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912"/>
  </bookViews>
  <sheets>
    <sheet name="Attachment H-27A" sheetId="1" r:id="rId1"/>
    <sheet name="Attachment 1" sheetId="5" r:id="rId2"/>
    <sheet name="Attachment 2" sheetId="4" r:id="rId3"/>
    <sheet name="Attachment 3" sheetId="3" r:id="rId4"/>
    <sheet name="Attachment 4" sheetId="6" r:id="rId5"/>
    <sheet name="Attachment 5" sheetId="7" r:id="rId6"/>
    <sheet name="Attachment 6" sheetId="8" r:id="rId7"/>
    <sheet name="Attachment 6a" sheetId="15" r:id="rId8"/>
    <sheet name="Attachment 7" sheetId="16" r:id="rId9"/>
    <sheet name="Attachment 8" sheetId="10" r:id="rId10"/>
    <sheet name="Attachment 9" sheetId="11" r:id="rId11"/>
    <sheet name="Attachment 10" sheetId="12" r:id="rId12"/>
    <sheet name="Attachment 11" sheetId="13" r:id="rId13"/>
    <sheet name="Attachment 12" sheetId="14" r:id="rId14"/>
    <sheet name="Attachment 13" sheetId="27" r:id="rId15"/>
    <sheet name="WP1 - ADIT" sheetId="17" r:id="rId16"/>
    <sheet name="WP2 - Tax Rates" sheetId="18" r:id="rId17"/>
    <sheet name="WP3 - Perm Tax" sheetId="19" r:id="rId18"/>
    <sheet name="WP4 - Cost Commitment" sheetId="2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s>
  <definedNames>
    <definedName name="\\m" localSheetId="14">#REF!</definedName>
    <definedName name="\\m">#REF!</definedName>
    <definedName name="\\n" localSheetId="14">#REF!</definedName>
    <definedName name="\\n">#REF!</definedName>
    <definedName name="\\o" localSheetId="14">#REF!</definedName>
    <definedName name="\\o">#REF!</definedName>
    <definedName name="\a" localSheetId="14">#REF!</definedName>
    <definedName name="\a">#REF!</definedName>
    <definedName name="\b" localSheetId="14">#REF!</definedName>
    <definedName name="\b">#REF!</definedName>
    <definedName name="\c" localSheetId="14">#REF!</definedName>
    <definedName name="\c">'[1]ALL EXPENSES(3)'!#REF!</definedName>
    <definedName name="\d" localSheetId="14">#REF!</definedName>
    <definedName name="\d">'[1]ALL EXPENSES(3)'!#REF!</definedName>
    <definedName name="\e" localSheetId="14">#REF!</definedName>
    <definedName name="\E">#REF!</definedName>
    <definedName name="\f" localSheetId="14">#REF!</definedName>
    <definedName name="\f">'[1]ALL EXPENSES(3)'!#REF!</definedName>
    <definedName name="\g" localSheetId="14">'[2]WC Pipeline'!#REF!</definedName>
    <definedName name="\g">'[1]ALL EXPENSES(3)'!#REF!</definedName>
    <definedName name="\h" localSheetId="14">'[3]OH LINE MATL QTYS'!#REF!</definedName>
    <definedName name="\h">'[1]ALL EXPENSES(3)'!#REF!</definedName>
    <definedName name="\i" localSheetId="14">#REF!</definedName>
    <definedName name="\i">#REF!</definedName>
    <definedName name="\j" localSheetId="14">#REF!</definedName>
    <definedName name="\j">#REF!</definedName>
    <definedName name="\k" localSheetId="14">#REF!</definedName>
    <definedName name="\k">#REF!</definedName>
    <definedName name="\l" localSheetId="14">#REF!</definedName>
    <definedName name="\l">#REF!</definedName>
    <definedName name="\m" localSheetId="14">'[2]WC Pipeline'!#REF!</definedName>
    <definedName name="\m">#REF!</definedName>
    <definedName name="\n" localSheetId="14">#REF!</definedName>
    <definedName name="\n">#REF!</definedName>
    <definedName name="\o" localSheetId="14">#REF!</definedName>
    <definedName name="\o">#REF!</definedName>
    <definedName name="\P" localSheetId="14">'[4]AIA Billing Form'!$AM$1</definedName>
    <definedName name="\p">#REF!</definedName>
    <definedName name="\q" localSheetId="14">#REF!</definedName>
    <definedName name="\q">#N/A</definedName>
    <definedName name="\r" localSheetId="14">'[2]WC Pipeline'!#REF!</definedName>
    <definedName name="\r">#REF!</definedName>
    <definedName name="\s" localSheetId="14">'[2]WC Pipeline'!#REF!</definedName>
    <definedName name="\s">'[1]ALL EXPENSES(3)'!#REF!</definedName>
    <definedName name="\t" localSheetId="14">#REF!</definedName>
    <definedName name="\t">#REF!</definedName>
    <definedName name="\u" localSheetId="14">'[2]WC Pipeline'!#REF!</definedName>
    <definedName name="\u">'[2]WC Pipeline'!#REF!</definedName>
    <definedName name="\v" localSheetId="14">#REF!</definedName>
    <definedName name="\v">#REF!</definedName>
    <definedName name="\w" localSheetId="14">#REF!</definedName>
    <definedName name="\w">#REF!</definedName>
    <definedName name="\x" localSheetId="14">#REF!</definedName>
    <definedName name="\x">#REF!</definedName>
    <definedName name="\Z" localSheetId="14">#REF!</definedName>
    <definedName name="\z">'[1]ALL EXPENSES(3)'!#REF!</definedName>
    <definedName name="\zz" localSheetId="14">#REF!</definedName>
    <definedName name="\zz">#REF!</definedName>
    <definedName name="________FA200" hidden="1">{#N/A,#N/A,FALSE,"Aging Summary";#N/A,#N/A,FALSE,"Ratio Analysis";#N/A,#N/A,FALSE,"Test 120 Day Accts";#N/A,#N/A,FALSE,"Tickmarks"}</definedName>
    <definedName name="________PT200" hidden="1">{#N/A,#N/A,FALSE,"Aging Summary";#N/A,#N/A,FALSE,"Ratio Analysis";#N/A,#N/A,FALSE,"Test 120 Day Accts";#N/A,#N/A,FALSE,"Tickmarks"}</definedName>
    <definedName name="_______bs2">#REF!</definedName>
    <definedName name="_______FA200" hidden="1">{#N/A,#N/A,FALSE,"Aging Summary";#N/A,#N/A,FALSE,"Ratio Analysis";#N/A,#N/A,FALSE,"Test 120 Day Accts";#N/A,#N/A,FALSE,"Tickmarks"}</definedName>
    <definedName name="_____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_PT200" hidden="1">{#N/A,#N/A,FALSE,"Aging Summary";#N/A,#N/A,FALSE,"Ratio Analysis";#N/A,#N/A,FALSE,"Test 120 Day Accts";#N/A,#N/A,FALSE,"Tickmarks"}</definedName>
    <definedName name="_______www1" localSheetId="14" hidden="1">{#N/A,#N/A,FALSE,"schA"}</definedName>
    <definedName name="_______www1" hidden="1">{#N/A,#N/A,FALSE,"schA"}</definedName>
    <definedName name="______bs2">#REF!</definedName>
    <definedName name="______FA200" hidden="1">{#N/A,#N/A,FALSE,"Aging Summary";#N/A,#N/A,FALSE,"Ratio Analysis";#N/A,#N/A,FALSE,"Test 120 Day Accts";#N/A,#N/A,FALSE,"Tickmarks"}</definedName>
    <definedName name="____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_PT200" hidden="1">{#N/A,#N/A,FALSE,"Aging Summary";#N/A,#N/A,FALSE,"Ratio Analysis";#N/A,#N/A,FALSE,"Test 120 Day Accts";#N/A,#N/A,FALSE,"Tickmarks"}</definedName>
    <definedName name="______www1" localSheetId="14" hidden="1">{#N/A,#N/A,FALSE,"schA"}</definedName>
    <definedName name="______www1" hidden="1">{#N/A,#N/A,FALSE,"schA"}</definedName>
    <definedName name="_____bs2">#REF!</definedName>
    <definedName name="_____F23032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F23032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FA200" hidden="1">{#N/A,#N/A,FALSE,"Aging Summary";#N/A,#N/A,FALSE,"Ratio Analysis";#N/A,#N/A,FALSE,"Test 120 Day Accts";#N/A,#N/A,FALSE,"Tickmarks"}</definedName>
    <definedName name="_____K66000">#REF!</definedName>
    <definedName name="_____K67000">#REF!</definedName>
    <definedName name="___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_PT200" hidden="1">{#N/A,#N/A,FALSE,"Aging Summary";#N/A,#N/A,FALSE,"Ratio Analysis";#N/A,#N/A,FALSE,"Test 120 Day Accts";#N/A,#N/A,FALSE,"Tickmarks"}</definedName>
    <definedName name="_____TB1" hidden="1">{#N/A,#N/A,TRUE,"Income";#N/A,#N/A,TRUE,"IncomeDetail";#N/A,#N/A,TRUE,"Balance";#N/A,#N/A,TRUE,"BalDetail"}</definedName>
    <definedName name="_____www1" localSheetId="14" hidden="1">{#N/A,#N/A,FALSE,"schA"}</definedName>
    <definedName name="_____www1" hidden="1">{#N/A,#N/A,FALSE,"schA"}</definedName>
    <definedName name="____bs2">#REF!</definedName>
    <definedName name="____cc1">[0]!____cc1</definedName>
    <definedName name="____F23032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F23032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FA200" hidden="1">{#N/A,#N/A,FALSE,"Aging Summary";#N/A,#N/A,FALSE,"Ratio Analysis";#N/A,#N/A,FALSE,"Test 120 Day Accts";#N/A,#N/A,FALSE,"Tickmarks"}</definedName>
    <definedName name="____K66000">#REF!</definedName>
    <definedName name="____K67000">#REF!</definedName>
    <definedName name="__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_PT200" hidden="1">{#N/A,#N/A,FALSE,"Aging Summary";#N/A,#N/A,FALSE,"Ratio Analysis";#N/A,#N/A,FALSE,"Test 120 Day Accts";#N/A,#N/A,FALSE,"Tickmarks"}</definedName>
    <definedName name="____www1" localSheetId="14" hidden="1">{#N/A,#N/A,FALSE,"schA"}</definedName>
    <definedName name="____www1" hidden="1">{#N/A,#N/A,FALSE,"schA"}</definedName>
    <definedName name="___a2" hidden="1">[5]Assum!$B$23:$B$40</definedName>
    <definedName name="___a3" hidden="1">[5]Assum!$C$23:$C$40</definedName>
    <definedName name="___a36" hidden="1">{"Accretion";#N/A;FALSE;"Assum"}</definedName>
    <definedName name="___a37" hidden="1">{#N/A,#N/A,TRUE,"Lines",#N/A,#N/A,TRUE;"Stations",#N/A,#N/A,TRUE,"Cap. Expenses",#N/A,#N/A;TRUE,"Land",#N/A,#N/A,TRUE,"Cen Proces Sys",#N/A;#N/A,TRUE,"telecom",#N/A,#N/A,TRUE,"Other"}</definedName>
    <definedName name="___a38" hidden="1">{"Assumptions";#N/A;FALSE;"Assum"}</definedName>
    <definedName name="___a39" hidden="1">{#N/A;#N/A;FALSE;"CAG"}</definedName>
    <definedName name="___a4" hidden="1">[5]Assum!$E$23:$E$40</definedName>
    <definedName name="___a40" hidden="1">{#N/A;#N/A;FALSE;"CPB"}</definedName>
    <definedName name="___a41" hidden="1">{#N/A;#N/A;FALSE;"Credit Summary"}</definedName>
    <definedName name="___a42" hidden="1">{"FCB_ALL";#N/A;FALSE;"FCB"}</definedName>
    <definedName name="___a43" hidden="1">{"FCB_ALL";#N/A;FALSE;"FCB"}</definedName>
    <definedName name="___a44"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___a45" hidden="1">{#N/A;#N/A;FALSE;"GIS"}</definedName>
    <definedName name="___a46" hidden="1">{#N/A,#N/A,TRUE,"Cover His PWC",#N/A,#N/A,TRUE;"P&amp;L",#N/A,#N/A,TRUE,"BS",#N/A,#N/A;TRUE,"Depreciation",#N/A,#N/A,TRUE,"GRAPHS",#N/A;#N/A,TRUE,"DCF EBITDA Multiple",#N/A,#N/A,TRUE,"DCF Perpetual Growth"}</definedName>
    <definedName name="___a47" hidden="1">{#N/A,#N/A,TRUE,"Cover His T",#N/A,#N/A,TRUE;"P&amp;L",#N/A,#N/A,TRUE,"BS",#N/A,#N/A;TRUE,"Depreciation",#N/A,#N/A,TRUE,"GRAPHS",#N/A;#N/A,TRUE,"DCF EBITDA Multiple",#N/A,#N/A,TRUE,"DCF Perpetual Growth"}</definedName>
    <definedName name="___a48" hidden="1">{#N/A;#N/A;FALSE;"HNZ"}</definedName>
    <definedName name="___a4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___a5" hidden="1">[5]Assum!$F$23:$F$40</definedName>
    <definedName name="___a50" hidden="1">{#N/A;#N/A;FALSE;"K"}</definedName>
    <definedName name="___a5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___a52" hidden="1">{#N/A;#N/A;FALSE;"MCCRK"}</definedName>
    <definedName name="___a53" hidden="1">{#N/A;#N/A;FALSE;"NA"}</definedName>
    <definedName name="___a54" hidden="1">{"cap_structure",#N/A,FALSE,"Graph-Mkt Cap";"price",#N/A,FALSE,"Graph-Price";"ebit",#N/A,FALSE,"Graph-EBITDA";"ebitda",#N/A,FALSE,"Graph-EBITDA"}</definedName>
    <definedName name="___a55" hidden="1">{"inputs raw data";#N/A;TRUE;"INPUT"}</definedName>
    <definedName name="___a56" hidden="1">{"summary1",#N/A,TRUE;"Comps","summary2",#N/A;TRUE,"Comps","summary3";#N/A,TRUE,"Comps"}</definedName>
    <definedName name="___a57" hidden="1">{"summary1",#N/A,TRUE;"Comps","summary2",#N/A;TRUE,"Comps","summary3";#N/A,TRUE,"Comps"}</definedName>
    <definedName name="___a58" hidden="1">{#N/A,"DR",FALSE,"increm pf",#N/A,"MAMSI";FALSE,"increm pf",#N/A,"MAXI",FALSE,"increm pf";#N/A,"PCAM",FALSE,"increm pf",#N/A,"PHSV";FALSE,"increm pf",#N/A,"SIE",FALSE,"increm pf"}</definedName>
    <definedName name="___a5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a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60" hidden="1">{#N/A,#N/A,TRUE,"Cover Repl",#N/A,#N/A,TRUE,"P&amp;L";#N/A,#N/A,TRUE,"P&amp;L (2)",#N/A,#N/A,TRUE,"BS";#N/A,#N/A,TRUE,"Depreciation",#N/A,#N/A,TRUE,"GRAPHS";#N/A,#N/A,TRUE,"DCF EBITDA Multiple",#N/A,#N/A,TRUE,"DCF Perpetual Growth"}</definedName>
    <definedName name="___a61" hidden="1">{#N/A;#N/A;FALSE;"Trading Summary"}</definedName>
    <definedName name="___a6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___a63" hidden="1">{#N/A;#N/A;FALSE;"WWY"}</definedName>
    <definedName name="___a64" hidden="1">{TRUE;TRUE;-1.25;-15.5;604.5;369;FALSE;FALSE;TRUE;TRUE;0;1;83;1;38;4;5;4;TRUE;TRUE;3;TRUE;1;TRUE;75;"Swvu.inputs._.raw._.data.";"ACwvu.inputs._.raw._.data.";#N/A;FALSE;FALSE;0.5;0.5;0.5;0.5;2;"&amp;F";"&amp;A&amp;RPage &amp;P";FALSE;FALSE;FALSE;FALSE;1;60;#N/A;#N/A;"=R1C61:R53C89";"=C1:C5";#N/A;#N/A;FALSE;FALSE;FALSE;1;600;600;FALSE;FALSE;TRUE;TRUE;TRUE}</definedName>
    <definedName name="___a6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___a6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___a6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6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__ASD2">#REF!</definedName>
    <definedName name="___bs2">#REF!</definedName>
    <definedName name="___cc1">#N/A</definedName>
    <definedName name="___F23032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F23032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FA200" hidden="1">{#N/A,#N/A,FALSE,"Aging Summary";#N/A,#N/A,FALSE,"Ratio Analysis";#N/A,#N/A,FALSE,"Test 120 Day Accts";#N/A,#N/A,FALSE,"Tickmarks"}</definedName>
    <definedName name="___K66000">#REF!</definedName>
    <definedName name="___K67000">#REF!</definedName>
    <definedName name="___MAT1" localSheetId="14">#REF!</definedName>
    <definedName name="___MAT1">#REF!</definedName>
    <definedName name="___MAT2" localSheetId="14">#REF!</definedName>
    <definedName name="___MAT2">#REF!</definedName>
    <definedName name="_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_q3" hidden="1">'[6]1601 Detail information'!$H$130:$H$162</definedName>
    <definedName name="___TB1" hidden="1">{#N/A,#N/A,TRUE,"Income";#N/A,#N/A,TRUE,"IncomeDetail";#N/A,#N/A,TRUE,"Balance";#N/A,#N/A,TRUE,"BalDetail"}</definedName>
    <definedName name="___thinkcell0yiY.KZh9UGHKXu_ALs4.g" hidden="1">#REF!</definedName>
    <definedName name="___thinkcellGXdeNDllXEqzynVyu6jM9A" hidden="1">#REF!</definedName>
    <definedName name="___thinkcellHjrwK8xjGUGwHoi4M1AWSQ" hidden="1">'[7]5. Supplier pareto'!#REF!</definedName>
    <definedName name="___thinkcellqBKYna5NmUerUR9llwfFRw" hidden="1">#REF!</definedName>
    <definedName name="___UF1" hidden="1">{#N/A,#N/A,FALSE,"BreakoutFY95";#N/A,#N/A,FALSE,"BreakoutFY96";#N/A,#N/A,FALSE,"BreakoutFY97";#N/A,#N/A,FALSE,"BreakoutFY98"}</definedName>
    <definedName name="___www1" localSheetId="14" hidden="1">{#N/A,#N/A,FALSE,"schA"}</definedName>
    <definedName name="___www1" hidden="1">{#N/A,#N/A,FALSE,"schA"}</definedName>
    <definedName name="___www1_1" localSheetId="14" hidden="1">{#N/A,#N/A,FALSE,"schA"}</definedName>
    <definedName name="___www1_1" hidden="1">{#N/A,#N/A,FALSE,"schA"}</definedName>
    <definedName name="___www1_1_1" localSheetId="14" hidden="1">{#N/A,#N/A,FALSE,"schA"}</definedName>
    <definedName name="___www1_1_1" hidden="1">{#N/A,#N/A,FALSE,"schA"}</definedName>
    <definedName name="___www1_1_2" localSheetId="14" hidden="1">{#N/A,#N/A,FALSE,"schA"}</definedName>
    <definedName name="___www1_1_2" hidden="1">{#N/A,#N/A,FALSE,"schA"}</definedName>
    <definedName name="___www1_1_3" localSheetId="14" hidden="1">{#N/A,#N/A,FALSE,"schA"}</definedName>
    <definedName name="___www1_1_3" hidden="1">{#N/A,#N/A,FALSE,"schA"}</definedName>
    <definedName name="___www1_2" localSheetId="14" hidden="1">{#N/A,#N/A,FALSE,"schA"}</definedName>
    <definedName name="___www1_2" hidden="1">{#N/A,#N/A,FALSE,"schA"}</definedName>
    <definedName name="___www1_2_1" localSheetId="14" hidden="1">{#N/A,#N/A,FALSE,"schA"}</definedName>
    <definedName name="___www1_2_1" hidden="1">{#N/A,#N/A,FALSE,"schA"}</definedName>
    <definedName name="___www1_2_2" localSheetId="14" hidden="1">{#N/A,#N/A,FALSE,"schA"}</definedName>
    <definedName name="___www1_2_2" hidden="1">{#N/A,#N/A,FALSE,"schA"}</definedName>
    <definedName name="___www1_2_3" localSheetId="14" hidden="1">{#N/A,#N/A,FALSE,"schA"}</definedName>
    <definedName name="___www1_2_3" hidden="1">{#N/A,#N/A,FALSE,"schA"}</definedName>
    <definedName name="___www1_3" localSheetId="14" hidden="1">{#N/A,#N/A,FALSE,"schA"}</definedName>
    <definedName name="___www1_3" hidden="1">{#N/A,#N/A,FALSE,"schA"}</definedName>
    <definedName name="___www1_3_1" localSheetId="14" hidden="1">{#N/A,#N/A,FALSE,"schA"}</definedName>
    <definedName name="___www1_3_1" hidden="1">{#N/A,#N/A,FALSE,"schA"}</definedName>
    <definedName name="___www1_3_2" localSheetId="14" hidden="1">{#N/A,#N/A,FALSE,"schA"}</definedName>
    <definedName name="___www1_3_2" hidden="1">{#N/A,#N/A,FALSE,"schA"}</definedName>
    <definedName name="___www1_3_3" localSheetId="14" hidden="1">{#N/A,#N/A,FALSE,"schA"}</definedName>
    <definedName name="___www1_3_3" hidden="1">{#N/A,#N/A,FALSE,"schA"}</definedName>
    <definedName name="___www1_4" localSheetId="14" hidden="1">{#N/A,#N/A,FALSE,"schA"}</definedName>
    <definedName name="___www1_4" hidden="1">{#N/A,#N/A,FALSE,"schA"}</definedName>
    <definedName name="___www1_4_1" localSheetId="14" hidden="1">{#N/A,#N/A,FALSE,"schA"}</definedName>
    <definedName name="___www1_4_1" hidden="1">{#N/A,#N/A,FALSE,"schA"}</definedName>
    <definedName name="___www1_4_2" localSheetId="14" hidden="1">{#N/A,#N/A,FALSE,"schA"}</definedName>
    <definedName name="___www1_4_2" hidden="1">{#N/A,#N/A,FALSE,"schA"}</definedName>
    <definedName name="___www1_4_3" localSheetId="14" hidden="1">{#N/A,#N/A,FALSE,"schA"}</definedName>
    <definedName name="___www1_4_3" hidden="1">{#N/A,#N/A,FALSE,"schA"}</definedName>
    <definedName name="___www1_5" localSheetId="14" hidden="1">{#N/A,#N/A,FALSE,"schA"}</definedName>
    <definedName name="___www1_5" hidden="1">{#N/A,#N/A,FALSE,"schA"}</definedName>
    <definedName name="___www1_5_1" localSheetId="14" hidden="1">{#N/A,#N/A,FALSE,"schA"}</definedName>
    <definedName name="___www1_5_1" hidden="1">{#N/A,#N/A,FALSE,"schA"}</definedName>
    <definedName name="___www1_5_2" localSheetId="14" hidden="1">{#N/A,#N/A,FALSE,"schA"}</definedName>
    <definedName name="___www1_5_2" hidden="1">{#N/A,#N/A,FALSE,"schA"}</definedName>
    <definedName name="___www1_5_3" localSheetId="14" hidden="1">{#N/A,#N/A,FALSE,"schA"}</definedName>
    <definedName name="___www1_5_3" hidden="1">{#N/A,#N/A,FALSE,"schA"}</definedName>
    <definedName name="__123Graph_A" localSheetId="14" hidden="1">'[8]As-Fin'!#REF!</definedName>
    <definedName name="__123Graph_A" hidden="1">#REF!</definedName>
    <definedName name="__123Graph_A1991" hidden="1">[9]Sheet3!#REF!</definedName>
    <definedName name="__123Graph_A1992" hidden="1">[9]Sheet3!#REF!</definedName>
    <definedName name="__123Graph_A1993" hidden="1">[9]Sheet3!#REF!</definedName>
    <definedName name="__123Graph_A1994" hidden="1">[9]Sheet3!#REF!</definedName>
    <definedName name="__123Graph_A1995" hidden="1">[9]Sheet3!#REF!</definedName>
    <definedName name="__123Graph_A1996" hidden="1">[9]Sheet3!#REF!</definedName>
    <definedName name="__123Graph_ABAR" hidden="1">[9]Sheet3!#REF!</definedName>
    <definedName name="__123Graph_ACOAL" localSheetId="14" hidden="1">'[10]As-Fin'!#REF!</definedName>
    <definedName name="__123Graph_ACOAL" hidden="1">#REF!</definedName>
    <definedName name="__123Graph_B" localSheetId="14" hidden="1">'[8]As-Fin'!#REF!</definedName>
    <definedName name="__123Graph_B" hidden="1">#REF!</definedName>
    <definedName name="__123Graph_B1991" hidden="1">[9]Sheet3!#REF!</definedName>
    <definedName name="__123Graph_B1992" hidden="1">[9]Sheet3!#REF!</definedName>
    <definedName name="__123Graph_B1993" hidden="1">[9]Sheet3!#REF!</definedName>
    <definedName name="__123Graph_B1994" hidden="1">[9]Sheet3!#REF!</definedName>
    <definedName name="__123Graph_B1995" hidden="1">[9]Sheet3!#REF!</definedName>
    <definedName name="__123Graph_B1996" hidden="1">[9]Sheet3!#REF!</definedName>
    <definedName name="__123Graph_BBAR" hidden="1">[9]Sheet3!#REF!</definedName>
    <definedName name="__123Graph_BCOAL" localSheetId="14" hidden="1">'[10]As-Fin'!#REF!</definedName>
    <definedName name="__123Graph_BCOAL" hidden="1">#REF!</definedName>
    <definedName name="__123Graph_C" localSheetId="14" hidden="1">'[8]As-Fin'!#REF!</definedName>
    <definedName name="__123Graph_C" hidden="1">#REF!</definedName>
    <definedName name="__123Graph_CBAR" hidden="1">[9]Sheet3!#REF!</definedName>
    <definedName name="__123Graph_CCOAL" localSheetId="14" hidden="1">'[10]As-Fin'!#REF!</definedName>
    <definedName name="__123Graph_CCOAL" hidden="1">#REF!</definedName>
    <definedName name="__123Graph_D" localSheetId="14" hidden="1">[11]Financing!#REF!</definedName>
    <definedName name="__123Graph_D" hidden="1">#REF!</definedName>
    <definedName name="__123Graph_DBAR" hidden="1">[9]Sheet3!#REF!</definedName>
    <definedName name="__123Graph_DCOAL" localSheetId="14" hidden="1">'[10]As-Fin'!#REF!</definedName>
    <definedName name="__123Graph_DCOAL" hidden="1">#REF!</definedName>
    <definedName name="__123Graph_E" localSheetId="14" hidden="1">'[10]As-Fin'!#REF!</definedName>
    <definedName name="__123Graph_E" hidden="1">#REF!</definedName>
    <definedName name="__123Graph_EBAR" hidden="1">[9]Sheet3!#REF!</definedName>
    <definedName name="__123Graph_ECOAL" localSheetId="14" hidden="1">'[10]As-Fin'!#REF!</definedName>
    <definedName name="__123Graph_ECOAL" hidden="1">#REF!</definedName>
    <definedName name="__123Graph_F" hidden="1">#REF!</definedName>
    <definedName name="__123Graph_FBAR" hidden="1">[9]Sheet3!#REF!</definedName>
    <definedName name="__123Graph_X" localSheetId="14" hidden="1">[12]Cases!#REF!</definedName>
    <definedName name="__123Graph_X" hidden="1">#REF!</definedName>
    <definedName name="__123Graph_X1991" hidden="1">[9]Sheet3!#REF!</definedName>
    <definedName name="__123Graph_X1992" hidden="1">[9]Sheet3!#REF!</definedName>
    <definedName name="__123Graph_X1993" hidden="1">[9]Sheet3!#REF!</definedName>
    <definedName name="__123Graph_X1994" hidden="1">[9]Sheet3!#REF!</definedName>
    <definedName name="__123Graph_X1995" hidden="1">[9]Sheet3!#REF!</definedName>
    <definedName name="__123Graph_X1996" hidden="1">[9]Sheet3!#REF!</definedName>
    <definedName name="__123Graph_XCOAL" localSheetId="14" hidden="1">'[10]As-Fin'!#REF!</definedName>
    <definedName name="__123Graph_XCOAL" hidden="1">#REF!</definedName>
    <definedName name="__a2" hidden="1">[5]Assum!$B$23:$B$40</definedName>
    <definedName name="__a3" hidden="1">[5]Assum!$C$23:$C$40</definedName>
    <definedName name="__a36" hidden="1">{"Accretion";#N/A;FALSE;"Assum"}</definedName>
    <definedName name="__a37" hidden="1">{#N/A,#N/A,TRUE,"Lines",#N/A,#N/A,TRUE;"Stations",#N/A,#N/A,TRUE,"Cap. Expenses",#N/A,#N/A;TRUE,"Land",#N/A,#N/A,TRUE,"Cen Proces Sys",#N/A;#N/A,TRUE,"telecom",#N/A,#N/A,TRUE,"Other"}</definedName>
    <definedName name="__a38" hidden="1">{"Assumptions";#N/A;FALSE;"Assum"}</definedName>
    <definedName name="__a39" hidden="1">{#N/A;#N/A;FALSE;"CAG"}</definedName>
    <definedName name="__a4" hidden="1">[5]Assum!$E$23:$E$40</definedName>
    <definedName name="__a40" hidden="1">{#N/A;#N/A;FALSE;"CPB"}</definedName>
    <definedName name="__a41" hidden="1">{#N/A;#N/A;FALSE;"Credit Summary"}</definedName>
    <definedName name="__a42" hidden="1">{"FCB_ALL";#N/A;FALSE;"FCB"}</definedName>
    <definedName name="__a43" hidden="1">{"FCB_ALL";#N/A;FALSE;"FCB"}</definedName>
    <definedName name="__a44"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__a45" hidden="1">{#N/A;#N/A;FALSE;"GIS"}</definedName>
    <definedName name="__a46" hidden="1">{#N/A,#N/A,TRUE,"Cover His PWC",#N/A,#N/A,TRUE;"P&amp;L",#N/A,#N/A,TRUE,"BS",#N/A,#N/A;TRUE,"Depreciation",#N/A,#N/A,TRUE,"GRAPHS",#N/A;#N/A,TRUE,"DCF EBITDA Multiple",#N/A,#N/A,TRUE,"DCF Perpetual Growth"}</definedName>
    <definedName name="__a47" hidden="1">{#N/A,#N/A,TRUE,"Cover His T",#N/A,#N/A,TRUE;"P&amp;L",#N/A,#N/A,TRUE,"BS",#N/A,#N/A;TRUE,"Depreciation",#N/A,#N/A,TRUE,"GRAPHS",#N/A;#N/A,TRUE,"DCF EBITDA Multiple",#N/A,#N/A,TRUE,"DCF Perpetual Growth"}</definedName>
    <definedName name="__a48" hidden="1">{#N/A;#N/A;FALSE;"HNZ"}</definedName>
    <definedName name="__a4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__a5" hidden="1">[5]Assum!$F$23:$F$40</definedName>
    <definedName name="__a50" hidden="1">{#N/A;#N/A;FALSE;"K"}</definedName>
    <definedName name="__a5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__a52" hidden="1">{#N/A;#N/A;FALSE;"MCCRK"}</definedName>
    <definedName name="__a53" hidden="1">{#N/A;#N/A;FALSE;"NA"}</definedName>
    <definedName name="__a54" hidden="1">{"cap_structure",#N/A,FALSE,"Graph-Mkt Cap";"price",#N/A,FALSE,"Graph-Price";"ebit",#N/A,FALSE,"Graph-EBITDA";"ebitda",#N/A,FALSE,"Graph-EBITDA"}</definedName>
    <definedName name="__a55" hidden="1">{"inputs raw data";#N/A;TRUE;"INPUT"}</definedName>
    <definedName name="__a56" hidden="1">{"summary1",#N/A,TRUE;"Comps","summary2",#N/A;TRUE,"Comps","summary3";#N/A,TRUE,"Comps"}</definedName>
    <definedName name="__a57" hidden="1">{"summary1",#N/A,TRUE;"Comps","summary2",#N/A;TRUE,"Comps","summary3";#N/A,TRUE,"Comps"}</definedName>
    <definedName name="__a58" hidden="1">{#N/A,"DR",FALSE,"increm pf",#N/A,"MAMSI";FALSE,"increm pf",#N/A,"MAXI",FALSE,"increm pf";#N/A,"PCAM",FALSE,"increm pf",#N/A,"PHSV";FALSE,"increm pf",#N/A,"SIE",FALSE,"increm pf"}</definedName>
    <definedName name="__a5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a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60" hidden="1">{#N/A,#N/A,TRUE,"Cover Repl",#N/A,#N/A,TRUE,"P&amp;L";#N/A,#N/A,TRUE,"P&amp;L (2)",#N/A,#N/A,TRUE,"BS";#N/A,#N/A,TRUE,"Depreciation",#N/A,#N/A,TRUE,"GRAPHS";#N/A,#N/A,TRUE,"DCF EBITDA Multiple",#N/A,#N/A,TRUE,"DCF Perpetual Growth"}</definedName>
    <definedName name="__a61" hidden="1">{#N/A;#N/A;FALSE;"Trading Summary"}</definedName>
    <definedName name="__a6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__a63" hidden="1">{#N/A;#N/A;FALSE;"WWY"}</definedName>
    <definedName name="__a64" hidden="1">{TRUE;TRUE;-1.25;-15.5;604.5;369;FALSE;FALSE;TRUE;TRUE;0;1;83;1;38;4;5;4;TRUE;TRUE;3;TRUE;1;TRUE;75;"Swvu.inputs._.raw._.data.";"ACwvu.inputs._.raw._.data.";#N/A;FALSE;FALSE;0.5;0.5;0.5;0.5;2;"&amp;F";"&amp;A&amp;RPage &amp;P";FALSE;FALSE;FALSE;FALSE;1;60;#N/A;#N/A;"=R1C61:R53C89";"=C1:C5";#N/A;#N/A;FALSE;FALSE;FALSE;1;600;600;FALSE;FALSE;TRUE;TRUE;TRUE}</definedName>
    <definedName name="__a6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__a6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__a6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6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_ASD2">#REF!</definedName>
    <definedName name="__bookmark_1" localSheetId="14">#REF!</definedName>
    <definedName name="__bookmark_1">#REF!</definedName>
    <definedName name="__bookmark_2" localSheetId="14">#REF!</definedName>
    <definedName name="__bookmark_2">#REF!</definedName>
    <definedName name="__bookmark_3" localSheetId="14">#REF!</definedName>
    <definedName name="__bookmark_3">#REF!</definedName>
    <definedName name="__bs2">#REF!</definedName>
    <definedName name="__cc1">#N/A</definedName>
    <definedName name="__F23032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F23032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FA200" hidden="1">{#N/A,#N/A,FALSE,"Aging Summary";#N/A,#N/A,FALSE,"Ratio Analysis";#N/A,#N/A,FALSE,"Test 120 Day Accts";#N/A,#N/A,FALSE,"Tickmarks"}</definedName>
    <definedName name="__FDS_HYPERLINK_TOGGLE_STATE__" hidden="1">"ON"</definedName>
    <definedName name="__FYR4" localSheetId="14">#REF!</definedName>
    <definedName name="__FYR4">#REF!</definedName>
    <definedName name="__IntlFixup" hidden="1">TRUE</definedName>
    <definedName name="__IntlFixupTable" localSheetId="14" hidden="1">#REF!</definedName>
    <definedName name="__IntlFixupTable" hidden="1">#REF!</definedName>
    <definedName name="__K66000">#REF!</definedName>
    <definedName name="__K67000">#REF!</definedName>
    <definedName name="__LCF1">'[13]Maj Maint Schd'!#REF!</definedName>
    <definedName name="__LCF2">'[13]Maj Maint Schd'!#REF!</definedName>
    <definedName name="__LCF3">'[13]Maj Maint Schd'!#REF!</definedName>
    <definedName name="__LCF4">'[13]Maj Maint Schd'!#REF!</definedName>
    <definedName name="__MAT1" localSheetId="14">#REF!</definedName>
    <definedName name="__MAT1">#REF!</definedName>
    <definedName name="__MAT2" localSheetId="14">#REF!</definedName>
    <definedName name="__MAT2">#REF!</definedName>
    <definedName name="__NA1" hidden="1">[14]Footnotes!$B$5</definedName>
    <definedName name="__NA2" hidden="1">[14]Footnotes!$B$6</definedName>
    <definedName name="__NA3" hidden="1">[14]Footnotes!$B$7</definedName>
    <definedName name="__NA4" hidden="1">[14]Footnotes!$B$8</definedName>
    <definedName name="_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_PT200" hidden="1">{#N/A,#N/A,FALSE,"Aging Summary";#N/A,#N/A,FALSE,"Ratio Analysis";#N/A,#N/A,FALSE,"Test 120 Day Accts";#N/A,#N/A,FALSE,"Tickmarks"}</definedName>
    <definedName name="__q1" hidden="1">#N/A</definedName>
    <definedName name="__q3" hidden="1">'[6]1601 Detail information'!$H$130:$H$162</definedName>
    <definedName name="__TF1">'[13]Maj Maint Schd'!#REF!</definedName>
    <definedName name="__TF2">'[13]Maj Maint Schd'!#REF!</definedName>
    <definedName name="__TF3">'[13]Maj Maint Schd'!#REF!</definedName>
    <definedName name="__TF4">'[13]Maj Maint Schd'!#REF!</definedName>
    <definedName name="__UF1" hidden="1">{#N/A,#N/A,FALSE,"BreakoutFY95";#N/A,#N/A,FALSE,"BreakoutFY96";#N/A,#N/A,FALSE,"BreakoutFY97";#N/A,#N/A,FALSE,"BreakoutFY98"}</definedName>
    <definedName name="__www1" localSheetId="14" hidden="1">{#N/A,#N/A,FALSE,"schA"}</definedName>
    <definedName name="__www1" hidden="1">{#N/A,#N/A,FALSE,"schA"}</definedName>
    <definedName name="__www1_1" localSheetId="14" hidden="1">{#N/A,#N/A,FALSE,"schA"}</definedName>
    <definedName name="__www1_1" hidden="1">{#N/A,#N/A,FALSE,"schA"}</definedName>
    <definedName name="__www1_1_1" localSheetId="14" hidden="1">{#N/A,#N/A,FALSE,"schA"}</definedName>
    <definedName name="__www1_1_1" hidden="1">{#N/A,#N/A,FALSE,"schA"}</definedName>
    <definedName name="__www1_1_2" localSheetId="14" hidden="1">{#N/A,#N/A,FALSE,"schA"}</definedName>
    <definedName name="__www1_1_2" hidden="1">{#N/A,#N/A,FALSE,"schA"}</definedName>
    <definedName name="__www1_1_3" localSheetId="14" hidden="1">{#N/A,#N/A,FALSE,"schA"}</definedName>
    <definedName name="__www1_1_3" hidden="1">{#N/A,#N/A,FALSE,"schA"}</definedName>
    <definedName name="__www1_2" localSheetId="14" hidden="1">{#N/A,#N/A,FALSE,"schA"}</definedName>
    <definedName name="__www1_2" hidden="1">{#N/A,#N/A,FALSE,"schA"}</definedName>
    <definedName name="__www1_2_1" localSheetId="14" hidden="1">{#N/A,#N/A,FALSE,"schA"}</definedName>
    <definedName name="__www1_2_1" hidden="1">{#N/A,#N/A,FALSE,"schA"}</definedName>
    <definedName name="__www1_2_2" localSheetId="14" hidden="1">{#N/A,#N/A,FALSE,"schA"}</definedName>
    <definedName name="__www1_2_2" hidden="1">{#N/A,#N/A,FALSE,"schA"}</definedName>
    <definedName name="__www1_2_3" localSheetId="14" hidden="1">{#N/A,#N/A,FALSE,"schA"}</definedName>
    <definedName name="__www1_2_3" hidden="1">{#N/A,#N/A,FALSE,"schA"}</definedName>
    <definedName name="__www1_3" localSheetId="14" hidden="1">{#N/A,#N/A,FALSE,"schA"}</definedName>
    <definedName name="__www1_3" hidden="1">{#N/A,#N/A,FALSE,"schA"}</definedName>
    <definedName name="__www1_3_1" localSheetId="14" hidden="1">{#N/A,#N/A,FALSE,"schA"}</definedName>
    <definedName name="__www1_3_1" hidden="1">{#N/A,#N/A,FALSE,"schA"}</definedName>
    <definedName name="__www1_3_2" localSheetId="14" hidden="1">{#N/A,#N/A,FALSE,"schA"}</definedName>
    <definedName name="__www1_3_2" hidden="1">{#N/A,#N/A,FALSE,"schA"}</definedName>
    <definedName name="__www1_3_3" localSheetId="14" hidden="1">{#N/A,#N/A,FALSE,"schA"}</definedName>
    <definedName name="__www1_3_3" hidden="1">{#N/A,#N/A,FALSE,"schA"}</definedName>
    <definedName name="__www1_4" localSheetId="14" hidden="1">{#N/A,#N/A,FALSE,"schA"}</definedName>
    <definedName name="__www1_4" hidden="1">{#N/A,#N/A,FALSE,"schA"}</definedName>
    <definedName name="__www1_4_1" localSheetId="14" hidden="1">{#N/A,#N/A,FALSE,"schA"}</definedName>
    <definedName name="__www1_4_1" hidden="1">{#N/A,#N/A,FALSE,"schA"}</definedName>
    <definedName name="__www1_4_2" localSheetId="14" hidden="1">{#N/A,#N/A,FALSE,"schA"}</definedName>
    <definedName name="__www1_4_2" hidden="1">{#N/A,#N/A,FALSE,"schA"}</definedName>
    <definedName name="__www1_4_3" localSheetId="14" hidden="1">{#N/A,#N/A,FALSE,"schA"}</definedName>
    <definedName name="__www1_4_3" hidden="1">{#N/A,#N/A,FALSE,"schA"}</definedName>
    <definedName name="__www1_5" localSheetId="14" hidden="1">{#N/A,#N/A,FALSE,"schA"}</definedName>
    <definedName name="__www1_5" hidden="1">{#N/A,#N/A,FALSE,"schA"}</definedName>
    <definedName name="__www1_5_1" localSheetId="14" hidden="1">{#N/A,#N/A,FALSE,"schA"}</definedName>
    <definedName name="__www1_5_1" hidden="1">{#N/A,#N/A,FALSE,"schA"}</definedName>
    <definedName name="__www1_5_2" localSheetId="14" hidden="1">{#N/A,#N/A,FALSE,"schA"}</definedName>
    <definedName name="__www1_5_2" hidden="1">{#N/A,#N/A,FALSE,"schA"}</definedName>
    <definedName name="__www1_5_3" localSheetId="14" hidden="1">{#N/A,#N/A,FALSE,"schA"}</definedName>
    <definedName name="__www1_5_3" hidden="1">{#N/A,#N/A,FALSE,"schA"}</definedName>
    <definedName name="_09_04_2001" localSheetId="14">#REF!</definedName>
    <definedName name="_09_04_2001">#REF!</definedName>
    <definedName name="_1">#REF!</definedName>
    <definedName name="_1_0M" localSheetId="14">#REF!</definedName>
    <definedName name="_1_0M">#REF!</definedName>
    <definedName name="_10">#REF!</definedName>
    <definedName name="_10_0FOU" localSheetId="14">#REF!</definedName>
    <definedName name="_10_0FOU">#REF!</definedName>
    <definedName name="_100_0SN" localSheetId="14">#REF!</definedName>
    <definedName name="_100_0SN">#REF!</definedName>
    <definedName name="_10001" localSheetId="14">#REF!</definedName>
    <definedName name="_10001">#REF!</definedName>
    <definedName name="_101_0SN" localSheetId="14">#REF!</definedName>
    <definedName name="_101_0SN">#REF!</definedName>
    <definedName name="_1017" localSheetId="14">#REF!</definedName>
    <definedName name="_1017">#REF!</definedName>
    <definedName name="_1018" localSheetId="14">#REF!</definedName>
    <definedName name="_1018">#REF!</definedName>
    <definedName name="_102_0SYL" localSheetId="14">#REF!</definedName>
    <definedName name="_102_0SYL">#REF!</definedName>
    <definedName name="_103_0SYL" localSheetId="14">#REF!</definedName>
    <definedName name="_103_0SYL">#REF!</definedName>
    <definedName name="_105_0TAB" localSheetId="14">[15]PXMODEL!#REF!</definedName>
    <definedName name="_105_0TAB">[15]PXMODEL!#REF!</definedName>
    <definedName name="_107_0TAB" localSheetId="14">[15]PXMODEL!#REF!</definedName>
    <definedName name="_107_0TAB">[15]PXMODEL!#REF!</definedName>
    <definedName name="_1073" localSheetId="14">#REF!</definedName>
    <definedName name="_1073">#REF!</definedName>
    <definedName name="_1074" localSheetId="14">#REF!</definedName>
    <definedName name="_1074">#REF!</definedName>
    <definedName name="_108" localSheetId="14">#REF!</definedName>
    <definedName name="_108">#REF!</definedName>
    <definedName name="_108_0TAB" localSheetId="14">[15]PXMODEL!#REF!</definedName>
    <definedName name="_108_0TAB">[15]PXMODEL!#REF!</definedName>
    <definedName name="_109_0TAB" localSheetId="14">[15]PXMODEL!#REF!</definedName>
    <definedName name="_109_0TAB">[15]PXMODEL!#REF!</definedName>
    <definedName name="_1093" localSheetId="14">#REF!</definedName>
    <definedName name="_1093">#REF!</definedName>
    <definedName name="_1094" localSheetId="14">#REF!</definedName>
    <definedName name="_1094">#REF!</definedName>
    <definedName name="_10Module___Secret_.GoToEnd">#N/A</definedName>
    <definedName name="_111_0TAB" localSheetId="14">[15]PXMODEL!#REF!</definedName>
    <definedName name="_111_0TAB">[15]PXMODEL!#REF!</definedName>
    <definedName name="_111_0TE" localSheetId="14">#REF!</definedName>
    <definedName name="_111_0TE">#REF!</definedName>
    <definedName name="_1113" localSheetId="14">#REF!</definedName>
    <definedName name="_1113">#REF!</definedName>
    <definedName name="_1114" localSheetId="14">#REF!</definedName>
    <definedName name="_1114">#REF!</definedName>
    <definedName name="_112_">'[16]112 - Conso IS FY04b detail'!$A$1</definedName>
    <definedName name="_113_0TE" localSheetId="14">#REF!</definedName>
    <definedName name="_113_0TE">#REF!</definedName>
    <definedName name="_113_0Unhide.Ra" localSheetId="14">#REF!</definedName>
    <definedName name="_113_0Unhide.Ra">#REF!</definedName>
    <definedName name="_1133" localSheetId="14">#REF!</definedName>
    <definedName name="_1133">#REF!</definedName>
    <definedName name="_1134" localSheetId="14">#REF!</definedName>
    <definedName name="_1134">#REF!</definedName>
    <definedName name="_115_0Unhide.Ra" localSheetId="14">#REF!</definedName>
    <definedName name="_115_0Unhide.Ra">#REF!</definedName>
    <definedName name="_115_0W" localSheetId="14">#REF!</definedName>
    <definedName name="_115_0W">#REF!</definedName>
    <definedName name="_1153" localSheetId="14">#REF!</definedName>
    <definedName name="_1153">#REF!</definedName>
    <definedName name="_1154" localSheetId="14">#REF!</definedName>
    <definedName name="_1154">#REF!</definedName>
    <definedName name="_117" localSheetId="14">#REF!</definedName>
    <definedName name="_117">#REF!</definedName>
    <definedName name="_117_0W" localSheetId="14">#REF!</definedName>
    <definedName name="_117_0W">#REF!</definedName>
    <definedName name="_117_0WST" localSheetId="14">#REF!</definedName>
    <definedName name="_117_0WST">#REF!</definedName>
    <definedName name="_1173" localSheetId="14">#REF!</definedName>
    <definedName name="_1173">#REF!</definedName>
    <definedName name="_1174" localSheetId="14">#REF!</definedName>
    <definedName name="_1174">#REF!</definedName>
    <definedName name="_118" localSheetId="14">#REF!</definedName>
    <definedName name="_118">[17]NewConstCapCostDetailRpt!$G$70</definedName>
    <definedName name="_119_0WST" localSheetId="14">#REF!</definedName>
    <definedName name="_119_0WST">#REF!</definedName>
    <definedName name="_119_7_0" localSheetId="14">'[18]Long-Term Care Comps'!#REF!</definedName>
    <definedName name="_119_7_0">'[18]Long-Term Care Comps'!#REF!</definedName>
    <definedName name="_1193" localSheetId="14">#REF!</definedName>
    <definedName name="_1193">#REF!</definedName>
    <definedName name="_1194" localSheetId="14">#REF!</definedName>
    <definedName name="_1194">#REF!</definedName>
    <definedName name="_11Module___Secret_.GoToEnd">#N/A</definedName>
    <definedName name="_12_0FSHI" localSheetId="14">#REF!</definedName>
    <definedName name="_12_0FSHI">#REF!</definedName>
    <definedName name="_121_8_0R" localSheetId="14">#REF!</definedName>
    <definedName name="_121_8_0R">#REF!</definedName>
    <definedName name="_1213" localSheetId="14">#REF!</definedName>
    <definedName name="_1213">#REF!</definedName>
    <definedName name="_1214" localSheetId="14">#REF!</definedName>
    <definedName name="_1214">#REF!</definedName>
    <definedName name="_122_7_0" localSheetId="14">'[18]Long-Term Care Comps'!#REF!</definedName>
    <definedName name="_122_7_0">'[18]Long-Term Care Comps'!#REF!</definedName>
    <definedName name="_123_8__R" localSheetId="14">#REF!</definedName>
    <definedName name="_123_8__R">#REF!</definedName>
    <definedName name="_1233" localSheetId="14">#REF!</definedName>
    <definedName name="_1233">#REF!</definedName>
    <definedName name="_1234" localSheetId="14">#REF!</definedName>
    <definedName name="_1234">#REF!</definedName>
    <definedName name="_123Graph_B.1" hidden="1">#REF!</definedName>
    <definedName name="_124_8_0R" localSheetId="14">#REF!</definedName>
    <definedName name="_124_8_0R">#REF!</definedName>
    <definedName name="_125_8__R" localSheetId="14">#REF!</definedName>
    <definedName name="_125_8__R">#REF!</definedName>
    <definedName name="_1253" localSheetId="14">#REF!</definedName>
    <definedName name="_1253">#REF!</definedName>
    <definedName name="_1254" localSheetId="14">#REF!</definedName>
    <definedName name="_1254">#REF!</definedName>
    <definedName name="_125All.Colu" localSheetId="14">#REF!</definedName>
    <definedName name="_125All.Colu">#REF!</definedName>
    <definedName name="_126AP_TESTING" localSheetId="14">#REF!</definedName>
    <definedName name="_126AP_TESTING">#REF!</definedName>
    <definedName name="_1273" localSheetId="14">#REF!</definedName>
    <definedName name="_1273">#REF!</definedName>
    <definedName name="_1274" localSheetId="14">#REF!</definedName>
    <definedName name="_1274">#REF!</definedName>
    <definedName name="_127All.Colu" localSheetId="14">#REF!</definedName>
    <definedName name="_127All.Colu">#REF!</definedName>
    <definedName name="_128c" localSheetId="14">'[19]Journal Entry'!#REF!</definedName>
    <definedName name="_128c">'[19]Journal Entry'!#REF!</definedName>
    <definedName name="_1293" localSheetId="14">#REF!</definedName>
    <definedName name="_1293">#REF!</definedName>
    <definedName name="_1294" localSheetId="14">#REF!</definedName>
    <definedName name="_1294">#REF!</definedName>
    <definedName name="_129AP_TESTING" localSheetId="14">#REF!</definedName>
    <definedName name="_129AP_TESTING">#REF!</definedName>
    <definedName name="_130c" localSheetId="14">'[19]Journal Entry'!#REF!</definedName>
    <definedName name="_130c">'[19]Journal Entry'!#REF!</definedName>
    <definedName name="_130calculat" localSheetId="14">'[19]Journal Entry'!#REF!</definedName>
    <definedName name="_130calculat">'[19]Journal Entry'!#REF!</definedName>
    <definedName name="_131calculat" localSheetId="14">'[19]Journal Entry'!#REF!</definedName>
    <definedName name="_131calculat">'[19]Journal Entry'!#REF!</definedName>
    <definedName name="_132Interest.C" localSheetId="14">#REF!</definedName>
    <definedName name="_132Interest.C">#REF!</definedName>
    <definedName name="_133Interest.C" localSheetId="14">#REF!</definedName>
    <definedName name="_133Interest.C">#REF!</definedName>
    <definedName name="_134Interest.Calc" localSheetId="14">#REF!</definedName>
    <definedName name="_134Interest.Calc">#REF!</definedName>
    <definedName name="_135Interest.Calc" localSheetId="14">#REF!</definedName>
    <definedName name="_135Interest.Calc">#REF!</definedName>
    <definedName name="_135INV_INELIGIBLES" localSheetId="14">#REF!</definedName>
    <definedName name="_135INV_INELIGIBLES">#REF!</definedName>
    <definedName name="_137INV_INELIGIBLES" localSheetId="14">#REF!</definedName>
    <definedName name="_137INV_INELIGIBLES">#REF!</definedName>
    <definedName name="_137jen" localSheetId="14">'[19]Journal Entry'!#REF!</definedName>
    <definedName name="_137jen">'[19]Journal Entry'!#REF!</definedName>
    <definedName name="_138jen" localSheetId="14">'[19]Journal Entry'!#REF!</definedName>
    <definedName name="_138jen">'[19]Journal Entry'!#REF!</definedName>
    <definedName name="_138OTHER_COLLATERA" localSheetId="14">#REF!</definedName>
    <definedName name="_138OTHER_COLLATERA">#REF!</definedName>
    <definedName name="_13Module___Secret_.GoToEnd">#N/A</definedName>
    <definedName name="_14_0BLK" localSheetId="14">#REF!</definedName>
    <definedName name="_14_0BLK">#REF!</definedName>
    <definedName name="_140OTHER_COLLATERA" localSheetId="14">#REF!</definedName>
    <definedName name="_140OTHER_COLLATERA">#REF!</definedName>
    <definedName name="_140R" localSheetId="14">#REF!</definedName>
    <definedName name="_140R">#REF!</definedName>
    <definedName name="_141R" localSheetId="14">#REF!</definedName>
    <definedName name="_141R">#REF!</definedName>
    <definedName name="_142R" localSheetId="14">#REF!</definedName>
    <definedName name="_142R">#REF!</definedName>
    <definedName name="_143Securit" localSheetId="14">#REF!</definedName>
    <definedName name="_143Securit">#REF!</definedName>
    <definedName name="_144Securit" localSheetId="14">#REF!</definedName>
    <definedName name="_144Securit">#REF!</definedName>
    <definedName name="_144Unhide.Ra" localSheetId="14">#REF!</definedName>
    <definedName name="_144Unhide.Ra">#REF!</definedName>
    <definedName name="_146Unhide.Ra" localSheetId="14">#REF!</definedName>
    <definedName name="_146Unhide.Ra">#REF!</definedName>
    <definedName name="_14Module___Secret_.GoToEnd">#N/A</definedName>
    <definedName name="_15Module___Secret_.GoToEnd">#N/A</definedName>
    <definedName name="_16Module___Secret_.GoToEnd">#N/A</definedName>
    <definedName name="_17_0Depende" localSheetId="14">#REF!,#REF!,#REF!</definedName>
    <definedName name="_17_0Depende">#REF!,#REF!,#REF!</definedName>
    <definedName name="_173" localSheetId="14">#REF!</definedName>
    <definedName name="_173">#REF!</definedName>
    <definedName name="_174" localSheetId="14">#REF!</definedName>
    <definedName name="_174">#REF!</definedName>
    <definedName name="_17Module___Secret_.GoToEnd">#N/A</definedName>
    <definedName name="_18_0All.Colu" localSheetId="14">#REF!</definedName>
    <definedName name="_18_0All.Colu">#REF!</definedName>
    <definedName name="_19_0c" localSheetId="14">'[19]Journal Entry'!#REF!</definedName>
    <definedName name="_19_0c">'[19]Journal Entry'!#REF!</definedName>
    <definedName name="_19_0Depende" localSheetId="14">#REF!,#REF!,#REF!</definedName>
    <definedName name="_19_0Depende">#REF!,#REF!,#REF!</definedName>
    <definedName name="_193" localSheetId="14">#REF!</definedName>
    <definedName name="_193">#REF!</definedName>
    <definedName name="_194" localSheetId="14">#REF!</definedName>
    <definedName name="_194">#REF!</definedName>
    <definedName name="_1998_10_31" localSheetId="14">#REF!</definedName>
    <definedName name="_1998_10_31">#REF!</definedName>
    <definedName name="_19Depende" localSheetId="14">#REF!,#REF!,#REF!</definedName>
    <definedName name="_19Depende">#REF!,#REF!,#REF!</definedName>
    <definedName name="_1K" localSheetId="14" hidden="1">'[20]Material Listing'!#REF!</definedName>
    <definedName name="_1K" hidden="1">#REF!</definedName>
    <definedName name="_1Zp3" localSheetId="14">{0;0;0;0;1;#N/A;0.25;0.25;0.38;0.4;2;FALSE;FALSE;FALSE;FALSE;FALSE;#N/A;2;#N/A;1;1;"";"&amp;C &amp;R&amp;""Kennerly,Roman Bold""&amp;20LEHMAN BROTHERS"}</definedName>
    <definedName name="_1Zp3">{0;0;0;0;1;#N/A;0.25;0.25;0.38;0.4;2;FALSE;FALSE;FALSE;FALSE;FALSE;#N/A;2;#N/A;1;1;"";"&amp;C &amp;R&amp;""Kennerly,Roman Bold""&amp;20LEHMAN BROTHERS"}</definedName>
    <definedName name="_2">#REF!</definedName>
    <definedName name="_2_0M" localSheetId="14">#REF!</definedName>
    <definedName name="_2_0M">#REF!</definedName>
    <definedName name="_2_0MID" localSheetId="14">#REF!</definedName>
    <definedName name="_2_0MID">#REF!</definedName>
    <definedName name="_20_0calculat" localSheetId="14">'[19]Journal Entry'!#REF!</definedName>
    <definedName name="_20_0calculat">'[19]Journal Entry'!#REF!</definedName>
    <definedName name="_20_0Depende" localSheetId="14">#REF!,#REF!,#REF!</definedName>
    <definedName name="_20_0Depende">#REF!,#REF!,#REF!</definedName>
    <definedName name="_200_">'[16]200 - Levlad IS'!$B$1</definedName>
    <definedName name="_21_0" localSheetId="14">#REF!</definedName>
    <definedName name="_21_0">#REF!</definedName>
    <definedName name="_21_0CELLO" localSheetId="14">[21]Rankings!#REF!</definedName>
    <definedName name="_21_0CELLO">[21]Rankings!#REF!</definedName>
    <definedName name="_211_">'[16]211 - FY03 Levlad monthly'!$A$4</definedName>
    <definedName name="_213" localSheetId="14">#REF!</definedName>
    <definedName name="_213">#REF!</definedName>
    <definedName name="_214" localSheetId="14">#REF!</definedName>
    <definedName name="_214">#REF!</definedName>
    <definedName name="_21Depende" localSheetId="14">#REF!,#REF!,#REF!</definedName>
    <definedName name="_21Depende">#REF!,#REF!,#REF!</definedName>
    <definedName name="_22_0_0N" localSheetId="14">#REF!</definedName>
    <definedName name="_22_0_0N">#REF!</definedName>
    <definedName name="_22_0CELLOC" localSheetId="14">[21]Rankings!#REF!</definedName>
    <definedName name="_22_0CELLOC">[21]Rankings!#REF!</definedName>
    <definedName name="_220_">'[16]220 (a) - Detailed GM'!$G$14</definedName>
    <definedName name="_221_">'[16]221 - Detailed COGS'!$A$1</definedName>
    <definedName name="_223_">'[16]223 - Detailed Admi exp.'!$A$1</definedName>
    <definedName name="_224_">'[16]224 - Detailed R&amp;D exp.'!$A$1</definedName>
    <definedName name="_23_0" localSheetId="14">#REF!</definedName>
    <definedName name="_23_0">#REF!</definedName>
    <definedName name="_23_0_0N" localSheetId="14">#REF!</definedName>
    <definedName name="_23_0_0N">#REF!</definedName>
    <definedName name="_23_0Interest.C" localSheetId="14">#REF!</definedName>
    <definedName name="_23_0Interest.C">#REF!</definedName>
    <definedName name="_230_">'[16]230 - Source Charts'!$A$1</definedName>
    <definedName name="_233" localSheetId="14">#REF!</definedName>
    <definedName name="_233">#REF!</definedName>
    <definedName name="_234" localSheetId="14">#REF!</definedName>
    <definedName name="_234">#REF!</definedName>
    <definedName name="_24_0All.Colu" localSheetId="14">#REF!</definedName>
    <definedName name="_24_0All.Colu">#REF!</definedName>
    <definedName name="_24_0Interest.Calc" localSheetId="14">#REF!</definedName>
    <definedName name="_24_0Interest.Calc">#REF!</definedName>
    <definedName name="_25_0_0N" localSheetId="14">#REF!</definedName>
    <definedName name="_25_0_0N">#REF!</definedName>
    <definedName name="_25_0All.Colu" localSheetId="14">#REF!</definedName>
    <definedName name="_25_0All.Colu">#REF!</definedName>
    <definedName name="_25_0jen" localSheetId="14">'[19]Journal Entry'!#REF!</definedName>
    <definedName name="_25_0jen">'[19]Journal Entry'!#REF!</definedName>
    <definedName name="_253" localSheetId="14">#REF!</definedName>
    <definedName name="_253">#REF!</definedName>
    <definedName name="_254" localSheetId="14">#REF!</definedName>
    <definedName name="_254">#REF!</definedName>
    <definedName name="_26_0All.Colu" localSheetId="14">#REF!</definedName>
    <definedName name="_26_0All.Colu">#REF!</definedName>
    <definedName name="_26_0AP" localSheetId="14">#REF!</definedName>
    <definedName name="_26_0AP">#REF!</definedName>
    <definedName name="_26_0pric" localSheetId="14">[22]Sheet1!#REF!</definedName>
    <definedName name="_26_0pric">[22]Sheet1!#REF!</definedName>
    <definedName name="_266A">#REF!</definedName>
    <definedName name="_266B">#REF!</definedName>
    <definedName name="_27_0All.Colu" localSheetId="14">#REF!</definedName>
    <definedName name="_27_0All.Colu">#REF!</definedName>
    <definedName name="_27_0B" localSheetId="14">#REF!</definedName>
    <definedName name="_27_0B">#REF!</definedName>
    <definedName name="_27_0R" localSheetId="14">#REF!</definedName>
    <definedName name="_27_0R">#REF!</definedName>
    <definedName name="_270A">#REF!</definedName>
    <definedName name="_270B">#REF!</definedName>
    <definedName name="_271A">#REF!</definedName>
    <definedName name="_271B">#REF!</definedName>
    <definedName name="_272A">#REF!</definedName>
    <definedName name="_272B">#REF!</definedName>
    <definedName name="_273" localSheetId="14">#REF!</definedName>
    <definedName name="_273">#REF!</definedName>
    <definedName name="_273A">#REF!</definedName>
    <definedName name="_273B">#REF!</definedName>
    <definedName name="_274" localSheetId="14">#REF!</definedName>
    <definedName name="_274">#REF!</definedName>
    <definedName name="_274A">#REF!</definedName>
    <definedName name="_274B">#REF!</definedName>
    <definedName name="_275A">#REF!</definedName>
    <definedName name="_275B">#REF!</definedName>
    <definedName name="_28_0AP" localSheetId="14">#REF!</definedName>
    <definedName name="_28_0AP">#REF!</definedName>
    <definedName name="_28_0BLK" localSheetId="14">#REF!</definedName>
    <definedName name="_28_0BLK">#REF!</definedName>
    <definedName name="_28_0R" localSheetId="14">#REF!</definedName>
    <definedName name="_28_0R">#REF!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_0AP" localSheetId="14">#REF!</definedName>
    <definedName name="_29_0AP">#REF!</definedName>
    <definedName name="_29_0c" localSheetId="14">'[19]Journal Entry'!#REF!</definedName>
    <definedName name="_29_0c">'[19]Journal Entry'!#REF!</definedName>
    <definedName name="_29_0Securit" localSheetId="14">#REF!</definedName>
    <definedName name="_29_0Securit">#REF!</definedName>
    <definedName name="_290A">#REF!</definedName>
    <definedName name="_290B">#REF!</definedName>
    <definedName name="_291A">#REF!</definedName>
    <definedName name="_291B">#REF!</definedName>
    <definedName name="_292A">#REF!</definedName>
    <definedName name="_292B">#REF!</definedName>
    <definedName name="_293" localSheetId="14">#REF!</definedName>
    <definedName name="_293">#REF!</definedName>
    <definedName name="_293A">#REF!</definedName>
    <definedName name="_293B">#REF!</definedName>
    <definedName name="_294" localSheetId="14">#REF!</definedName>
    <definedName name="_294">#REF!</definedName>
    <definedName name="_2Module___Secret_.GoToEnd">#N/A</definedName>
    <definedName name="_2RII" localSheetId="14">'[23]2Rthru2RIV'!#REF!</definedName>
    <definedName name="_2RII">'[23]2Rthru2RIV'!#REF!</definedName>
    <definedName name="_2RIII" localSheetId="14">'[23]2Rthru2RIV'!#REF!</definedName>
    <definedName name="_2RIII">'[23]2Rthru2RIV'!#REF!</definedName>
    <definedName name="_2RIII_BRDR" localSheetId="14">'[23]2Rthru2RIV'!#REF!</definedName>
    <definedName name="_2RIII_BRDR">'[23]2Rthru2RIV'!#REF!</definedName>
    <definedName name="_2S" localSheetId="14" hidden="1">'[24]MARK-UP'!#REF!</definedName>
    <definedName name="_2S" hidden="1">#REF!</definedName>
    <definedName name="_3_0EL" localSheetId="14">#REF!</definedName>
    <definedName name="_3_0EL">#REF!</definedName>
    <definedName name="_30_0B" localSheetId="14">#REF!</definedName>
    <definedName name="_30_0B">#REF!</definedName>
    <definedName name="_30_0c" localSheetId="14">'[19]Journal Entry'!#REF!</definedName>
    <definedName name="_30_0c">'[19]Journal Entry'!#REF!</definedName>
    <definedName name="_30_0TAB" localSheetId="14">[15]PXMODEL!#REF!</definedName>
    <definedName name="_30_0TAB">[15]PXMODEL!#REF!</definedName>
    <definedName name="_300_" localSheetId="14">#REF!</definedName>
    <definedName name="_300_">#REF!</definedName>
    <definedName name="_31_0B" localSheetId="14">#REF!</definedName>
    <definedName name="_31_0B">#REF!</definedName>
    <definedName name="_31_0CAISO_Ex_Post" localSheetId="14">#REF!</definedName>
    <definedName name="_31_0CAISO_Ex_Post">#REF!</definedName>
    <definedName name="_31_0TAB" localSheetId="14">[15]PXMODEL!#REF!</definedName>
    <definedName name="_31_0TAB">[15]PXMODEL!#REF!</definedName>
    <definedName name="_310_">'[16]310 - FY02 Arbonne monthly'!$A$1</definedName>
    <definedName name="_311_">'[16]311 - FY03 Arbonne monthly'!$A$1</definedName>
    <definedName name="_313" localSheetId="14">#REF!</definedName>
    <definedName name="_313">#REF!</definedName>
    <definedName name="_314" localSheetId="14">#REF!</definedName>
    <definedName name="_314">#REF!</definedName>
    <definedName name="_32_0BLK" localSheetId="14">#REF!</definedName>
    <definedName name="_32_0BLK">#REF!</definedName>
    <definedName name="_32_0Cal_PX_Day_Ahead_" localSheetId="14">#REF!</definedName>
    <definedName name="_32_0Cal_PX_Day_Ahead_">#REF!</definedName>
    <definedName name="_32_0TAB" localSheetId="14">[15]PXMODEL!#REF!</definedName>
    <definedName name="_32_0TAB">[15]PXMODEL!#REF!</definedName>
    <definedName name="_33_0BLK" localSheetId="14">#REF!</definedName>
    <definedName name="_33_0BLK">#REF!</definedName>
    <definedName name="_33_0c" localSheetId="14">'[19]Journal Entry'!#REF!</definedName>
    <definedName name="_33_0c">'[19]Journal Entry'!#REF!</definedName>
    <definedName name="_33_0Cal_PX_NP15_Day_Ahead_" localSheetId="14">#REF!</definedName>
    <definedName name="_33_0Cal_PX_NP15_Day_Ahead_">#REF!</definedName>
    <definedName name="_33_0Unhide.Ra" localSheetId="14">#REF!</definedName>
    <definedName name="_33_0Unhide.Ra">#REF!</definedName>
    <definedName name="_333" localSheetId="14">#REF!</definedName>
    <definedName name="_333">#REF!</definedName>
    <definedName name="_334" localSheetId="14">#REF!</definedName>
    <definedName name="_334">#REF!</definedName>
    <definedName name="_34_0Cal_PX_SP15_Day_Ahead_" localSheetId="14">#REF!</definedName>
    <definedName name="_34_0Cal_PX_SP15_Day_Ahead_">#REF!</definedName>
    <definedName name="_34_7_0" localSheetId="14">'[18]Long-Term Care Comps'!#REF!</definedName>
    <definedName name="_34_7_0">'[18]Long-Term Care Comps'!#REF!</definedName>
    <definedName name="_35_0c" localSheetId="14">'[19]Journal Entry'!#REF!</definedName>
    <definedName name="_35_0c">'[19]Journal Entry'!#REF!</definedName>
    <definedName name="_35_0CAISO_Ex_Post" localSheetId="14">#REF!</definedName>
    <definedName name="_35_0CAISO_Ex_Post">#REF!</definedName>
    <definedName name="_35_0calculat" localSheetId="14">'[19]Journal Entry'!#REF!</definedName>
    <definedName name="_35_0calculat">'[19]Journal Entry'!#REF!</definedName>
    <definedName name="_35_8_0R" localSheetId="14">#REF!</definedName>
    <definedName name="_35_8_0R">#REF!</definedName>
    <definedName name="_353" localSheetId="14">#REF!</definedName>
    <definedName name="_353">#REF!</definedName>
    <definedName name="_354" localSheetId="14">#REF!</definedName>
    <definedName name="_354">#REF!</definedName>
    <definedName name="_36_0calculat" localSheetId="14">'[19]Journal Entry'!#REF!</definedName>
    <definedName name="_36_0calculat">'[19]Journal Entry'!#REF!</definedName>
    <definedName name="_36AP_TESTING" localSheetId="14">#REF!</definedName>
    <definedName name="_36AP_TESTING">#REF!</definedName>
    <definedName name="_37_0CAISO_Ex_Post" localSheetId="14">#REF!</definedName>
    <definedName name="_37_0CAISO_Ex_Post">#REF!</definedName>
    <definedName name="_37_0Cal_PX_Day_Ahead_" localSheetId="14">#REF!</definedName>
    <definedName name="_37_0Cal_PX_Day_Ahead_">#REF!</definedName>
    <definedName name="_37_0CELLO" localSheetId="14">[21]Rankings!#REF!</definedName>
    <definedName name="_37_0CELLO">[21]Rankings!#REF!</definedName>
    <definedName name="_373" localSheetId="14">#REF!</definedName>
    <definedName name="_373">#REF!</definedName>
    <definedName name="_374" localSheetId="14">#REF!</definedName>
    <definedName name="_374">#REF!</definedName>
    <definedName name="_37INV_INELIGIBLES" localSheetId="14">#REF!</definedName>
    <definedName name="_37INV_INELIGIBLES">#REF!</definedName>
    <definedName name="_38_0CELLOC" localSheetId="14">[21]Rankings!#REF!</definedName>
    <definedName name="_38_0CELLOC">[21]Rankings!#REF!</definedName>
    <definedName name="_38OTHER_COLLATERA" localSheetId="14">#REF!</definedName>
    <definedName name="_38OTHER_COLLATERA">#REF!</definedName>
    <definedName name="_39_0Cal_PX_Day_Ahead_" localSheetId="14">#REF!</definedName>
    <definedName name="_39_0Cal_PX_Day_Ahead_">#REF!</definedName>
    <definedName name="_39_0Cal_PX_NP15_Day_Ahead_" localSheetId="14">#REF!</definedName>
    <definedName name="_39_0Cal_PX_NP15_Day_Ahead_">#REF!</definedName>
    <definedName name="_39_0COB___DJ_On_Peak" localSheetId="14">#REF!</definedName>
    <definedName name="_39_0COB___DJ_On_Peak">#REF!</definedName>
    <definedName name="_393" localSheetId="14">#REF!</definedName>
    <definedName name="_393">#REF!</definedName>
    <definedName name="_394" localSheetId="14">#REF!</definedName>
    <definedName name="_394">#REF!</definedName>
    <definedName name="_3S" localSheetId="14" hidden="1">'[20]Material Listing'!#REF!</definedName>
    <definedName name="_3S" hidden="1">#REF!</definedName>
    <definedName name="_4_0_K" localSheetId="14" hidden="1">'[20]Material Listing'!#REF!</definedName>
    <definedName name="_4_0_K" hidden="1">#REF!</definedName>
    <definedName name="_4_0E" localSheetId="14">#REF!</definedName>
    <definedName name="_4_0E">#REF!</definedName>
    <definedName name="_4_0MID" localSheetId="14">#REF!</definedName>
    <definedName name="_4_0MID">#REF!</definedName>
    <definedName name="_40_0D" localSheetId="14">#REF!</definedName>
    <definedName name="_40_0D">#REF!</definedName>
    <definedName name="_401K_LIMIT" localSheetId="14">#REF!</definedName>
    <definedName name="_401K_LIMIT">#REF!</definedName>
    <definedName name="_401K_MATCH" localSheetId="14">#REF!</definedName>
    <definedName name="_401K_MATCH">#REF!</definedName>
    <definedName name="_41_0Cal_PX_NP15_Day_Ahead_" localSheetId="14">#REF!</definedName>
    <definedName name="_41_0Cal_PX_NP15_Day_Ahead_">#REF!</definedName>
    <definedName name="_41_0Cal_PX_SP15_Day_Ahead_" localSheetId="14">#REF!</definedName>
    <definedName name="_41_0Cal_PX_SP15_Day_Ahead_">#REF!</definedName>
    <definedName name="_41_0DJP" localSheetId="14">#REF!</definedName>
    <definedName name="_41_0DJP">#REF!</definedName>
    <definedName name="_413" localSheetId="14">#REF!</definedName>
    <definedName name="_413">#REF!</definedName>
    <definedName name="_414" localSheetId="14">#REF!</definedName>
    <definedName name="_414">#REF!</definedName>
    <definedName name="_42_0calculat" localSheetId="14">'[19]Journal Entry'!#REF!</definedName>
    <definedName name="_42_0calculat">'[19]Journal Entry'!#REF!</definedName>
    <definedName name="_42_0F" localSheetId="14">#REF!</definedName>
    <definedName name="_42_0F">#REF!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43_0Cal_PX_SP15_Day_Ahead_" localSheetId="14">#REF!</definedName>
    <definedName name="_43_0Cal_PX_SP15_Day_Ahead_">#REF!</definedName>
    <definedName name="_43_0FOU" localSheetId="14">#REF!</definedName>
    <definedName name="_43_0FOU">#REF!</definedName>
    <definedName name="_433" localSheetId="14">#REF!</definedName>
    <definedName name="_433">#REF!</definedName>
    <definedName name="_434" localSheetId="14">#REF!</definedName>
    <definedName name="_434">#REF!</definedName>
    <definedName name="_44_0FSHI" localSheetId="14">#REF!</definedName>
    <definedName name="_44_0FSHI">#REF!</definedName>
    <definedName name="_45_0calculat" localSheetId="14">'[19]Journal Entry'!#REF!</definedName>
    <definedName name="_45_0calculat">'[19]Journal Entry'!#REF!</definedName>
    <definedName name="_45_0CELLO" localSheetId="14">[21]Rankings!#REF!</definedName>
    <definedName name="_45_0CELLO">[21]Rankings!#REF!</definedName>
    <definedName name="_45_0H" localSheetId="14">#REF!</definedName>
    <definedName name="_45_0H">#REF!</definedName>
    <definedName name="_453" localSheetId="14">#REF!</definedName>
    <definedName name="_453">#REF!</definedName>
    <definedName name="_454" localSheetId="14">#REF!</definedName>
    <definedName name="_454">#REF!</definedName>
    <definedName name="_47_0CELLO" localSheetId="14">[21]Rankings!#REF!</definedName>
    <definedName name="_47_0CELLO">[21]Rankings!#REF!</definedName>
    <definedName name="_47_0Interest.C" localSheetId="14">#REF!</definedName>
    <definedName name="_47_0Interest.C">#REF!</definedName>
    <definedName name="_473" localSheetId="14">#REF!</definedName>
    <definedName name="_473">#REF!</definedName>
    <definedName name="_474" localSheetId="14">#REF!</definedName>
    <definedName name="_474">#REF!</definedName>
    <definedName name="_48_0CELLOC" localSheetId="14">[21]Rankings!#REF!</definedName>
    <definedName name="_48_0CELLOC">[21]Rankings!#REF!</definedName>
    <definedName name="_48_0Interest.C" localSheetId="14">#REF!</definedName>
    <definedName name="_48_0Interest.C">#REF!</definedName>
    <definedName name="_49_0CELLOC" localSheetId="14">[21]Rankings!#REF!</definedName>
    <definedName name="_49_0CELLOC">[21]Rankings!#REF!</definedName>
    <definedName name="_493" localSheetId="14">#REF!</definedName>
    <definedName name="_493">#REF!</definedName>
    <definedName name="_494" localSheetId="14">#REF!</definedName>
    <definedName name="_494">#REF!</definedName>
    <definedName name="_4A_4B" localSheetId="14">#REF!</definedName>
    <definedName name="_4A_4B">#REF!</definedName>
    <definedName name="_4A_4B_P4" localSheetId="14">#REF!</definedName>
    <definedName name="_4A_4B_P4">#REF!</definedName>
    <definedName name="_5_0_S" localSheetId="14" hidden="1">'[25]MARK-UP'!#REF!</definedName>
    <definedName name="_5_0_S" hidden="1">#REF!</definedName>
    <definedName name="_5_0FOU" localSheetId="14">#REF!</definedName>
    <definedName name="_5_0FOU">#REF!</definedName>
    <definedName name="_5_Yr_Growth" localSheetId="14">#REF!</definedName>
    <definedName name="_5_Yr_Growth">#REF!</definedName>
    <definedName name="_50_0COB___DJ_On_Peak" localSheetId="14">#REF!</definedName>
    <definedName name="_50_0COB___DJ_On_Peak">#REF!</definedName>
    <definedName name="_50_0Interest.Calc" localSheetId="14">#REF!</definedName>
    <definedName name="_50_0Interest.Calc">#REF!</definedName>
    <definedName name="_51_0COB___DJ_On_Peak" localSheetId="14">#REF!</definedName>
    <definedName name="_51_0COB___DJ_On_Peak">#REF!</definedName>
    <definedName name="_51_0Interest.Calc" localSheetId="14">#REF!</definedName>
    <definedName name="_51_0Interest.Calc">#REF!</definedName>
    <definedName name="_513" localSheetId="14">#REF!</definedName>
    <definedName name="_513">#REF!</definedName>
    <definedName name="_514" localSheetId="14">#REF!</definedName>
    <definedName name="_514">#REF!</definedName>
    <definedName name="_52_0D" localSheetId="14">#REF!</definedName>
    <definedName name="_52_0D">#REF!</definedName>
    <definedName name="_52_0jen" localSheetId="14">'[19]Journal Entry'!#REF!</definedName>
    <definedName name="_52_0jen">'[19]Journal Entry'!#REF!</definedName>
    <definedName name="_53_0D" localSheetId="14">#REF!</definedName>
    <definedName name="_53_0D">#REF!</definedName>
    <definedName name="_53_0jen" localSheetId="14">'[19]Journal Entry'!#REF!</definedName>
    <definedName name="_53_0jen">'[19]Journal Entry'!#REF!</definedName>
    <definedName name="_533" localSheetId="14">#REF!</definedName>
    <definedName name="_533">#REF!</definedName>
    <definedName name="_534" localSheetId="14">#REF!</definedName>
    <definedName name="_534">#REF!</definedName>
    <definedName name="_54_0DJP" localSheetId="14">#REF!</definedName>
    <definedName name="_54_0DJP">#REF!</definedName>
    <definedName name="_54_0Mid_C___DJ_Off_Peak" localSheetId="14">#REF!</definedName>
    <definedName name="_54_0Mid_C___DJ_Off_Peak">#REF!</definedName>
    <definedName name="_55_0DJP" localSheetId="14">#REF!</definedName>
    <definedName name="_55_0DJP">#REF!</definedName>
    <definedName name="_55_0Mid_C___DJ_Off_Peak_" localSheetId="14">#REF!</definedName>
    <definedName name="_55_0Mid_C___DJ_Off_Peak_">#REF!</definedName>
    <definedName name="_553" localSheetId="14">#REF!</definedName>
    <definedName name="_553">#REF!</definedName>
    <definedName name="_554" localSheetId="14">#REF!</definedName>
    <definedName name="_554">#REF!</definedName>
    <definedName name="_56_0F" localSheetId="14">#REF!</definedName>
    <definedName name="_56_0F">#REF!</definedName>
    <definedName name="_56_0Mid_C___DJ_On_Peak" localSheetId="14">#REF!</definedName>
    <definedName name="_56_0Mid_C___DJ_On_Peak">#REF!</definedName>
    <definedName name="_57_0F" localSheetId="14">#REF!</definedName>
    <definedName name="_57_0F">#REF!</definedName>
    <definedName name="_57_0Mid_C___DJ_On_Peak_" localSheetId="14">#REF!</definedName>
    <definedName name="_57_0Mid_C___DJ_On_Peak_">#REF!</definedName>
    <definedName name="_58_0FOU" localSheetId="14">#REF!</definedName>
    <definedName name="_58_0FOU">#REF!</definedName>
    <definedName name="_58_0MO" localSheetId="14">#REF!</definedName>
    <definedName name="_58_0MO">#REF!</definedName>
    <definedName name="_59_0FOU" localSheetId="14">#REF!</definedName>
    <definedName name="_59_0FOU">#REF!</definedName>
    <definedName name="_59_0MOS" localSheetId="14">#REF!</definedName>
    <definedName name="_59_0MOS">#REF!</definedName>
    <definedName name="_6_0_S" localSheetId="14" hidden="1">'[20]Material Listing'!#REF!</definedName>
    <definedName name="_6_0_S" hidden="1">#REF!</definedName>
    <definedName name="_6_0EL" localSheetId="14">#REF!</definedName>
    <definedName name="_6_0EL">#REF!</definedName>
    <definedName name="_6_0FSHI" localSheetId="14">#REF!</definedName>
    <definedName name="_6_0FSHI">#REF!</definedName>
    <definedName name="_60_0FSHI" localSheetId="14">#REF!</definedName>
    <definedName name="_60_0FSHI">#REF!</definedName>
    <definedName name="_60_0N" localSheetId="14">#REF!</definedName>
    <definedName name="_60_0N">#REF!</definedName>
    <definedName name="_609" localSheetId="14">#REF!</definedName>
    <definedName name="_609">#REF!</definedName>
    <definedName name="_61_0FSHI" localSheetId="14">#REF!</definedName>
    <definedName name="_61_0FSHI">#REF!</definedName>
    <definedName name="_61_0pric" localSheetId="14">[22]Sheet1!#REF!</definedName>
    <definedName name="_61_0pric">[22]Sheet1!#REF!</definedName>
    <definedName name="_610" localSheetId="14">#REF!</definedName>
    <definedName name="_610">#REF!</definedName>
    <definedName name="_62_0H" localSheetId="14">#REF!</definedName>
    <definedName name="_62_0H">#REF!</definedName>
    <definedName name="_629" localSheetId="14">#REF!</definedName>
    <definedName name="_629">#REF!</definedName>
    <definedName name="_63_0H" localSheetId="14">#REF!</definedName>
    <definedName name="_63_0H">#REF!</definedName>
    <definedName name="_63_0R" localSheetId="14">#REF!</definedName>
    <definedName name="_63_0R">#REF!</definedName>
    <definedName name="_630" localSheetId="14">#REF!</definedName>
    <definedName name="_630">#REF!</definedName>
    <definedName name="_64_0R" localSheetId="14">#REF!</definedName>
    <definedName name="_64_0R">#REF!</definedName>
    <definedName name="_65_0Interest.C" localSheetId="14">#REF!</definedName>
    <definedName name="_65_0Interest.C">#REF!</definedName>
    <definedName name="_66_0R" localSheetId="14">#REF!</definedName>
    <definedName name="_66_0R">#REF!</definedName>
    <definedName name="_67_0Interest.Calc" localSheetId="14">#REF!</definedName>
    <definedName name="_67_0Interest.Calc">#REF!</definedName>
    <definedName name="_67_0R" localSheetId="14">#REF!</definedName>
    <definedName name="_67_0R">#REF!</definedName>
    <definedName name="_68_0Interest.Calc" localSheetId="14">#REF!</definedName>
    <definedName name="_68_0Interest.Calc">#REF!</definedName>
    <definedName name="_68_0S" localSheetId="14">#REF!</definedName>
    <definedName name="_68_0S">#REF!</definedName>
    <definedName name="_685" localSheetId="14">#REF!</definedName>
    <definedName name="_685">#REF!</definedName>
    <definedName name="_686" localSheetId="14">#REF!</definedName>
    <definedName name="_686">#REF!</definedName>
    <definedName name="_69_0jen" localSheetId="14">'[19]Journal Entry'!#REF!</definedName>
    <definedName name="_69_0jen">'[19]Journal Entry'!#REF!</definedName>
    <definedName name="_69_0SA" localSheetId="14">#REF!</definedName>
    <definedName name="_69_0SA">#REF!</definedName>
    <definedName name="_7_0BLK" localSheetId="14">#REF!</definedName>
    <definedName name="_7_0BLK">#REF!</definedName>
    <definedName name="_70_0SAN" localSheetId="14">#REF!</definedName>
    <definedName name="_70_0SAN">#REF!</definedName>
    <definedName name="_705" localSheetId="14">#REF!</definedName>
    <definedName name="_705">[17]NewConstCapCostDetailRpt!$F$36</definedName>
    <definedName name="_706" localSheetId="14">#REF!</definedName>
    <definedName name="_706">#REF!</definedName>
    <definedName name="_71_0Mid_C___DJ_Off_Peak" localSheetId="14">#REF!</definedName>
    <definedName name="_71_0Mid_C___DJ_Off_Peak">#REF!</definedName>
    <definedName name="_71_0SAN" localSheetId="14">#REF!</definedName>
    <definedName name="_71_0SAN">#REF!</definedName>
    <definedName name="_7200">#REF!</definedName>
    <definedName name="_73_0Mid_C___DJ_Off_Peak_" localSheetId="14">#REF!</definedName>
    <definedName name="_73_0Mid_C___DJ_Off_Peak_">#REF!</definedName>
    <definedName name="_73_0Securit" localSheetId="14">#REF!</definedName>
    <definedName name="_73_0Securit">#REF!</definedName>
    <definedName name="_74_0Securit" localSheetId="14">#REF!</definedName>
    <definedName name="_74_0Securit">#REF!</definedName>
    <definedName name="_75_0Mid_C___DJ_On_Peak" localSheetId="14">#REF!</definedName>
    <definedName name="_75_0Mid_C___DJ_On_Peak">#REF!</definedName>
    <definedName name="_75_0SN" localSheetId="14">#REF!</definedName>
    <definedName name="_75_0SN">#REF!</definedName>
    <definedName name="_76_0SYL" localSheetId="14">#REF!</definedName>
    <definedName name="_76_0SYL">#REF!</definedName>
    <definedName name="_761" localSheetId="14">#REF!</definedName>
    <definedName name="_761">#REF!</definedName>
    <definedName name="_762" localSheetId="14">#REF!</definedName>
    <definedName name="_762">#REF!</definedName>
    <definedName name="_77_0Mid_C___DJ_On_Peak_" localSheetId="14">#REF!</definedName>
    <definedName name="_77_0Mid_C___DJ_On_Peak_">#REF!</definedName>
    <definedName name="_77_0TAB" localSheetId="14">[15]PXMODEL!#REF!</definedName>
    <definedName name="_77_0TAB">[15]PXMODEL!#REF!</definedName>
    <definedName name="_78_0TAB" localSheetId="14">[15]PXMODEL!#REF!</definedName>
    <definedName name="_78_0TAB">[15]PXMODEL!#REF!</definedName>
    <definedName name="_7800">#REF!</definedName>
    <definedName name="_781" localSheetId="14">#REF!</definedName>
    <definedName name="_781">#REF!</definedName>
    <definedName name="_782" localSheetId="14">#REF!</definedName>
    <definedName name="_782">#REF!</definedName>
    <definedName name="_79_0MO" localSheetId="14">#REF!</definedName>
    <definedName name="_79_0MO">#REF!</definedName>
    <definedName name="_79_0TAB" localSheetId="14">[15]PXMODEL!#REF!</definedName>
    <definedName name="_79_0TAB">[15]PXMODEL!#REF!</definedName>
    <definedName name="_8_0E" localSheetId="14">#REF!</definedName>
    <definedName name="_8_0E">#REF!</definedName>
    <definedName name="_80_0TE" localSheetId="14">#REF!</definedName>
    <definedName name="_80_0TE">#REF!</definedName>
    <definedName name="_801" localSheetId="14">#REF!</definedName>
    <definedName name="_801">#REF!</definedName>
    <definedName name="_802" localSheetId="14">#REF!</definedName>
    <definedName name="_802">#REF!</definedName>
    <definedName name="_81_0MOS" localSheetId="14">#REF!</definedName>
    <definedName name="_81_0MOS">#REF!</definedName>
    <definedName name="_82_0Unhide.Ra" localSheetId="14">#REF!</definedName>
    <definedName name="_82_0Unhide.Ra">#REF!</definedName>
    <definedName name="_821" localSheetId="14">#REF!</definedName>
    <definedName name="_821">#REF!</definedName>
    <definedName name="_822" localSheetId="14">#REF!</definedName>
    <definedName name="_822">#REF!</definedName>
    <definedName name="_83_0N" localSheetId="14">#REF!</definedName>
    <definedName name="_83_0N">#REF!</definedName>
    <definedName name="_83_0Unhide.Ra" localSheetId="14">#REF!</definedName>
    <definedName name="_83_0Unhide.Ra">#REF!</definedName>
    <definedName name="_84_0pric" localSheetId="14">[22]Sheet1!#REF!</definedName>
    <definedName name="_84_0pric">[22]Sheet1!#REF!</definedName>
    <definedName name="_84_0W" localSheetId="14">#REF!</definedName>
    <definedName name="_84_0W">#REF!</definedName>
    <definedName name="_841" localSheetId="14">#REF!</definedName>
    <definedName name="_841">#REF!</definedName>
    <definedName name="_842" localSheetId="14">#REF!</definedName>
    <definedName name="_842">#REF!</definedName>
    <definedName name="_85_0pric" localSheetId="14">[22]Sheet1!#REF!</definedName>
    <definedName name="_85_0pric">[22]Sheet1!#REF!</definedName>
    <definedName name="_85_0WST" localSheetId="14">#REF!</definedName>
    <definedName name="_85_0WST">#REF!</definedName>
    <definedName name="_8500">#REF!</definedName>
    <definedName name="_86_0R" localSheetId="14">#REF!</definedName>
    <definedName name="_86_0R">#REF!</definedName>
    <definedName name="_86_7_0" localSheetId="14">'[18]Long-Term Care Comps'!#REF!</definedName>
    <definedName name="_86_7_0">'[18]Long-Term Care Comps'!#REF!</definedName>
    <definedName name="_8600">#REF!</definedName>
    <definedName name="_87_0R" localSheetId="14">#REF!</definedName>
    <definedName name="_87_0R">#REF!</definedName>
    <definedName name="_8700">#REF!</definedName>
    <definedName name="_88_0R" localSheetId="14">#REF!</definedName>
    <definedName name="_88_0R">#REF!</definedName>
    <definedName name="_88_8_0R" localSheetId="14">#REF!</definedName>
    <definedName name="_88_8_0R">#REF!</definedName>
    <definedName name="_89_0R" localSheetId="14">#REF!</definedName>
    <definedName name="_89_0R">#REF!</definedName>
    <definedName name="_89_8_0R" localSheetId="14">#REF!</definedName>
    <definedName name="_89_8_0R">#REF!</definedName>
    <definedName name="_8900">#REF!</definedName>
    <definedName name="_897" localSheetId="14">#REF!</definedName>
    <definedName name="_897">#REF!</definedName>
    <definedName name="_898" localSheetId="14">#REF!</definedName>
    <definedName name="_898">#REF!</definedName>
    <definedName name="_8Module___Secret_.GoToEnd">#N/A</definedName>
    <definedName name="_90_0S" localSheetId="14">#REF!</definedName>
    <definedName name="_90_0S">#REF!</definedName>
    <definedName name="_91_0S" localSheetId="14">#REF!</definedName>
    <definedName name="_91_0S">#REF!</definedName>
    <definedName name="_911A">#REF!</definedName>
    <definedName name="_912A">#REF!</definedName>
    <definedName name="_917" localSheetId="14">#REF!</definedName>
    <definedName name="_917">#REF!</definedName>
    <definedName name="_918" localSheetId="14">#REF!</definedName>
    <definedName name="_918">#REF!</definedName>
    <definedName name="_91AP_TESTING" localSheetId="14">#REF!</definedName>
    <definedName name="_91AP_TESTING">#REF!</definedName>
    <definedName name="_92_0SA" localSheetId="14">#REF!</definedName>
    <definedName name="_92_0SA">#REF!</definedName>
    <definedName name="_921A">#REF!</definedName>
    <definedName name="_922A">#REF!</definedName>
    <definedName name="_93_0SA" localSheetId="14">#REF!</definedName>
    <definedName name="_93_0SA">#REF!</definedName>
    <definedName name="_937" localSheetId="14">#REF!</definedName>
    <definedName name="_937">#REF!</definedName>
    <definedName name="_938" localSheetId="14">#REF!</definedName>
    <definedName name="_938">#REF!</definedName>
    <definedName name="_93BE" localSheetId="14">#REF!</definedName>
    <definedName name="_93BE">#REF!</definedName>
    <definedName name="_93INV_INELIGIBLES" localSheetId="14">#REF!</definedName>
    <definedName name="_93INV_INELIGIBLES">#REF!</definedName>
    <definedName name="_94_0SAN" localSheetId="14">#REF!</definedName>
    <definedName name="_94_0SAN">#REF!</definedName>
    <definedName name="_94BE" localSheetId="14">#REF!</definedName>
    <definedName name="_94BE">#REF!</definedName>
    <definedName name="_94DIL" localSheetId="14">#REF!</definedName>
    <definedName name="_94DIL">#REF!</definedName>
    <definedName name="_95_0SAN" localSheetId="14">#REF!</definedName>
    <definedName name="_95_0SAN">#REF!</definedName>
    <definedName name="_957" localSheetId="14">#REF!</definedName>
    <definedName name="_957">#REF!</definedName>
    <definedName name="_958" localSheetId="14">#REF!</definedName>
    <definedName name="_958">#REF!</definedName>
    <definedName name="_95OTHER_COLLATERA" localSheetId="14">#REF!</definedName>
    <definedName name="_95OTHER_COLLATERA">#REF!</definedName>
    <definedName name="_96_0SAN" localSheetId="14">#REF!</definedName>
    <definedName name="_96_0SAN">#REF!</definedName>
    <definedName name="_97_0SAN" localSheetId="14">#REF!</definedName>
    <definedName name="_97_0SAN">#REF!</definedName>
    <definedName name="_977" localSheetId="14">#REF!</definedName>
    <definedName name="_977">#REF!</definedName>
    <definedName name="_978" localSheetId="14">#REF!</definedName>
    <definedName name="_978">#REF!</definedName>
    <definedName name="_98_0Securit" localSheetId="14">#REF!</definedName>
    <definedName name="_98_0Securit">#REF!</definedName>
    <definedName name="_99_0Securit" localSheetId="14">#REF!</definedName>
    <definedName name="_99_0Securit">#REF!</definedName>
    <definedName name="_997" localSheetId="14">#REF!</definedName>
    <definedName name="_997">#REF!</definedName>
    <definedName name="_998" localSheetId="14">#REF!</definedName>
    <definedName name="_998">#REF!</definedName>
    <definedName name="_9Module___Secret_.GoToEnd">#N/A</definedName>
    <definedName name="_a1" hidden="1">{"NewCo_View",#N/A,FALSE,"Calculations"}</definedName>
    <definedName name="_A2" localSheetId="14">#REF!</definedName>
    <definedName name="_A2">#REF!</definedName>
    <definedName name="_a3" hidden="1">[5]Assum!$C$23:$C$40</definedName>
    <definedName name="_a36" hidden="1">{"Accretion";#N/A;FALSE;"Assum"}</definedName>
    <definedName name="_a37" hidden="1">{#N/A,#N/A,TRUE,"Lines",#N/A,#N/A,TRUE;"Stations",#N/A,#N/A,TRUE,"Cap. Expenses",#N/A,#N/A;TRUE,"Land",#N/A,#N/A,TRUE,"Cen Proces Sys",#N/A;#N/A,TRUE,"telecom",#N/A,#N/A,TRUE,"Other"}</definedName>
    <definedName name="_a38" hidden="1">{"Assumptions";#N/A;FALSE;"Assum"}</definedName>
    <definedName name="_a39" hidden="1">{#N/A;#N/A;FALSE;"CAG"}</definedName>
    <definedName name="_a4" hidden="1">[5]Assum!$E$23:$E$40</definedName>
    <definedName name="_a40" hidden="1">{#N/A;#N/A;FALSE;"CPB"}</definedName>
    <definedName name="_a41" hidden="1">{#N/A;#N/A;FALSE;"Credit Summary"}</definedName>
    <definedName name="_a42" hidden="1">{"FCB_ALL";#N/A;FALSE;"FCB"}</definedName>
    <definedName name="_a43" hidden="1">{"FCB_ALL";#N/A;FALSE;"FCB"}</definedName>
    <definedName name="_a44"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_a45" hidden="1">{#N/A;#N/A;FALSE;"GIS"}</definedName>
    <definedName name="_a46" hidden="1">{#N/A,#N/A,TRUE,"Cover His PWC",#N/A,#N/A,TRUE;"P&amp;L",#N/A,#N/A,TRUE,"BS",#N/A,#N/A;TRUE,"Depreciation",#N/A,#N/A,TRUE,"GRAPHS",#N/A;#N/A,TRUE,"DCF EBITDA Multiple",#N/A,#N/A,TRUE,"DCF Perpetual Growth"}</definedName>
    <definedName name="_a47" hidden="1">{#N/A,#N/A,TRUE,"Cover His T",#N/A,#N/A,TRUE;"P&amp;L",#N/A,#N/A,TRUE,"BS",#N/A,#N/A;TRUE,"Depreciation",#N/A,#N/A,TRUE,"GRAPHS",#N/A;#N/A,TRUE,"DCF EBITDA Multiple",#N/A,#N/A,TRUE,"DCF Perpetual Growth"}</definedName>
    <definedName name="_a48" hidden="1">{#N/A;#N/A;FALSE;"HNZ"}</definedName>
    <definedName name="_a4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_a5" hidden="1">[5]Assum!$F$23:$F$40</definedName>
    <definedName name="_a50" hidden="1">{#N/A;#N/A;FALSE;"K"}</definedName>
    <definedName name="_a5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_a52" hidden="1">{#N/A;#N/A;FALSE;"MCCRK"}</definedName>
    <definedName name="_a53" hidden="1">{#N/A;#N/A;FALSE;"NA"}</definedName>
    <definedName name="_a54" hidden="1">{"cap_structure",#N/A,FALSE,"Graph-Mkt Cap";"price",#N/A,FALSE,"Graph-Price";"ebit",#N/A,FALSE,"Graph-EBITDA";"ebitda",#N/A,FALSE,"Graph-EBITDA"}</definedName>
    <definedName name="_a55" hidden="1">{"inputs raw data";#N/A;TRUE;"INPUT"}</definedName>
    <definedName name="_a56" hidden="1">{"summary1",#N/A,TRUE;"Comps","summary2",#N/A;TRUE,"Comps","summary3";#N/A,TRUE,"Comps"}</definedName>
    <definedName name="_a57" hidden="1">{"summary1",#N/A,TRUE;"Comps","summary2",#N/A;TRUE,"Comps","summary3";#N/A,TRUE,"Comps"}</definedName>
    <definedName name="_a58" hidden="1">{#N/A,"DR",FALSE,"increm pf",#N/A,"MAMSI";FALSE,"increm pf",#N/A,"MAXI",FALSE,"increm pf";#N/A,"PCAM",FALSE,"increm pf",#N/A,"PHSV";FALSE,"increm pf",#N/A,"SIE",FALSE,"increm pf"}</definedName>
    <definedName name="_a5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a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60" hidden="1">{#N/A,#N/A,TRUE,"Cover Repl",#N/A,#N/A,TRUE,"P&amp;L";#N/A,#N/A,TRUE,"P&amp;L (2)",#N/A,#N/A,TRUE,"BS";#N/A,#N/A,TRUE,"Depreciation",#N/A,#N/A,TRUE,"GRAPHS";#N/A,#N/A,TRUE,"DCF EBITDA Multiple",#N/A,#N/A,TRUE,"DCF Perpetual Growth"}</definedName>
    <definedName name="_a61" hidden="1">{#N/A;#N/A;FALSE;"Trading Summary"}</definedName>
    <definedName name="_a6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_a63" hidden="1">{#N/A;#N/A;FALSE;"WWY"}</definedName>
    <definedName name="_a64" hidden="1">{TRUE;TRUE;-1.25;-15.5;604.5;369;FALSE;FALSE;TRUE;TRUE;0;1;83;1;38;4;5;4;TRUE;TRUE;3;TRUE;1;TRUE;75;"Swvu.inputs._.raw._.data.";"ACwvu.inputs._.raw._.data.";#N/A;FALSE;FALSE;0.5;0.5;0.5;0.5;2;"&amp;F";"&amp;A&amp;RPage &amp;P";FALSE;FALSE;FALSE;FALSE;1;60;#N/A;#N/A;"=R1C61:R53C89";"=C1:C5";#N/A;#N/A;FALSE;FALSE;FALSE;1;600;600;FALSE;FALSE;TRUE;TRUE;TRUE}</definedName>
    <definedName name="_a6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_a6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_a6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6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cq4" localSheetId="14">#REF!</definedName>
    <definedName name="_acq4">#REF!</definedName>
    <definedName name="_al0008" localSheetId="14">#REF!</definedName>
    <definedName name="_al0008">#REF!</definedName>
    <definedName name="_al009" localSheetId="14">#REF!</definedName>
    <definedName name="_al009">#REF!</definedName>
    <definedName name="_al01" localSheetId="14">#REF!</definedName>
    <definedName name="_al01">#REF!</definedName>
    <definedName name="_al02" localSheetId="14">#REF!</definedName>
    <definedName name="_al02">#REF!</definedName>
    <definedName name="_al09" localSheetId="14">#REF!</definedName>
    <definedName name="_al09">#REF!</definedName>
    <definedName name="_al1" localSheetId="14">#REF!</definedName>
    <definedName name="_al1">#REF!</definedName>
    <definedName name="_al11" localSheetId="14">#REF!,#REF!,#REF!,#REF!,#REF!,#REF!,#REF!,#REF!,#REF!,#REF!</definedName>
    <definedName name="_al11">#REF!,#REF!,#REF!,#REF!,#REF!,#REF!,#REF!,#REF!,#REF!,#REF!</definedName>
    <definedName name="_al12" localSheetId="14">#REF!</definedName>
    <definedName name="_al12">#REF!</definedName>
    <definedName name="_al2" localSheetId="14">#REF!</definedName>
    <definedName name="_al2">#REF!</definedName>
    <definedName name="_al23" localSheetId="14">#REF!,#REF!,#REF!,#REF!,#REF!,#REF!,#REF!,#REF!,#REF!,#REF!</definedName>
    <definedName name="_al23">#REF!,#REF!,#REF!,#REF!,#REF!,#REF!,#REF!,#REF!,#REF!,#REF!</definedName>
    <definedName name="_al3" localSheetId="14">#REF!</definedName>
    <definedName name="_al3">#REF!</definedName>
    <definedName name="_al34" localSheetId="14">#REF!,#REF!,#REF!,#REF!,#REF!,#REF!,#REF!,#REF!,#REF!,#REF!</definedName>
    <definedName name="_al34">#REF!,#REF!,#REF!,#REF!,#REF!,#REF!,#REF!,#REF!,#REF!,#REF!</definedName>
    <definedName name="_al4" localSheetId="14">#REF!</definedName>
    <definedName name="_al4">#REF!</definedName>
    <definedName name="_al45" localSheetId="14">#REF!,#REF!,#REF!,#REF!,#REF!,#REF!,#REF!,#REF!,#REF!,#REF!</definedName>
    <definedName name="_al45">#REF!,#REF!,#REF!,#REF!,#REF!,#REF!,#REF!,#REF!,#REF!,#REF!</definedName>
    <definedName name="_al5" localSheetId="14">#REF!</definedName>
    <definedName name="_al5">#REF!</definedName>
    <definedName name="_al56" localSheetId="14">#REF!,#REF!,#REF!,#REF!,#REF!,#REF!,#REF!,#REF!,#REF!,#REF!</definedName>
    <definedName name="_al56">#REF!,#REF!,#REF!,#REF!,#REF!,#REF!,#REF!,#REF!,#REF!,#REF!</definedName>
    <definedName name="_al6" localSheetId="14">#REF!</definedName>
    <definedName name="_al6">#REF!</definedName>
    <definedName name="_al67" localSheetId="14">#REF!,#REF!,#REF!,#REF!,#REF!,#REF!,#REF!,#REF!,#REF!,#REF!</definedName>
    <definedName name="_al67">#REF!,#REF!,#REF!,#REF!,#REF!,#REF!,#REF!,#REF!,#REF!,#REF!</definedName>
    <definedName name="_al7" localSheetId="14">#REF!</definedName>
    <definedName name="_al7">#REF!</definedName>
    <definedName name="_al8" localSheetId="14">#REF!</definedName>
    <definedName name="_al8">#REF!</definedName>
    <definedName name="_al90" localSheetId="14">#REF!,#REF!,#REF!,#REF!,#REF!,#REF!,#REF!,#REF!,#REF!,#REF!</definedName>
    <definedName name="_al90">#REF!,#REF!,#REF!,#REF!,#REF!,#REF!,#REF!,#REF!,#REF!,#REF!</definedName>
    <definedName name="_al98" localSheetId="14">#REF!</definedName>
    <definedName name="_al98">#REF!</definedName>
    <definedName name="_al99" localSheetId="14">#REF!</definedName>
    <definedName name="_al99">#REF!</definedName>
    <definedName name="_alc2" localSheetId="14">#REF!</definedName>
    <definedName name="_alc2">#REF!</definedName>
    <definedName name="_APR1" localSheetId="14">#REF!</definedName>
    <definedName name="_APR1">#REF!</definedName>
    <definedName name="_APR2" localSheetId="14">#REF!</definedName>
    <definedName name="_APR2">#REF!</definedName>
    <definedName name="_APR3" localSheetId="14">#REF!</definedName>
    <definedName name="_APR3">#REF!</definedName>
    <definedName name="_ASD2" localSheetId="14">#REF!</definedName>
    <definedName name="_ASD2">#REF!</definedName>
    <definedName name="_ASD3">#REF!</definedName>
    <definedName name="_ATPRegress_Dlg_Results" localSheetId="14"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14" hidden="1">{"EXCELHLP.HLP!1802";5;10;5;10;13;13;13;8;5;5;10;14;13;13;13;13;5;10;14;13;5;10;1;2;24}</definedName>
    <definedName name="_ATPRegress_Dlg_Types" hidden="1">{"EXCELHLP.HLP!1802";5;10;5;10;13;13;13;8;5;5;10;14;13;13;13;13;5;10;14;13;5;10;1;2;24}</definedName>
    <definedName name="_ATPRegress_Range1" localSheetId="14" hidden="1">'[26]ST Corrections'!#REF!</definedName>
    <definedName name="_ATPRegress_Range1" hidden="1">#REF!</definedName>
    <definedName name="_ATPRegress_Range2" localSheetId="14" hidden="1">'[26]ST Corrections'!#REF!</definedName>
    <definedName name="_ATPRegress_Range2" hidden="1">#REF!</definedName>
    <definedName name="_ATPRegress_Range3" localSheetId="14" hidden="1">'[26]ST Corrections'!#REF!</definedName>
    <definedName name="_ATPRegress_Range3" hidden="1">#REF!</definedName>
    <definedName name="_ATPRegress_Range4" hidden="1">"="</definedName>
    <definedName name="_ATPRegress_Range5" hidden="1">"="</definedName>
    <definedName name="_aud2" localSheetId="14">[27]Sensetivities!#REF!</definedName>
    <definedName name="_aud2">[27]Sensetivities!#REF!</definedName>
    <definedName name="_bdm.4B77C271E0A34AA39783CC8280DC280C.edm" hidden="1">'[28]Offtaker Revenue Summaries'!$A:$IV</definedName>
    <definedName name="_bdm.FBC8F4734CD44B95848F689416B40C4F.edm" hidden="1">'[29]LBO Model'!$A:$IV</definedName>
    <definedName name="_BER10" localSheetId="14">#REF!</definedName>
    <definedName name="_BER10">#REF!</definedName>
    <definedName name="_BER11" localSheetId="14">#REF!</definedName>
    <definedName name="_BER11">#REF!</definedName>
    <definedName name="_BER12" localSheetId="14">#REF!</definedName>
    <definedName name="_BER12">#REF!</definedName>
    <definedName name="_BER13" localSheetId="14">#REF!</definedName>
    <definedName name="_BER13">#REF!</definedName>
    <definedName name="_bon1" localSheetId="14">#REF!</definedName>
    <definedName name="_bon1">#REF!</definedName>
    <definedName name="_bot1" localSheetId="14">#REF!</definedName>
    <definedName name="_bot1">#REF!</definedName>
    <definedName name="_bot2" localSheetId="14">#REF!</definedName>
    <definedName name="_bot2">#REF!</definedName>
    <definedName name="_BQ4.1" hidden="1">#N/A</definedName>
    <definedName name="_bs2">#REF!</definedName>
    <definedName name="_cc1">#N/A</definedName>
    <definedName name="_Cip2" localSheetId="14">[30]CapAdds!#REF!</definedName>
    <definedName name="_Cip2">[30]CapAdds!#REF!</definedName>
    <definedName name="_COMP" localSheetId="14">#REF!</definedName>
    <definedName name="_COMP">#REF!</definedName>
    <definedName name="_cov1" localSheetId="14">#REF!</definedName>
    <definedName name="_cov1">#REF!</definedName>
    <definedName name="_cov2" localSheetId="14">#REF!</definedName>
    <definedName name="_cov2">#REF!</definedName>
    <definedName name="_cov3" localSheetId="14">#REF!</definedName>
    <definedName name="_cov3">#REF!</definedName>
    <definedName name="_cov4" localSheetId="14">#REF!</definedName>
    <definedName name="_cov4">#REF!</definedName>
    <definedName name="_dcf2" localSheetId="14">'[31]Valuation DCF'!#REF!</definedName>
    <definedName name="_dcf2">'[31]Valuation DCF'!#REF!</definedName>
    <definedName name="_dcr96" localSheetId="14">#REF!</definedName>
    <definedName name="_dcr96">#REF!</definedName>
    <definedName name="_dep01" localSheetId="14">[32]model!#REF!</definedName>
    <definedName name="_dep01">[32]model!#REF!</definedName>
    <definedName name="_dep02" localSheetId="14">[32]model!#REF!</definedName>
    <definedName name="_dep02">[32]model!#REF!</definedName>
    <definedName name="_dep03" localSheetId="14">[32]model!#REF!</definedName>
    <definedName name="_dep03">[32]model!#REF!</definedName>
    <definedName name="_dep04" localSheetId="14">[32]model!#REF!</definedName>
    <definedName name="_dep04">[32]model!#REF!</definedName>
    <definedName name="_dep05" localSheetId="14">[32]model!#REF!</definedName>
    <definedName name="_dep05">[32]model!#REF!</definedName>
    <definedName name="_DEP1998" localSheetId="14">[33]model!#REF!</definedName>
    <definedName name="_DEP1998">[33]model!#REF!</definedName>
    <definedName name="_DEP1999" localSheetId="14">#REF!</definedName>
    <definedName name="_DEP1999">#REF!</definedName>
    <definedName name="_DEP2000" localSheetId="14">#REF!</definedName>
    <definedName name="_DEP2000">#REF!</definedName>
    <definedName name="_DEP2001" localSheetId="14">#REF!</definedName>
    <definedName name="_DEP2001">#REF!</definedName>
    <definedName name="_DEP2002" localSheetId="14">#REF!</definedName>
    <definedName name="_DEP2002">#REF!</definedName>
    <definedName name="_dep99" localSheetId="14">[32]model!#REF!</definedName>
    <definedName name="_dep99">[32]model!#REF!</definedName>
    <definedName name="_Dist_Bin" hidden="1">#REF!</definedName>
    <definedName name="_Dist_Values" hidden="1">#REF!</definedName>
    <definedName name="_doc" localSheetId="14">{"p1";"p2";"p3"}</definedName>
    <definedName name="_doc">{"p1";"p2";"p3"}</definedName>
    <definedName name="_doc1" localSheetId="14">{0;0;0;0;1;-4105;0.25;0.25;0.38;0.4;2;FALSE;FALSE;FALSE;FALSE;FALSE;#N/A;2;FALSE;1;1;"";" ";"";"";"";"&amp;""Kennerly,Roman Bold""&amp;20LEHMAN BROTHERS";FALSE}</definedName>
    <definedName name="_doc1">{0;0;0;0;1;-4105;0.25;0.25;0.38;0.4;2;FALSE;FALSE;FALSE;FALSE;FALSE;#N/A;2;FALSE;1;1;"";" ";"";"";"";"&amp;""Kennerly,Roman Bold""&amp;20LEHMAN BROTHERS";FALSE}</definedName>
    <definedName name="_dov2">'[34]Assumptions and Inputs'!$C$41</definedName>
    <definedName name="_DTS4" localSheetId="14">#REF!</definedName>
    <definedName name="_DTS4">#REF!</definedName>
    <definedName name="_DUB10" localSheetId="14">#REF!</definedName>
    <definedName name="_DUB10">#REF!</definedName>
    <definedName name="_DUB11" localSheetId="14">#REF!</definedName>
    <definedName name="_DUB11">#REF!</definedName>
    <definedName name="_DUB12" localSheetId="14">#REF!</definedName>
    <definedName name="_DUB12">#REF!</definedName>
    <definedName name="_DUB13" localSheetId="14">#REF!</definedName>
    <definedName name="_DUB13">#REF!</definedName>
    <definedName name="_DUB14" localSheetId="14">#REF!</definedName>
    <definedName name="_DUB14">#REF!</definedName>
    <definedName name="_DUB15" localSheetId="14">#REF!</definedName>
    <definedName name="_DUB15">#REF!</definedName>
    <definedName name="_DUB16" localSheetId="14">#REF!</definedName>
    <definedName name="_DUB16">#REF!</definedName>
    <definedName name="_DUB17" localSheetId="14">#REF!</definedName>
    <definedName name="_DUB17">#REF!</definedName>
    <definedName name="_DUB18" localSheetId="14">#REF!</definedName>
    <definedName name="_DUB18">#REF!</definedName>
    <definedName name="_DUB19" localSheetId="14">#REF!</definedName>
    <definedName name="_DUB19">#REF!</definedName>
    <definedName name="_DUB20" localSheetId="14">#REF!</definedName>
    <definedName name="_DUB20">#REF!</definedName>
    <definedName name="_DUB8" localSheetId="14">#REF!</definedName>
    <definedName name="_DUB8">#REF!</definedName>
    <definedName name="_DUB9" localSheetId="14">#REF!</definedName>
    <definedName name="_DUB9">#REF!</definedName>
    <definedName name="_ebt02">[35]model!$R$174</definedName>
    <definedName name="_ebt99">[32]model!$L$178</definedName>
    <definedName name="_eps01" localSheetId="14">#REF!</definedName>
    <definedName name="_eps01">#REF!</definedName>
    <definedName name="_eps02" localSheetId="14">#REF!</definedName>
    <definedName name="_eps02">#REF!</definedName>
    <definedName name="_eps03" localSheetId="14">#REF!</definedName>
    <definedName name="_eps03">#REF!</definedName>
    <definedName name="_eps04" localSheetId="14">#REF!</definedName>
    <definedName name="_eps04">#REF!</definedName>
    <definedName name="_eps05" localSheetId="14">#REF!</definedName>
    <definedName name="_eps05">#REF!</definedName>
    <definedName name="_eps98" localSheetId="14">#REF!</definedName>
    <definedName name="_eps98">#REF!</definedName>
    <definedName name="_eps99" localSheetId="14">#REF!</definedName>
    <definedName name="_eps99">#REF!</definedName>
    <definedName name="_eur01" localSheetId="14">#REF!</definedName>
    <definedName name="_eur01">#REF!</definedName>
    <definedName name="_eur02" localSheetId="14">#REF!</definedName>
    <definedName name="_eur02">#REF!</definedName>
    <definedName name="_eur03" localSheetId="14">#REF!</definedName>
    <definedName name="_eur03">#REF!</definedName>
    <definedName name="_eur04" localSheetId="14">#REF!</definedName>
    <definedName name="_eur04">#REF!</definedName>
    <definedName name="_eur05" localSheetId="14">#REF!</definedName>
    <definedName name="_eur05">#REF!</definedName>
    <definedName name="_eur06" localSheetId="14">#REF!</definedName>
    <definedName name="_eur06">#REF!</definedName>
    <definedName name="_eur07" localSheetId="14">#REF!</definedName>
    <definedName name="_eur07">#REF!</definedName>
    <definedName name="_eur08" localSheetId="14">#REF!</definedName>
    <definedName name="_eur08">#REF!</definedName>
    <definedName name="_eur09" localSheetId="14">#REF!</definedName>
    <definedName name="_eur09">#REF!</definedName>
    <definedName name="_eur10" localSheetId="14">#REF!</definedName>
    <definedName name="_eur10">#REF!</definedName>
    <definedName name="_eur11" localSheetId="14">#REF!</definedName>
    <definedName name="_eur11">#REF!</definedName>
    <definedName name="_eur12" localSheetId="14">#REF!</definedName>
    <definedName name="_eur12">#REF!</definedName>
    <definedName name="_eur13" localSheetId="14">#REF!</definedName>
    <definedName name="_eur13">#REF!</definedName>
    <definedName name="_eur97" localSheetId="14">#REF!</definedName>
    <definedName name="_eur97">#REF!</definedName>
    <definedName name="_eur98" localSheetId="14">#REF!</definedName>
    <definedName name="_eur98">#REF!</definedName>
    <definedName name="_eur99" localSheetId="14">#REF!</definedName>
    <definedName name="_eur99">#REF!</definedName>
    <definedName name="_F23032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F23032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FA200" hidden="1">{#N/A,#N/A,FALSE,"Aging Summary";#N/A,#N/A,FALSE,"Ratio Analysis";#N/A,#N/A,FALSE,"Test 120 Day Accts";#N/A,#N/A,FALSE,"Tickmarks"}</definedName>
    <definedName name="_fcf01" localSheetId="14">[36]FCF!#REF!</definedName>
    <definedName name="_fcf01">[36]FCF!#REF!</definedName>
    <definedName name="_fcf02" localSheetId="14">[36]FCF!#REF!</definedName>
    <definedName name="_fcf02">[36]FCF!#REF!</definedName>
    <definedName name="_fcf03" localSheetId="14">[36]FCF!#REF!</definedName>
    <definedName name="_fcf03">[36]FCF!#REF!</definedName>
    <definedName name="_fcf04" localSheetId="14">[36]FCF!#REF!</definedName>
    <definedName name="_fcf04">[36]FCF!#REF!</definedName>
    <definedName name="_fcf99" localSheetId="14">[36]FCF!#REF!</definedName>
    <definedName name="_fcf99">[36]FCF!#REF!</definedName>
    <definedName name="_Fill" localSheetId="14" hidden="1">'[37]JOB COST'!$A$9:$A$48</definedName>
    <definedName name="_Fill" hidden="1">#REF!</definedName>
    <definedName name="_Fill.1" hidden="1">#REF!</definedName>
    <definedName name="_xlnm._FILTERDATABASE" hidden="1">#REF!</definedName>
    <definedName name="_ftn1" localSheetId="8">'Attachment 7'!$B$34</definedName>
    <definedName name="_ftn2" localSheetId="8">'Attachment 7'!$B$35</definedName>
    <definedName name="_FYR4" localSheetId="14">#REF!</definedName>
    <definedName name="_FYR4">#REF!</definedName>
    <definedName name="_GIX1" localSheetId="14">#REF!</definedName>
    <definedName name="_GIX1">#REF!</definedName>
    <definedName name="_GIX2" localSheetId="14">#REF!</definedName>
    <definedName name="_GIX2">#REF!</definedName>
    <definedName name="_GIX3" localSheetId="14">#REF!</definedName>
    <definedName name="_GIX3">#REF!</definedName>
    <definedName name="_IFN4" localSheetId="14">#REF!</definedName>
    <definedName name="_IFN4">#REF!</definedName>
    <definedName name="_imm1" localSheetId="14">#REF!</definedName>
    <definedName name="_imm1">#REF!</definedName>
    <definedName name="_IPO2">[33]sum2!$I$50</definedName>
    <definedName name="_J2" localSheetId="14">#REF!</definedName>
    <definedName name="_J2">#REF!</definedName>
    <definedName name="_K66000">#REF!</definedName>
    <definedName name="_K67000">#REF!</definedName>
    <definedName name="_KA1" localSheetId="14">#REF!</definedName>
    <definedName name="_KA1">#REF!</definedName>
    <definedName name="_KA2" localSheetId="14">#REF!</definedName>
    <definedName name="_KA2">#REF!</definedName>
    <definedName name="_KA3" localSheetId="14">#REF!</definedName>
    <definedName name="_KA3">#REF!</definedName>
    <definedName name="_Key.1" hidden="1">#REF!</definedName>
    <definedName name="_Key1" localSheetId="14" hidden="1">#REF!</definedName>
    <definedName name="_Key1" hidden="1">#REF!</definedName>
    <definedName name="_key2" hidden="1">[38]SCHEDULE!$B$301</definedName>
    <definedName name="_LCF1" localSheetId="14">'[39]Maj Maint Schd'!#REF!</definedName>
    <definedName name="_LCF1">'[39]Maj Maint Schd'!#REF!</definedName>
    <definedName name="_LCF2" localSheetId="14">'[39]Maj Maint Schd'!#REF!</definedName>
    <definedName name="_LCF2">'[39]Maj Maint Schd'!#REF!</definedName>
    <definedName name="_LCF3" localSheetId="14">'[39]Maj Maint Schd'!#REF!</definedName>
    <definedName name="_LCF3">'[39]Maj Maint Schd'!#REF!</definedName>
    <definedName name="_LCF4" localSheetId="14">'[39]Maj Maint Schd'!#REF!</definedName>
    <definedName name="_LCF4">'[39]Maj Maint Schd'!#REF!</definedName>
    <definedName name="_lev2" localSheetId="14">[40]Model!#REF!</definedName>
    <definedName name="_lev2">[40]Model!#REF!</definedName>
    <definedName name="_LTD107" localSheetId="14">#REF!</definedName>
    <definedName name="_LTD107">#REF!</definedName>
    <definedName name="_LYN4" localSheetId="14">#REF!</definedName>
    <definedName name="_LYN4">#REF!</definedName>
    <definedName name="_MAT1" localSheetId="14">#REF!</definedName>
    <definedName name="_MAT1">#REF!</definedName>
    <definedName name="_MAT2" localSheetId="14">#REF!</definedName>
    <definedName name="_MAT2">#REF!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mdp1" localSheetId="14">[40]Model!#REF!</definedName>
    <definedName name="_mdp1">[40]Model!#REF!</definedName>
    <definedName name="_mdp10" localSheetId="14">[40]Model!#REF!</definedName>
    <definedName name="_mdp10">[40]Model!#REF!</definedName>
    <definedName name="_mdp13" localSheetId="14">#REF!</definedName>
    <definedName name="_mdp13">#REF!</definedName>
    <definedName name="_mdp14" localSheetId="14">#REF!</definedName>
    <definedName name="_mdp14">#REF!</definedName>
    <definedName name="_mdp15" localSheetId="14">#REF!</definedName>
    <definedName name="_mdp15">#REF!</definedName>
    <definedName name="_mdp16" localSheetId="14">#REF!</definedName>
    <definedName name="_mdp16">#REF!</definedName>
    <definedName name="_mdp8" localSheetId="14">[40]Model!#REF!</definedName>
    <definedName name="_mdp8">[40]Model!#REF!</definedName>
    <definedName name="_MDZ2">[41]!is1b,[41]!is1c,[41]!STATS2,[41]!STATS3</definedName>
    <definedName name="_mdz22">[41]!is1b,[41]!is1c,[41]!STATS2,[41]!STATS3</definedName>
    <definedName name="_NA1" hidden="1">[14]Footnotes!$B$5</definedName>
    <definedName name="_NA2" hidden="1">[14]Footnotes!$B$6</definedName>
    <definedName name="_NA3" hidden="1">[14]Footnotes!$B$7</definedName>
    <definedName name="_NA4" hidden="1">[14]Footnotes!$B$8</definedName>
    <definedName name="_net01" localSheetId="14">[35]model!#REF!</definedName>
    <definedName name="_net01">[35]model!#REF!</definedName>
    <definedName name="_net02" localSheetId="14">[35]model!#REF!</definedName>
    <definedName name="_net02">[35]model!#REF!</definedName>
    <definedName name="_net03" localSheetId="14">[42]model!#REF!</definedName>
    <definedName name="_net03">[42]model!#REF!</definedName>
    <definedName name="_net04" localSheetId="14">[32]model!#REF!</definedName>
    <definedName name="_net04">[32]model!#REF!</definedName>
    <definedName name="_net05" localSheetId="14">[32]model!#REF!</definedName>
    <definedName name="_net05">[32]model!#REF!</definedName>
    <definedName name="_NET1" localSheetId="14">#REF!</definedName>
    <definedName name="_NET1">#REF!</definedName>
    <definedName name="_new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new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new2"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new2"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_ni2001">[35]model!$P$177</definedName>
    <definedName name="_ni2002">[35]model!$R$177</definedName>
    <definedName name="_NP15" localSheetId="14">#REF!</definedName>
    <definedName name="_NP15">#REF!</definedName>
    <definedName name="_nsp1" localSheetId="14">[40]Model!#REF!</definedName>
    <definedName name="_nsp1">[40]Model!#REF!</definedName>
    <definedName name="_nsp10" localSheetId="14">#REF!</definedName>
    <definedName name="_nsp10">#REF!</definedName>
    <definedName name="_nsp11" localSheetId="14">#REF!</definedName>
    <definedName name="_nsp11">#REF!</definedName>
    <definedName name="_nsp12" localSheetId="14">#REF!</definedName>
    <definedName name="_nsp12">#REF!</definedName>
    <definedName name="_nsp13" localSheetId="14">#REF!</definedName>
    <definedName name="_nsp13">#REF!</definedName>
    <definedName name="_op1" localSheetId="14">#REF!</definedName>
    <definedName name="_op1">#REF!</definedName>
    <definedName name="_op2" localSheetId="14">#REF!</definedName>
    <definedName name="_op2">#REF!</definedName>
    <definedName name="_OPR4" localSheetId="14">#REF!</definedName>
    <definedName name="_OPR4">#REF!</definedName>
    <definedName name="_Orb157" localSheetId="14">#REF!</definedName>
    <definedName name="_Orb157">#REF!</definedName>
    <definedName name="_Orb174" localSheetId="14">#REF!</definedName>
    <definedName name="_Orb174">#REF!</definedName>
    <definedName name="_Orb176" localSheetId="14">#REF!</definedName>
    <definedName name="_Orb176">#REF!</definedName>
    <definedName name="_Orb178" localSheetId="14">#REF!</definedName>
    <definedName name="_Orb178">#REF!</definedName>
    <definedName name="_Orb180" localSheetId="14">#REF!</definedName>
    <definedName name="_Orb180">#REF!</definedName>
    <definedName name="_Orb307" localSheetId="14">#REF!</definedName>
    <definedName name="_Orb307">#REF!</definedName>
    <definedName name="_Orb310" localSheetId="14">#REF!</definedName>
    <definedName name="_Orb310">#REF!</definedName>
    <definedName name="_Orb33" localSheetId="14">#REF!</definedName>
    <definedName name="_Orb33">#REF!</definedName>
    <definedName name="_Orb340" localSheetId="14">#REF!</definedName>
    <definedName name="_Orb340">#REF!</definedName>
    <definedName name="_Orb342" localSheetId="14">#REF!</definedName>
    <definedName name="_Orb342">#REF!</definedName>
    <definedName name="_Orb359" localSheetId="14">#REF!</definedName>
    <definedName name="_Orb359">#REF!</definedName>
    <definedName name="_Orb47" localSheetId="14">#REF!</definedName>
    <definedName name="_Orb47">#REF!</definedName>
    <definedName name="_Orb60" localSheetId="14">#REF!</definedName>
    <definedName name="_Orb60">#REF!</definedName>
    <definedName name="_Orb62" localSheetId="14">#REF!</definedName>
    <definedName name="_Orb62">#REF!</definedName>
    <definedName name="_Orb64" localSheetId="14">#REF!</definedName>
    <definedName name="_Orb64">#REF!</definedName>
    <definedName name="_Orb66" localSheetId="14">#REF!</definedName>
    <definedName name="_Orb66">#REF!</definedName>
    <definedName name="_Orb83" localSheetId="14">#REF!</definedName>
    <definedName name="_Orb83">#REF!</definedName>
    <definedName name="_Orb85" localSheetId="14">#REF!</definedName>
    <definedName name="_Orb85">#REF!</definedName>
    <definedName name="_Order.1" hidden="1">255</definedName>
    <definedName name="_Order1" hidden="1">255</definedName>
    <definedName name="_Order1_1" hidden="1">255</definedName>
    <definedName name="_Order2" hidden="1">255</definedName>
    <definedName name="_P00Print_All">'[43]Precedent Transactions'!$A$15:$HJ$117</definedName>
    <definedName name="_PA2" localSheetId="14">#REF!</definedName>
    <definedName name="_PA2">#REF!</definedName>
    <definedName name="_Parse_In" hidden="1">#REF!</definedName>
    <definedName name="_Parse_Out" hidden="1">#N/A</definedName>
    <definedName name="_pay1">'[44]Nov 03'!$J$48:$J$57</definedName>
    <definedName name="_pay2" localSheetId="14">'[45]original JE'!#REF!</definedName>
    <definedName name="_pay2">'[45]original JE'!#REF!</definedName>
    <definedName name="_PED4" localSheetId="14">#REF!</definedName>
    <definedName name="_PED4">#REF!</definedName>
    <definedName name="_PET12" localSheetId="14">#REF!</definedName>
    <definedName name="_PET12">#REF!</definedName>
    <definedName name="_PET13" localSheetId="14">#REF!</definedName>
    <definedName name="_PET13">#REF!</definedName>
    <definedName name="_PET14" localSheetId="14">#REF!</definedName>
    <definedName name="_PET14">#REF!</definedName>
    <definedName name="_PET15" localSheetId="14">#REF!</definedName>
    <definedName name="_PET15">#REF!</definedName>
    <definedName name="_PET16" localSheetId="14">#REF!</definedName>
    <definedName name="_PET16">#REF!</definedName>
    <definedName name="_PET17" localSheetId="14">#REF!</definedName>
    <definedName name="_PET17">#REF!</definedName>
    <definedName name="_PET18" localSheetId="14">#REF!</definedName>
    <definedName name="_PET18">#REF!</definedName>
    <definedName name="_PET19" localSheetId="14">#REF!</definedName>
    <definedName name="_PET19">#REF!</definedName>
    <definedName name="_PET2" localSheetId="14">[40]Model!#REF!</definedName>
    <definedName name="_PET2">[40]Model!#REF!</definedName>
    <definedName name="_PFY1" localSheetId="14">#REF!</definedName>
    <definedName name="_PFY1">#REF!</definedName>
    <definedName name="_PFY2" localSheetId="14">#REF!</definedName>
    <definedName name="_PFY2">#REF!</definedName>
    <definedName name="_PFY3" localSheetId="14">#REF!</definedName>
    <definedName name="_PFY3">#REF!</definedName>
    <definedName name="_pg5" localSheetId="14">#REF!</definedName>
    <definedName name="_pg5">#REF!</definedName>
    <definedName name="_pg6" localSheetId="14">#REF!</definedName>
    <definedName name="_pg6">#REF!</definedName>
    <definedName name="_pg7" localSheetId="14">#REF!</definedName>
    <definedName name="_pg7">#REF!</definedName>
    <definedName name="_PT200" hidden="1">{#N/A,#N/A,FALSE,"Aging Summary";#N/A,#N/A,FALSE,"Ratio Analysis";#N/A,#N/A,FALSE,"Test 120 Day Accts";#N/A,#N/A,FALSE,"Tickmarks"}</definedName>
    <definedName name="_q1" hidden="1">#N/A</definedName>
    <definedName name="_q3" hidden="1">'[6]1601 Detail information'!$H$130:$H$162</definedName>
    <definedName name="_QTri_Point_Comps">"TPMC Comps"</definedName>
    <definedName name="_RD1" localSheetId="14">#REF!</definedName>
    <definedName name="_RD1">#REF!</definedName>
    <definedName name="_rd2" localSheetId="14">#REF!</definedName>
    <definedName name="_rd2">#REF!</definedName>
    <definedName name="_RD3" localSheetId="14">#REF!</definedName>
    <definedName name="_RD3">#REF!</definedName>
    <definedName name="_RD4" localSheetId="14">#REF!</definedName>
    <definedName name="_RD4">#REF!</definedName>
    <definedName name="_Regression_Int" hidden="1">1</definedName>
    <definedName name="_Regression_Out" hidden="1">#REF!</definedName>
    <definedName name="_Regression_X" hidden="1">#REF!</definedName>
    <definedName name="_Regression_Y" hidden="1">#REF!</definedName>
    <definedName name="_rep1" localSheetId="14">#REF!</definedName>
    <definedName name="_rep1">#REF!</definedName>
    <definedName name="_Rep10" localSheetId="14">#REF!</definedName>
    <definedName name="_Rep10">#REF!</definedName>
    <definedName name="_rep11" localSheetId="14">#REF!</definedName>
    <definedName name="_rep11">#REF!</definedName>
    <definedName name="_Rep12" localSheetId="14">#REF!</definedName>
    <definedName name="_Rep12">#REF!</definedName>
    <definedName name="_Rep2" localSheetId="14">#REF!</definedName>
    <definedName name="_Rep2">#REF!</definedName>
    <definedName name="_Rep3" localSheetId="14">#REF!</definedName>
    <definedName name="_Rep3">#REF!</definedName>
    <definedName name="_Rep4" localSheetId="14">#REF!</definedName>
    <definedName name="_Rep4">#REF!</definedName>
    <definedName name="_Rep5" localSheetId="14">#REF!</definedName>
    <definedName name="_Rep5">#REF!</definedName>
    <definedName name="_Rep6" localSheetId="14">#REF!</definedName>
    <definedName name="_Rep6">#REF!</definedName>
    <definedName name="_Rep7" localSheetId="14">#REF!</definedName>
    <definedName name="_Rep7">#REF!</definedName>
    <definedName name="_Rep8" localSheetId="14">#REF!</definedName>
    <definedName name="_Rep8">#REF!</definedName>
    <definedName name="_Rep9" localSheetId="14">#REF!</definedName>
    <definedName name="_Rep9">#REF!</definedName>
    <definedName name="_Report" localSheetId="14">{"p1";"p2";"p3"}</definedName>
    <definedName name="_Report">{"p1";"p2";"p3"}</definedName>
    <definedName name="_Report1" localSheetId="14">{"p1";"p2";"p3"}</definedName>
    <definedName name="_Report1">{"p1";"p2";"p3"}</definedName>
    <definedName name="_ret2" localSheetId="14">[40]Model!#REF!</definedName>
    <definedName name="_ret2">[40]Model!#REF!</definedName>
    <definedName name="_rev05" localSheetId="14">#REF!</definedName>
    <definedName name="_rev05">#REF!</definedName>
    <definedName name="_S_Base" localSheetId="14">{0.1;0;0.382758620689655;0;0;0;0.258620689655172;0;0.258620689655172}</definedName>
    <definedName name="_S_Base">{0.1;0;0.382758620689655;0;0;0;0.258620689655172;0;0.258620689655172}</definedName>
    <definedName name="_S_new_case" localSheetId="14">{0.1;0;0.45;0;0;0;0;0;0.45}</definedName>
    <definedName name="_S_new_case">{0.1;0;0.45;0;0;0;0;0;0.45}</definedName>
    <definedName name="_Sat1001" localSheetId="14">#REF!</definedName>
    <definedName name="_Sat1001">#REF!</definedName>
    <definedName name="_Sat1002" localSheetId="14">#REF!</definedName>
    <definedName name="_Sat1002">#REF!</definedName>
    <definedName name="_Sat511" localSheetId="14">#REF!</definedName>
    <definedName name="_Sat511">#REF!</definedName>
    <definedName name="_Sat601" localSheetId="14">#REF!</definedName>
    <definedName name="_Sat601">#REF!</definedName>
    <definedName name="_Sat602" localSheetId="14">#REF!</definedName>
    <definedName name="_Sat602">#REF!</definedName>
    <definedName name="_Sat603" localSheetId="14">#REF!</definedName>
    <definedName name="_Sat603">#REF!</definedName>
    <definedName name="_Sat604" localSheetId="14">#REF!</definedName>
    <definedName name="_Sat604">#REF!</definedName>
    <definedName name="_Sat605" localSheetId="14">#REF!</definedName>
    <definedName name="_Sat605">#REF!</definedName>
    <definedName name="_Sat701" localSheetId="14">#REF!</definedName>
    <definedName name="_Sat701">#REF!</definedName>
    <definedName name="_Sat702" localSheetId="14">#REF!</definedName>
    <definedName name="_Sat702">#REF!</definedName>
    <definedName name="_Sat704" localSheetId="14">#REF!</definedName>
    <definedName name="_Sat704">#REF!</definedName>
    <definedName name="_Sat705" localSheetId="14">#REF!</definedName>
    <definedName name="_Sat705">#REF!</definedName>
    <definedName name="_Sat706" localSheetId="14">#REF!</definedName>
    <definedName name="_Sat706">#REF!</definedName>
    <definedName name="_Sat707" localSheetId="14">#REF!</definedName>
    <definedName name="_Sat707">#REF!</definedName>
    <definedName name="_Sat709" localSheetId="14">#REF!</definedName>
    <definedName name="_Sat709">#REF!</definedName>
    <definedName name="_Sat801" localSheetId="14">#REF!</definedName>
    <definedName name="_Sat801">#REF!</definedName>
    <definedName name="_Sat802" localSheetId="14">#REF!</definedName>
    <definedName name="_Sat802">#REF!</definedName>
    <definedName name="_Sat804" localSheetId="14">#REF!</definedName>
    <definedName name="_Sat804">#REF!</definedName>
    <definedName name="_Sat805" localSheetId="14">#REF!</definedName>
    <definedName name="_Sat805">#REF!</definedName>
    <definedName name="_Sat901" localSheetId="14">#REF!</definedName>
    <definedName name="_Sat901">#REF!</definedName>
    <definedName name="_Sat902" localSheetId="14">#REF!</definedName>
    <definedName name="_Sat902">#REF!</definedName>
    <definedName name="_Sat903" localSheetId="14">#REF!</definedName>
    <definedName name="_Sat903">#REF!</definedName>
    <definedName name="_Sat904" localSheetId="14">#REF!</definedName>
    <definedName name="_Sat904">#REF!</definedName>
    <definedName name="_Sat905" localSheetId="14">#REF!</definedName>
    <definedName name="_Sat905">#REF!</definedName>
    <definedName name="_Sat906" localSheetId="14">#REF!</definedName>
    <definedName name="_Sat906">#REF!</definedName>
    <definedName name="_Sat907" localSheetId="14">#REF!</definedName>
    <definedName name="_Sat907">#REF!</definedName>
    <definedName name="_Scenario_new_change" localSheetId="14">[46]Master!#REF!</definedName>
    <definedName name="_Scenario_new_change">[46]Master!#REF!</definedName>
    <definedName name="_scenchg_count">1</definedName>
    <definedName name="_scenchg1" localSheetId="14">[46]Master!#REF!</definedName>
    <definedName name="_scenchg1">[46]Master!#REF!</definedName>
    <definedName name="_SCN4" localSheetId="14">#REF!</definedName>
    <definedName name="_SCN4">#REF!</definedName>
    <definedName name="_SFD4" localSheetId="14">#REF!</definedName>
    <definedName name="_SFD4">#REF!</definedName>
    <definedName name="_SFV4" localSheetId="14">#REF!</definedName>
    <definedName name="_SFV4">#REF!</definedName>
    <definedName name="_SM1" localSheetId="14">#REF!</definedName>
    <definedName name="_SM1">#REF!</definedName>
    <definedName name="_sm2" localSheetId="14">#REF!</definedName>
    <definedName name="_sm2">#REF!</definedName>
    <definedName name="_SM3" localSheetId="14">#REF!</definedName>
    <definedName name="_SM3">#REF!</definedName>
    <definedName name="_SM4" localSheetId="14">#REF!</definedName>
    <definedName name="_SM4">#REF!</definedName>
    <definedName name="_SM5" localSheetId="14">#REF!</definedName>
    <definedName name="_SM5">#REF!</definedName>
    <definedName name="_Sort" localSheetId="14" hidden="1">#REF!</definedName>
    <definedName name="_Sort" hidden="1">#REF!</definedName>
    <definedName name="_Sort.1" hidden="1">#REF!</definedName>
    <definedName name="_SP15" localSheetId="14">#REF!</definedName>
    <definedName name="_SP15">#REF!</definedName>
    <definedName name="_STD107" localSheetId="14">#REF!</definedName>
    <definedName name="_STD107">#REF!</definedName>
    <definedName name="_sum1" localSheetId="14">#REF!</definedName>
    <definedName name="_sum1">#REF!</definedName>
    <definedName name="_sum2" localSheetId="14">#REF!</definedName>
    <definedName name="_sum2">#REF!</definedName>
    <definedName name="_Table1_In1" localSheetId="14" hidden="1">#REF!</definedName>
    <definedName name="_Table1_In1" hidden="1">#REF!</definedName>
    <definedName name="_Table1_Out" localSheetId="14" hidden="1">[11]Consolidated!#REF!</definedName>
    <definedName name="_Table1_Out" hidden="1">#REF!</definedName>
    <definedName name="_Table2_In1" localSheetId="14" hidden="1">#REF!</definedName>
    <definedName name="_Table2_In1" hidden="1">#REF!</definedName>
    <definedName name="_Table2_In2" localSheetId="14" hidden="1">#REF!</definedName>
    <definedName name="_Table2_In2" hidden="1">#REF!</definedName>
    <definedName name="_Table2_Out" localSheetId="14" hidden="1">#REF!</definedName>
    <definedName name="_Table2_Out" hidden="1">#REF!</definedName>
    <definedName name="_Table3_In2" localSheetId="14" hidden="1">#REF!</definedName>
    <definedName name="_Table3_In2" hidden="1">#REF!</definedName>
    <definedName name="_TAR1" localSheetId="14">#REF!</definedName>
    <definedName name="_TAR1">#REF!</definedName>
    <definedName name="_TAR2" localSheetId="14">#REF!</definedName>
    <definedName name="_TAR2">#REF!</definedName>
    <definedName name="_TAR3" localSheetId="14">#REF!</definedName>
    <definedName name="_TAR3">#REF!</definedName>
    <definedName name="_TAR4" localSheetId="14">#REF!</definedName>
    <definedName name="_TAR4">#REF!</definedName>
    <definedName name="_TAR5" localSheetId="14">#REF!</definedName>
    <definedName name="_TAR5">#REF!</definedName>
    <definedName name="_TAR6" localSheetId="14">#REF!</definedName>
    <definedName name="_TAR6">#REF!</definedName>
    <definedName name="_tax02">[35]model!$R$176</definedName>
    <definedName name="_tax2">[47]Preamble!$L$19</definedName>
    <definedName name="_Tax2003">'[48]Key Assumptions'!$F$15</definedName>
    <definedName name="_tax3">[47]Preamble!$L$20</definedName>
    <definedName name="_tax99">[32]model!$L$180</definedName>
    <definedName name="_TB1" hidden="1">{#N/A,#N/A,TRUE,"Income";#N/A,#N/A,TRUE,"IncomeDetail";#N/A,#N/A,TRUE,"Balance";#N/A,#N/A,TRUE,"BalDetail"}</definedName>
    <definedName name="_TEX1" localSheetId="14">#REF!</definedName>
    <definedName name="_TEX1">#REF!</definedName>
    <definedName name="_TEX2" localSheetId="14">#REF!</definedName>
    <definedName name="_TEX2">#REF!</definedName>
    <definedName name="_TEX3" localSheetId="14">#REF!</definedName>
    <definedName name="_TEX3">#REF!</definedName>
    <definedName name="_TEX4" localSheetId="14">#REF!</definedName>
    <definedName name="_TEX4">#REF!</definedName>
    <definedName name="_TF1" localSheetId="14">'[39]Maj Maint Schd'!#REF!</definedName>
    <definedName name="_TF1">'[39]Maj Maint Schd'!#REF!</definedName>
    <definedName name="_TF2" localSheetId="14">'[39]Maj Maint Schd'!#REF!</definedName>
    <definedName name="_TF2">'[39]Maj Maint Schd'!#REF!</definedName>
    <definedName name="_TF3" localSheetId="14">'[39]Maj Maint Schd'!#REF!</definedName>
    <definedName name="_TF3">'[39]Maj Maint Schd'!#REF!</definedName>
    <definedName name="_TF4" localSheetId="14">'[39]Maj Maint Schd'!#REF!</definedName>
    <definedName name="_TF4">'[39]Maj Maint Schd'!#REF!</definedName>
    <definedName name="_UF1" hidden="1">{#N/A,#N/A,FALSE,"BreakoutFY95";#N/A,#N/A,FALSE,"BreakoutFY96";#N/A,#N/A,FALSE,"BreakoutFY97";#N/A,#N/A,FALSE,"BreakoutFY98"}</definedName>
    <definedName name="_USI10" localSheetId="14">#REF!</definedName>
    <definedName name="_USI10">#REF!</definedName>
    <definedName name="_USI11" localSheetId="14">#REF!</definedName>
    <definedName name="_USI11">#REF!</definedName>
    <definedName name="_USI12" localSheetId="14">#REF!</definedName>
    <definedName name="_USI12">#REF!</definedName>
    <definedName name="_USI13" localSheetId="14">#REF!</definedName>
    <definedName name="_USI13">#REF!</definedName>
    <definedName name="_USI14" localSheetId="14">#REF!</definedName>
    <definedName name="_USI14">#REF!</definedName>
    <definedName name="_USI8" localSheetId="14">#REF!</definedName>
    <definedName name="_USI8">#REF!</definedName>
    <definedName name="_USI9" localSheetId="14">#REF!</definedName>
    <definedName name="_USI9">#REF!</definedName>
    <definedName name="_ves1" localSheetId="14">#REF!</definedName>
    <definedName name="_ves1">#REF!</definedName>
    <definedName name="_www1" localSheetId="14" hidden="1">{#N/A,#N/A,FALSE,"schA"}</definedName>
    <definedName name="_www1" hidden="1">{#N/A,#N/A,FALSE,"schA"}</definedName>
    <definedName name="_www1_1" localSheetId="14" hidden="1">{#N/A,#N/A,FALSE,"schA"}</definedName>
    <definedName name="_www1_1" hidden="1">{#N/A,#N/A,FALSE,"schA"}</definedName>
    <definedName name="_www1_1_1" localSheetId="14" hidden="1">{#N/A,#N/A,FALSE,"schA"}</definedName>
    <definedName name="_www1_1_1" hidden="1">{#N/A,#N/A,FALSE,"schA"}</definedName>
    <definedName name="_www1_1_2" localSheetId="14" hidden="1">{#N/A,#N/A,FALSE,"schA"}</definedName>
    <definedName name="_www1_1_2" hidden="1">{#N/A,#N/A,FALSE,"schA"}</definedName>
    <definedName name="_www1_1_3" localSheetId="14" hidden="1">{#N/A,#N/A,FALSE,"schA"}</definedName>
    <definedName name="_www1_1_3" hidden="1">{#N/A,#N/A,FALSE,"schA"}</definedName>
    <definedName name="_www1_2" localSheetId="14" hidden="1">{#N/A,#N/A,FALSE,"schA"}</definedName>
    <definedName name="_www1_2" hidden="1">{#N/A,#N/A,FALSE,"schA"}</definedName>
    <definedName name="_www1_2_1" localSheetId="14" hidden="1">{#N/A,#N/A,FALSE,"schA"}</definedName>
    <definedName name="_www1_2_1" hidden="1">{#N/A,#N/A,FALSE,"schA"}</definedName>
    <definedName name="_www1_2_2" localSheetId="14" hidden="1">{#N/A,#N/A,FALSE,"schA"}</definedName>
    <definedName name="_www1_2_2" hidden="1">{#N/A,#N/A,FALSE,"schA"}</definedName>
    <definedName name="_www1_2_3" localSheetId="14" hidden="1">{#N/A,#N/A,FALSE,"schA"}</definedName>
    <definedName name="_www1_2_3" hidden="1">{#N/A,#N/A,FALSE,"schA"}</definedName>
    <definedName name="_www1_3" localSheetId="14" hidden="1">{#N/A,#N/A,FALSE,"schA"}</definedName>
    <definedName name="_www1_3" hidden="1">{#N/A,#N/A,FALSE,"schA"}</definedName>
    <definedName name="_www1_3_1" localSheetId="14" hidden="1">{#N/A,#N/A,FALSE,"schA"}</definedName>
    <definedName name="_www1_3_1" hidden="1">{#N/A,#N/A,FALSE,"schA"}</definedName>
    <definedName name="_www1_3_2" localSheetId="14" hidden="1">{#N/A,#N/A,FALSE,"schA"}</definedName>
    <definedName name="_www1_3_2" hidden="1">{#N/A,#N/A,FALSE,"schA"}</definedName>
    <definedName name="_www1_3_3" localSheetId="14" hidden="1">{#N/A,#N/A,FALSE,"schA"}</definedName>
    <definedName name="_www1_3_3" hidden="1">{#N/A,#N/A,FALSE,"schA"}</definedName>
    <definedName name="_www1_4" localSheetId="14" hidden="1">{#N/A,#N/A,FALSE,"schA"}</definedName>
    <definedName name="_www1_4" hidden="1">{#N/A,#N/A,FALSE,"schA"}</definedName>
    <definedName name="_www1_4_1" localSheetId="14" hidden="1">{#N/A,#N/A,FALSE,"schA"}</definedName>
    <definedName name="_www1_4_1" hidden="1">{#N/A,#N/A,FALSE,"schA"}</definedName>
    <definedName name="_www1_4_2" localSheetId="14" hidden="1">{#N/A,#N/A,FALSE,"schA"}</definedName>
    <definedName name="_www1_4_2" hidden="1">{#N/A,#N/A,FALSE,"schA"}</definedName>
    <definedName name="_www1_4_3" localSheetId="14" hidden="1">{#N/A,#N/A,FALSE,"schA"}</definedName>
    <definedName name="_www1_4_3" hidden="1">{#N/A,#N/A,FALSE,"schA"}</definedName>
    <definedName name="_www1_5" localSheetId="14" hidden="1">{#N/A,#N/A,FALSE,"schA"}</definedName>
    <definedName name="_www1_5" hidden="1">{#N/A,#N/A,FALSE,"schA"}</definedName>
    <definedName name="_www1_5_1" localSheetId="14" hidden="1">{#N/A,#N/A,FALSE,"schA"}</definedName>
    <definedName name="_www1_5_1" hidden="1">{#N/A,#N/A,FALSE,"schA"}</definedName>
    <definedName name="_www1_5_2" localSheetId="14" hidden="1">{#N/A,#N/A,FALSE,"schA"}</definedName>
    <definedName name="_www1_5_2" hidden="1">{#N/A,#N/A,FALSE,"schA"}</definedName>
    <definedName name="_www1_5_3" localSheetId="14" hidden="1">{#N/A,#N/A,FALSE,"schA"}</definedName>
    <definedName name="_www1_5_3" hidden="1">{#N/A,#N/A,FALSE,"schA"}</definedName>
    <definedName name="_xx2" localSheetId="14">#REF!</definedName>
    <definedName name="_xx2">#REF!</definedName>
    <definedName name="_Yr1994">'[49]1994'!$A$4:$P$118</definedName>
    <definedName name="_Z5.5_Discounted_Cash_Flow_2" localSheetId="14">{0;0;0;0;1;#N/A;0;0;0.3;0.3;2;FALSE;FALSE;FALSE;FALSE;FALSE;#N/A;1;#N/A;1;1;"";""}</definedName>
    <definedName name="_Z5.5_Discounted_Cash_Flow_2">{0;0;0;0;1;#N/A;0;0;0.3;0.3;2;FALSE;FALSE;FALSE;FALSE;FALSE;#N/A;1;#N/A;1;1;"";""}</definedName>
    <definedName name="_Zaaleswork" localSheetId="14">{0;0;0;0;1;#N/A;0.25;0.25;0.5;0.25;2;FALSE;FALSE;FALSE;FALSE;FALSE;#N/A;1;72;#N/A;#N/A;"&amp;L&amp;7 RAMIBD04\GROUPS\M&amp;A\GORMAN\SPONSORS\MODEL\NEWMOD_1.XLS -- &amp;D, &amp;T -- Page &amp;P of &amp;N
&amp;7";"&amp;R&amp;""Times New Roman,Italic""&amp;7&amp;F; &amp;D; &amp;T; page &amp;P of &amp;N"}</definedName>
    <definedName name="_Zaaleswork">{0;0;0;0;1;#N/A;0.25;0.25;0.5;0.25;2;FALSE;FALSE;FALSE;FALSE;FALSE;#N/A;1;72;#N/A;#N/A;"&amp;L&amp;7 RAMIBD04\GROUPS\M&amp;A\GORMAN\SPONSORS\MODEL\NEWMOD_1.XLS -- &amp;D, &amp;T -- Page &amp;P of &amp;N
&amp;7";"&amp;R&amp;""Times New Roman,Italic""&amp;7&amp;F; &amp;D; &amp;T; page &amp;P of &amp;N"}</definedName>
    <definedName name="_Zbaladj" localSheetId="14">{0;0;0;0;1;1;0;0;0;0;2;FALSE;FALSE;FALSE;FALSE;FALSE;#N/A;1;#N/A;1;1;"";""}</definedName>
    <definedName name="_Zbaladj">{0;0;0;0;1;1;0;0;0;0;2;FALSE;FALSE;FALSE;FALSE;FALSE;#N/A;1;#N/A;1;1;"";""}</definedName>
    <definedName name="_Zdont_use_lbprint" localSheetId="14">{0;0;0;0;5;1;0.17;0.15;0.27;0.17;2;FALSE;FALSE;FALSE;FALSE;FALSE;#N/A;1;71;#N/A;#N/A;"";""}</definedName>
    <definedName name="_Zdont_use_lbprint">{0;0;0;0;5;1;0.17;0.15;0.27;0.17;2;FALSE;FALSE;FALSE;FALSE;FALSE;#N/A;1;71;#N/A;#N/A;"";""}</definedName>
    <definedName name="_ZEV" localSheetId="14">{0;0;0;0;1;#N/A;0.75;0.75;1;1;1;FALSE;FALSE;FALSE;FALSE;FALSE;#N/A;1;100;#N/A;#N/A;"&amp;A";"Page &amp;P"}</definedName>
    <definedName name="_ZEV">{0;0;0;0;1;#N/A;0.75;0.75;1;1;1;FALSE;FALSE;FALSE;FALSE;FALSE;#N/A;1;100;#N/A;#N/A;"&amp;A";"Page &amp;P"}</definedName>
    <definedName name="_ZLong_Form" localSheetId="14">{0;0;0;0;1;1;0;0.461;0.036;0.24;2;FALSE;FALSE;FALSE;FALSE;FALSE;#N/A;1;100;#N/A;#N/A;"";""}</definedName>
    <definedName name="_ZLong_Form">{0;0;0;0;1;1;0;0.461;0.036;0.24;2;FALSE;FALSE;FALSE;FALSE;FALSE;#N/A;1;100;#N/A;#N/A;"";""}</definedName>
    <definedName name="_ZLong_Form_1" localSheetId="14">{0;0;0;0;1;1;0.17;0.15;0.27;0.42;2;FALSE;FALSE;FALSE;FALSE;FALSE;#N/A;1;#N/A;1;1;"";""}</definedName>
    <definedName name="_ZLong_Form_1">{0;0;0;0;1;1;0.17;0.15;0.27;0.42;2;FALSE;FALSE;FALSE;FALSE;FALSE;#N/A;1;#N/A;1;1;"";""}</definedName>
    <definedName name="_ZLong_Form_2" localSheetId="14">{0;0;0;0;1;1;0.17;0.15;0.27;0.42;2;FALSE;FALSE;FALSE;FALSE;FALSE;#N/A;1;#N/A;1;1;"";""}</definedName>
    <definedName name="_ZLong_Form_2">{0;0;0;0;1;1;0.17;0.15;0.27;0.42;2;FALSE;FALSE;FALSE;FALSE;FALSE;#N/A;1;#N/A;1;1;"";""}</definedName>
    <definedName name="_ZLong_Form_3" localSheetId="14">{0;0;0;0;1;1;0.17;0.15;0.27;0.42;2;FALSE;FALSE;FALSE;FALSE;FALSE;#N/A;1;#N/A;1;1;"";""}</definedName>
    <definedName name="_ZLong_Form_3">{0;0;0;0;1;1;0.17;0.15;0.27;0.42;2;FALSE;FALSE;FALSE;FALSE;FALSE;#N/A;1;#N/A;1;1;"";""}</definedName>
    <definedName name="_ZLong_Form_4" localSheetId="14">{0;0;0;0;1;1;0.17;0.15;0.27;0.42;2;FALSE;FALSE;FALSE;FALSE;FALSE;#N/A;1;#N/A;1;1;"";""}</definedName>
    <definedName name="_ZLong_Form_4">{0;0;0;0;1;1;0.17;0.15;0.27;0.42;2;FALSE;FALSE;FALSE;FALSE;FALSE;#N/A;1;#N/A;1;1;"";""}</definedName>
    <definedName name="_ZLong_Form_5" localSheetId="14">{0;0;0;0;1;1;0.17;0.15;0.27;0.42;2;FALSE;FALSE;FALSE;FALSE;FALSE;#N/A;1;#N/A;1;1;"";""}</definedName>
    <definedName name="_ZLong_Form_5">{0;0;0;0;1;1;0.17;0.15;0.27;0.42;2;FALSE;FALSE;FALSE;FALSE;FALSE;#N/A;1;#N/A;1;1;"";""}</definedName>
    <definedName name="_Zmodel" localSheetId="14">{0;0;0;0;1;1;0.25;0.25;0.75;0.25;2;FALSE;FALSE;FALSE;FALSE;FALSE;#N/A;1;75;#N/A;#N/A;"";""}</definedName>
    <definedName name="_Zmodel">{0;0;0;0;1;1;0.25;0.25;0.75;0.25;2;FALSE;FALSE;FALSE;FALSE;FALSE;#N/A;1;75;#N/A;#N/A;"";""}</definedName>
    <definedName name="_ZNotes" localSheetId="14">{0;0;0;0;1;#N/A;0.75;0.75;1;1;2;TRUE;TRUE;FALSE;FALSE;FALSE;#N/A;1;#N/A;1;1;"";""}</definedName>
    <definedName name="_ZNotes">{0;0;0;0;1;#N/A;0.75;0.75;1;1;2;TRUE;TRUE;FALSE;FALSE;FALSE;#N/A;1;#N/A;1;1;"";""}</definedName>
    <definedName name="_Zp1" localSheetId="14">{0;0;0;0;1;-4105;0.25;0.25;0.38;0.4;2;FALSE;FALSE;FALSE;FALSE;FALSE;#N/A;2;FALSE;1;1;"";" ";"";"";"";"&amp;""Kennerly,Roman Bold""&amp;20LEHMAN BROTHERS";FALSE}</definedName>
    <definedName name="_Zp1">{0;0;0;0;1;-4105;0.25;0.25;0.38;0.4;2;FALSE;FALSE;FALSE;FALSE;FALSE;#N/A;2;FALSE;1;1;"";" ";"";"";"";"&amp;""Kennerly,Roman Bold""&amp;20LEHMAN BROTHERS";FALSE}</definedName>
    <definedName name="_Zp2" localSheetId="14">{0;0;0;0;1;#N/A;0.25;0.25;0.38;0.4;2;FALSE;FALSE;FALSE;FALSE;FALSE;#N/A;2;#N/A;1;1;"";"&amp;C &amp;R&amp;""Kennerly,Roman Bold""&amp;20LEHMAN BROTHERS"}</definedName>
    <definedName name="_Zp2">{0;0;0;0;1;#N/A;0.25;0.25;0.38;0.4;2;FALSE;FALSE;FALSE;FALSE;FALSE;#N/A;2;#N/A;1;1;"";"&amp;C &amp;R&amp;""Kennerly,Roman Bold""&amp;20LEHMAN BROTHERS"}</definedName>
    <definedName name="_Zp3" localSheetId="14">{0;0;0;0;1;#N/A;0.25;0.25;0.38;0.4;2;FALSE;FALSE;FALSE;FALSE;FALSE;#N/A;2;#N/A;1;1;"";"&amp;C &amp;R&amp;""Kennerly,Roman Bold""&amp;20LEHMAN BROTHERS"}</definedName>
    <definedName name="_Zp3">{0;0;0;0;1;#N/A;0.25;0.25;0.38;0.4;2;FALSE;FALSE;FALSE;FALSE;FALSE;#N/A;2;#N/A;1;1;"";"&amp;C &amp;R&amp;""Kennerly,Roman Bold""&amp;20LEHMAN BROTHERS"}</definedName>
    <definedName name="_zp4" localSheetId="14">{0;0;0;0;1;#N/A;0.25;0.25;0.38;0.4;2;FALSE;FALSE;FALSE;FALSE;FALSE;#N/A;2;#N/A;1;1;"";"&amp;C &amp;R&amp;""Kennerly,Roman Bold""&amp;20LEHMAN BROTHERS"}</definedName>
    <definedName name="_zp4">{0;0;0;0;1;#N/A;0.25;0.25;0.38;0.4;2;FALSE;FALSE;FALSE;FALSE;FALSE;#N/A;2;#N/A;1;1;"";"&amp;C &amp;R&amp;""Kennerly,Roman Bold""&amp;20LEHMAN BROTHERS"}</definedName>
    <definedName name="_ZPAGE_01" localSheetId="14">{0;0;0;0;5;#N/A;0.75;0.15;0.27;0.17;2;FALSE;TRUE;FALSE;FALSE;FALSE;#N/A;1;#N/A;1;1;"";""}</definedName>
    <definedName name="_ZPAGE_01">{0;0;0;0;5;#N/A;0.75;0.15;0.27;0.17;2;FALSE;TRUE;FALSE;FALSE;FALSE;#N/A;1;#N/A;1;1;"";""}</definedName>
    <definedName name="_ZPAGE_02" localSheetId="14">{0;0;0;0;5;#N/A;0.26;0.15;0.24;0.17;2;FALSE;TRUE;FALSE;FALSE;FALSE;#N/A;1;#N/A;1;1;"";""}</definedName>
    <definedName name="_ZPAGE_02">{0;0;0;0;5;#N/A;0.26;0.15;0.24;0.17;2;FALSE;TRUE;FALSE;FALSE;FALSE;#N/A;1;#N/A;1;1;"";""}</definedName>
    <definedName name="_ZPAGE_03" localSheetId="14">{0;0;0;0;5;#N/A;0.26;0.15;0.24;0.17;2;TRUE;TRUE;FALSE;FALSE;FALSE;#N/A;1;#N/A;1;1;"";""}</definedName>
    <definedName name="_ZPAGE_03">{0;0;0;0;5;#N/A;0.26;0.15;0.24;0.17;2;TRUE;TRUE;FALSE;FALSE;FALSE;#N/A;1;#N/A;1;1;"";""}</definedName>
    <definedName name="_ZPage_1" localSheetId="14">{0;0;0;0;5;1;0;0.461;0.036;0.519;2;TRUE;TRUE;FALSE;FALSE;FALSE;#N/A;1;#N/A;1;1;"";""}</definedName>
    <definedName name="_ZPage_1">{0;0;0;0;5;1;0;0.461;0.036;0.519;2;TRUE;TRUE;FALSE;FALSE;FALSE;#N/A;1;#N/A;1;1;"";""}</definedName>
    <definedName name="_Zpage1" localSheetId="14">{0;0;0;0;1;#N/A;0.26;0.15;0.24;0.17;2;TRUE;TRUE;FALSE;FALSE;FALSE;#N/A;1;#N/A;1;1;"";""}</definedName>
    <definedName name="_Zpage1">{0;0;0;0;1;#N/A;0.26;0.15;0.24;0.17;2;TRUE;TRUE;FALSE;FALSE;FALSE;#N/A;1;#N/A;1;1;"";""}</definedName>
    <definedName name="_Zpage2" localSheetId="14">{0;0;0;0;1;#N/A;0.26;0.15;0.24;0.17;2;TRUE;TRUE;FALSE;FALSE;FALSE;#N/A;1;#N/A;1;1;"";""}</definedName>
    <definedName name="_Zpage2">{0;0;0;0;1;#N/A;0.26;0.15;0.24;0.17;2;TRUE;TRUE;FALSE;FALSE;FALSE;#N/A;1;#N/A;1;1;"";""}</definedName>
    <definedName name="_Zpage3" localSheetId="14">{0;0;0;0;1;#N/A;0.26;0.15;0.24;0.17;2;TRUE;TRUE;FALSE;FALSE;FALSE;#N/A;1;#N/A;1;1;"";""}</definedName>
    <definedName name="_Zpage3">{0;0;0;0;1;#N/A;0.26;0.15;0.24;0.17;2;TRUE;TRUE;FALSE;FALSE;FALSE;#N/A;1;#N/A;1;1;"";""}</definedName>
    <definedName name="_Zprint_all" localSheetId="14">{0;0;0;0;1;#N/A;0;0;0.3;0.3;2;FALSE;FALSE;FALSE;FALSE;FALSE;#N/A;1;96;#N/A;#N/A;"";""}</definedName>
    <definedName name="_Zprint_all">{0;0;0;0;1;#N/A;0;0;0.3;0.3;2;FALSE;FALSE;FALSE;FALSE;FALSE;#N/A;1;96;#N/A;#N/A;"";""}</definedName>
    <definedName name="_Zprint_area" localSheetId="14">{0;0;0;0;1;#N/A;0;0;0.3;0.3;2;FALSE;FALSE;FALSE;FALSE;FALSE;#N/A;1;100;#N/A;#N/A;"";""}</definedName>
    <definedName name="_Zprint_area">{0;0;0;0;1;#N/A;0;0;0.3;0.3;2;FALSE;FALSE;FALSE;FALSE;FALSE;#N/A;1;100;#N/A;#N/A;"";""}</definedName>
    <definedName name="_Zprint_footnotes" localSheetId="14">{0;0;0;0;1;#N/A;0.65;0.25;0.5;0.5;2;TRUE;FALSE;FALSE;FALSE;FALSE;#N/A;1;85;#N/A;#N/A;"";"&amp;L&amp;""Kennerly,Roman Bold""LEHMAN BROTHERS&amp;R&amp;""Kennerly,Roman Bold""Strictly Confidential"}</definedName>
    <definedName name="_Zprint_footnotes">{0;0;0;0;1;#N/A;0.65;0.25;0.5;0.5;2;TRUE;FALSE;FALSE;FALSE;FALSE;#N/A;1;85;#N/A;#N/A;"";"&amp;L&amp;""Kennerly,Roman Bold""LEHMAN BROTHERS&amp;R&amp;""Kennerly,Roman Bold""Strictly Confidential"}</definedName>
    <definedName name="_Zprint_output" localSheetId="14">{0;0;0;0;1;#N/A;0.65;0.25;0.5;0.5;2;TRUE;FALSE;FALSE;FALSE;FALSE;#N/A;1;85;#N/A;#N/A;"";"&amp;L&amp;""Kennerly,Roman Bold""LEHMAN BROTHERS&amp;R&amp;""Kennerly,Roman Bold""Strictly Confidential"}</definedName>
    <definedName name="_Zprint_output">{0;0;0;0;1;#N/A;0.65;0.25;0.5;0.5;2;TRUE;FALSE;FALSE;FALSE;FALSE;#N/A;1;85;#N/A;#N/A;"";"&amp;L&amp;""Kennerly,Roman Bold""LEHMAN BROTHERS&amp;R&amp;""Kennerly,Roman Bold""Strictly Confidential"}</definedName>
    <definedName name="_ZShort_Form_1" localSheetId="14">{0;0;0;0;1;1;0.17;0.15;0.27;0.42;2;FALSE;FALSE;FALSE;FALSE;FALSE;#N/A;1;#N/A;1;1;"";""}</definedName>
    <definedName name="_ZShort_Form_1">{0;0;0;0;1;1;0.17;0.15;0.27;0.42;2;FALSE;FALSE;FALSE;FALSE;FALSE;#N/A;1;#N/A;1;1;"";""}</definedName>
    <definedName name="_ZShort_Form_2" localSheetId="14">{0;0;0;0;1;1;0.17;0.15;0.27;0.42;2;FALSE;FALSE;FALSE;FALSE;FALSE;#N/A;1;#N/A;1;1;"";""}</definedName>
    <definedName name="_ZShort_Form_2">{0;0;0;0;1;1;0.17;0.15;0.27;0.42;2;FALSE;FALSE;FALSE;FALSE;FALSE;#N/A;1;#N/A;1;1;"";""}</definedName>
    <definedName name="_ZShort_form2" localSheetId="14">{0;0;0;0;1;1;0.17;0.15;0.27;0.42;2;FALSE;FALSE;FALSE;FALSE;FALSE;#N/A;1;#N/A;1;1;"";""}</definedName>
    <definedName name="_ZShort_form2">{0;0;0;0;1;1;0.17;0.15;0.27;0.42;2;FALSE;FALSE;FALSE;FALSE;FALSE;#N/A;1;#N/A;1;1;"";""}</definedName>
    <definedName name="_Zsummary" localSheetId="14">{0;0;0;0;1;1;0.85;0.87;0.5;0.5;1;FALSE;FALSE;FALSE;FALSE;FALSE;#N/A;1;100;#N/A;#N/A;"";""}</definedName>
    <definedName name="_Zsummary">{0;0;0;0;1;1;0.85;0.87;0.5;0.5;1;FALSE;FALSE;FALSE;FALSE;FALSE;#N/A;1;100;#N/A;#N/A;"";""}</definedName>
    <definedName name="_Zuse_print_icon_on_toolbar" localSheetId="14">{0;0;0;0;5;1;0.17;0.15;0.27;0.17;2;FALSE;FALSE;FALSE;FALSE;FALSE;#N/A;1;71;#N/A;#N/A;"";""}</definedName>
    <definedName name="_Zuse_print_icon_on_toolbar">{0;0;0;0;5;1;0.17;0.15;0.27;0.17;2;FALSE;FALSE;FALSE;FALSE;FALSE;#N/A;1;71;#N/A;#N/A;"";""}</definedName>
    <definedName name="_Zwhole_model" localSheetId="14">{0;0;0;0;1;1;0.25;0;0.75;0.5;2;FALSE;FALSE;FALSE;FALSE;FALSE;#N/A;1;77;#N/A;#N/A;"";""}</definedName>
    <definedName name="_Zwhole_model">{0;0;0;0;1;1;0.25;0;0.75;0.5;2;FALSE;FALSE;FALSE;FALSE;FALSE;#N/A;1;77;#N/A;#N/A;"";""}</definedName>
    <definedName name="_Zwholemodel" localSheetId="14">{0;0;0;0;1;1;0.25;0;0.75;0.5;2;FALSE;FALSE;FALSE;FALSE;FALSE;#N/A;1;77;#N/A;#N/A;"";""}</definedName>
    <definedName name="_Zwholemodel">{0;0;0;0;1;1;0.25;0;0.75;0.5;2;FALSE;FALSE;FALSE;FALSE;FALSE;#N/A;1;77;#N/A;#N/A;"";""}</definedName>
    <definedName name="_Zwireless1" localSheetId="14">{0;0;0;0;1;-4105;0.26;0.15;0.24;0.17;2;TRUE;TRUE;FALSE;FALSE;FALSE;#N/A;1;FALSE;1;1;"";"";"";"";"";"";FALSE}</definedName>
    <definedName name="_Zwireless1">{0;0;0;0;1;-4105;0.26;0.15;0.24;0.17;2;TRUE;TRUE;FALSE;FALSE;FALSE;#N/A;1;FALSE;1;1;"";"";"";"";"";"";FALSE}</definedName>
    <definedName name="_Zwireless2" localSheetId="14">{0;0;0;0;1;-4105;0.26;0.15;0.24;0.17;2;TRUE;TRUE;FALSE;FALSE;FALSE;#N/A;1;FALSE;1;1;"";"";"";"";"";"";FALSE}</definedName>
    <definedName name="_Zwireless2">{0;0;0;0;1;-4105;0.26;0.15;0.24;0.17;2;TRUE;TRUE;FALSE;FALSE;FALSE;#N/A;1;FALSE;1;1;"";"";"";"";"";"";FALSE}</definedName>
    <definedName name="_Zwireless3" localSheetId="14">{0;0;0;0;1;-4105;0.26;0.15;0.24;0.17;2;TRUE;TRUE;FALSE;FALSE;FALSE;#N/A;1;FALSE;1;1;"";"";"";"";"";"";FALSE}</definedName>
    <definedName name="_Zwireless3">{0;0;0;0;1;-4105;0.26;0.15;0.24;0.17;2;TRUE;TRUE;FALSE;FALSE;FALSE;#N/A;1;FALSE;1;1;"";"";"";"";"";"";FALSE}</definedName>
    <definedName name="a" localSheetId="14" hidden="1">{"CF Dollar",#N/A,FALSE,"CF"}</definedName>
    <definedName name="a" hidden="1">{"CF Dollar",#N/A,FALSE,"CF"}</definedName>
    <definedName name="a_1" localSheetId="14" hidden="1">{"CF Dollar",#N/A,FALSE,"CF"}</definedName>
    <definedName name="a_1" hidden="1">{"CF Dollar",#N/A,FALSE,"CF"}</definedName>
    <definedName name="a_1_1">0.000104166669188999</definedName>
    <definedName name="aa" localSheetId="14">#REF!</definedName>
    <definedName name="aa">#REF!</definedName>
    <definedName name="aaa" hidden="1">{#N/A,#N/A,FALSE,"O&amp;M by processes";#N/A,#N/A,FALSE,"Elec Act vs Bud";#N/A,#N/A,FALSE,"G&amp;A";#N/A,#N/A,FALSE,"BGS";#N/A,#N/A,FALSE,"Res Cost"}</definedName>
    <definedName name="AAA_DOCTOPS" hidden="1">"AAA_SET"</definedName>
    <definedName name="AAA_duser" hidden="1">"OFF"</definedName>
    <definedName name="aaaa">[41]!is1b,[41]!is1c,[41]!STATS2,[41]!STATS3</definedName>
    <definedName name="aaaaa" hidden="1">{#N/A,#N/A,FALSE,"Aging Summary";#N/A,#N/A,FALSE,"Ratio Analysis";#N/A,#N/A,FALSE,"Test 120 Day Accts";#N/A,#N/A,FALSE,"Tickmarks"}</definedName>
    <definedName name="aaaaaa" hidden="1">{#N/A,#N/A,FALSE,"Land";#N/A,#N/A,FALSE,"Cost Analysis";"Summary",#N/A,FALSE,"Equipment"}</definedName>
    <definedName name="AAAAAAAAA" localSheetId="14">[50]MERGER!#REF!</definedName>
    <definedName name="AAAAAAAAA">[50]MERGER!#REF!</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abc" localSheetId="14" hidden="1">{"'Edit'!$A$1:$V$2277"}</definedName>
    <definedName name="aabc" hidden="1">{"'Edit'!$A$1:$V$2277"}</definedName>
    <definedName name="ab" localSheetId="14">#REF!</definedName>
    <definedName name="ab">#REF!</definedName>
    <definedName name="abbb" localSheetId="14">#REF!</definedName>
    <definedName name="abbb">#REF!</definedName>
    <definedName name="ABC" hidden="1">{"_200",#N/A,FALSE,"ALLOCATIONS";"_80_1",#N/A,FALSE,"ALLOCATIONS";"_80_2",#N/A,FALSE,"ALLOCATIONS";"_80_3",#N/A,FALSE,"ALLOCATIONS";"_80_4",#N/A,FALSE,"ALLOCATIONS";"_80_5",#N/A,FALSE,"ALLOCATIONS"}</definedName>
    <definedName name="abeta" hidden="1">{"NewCo_View",#N/A,FALSE,"Calculations"}</definedName>
    <definedName name="ac" hidden="1">{#N/A,#N/A,FALSE,"Assumptions",#N/A;#N/A,FALSE,"N-IS-Sum",#N/A,#N/A;FALSE,"N-St-Sum",#N/A,#N/A,FALSE;"Inc Stmt",#N/A,#N/A,FALSE,"Stats"}</definedName>
    <definedName name="Acadia" localSheetId="14" hidden="1">{"calspreads",#N/A,FALSE,"Sheet1";"curves",#N/A,FALSE,"Sheet1";"libor",#N/A,FALSE,"Sheet1"}</definedName>
    <definedName name="Acadia" hidden="1">{"calspreads",#N/A,FALSE,"Sheet1";"curves",#N/A,FALSE,"Sheet1";"libor",#N/A,FALSE,"Sheet1"}</definedName>
    <definedName name="Acadia2" localSheetId="14" hidden="1">{"calspreads",#N/A,FALSE,"Sheet1";"curves",#N/A,FALSE,"Sheet1";"libor",#N/A,FALSE,"Sheet1"}</definedName>
    <definedName name="Acadia2" hidden="1">{"calspreads",#N/A,FALSE,"Sheet1";"curves",#N/A,FALSE,"Sheet1";"libor",#N/A,FALSE,"Sheet1"}</definedName>
    <definedName name="Acc" localSheetId="14">#REF!</definedName>
    <definedName name="Acc">#REF!</definedName>
    <definedName name="AccBottom" localSheetId="14">#REF!</definedName>
    <definedName name="AccBottom">#REF!</definedName>
    <definedName name="AccessDatabase" hidden="1">"C:\My Documents\発注予測.mdb"</definedName>
    <definedName name="Account" localSheetId="14">#REF!</definedName>
    <definedName name="Account">#REF!</definedName>
    <definedName name="AccountsPayable" localSheetId="14">#REF!</definedName>
    <definedName name="AccountsPayable">#REF!</definedName>
    <definedName name="Accr_Prof_Fees" localSheetId="14">#REF!</definedName>
    <definedName name="Accr_Prof_Fees">#REF!</definedName>
    <definedName name="ACCR93" localSheetId="14">#REF!</definedName>
    <definedName name="ACCR93">#REF!</definedName>
    <definedName name="ACCR94" localSheetId="14">#REF!</definedName>
    <definedName name="ACCR94">#REF!</definedName>
    <definedName name="ACCR95" localSheetId="14">#REF!</definedName>
    <definedName name="ACCR95">#REF!</definedName>
    <definedName name="ACCRUED_LEGAL" localSheetId="14">#REF!</definedName>
    <definedName name="ACCRUED_LEGAL">#REF!</definedName>
    <definedName name="accruedexp" localSheetId="14">#REF!</definedName>
    <definedName name="accruedexp">#REF!</definedName>
    <definedName name="acct" localSheetId="14">#REF!</definedName>
    <definedName name="acct">#REF!</definedName>
    <definedName name="AcctAliasCol" localSheetId="14">#REF!</definedName>
    <definedName name="AcctAliasCol">#REF!</definedName>
    <definedName name="AcctCol" localSheetId="14">#REF!</definedName>
    <definedName name="AcctCol">#REF!</definedName>
    <definedName name="AcctNumber" localSheetId="14">#REF!</definedName>
    <definedName name="AcctNumber">#REF!</definedName>
    <definedName name="AccTop" localSheetId="14">#REF!</definedName>
    <definedName name="AccTop">#REF!</definedName>
    <definedName name="Accum_Amort" localSheetId="14">#REF!</definedName>
    <definedName name="Accum_Amort">#REF!</definedName>
    <definedName name="Accum_Dep" localSheetId="14">[51]Rollforward!#REF!</definedName>
    <definedName name="Accum_Dep">[51]Rollforward!#REF!</definedName>
    <definedName name="Accured" hidden="1">{#N/A,#N/A,FALSE,"Aging Summary";#N/A,#N/A,FALSE,"Ratio Analysis";#N/A,#N/A,FALSE,"Test 120 Day Accts";#N/A,#N/A,FALSE,"Tickmarks"}</definedName>
    <definedName name="ACIP" localSheetId="14">[52]Parameters!#REF!</definedName>
    <definedName name="ACIP">[52]Parameters!#REF!</definedName>
    <definedName name="ACQ">[53]MERGER.XLS!$O$66</definedName>
    <definedName name="acq3dp" localSheetId="14">#REF!</definedName>
    <definedName name="acq3dp">#REF!</definedName>
    <definedName name="acqepsdate">[54]Input!$F$24</definedName>
    <definedName name="acqepsdate1">[54]Input!$F$25</definedName>
    <definedName name="acqepsdate2">[54]Input!$F$26</definedName>
    <definedName name="acqepsgrowth">[54]Input!$F$23</definedName>
    <definedName name="acqexercise" localSheetId="14">[35]sum!#REF!</definedName>
    <definedName name="acqexercise">[35]sum!#REF!</definedName>
    <definedName name="AcqExistDepYrs">'[55]Model Assumptions'!$C$24</definedName>
    <definedName name="AcqGwlAmrt_FASB">'[55]Model Assumptions'!$C$27</definedName>
    <definedName name="AcqGwlAmrtYrs">'[55]Model Assumptions'!$C$26</definedName>
    <definedName name="AcqHistYear">'[55]Model Assumptions'!$C$19</definedName>
    <definedName name="AcqIntgAmrtYrs">'[55]Model Assumptions'!$C$28</definedName>
    <definedName name="AcqLboProjection" localSheetId="14">#REF!</definedName>
    <definedName name="AcqLboProjection">#REF!</definedName>
    <definedName name="AcqNewDepYrs">'[55]Model Assumptions'!$C$25</definedName>
    <definedName name="acqoptions">[54]Input!$F$10</definedName>
    <definedName name="AcqStubQtr" localSheetId="14">#REF!</definedName>
    <definedName name="AcqStubQtr">#REF!</definedName>
    <definedName name="AcqTaxRate">'[55]Model Assumptions'!$C$30</definedName>
    <definedName name="acquire" localSheetId="14">#REF!</definedName>
    <definedName name="acquire">#REF!</definedName>
    <definedName name="acquire_select" localSheetId="14">#REF!</definedName>
    <definedName name="acquire_select">#REF!</definedName>
    <definedName name="acquirer">[56]Assumptions!$C$3</definedName>
    <definedName name="Acquirer_Corporation" localSheetId="14">#REF!</definedName>
    <definedName name="Acquirer_Corporation">#REF!</definedName>
    <definedName name="acquirer_name">'[57]Assumptions and Inputs'!$C$11</definedName>
    <definedName name="acquireshares">[54]Input!$F$9</definedName>
    <definedName name="acquireticker">[54]Input!$F$7</definedName>
    <definedName name="Acquiror">[58]Merger!$AC$9</definedName>
    <definedName name="AcquirorStockPrice" localSheetId="14">#REF!</definedName>
    <definedName name="AcquirorStockPrice">#REF!</definedName>
    <definedName name="AcqYearEnd" localSheetId="14">#REF!</definedName>
    <definedName name="AcqYearEnd">#REF!</definedName>
    <definedName name="ACT">#REF!</definedName>
    <definedName name="Act_deal">'[59]Plum Actual 9-30'!$A$1:$A$65536</definedName>
    <definedName name="Act_MTM">'[59]Plum Actual 9-30'!$Q$1:$Q$65536</definedName>
    <definedName name="Act_Total_Fuel" localSheetId="14">#REF!</definedName>
    <definedName name="Act_Total_Fuel">#REF!</definedName>
    <definedName name="actax" localSheetId="14">[60]Sensitivities!#REF!</definedName>
    <definedName name="actax">[60]Sensitivities!#REF!</definedName>
    <definedName name="ActualCFPS0" localSheetId="14">#REF!</definedName>
    <definedName name="ActualCFPS0">#REF!</definedName>
    <definedName name="ActualCFPS1" localSheetId="14">#REF!</definedName>
    <definedName name="ActualCFPS1">#REF!</definedName>
    <definedName name="ActualCFPS2" localSheetId="14">#REF!</definedName>
    <definedName name="ActualCFPS2">#REF!</definedName>
    <definedName name="ActualCFPS3" localSheetId="14">#REF!</definedName>
    <definedName name="ActualCFPS3">#REF!</definedName>
    <definedName name="ActualEPS0" localSheetId="14">#REF!</definedName>
    <definedName name="ActualEPS0">#REF!</definedName>
    <definedName name="ActualEPS1" localSheetId="14">#REF!</definedName>
    <definedName name="ActualEPS1">#REF!</definedName>
    <definedName name="ActualEPS2" localSheetId="14">#REF!</definedName>
    <definedName name="ActualEPS2">#REF!</definedName>
    <definedName name="ActualEPS3" localSheetId="14">#REF!</definedName>
    <definedName name="ActualEPS3">#REF!</definedName>
    <definedName name="ActualQ1" localSheetId="14">#REF!</definedName>
    <definedName name="ActualQ1">#REF!</definedName>
    <definedName name="ActualQ2" localSheetId="14">#REF!</definedName>
    <definedName name="ActualQ2">#REF!</definedName>
    <definedName name="ActualQ3" localSheetId="14">#REF!</definedName>
    <definedName name="ActualQ3">#REF!</definedName>
    <definedName name="ActualQ4" localSheetId="14">#REF!</definedName>
    <definedName name="ActualQ4">#REF!</definedName>
    <definedName name="ActualType" localSheetId="14">#REF!</definedName>
    <definedName name="ActualType">#REF!</definedName>
    <definedName name="adasd"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dasd"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dasd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dasd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dc" hidden="1">{#N/A,#N/A,FALSE,"Aging Summary";#N/A,#N/A,FALSE,"Ratio Analysis";#N/A,#N/A,FALSE,"Test 120 Day Accts";#N/A,#N/A,FALSE,"Tickmarks"}</definedName>
    <definedName name="AddComp">[41]!AddComp</definedName>
    <definedName name="Address">[61]ADDRESS!$A$1:$F$117</definedName>
    <definedName name="adj_rev_temp" localSheetId="14">[62]Sheet1!#REF!</definedName>
    <definedName name="adj_rev_temp">[63]Sheet1!#REF!</definedName>
    <definedName name="AdjustedEPSPrimary" localSheetId="14">#REF!</definedName>
    <definedName name="AdjustedEPSPrimary">#REF!</definedName>
    <definedName name="AdjustedNetIncome" localSheetId="14">#REF!</definedName>
    <definedName name="AdjustedNetIncome">#REF!</definedName>
    <definedName name="AdjustedPretaxIncome" localSheetId="14">#REF!</definedName>
    <definedName name="AdjustedPretaxIncome">#REF!</definedName>
    <definedName name="AdjustmentsToPTI" localSheetId="14">#REF!</definedName>
    <definedName name="AdjustmentsToPTI">#REF!</definedName>
    <definedName name="AdjustmentsToTaxes" localSheetId="14">#REF!</definedName>
    <definedName name="AdjustmentsToTaxes">#REF!</definedName>
    <definedName name="AdjustmentToIncomeTaxes" localSheetId="14">#REF!</definedName>
    <definedName name="AdjustmentToIncomeTaxes">#REF!</definedName>
    <definedName name="adsf" hidden="1">{"NewCo_View",#N/A,FALSE,"Calculations"}</definedName>
    <definedName name="adsfg" localSheetId="14" hidden="1">{"gross_margin1",#N/A,FALSE,"Gross Margin Detail";"gross_margin2",#N/A,FALSE,"Gross Margin Detail"}</definedName>
    <definedName name="adsfg" hidden="1">{"gross_margin1",#N/A,FALSE,"Gross Margin Detail";"gross_margin2",#N/A,FALSE,"Gross Margin Detail"}</definedName>
    <definedName name="adsfg_1" localSheetId="14" hidden="1">{"gross_margin1",#N/A,FALSE,"Gross Margin Detail";"gross_margin2",#N/A,FALSE,"Gross Margin Detail"}</definedName>
    <definedName name="adsfg_1" hidden="1">{"gross_margin1",#N/A,FALSE,"Gross Margin Detail";"gross_margin2",#N/A,FALSE,"Gross Margin Detail"}</definedName>
    <definedName name="advance">'[64]advance activity'!$B$1:$H$48</definedName>
    <definedName name="advisors">#N/A</definedName>
    <definedName name="ae">#N/A</definedName>
    <definedName name="AffAliasCol" localSheetId="14">#REF!</definedName>
    <definedName name="AffAliasCol">#REF!</definedName>
    <definedName name="AffCol" localSheetId="14">#REF!</definedName>
    <definedName name="AffCol">#REF!</definedName>
    <definedName name="Affiliate" localSheetId="14">#REF!</definedName>
    <definedName name="Affiliate">#REF!</definedName>
    <definedName name="afsdfdsafdsafadsfdsaf" localSheetId="14">{0;0;0;0;1;1;0.85;0.87;0.5;0.5;1;FALSE;FALSE;FALSE;FALSE;FALSE;#N/A;1;100;#N/A;#N/A;"";""}</definedName>
    <definedName name="afsdfdsafdsafadsfdsaf">{0;0;0;0;1;1;0.85;0.87;0.5;0.5;1;FALSE;FALSE;FALSE;FALSE;FALSE;#N/A;1;100;#N/A;#N/A;"";""}</definedName>
    <definedName name="aftertaxIRR">[65]Waterfall!$B$89</definedName>
    <definedName name="AfterTaxItems" localSheetId="14">#REF!</definedName>
    <definedName name="AfterTaxItems">#REF!</definedName>
    <definedName name="aga">[41]!is1b,[41]!is1c,[41]!STATS2,[41]!STATS3</definedName>
    <definedName name="AGIS">[66]Inputs!$B$480</definedName>
    <definedName name="AGLBPDT">#REF!</definedName>
    <definedName name="Air_Emission_Reduction_Credits__ERCs__Paid_after_Closing_Input">[66]Inputs!$B$552</definedName>
    <definedName name="al" localSheetId="14">#REF!</definedName>
    <definedName name="al">#REF!</definedName>
    <definedName name="al0" localSheetId="14">#REF!</definedName>
    <definedName name="al0">#REF!</definedName>
    <definedName name="al00" localSheetId="14">#REF!</definedName>
    <definedName name="al00">#REF!</definedName>
    <definedName name="al000" localSheetId="14">#REF!</definedName>
    <definedName name="al000">#REF!</definedName>
    <definedName name="al1a" localSheetId="14">#REF!</definedName>
    <definedName name="al1a">#REF!</definedName>
    <definedName name="al1b" localSheetId="14">#REF!</definedName>
    <definedName name="al1b">#REF!</definedName>
    <definedName name="al1c" localSheetId="14">#REF!</definedName>
    <definedName name="al1c">#REF!</definedName>
    <definedName name="al1d" localSheetId="14">#REF!</definedName>
    <definedName name="al1d">#REF!</definedName>
    <definedName name="al1e" localSheetId="14">#REF!</definedName>
    <definedName name="al1e">#REF!</definedName>
    <definedName name="al1f" localSheetId="14">#REF!</definedName>
    <definedName name="al1f">#REF!</definedName>
    <definedName name="al1g" localSheetId="14">#REF!</definedName>
    <definedName name="al1g">#REF!</definedName>
    <definedName name="al1h" localSheetId="14">#REF!</definedName>
    <definedName name="al1h">#REF!</definedName>
    <definedName name="al3a" localSheetId="14">#REF!</definedName>
    <definedName name="al3a">#REF!</definedName>
    <definedName name="al4a" localSheetId="14">#REF!</definedName>
    <definedName name="al4a">#REF!</definedName>
    <definedName name="ala" localSheetId="14">#REF!</definedName>
    <definedName name="ala">#REF!</definedName>
    <definedName name="alaa" localSheetId="14">#REF!</definedName>
    <definedName name="alaa">#REF!</definedName>
    <definedName name="alb" localSheetId="14">#REF!</definedName>
    <definedName name="alb">#REF!</definedName>
    <definedName name="alba" localSheetId="14">#REF!</definedName>
    <definedName name="alba">#REF!</definedName>
    <definedName name="alc" localSheetId="14">#REF!</definedName>
    <definedName name="alc">#REF!</definedName>
    <definedName name="alca" localSheetId="14">#REF!</definedName>
    <definedName name="alca">#REF!</definedName>
    <definedName name="alcoa" localSheetId="14">#REF!</definedName>
    <definedName name="alcoa">#REF!</definedName>
    <definedName name="ald" localSheetId="14">#REF!</definedName>
    <definedName name="ald">#REF!</definedName>
    <definedName name="alda" localSheetId="14">#REF!</definedName>
    <definedName name="alda">#REF!</definedName>
    <definedName name="ale" localSheetId="14">#REF!</definedName>
    <definedName name="ale">#REF!</definedName>
    <definedName name="alea" localSheetId="14">#REF!</definedName>
    <definedName name="alea">#REF!</definedName>
    <definedName name="alf" localSheetId="14">#REF!</definedName>
    <definedName name="alf">#REF!</definedName>
    <definedName name="alfa" localSheetId="14">#REF!</definedName>
    <definedName name="alfa">#REF!</definedName>
    <definedName name="alg" localSheetId="14">#REF!</definedName>
    <definedName name="alg">#REF!</definedName>
    <definedName name="alga" localSheetId="14">#REF!</definedName>
    <definedName name="alga">#REF!</definedName>
    <definedName name="alh" localSheetId="14">#REF!</definedName>
    <definedName name="alh">#REF!</definedName>
    <definedName name="Align" localSheetId="14">#REF!</definedName>
    <definedName name="Align">#REF!</definedName>
    <definedName name="all" localSheetId="14">#REF!</definedName>
    <definedName name="all">#REF!</definedName>
    <definedName name="ALL_CC">'[67]2014 - GSWC Cost Code Table'!$P$2:$P$1060</definedName>
    <definedName name="All_Unit" localSheetId="14">#REF!</definedName>
    <definedName name="All_Unit">#REF!</definedName>
    <definedName name="all_units" localSheetId="14">#REF!</definedName>
    <definedName name="all_units">#REF!</definedName>
    <definedName name="allcash" localSheetId="14">[68]financials!#REF!</definedName>
    <definedName name="allcash">[68]financials!#REF!</definedName>
    <definedName name="alll" localSheetId="14">#REF!</definedName>
    <definedName name="alll">#REF!</definedName>
    <definedName name="Allocation" hidden="1">{"Index",#N/A,FALSE,"Index"}</definedName>
    <definedName name="AllocList" localSheetId="14">#REF!</definedName>
    <definedName name="AllocList">#REF!</definedName>
    <definedName name="AllocName" localSheetId="14">#REF!</definedName>
    <definedName name="AllocName">#REF!</definedName>
    <definedName name="allowanceArray" localSheetId="14">#REF!</definedName>
    <definedName name="allowanceArray">#REF!</definedName>
    <definedName name="AllTables" localSheetId="14">{2}</definedName>
    <definedName name="AllTables">{2}</definedName>
    <definedName name="alo" localSheetId="14">#REF!</definedName>
    <definedName name="alo">#REF!</definedName>
    <definedName name="aloo" localSheetId="14">#REF!</definedName>
    <definedName name="aloo">#REF!</definedName>
    <definedName name="alp" localSheetId="14">#REF!</definedName>
    <definedName name="alp">#REF!</definedName>
    <definedName name="Alpha1">'[69]GI Summary (BP)'!$A$45</definedName>
    <definedName name="Alpha2">'[69]GI Summary (BP)'!$A$46</definedName>
    <definedName name="alpp" localSheetId="14">#REF!</definedName>
    <definedName name="alpp">#REF!</definedName>
    <definedName name="alr" localSheetId="14">#REF!</definedName>
    <definedName name="alr">#REF!</definedName>
    <definedName name="als" localSheetId="14">#REF!</definedName>
    <definedName name="als">#REF!</definedName>
    <definedName name="alt" localSheetId="14">#REF!</definedName>
    <definedName name="alt">#REF!</definedName>
    <definedName name="aluu" localSheetId="14">#REF!</definedName>
    <definedName name="aluu">#REF!</definedName>
    <definedName name="alv" localSheetId="14">#REF!</definedName>
    <definedName name="alv">#REF!</definedName>
    <definedName name="alw" localSheetId="14">#REF!</definedName>
    <definedName name="alw">#REF!</definedName>
    <definedName name="alz" localSheetId="14">#REF!</definedName>
    <definedName name="alz">#REF!</definedName>
    <definedName name="alzz" localSheetId="14">#REF!</definedName>
    <definedName name="alzz">#REF!</definedName>
    <definedName name="Am">[41]!Am</definedName>
    <definedName name="AMARGIN1" localSheetId="14">#REF!</definedName>
    <definedName name="AMARGIN1">#REF!</definedName>
    <definedName name="AMARGIN2" localSheetId="14">#REF!</definedName>
    <definedName name="AMARGIN2">#REF!</definedName>
    <definedName name="amort" localSheetId="14">#REF!</definedName>
    <definedName name="amort">#REF!</definedName>
    <definedName name="amort_exp" localSheetId="14">[62]Sheet1!#REF!</definedName>
    <definedName name="amort_exp">[63]Sheet1!#REF!</definedName>
    <definedName name="amort_period">[70]Assumptions!$C$54</definedName>
    <definedName name="amort_tax_2" localSheetId="14">'[71]PV Amort'!#REF!</definedName>
    <definedName name="amort_tax_2">'[71]PV Amort'!#REF!</definedName>
    <definedName name="amort00" localSheetId="14">[32]model!#REF!</definedName>
    <definedName name="amort00">[32]model!#REF!</definedName>
    <definedName name="amort01" localSheetId="14">[32]model!#REF!</definedName>
    <definedName name="amort01">[32]model!#REF!</definedName>
    <definedName name="amort02" localSheetId="14">[32]model!#REF!</definedName>
    <definedName name="amort02">[32]model!#REF!</definedName>
    <definedName name="amort03" localSheetId="14">[32]model!#REF!</definedName>
    <definedName name="amort03">[32]model!#REF!</definedName>
    <definedName name="amort04" localSheetId="14">[32]model!#REF!</definedName>
    <definedName name="amort04">[32]model!#REF!</definedName>
    <definedName name="amort05" localSheetId="14">[32]model!#REF!</definedName>
    <definedName name="amort05">[32]model!#REF!</definedName>
    <definedName name="amort98" localSheetId="14">[32]model!#REF!</definedName>
    <definedName name="amort98">[32]model!#REF!</definedName>
    <definedName name="amort99" localSheetId="14">[32]model!#REF!</definedName>
    <definedName name="amort99">[32]model!#REF!</definedName>
    <definedName name="amortA">[65]Assumptions!$B$4</definedName>
    <definedName name="amortB">[65]Assumptions!$B$14</definedName>
    <definedName name="amortC">[72]Assumptions!$B$28</definedName>
    <definedName name="Amortization" localSheetId="14">#REF!</definedName>
    <definedName name="Amortization">#REF!</definedName>
    <definedName name="amortization_period">'[73]Assumptions and Inputs'!$C$237</definedName>
    <definedName name="AmortizationOfDeferredFinancingCosts" localSheetId="14">#REF!</definedName>
    <definedName name="AmortizationOfDeferredFinancingCosts">#REF!</definedName>
    <definedName name="an">[41]!is1b,[41]!is1c,[41]!STATS2,[41]!STATS3</definedName>
    <definedName name="ancillaries">[65]Assumptions!$E$39</definedName>
    <definedName name="ANDROGEN">[74]Sheet1!$A$1:$J$53</definedName>
    <definedName name="anitra">#N/A</definedName>
    <definedName name="anitra1">#N/A</definedName>
    <definedName name="anitra2">#N/A</definedName>
    <definedName name="anitra3">#N/A</definedName>
    <definedName name="ANNINST">#REF!</definedName>
    <definedName name="ANNLBR">#REF!</definedName>
    <definedName name="ANNMAT">#REF!</definedName>
    <definedName name="AnnoucementDate" localSheetId="14">#REF!</definedName>
    <definedName name="AnnoucementDate">#REF!</definedName>
    <definedName name="annual_dscr" localSheetId="14">#REF!</definedName>
    <definedName name="annual_dscr">#REF!</definedName>
    <definedName name="annual_dtbe" localSheetId="14">[56]Consolidated!#REF!</definedName>
    <definedName name="annual_dtbe">[56]Consolidated!#REF!</definedName>
    <definedName name="Annual_Inflation" localSheetId="14">#REF!</definedName>
    <definedName name="Annual_Inflation">#REF!</definedName>
    <definedName name="annual_nor" localSheetId="14">#REF!</definedName>
    <definedName name="annual_nor">#REF!</definedName>
    <definedName name="annual_qty">#REF!</definedName>
    <definedName name="another">[41]!is1b,[41]!is1c,[41]!STATS2,[41]!STATS3</definedName>
    <definedName name="anscount" localSheetId="14" hidden="1">3</definedName>
    <definedName name="anscount" hidden="1">1</definedName>
    <definedName name="ant" localSheetId="14">#REF!</definedName>
    <definedName name="ant">#REF!</definedName>
    <definedName name="anto" localSheetId="14">#REF!</definedName>
    <definedName name="anto">#REF!</definedName>
    <definedName name="anto1" localSheetId="14">#REF!</definedName>
    <definedName name="anto1">#REF!</definedName>
    <definedName name="AOD_Labor_Total_Current_Estimate">#REF!</definedName>
    <definedName name="AP" localSheetId="14">#REF!</definedName>
    <definedName name="AP">#REF!</definedName>
    <definedName name="AP_3"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P_3"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APA" localSheetId="14">#REF!</definedName>
    <definedName name="APA">#REF!</definedName>
    <definedName name="apex" localSheetId="14">[56]Assumptions!$A$27</definedName>
    <definedName name="Apex" hidden="1">{"calspreads",#N/A,FALSE,"Sheet1";"curves",#N/A,FALSE,"Sheet1";"libor",#N/A,FALSE,"Sheet1"}</definedName>
    <definedName name="APHISTORY" localSheetId="14">#REF!</definedName>
    <definedName name="APHISTORY">#REF!</definedName>
    <definedName name="apinterco" localSheetId="14">#REF!</definedName>
    <definedName name="apinterco">#REF!</definedName>
    <definedName name="APN" localSheetId="14">#REF!</definedName>
    <definedName name="APN">#REF!</definedName>
    <definedName name="ApprovedAmount" localSheetId="14">#REF!</definedName>
    <definedName name="ApprovedAmount">#REF!</definedName>
    <definedName name="Apr" localSheetId="14">#REF!</definedName>
    <definedName name="Apr">#REF!</definedName>
    <definedName name="AprDRS">#REF!</definedName>
    <definedName name="april" localSheetId="14">'[75]April Promo'!$B$5:$F$127</definedName>
    <definedName name="April">[76]ClassKWH!$I$6:$I$23</definedName>
    <definedName name="AprNSRS">#REF!</definedName>
    <definedName name="APROD" localSheetId="14">#REF!</definedName>
    <definedName name="APROD">#REF!</definedName>
    <definedName name="aprr">[76]ClassKWH!$I$6:$I$23</definedName>
    <definedName name="AprRRS">#REF!</definedName>
    <definedName name="APRthree">[77]PERF_INCENTIVE!$H$238</definedName>
    <definedName name="AprURS">#REF!</definedName>
    <definedName name="AR" localSheetId="14">[40]Model!#REF!</definedName>
    <definedName name="AR">[40]Model!#REF!</definedName>
    <definedName name="Arbor1" localSheetId="14">[30]SubDebt2007Alloc!#REF!</definedName>
    <definedName name="Arbor1">[30]SubDebt2007Alloc!#REF!</definedName>
    <definedName name="arbrownsville" localSheetId="14">#REF!</definedName>
    <definedName name="arbrownsville">#REF!</definedName>
    <definedName name="ARCONCENTRATION" localSheetId="14">#REF!</definedName>
    <definedName name="ARCONCENTRATION">#REF!</definedName>
    <definedName name="AREVMfr">[78]CM!$A$1:$K$95</definedName>
    <definedName name="AREVPROD">[78]ANNSALES!$A$1:$T$67</definedName>
    <definedName name="ARHISTORICAL" localSheetId="14">#REF!</definedName>
    <definedName name="ARHISTORICAL">#REF!</definedName>
    <definedName name="ARINELIGIBLES" localSheetId="14">#REF!</definedName>
    <definedName name="ARINELIGIBLES">#REF!</definedName>
    <definedName name="ARINELSUMM" localSheetId="14">#REF!</definedName>
    <definedName name="ARINELSUMM">#REF!</definedName>
    <definedName name="ARoyal1">[78]FEES!$A$1:$K$25</definedName>
    <definedName name="AROYAL2">'[79]FEES-R&amp;D'!$A$62:$L$124</definedName>
    <definedName name="ARREC" localSheetId="14">#REF!</definedName>
    <definedName name="ARREC">#REF!</definedName>
    <definedName name="ARSTATS" localSheetId="14">#REF!</definedName>
    <definedName name="ARSTATS">#REF!</definedName>
    <definedName name="as" hidden="1">{#N/A,#N/A,FALSE,"Assumptions",#N/A;#N/A,FALSE,"N-IS-Sum",#N/A,#N/A;FALSE,"N-St-Sum",#N/A,#N/A,FALSE;"Inc Stmt",#N/A,#N/A,FALSE,"Stats"}</definedName>
    <definedName name="As_Built_Dollars">'[67]Proj Exp &amp; OH Labor'!$F$40</definedName>
    <definedName name="AS_OF_DATE" localSheetId="14">#REF!</definedName>
    <definedName name="AS_OF_DATE">#REF!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localSheetId="14" hidden="1">#REF!</definedName>
    <definedName name="AS2TickmarkLS" hidden="1">#REF!</definedName>
    <definedName name="AS2VersionLS" hidden="1">300</definedName>
    <definedName name="asd" localSheetId="14" hidden="1">{2;#N/A;"R13C16:R17C16";#N/A;"R13C14:R17C15";FALSE;FALSE;FALSE;95;#N/A;#N/A;"R13C19";#N/A;FALSE;FALSE;FALSE;FALSE;#N/A;"";#N/A;FALSE;"";"";#N/A;#N/A;#N/A}</definedName>
    <definedName name="asd" hidden="1">{2;#N/A;"R13C16:R17C16";#N/A;"R13C14:R17C15";FALSE;FALSE;FALSE;95;#N/A;#N/A;"R13C19";#N/A;FALSE;FALSE;FALSE;FALSE;#N/A;"";#N/A;FALSE;"";"";#N/A;#N/A;#N/A}</definedName>
    <definedName name="ASD_LACTUALS" localSheetId="14">[80]Income_Statement_Comp!#REF!</definedName>
    <definedName name="ASD_LACTUALS">[81]Income_Statement_Comp!#REF!</definedName>
    <definedName name="ASDATE">'[82]DT-Adj'!$B$3:$B$65536</definedName>
    <definedName name="asde" hidden="1">{"NewCo_View",#N/A,FALSE,"Calculations"}</definedName>
    <definedName name="asdf" localSheetId="14" hidden="1">{"'Edit'!$A$1:$V$2277"}</definedName>
    <definedName name="asdf" hidden="1">{"'Edit'!$A$1:$V$2277"}</definedName>
    <definedName name="asdfas" localSheetId="14">{0;0;0;0;1;#N/A;0.26;0.15;0.24;0.17;2;TRUE;TRUE;FALSE;FALSE;FALSE;#N/A;1;#N/A;1;1;"";""}</definedName>
    <definedName name="asdfas">{0;0;0;0;1;#N/A;0.26;0.15;0.24;0.17;2;TRUE;TRUE;FALSE;FALSE;FALSE;#N/A;1;#N/A;1;1;"";""}</definedName>
    <definedName name="asdfasdf" localSheetId="14">{0;0;0;0;1;#N/A;0.25;0.25;0.5;0.25;2;FALSE;FALSE;FALSE;FALSE;FALSE;#N/A;1;72;#N/A;#N/A;"&amp;L&amp;7 RAMIBD04\GROUPS\M&amp;A\GORMAN\SPONSORS\MODEL\NEWMOD_1.XLS -- &amp;D, &amp;T -- Page &amp;P of &amp;N
&amp;7";"&amp;R&amp;""Times New Roman,Italic""&amp;7&amp;F; &amp;D; &amp;T; page &amp;P of &amp;N"}</definedName>
    <definedName name="asdfasdf">{0;0;0;0;1;#N/A;0.25;0.25;0.5;0.25;2;FALSE;FALSE;FALSE;FALSE;FALSE;#N/A;1;72;#N/A;#N/A;"&amp;L&amp;7 RAMIBD04\GROUPS\M&amp;A\GORMAN\SPONSORS\MODEL\NEWMOD_1.XLS -- &amp;D, &amp;T -- Page &amp;P of &amp;N
&amp;7";"&amp;R&amp;""Times New Roman,Italic""&amp;7&amp;F; &amp;D; &amp;T; page &amp;P of &amp;N"}</definedName>
    <definedName name="asdfasdfdasfadsfsd" localSheetId="14">{0;0;0;0;1;1;0.17;0.15;0.27;0.42;2;FALSE;FALSE;FALSE;FALSE;FALSE;#N/A;1;#N/A;1;1;"";""}</definedName>
    <definedName name="asdfasdfdasfadsfsd">{0;0;0;0;1;1;0.17;0.15;0.27;0.42;2;FALSE;FALSE;FALSE;FALSE;FALSE;#N/A;1;#N/A;1;1;"";""}</definedName>
    <definedName name="asdfasdfdsafdsafsd" localSheetId="14">{0;0;0;0;1;#N/A;0.26;0.15;0.24;0.17;2;TRUE;TRUE;FALSE;FALSE;FALSE;#N/A;1;#N/A;1;1;"";""}</definedName>
    <definedName name="asdfasdfdsafdsafsd">{0;0;0;0;1;#N/A;0.26;0.15;0.24;0.17;2;TRUE;TRUE;FALSE;FALSE;FALSE;#N/A;1;#N/A;1;1;"";""}</definedName>
    <definedName name="asdfasdfsfsd" localSheetId="14">{0;0;0;0;1;#N/A;0;0;0.3;0.3;2;FALSE;FALSE;FALSE;FALSE;FALSE;#N/A;1;96;#N/A;#N/A;"";""}</definedName>
    <definedName name="asdfasdfsfsd">{0;0;0;0;1;#N/A;0;0;0.3;0.3;2;FALSE;FALSE;FALSE;FALSE;FALSE;#N/A;1;96;#N/A;#N/A;"";""}</definedName>
    <definedName name="asfdasdfasd" localSheetId="14">{0;0;0;0;1;#N/A;0;0;0.3;0.3;2;FALSE;FALSE;FALSE;FALSE;FALSE;#N/A;1;100;#N/A;#N/A;"";""}</definedName>
    <definedName name="asfdasdfasd">{0;0;0;0;1;#N/A;0;0;0.3;0.3;2;FALSE;FALSE;FALSE;FALSE;FALSE;#N/A;1;100;#N/A;#N/A;"";""}</definedName>
    <definedName name="asofdate" localSheetId="14">#REF!</definedName>
    <definedName name="asofdate">#REF!</definedName>
    <definedName name="ASPortfolio">'[82]DT-Adj'!$Z$3:$Z$65536</definedName>
    <definedName name="asset" localSheetId="14">#REF!</definedName>
    <definedName name="asset">#REF!</definedName>
    <definedName name="AssetSale" localSheetId="14">#REF!</definedName>
    <definedName name="AssetSale">#REF!</definedName>
    <definedName name="AssetWriteUp" localSheetId="14">#REF!</definedName>
    <definedName name="AssetWriteUp">#REF!</definedName>
    <definedName name="AssetWriteUpDepPd" localSheetId="14">#REF!</definedName>
    <definedName name="AssetWriteUpDepPd">#REF!</definedName>
    <definedName name="ASSUMPTIONS" localSheetId="14">#REF!</definedName>
    <definedName name="Assumptions" hidden="1">{"Index",#N/A,FALSE,"Index"}</definedName>
    <definedName name="AST" localSheetId="14">#REF!</definedName>
    <definedName name="AST">#REF!</definedName>
    <definedName name="ASTABLE">'[83]DT-Adj'!$B$4:$F$5000</definedName>
    <definedName name="astoriaPropertyTax">[65]Assumptions!$E$45</definedName>
    <definedName name="ASUM" localSheetId="14">#REF!</definedName>
    <definedName name="ASUM">#REF!</definedName>
    <definedName name="asum1" localSheetId="14">#REF!</definedName>
    <definedName name="asum1">#REF!</definedName>
    <definedName name="asum2" localSheetId="14">#REF!</definedName>
    <definedName name="asum2">#REF!</definedName>
    <definedName name="ASUM3" localSheetId="14">#REF!</definedName>
    <definedName name="ASUM3">#REF!</definedName>
    <definedName name="at" localSheetId="14">#REF!</definedName>
    <definedName name="at">#REF!</definedName>
    <definedName name="ATEMPSALES">'[79]ANN-SALES'!$A$47:$Y$75</definedName>
    <definedName name="ATT" hidden="1">{#N/A,#N/A,FALSE,"DAOCM 2차 검토"}</definedName>
    <definedName name="Attach3" hidden="1">{"Grant",#N/A,FALSE,"Grant";"GP Developer",#N/A,FALSE,"GP &amp; Dev Loans";"Operating Analysis",#N/A,FALSE,"Operations";"Tax Credit",#N/A,FALSE,"Tax Credits";"Tax Credit Analysis",#N/A,FALSE,"TC Analysis"}</definedName>
    <definedName name="atv" localSheetId="14">#REF!</definedName>
    <definedName name="atv">#REF!</definedName>
    <definedName name="Auction_Year" localSheetId="14">#REF!</definedName>
    <definedName name="Auction_Year">#REF!</definedName>
    <definedName name="Aug" localSheetId="14">#REF!</definedName>
    <definedName name="Aug">[76]ClassKWH!$M$6:$M$23</definedName>
    <definedName name="AugDRS">#REF!</definedName>
    <definedName name="AugNSRS">#REF!</definedName>
    <definedName name="augr">[76]ClassKWH!$M$6:$M$23</definedName>
    <definedName name="AugRRS">#REF!</definedName>
    <definedName name="AugURS">#REF!</definedName>
    <definedName name="august" localSheetId="14">[84]August!$B$4:$H$125</definedName>
    <definedName name="August">#REF!</definedName>
    <definedName name="_xlnm.Auto_Open_xlquery_DClick" localSheetId="14" hidden="1">[85]!Register.DClick</definedName>
    <definedName name="_xlnm.Auto_Open_xlquery_DClick" hidden="1">[86]!Register.DClick</definedName>
    <definedName name="AutoDestruct.AutoDestruct">[41]!AutoDestruct.AutoDestruct</definedName>
    <definedName name="avail" localSheetId="14">#REF!</definedName>
    <definedName name="avail">#REF!</definedName>
    <definedName name="AVAILABILITY" localSheetId="14">#REF!</definedName>
    <definedName name="AVAILABILITY">#REF!</definedName>
    <definedName name="AVER_SHARES_EPS">[87]!AVER_SHARES_EPS</definedName>
    <definedName name="average">[60]Model!$H$208</definedName>
    <definedName name="average_dscr" localSheetId="14">#REF!</definedName>
    <definedName name="average_dscr">#REF!</definedName>
    <definedName name="average_dtbe" localSheetId="14">[56]Consolidated!#REF!</definedName>
    <definedName name="average_dtbe">[56]Consolidated!#REF!</definedName>
    <definedName name="Average_Shares_Outstanding" localSheetId="14">#REF!</definedName>
    <definedName name="Average_Shares_Outstanding">#REF!</definedName>
    <definedName name="AverageDaysInventory" localSheetId="14">#REF!</definedName>
    <definedName name="AverageDaysInventory">#REF!</definedName>
    <definedName name="AverageDaysPayable" localSheetId="14">#REF!</definedName>
    <definedName name="AverageDaysPayable">#REF!</definedName>
    <definedName name="AverageDSO" localSheetId="14">#REF!</definedName>
    <definedName name="AverageDSO">#REF!</definedName>
    <definedName name="AverageInvTurns" localSheetId="14">#REF!</definedName>
    <definedName name="AverageInvTurns">#REF!</definedName>
    <definedName name="AverageNWC" localSheetId="14">#REF!</definedName>
    <definedName name="AverageNWC">#REF!</definedName>
    <definedName name="averageRateA">[65]Debt!$C$14</definedName>
    <definedName name="averageRateB">[65]Debt!$C$38</definedName>
    <definedName name="averageRateC">[72]Debt!$C$61</definedName>
    <definedName name="AZAValu" localSheetId="14">#REF!</definedName>
    <definedName name="AZAValu">#REF!</definedName>
    <definedName name="b" localSheetId="14" hidden="1">{#N/A,#N/A,FALSE,"changes";#N/A,#N/A,FALSE,"Assumptions";"view1",#N/A,FALSE,"BE Analysis";"view2",#N/A,FALSE,"BE Analysis";#N/A,#N/A,FALSE,"DCF Calculation - Scenario 1";"Dollar",#N/A,FALSE,"Consolidated - Scenario 1";"CS",#N/A,FALSE,"Consolidated - Scenario 1"}</definedName>
    <definedName name="b" hidden="1">{#N/A,#N/A,FALSE,"changes";#N/A,#N/A,FALSE,"Assumptions";"view1",#N/A,FALSE,"BE Analysis";"view2",#N/A,FALSE,"BE Analysis";#N/A,#N/A,FALSE,"DCF Calculation - Scenario 1";"Dollar",#N/A,FALSE,"Consolidated - Scenario 1";"CS",#N/A,FALSE,"Consolidated - Scenario 1"}</definedName>
    <definedName name="b_1" localSheetId="14" hidden="1">{#N/A,#N/A,FALSE,"changes";#N/A,#N/A,FALSE,"Assumptions";"view1",#N/A,FALSE,"BE Analysis";"view2",#N/A,FALSE,"BE Analysis";#N/A,#N/A,FALSE,"DCF Calculation - Scenario 1";"Dollar",#N/A,FALSE,"Consolidated - Scenario 1";"CS",#N/A,FALSE,"Consolidated - Scenario 1"}</definedName>
    <definedName name="b_1" hidden="1">{#N/A,#N/A,FALSE,"changes";#N/A,#N/A,FALSE,"Assumptions";"view1",#N/A,FALSE,"BE Analysis";"view2",#N/A,FALSE,"BE Analysis";#N/A,#N/A,FALSE,"DCF Calculation - Scenario 1";"Dollar",#N/A,FALSE,"Consolidated - Scenario 1";"CS",#N/A,FALSE,"Consolidated - Scenario 1"}</definedName>
    <definedName name="b_1_1">38483.4052314815</definedName>
    <definedName name="BACKLOG" localSheetId="14">#REF!</definedName>
    <definedName name="BACKLOG">#REF!</definedName>
    <definedName name="Bacou2" localSheetId="14">[40]Model!#REF!</definedName>
    <definedName name="Bacou2">[40]Model!#REF!</definedName>
    <definedName name="Bacou4" localSheetId="14">[40]Model!#REF!</definedName>
    <definedName name="Bacou4">[40]Model!#REF!</definedName>
    <definedName name="Bal_Sht_Asset" localSheetId="14">#REF!</definedName>
    <definedName name="Bal_Sht_Asset">#REF!</definedName>
    <definedName name="Bal_Sht_Liab" localSheetId="14">#REF!</definedName>
    <definedName name="Bal_Sht_Liab">#REF!</definedName>
    <definedName name="balance">#N/A</definedName>
    <definedName name="Balance_of_Plant">[66]Inputs!$B$471</definedName>
    <definedName name="balance_sheet" localSheetId="14">#REF!</definedName>
    <definedName name="balance_sheet">#REF!</definedName>
    <definedName name="balsh1stqtr97">#N/A</definedName>
    <definedName name="balshet2ndqtr">#N/A</definedName>
    <definedName name="BALSHT" localSheetId="14">#REF!</definedName>
    <definedName name="BALSHT">#REF!</definedName>
    <definedName name="bank1999">[88]model!$J$112</definedName>
    <definedName name="bankAgentFee">[65]Assumptions!$E$40</definedName>
    <definedName name="BANKRECS" localSheetId="14">#REF!</definedName>
    <definedName name="BANKRECS">#REF!</definedName>
    <definedName name="BAS" localSheetId="14">#REF!</definedName>
    <definedName name="BAS">#REF!</definedName>
    <definedName name="Base_Mat_Dollars">'[67]Estimate Summary'!$P$6</definedName>
    <definedName name="Base_Productive_Hours">'[67]Estimate Summary'!$E$12</definedName>
    <definedName name="Base_Sub_Dollars">'[67]Estimate Summary'!$U$6</definedName>
    <definedName name="baseline">#REF!</definedName>
    <definedName name="baseloadMW">[65]Assumptions!$H$7</definedName>
    <definedName name="BaseYear">[89]Controls!$C$13</definedName>
    <definedName name="BaseYr" localSheetId="14">[90]OpExWksht!#REF!</definedName>
    <definedName name="BaseYr">[90]OpExWksht!#REF!</definedName>
    <definedName name="basis">[91]Basis!$A$9:$CS$132</definedName>
    <definedName name="BB" localSheetId="14">[62]Sheet1!#REF!</definedName>
    <definedName name="BB">[63]Sheet1!#REF!</definedName>
    <definedName name="BBB" localSheetId="14">[62]Sheet1!#REF!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uregard">"Check Box 1"</definedName>
    <definedName name="Beg_Bal" localSheetId="14">#REF!</definedName>
    <definedName name="Beg_Bal">#REF!</definedName>
    <definedName name="beg_nwc">'[34]Assumptions and Inputs'!$C$204</definedName>
    <definedName name="beginapr" localSheetId="14">#REF!</definedName>
    <definedName name="beginapr">#REF!</definedName>
    <definedName name="beginfeb" localSheetId="14">#REF!</definedName>
    <definedName name="beginfeb">#REF!</definedName>
    <definedName name="beginjan" localSheetId="14">#REF!</definedName>
    <definedName name="beginjan">#REF!</definedName>
    <definedName name="beginmar" localSheetId="14">#REF!</definedName>
    <definedName name="beginmar">#REF!</definedName>
    <definedName name="beginmay" localSheetId="14">#REF!</definedName>
    <definedName name="beginmay">#REF!</definedName>
    <definedName name="Benefit_Total">'[67]Estimate Summary'!$F$57</definedName>
    <definedName name="Bengal3_EPS_DataTable_Horizontal" localSheetId="14">#REF!</definedName>
    <definedName name="Bengal3_EPS_DataTable_Horizontal">#REF!</definedName>
    <definedName name="Bengal3_EPS_DataTable_Vertical" localSheetId="14">#REF!</definedName>
    <definedName name="Bengal3_EPS_DataTable_Vertical">#REF!</definedName>
    <definedName name="benrate" localSheetId="14">#REF!</definedName>
    <definedName name="benrate">#REF!</definedName>
    <definedName name="BEPT93" localSheetId="14">#REF!</definedName>
    <definedName name="BEPT93">#REF!</definedName>
    <definedName name="BEPT94" localSheetId="14">#REF!</definedName>
    <definedName name="BEPT94">#REF!</definedName>
    <definedName name="BEPT95" localSheetId="14">#REF!</definedName>
    <definedName name="BEPT95">#REF!</definedName>
    <definedName name="Beta" localSheetId="14">#REF!</definedName>
    <definedName name="Beta">#REF!</definedName>
    <definedName name="BEx1SBVCTJD9JNNWCDLKN66E1Q6I" hidden="1">#REF!</definedName>
    <definedName name="BEx1VZ4WFTXXZ1ES2K5VS9HV5OZF" hidden="1">In [92]!MONTH [93]Contbs!$A$1:$K$92</definedName>
    <definedName name="BEx3OZKO9Y2WLPH6VCA1KE3DGW96" hidden="1">YTD [93]Contbs!$A$1:$AF$54</definedName>
    <definedName name="BEx59IRQE9WO908W6XQCHI6N394W" hidden="1">In [92]!MONTH [93]Contbs!$A$1:$K$93</definedName>
    <definedName name="BEx7AX0CC71BEXKGJV6QJKSXTXK8" hidden="1">In [92]!MONTH [93]Contbs!$A$1:$K$93</definedName>
    <definedName name="BEx90N2DKUGS8U7HQKNPXO81IYN8" hidden="1">#REF!</definedName>
    <definedName name="BEx93CRO7US4R7W3OAPCDRAI63FC" hidden="1">#REF!</definedName>
    <definedName name="BExAZZF9A1XEUEQG8TC656DNUBHE" hidden="1">In [92]!MONTH [93]Contbs!$A$1:$AJ$59</definedName>
    <definedName name="BExB0N93OLR30H9Z6OQXZAYBTEBX" hidden="1">In [92]!MONTH [93]Contbs!$A$1:$AJ$59</definedName>
    <definedName name="BExEPGDOU6N6328FFYVYL1HXPCKO" hidden="1">YTD [93]Contbs!$A$1:$K$93</definedName>
    <definedName name="BExGPGKFWQ04UEAW5BB4WJE9TRE1" hidden="1">YTD [93]Contbs!$A$1:$AF$54</definedName>
    <definedName name="BExGS4GZ2710YLA90XX5RW3Z8VHC" hidden="1">In [92]!MONTH [93]Contbs!$A$1:$AM$94</definedName>
    <definedName name="BExIJF0Q68HZ3A4YH3Y05M2LMBJ1" hidden="1">YTD [93]Contbs!$A$1:$K$92</definedName>
    <definedName name="BExKJSE99UYMVAV1HZD4YFOW9XBW" hidden="1">YTD [93]Contbs!$A$1:$AF$54</definedName>
    <definedName name="BExOHNAOSVYZOJF8IRUGDYGZ64T7" hidden="1">YTD [93]Contbs!$A$1</definedName>
    <definedName name="BExOMDTN5BZ1DTPJEGQH4HSNU90A" hidden="1">In [92]!MONTH [93]Contbs!$A$1:$AV$62</definedName>
    <definedName name="BExS4A1VBQWKBHRIRD1MXA5HR0M4" hidden="1">In [92]!MONTH [93]Contbs!$A$1:$K$93</definedName>
    <definedName name="BExTX41OZ2ADZUVQF7RO81LA8PAL" hidden="1">In [92]!MONTH [93]Contbs!$A$1:$K$93</definedName>
    <definedName name="BExU9NUKD8HUDZMHPPGB9NT77HPA" hidden="1">YTD [93]Contbs!$A$1:$AT$55</definedName>
    <definedName name="BExUATI558PTYMWQB9DEK5JBJ3R3" hidden="1">YTD [93]Contbs!$A$1:$K$93</definedName>
    <definedName name="BExVRO8C0SITVNUIIQ3V8H5ZAUOB" hidden="1">YTD [93]Contbs!$A$1:$K$93</definedName>
    <definedName name="BExW5C6U4VD11XF96XEN6SR74AEB" hidden="1">#REF!</definedName>
    <definedName name="BExXOZWZMB39RV0B8GJ3GU6RFVGR" hidden="1">#REF!</definedName>
    <definedName name="BExXSS4NG52JTFFL3Z73ZMFG5WMT" hidden="1">In [92]!MONTH [93]Contbs!$A$1:$AJ$59</definedName>
    <definedName name="BExZOQNRDAJ0TLH719GX8FGKTTWD" hidden="1">YTD [93]Contbs!$A$1:$K$93</definedName>
    <definedName name="BExZV5FGTYE08Q8JZL4TSZV4RAZN" hidden="1">YTD [93]Contbs!$A$1:$K$93</definedName>
    <definedName name="BFAC" localSheetId="14">#REF!</definedName>
    <definedName name="BFAC">#REF!</definedName>
    <definedName name="BG_Del" hidden="1">15</definedName>
    <definedName name="BG_Ins" hidden="1">4</definedName>
    <definedName name="BG_Mod" hidden="1">6</definedName>
    <definedName name="Bid_ItemNumb">'[67]Bid Units'!$C$39:$C$70</definedName>
    <definedName name="Bid_Less_Markup">'[67]Estimate Summary'!$S$57</definedName>
    <definedName name="BID_LOOKUP">'[67]Bid Units'!$C$39:$AG$70</definedName>
    <definedName name="Bid_OverrideCCCategory">'[67]Bid Units'!$G$39:$G$70</definedName>
    <definedName name="BID_Quantity">'[67]Bid Units'!$K$39:$K$70</definedName>
    <definedName name="Bid_Result">OFFSET([94]Tables!$M$4,0,0,COUNTA([94]Tables!$M:$M)+0,1)</definedName>
    <definedName name="Bid_UnitType">'[67]Bid Units'!$V$39:$V$70</definedName>
    <definedName name="BIGEPOS" localSheetId="14">#REF!</definedName>
    <definedName name="BIGEPOS">#REF!</definedName>
    <definedName name="bill">[95]Org!$A$1:$B$631</definedName>
    <definedName name="bills">#N/A</definedName>
    <definedName name="BizLine">[96]Lookup!$J$45:$L$52</definedName>
    <definedName name="BJDUAL" localSheetId="14">#REF!</definedName>
    <definedName name="BJDUAL">#REF!</definedName>
    <definedName name="BJOPT" localSheetId="14">#REF!</definedName>
    <definedName name="BJOPT">#REF!</definedName>
    <definedName name="Blackthunder" localSheetId="14">#REF!</definedName>
    <definedName name="Blackthunder">#REF!</definedName>
    <definedName name="blank" localSheetId="14">'[97]RANKING.XLS'!#REF!</definedName>
    <definedName name="blank">'[97]RANKING.XLS'!#REF!</definedName>
    <definedName name="BldgsAlloc">#REF!</definedName>
    <definedName name="BldgsDepr">#REF!</definedName>
    <definedName name="BlendedStockPrice" localSheetId="14">#REF!</definedName>
    <definedName name="BlendedStockPrice">#REF!</definedName>
    <definedName name="BLHR">[98]Assump!#REF!</definedName>
    <definedName name="BLKW" localSheetId="14">#REF!</definedName>
    <definedName name="BLKW">#REF!</definedName>
    <definedName name="BLKWOP" localSheetId="14">#REF!</definedName>
    <definedName name="BLKWOP">#REF!</definedName>
    <definedName name="BLKWPK" localSheetId="14">#REF!</definedName>
    <definedName name="BLKWPK">#REF!</definedName>
    <definedName name="Block_Data" localSheetId="14">#REF!</definedName>
    <definedName name="Block_Data">#REF!</definedName>
    <definedName name="BLPH1" localSheetId="14" hidden="1">#REF!</definedName>
    <definedName name="BLPH1" hidden="1">#REF!</definedName>
    <definedName name="BLPH10" localSheetId="14" hidden="1">#REF!</definedName>
    <definedName name="BLPH10" hidden="1">#REF!</definedName>
    <definedName name="BLPH11" localSheetId="14" hidden="1">#REF!</definedName>
    <definedName name="BLPH11" hidden="1">#REF!</definedName>
    <definedName name="BLPH12" localSheetId="14" hidden="1">#REF!</definedName>
    <definedName name="BLPH12" hidden="1">#REF!</definedName>
    <definedName name="BLPH13" localSheetId="14" hidden="1">#REF!</definedName>
    <definedName name="BLPH13" hidden="1">#REF!</definedName>
    <definedName name="BLPH14" localSheetId="14" hidden="1">#REF!</definedName>
    <definedName name="BLPH14" hidden="1">#REF!</definedName>
    <definedName name="BLPH15" localSheetId="14" hidden="1">#REF!</definedName>
    <definedName name="BLPH15" hidden="1">#REF!</definedName>
    <definedName name="BLPH16" localSheetId="14" hidden="1">#REF!</definedName>
    <definedName name="BLPH16" hidden="1">#REF!</definedName>
    <definedName name="BLPH17" localSheetId="14" hidden="1">#REF!</definedName>
    <definedName name="BLPH17" hidden="1">#REF!</definedName>
    <definedName name="BLPH18" localSheetId="14" hidden="1">#REF!</definedName>
    <definedName name="BLPH18" hidden="1">#REF!</definedName>
    <definedName name="BLPH19" localSheetId="14" hidden="1">#REF!</definedName>
    <definedName name="BLPH19" hidden="1">#REF!</definedName>
    <definedName name="BLPH2" localSheetId="14" hidden="1">#REF!</definedName>
    <definedName name="BLPH2" hidden="1">#REF!</definedName>
    <definedName name="BLPH20" localSheetId="14" hidden="1">#REF!</definedName>
    <definedName name="BLPH20" hidden="1">#REF!</definedName>
    <definedName name="BLPH21" localSheetId="14" hidden="1">#REF!</definedName>
    <definedName name="BLPH21" hidden="1">#REF!</definedName>
    <definedName name="BLPH22" localSheetId="14" hidden="1">#REF!</definedName>
    <definedName name="BLPH22" hidden="1">#REF!</definedName>
    <definedName name="BLPH23" localSheetId="14" hidden="1">#REF!</definedName>
    <definedName name="BLPH23" hidden="1">#REF!</definedName>
    <definedName name="BLPH24" localSheetId="14" hidden="1">#REF!</definedName>
    <definedName name="BLPH24" hidden="1">#REF!</definedName>
    <definedName name="BLPH25" localSheetId="14" hidden="1">#REF!</definedName>
    <definedName name="BLPH25" hidden="1">#REF!</definedName>
    <definedName name="BLPH26" localSheetId="14" hidden="1">#REF!</definedName>
    <definedName name="BLPH26" hidden="1">#REF!</definedName>
    <definedName name="BLPH27" localSheetId="14" hidden="1">#REF!</definedName>
    <definedName name="BLPH27" hidden="1">#REF!</definedName>
    <definedName name="BLPH28" localSheetId="14" hidden="1">#REF!</definedName>
    <definedName name="BLPH28" hidden="1">#REF!</definedName>
    <definedName name="BLPH29" localSheetId="14" hidden="1">#REF!</definedName>
    <definedName name="BLPH29" hidden="1">#REF!</definedName>
    <definedName name="BLPH3" localSheetId="14" hidden="1">#REF!</definedName>
    <definedName name="BLPH3" hidden="1">#REF!</definedName>
    <definedName name="BLPH30" localSheetId="14" hidden="1">#REF!</definedName>
    <definedName name="BLPH30" hidden="1">#REF!</definedName>
    <definedName name="BLPH31" localSheetId="14" hidden="1">#REF!</definedName>
    <definedName name="BLPH31" hidden="1">#REF!</definedName>
    <definedName name="BLPH32" localSheetId="14" hidden="1">#REF!</definedName>
    <definedName name="BLPH32" hidden="1">#REF!</definedName>
    <definedName name="BLPH33" localSheetId="14" hidden="1">#REF!</definedName>
    <definedName name="BLPH33" hidden="1">#REF!</definedName>
    <definedName name="BLPH34" localSheetId="14" hidden="1">#REF!</definedName>
    <definedName name="BLPH34" hidden="1">#REF!</definedName>
    <definedName name="BLPH35" localSheetId="14" hidden="1">#REF!</definedName>
    <definedName name="BLPH35" hidden="1">#REF!</definedName>
    <definedName name="BLPH36" localSheetId="14" hidden="1">#REF!</definedName>
    <definedName name="BLPH36" hidden="1">#REF!</definedName>
    <definedName name="BLPH37" localSheetId="14" hidden="1">#REF!</definedName>
    <definedName name="BLPH37" hidden="1">#REF!</definedName>
    <definedName name="BLPH38" localSheetId="14" hidden="1">#REF!</definedName>
    <definedName name="BLPH38" hidden="1">#REF!</definedName>
    <definedName name="BLPH39" localSheetId="14" hidden="1">#REF!</definedName>
    <definedName name="BLPH39" hidden="1">#REF!</definedName>
    <definedName name="BLPH4" localSheetId="14" hidden="1">#REF!</definedName>
    <definedName name="BLPH4" hidden="1">#REF!</definedName>
    <definedName name="BLPH40" localSheetId="14" hidden="1">#REF!</definedName>
    <definedName name="BLPH40" hidden="1">#REF!</definedName>
    <definedName name="BLPH41" localSheetId="14" hidden="1">#REF!</definedName>
    <definedName name="BLPH41" hidden="1">#REF!</definedName>
    <definedName name="BLPH42" localSheetId="14" hidden="1">#REF!</definedName>
    <definedName name="BLPH42" hidden="1">#REF!</definedName>
    <definedName name="BLPH43" localSheetId="14" hidden="1">#REF!</definedName>
    <definedName name="BLPH43" hidden="1">#REF!</definedName>
    <definedName name="BLPH44" localSheetId="14" hidden="1">#REF!</definedName>
    <definedName name="BLPH44" hidden="1">#REF!</definedName>
    <definedName name="BLPH45" localSheetId="14" hidden="1">#REF!</definedName>
    <definedName name="BLPH45" hidden="1">#REF!</definedName>
    <definedName name="BLPH46" localSheetId="14" hidden="1">#REF!</definedName>
    <definedName name="BLPH46" hidden="1">#REF!</definedName>
    <definedName name="BLPH47" localSheetId="14" hidden="1">#REF!</definedName>
    <definedName name="BLPH47" hidden="1">#REF!</definedName>
    <definedName name="BLPH48" hidden="1">#REF!</definedName>
    <definedName name="BLPH49" hidden="1">#REF!</definedName>
    <definedName name="BLPH5" localSheetId="14"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6" localSheetId="14" hidden="1">#REF!</definedName>
    <definedName name="BLPH6" hidden="1">#REF!</definedName>
    <definedName name="BLPH7" localSheetId="14" hidden="1">#REF!</definedName>
    <definedName name="BLPH7" hidden="1">#REF!</definedName>
    <definedName name="BLPH8" localSheetId="14" hidden="1">#REF!</definedName>
    <definedName name="BLPH8" hidden="1">#REF!</definedName>
    <definedName name="BLPH82" hidden="1">#REF!</definedName>
    <definedName name="BLPH83" hidden="1">#REF!</definedName>
    <definedName name="BLPH9" localSheetId="14" hidden="1">#REF!</definedName>
    <definedName name="BLPH9" hidden="1">#REF!</definedName>
    <definedName name="BMSLBR">#REF!</definedName>
    <definedName name="bon" localSheetId="14">#REF!</definedName>
    <definedName name="bon">#REF!</definedName>
    <definedName name="BOND_COST">'[67]Bond Cost Calc'!$I$12</definedName>
    <definedName name="Bond_Total">'[67]Estimate Summary'!$P$48</definedName>
    <definedName name="BondCost">'[94]Bond Cost Calc'!$H$109:$AF$160</definedName>
    <definedName name="Bonus___EPC_Contractor_Early_Completion">[66]Inputs!$B$477</definedName>
    <definedName name="Bonus___Turbine_Supplier_Heat_Rate___Output">[66]Inputs!$B$478</definedName>
    <definedName name="Bonus_Dollars">'[67]Estimate Summary'!$E$53</definedName>
    <definedName name="Book">'[99]Main III Export Tab'!$B$65:$D$69</definedName>
    <definedName name="Book_Table">[100]Tables!$A$101:$B$120</definedName>
    <definedName name="BOOKEQUITY" localSheetId="14">[33]model!#REF!</definedName>
    <definedName name="BOOKEQUITY">[33]model!#REF!</definedName>
    <definedName name="bookLife">[65]Assumptions!$E$35</definedName>
    <definedName name="BookType">1</definedName>
    <definedName name="BookValuePerShare" localSheetId="14">#REF!</definedName>
    <definedName name="BookValuePerShare">#REF!</definedName>
    <definedName name="BOOSTER" localSheetId="14">'[2]WC Pipeline'!#REF!</definedName>
    <definedName name="BOOSTER">'[2]WC Pipeline'!#REF!</definedName>
    <definedName name="BORDCOLSUMMARY" localSheetId="14">[101]IRR1295A!#REF!</definedName>
    <definedName name="BORDCOLSUMMARY">[101]IRR1295A!#REF!</definedName>
    <definedName name="border" localSheetId="14">[71]Assumptions!$C$42</definedName>
    <definedName name="BORDER">#REF!</definedName>
    <definedName name="BORDROW">#REF!</definedName>
    <definedName name="bosque">[56]Assumptions!$A$29</definedName>
    <definedName name="bosqueCC_option_type">'[102]Bosque CC'!$J$616</definedName>
    <definedName name="bot" localSheetId="14">#REF!</definedName>
    <definedName name="bot">#REF!</definedName>
    <definedName name="BOTCOPY" localSheetId="14">#REF!</definedName>
    <definedName name="BOTCOPY">#REF!</definedName>
    <definedName name="BOTSEG" localSheetId="14">#REF!</definedName>
    <definedName name="BOTSEG">#REF!</definedName>
    <definedName name="BOTSUM" localSheetId="14">[103]main!#REF!</definedName>
    <definedName name="BOTSUM">[103]main!#REF!</definedName>
    <definedName name="BOTSUM1" localSheetId="14">#REF!</definedName>
    <definedName name="BOTSUM1">#REF!</definedName>
    <definedName name="BOTTOT" localSheetId="14">[103]main!#REF!</definedName>
    <definedName name="BOTTOT">[103]main!#REF!</definedName>
    <definedName name="box" localSheetId="14">#REF!</definedName>
    <definedName name="box">#REF!</definedName>
    <definedName name="BPAGE">"1"</definedName>
    <definedName name="Brazos">'[104]Constr Drawdown'!$N$4</definedName>
    <definedName name="brdepr" localSheetId="14">#REF!</definedName>
    <definedName name="brdepr">#REF!</definedName>
    <definedName name="breval" localSheetId="14">#REF!</definedName>
    <definedName name="breval">#REF!</definedName>
    <definedName name="brfin" localSheetId="14">#REF!</definedName>
    <definedName name="brfin">#REF!</definedName>
    <definedName name="briacst" localSheetId="14">#REF!</definedName>
    <definedName name="briacst">#REF!</definedName>
    <definedName name="briact" localSheetId="14">#REF!</definedName>
    <definedName name="briact">#REF!</definedName>
    <definedName name="briash" localSheetId="14">#REF!</definedName>
    <definedName name="briash">#REF!</definedName>
    <definedName name="bricum" localSheetId="14">#REF!</definedName>
    <definedName name="bricum">#REF!</definedName>
    <definedName name="brimo" localSheetId="14">#REF!</definedName>
    <definedName name="brimo">#REF!</definedName>
    <definedName name="brimw" localSheetId="14">#REF!</definedName>
    <definedName name="brimw">#REF!</definedName>
    <definedName name="brirev" localSheetId="14">#REF!</definedName>
    <definedName name="brirev">#REF!</definedName>
    <definedName name="bris" localSheetId="14">#REF!</definedName>
    <definedName name="bris">#REF!</definedName>
    <definedName name="brisust" localSheetId="14">#REF!</definedName>
    <definedName name="brisust">#REF!</definedName>
    <definedName name="briw" localSheetId="14">#REF!</definedName>
    <definedName name="briw">#REF!</definedName>
    <definedName name="briytd" localSheetId="14">#REF!</definedName>
    <definedName name="briytd">#REF!</definedName>
    <definedName name="broinc" localSheetId="14">#REF!</definedName>
    <definedName name="broinc">#REF!</definedName>
    <definedName name="bromfuel" localSheetId="14">#REF!</definedName>
    <definedName name="bromfuel">#REF!</definedName>
    <definedName name="brshex" localSheetId="14">#REF!</definedName>
    <definedName name="brshex">#REF!</definedName>
    <definedName name="bs" localSheetId="14">[40]Model!#REF!</definedName>
    <definedName name="bs">[40]Model!#REF!</definedName>
    <definedName name="bs_date">[71]Assumptions!$C$55</definedName>
    <definedName name="BSCVALUATION" localSheetId="14">#REF!</definedName>
    <definedName name="BSCVALUATION">#REF!</definedName>
    <definedName name="BSCVALUATION2" localSheetId="14">#REF!</definedName>
    <definedName name="BSCVALUATION2">#REF!</definedName>
    <definedName name="BSError" localSheetId="14">#REF!</definedName>
    <definedName name="BSError">#REF!</definedName>
    <definedName name="BSList" localSheetId="14">#REF!</definedName>
    <definedName name="BSList">#REF!</definedName>
    <definedName name="BSName" localSheetId="14">#REF!</definedName>
    <definedName name="BSName">#REF!</definedName>
    <definedName name="BU" localSheetId="14">#REF!</definedName>
    <definedName name="BU">#REF!</definedName>
    <definedName name="BU_List">'[105]Input Instructions &amp; Notes'!$A$50:$C$101</definedName>
    <definedName name="BU_TABLE" localSheetId="14">#REF!</definedName>
    <definedName name="BU_TABLE">#REF!</definedName>
    <definedName name="BU_TABLE1" localSheetId="14">#REF!</definedName>
    <definedName name="BU_TABLE1">#REF!</definedName>
    <definedName name="budget" localSheetId="14">SUM([106]Budget!XEQ1:XER1)</definedName>
    <definedName name="Budget">'[107]Menu Data'!$C$7</definedName>
    <definedName name="Budget1997">#N/A</definedName>
    <definedName name="BudgetHCAssignment">'[67]Budget Form'!$O$8:$O$868</definedName>
    <definedName name="BudgetHours">'[67]Budget Form'!$G$8:$G$868</definedName>
    <definedName name="BudgetUnits">'[67]Budget Form'!$H$8:$H$868</definedName>
    <definedName name="BUILD" localSheetId="14">#REF!</definedName>
    <definedName name="BUILD">#REF!</definedName>
    <definedName name="Builder_s_Insurance">[66]Inputs!$B$583</definedName>
    <definedName name="BUILDING" localSheetId="14">'[2]WC Pipeline'!#REF!</definedName>
    <definedName name="BUILDING">'[2]WC Pipeline'!#REF!</definedName>
    <definedName name="Building_and_Grounds" localSheetId="14">[108]TRANBUDGET!#REF!</definedName>
    <definedName name="Building_and_Grounds">[80]TRANBUDGET!#REF!</definedName>
    <definedName name="bun" localSheetId="14">#REF!</definedName>
    <definedName name="bun">#REF!</definedName>
    <definedName name="BURD901110">#REF!</definedName>
    <definedName name="BURD901120">#REF!</definedName>
    <definedName name="BURD901130">#REF!</definedName>
    <definedName name="BURD901200">#REF!</definedName>
    <definedName name="Burden" localSheetId="14">[108]TRANBUDGET!#REF!</definedName>
    <definedName name="Burden">[80]TRANBUDGET!#REF!</definedName>
    <definedName name="BURDRATE1">#REF!</definedName>
    <definedName name="BURDRATE2">#REF!</definedName>
    <definedName name="BURNINST">#REF!</definedName>
    <definedName name="BURNTOT">#REF!</definedName>
    <definedName name="busa1" localSheetId="14">[40]Model!#REF!</definedName>
    <definedName name="busa1">[40]Model!#REF!</definedName>
    <definedName name="busa11" localSheetId="14">#REF!</definedName>
    <definedName name="busa11">#REF!</definedName>
    <definedName name="busa12" localSheetId="14">#REF!</definedName>
    <definedName name="busa12">#REF!</definedName>
    <definedName name="busa13" localSheetId="14">#REF!</definedName>
    <definedName name="busa13">#REF!</definedName>
    <definedName name="busa14" localSheetId="14">#REF!</definedName>
    <definedName name="busa14">#REF!</definedName>
    <definedName name="busa8" localSheetId="14">[40]Model!#REF!</definedName>
    <definedName name="busa8">[40]Model!#REF!</definedName>
    <definedName name="BusiLineexp">#N/A</definedName>
    <definedName name="BUSINESS" localSheetId="14">'[2]WC Pipeline'!#REF!</definedName>
    <definedName name="BUSINESS">'[2]WC Pipeline'!#REF!</definedName>
    <definedName name="BUSINT" localSheetId="14">#REF!</definedName>
    <definedName name="BUSINT">#REF!</definedName>
    <definedName name="BusUnit" localSheetId="14">#REF!</definedName>
    <definedName name="BusUnit">#REF!</definedName>
    <definedName name="BUV" localSheetId="14">#REF!</definedName>
    <definedName name="BUV">#REF!</definedName>
    <definedName name="Buy_Date" localSheetId="14">#REF!</definedName>
    <definedName name="Buy_Date">#REF!</definedName>
    <definedName name="ByChangingCell" localSheetId="14">#REF!</definedName>
    <definedName name="ByChangingCell">#REF!</definedName>
    <definedName name="C_" localSheetId="14">#REF!</definedName>
    <definedName name="C_">#REF!</definedName>
    <definedName name="c_Closing.Date.Acq" localSheetId="14">#REF!</definedName>
    <definedName name="c_Closing.Date.Acq">#REF!</definedName>
    <definedName name="c_Closing.Date.Tar" localSheetId="14">#REF!</definedName>
    <definedName name="c_Closing.Date.Tar">#REF!</definedName>
    <definedName name="c_Closing.Month.Acq" localSheetId="14">#REF!</definedName>
    <definedName name="c_Closing.Month.Acq">#REF!</definedName>
    <definedName name="c_Closing.Month.Tar" localSheetId="14">#REF!</definedName>
    <definedName name="c_Closing.Month.Tar">#REF!</definedName>
    <definedName name="c_Month.Acq" localSheetId="14">#REF!</definedName>
    <definedName name="c_Month.Acq">#REF!</definedName>
    <definedName name="c_Month.Tar" localSheetId="14">#REF!</definedName>
    <definedName name="c_Month.Tar">#REF!</definedName>
    <definedName name="c_OffsetFactor" localSheetId="14">#REF!</definedName>
    <definedName name="c_OffsetFactor">#REF!</definedName>
    <definedName name="c_ShiftFactorX" localSheetId="14">#REF!</definedName>
    <definedName name="c_ShiftFactorX">#REF!</definedName>
    <definedName name="c_ShiftFactorY" localSheetId="14">#REF!</definedName>
    <definedName name="c_ShiftFactorY">#REF!</definedName>
    <definedName name="CA" localSheetId="14">#REF!</definedName>
    <definedName name="CA">#REF!</definedName>
    <definedName name="cad_discount">[109]Assumptions!$C$28</definedName>
    <definedName name="CAGR" localSheetId="14">#REF!</definedName>
    <definedName name="CAGR">#REF!</definedName>
    <definedName name="CAISO_Ex_Post_RT" localSheetId="14">#REF!</definedName>
    <definedName name="CAISO_Ex_Post_RT">#REF!</definedName>
    <definedName name="Cal_PX_Day_Ahead_MCP" localSheetId="14">#REF!</definedName>
    <definedName name="Cal_PX_Day_Ahead_MCP">#REF!</definedName>
    <definedName name="Cal_PX_NP15_Day_Ahead_MCP" localSheetId="14">#REF!</definedName>
    <definedName name="Cal_PX_NP15_Day_Ahead_MCP">#REF!</definedName>
    <definedName name="Cal_PX_SP15_Day_Ahead_MCP" localSheetId="14">#REF!</definedName>
    <definedName name="Cal_PX_SP15_Day_Ahead_MCP">#REF!</definedName>
    <definedName name="calculation">'[110]Assumptions and Inputs'!$C$25</definedName>
    <definedName name="Calendar" localSheetId="14">#REF!</definedName>
    <definedName name="Calendar">#REF!</definedName>
    <definedName name="CalendarCFPS1" localSheetId="14">#REF!</definedName>
    <definedName name="CalendarCFPS1">#REF!</definedName>
    <definedName name="CalendarCFPS2" localSheetId="14">#REF!</definedName>
    <definedName name="CalendarCFPS2">#REF!</definedName>
    <definedName name="CalendarCFPS3" localSheetId="14">#REF!</definedName>
    <definedName name="CalendarCFPS3">#REF!</definedName>
    <definedName name="CalendarEPS1" localSheetId="14">#REF!</definedName>
    <definedName name="CalendarEPS1">#REF!</definedName>
    <definedName name="CalendarEPS2" localSheetId="14">#REF!</definedName>
    <definedName name="CalendarEPS2">#REF!</definedName>
    <definedName name="CalendarEPS3" localSheetId="14">#REF!</definedName>
    <definedName name="CalendarEPS3">#REF!</definedName>
    <definedName name="CalendarPE" localSheetId="14">#REF!</definedName>
    <definedName name="CalendarPE">#REF!</definedName>
    <definedName name="Calpine_Operations" localSheetId="14">[111]Log!$B$2</definedName>
    <definedName name="Calpine_Operations">[108]Log!$B$2</definedName>
    <definedName name="can" hidden="1">{#N/A,#N/A,FALSE,"O&amp;M by processes";#N/A,#N/A,FALSE,"Elec Act vs Bud";#N/A,#N/A,FALSE,"G&amp;A";#N/A,#N/A,FALSE,"BGS";#N/A,#N/A,FALSE,"Res Cost"}</definedName>
    <definedName name="cancel" localSheetId="14" hidden="1">{"PARTNERS CAPITAL STMT",#N/A,FALSE,"Partners Capital"}</definedName>
    <definedName name="cancel" hidden="1">{"PARTNERS CAPITAL STMT",#N/A,FALSE,"Partners Capital"}</definedName>
    <definedName name="cancel_1" localSheetId="14" hidden="1">{"PARTNERS CAPITAL STMT",#N/A,FALSE,"Partners Capital"}</definedName>
    <definedName name="cancel_1" hidden="1">{"PARTNERS CAPITAL STMT",#N/A,FALSE,"Partners Capital"}</definedName>
    <definedName name="cancel2" localSheetId="14" hidden="1">{"PNLProjDL",#N/A,FALSE,"PROJCO";"PNLParDL",#N/A,FALSE,"Parent"}</definedName>
    <definedName name="cancel2" hidden="1">{"PNLProjDL",#N/A,FALSE,"PROJCO";"PNLParDL",#N/A,FALSE,"Parent"}</definedName>
    <definedName name="cancel2_1" localSheetId="14" hidden="1">{"PNLProjDL",#N/A,FALSE,"PROJCO";"PNLParDL",#N/A,FALSE,"Parent"}</definedName>
    <definedName name="cancel2_1" hidden="1">{"PNLProjDL",#N/A,FALSE,"PROJCO";"PNLParDL",#N/A,FALSE,"Parent"}</definedName>
    <definedName name="cancel3" localSheetId="14" hidden="1">{"Summary",#N/A,FALSE,"MICMULT";"Income Statement",#N/A,FALSE,"MICMULT";"Cash Flows",#N/A,FALSE,"MICMULT"}</definedName>
    <definedName name="cancel3" hidden="1">{"Summary",#N/A,FALSE,"MICMULT";"Income Statement",#N/A,FALSE,"MICMULT";"Cash Flows",#N/A,FALSE,"MICMULT"}</definedName>
    <definedName name="cancel3_1" localSheetId="14" hidden="1">{"Summary",#N/A,FALSE,"MICMULT";"Income Statement",#N/A,FALSE,"MICMULT";"Cash Flows",#N/A,FALSE,"MICMULT"}</definedName>
    <definedName name="cancel3_1" hidden="1">{"Summary",#N/A,FALSE,"MICMULT";"Income Statement",#N/A,FALSE,"MICMULT";"Cash Flows",#N/A,FALSE,"MICMULT"}</definedName>
    <definedName name="CANDIHide">#REF!</definedName>
    <definedName name="cap" localSheetId="14">[112]convert!#REF!</definedName>
    <definedName name="cap">[112]convert!#REF!</definedName>
    <definedName name="Cap_Deg" localSheetId="14">#REF!</definedName>
    <definedName name="Cap_Deg">#REF!</definedName>
    <definedName name="Cap_Factor" localSheetId="14">#REF!</definedName>
    <definedName name="Cap_Factor">#REF!</definedName>
    <definedName name="Cap_Pay" localSheetId="14">'[113]Hourly Payments - 4'!#REF!</definedName>
    <definedName name="Cap_Pay">'[111]Hourly Payments - 4'!#REF!</definedName>
    <definedName name="Cap_Rate" localSheetId="14">'[113]Hourly Payments - 4'!#REF!</definedName>
    <definedName name="Cap_Rate">'[111]Hourly Payments - 4'!#REF!</definedName>
    <definedName name="CapAccrual">#REF!</definedName>
    <definedName name="capacctsv1">'[114]C-1 Cap Accts'!$J$49:$DG$49</definedName>
    <definedName name="capacity" localSheetId="14">#REF!</definedName>
    <definedName name="capacity">#REF!</definedName>
    <definedName name="Capacity_Compensation_Out" localSheetId="14">#REF!</definedName>
    <definedName name="Capacity_Compensation_Out">#REF!</definedName>
    <definedName name="Capacity_Factor" localSheetId="14">#REF!</definedName>
    <definedName name="Capacity_Factor">#REF!</definedName>
    <definedName name="Capacity_Factor_Out" localSheetId="14">#REF!</definedName>
    <definedName name="Capacity_Factor_Out">#REF!</definedName>
    <definedName name="Capacity_Out" localSheetId="14">#REF!</definedName>
    <definedName name="Capacity_Out">#REF!</definedName>
    <definedName name="capacity7">#REF!</definedName>
    <definedName name="capacityCases">'[72]CRA Capacity'!$A$10:$A$16</definedName>
    <definedName name="CapacityCol">3</definedName>
    <definedName name="capacitySwitch">[65]Assumptions!$E$25</definedName>
    <definedName name="capacitySwitchArray">'[72]Drop down lists'!$F$5:$F$11</definedName>
    <definedName name="CAPADJMT" localSheetId="14">#REF!</definedName>
    <definedName name="CAPADJMT">#REF!</definedName>
    <definedName name="capandrates">#N/A</definedName>
    <definedName name="CapCostCol">38</definedName>
    <definedName name="CapDay">#REF!</definedName>
    <definedName name="Capex" localSheetId="14">#REF!</definedName>
    <definedName name="Capex">#REF!</definedName>
    <definedName name="CapEx_Out" localSheetId="14">#REF!</definedName>
    <definedName name="CapEx_Out">#REF!</definedName>
    <definedName name="CapEx_Tax_Depreciation_Out" localSheetId="14">#REF!</definedName>
    <definedName name="CapEx_Tax_Depreciation_Out">#REF!</definedName>
    <definedName name="capex_year10" localSheetId="14">'[115]Assumptions and Inputs'!#REF!</definedName>
    <definedName name="capex_year10">'[115]Assumptions and Inputs'!#REF!</definedName>
    <definedName name="capex_year11" localSheetId="14">'[115]Assumptions and Inputs'!#REF!</definedName>
    <definedName name="capex_year11">'[115]Assumptions and Inputs'!#REF!</definedName>
    <definedName name="capex_year12" localSheetId="14">'[115]Assumptions and Inputs'!#REF!</definedName>
    <definedName name="capex_year12">'[115]Assumptions and Inputs'!#REF!</definedName>
    <definedName name="capex_year13" localSheetId="14">'[115]Assumptions and Inputs'!#REF!</definedName>
    <definedName name="capex_year13">'[115]Assumptions and Inputs'!#REF!</definedName>
    <definedName name="capex_year14" localSheetId="14">'[115]Assumptions and Inputs'!#REF!</definedName>
    <definedName name="capex_year14">'[115]Assumptions and Inputs'!#REF!</definedName>
    <definedName name="capex_year15" localSheetId="14">'[115]Assumptions and Inputs'!#REF!</definedName>
    <definedName name="capex_year15">'[115]Assumptions and Inputs'!#REF!</definedName>
    <definedName name="capex_year16" localSheetId="14">'[115]Assumptions and Inputs'!#REF!</definedName>
    <definedName name="capex_year16">'[115]Assumptions and Inputs'!#REF!</definedName>
    <definedName name="capex_year17" localSheetId="14">'[115]Assumptions and Inputs'!#REF!</definedName>
    <definedName name="capex_year17">'[115]Assumptions and Inputs'!#REF!</definedName>
    <definedName name="capex_year18" localSheetId="14">'[115]Assumptions and Inputs'!#REF!</definedName>
    <definedName name="capex_year18">'[115]Assumptions and Inputs'!#REF!</definedName>
    <definedName name="capex_year19" localSheetId="14">'[115]Assumptions and Inputs'!#REF!</definedName>
    <definedName name="capex_year19">'[115]Assumptions and Inputs'!#REF!</definedName>
    <definedName name="capex_year9" localSheetId="14">'[115]Assumptions and Inputs'!#REF!</definedName>
    <definedName name="capex_year9">'[115]Assumptions and Inputs'!#REF!</definedName>
    <definedName name="capex05" localSheetId="14">[35]model!#REF!</definedName>
    <definedName name="capex05">[35]model!#REF!</definedName>
    <definedName name="capex1998">[33]model!$R$414</definedName>
    <definedName name="capex1999">[33]model!$T$414</definedName>
    <definedName name="capex2000">[33]model!$V$414</definedName>
    <definedName name="capex2001">[33]model!$X$414</definedName>
    <definedName name="capex2002">[33]model!$Z$414</definedName>
    <definedName name="capex98" localSheetId="14">[35]model!#REF!</definedName>
    <definedName name="capex98">[35]model!#REF!</definedName>
    <definedName name="capexAccountArray">'[72]Drop down lists'!$E$5:$E$6</definedName>
    <definedName name="capexAccountRate">[65]Assumptions!$B$31</definedName>
    <definedName name="CapexAccts" localSheetId="14">#REF!</definedName>
    <definedName name="CapexAccts">#REF!</definedName>
    <definedName name="CapexApr" localSheetId="14">#REF!</definedName>
    <definedName name="CapexApr">#REF!</definedName>
    <definedName name="CapexAug" localSheetId="14">#REF!</definedName>
    <definedName name="CapexAug">#REF!</definedName>
    <definedName name="CapexDec" localSheetId="14">#REF!</definedName>
    <definedName name="CapexDec">#REF!</definedName>
    <definedName name="CapexDept" localSheetId="14">#REF!</definedName>
    <definedName name="CapexDept">#REF!</definedName>
    <definedName name="CapexDeptMember" localSheetId="14">#REF!</definedName>
    <definedName name="CapexDeptMember">#REF!</definedName>
    <definedName name="CapexFeb" localSheetId="14">#REF!</definedName>
    <definedName name="CapexFeb">#REF!</definedName>
    <definedName name="CapExInputEnd" localSheetId="14">#REF!</definedName>
    <definedName name="CapExInputEnd">#REF!</definedName>
    <definedName name="CapexInputStart" localSheetId="14">#REF!</definedName>
    <definedName name="CapexInputStart">#REF!</definedName>
    <definedName name="CapexJan" localSheetId="14">#REF!</definedName>
    <definedName name="CapexJan">#REF!</definedName>
    <definedName name="CapexJul" localSheetId="14">#REF!</definedName>
    <definedName name="CapexJul">#REF!</definedName>
    <definedName name="CapexJun" localSheetId="14">#REF!</definedName>
    <definedName name="CapexJun">#REF!</definedName>
    <definedName name="CapexLRInputEnd" localSheetId="14">#REF!</definedName>
    <definedName name="CapexLRInputEnd">#REF!</definedName>
    <definedName name="CapexLRInputStart" localSheetId="14">#REF!</definedName>
    <definedName name="CapexLRInputStart">#REF!</definedName>
    <definedName name="CapexMar" localSheetId="14">#REF!</definedName>
    <definedName name="CapexMar">#REF!</definedName>
    <definedName name="CapexMay" localSheetId="14">#REF!</definedName>
    <definedName name="CapexMay">#REF!</definedName>
    <definedName name="CapexMM" localSheetId="14">#REF!</definedName>
    <definedName name="CapexMM">#REF!</definedName>
    <definedName name="CapexNov" localSheetId="14">#REF!</definedName>
    <definedName name="CapexNov">#REF!</definedName>
    <definedName name="CapexOct" localSheetId="14">#REF!</definedName>
    <definedName name="CapexOct">#REF!</definedName>
    <definedName name="capexOpenBalance">[65]Assumptions!$E$50</definedName>
    <definedName name="CapexPoxValid" localSheetId="14">#REF!</definedName>
    <definedName name="CapexPoxValid">#REF!</definedName>
    <definedName name="CapexSep" localSheetId="14">#REF!</definedName>
    <definedName name="CapexSep">#REF!</definedName>
    <definedName name="capexSwitch">[65]Assumptions!$E$49</definedName>
    <definedName name="CAPFAC2" localSheetId="14">[116]Cases!#REF!</definedName>
    <definedName name="CAPFAC2">[116]Cases!#REF!</definedName>
    <definedName name="CAPITAL" localSheetId="14">#REF!</definedName>
    <definedName name="CAPITAL">#REF!</definedName>
    <definedName name="Capital_Cost" localSheetId="14">#REF!</definedName>
    <definedName name="Capital_Cost">#REF!</definedName>
    <definedName name="Capital_Expenditures" localSheetId="14">#REF!</definedName>
    <definedName name="Capital_Expenditures">#REF!</definedName>
    <definedName name="CapitalExpenditures" localSheetId="14">#REF!</definedName>
    <definedName name="CapitalExpenditures">#REF!</definedName>
    <definedName name="CapitalExpendituresMargin" localSheetId="14">#REF!</definedName>
    <definedName name="CapitalExpendituresMargin">#REF!</definedName>
    <definedName name="capitalGainTaxRate">[65]Assumptions!$E$30</definedName>
    <definedName name="Capitalized_Interest_DCC" localSheetId="14">#REF!</definedName>
    <definedName name="Capitalized_Interest_DCC">#REF!</definedName>
    <definedName name="Capitalized_Interest_DEC" localSheetId="14">#REF!</definedName>
    <definedName name="Capitalized_Interest_DEC">#REF!</definedName>
    <definedName name="Capitalized_Interest_ELEC" localSheetId="14">#REF!</definedName>
    <definedName name="Capitalized_Interest_ELEC">#REF!</definedName>
    <definedName name="CapitalizedInterestExpense" localSheetId="14">#REF!</definedName>
    <definedName name="CapitalizedInterestExpense">#REF!</definedName>
    <definedName name="capitalleaseobligation" localSheetId="14">#REF!</definedName>
    <definedName name="capitalleaseobligation">#REF!</definedName>
    <definedName name="CapKey">#REF!</definedName>
    <definedName name="CapParty">#REF!</definedName>
    <definedName name="CapProd">'[117]CAPACITY DEAL DETAIL'!$AA$1:$AA$1000</definedName>
    <definedName name="caps">[60]Model!$T$3:$Z$32</definedName>
    <definedName name="CapX">[118]Assumptions!$E$19</definedName>
    <definedName name="CAPX_SCN">[118]Cases!$O$23</definedName>
    <definedName name="carryArray" localSheetId="14">#REF!</definedName>
    <definedName name="carryArray">#REF!</definedName>
    <definedName name="carryHurdle">[65]Assumptions!$B$35</definedName>
    <definedName name="case" localSheetId="14">#REF!</definedName>
    <definedName name="case">[119]Cases!$D$58</definedName>
    <definedName name="Case_1" localSheetId="14">[57]Summary5!#REF!</definedName>
    <definedName name="Case_1">[57]Summary5!#REF!</definedName>
    <definedName name="Case_2" localSheetId="14">[57]Summary5!#REF!</definedName>
    <definedName name="Case_2">[57]Summary5!#REF!</definedName>
    <definedName name="Case1" localSheetId="14">#REF!</definedName>
    <definedName name="Case1">#REF!</definedName>
    <definedName name="Case2" localSheetId="14">#REF!</definedName>
    <definedName name="Case2">#REF!</definedName>
    <definedName name="case3" localSheetId="14">[120]Model!#REF!</definedName>
    <definedName name="case3">[120]Model!#REF!</definedName>
    <definedName name="case4" localSheetId="14">[120]Model!#REF!</definedName>
    <definedName name="case4">[120]Model!#REF!</definedName>
    <definedName name="CASENAME">[121]Inputs!$B$4</definedName>
    <definedName name="CaseNew" localSheetId="14">#REF!</definedName>
    <definedName name="CaseNew">#REF!</definedName>
    <definedName name="CaseNumber" localSheetId="14">#REF!</definedName>
    <definedName name="CaseNumber">#REF!</definedName>
    <definedName name="cash" localSheetId="14">#REF!</definedName>
    <definedName name="cash">#REF!</definedName>
    <definedName name="CASH_BALANCE" localSheetId="14">#REF!</definedName>
    <definedName name="CASH_BALANCE">#REF!</definedName>
    <definedName name="Cash_Interest_Paid_DCC" localSheetId="14">#REF!</definedName>
    <definedName name="Cash_Interest_Paid_DCC">#REF!</definedName>
    <definedName name="Cash_Interest_Paid_DEC" localSheetId="14">#REF!</definedName>
    <definedName name="Cash_Interest_Paid_DEC">#REF!</definedName>
    <definedName name="Cash_Interest_Paid_ELEC" localSheetId="14">#REF!</definedName>
    <definedName name="Cash_Interest_Paid_ELEC">#REF!</definedName>
    <definedName name="cash01">[35]model!$P$188</definedName>
    <definedName name="CASH1998">[122]model!$R$712</definedName>
    <definedName name="CASH1999" localSheetId="14">#REF!</definedName>
    <definedName name="CASH1999">#REF!</definedName>
    <definedName name="CASH2003" localSheetId="14">[33]model!#REF!</definedName>
    <definedName name="CASH2003">[33]model!#REF!</definedName>
    <definedName name="CashAndMarketableSecurities" localSheetId="14">#REF!</definedName>
    <definedName name="CashAndMarketableSecurities">#REF!</definedName>
    <definedName name="CASHDISB" localSheetId="14">#REF!</definedName>
    <definedName name="CASHDISB">#REF!</definedName>
    <definedName name="cashEquity">[65]Assumptions!$E$3</definedName>
    <definedName name="CASHFLOW2" localSheetId="14">'[123]BELO Cash Flow'!#REF!</definedName>
    <definedName name="CASHFLOW2">'[123]BELO Cash Flow'!#REF!</definedName>
    <definedName name="CashFlowFromOperations" localSheetId="14">#REF!</definedName>
    <definedName name="CashFlowFromOperations">#REF!</definedName>
    <definedName name="CASHONCASH" localSheetId="14">[101]IRR1295A!#REF!</definedName>
    <definedName name="CASHONCASH">[101]IRR1295A!#REF!</definedName>
    <definedName name="CASHREC" localSheetId="14">#REF!</definedName>
    <definedName name="CASHREC">#REF!</definedName>
    <definedName name="Catagories" localSheetId="14">#REF!</definedName>
    <definedName name="Catagories">#REF!</definedName>
    <definedName name="Category_Tables">[67]Validations!$AZ$2:$AZ$8</definedName>
    <definedName name="CBWorkbookPriority" hidden="1">-2082472701</definedName>
    <definedName name="cc">#N/A</definedName>
    <definedName name="CC_Work_Type">[67]Validations!$H$2:$H$6</definedName>
    <definedName name="cca_rate">[109]Assumptions!$C$27</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cdfina">#N/A</definedName>
    <definedName name="cCols">COUNTA(#REF!)</definedName>
    <definedName name="cdr" localSheetId="14">#REF!</definedName>
    <definedName name="cdr">#REF!</definedName>
    <definedName name="CEFAC" localSheetId="14">#REF!</definedName>
    <definedName name="CEFAC">#REF!</definedName>
    <definedName name="cegToll">'[65]Constellation Toll'!$C$3:$Q$8</definedName>
    <definedName name="Cell_1" localSheetId="14">[124]Footnotes!#REF!</definedName>
    <definedName name="Cell_1">[124]Footnotes!#REF!</definedName>
    <definedName name="Cell_Phone_Dollars">'[67]Estimate Summary'!$E$54</definedName>
    <definedName name="CELLPHONE_DOLLARS">'[125]Proj Exp &amp; OH Labor'!$F$40</definedName>
    <definedName name="CENTER" localSheetId="14">'[126]Index Sht1'!$B$28:$C$40</definedName>
    <definedName name="CENTER">'[127]Index Sht1'!$B$28:$C$40</definedName>
    <definedName name="CENTOIL" localSheetId="14">#REF!</definedName>
    <definedName name="CENTOIL">#REF!</definedName>
    <definedName name="centraman" localSheetId="14">[128]Pipeline!#REF!</definedName>
    <definedName name="centraman">[128]Pipeline!#REF!</definedName>
    <definedName name="CENTRANS" localSheetId="14">#REF!</definedName>
    <definedName name="CENTRANS">#REF!</definedName>
    <definedName name="cf" localSheetId="14">#REF!</definedName>
    <definedName name="cf">#REF!</definedName>
    <definedName name="CF_99_04" localSheetId="14">#REF!</definedName>
    <definedName name="CF_99_04">#REF!</definedName>
    <definedName name="cf_adc_d_CM1DC" localSheetId="14">#REF!</definedName>
    <definedName name="cf_adc_d_CM1DC">#REF!</definedName>
    <definedName name="cf_adc_d_CM1DE" localSheetId="14">#REF!</definedName>
    <definedName name="cf_adc_d_CM1DE">#REF!</definedName>
    <definedName name="cf_adc_d_CM1EL" localSheetId="14">#REF!</definedName>
    <definedName name="cf_adc_d_CM1EL">#REF!</definedName>
    <definedName name="cf_adc_d_CM1NE" localSheetId="14">#REF!</definedName>
    <definedName name="cf_adc_d_CM1NE">#REF!</definedName>
    <definedName name="cf_adc_d_CM2DC" localSheetId="14">#REF!</definedName>
    <definedName name="cf_adc_d_CM2DC">#REF!</definedName>
    <definedName name="cf_adc_d_CM2DE" localSheetId="14">#REF!</definedName>
    <definedName name="cf_adc_d_CM2DE">#REF!</definedName>
    <definedName name="cf_adc_d_CM2EL" localSheetId="14">#REF!</definedName>
    <definedName name="cf_adc_d_CM2EL">#REF!</definedName>
    <definedName name="cf_adc_d_CM2NE" localSheetId="14">#REF!</definedName>
    <definedName name="cf_adc_d_CM2NE">#REF!</definedName>
    <definedName name="cf_adc_d_CM3DC" localSheetId="14">#REF!</definedName>
    <definedName name="cf_adc_d_CM3DC">#REF!</definedName>
    <definedName name="cf_adc_d_CM3DE" localSheetId="14">#REF!</definedName>
    <definedName name="cf_adc_d_CM3DE">#REF!</definedName>
    <definedName name="cf_adc_d_CM3EL" localSheetId="14">#REF!</definedName>
    <definedName name="cf_adc_d_CM3EL">#REF!</definedName>
    <definedName name="cf_adc_d_CM3NE" localSheetId="14">#REF!</definedName>
    <definedName name="cf_adc_d_CM3NE">#REF!</definedName>
    <definedName name="cf_adc_d_CM4DC" localSheetId="14">#REF!</definedName>
    <definedName name="cf_adc_d_CM4DC">#REF!</definedName>
    <definedName name="cf_adc_d_CM4DE" localSheetId="14">#REF!</definedName>
    <definedName name="cf_adc_d_CM4DE">#REF!</definedName>
    <definedName name="cf_adc_d_CM4EL" localSheetId="14">#REF!</definedName>
    <definedName name="cf_adc_d_CM4EL">#REF!</definedName>
    <definedName name="cf_adc_d_CM4NE" localSheetId="14">#REF!</definedName>
    <definedName name="cf_adc_d_CM4NE">#REF!</definedName>
    <definedName name="cf_adc_d_CM5DC" localSheetId="14">#REF!</definedName>
    <definedName name="cf_adc_d_CM5DC">#REF!</definedName>
    <definedName name="cf_adc_d_CM5DE" localSheetId="14">#REF!</definedName>
    <definedName name="cf_adc_d_CM5DE">#REF!</definedName>
    <definedName name="cf_adc_d_CMDCC" localSheetId="14">#REF!</definedName>
    <definedName name="cf_adc_d_CMDCC">#REF!</definedName>
    <definedName name="cf_adc_d_CMDEC" localSheetId="14">#REF!</definedName>
    <definedName name="cf_adc_d_CMDEC">#REF!</definedName>
    <definedName name="cf_adc_d_CMELE" localSheetId="14">#REF!</definedName>
    <definedName name="cf_adc_d_CMELE">#REF!</definedName>
    <definedName name="cf_adc_d_CMNEP" localSheetId="14">#REF!</definedName>
    <definedName name="cf_adc_d_CMNEP">#REF!</definedName>
    <definedName name="cf_amort_iss_CM1DC" localSheetId="14">#REF!</definedName>
    <definedName name="cf_amort_iss_CM1DC">#REF!</definedName>
    <definedName name="cf_amort_iss_CM1DE" localSheetId="14">#REF!</definedName>
    <definedName name="cf_amort_iss_CM1DE">#REF!</definedName>
    <definedName name="cf_amort_iss_CM1EL" localSheetId="14">#REF!</definedName>
    <definedName name="cf_amort_iss_CM1EL">#REF!</definedName>
    <definedName name="cf_amort_iss_CM1NE" localSheetId="14">#REF!</definedName>
    <definedName name="cf_amort_iss_CM1NE">#REF!</definedName>
    <definedName name="cf_amort_iss_CM2DC" localSheetId="14">#REF!</definedName>
    <definedName name="cf_amort_iss_CM2DC">#REF!</definedName>
    <definedName name="cf_amort_iss_CM2DE" localSheetId="14">#REF!</definedName>
    <definedName name="cf_amort_iss_CM2DE">#REF!</definedName>
    <definedName name="cf_amort_iss_CM2EL" localSheetId="14">#REF!</definedName>
    <definedName name="cf_amort_iss_CM2EL">#REF!</definedName>
    <definedName name="cf_amort_iss_CM2NE" localSheetId="14">#REF!</definedName>
    <definedName name="cf_amort_iss_CM2NE">#REF!</definedName>
    <definedName name="cf_amort_iss_CM3DC" localSheetId="14">#REF!</definedName>
    <definedName name="cf_amort_iss_CM3DC">#REF!</definedName>
    <definedName name="cf_amort_iss_CM3DE" localSheetId="14">#REF!</definedName>
    <definedName name="cf_amort_iss_CM3DE">#REF!</definedName>
    <definedName name="cf_amort_iss_CM3EL" localSheetId="14">#REF!</definedName>
    <definedName name="cf_amort_iss_CM3EL">#REF!</definedName>
    <definedName name="cf_amort_iss_CM3NE" localSheetId="14">#REF!</definedName>
    <definedName name="cf_amort_iss_CM3NE">#REF!</definedName>
    <definedName name="cf_amort_iss_CM4DC" localSheetId="14">#REF!</definedName>
    <definedName name="cf_amort_iss_CM4DC">#REF!</definedName>
    <definedName name="cf_amort_iss_CM4DE" localSheetId="14">#REF!</definedName>
    <definedName name="cf_amort_iss_CM4DE">#REF!</definedName>
    <definedName name="cf_amort_iss_CM4EL" localSheetId="14">#REF!</definedName>
    <definedName name="cf_amort_iss_CM4EL">#REF!</definedName>
    <definedName name="cf_amort_iss_CM4NE" localSheetId="14">#REF!</definedName>
    <definedName name="cf_amort_iss_CM4NE">#REF!</definedName>
    <definedName name="cf_amort_iss_CM5DC" localSheetId="14">#REF!</definedName>
    <definedName name="cf_amort_iss_CM5DC">#REF!</definedName>
    <definedName name="cf_amort_iss_CM5DE" localSheetId="14">#REF!</definedName>
    <definedName name="cf_amort_iss_CM5DE">#REF!</definedName>
    <definedName name="cf_amort_iss_CMNEP" localSheetId="14">#REF!</definedName>
    <definedName name="cf_amort_iss_CMNEP">#REF!</definedName>
    <definedName name="cf_amort_iss_DCC" localSheetId="14">#REF!</definedName>
    <definedName name="cf_amort_iss_DCC">#REF!</definedName>
    <definedName name="cf_amort_ret_CM1DC" localSheetId="14">#REF!</definedName>
    <definedName name="cf_amort_ret_CM1DC">#REF!</definedName>
    <definedName name="cf_amort_ret_CM1DE" localSheetId="14">#REF!</definedName>
    <definedName name="cf_amort_ret_CM1DE">#REF!</definedName>
    <definedName name="cf_amort_ret_CM1EL" localSheetId="14">#REF!</definedName>
    <definedName name="cf_amort_ret_CM1EL">#REF!</definedName>
    <definedName name="cf_amort_ret_CM1NE" localSheetId="14">#REF!</definedName>
    <definedName name="cf_amort_ret_CM1NE">#REF!</definedName>
    <definedName name="cf_amort_ret_CM2DC" localSheetId="14">#REF!</definedName>
    <definedName name="cf_amort_ret_CM2DC">#REF!</definedName>
    <definedName name="cf_amort_ret_CM2DE" localSheetId="14">#REF!</definedName>
    <definedName name="cf_amort_ret_CM2DE">#REF!</definedName>
    <definedName name="cf_amort_ret_CM2EL" localSheetId="14">#REF!</definedName>
    <definedName name="cf_amort_ret_CM2EL">#REF!</definedName>
    <definedName name="cf_amort_ret_CM2NE" localSheetId="14">#REF!</definedName>
    <definedName name="cf_amort_ret_CM2NE">#REF!</definedName>
    <definedName name="cf_amort_ret_CM3DC" localSheetId="14">#REF!</definedName>
    <definedName name="cf_amort_ret_CM3DC">#REF!</definedName>
    <definedName name="cf_amort_ret_CM3DE" localSheetId="14">#REF!</definedName>
    <definedName name="cf_amort_ret_CM3DE">#REF!</definedName>
    <definedName name="cf_amort_ret_CM3EL" localSheetId="14">#REF!</definedName>
    <definedName name="cf_amort_ret_CM3EL">#REF!</definedName>
    <definedName name="cf_amort_ret_CM3NE" localSheetId="14">#REF!</definedName>
    <definedName name="cf_amort_ret_CM3NE">#REF!</definedName>
    <definedName name="cf_amort_ret_CM4DC" localSheetId="14">#REF!</definedName>
    <definedName name="cf_amort_ret_CM4DC">#REF!</definedName>
    <definedName name="cf_amort_ret_CM4DE" localSheetId="14">#REF!</definedName>
    <definedName name="cf_amort_ret_CM4DE">#REF!</definedName>
    <definedName name="cf_amort_ret_CM4EL" localSheetId="14">#REF!</definedName>
    <definedName name="cf_amort_ret_CM4EL">#REF!</definedName>
    <definedName name="cf_amort_ret_CM4NE" localSheetId="14">#REF!</definedName>
    <definedName name="cf_amort_ret_CM4NE">#REF!</definedName>
    <definedName name="cf_amort_ret_CM5DC" localSheetId="14">#REF!</definedName>
    <definedName name="cf_amort_ret_CM5DC">#REF!</definedName>
    <definedName name="cf_amort_ret_CM5DE" localSheetId="14">#REF!</definedName>
    <definedName name="cf_amort_ret_CM5DE">#REF!</definedName>
    <definedName name="cf_amort_ret_CMNEP" localSheetId="14">#REF!</definedName>
    <definedName name="cf_amort_ret_CMNEP">#REF!</definedName>
    <definedName name="cf_amort_ret_dcc" localSheetId="14">#REF!</definedName>
    <definedName name="cf_amort_ret_dcc">#REF!</definedName>
    <definedName name="cf_asset_sales_CM1DC" localSheetId="14">#REF!</definedName>
    <definedName name="cf_asset_sales_CM1DC">#REF!</definedName>
    <definedName name="cf_asset_sales_CM1DE" localSheetId="14">#REF!</definedName>
    <definedName name="cf_asset_sales_CM1DE">#REF!</definedName>
    <definedName name="cf_asset_sales_CM1EL" localSheetId="14">#REF!</definedName>
    <definedName name="cf_asset_sales_CM1EL">#REF!</definedName>
    <definedName name="cf_asset_sales_CM1NE" localSheetId="14">#REF!</definedName>
    <definedName name="cf_asset_sales_CM1NE">#REF!</definedName>
    <definedName name="cf_asset_sales_CM2DC" localSheetId="14">#REF!</definedName>
    <definedName name="cf_asset_sales_CM2DC">#REF!</definedName>
    <definedName name="cf_asset_sales_CM2DE" localSheetId="14">#REF!</definedName>
    <definedName name="cf_asset_sales_CM2DE">#REF!</definedName>
    <definedName name="cf_asset_sales_CM2EL" localSheetId="14">#REF!</definedName>
    <definedName name="cf_asset_sales_CM2EL">#REF!</definedName>
    <definedName name="cf_asset_sales_CM2NE" localSheetId="14">#REF!</definedName>
    <definedName name="cf_asset_sales_CM2NE">#REF!</definedName>
    <definedName name="cf_asset_sales_CM3DC" localSheetId="14">#REF!</definedName>
    <definedName name="cf_asset_sales_CM3DC">#REF!</definedName>
    <definedName name="cf_asset_sales_CM3DE" localSheetId="14">#REF!</definedName>
    <definedName name="cf_asset_sales_CM3DE">#REF!</definedName>
    <definedName name="cf_asset_sales_CM3EL" localSheetId="14">#REF!</definedName>
    <definedName name="cf_asset_sales_CM3EL">#REF!</definedName>
    <definedName name="cf_asset_sales_CM3NE" localSheetId="14">#REF!</definedName>
    <definedName name="cf_asset_sales_CM3NE">#REF!</definedName>
    <definedName name="cf_asset_sales_CM4DC" localSheetId="14">#REF!</definedName>
    <definedName name="cf_asset_sales_CM4DC">#REF!</definedName>
    <definedName name="cf_asset_sales_CM4DE" localSheetId="14">#REF!</definedName>
    <definedName name="cf_asset_sales_CM4DE">#REF!</definedName>
    <definedName name="cf_asset_sales_CM4EL" localSheetId="14">#REF!</definedName>
    <definedName name="cf_asset_sales_CM4EL">#REF!</definedName>
    <definedName name="cf_asset_sales_CM4NE" localSheetId="14">#REF!</definedName>
    <definedName name="cf_asset_sales_CM4NE">#REF!</definedName>
    <definedName name="cf_asset_sales_CMNEP" localSheetId="14">#REF!</definedName>
    <definedName name="cf_asset_sales_CMNEP">#REF!</definedName>
    <definedName name="cf_asset_sales_dfd" localSheetId="14">#REF!</definedName>
    <definedName name="cf_asset_sales_dfd">#REF!</definedName>
    <definedName name="cf_asset_sales_dgov" localSheetId="14">#REF!</definedName>
    <definedName name="cf_asset_sales_dgov">#REF!</definedName>
    <definedName name="cf_asset_sales_egov" localSheetId="14">#REF!</definedName>
    <definedName name="cf_asset_sales_egov">#REF!</definedName>
    <definedName name="cf_asset_sales_gov" localSheetId="14">#REF!</definedName>
    <definedName name="cf_asset_sales_gov">#REF!</definedName>
    <definedName name="cf_asset_sales_ngov" localSheetId="14">#REF!</definedName>
    <definedName name="cf_asset_sales_ngov">#REF!</definedName>
    <definedName name="cf_asset_sales_rgov" localSheetId="14">#REF!</definedName>
    <definedName name="cf_asset_sales_rgov">#REF!</definedName>
    <definedName name="cf_cap_exp_0" localSheetId="14">#REF!</definedName>
    <definedName name="cf_cap_exp_0">#REF!</definedName>
    <definedName name="cf_cap_exp_ADCC" localSheetId="14">#REF!</definedName>
    <definedName name="cf_cap_exp_ADCC">#REF!</definedName>
    <definedName name="cf_cap_exp_ambr" localSheetId="14">#REF!</definedName>
    <definedName name="cf_cap_exp_ambr">#REF!</definedName>
    <definedName name="cf_cap_exp_ANPL" localSheetId="14">#REF!</definedName>
    <definedName name="cf_cap_exp_ANPL">#REF!</definedName>
    <definedName name="cf_cap_exp_APIP" localSheetId="14">#REF!</definedName>
    <definedName name="cf_cap_exp_APIP">#REF!</definedName>
    <definedName name="cf_cap_exp_asst" localSheetId="14">#REF!</definedName>
    <definedName name="cf_cap_exp_asst">#REF!</definedName>
    <definedName name="cf_cap_exp_capx" localSheetId="14">#REF!</definedName>
    <definedName name="cf_cap_exp_capx">#REF!</definedName>
    <definedName name="cf_cap_exp_CM1DC" localSheetId="14">#REF!</definedName>
    <definedName name="cf_cap_exp_CM1DC">#REF!</definedName>
    <definedName name="cf_cap_exp_CM1DE" localSheetId="14">#REF!</definedName>
    <definedName name="cf_cap_exp_CM1DE">#REF!</definedName>
    <definedName name="cf_cap_exp_CM1EL" localSheetId="14">#REF!</definedName>
    <definedName name="cf_cap_exp_CM1EL">#REF!</definedName>
    <definedName name="cf_cap_exp_CM1NE" localSheetId="14">#REF!</definedName>
    <definedName name="cf_cap_exp_CM1NE">#REF!</definedName>
    <definedName name="cf_cap_exp_CM2DC" localSheetId="14">#REF!</definedName>
    <definedName name="cf_cap_exp_CM2DC">#REF!</definedName>
    <definedName name="cf_cap_exp_CM2DE" localSheetId="14">#REF!</definedName>
    <definedName name="cf_cap_exp_CM2DE">#REF!</definedName>
    <definedName name="cf_cap_exp_CM2EL" localSheetId="14">#REF!</definedName>
    <definedName name="cf_cap_exp_CM2EL">#REF!</definedName>
    <definedName name="cf_cap_exp_CM2NE" localSheetId="14">#REF!</definedName>
    <definedName name="cf_cap_exp_CM2NE">#REF!</definedName>
    <definedName name="cf_cap_exp_CM3DC" localSheetId="14">#REF!</definedName>
    <definedName name="cf_cap_exp_CM3DC">#REF!</definedName>
    <definedName name="cf_cap_exp_CM3DE" localSheetId="14">#REF!</definedName>
    <definedName name="cf_cap_exp_CM3DE">#REF!</definedName>
    <definedName name="cf_cap_exp_CM3EL" localSheetId="14">#REF!</definedName>
    <definedName name="cf_cap_exp_CM3EL">#REF!</definedName>
    <definedName name="cf_cap_exp_CM3NE" localSheetId="14">#REF!</definedName>
    <definedName name="cf_cap_exp_CM3NE">#REF!</definedName>
    <definedName name="cf_cap_exp_CM4DC" localSheetId="14">#REF!</definedName>
    <definedName name="cf_cap_exp_CM4DC">#REF!</definedName>
    <definedName name="cf_cap_exp_CM4DE" localSheetId="14">#REF!</definedName>
    <definedName name="cf_cap_exp_CM4DE">#REF!</definedName>
    <definedName name="cf_cap_exp_CM4EL" localSheetId="14">#REF!</definedName>
    <definedName name="cf_cap_exp_CM4EL">#REF!</definedName>
    <definedName name="cf_cap_exp_CM4NE" localSheetId="14">#REF!</definedName>
    <definedName name="cf_cap_exp_CM4NE">#REF!</definedName>
    <definedName name="cf_cap_exp_CM5DC" localSheetId="14">#REF!</definedName>
    <definedName name="cf_cap_exp_CM5DC">#REF!</definedName>
    <definedName name="cf_cap_exp_CM5DE" localSheetId="14">#REF!</definedName>
    <definedName name="cf_cap_exp_CM5DE">#REF!</definedName>
    <definedName name="cf_cap_exp_CMNEP" localSheetId="14">#REF!</definedName>
    <definedName name="cf_cap_exp_CMNEP">#REF!</definedName>
    <definedName name="cf_cap_exp_corp" localSheetId="14">#REF!</definedName>
    <definedName name="cf_cap_exp_corp">#REF!</definedName>
    <definedName name="cf_cap_exp_dgov" localSheetId="14">#REF!</definedName>
    <definedName name="cf_cap_exp_dgov">#REF!</definedName>
    <definedName name="cf_cap_exp_eadj" localSheetId="14">#REF!</definedName>
    <definedName name="cf_cap_exp_eadj">#REF!</definedName>
    <definedName name="cf_cap_exp_egov" localSheetId="14">#REF!</definedName>
    <definedName name="cf_cap_exp_egov">#REF!</definedName>
    <definedName name="cf_cap_exp_fsad" localSheetId="14">#REF!</definedName>
    <definedName name="cf_cap_exp_fsad">#REF!</definedName>
    <definedName name="cf_cap_exp_gadj" localSheetId="14">#REF!</definedName>
    <definedName name="cf_cap_exp_gadj">#REF!</definedName>
    <definedName name="cf_cap_exp_gov" localSheetId="14">#REF!</definedName>
    <definedName name="cf_cap_exp_gov">#REF!</definedName>
    <definedName name="cf_cap_exp_mali" localSheetId="14">#REF!</definedName>
    <definedName name="cf_cap_exp_mali">#REF!</definedName>
    <definedName name="cf_cap_exp_mwp" localSheetId="14">#REF!</definedName>
    <definedName name="cf_cap_exp_mwp">#REF!</definedName>
    <definedName name="cf_cap_exp_ngov" localSheetId="14">#REF!</definedName>
    <definedName name="cf_cap_exp_ngov">#REF!</definedName>
    <definedName name="cf_cap_exp_npl" localSheetId="14">#REF!</definedName>
    <definedName name="cf_cap_exp_npl">#REF!</definedName>
    <definedName name="cf_cap_exp_rgov" localSheetId="14">#REF!</definedName>
    <definedName name="cf_cap_exp_rgov">#REF!</definedName>
    <definedName name="cf_cap_exp_rmwp" localSheetId="14">#REF!</definedName>
    <definedName name="cf_cap_exp_rmwp">#REF!</definedName>
    <definedName name="cf_cap_exp_rode" localSheetId="14">#REF!</definedName>
    <definedName name="cf_cap_exp_rode">#REF!</definedName>
    <definedName name="cf_cap_exp_vfs" localSheetId="14">#REF!</definedName>
    <definedName name="cf_cap_exp_vfs">#REF!</definedName>
    <definedName name="cf_cap_exp_wolv" localSheetId="14">#REF!</definedName>
    <definedName name="cf_cap_exp_wolv">#REF!</definedName>
    <definedName name="cf_cash_chg_CMNEP" localSheetId="14">#REF!</definedName>
    <definedName name="cf_cash_chg_CMNEP">#REF!</definedName>
    <definedName name="cf_cash_chg_eadj" localSheetId="14">#REF!</definedName>
    <definedName name="cf_cash_chg_eadj">#REF!</definedName>
    <definedName name="cf_cash_chg_fsad" localSheetId="14">#REF!</definedName>
    <definedName name="cf_cash_chg_fsad">#REF!</definedName>
    <definedName name="cf_cash_chg_gadj" localSheetId="14">#REF!</definedName>
    <definedName name="cf_cash_chg_gadj">#REF!</definedName>
    <definedName name="cf_cash_chg_gov" localSheetId="14">#REF!</definedName>
    <definedName name="cf_cash_chg_gov">#REF!</definedName>
    <definedName name="cf_cms_iss_0" localSheetId="14">#REF!</definedName>
    <definedName name="cf_cms_iss_0">#REF!</definedName>
    <definedName name="cf_cms_iss_ambr" localSheetId="14">#REF!</definedName>
    <definedName name="cf_cms_iss_ambr">#REF!</definedName>
    <definedName name="cf_cms_iss_asst" localSheetId="14">#REF!</definedName>
    <definedName name="cf_cms_iss_asst">#REF!</definedName>
    <definedName name="cf_cms_iss_capx" localSheetId="14">#REF!</definedName>
    <definedName name="cf_cms_iss_capx">#REF!</definedName>
    <definedName name="cf_cms_iss_CM1DC" localSheetId="14">#REF!</definedName>
    <definedName name="cf_cms_iss_CM1DC">#REF!</definedName>
    <definedName name="cf_cms_iss_CM1DE" localSheetId="14">#REF!</definedName>
    <definedName name="cf_cms_iss_CM1DE">#REF!</definedName>
    <definedName name="cf_cms_iss_CM1EL" localSheetId="14">#REF!</definedName>
    <definedName name="cf_cms_iss_CM1EL">#REF!</definedName>
    <definedName name="cf_cms_iss_CM1NE" localSheetId="14">#REF!</definedName>
    <definedName name="cf_cms_iss_CM1NE">#REF!</definedName>
    <definedName name="cf_cms_iss_CM2DC" localSheetId="14">#REF!</definedName>
    <definedName name="cf_cms_iss_CM2DC">#REF!</definedName>
    <definedName name="cf_cms_iss_CM2DE" localSheetId="14">#REF!</definedName>
    <definedName name="cf_cms_iss_CM2DE">#REF!</definedName>
    <definedName name="cf_cms_iss_CM2EL" localSheetId="14">#REF!</definedName>
    <definedName name="cf_cms_iss_CM2EL">#REF!</definedName>
    <definedName name="cf_cms_iss_CM2NE" localSheetId="14">#REF!</definedName>
    <definedName name="cf_cms_iss_CM2NE">#REF!</definedName>
    <definedName name="cf_cms_iss_CM3DC" localSheetId="14">#REF!</definedName>
    <definedName name="cf_cms_iss_CM3DC">#REF!</definedName>
    <definedName name="cf_cms_iss_CM3DE" localSheetId="14">#REF!</definedName>
    <definedName name="cf_cms_iss_CM3DE">#REF!</definedName>
    <definedName name="cf_cms_iss_CM3EL" localSheetId="14">#REF!</definedName>
    <definedName name="cf_cms_iss_CM3EL">#REF!</definedName>
    <definedName name="cf_cms_iss_CM3NE" localSheetId="14">#REF!</definedName>
    <definedName name="cf_cms_iss_CM3NE">#REF!</definedName>
    <definedName name="cf_cms_iss_CM4DC" localSheetId="14">#REF!</definedName>
    <definedName name="cf_cms_iss_CM4DC">#REF!</definedName>
    <definedName name="cf_cms_iss_CM4DE" localSheetId="14">#REF!</definedName>
    <definedName name="cf_cms_iss_CM4DE">#REF!</definedName>
    <definedName name="cf_cms_iss_CM4EL" localSheetId="14">#REF!</definedName>
    <definedName name="cf_cms_iss_CM4EL">#REF!</definedName>
    <definedName name="cf_cms_iss_CM4NE" localSheetId="14">#REF!</definedName>
    <definedName name="cf_cms_iss_CM4NE">#REF!</definedName>
    <definedName name="cf_cms_iss_CM5DC" localSheetId="14">#REF!</definedName>
    <definedName name="cf_cms_iss_CM5DC">#REF!</definedName>
    <definedName name="cf_cms_iss_CM5DE" localSheetId="14">#REF!</definedName>
    <definedName name="cf_cms_iss_CM5DE">#REF!</definedName>
    <definedName name="cf_cms_iss_CMNEP" localSheetId="14">#REF!</definedName>
    <definedName name="cf_cms_iss_CMNEP">#REF!</definedName>
    <definedName name="cf_cms_iss_corp" localSheetId="14">#REF!</definedName>
    <definedName name="cf_cms_iss_corp">#REF!</definedName>
    <definedName name="cf_cms_iss_dgov" localSheetId="14">#REF!</definedName>
    <definedName name="cf_cms_iss_dgov">#REF!</definedName>
    <definedName name="cf_cms_iss_eadj" localSheetId="14">#REF!</definedName>
    <definedName name="cf_cms_iss_eadj">#REF!</definedName>
    <definedName name="cf_cms_iss_egov" localSheetId="14">#REF!</definedName>
    <definedName name="cf_cms_iss_egov">#REF!</definedName>
    <definedName name="cf_cms_iss_fsad" localSheetId="14">#REF!</definedName>
    <definedName name="cf_cms_iss_fsad">#REF!</definedName>
    <definedName name="cf_cms_iss_gadj" localSheetId="14">#REF!</definedName>
    <definedName name="cf_cms_iss_gadj">#REF!</definedName>
    <definedName name="cf_cms_iss_gov" localSheetId="14">#REF!</definedName>
    <definedName name="cf_cms_iss_gov">#REF!</definedName>
    <definedName name="cf_cms_iss_mali" localSheetId="14">#REF!</definedName>
    <definedName name="cf_cms_iss_mali">#REF!</definedName>
    <definedName name="cf_cms_iss_mwp" localSheetId="14">#REF!</definedName>
    <definedName name="cf_cms_iss_mwp">#REF!</definedName>
    <definedName name="cf_cms_iss_ngov" localSheetId="14">#REF!</definedName>
    <definedName name="cf_cms_iss_ngov">#REF!</definedName>
    <definedName name="cf_cms_iss_npl" localSheetId="14">#REF!</definedName>
    <definedName name="cf_cms_iss_npl">#REF!</definedName>
    <definedName name="cf_cms_iss_rgov" localSheetId="14">#REF!</definedName>
    <definedName name="cf_cms_iss_rgov">#REF!</definedName>
    <definedName name="cf_cms_iss_rmwp" localSheetId="14">#REF!</definedName>
    <definedName name="cf_cms_iss_rmwp">#REF!</definedName>
    <definedName name="cf_cms_iss_rode" localSheetId="14">#REF!</definedName>
    <definedName name="cf_cms_iss_rode">#REF!</definedName>
    <definedName name="cf_cms_iss_vfs" localSheetId="14">#REF!</definedName>
    <definedName name="cf_cms_iss_vfs">#REF!</definedName>
    <definedName name="cf_cms_iss_wolv" localSheetId="14">#REF!</definedName>
    <definedName name="cf_cms_iss_wolv">#REF!</definedName>
    <definedName name="cf_convert_iss_CM4DC" localSheetId="14">#REF!</definedName>
    <definedName name="cf_convert_iss_CM4DC">#REF!</definedName>
    <definedName name="cf_convert_iss_CM4DE" localSheetId="14">#REF!</definedName>
    <definedName name="cf_convert_iss_CM4DE">#REF!</definedName>
    <definedName name="cf_convert_iss_CMNEP" localSheetId="14">#REF!</definedName>
    <definedName name="cf_convert_iss_CMNEP">#REF!</definedName>
    <definedName name="cf_cs_div_CM1DC" localSheetId="14">#REF!</definedName>
    <definedName name="cf_cs_div_CM1DC">#REF!</definedName>
    <definedName name="cf_cs_div_CM1DE" localSheetId="14">#REF!</definedName>
    <definedName name="cf_cs_div_CM1DE">#REF!</definedName>
    <definedName name="cf_cs_div_CM1EL" localSheetId="14">#REF!</definedName>
    <definedName name="cf_cs_div_CM1EL">#REF!</definedName>
    <definedName name="cf_cs_div_CM1NE" localSheetId="14">#REF!</definedName>
    <definedName name="cf_cs_div_CM1NE">#REF!</definedName>
    <definedName name="cf_cs_div_CM2DC" localSheetId="14">#REF!</definedName>
    <definedName name="cf_cs_div_CM2DC">#REF!</definedName>
    <definedName name="cf_cs_div_CM2DE" localSheetId="14">#REF!</definedName>
    <definedName name="cf_cs_div_CM2DE">#REF!</definedName>
    <definedName name="cf_cs_div_CM2EL" localSheetId="14">#REF!</definedName>
    <definedName name="cf_cs_div_CM2EL">#REF!</definedName>
    <definedName name="cf_cs_div_CM2NE" localSheetId="14">#REF!</definedName>
    <definedName name="cf_cs_div_CM2NE">#REF!</definedName>
    <definedName name="cf_cs_div_CM3DC" localSheetId="14">#REF!</definedName>
    <definedName name="cf_cs_div_CM3DC">#REF!</definedName>
    <definedName name="cf_cs_div_CM3DE" localSheetId="14">#REF!</definedName>
    <definedName name="cf_cs_div_CM3DE">#REF!</definedName>
    <definedName name="cf_cs_div_CM3EL" localSheetId="14">#REF!</definedName>
    <definedName name="cf_cs_div_CM3EL">#REF!</definedName>
    <definedName name="cf_cs_div_CM3NE" localSheetId="14">#REF!</definedName>
    <definedName name="cf_cs_div_CM3NE">#REF!</definedName>
    <definedName name="cf_cs_div_CM4DC" localSheetId="14">#REF!</definedName>
    <definedName name="cf_cs_div_CM4DC">#REF!</definedName>
    <definedName name="cf_cs_div_CM4DE" localSheetId="14">#REF!</definedName>
    <definedName name="cf_cs_div_CM4DE">#REF!</definedName>
    <definedName name="cf_cs_div_CM4EL" localSheetId="14">#REF!</definedName>
    <definedName name="cf_cs_div_CM4EL">#REF!</definedName>
    <definedName name="cf_cs_div_CM4NE" localSheetId="14">#REF!</definedName>
    <definedName name="cf_cs_div_CM4NE">#REF!</definedName>
    <definedName name="cf_cs_div_CM5DC" localSheetId="14">#REF!</definedName>
    <definedName name="cf_cs_div_CM5DC">#REF!</definedName>
    <definedName name="cf_cs_div_CM5DE" localSheetId="14">#REF!</definedName>
    <definedName name="cf_cs_div_CM5DE">#REF!</definedName>
    <definedName name="cf_cs_div_CMNEP" localSheetId="14">#REF!</definedName>
    <definedName name="cf_cs_div_CMNEP">#REF!</definedName>
    <definedName name="cf_decom_CM1DC" localSheetId="14">#REF!</definedName>
    <definedName name="cf_decom_CM1DC">#REF!</definedName>
    <definedName name="cf_decom_CM1DE" localSheetId="14">#REF!</definedName>
    <definedName name="cf_decom_CM1DE">#REF!</definedName>
    <definedName name="cf_decom_CM1EL" localSheetId="14">#REF!</definedName>
    <definedName name="cf_decom_CM1EL">#REF!</definedName>
    <definedName name="cf_decom_CM1NE" localSheetId="14">#REF!</definedName>
    <definedName name="cf_decom_CM1NE">#REF!</definedName>
    <definedName name="cf_decom_CM2DC" localSheetId="14">#REF!</definedName>
    <definedName name="cf_decom_CM2DC">#REF!</definedName>
    <definedName name="cf_decom_CM2DE" localSheetId="14">#REF!</definedName>
    <definedName name="cf_decom_CM2DE">#REF!</definedName>
    <definedName name="cf_decom_CM2EL" localSheetId="14">#REF!</definedName>
    <definedName name="cf_decom_CM2EL">#REF!</definedName>
    <definedName name="cf_decom_CM2NE" localSheetId="14">#REF!</definedName>
    <definedName name="cf_decom_CM2NE">#REF!</definedName>
    <definedName name="cf_decom_CM3DC" localSheetId="14">#REF!</definedName>
    <definedName name="cf_decom_CM3DC">#REF!</definedName>
    <definedName name="cf_decom_CM3DE" localSheetId="14">#REF!</definedName>
    <definedName name="cf_decom_CM3DE">#REF!</definedName>
    <definedName name="cf_decom_CM3EL" localSheetId="14">#REF!</definedName>
    <definedName name="cf_decom_CM3EL">#REF!</definedName>
    <definedName name="cf_decom_CM3NE" localSheetId="14">#REF!</definedName>
    <definedName name="cf_decom_CM3NE">#REF!</definedName>
    <definedName name="cf_decom_CM4DC" localSheetId="14">#REF!</definedName>
    <definedName name="cf_decom_CM4DC">#REF!</definedName>
    <definedName name="cf_decom_CM4DE" localSheetId="14">#REF!</definedName>
    <definedName name="cf_decom_CM4DE">#REF!</definedName>
    <definedName name="cf_decom_CM4EL" localSheetId="14">#REF!</definedName>
    <definedName name="cf_decom_CM4EL">#REF!</definedName>
    <definedName name="cf_decom_CM4NE" localSheetId="14">#REF!</definedName>
    <definedName name="cf_decom_CM4NE">#REF!</definedName>
    <definedName name="cf_decom_CM5DC" localSheetId="14">#REF!</definedName>
    <definedName name="cf_decom_CM5DC">#REF!</definedName>
    <definedName name="cf_decom_CM5DE" localSheetId="14">#REF!</definedName>
    <definedName name="cf_decom_CM5DE">#REF!</definedName>
    <definedName name="cf_decom_CMDCC" localSheetId="14">#REF!</definedName>
    <definedName name="cf_decom_CMDCC">#REF!</definedName>
    <definedName name="cf_decom_CMDEC" localSheetId="14">#REF!</definedName>
    <definedName name="cf_decom_CMDEC">#REF!</definedName>
    <definedName name="cf_decom_CMELE" localSheetId="14">#REF!</definedName>
    <definedName name="cf_decom_CMELE">#REF!</definedName>
    <definedName name="cf_decom_CMNEP" localSheetId="14">#REF!</definedName>
    <definedName name="cf_decom_CMNEP">#REF!</definedName>
    <definedName name="cf_expan_capx_0" localSheetId="14">#REF!</definedName>
    <definedName name="cf_expan_capx_0">#REF!</definedName>
    <definedName name="cf_expan_capx_adj_ambr" localSheetId="14">#REF!</definedName>
    <definedName name="cf_expan_capx_adj_ambr">#REF!</definedName>
    <definedName name="cf_expan_capx_adj_asst" localSheetId="14">#REF!</definedName>
    <definedName name="cf_expan_capx_adj_asst">#REF!</definedName>
    <definedName name="cf_expan_capx_adj_capx" localSheetId="14">#REF!</definedName>
    <definedName name="cf_expan_capx_adj_capx">#REF!</definedName>
    <definedName name="cf_expan_capx_adj_corp" localSheetId="14">#REF!</definedName>
    <definedName name="cf_expan_capx_adj_corp">#REF!</definedName>
    <definedName name="cf_expan_capx_adj_cres" localSheetId="14">#REF!</definedName>
    <definedName name="cf_expan_capx_adj_cres">#REF!</definedName>
    <definedName name="cf_expan_capx_adj_dcc" localSheetId="14">#REF!</definedName>
    <definedName name="cf_expan_capx_adj_dcc">#REF!</definedName>
    <definedName name="cf_expan_capx_adj_dcom" localSheetId="14">#REF!</definedName>
    <definedName name="cf_expan_capx_adj_dcom">#REF!</definedName>
    <definedName name="cf_expan_capx_adj_desi" localSheetId="14">#REF!</definedName>
    <definedName name="cf_expan_capx_adj_desi">#REF!</definedName>
    <definedName name="cf_expan_capx_adj_dfd" localSheetId="14">#REF!</definedName>
    <definedName name="cf_expan_capx_adj_dfd">#REF!</definedName>
    <definedName name="cf_expan_capx_adj_dnet" localSheetId="14">#REF!</definedName>
    <definedName name="cf_expan_capx_adj_dnet">#REF!</definedName>
    <definedName name="cf_expan_capx_adj_dsol" localSheetId="14">#REF!</definedName>
    <definedName name="cf_expan_capx_adj_dsol">#REF!</definedName>
    <definedName name="cf_expan_capx_adj_eadj" localSheetId="14">#REF!</definedName>
    <definedName name="cf_expan_capx_adj_eadj">#REF!</definedName>
    <definedName name="cf_expan_capx_adj_elec" localSheetId="14">#REF!</definedName>
    <definedName name="cf_expan_capx_adj_elec">#REF!</definedName>
    <definedName name="cf_expan_capx_adj_fnco" localSheetId="14">#REF!</definedName>
    <definedName name="cf_expan_capx_adj_fnco">#REF!</definedName>
    <definedName name="cf_expan_capx_adj_fsac" localSheetId="14">#REF!</definedName>
    <definedName name="cf_expan_capx_adj_fsac">#REF!</definedName>
    <definedName name="cf_expan_capx_adj_fser" localSheetId="14">#REF!</definedName>
    <definedName name="cf_expan_capx_adj_fser">#REF!</definedName>
    <definedName name="cf_expan_capx_adj_fstp" localSheetId="14">#REF!</definedName>
    <definedName name="cf_expan_capx_adj_fstp">#REF!</definedName>
    <definedName name="cf_expan_capx_adj_gadd" localSheetId="14">#REF!</definedName>
    <definedName name="cf_expan_capx_adj_gadd">#REF!</definedName>
    <definedName name="cf_expan_capx_adj_gadi" localSheetId="14">#REF!</definedName>
    <definedName name="cf_expan_capx_adj_gadi">#REF!</definedName>
    <definedName name="cf_expan_capx_adj_mali" localSheetId="14">#REF!</definedName>
    <definedName name="cf_expan_capx_adj_mali">#REF!</definedName>
    <definedName name="cf_expan_capx_adj_mwp" localSheetId="14">#REF!</definedName>
    <definedName name="cf_expan_capx_adj_mwp">#REF!</definedName>
    <definedName name="cf_expan_capx_adj_nep" localSheetId="14">#REF!</definedName>
    <definedName name="cf_expan_capx_adj_nep">#REF!</definedName>
    <definedName name="cf_expan_capx_adj_npl" localSheetId="14">#REF!</definedName>
    <definedName name="cf_expan_capx_adj_npl">#REF!</definedName>
    <definedName name="cf_expan_capx_adj_resm" localSheetId="14">#REF!</definedName>
    <definedName name="cf_expan_capx_adj_resm">#REF!</definedName>
    <definedName name="cf_expan_capx_adj_rmwp" localSheetId="14">#REF!</definedName>
    <definedName name="cf_expan_capx_adj_rmwp">#REF!</definedName>
    <definedName name="cf_expan_capx_adj_rode" localSheetId="14">#REF!</definedName>
    <definedName name="cf_expan_capx_adj_rode">#REF!</definedName>
    <definedName name="cf_expan_capx_adj_tam" localSheetId="14">#REF!</definedName>
    <definedName name="cf_expan_capx_adj_tam">#REF!</definedName>
    <definedName name="cf_expan_capx_adj_vent" localSheetId="14">#REF!</definedName>
    <definedName name="cf_expan_capx_adj_vent">#REF!</definedName>
    <definedName name="cf_expan_capx_adj_watr" localSheetId="14">#REF!</definedName>
    <definedName name="cf_expan_capx_adj_watr">#REF!</definedName>
    <definedName name="cf_expan_capx_adj_wolv" localSheetId="14">#REF!</definedName>
    <definedName name="cf_expan_capx_adj_wolv">#REF!</definedName>
    <definedName name="cf_expan_capx_ambr" localSheetId="14">#REF!</definedName>
    <definedName name="cf_expan_capx_ambr">#REF!</definedName>
    <definedName name="cf_expan_capx_ANPL" localSheetId="14">#REF!</definedName>
    <definedName name="cf_expan_capx_ANPL">#REF!</definedName>
    <definedName name="cf_expan_capx_APIP" localSheetId="14">#REF!</definedName>
    <definedName name="cf_expan_capx_APIP">#REF!</definedName>
    <definedName name="cf_expan_capx_asst" localSheetId="14">#REF!</definedName>
    <definedName name="cf_expan_capx_asst">#REF!</definedName>
    <definedName name="cf_expan_capx_capx" localSheetId="14">#REF!</definedName>
    <definedName name="cf_expan_capx_capx">#REF!</definedName>
    <definedName name="cf_expan_capx_corp" localSheetId="14">#REF!</definedName>
    <definedName name="cf_expan_capx_corp">#REF!</definedName>
    <definedName name="cf_expan_capx_dgov" localSheetId="14">#REF!</definedName>
    <definedName name="cf_expan_capx_dgov">#REF!</definedName>
    <definedName name="cf_expan_capx_eadj" localSheetId="14">#REF!</definedName>
    <definedName name="cf_expan_capx_eadj">#REF!</definedName>
    <definedName name="cf_expan_capx_egov" localSheetId="14">#REF!</definedName>
    <definedName name="cf_expan_capx_egov">#REF!</definedName>
    <definedName name="cf_expan_capx_fsad" localSheetId="14">#REF!</definedName>
    <definedName name="cf_expan_capx_fsad">#REF!</definedName>
    <definedName name="cf_expan_capx_gadj" localSheetId="14">#REF!</definedName>
    <definedName name="cf_expan_capx_gadj">#REF!</definedName>
    <definedName name="cf_expan_capx_gov" localSheetId="14">#REF!</definedName>
    <definedName name="cf_expan_capx_gov">#REF!</definedName>
    <definedName name="cf_expan_capx_iden_eadj" localSheetId="14">#REF!</definedName>
    <definedName name="cf_expan_capx_iden_eadj">#REF!</definedName>
    <definedName name="cf_expan_capx_iden_etrn" localSheetId="14">#REF!</definedName>
    <definedName name="cf_expan_capx_iden_etrn">#REF!</definedName>
    <definedName name="cf_expan_capx_iden_fsad" localSheetId="14">#REF!</definedName>
    <definedName name="cf_expan_capx_iden_fsad">#REF!</definedName>
    <definedName name="cf_expan_capx_iden_gadj" localSheetId="14">#REF!</definedName>
    <definedName name="cf_expan_capx_iden_gadj">#REF!</definedName>
    <definedName name="cf_expan_capx_iden_gov" localSheetId="14">#REF!</definedName>
    <definedName name="cf_expan_capx_iden_gov">#REF!</definedName>
    <definedName name="cf_expan_capx_mali" localSheetId="14">#REF!</definedName>
    <definedName name="cf_expan_capx_mali">#REF!</definedName>
    <definedName name="cf_expan_capx_mwp" localSheetId="14">#REF!</definedName>
    <definedName name="cf_expan_capx_mwp">#REF!</definedName>
    <definedName name="cf_expan_capx_ngov" localSheetId="14">#REF!</definedName>
    <definedName name="cf_expan_capx_ngov">#REF!</definedName>
    <definedName name="cf_expan_capx_npl" localSheetId="14">#REF!</definedName>
    <definedName name="cf_expan_capx_npl">#REF!</definedName>
    <definedName name="cf_expan_capx_rgov" localSheetId="14">#REF!</definedName>
    <definedName name="cf_expan_capx_rgov">#REF!</definedName>
    <definedName name="cf_expan_capx_rmwp" localSheetId="14">#REF!</definedName>
    <definedName name="cf_expan_capx_rmwp">#REF!</definedName>
    <definedName name="cf_expan_capx_rode" localSheetId="14">#REF!</definedName>
    <definedName name="cf_expan_capx_rode">#REF!</definedName>
    <definedName name="cf_expan_capx_vfs" localSheetId="14">#REF!</definedName>
    <definedName name="cf_expan_capx_vfs">#REF!</definedName>
    <definedName name="cf_expan_capx_wolv" localSheetId="14">#REF!</definedName>
    <definedName name="cf_expan_capx_wolv">#REF!</definedName>
    <definedName name="cf_fin_act_0" localSheetId="14">#REF!</definedName>
    <definedName name="cf_fin_act_0">#REF!</definedName>
    <definedName name="cf_fin_act_ambr" localSheetId="14">#REF!</definedName>
    <definedName name="cf_fin_act_ambr">#REF!</definedName>
    <definedName name="cf_fin_act_APIP" localSheetId="14">#REF!</definedName>
    <definedName name="cf_fin_act_APIP">#REF!</definedName>
    <definedName name="cf_fin_act_asst" localSheetId="14">#REF!</definedName>
    <definedName name="cf_fin_act_asst">#REF!</definedName>
    <definedName name="cf_fin_act_capx" localSheetId="14">#REF!</definedName>
    <definedName name="cf_fin_act_capx">#REF!</definedName>
    <definedName name="cf_fin_act_CM1DC" localSheetId="14">#REF!</definedName>
    <definedName name="cf_fin_act_CM1DC">#REF!</definedName>
    <definedName name="cf_fin_act_CM1DE" localSheetId="14">#REF!</definedName>
    <definedName name="cf_fin_act_CM1DE">#REF!</definedName>
    <definedName name="cf_fin_act_CM1EL" localSheetId="14">#REF!</definedName>
    <definedName name="cf_fin_act_CM1EL">#REF!</definedName>
    <definedName name="cf_fin_act_CM1NE" localSheetId="14">#REF!</definedName>
    <definedName name="cf_fin_act_CM1NE">#REF!</definedName>
    <definedName name="cf_fin_act_CM2DC" localSheetId="14">#REF!</definedName>
    <definedName name="cf_fin_act_CM2DC">#REF!</definedName>
    <definedName name="cf_fin_act_CM2DE" localSheetId="14">#REF!</definedName>
    <definedName name="cf_fin_act_CM2DE">#REF!</definedName>
    <definedName name="cf_fin_act_CM2EL" localSheetId="14">#REF!</definedName>
    <definedName name="cf_fin_act_CM2EL">#REF!</definedName>
    <definedName name="cf_fin_act_CM2NE" localSheetId="14">#REF!</definedName>
    <definedName name="cf_fin_act_CM2NE">#REF!</definedName>
    <definedName name="cf_fin_act_CM3DC" localSheetId="14">#REF!</definedName>
    <definedName name="cf_fin_act_CM3DC">#REF!</definedName>
    <definedName name="cf_fin_act_CM3DE" localSheetId="14">#REF!</definedName>
    <definedName name="cf_fin_act_CM3DE">#REF!</definedName>
    <definedName name="cf_fin_act_CM3EL" localSheetId="14">#REF!</definedName>
    <definedName name="cf_fin_act_CM3EL">#REF!</definedName>
    <definedName name="cf_fin_act_CM3NE" localSheetId="14">#REF!</definedName>
    <definedName name="cf_fin_act_CM3NE">#REF!</definedName>
    <definedName name="cf_fin_act_CM4DC" localSheetId="14">#REF!</definedName>
    <definedName name="cf_fin_act_CM4DC">#REF!</definedName>
    <definedName name="cf_fin_act_CM4DE" localSheetId="14">#REF!</definedName>
    <definedName name="cf_fin_act_CM4DE">#REF!</definedName>
    <definedName name="cf_fin_act_CM4EL" localSheetId="14">#REF!</definedName>
    <definedName name="cf_fin_act_CM4EL">#REF!</definedName>
    <definedName name="cf_fin_act_CM4NE" localSheetId="14">#REF!</definedName>
    <definedName name="cf_fin_act_CM4NE">#REF!</definedName>
    <definedName name="cf_fin_act_CM5DC" localSheetId="14">#REF!</definedName>
    <definedName name="cf_fin_act_CM5DC">#REF!</definedName>
    <definedName name="cf_fin_act_CM5DE" localSheetId="14">#REF!</definedName>
    <definedName name="cf_fin_act_CM5DE">#REF!</definedName>
    <definedName name="cf_fin_act_CMNEP" localSheetId="14">#REF!</definedName>
    <definedName name="cf_fin_act_CMNEP">#REF!</definedName>
    <definedName name="cf_fin_act_corp" localSheetId="14">#REF!</definedName>
    <definedName name="cf_fin_act_corp">#REF!</definedName>
    <definedName name="cf_fin_act_dgov" localSheetId="14">#REF!</definedName>
    <definedName name="cf_fin_act_dgov">#REF!</definedName>
    <definedName name="cf_fin_act_eadj" localSheetId="14">#REF!</definedName>
    <definedName name="cf_fin_act_eadj">#REF!</definedName>
    <definedName name="cf_fin_act_egov" localSheetId="14">#REF!</definedName>
    <definedName name="cf_fin_act_egov">#REF!</definedName>
    <definedName name="cf_fin_act_fsad" localSheetId="14">#REF!</definedName>
    <definedName name="cf_fin_act_fsad">#REF!</definedName>
    <definedName name="cf_fin_act_gadj" localSheetId="14">#REF!</definedName>
    <definedName name="cf_fin_act_gadj">#REF!</definedName>
    <definedName name="cf_fin_act_gov" localSheetId="14">#REF!</definedName>
    <definedName name="cf_fin_act_gov">#REF!</definedName>
    <definedName name="cf_fin_act_mali" localSheetId="14">#REF!</definedName>
    <definedName name="cf_fin_act_mali">#REF!</definedName>
    <definedName name="cf_fin_act_ngov" localSheetId="14">#REF!</definedName>
    <definedName name="cf_fin_act_ngov">#REF!</definedName>
    <definedName name="cf_fin_act_npl" localSheetId="14">#REF!</definedName>
    <definedName name="cf_fin_act_npl">#REF!</definedName>
    <definedName name="cf_fin_act_rgov" localSheetId="14">#REF!</definedName>
    <definedName name="cf_fin_act_rgov">#REF!</definedName>
    <definedName name="cf_fin_act_vfs" localSheetId="14">#REF!</definedName>
    <definedName name="cf_fin_act_vfs">#REF!</definedName>
    <definedName name="cf_inv_act" localSheetId="14">#REF!</definedName>
    <definedName name="cf_inv_act">#REF!</definedName>
    <definedName name="cf_inv_act_0" localSheetId="14">#REF!</definedName>
    <definedName name="cf_inv_act_0">#REF!</definedName>
    <definedName name="cf_inv_act_ADCC" localSheetId="14">#REF!</definedName>
    <definedName name="cf_inv_act_ADCC">#REF!</definedName>
    <definedName name="cf_inv_act_ambr" localSheetId="14">#REF!</definedName>
    <definedName name="cf_inv_act_ambr">#REF!</definedName>
    <definedName name="cf_inv_act_ANPL" localSheetId="14">#REF!</definedName>
    <definedName name="cf_inv_act_ANPL">#REF!</definedName>
    <definedName name="cf_inv_act_APIP" localSheetId="14">#REF!</definedName>
    <definedName name="cf_inv_act_APIP">#REF!</definedName>
    <definedName name="cf_inv_act_asst" localSheetId="14">#REF!</definedName>
    <definedName name="cf_inv_act_asst">#REF!</definedName>
    <definedName name="cf_inv_act_capx" localSheetId="14">#REF!</definedName>
    <definedName name="cf_inv_act_capx">#REF!</definedName>
    <definedName name="cf_inv_act_CM1DC" localSheetId="14">#REF!</definedName>
    <definedName name="cf_inv_act_CM1DC">#REF!</definedName>
    <definedName name="cf_inv_act_CM1DE" localSheetId="14">#REF!</definedName>
    <definedName name="cf_inv_act_CM1DE">#REF!</definedName>
    <definedName name="cf_inv_act_CM1EL" localSheetId="14">#REF!</definedName>
    <definedName name="cf_inv_act_CM1EL">#REF!</definedName>
    <definedName name="cf_inv_act_CM1NE" localSheetId="14">#REF!</definedName>
    <definedName name="cf_inv_act_CM1NE">#REF!</definedName>
    <definedName name="cf_inv_act_CM2DC" localSheetId="14">#REF!</definedName>
    <definedName name="cf_inv_act_CM2DC">#REF!</definedName>
    <definedName name="cf_inv_act_CM2DE" localSheetId="14">#REF!</definedName>
    <definedName name="cf_inv_act_CM2DE">#REF!</definedName>
    <definedName name="cf_inv_act_CM2EL" localSheetId="14">#REF!</definedName>
    <definedName name="cf_inv_act_CM2EL">#REF!</definedName>
    <definedName name="cf_inv_act_CM2NE" localSheetId="14">#REF!</definedName>
    <definedName name="cf_inv_act_CM2NE">#REF!</definedName>
    <definedName name="cf_inv_act_CM3DC" localSheetId="14">#REF!</definedName>
    <definedName name="cf_inv_act_CM3DC">#REF!</definedName>
    <definedName name="cf_inv_act_CM3DE" localSheetId="14">#REF!</definedName>
    <definedName name="cf_inv_act_CM3DE">#REF!</definedName>
    <definedName name="cf_inv_act_CM3EL" localSheetId="14">#REF!</definedName>
    <definedName name="cf_inv_act_CM3EL">#REF!</definedName>
    <definedName name="cf_inv_act_CM3NE" localSheetId="14">#REF!</definedName>
    <definedName name="cf_inv_act_CM3NE">#REF!</definedName>
    <definedName name="cf_inv_act_CM4DC" localSheetId="14">#REF!</definedName>
    <definedName name="cf_inv_act_CM4DC">#REF!</definedName>
    <definedName name="cf_inv_act_CM4DE" localSheetId="14">#REF!</definedName>
    <definedName name="cf_inv_act_CM4DE">#REF!</definedName>
    <definedName name="cf_inv_act_CM4EL" localSheetId="14">#REF!</definedName>
    <definedName name="cf_inv_act_CM4EL">#REF!</definedName>
    <definedName name="cf_inv_act_CM4NE" localSheetId="14">#REF!</definedName>
    <definedName name="cf_inv_act_CM4NE">#REF!</definedName>
    <definedName name="cf_inv_act_CM5DC" localSheetId="14">#REF!</definedName>
    <definedName name="cf_inv_act_CM5DC">#REF!</definedName>
    <definedName name="cf_inv_act_CM5DE" localSheetId="14">#REF!</definedName>
    <definedName name="cf_inv_act_CM5DE">#REF!</definedName>
    <definedName name="cf_inv_act_CMNEP" localSheetId="14">#REF!</definedName>
    <definedName name="cf_inv_act_CMNEP">#REF!</definedName>
    <definedName name="cf_inv_act_corp" localSheetId="14">#REF!</definedName>
    <definedName name="cf_inv_act_corp">#REF!</definedName>
    <definedName name="cf_inv_act_dgov" localSheetId="14">#REF!</definedName>
    <definedName name="cf_inv_act_dgov">#REF!</definedName>
    <definedName name="cf_inv_act_eadj" localSheetId="14">#REF!</definedName>
    <definedName name="cf_inv_act_eadj">#REF!</definedName>
    <definedName name="cf_inv_act_egov" localSheetId="14">#REF!</definedName>
    <definedName name="cf_inv_act_egov">#REF!</definedName>
    <definedName name="cf_inv_act_fsad" localSheetId="14">#REF!</definedName>
    <definedName name="cf_inv_act_fsad">#REF!</definedName>
    <definedName name="cf_inv_act_gadj" localSheetId="14">#REF!</definedName>
    <definedName name="cf_inv_act_gadj">#REF!</definedName>
    <definedName name="cf_inv_act_gov" localSheetId="14">#REF!</definedName>
    <definedName name="cf_inv_act_gov">#REF!</definedName>
    <definedName name="cf_inv_act_mali" localSheetId="14">#REF!</definedName>
    <definedName name="cf_inv_act_mali">#REF!</definedName>
    <definedName name="cf_inv_act_mwp" localSheetId="14">#REF!</definedName>
    <definedName name="cf_inv_act_mwp">#REF!</definedName>
    <definedName name="cf_inv_act_ngov" localSheetId="14">#REF!</definedName>
    <definedName name="cf_inv_act_ngov">#REF!</definedName>
    <definedName name="cf_inv_act_npl" localSheetId="14">#REF!</definedName>
    <definedName name="cf_inv_act_npl">#REF!</definedName>
    <definedName name="cf_inv_act_rgov" localSheetId="14">#REF!</definedName>
    <definedName name="cf_inv_act_rgov">#REF!</definedName>
    <definedName name="cf_inv_act_rmwp" localSheetId="14">#REF!</definedName>
    <definedName name="cf_inv_act_rmwp">#REF!</definedName>
    <definedName name="cf_inv_act_rode" localSheetId="14">#REF!</definedName>
    <definedName name="cf_inv_act_rode">#REF!</definedName>
    <definedName name="cf_inv_act_vfs" localSheetId="14">#REF!</definedName>
    <definedName name="cf_inv_act_vfs">#REF!</definedName>
    <definedName name="cf_inv_act_wolv" localSheetId="14">#REF!</definedName>
    <definedName name="cf_inv_act_wolv">#REF!</definedName>
    <definedName name="cf_invsec_0" localSheetId="14">#REF!</definedName>
    <definedName name="cf_invsec_0">#REF!</definedName>
    <definedName name="cf_invsec_ambr" localSheetId="14">#REF!</definedName>
    <definedName name="cf_invsec_ambr">#REF!</definedName>
    <definedName name="cf_invsec_asst" localSheetId="14">#REF!</definedName>
    <definedName name="cf_invsec_asst">#REF!</definedName>
    <definedName name="cf_invsec_capx" localSheetId="14">#REF!</definedName>
    <definedName name="cf_invsec_capx">#REF!</definedName>
    <definedName name="cf_invsec_CM1DC" localSheetId="14">#REF!</definedName>
    <definedName name="cf_invsec_CM1DC">#REF!</definedName>
    <definedName name="cf_invsec_CM1DE" localSheetId="14">#REF!</definedName>
    <definedName name="cf_invsec_CM1DE">#REF!</definedName>
    <definedName name="cf_invsec_CM1EL" localSheetId="14">#REF!</definedName>
    <definedName name="cf_invsec_CM1EL">#REF!</definedName>
    <definedName name="cf_invsec_CM1NE" localSheetId="14">#REF!</definedName>
    <definedName name="cf_invsec_CM1NE">#REF!</definedName>
    <definedName name="cf_invsec_CM2DC" localSheetId="14">#REF!</definedName>
    <definedName name="cf_invsec_CM2DC">#REF!</definedName>
    <definedName name="cf_invsec_CM2DE" localSheetId="14">#REF!</definedName>
    <definedName name="cf_invsec_CM2DE">#REF!</definedName>
    <definedName name="cf_invsec_CM2EL" localSheetId="14">#REF!</definedName>
    <definedName name="cf_invsec_CM2EL">#REF!</definedName>
    <definedName name="cf_invsec_CM2NE" localSheetId="14">#REF!</definedName>
    <definedName name="cf_invsec_CM2NE">#REF!</definedName>
    <definedName name="cf_invsec_CM3DC" localSheetId="14">#REF!</definedName>
    <definedName name="cf_invsec_CM3DC">#REF!</definedName>
    <definedName name="cf_invsec_CM3DE" localSheetId="14">#REF!</definedName>
    <definedName name="cf_invsec_CM3DE">#REF!</definedName>
    <definedName name="cf_invsec_CM3EL" localSheetId="14">#REF!</definedName>
    <definedName name="cf_invsec_CM3EL">#REF!</definedName>
    <definedName name="cf_invsec_CM3NE" localSheetId="14">#REF!</definedName>
    <definedName name="cf_invsec_CM3NE">#REF!</definedName>
    <definedName name="cf_invsec_CM4DC" localSheetId="14">#REF!</definedName>
    <definedName name="cf_invsec_CM4DC">#REF!</definedName>
    <definedName name="cf_invsec_CM4DE" localSheetId="14">#REF!</definedName>
    <definedName name="cf_invsec_CM4DE">#REF!</definedName>
    <definedName name="cf_invsec_CM4EL" localSheetId="14">#REF!</definedName>
    <definedName name="cf_invsec_CM4EL">#REF!</definedName>
    <definedName name="cf_invsec_CM4NE" localSheetId="14">#REF!</definedName>
    <definedName name="cf_invsec_CM4NE">#REF!</definedName>
    <definedName name="cf_invsec_CM5DC" localSheetId="14">#REF!</definedName>
    <definedName name="cf_invsec_CM5DC">#REF!</definedName>
    <definedName name="cf_invsec_CM5DE" localSheetId="14">#REF!</definedName>
    <definedName name="cf_invsec_CM5DE">#REF!</definedName>
    <definedName name="cf_invsec_CMNEP" localSheetId="14">#REF!</definedName>
    <definedName name="cf_invsec_CMNEP">#REF!</definedName>
    <definedName name="cf_invsec_corp" localSheetId="14">#REF!</definedName>
    <definedName name="cf_invsec_corp">#REF!</definedName>
    <definedName name="cf_invsec_dgov" localSheetId="14">#REF!</definedName>
    <definedName name="cf_invsec_dgov">#REF!</definedName>
    <definedName name="cf_invsec_eadj" localSheetId="14">#REF!</definedName>
    <definedName name="cf_invsec_eadj">#REF!</definedName>
    <definedName name="cf_invsec_egov" localSheetId="14">#REF!</definedName>
    <definedName name="cf_invsec_egov">#REF!</definedName>
    <definedName name="cf_invsec_fsad" localSheetId="14">#REF!</definedName>
    <definedName name="cf_invsec_fsad">#REF!</definedName>
    <definedName name="cf_invsec_gadj" localSheetId="14">#REF!</definedName>
    <definedName name="cf_invsec_gadj">#REF!</definedName>
    <definedName name="cf_invsec_gov" localSheetId="14">#REF!</definedName>
    <definedName name="cf_invsec_gov">#REF!</definedName>
    <definedName name="cf_invsec_mali" localSheetId="14">#REF!</definedName>
    <definedName name="cf_invsec_mali">#REF!</definedName>
    <definedName name="cf_invsec_mwp" localSheetId="14">#REF!</definedName>
    <definedName name="cf_invsec_mwp">#REF!</definedName>
    <definedName name="cf_invsec_ngov" localSheetId="14">#REF!</definedName>
    <definedName name="cf_invsec_ngov">#REF!</definedName>
    <definedName name="cf_invsec_npl" localSheetId="14">#REF!</definedName>
    <definedName name="cf_invsec_npl">#REF!</definedName>
    <definedName name="cf_invsec_rgov" localSheetId="14">#REF!</definedName>
    <definedName name="cf_invsec_rgov">#REF!</definedName>
    <definedName name="cf_invsec_rmwp" localSheetId="14">#REF!</definedName>
    <definedName name="cf_invsec_rmwp">#REF!</definedName>
    <definedName name="cf_invsec_rode" localSheetId="14">#REF!</definedName>
    <definedName name="cf_invsec_rode">#REF!</definedName>
    <definedName name="cf_invsec_vfs" localSheetId="14">#REF!</definedName>
    <definedName name="cf_invsec_vfs">#REF!</definedName>
    <definedName name="cf_invsec_wolv" localSheetId="14">#REF!</definedName>
    <definedName name="cf_invsec_wolv">#REF!</definedName>
    <definedName name="cf_iss_exp_total_CMDCC" localSheetId="14">#REF!</definedName>
    <definedName name="cf_iss_exp_total_CMDCC">#REF!</definedName>
    <definedName name="cf_iss_exp_total_CMDEC" localSheetId="14">#REF!</definedName>
    <definedName name="cf_iss_exp_total_CMDEC">#REF!</definedName>
    <definedName name="cf_iss_exp_total_CMELE" localSheetId="14">#REF!</definedName>
    <definedName name="cf_iss_exp_total_CMELE">#REF!</definedName>
    <definedName name="cf_iss_exp_total_CMNEP" localSheetId="14">#REF!</definedName>
    <definedName name="cf_iss_exp_total_CMNEP">#REF!</definedName>
    <definedName name="cf_joint_vent_CM1DC" localSheetId="14">#REF!</definedName>
    <definedName name="cf_joint_vent_CM1DC">#REF!</definedName>
    <definedName name="cf_joint_vent_CM1DE" localSheetId="14">#REF!</definedName>
    <definedName name="cf_joint_vent_CM1DE">#REF!</definedName>
    <definedName name="cf_joint_vent_CM1EL" localSheetId="14">#REF!</definedName>
    <definedName name="cf_joint_vent_CM1EL">#REF!</definedName>
    <definedName name="cf_joint_vent_CM1NE" localSheetId="14">#REF!</definedName>
    <definedName name="cf_joint_vent_CM1NE">#REF!</definedName>
    <definedName name="cf_joint_vent_CM2DC" localSheetId="14">#REF!</definedName>
    <definedName name="cf_joint_vent_CM2DC">#REF!</definedName>
    <definedName name="cf_joint_vent_CM2DE" localSheetId="14">#REF!</definedName>
    <definedName name="cf_joint_vent_CM2DE">#REF!</definedName>
    <definedName name="cf_joint_vent_CM2EL" localSheetId="14">#REF!</definedName>
    <definedName name="cf_joint_vent_CM2EL">#REF!</definedName>
    <definedName name="cf_joint_vent_CM2NE" localSheetId="14">#REF!</definedName>
    <definedName name="cf_joint_vent_CM2NE">#REF!</definedName>
    <definedName name="cf_joint_vent_CM3DC" localSheetId="14">#REF!</definedName>
    <definedName name="cf_joint_vent_CM3DC">#REF!</definedName>
    <definedName name="cf_joint_vent_CM3DE" localSheetId="14">#REF!</definedName>
    <definedName name="cf_joint_vent_CM3DE">#REF!</definedName>
    <definedName name="cf_joint_vent_CM3EL" localSheetId="14">#REF!</definedName>
    <definedName name="cf_joint_vent_CM3EL">#REF!</definedName>
    <definedName name="cf_joint_vent_CM3NE" localSheetId="14">#REF!</definedName>
    <definedName name="cf_joint_vent_CM3NE">#REF!</definedName>
    <definedName name="cf_joint_vent_CM4DC" localSheetId="14">#REF!</definedName>
    <definedName name="cf_joint_vent_CM4DC">#REF!</definedName>
    <definedName name="cf_joint_vent_CM4DE" localSheetId="14">#REF!</definedName>
    <definedName name="cf_joint_vent_CM4DE">#REF!</definedName>
    <definedName name="cf_joint_vent_CM4EL" localSheetId="14">#REF!</definedName>
    <definedName name="cf_joint_vent_CM4EL">#REF!</definedName>
    <definedName name="cf_joint_vent_CM4NE" localSheetId="14">#REF!</definedName>
    <definedName name="cf_joint_vent_CM4NE">#REF!</definedName>
    <definedName name="cf_joint_vent_CM5DC" localSheetId="14">#REF!</definedName>
    <definedName name="cf_joint_vent_CM5DC">#REF!</definedName>
    <definedName name="cf_joint_vent_CM5DE" localSheetId="14">#REF!</definedName>
    <definedName name="cf_joint_vent_CM5DE">#REF!</definedName>
    <definedName name="cf_joint_vent_CMDCC" localSheetId="14">#REF!</definedName>
    <definedName name="cf_joint_vent_CMDCC">#REF!</definedName>
    <definedName name="cf_joint_vent_CMDEC" localSheetId="14">#REF!</definedName>
    <definedName name="cf_joint_vent_CMDEC">#REF!</definedName>
    <definedName name="cf_joint_vent_CMELE" localSheetId="14">#REF!</definedName>
    <definedName name="cf_joint_vent_CMELE">#REF!</definedName>
    <definedName name="cf_joint_vent_CMNEP" localSheetId="14">#REF!</definedName>
    <definedName name="cf_joint_vent_CMNEP">#REF!</definedName>
    <definedName name="cf_ltd_iss_0" localSheetId="14">#REF!</definedName>
    <definedName name="cf_ltd_iss_0">#REF!</definedName>
    <definedName name="cf_ltd_iss_ambr" localSheetId="14">#REF!</definedName>
    <definedName name="cf_ltd_iss_ambr">#REF!</definedName>
    <definedName name="cf_ltd_iss_APIP" localSheetId="14">#REF!</definedName>
    <definedName name="cf_ltd_iss_APIP">#REF!</definedName>
    <definedName name="cf_ltd_iss_asst" localSheetId="14">#REF!</definedName>
    <definedName name="cf_ltd_iss_asst">#REF!</definedName>
    <definedName name="cf_ltd_iss_capx" localSheetId="14">#REF!</definedName>
    <definedName name="cf_ltd_iss_capx">#REF!</definedName>
    <definedName name="cf_ltd_iss_CM1DC" localSheetId="14">#REF!</definedName>
    <definedName name="cf_ltd_iss_CM1DC">#REF!</definedName>
    <definedName name="cf_ltd_iss_CM1DE" localSheetId="14">#REF!</definedName>
    <definedName name="cf_ltd_iss_CM1DE">#REF!</definedName>
    <definedName name="cf_ltd_iss_CM1EL" localSheetId="14">#REF!</definedName>
    <definedName name="cf_ltd_iss_CM1EL">#REF!</definedName>
    <definedName name="cf_ltd_iss_CM1NE" localSheetId="14">#REF!</definedName>
    <definedName name="cf_ltd_iss_CM1NE">#REF!</definedName>
    <definedName name="cf_ltd_iss_CM2DC" localSheetId="14">#REF!</definedName>
    <definedName name="cf_ltd_iss_CM2DC">#REF!</definedName>
    <definedName name="cf_ltd_iss_CM2DE" localSheetId="14">#REF!</definedName>
    <definedName name="cf_ltd_iss_CM2DE">#REF!</definedName>
    <definedName name="cf_ltd_iss_CM2EL" localSheetId="14">#REF!</definedName>
    <definedName name="cf_ltd_iss_CM2EL">#REF!</definedName>
    <definedName name="cf_ltd_iss_CM2NE" localSheetId="14">#REF!</definedName>
    <definedName name="cf_ltd_iss_CM2NE">#REF!</definedName>
    <definedName name="cf_ltd_iss_CM3DC" localSheetId="14">#REF!</definedName>
    <definedName name="cf_ltd_iss_CM3DC">#REF!</definedName>
    <definedName name="cf_ltd_iss_CM3DE" localSheetId="14">#REF!</definedName>
    <definedName name="cf_ltd_iss_CM3DE">#REF!</definedName>
    <definedName name="cf_ltd_iss_CM3EL" localSheetId="14">#REF!</definedName>
    <definedName name="cf_ltd_iss_CM3EL">#REF!</definedName>
    <definedName name="cf_ltd_iss_CM3NE" localSheetId="14">#REF!</definedName>
    <definedName name="cf_ltd_iss_CM3NE">#REF!</definedName>
    <definedName name="cf_ltd_iss_CM4DC" localSheetId="14">#REF!</definedName>
    <definedName name="cf_ltd_iss_CM4DC">#REF!</definedName>
    <definedName name="cf_ltd_iss_CM4DE" localSheetId="14">#REF!</definedName>
    <definedName name="cf_ltd_iss_CM4DE">#REF!</definedName>
    <definedName name="cf_ltd_iss_CM4EL" localSheetId="14">#REF!</definedName>
    <definedName name="cf_ltd_iss_CM4EL">#REF!</definedName>
    <definedName name="cf_ltd_iss_CM4NE" localSheetId="14">#REF!</definedName>
    <definedName name="cf_ltd_iss_CM4NE">#REF!</definedName>
    <definedName name="cf_ltd_iss_CM5DC" localSheetId="14">#REF!</definedName>
    <definedName name="cf_ltd_iss_CM5DC">#REF!</definedName>
    <definedName name="cf_ltd_iss_CM5DE" localSheetId="14">#REF!</definedName>
    <definedName name="cf_ltd_iss_CM5DE">#REF!</definedName>
    <definedName name="cf_ltd_iss_CMNEP" localSheetId="14">#REF!</definedName>
    <definedName name="cf_ltd_iss_CMNEP">#REF!</definedName>
    <definedName name="cf_ltd_iss_corp" localSheetId="14">#REF!</definedName>
    <definedName name="cf_ltd_iss_corp">#REF!</definedName>
    <definedName name="cf_ltd_iss_dgov" localSheetId="14">#REF!</definedName>
    <definedName name="cf_ltd_iss_dgov">#REF!</definedName>
    <definedName name="cf_ltd_iss_eadj" localSheetId="14">#REF!</definedName>
    <definedName name="cf_ltd_iss_eadj">#REF!</definedName>
    <definedName name="cf_ltd_iss_egov" localSheetId="14">#REF!</definedName>
    <definedName name="cf_ltd_iss_egov">#REF!</definedName>
    <definedName name="cf_ltd_iss_fsad" localSheetId="14">#REF!</definedName>
    <definedName name="cf_ltd_iss_fsad">#REF!</definedName>
    <definedName name="cf_ltd_iss_gadj" localSheetId="14">#REF!</definedName>
    <definedName name="cf_ltd_iss_gadj">#REF!</definedName>
    <definedName name="cf_ltd_iss_gov" localSheetId="14">#REF!</definedName>
    <definedName name="cf_ltd_iss_gov">#REF!</definedName>
    <definedName name="cf_ltd_iss_inco_ambr" localSheetId="14">#REF!</definedName>
    <definedName name="cf_ltd_iss_inco_ambr">#REF!</definedName>
    <definedName name="cf_ltd_iss_inco_asst" localSheetId="14">#REF!</definedName>
    <definedName name="cf_ltd_iss_inco_asst">#REF!</definedName>
    <definedName name="cf_ltd_iss_inco_capx" localSheetId="14">#REF!</definedName>
    <definedName name="cf_ltd_iss_inco_capx">#REF!</definedName>
    <definedName name="cf_ltd_iss_inco_corp" localSheetId="14">#REF!</definedName>
    <definedName name="cf_ltd_iss_inco_corp">#REF!</definedName>
    <definedName name="cf_ltd_iss_inco_cres" localSheetId="14">#REF!</definedName>
    <definedName name="cf_ltd_iss_inco_cres">#REF!</definedName>
    <definedName name="cf_ltd_iss_inco_dcc" localSheetId="14">#REF!</definedName>
    <definedName name="cf_ltd_iss_inco_dcc">#REF!</definedName>
    <definedName name="cf_ltd_iss_inco_dcom" localSheetId="14">#REF!</definedName>
    <definedName name="cf_ltd_iss_inco_dcom">#REF!</definedName>
    <definedName name="cf_ltd_iss_inco_desi" localSheetId="14">#REF!</definedName>
    <definedName name="cf_ltd_iss_inco_desi">#REF!</definedName>
    <definedName name="cf_ltd_iss_inco_dfd" localSheetId="14">#REF!</definedName>
    <definedName name="cf_ltd_iss_inco_dfd">#REF!</definedName>
    <definedName name="cf_ltd_iss_inco_dnet" localSheetId="14">#REF!</definedName>
    <definedName name="cf_ltd_iss_inco_dnet">#REF!</definedName>
    <definedName name="cf_ltd_iss_inco_dsol" localSheetId="14">#REF!</definedName>
    <definedName name="cf_ltd_iss_inco_dsol">#REF!</definedName>
    <definedName name="cf_ltd_iss_inco_eadj" localSheetId="14">#REF!</definedName>
    <definedName name="cf_ltd_iss_inco_eadj">#REF!</definedName>
    <definedName name="cf_ltd_iss_inco_elec" localSheetId="14">#REF!</definedName>
    <definedName name="cf_ltd_iss_inco_elec">#REF!</definedName>
    <definedName name="cf_ltd_iss_inco_fnco" localSheetId="14">#REF!</definedName>
    <definedName name="cf_ltd_iss_inco_fnco">#REF!</definedName>
    <definedName name="cf_ltd_iss_inco_fsac" localSheetId="14">#REF!</definedName>
    <definedName name="cf_ltd_iss_inco_fsac">#REF!</definedName>
    <definedName name="cf_ltd_iss_inco_fser" localSheetId="14">#REF!</definedName>
    <definedName name="cf_ltd_iss_inco_fser">#REF!</definedName>
    <definedName name="cf_ltd_iss_inco_fstp" localSheetId="14">#REF!</definedName>
    <definedName name="cf_ltd_iss_inco_fstp">#REF!</definedName>
    <definedName name="cf_ltd_iss_inco_gadd" localSheetId="14">#REF!</definedName>
    <definedName name="cf_ltd_iss_inco_gadd">#REF!</definedName>
    <definedName name="cf_ltd_iss_inco_gadi" localSheetId="14">#REF!</definedName>
    <definedName name="cf_ltd_iss_inco_gadi">#REF!</definedName>
    <definedName name="cf_ltd_iss_inco_mali" localSheetId="14">#REF!</definedName>
    <definedName name="cf_ltd_iss_inco_mali">#REF!</definedName>
    <definedName name="cf_ltd_iss_inco_nep" localSheetId="14">#REF!</definedName>
    <definedName name="cf_ltd_iss_inco_nep">#REF!</definedName>
    <definedName name="cf_ltd_iss_inco_npl" localSheetId="14">#REF!</definedName>
    <definedName name="cf_ltd_iss_inco_npl">#REF!</definedName>
    <definedName name="cf_ltd_iss_inco_resm" localSheetId="14">#REF!</definedName>
    <definedName name="cf_ltd_iss_inco_resm">#REF!</definedName>
    <definedName name="cf_ltd_iss_inco_tam" localSheetId="14">#REF!</definedName>
    <definedName name="cf_ltd_iss_inco_tam">#REF!</definedName>
    <definedName name="cf_ltd_iss_inco_vent" localSheetId="14">#REF!</definedName>
    <definedName name="cf_ltd_iss_inco_vent">#REF!</definedName>
    <definedName name="cf_ltd_iss_inco_watr" localSheetId="14">#REF!</definedName>
    <definedName name="cf_ltd_iss_inco_watr">#REF!</definedName>
    <definedName name="cf_ltd_iss_mali" localSheetId="14">#REF!</definedName>
    <definedName name="cf_ltd_iss_mali">#REF!</definedName>
    <definedName name="cf_ltd_iss_mwp" localSheetId="14">#REF!</definedName>
    <definedName name="cf_ltd_iss_mwp">#REF!</definedName>
    <definedName name="cf_ltd_iss_ngov" localSheetId="14">#REF!</definedName>
    <definedName name="cf_ltd_iss_ngov">#REF!</definedName>
    <definedName name="cf_ltd_iss_npl" localSheetId="14">#REF!</definedName>
    <definedName name="cf_ltd_iss_npl">#REF!</definedName>
    <definedName name="cf_ltd_iss_rgov" localSheetId="14">#REF!</definedName>
    <definedName name="cf_ltd_iss_rgov">#REF!</definedName>
    <definedName name="cf_ltd_iss_rmwp" localSheetId="14">#REF!</definedName>
    <definedName name="cf_ltd_iss_rmwp">#REF!</definedName>
    <definedName name="cf_ltd_iss_rode" localSheetId="14">#REF!</definedName>
    <definedName name="cf_ltd_iss_rode">#REF!</definedName>
    <definedName name="cf_ltd_iss_vfs" localSheetId="14">#REF!</definedName>
    <definedName name="cf_ltd_iss_vfs">#REF!</definedName>
    <definedName name="cf_ltd_iss_wolv" localSheetId="14">#REF!</definedName>
    <definedName name="cf_ltd_iss_wolv">#REF!</definedName>
    <definedName name="cf_maint_capx_0" localSheetId="14">#REF!</definedName>
    <definedName name="cf_maint_capx_0">#REF!</definedName>
    <definedName name="cf_maint_capx_ambr" localSheetId="14">#REF!</definedName>
    <definedName name="cf_maint_capx_ambr">#REF!</definedName>
    <definedName name="cf_maint_capx_ANPL" localSheetId="14">#REF!</definedName>
    <definedName name="cf_maint_capx_ANPL">#REF!</definedName>
    <definedName name="cf_maint_capx_APIP" localSheetId="14">#REF!</definedName>
    <definedName name="cf_maint_capx_APIP">#REF!</definedName>
    <definedName name="cf_maint_capx_asst" localSheetId="14">#REF!</definedName>
    <definedName name="cf_maint_capx_asst">#REF!</definedName>
    <definedName name="cf_maint_capx_capx" localSheetId="14">#REF!</definedName>
    <definedName name="cf_maint_capx_capx">#REF!</definedName>
    <definedName name="cf_maint_capx_corp" localSheetId="14">#REF!</definedName>
    <definedName name="cf_maint_capx_corp">#REF!</definedName>
    <definedName name="cf_maint_capx_dgov" localSheetId="14">#REF!</definedName>
    <definedName name="cf_maint_capx_dgov">#REF!</definedName>
    <definedName name="cf_maint_capx_eadj" localSheetId="14">#REF!</definedName>
    <definedName name="cf_maint_capx_eadj">#REF!</definedName>
    <definedName name="cf_maint_capx_egov" localSheetId="14">#REF!</definedName>
    <definedName name="cf_maint_capx_egov">#REF!</definedName>
    <definedName name="cf_maint_capx_fsad" localSheetId="14">#REF!</definedName>
    <definedName name="cf_maint_capx_fsad">#REF!</definedName>
    <definedName name="cf_maint_capx_gadj" localSheetId="14">#REF!</definedName>
    <definedName name="cf_maint_capx_gadj">#REF!</definedName>
    <definedName name="cf_maint_capx_gov" localSheetId="14">#REF!</definedName>
    <definedName name="cf_maint_capx_gov">#REF!</definedName>
    <definedName name="cf_maint_capx_iden_eadj" localSheetId="14">#REF!</definedName>
    <definedName name="cf_maint_capx_iden_eadj">#REF!</definedName>
    <definedName name="cf_maint_capx_iden_etrn" localSheetId="14">#REF!</definedName>
    <definedName name="cf_maint_capx_iden_etrn">#REF!</definedName>
    <definedName name="cf_maint_capx_iden_fsad" localSheetId="14">#REF!</definedName>
    <definedName name="cf_maint_capx_iden_fsad">#REF!</definedName>
    <definedName name="cf_maint_capx_iden_gadj" localSheetId="14">#REF!</definedName>
    <definedName name="cf_maint_capx_iden_gadj">#REF!</definedName>
    <definedName name="cf_maint_capx_iden_gov" localSheetId="14">#REF!</definedName>
    <definedName name="cf_maint_capx_iden_gov">#REF!</definedName>
    <definedName name="cf_maint_capx_mali" localSheetId="14">#REF!</definedName>
    <definedName name="cf_maint_capx_mali">#REF!</definedName>
    <definedName name="cf_maint_capx_mwp" localSheetId="14">#REF!</definedName>
    <definedName name="cf_maint_capx_mwp">#REF!</definedName>
    <definedName name="cf_maint_capx_ngov" localSheetId="14">#REF!</definedName>
    <definedName name="cf_maint_capx_ngov">#REF!</definedName>
    <definedName name="cf_maint_capx_npl" localSheetId="14">#REF!</definedName>
    <definedName name="cf_maint_capx_npl">#REF!</definedName>
    <definedName name="cf_maint_capx_rgov" localSheetId="14">#REF!</definedName>
    <definedName name="cf_maint_capx_rgov">#REF!</definedName>
    <definedName name="cf_maint_capx_rmwp" localSheetId="14">#REF!</definedName>
    <definedName name="cf_maint_capx_rmwp">#REF!</definedName>
    <definedName name="cf_maint_capx_rode" localSheetId="14">#REF!</definedName>
    <definedName name="cf_maint_capx_rode">#REF!</definedName>
    <definedName name="cf_maint_capx_vfs" localSheetId="14">#REF!</definedName>
    <definedName name="cf_maint_capx_vfs">#REF!</definedName>
    <definedName name="cf_maint_capx_wolv" localSheetId="14">#REF!</definedName>
    <definedName name="cf_maint_capx_wolv">#REF!</definedName>
    <definedName name="cf_nuc_exp_CM1DC" localSheetId="14">#REF!</definedName>
    <definedName name="cf_nuc_exp_CM1DC">#REF!</definedName>
    <definedName name="cf_nuc_exp_CM1DE" localSheetId="14">#REF!</definedName>
    <definedName name="cf_nuc_exp_CM1DE">#REF!</definedName>
    <definedName name="cf_nuc_exp_CM1EL" localSheetId="14">#REF!</definedName>
    <definedName name="cf_nuc_exp_CM1EL">#REF!</definedName>
    <definedName name="cf_nuc_exp_CM1NE" localSheetId="14">#REF!</definedName>
    <definedName name="cf_nuc_exp_CM1NE">#REF!</definedName>
    <definedName name="cf_nuc_exp_CM2DC" localSheetId="14">#REF!</definedName>
    <definedName name="cf_nuc_exp_CM2DC">#REF!</definedName>
    <definedName name="cf_nuc_exp_CM2DE" localSheetId="14">#REF!</definedName>
    <definedName name="cf_nuc_exp_CM2DE">#REF!</definedName>
    <definedName name="cf_nuc_exp_CM2EL" localSheetId="14">#REF!</definedName>
    <definedName name="cf_nuc_exp_CM2EL">#REF!</definedName>
    <definedName name="cf_nuc_exp_CM2NE" localSheetId="14">#REF!</definedName>
    <definedName name="cf_nuc_exp_CM2NE">#REF!</definedName>
    <definedName name="cf_nuc_exp_CM3DC" localSheetId="14">#REF!</definedName>
    <definedName name="cf_nuc_exp_CM3DC">#REF!</definedName>
    <definedName name="cf_nuc_exp_CM3DE" localSheetId="14">#REF!</definedName>
    <definedName name="cf_nuc_exp_CM3DE">#REF!</definedName>
    <definedName name="cf_nuc_exp_CM3EL" localSheetId="14">#REF!</definedName>
    <definedName name="cf_nuc_exp_CM3EL">#REF!</definedName>
    <definedName name="cf_nuc_exp_CM3NE" localSheetId="14">#REF!</definedName>
    <definedName name="cf_nuc_exp_CM3NE">#REF!</definedName>
    <definedName name="cf_nuc_exp_CM4DC" localSheetId="14">#REF!</definedName>
    <definedName name="cf_nuc_exp_CM4DC">#REF!</definedName>
    <definedName name="cf_nuc_exp_CM4DE" localSheetId="14">#REF!</definedName>
    <definedName name="cf_nuc_exp_CM4DE">#REF!</definedName>
    <definedName name="cf_nuc_exp_CM4EL" localSheetId="14">#REF!</definedName>
    <definedName name="cf_nuc_exp_CM4EL">#REF!</definedName>
    <definedName name="cf_nuc_exp_CM4NE" localSheetId="14">#REF!</definedName>
    <definedName name="cf_nuc_exp_CM4NE">#REF!</definedName>
    <definedName name="cf_nuc_exp_CM5DC" localSheetId="14">#REF!</definedName>
    <definedName name="cf_nuc_exp_CM5DC">#REF!</definedName>
    <definedName name="cf_nuc_exp_CM5DE" localSheetId="14">#REF!</definedName>
    <definedName name="cf_nuc_exp_CM5DE">#REF!</definedName>
    <definedName name="cf_nuc_exp_CMDCC" localSheetId="14">#REF!</definedName>
    <definedName name="cf_nuc_exp_CMDCC">#REF!</definedName>
    <definedName name="cf_nuc_exp_CMDEC" localSheetId="14">#REF!</definedName>
    <definedName name="cf_nuc_exp_CMDEC">#REF!</definedName>
    <definedName name="cf_nuc_exp_CMELE" localSheetId="14">#REF!</definedName>
    <definedName name="cf_nuc_exp_CMELE">#REF!</definedName>
    <definedName name="cf_nuc_exp_CMNEP" localSheetId="14">#REF!</definedName>
    <definedName name="cf_nuc_exp_CMNEP">#REF!</definedName>
    <definedName name="cf_oper" localSheetId="14">#REF!</definedName>
    <definedName name="cf_oper">#REF!</definedName>
    <definedName name="cf_oper_0" localSheetId="14">#REF!</definedName>
    <definedName name="cf_oper_0">#REF!</definedName>
    <definedName name="cf_oper_ambr" localSheetId="14">#REF!</definedName>
    <definedName name="cf_oper_ambr">#REF!</definedName>
    <definedName name="cf_oper_APIP" localSheetId="14">#REF!</definedName>
    <definedName name="cf_oper_APIP">#REF!</definedName>
    <definedName name="cf_oper_asst" localSheetId="14">#REF!</definedName>
    <definedName name="cf_oper_asst">#REF!</definedName>
    <definedName name="cf_oper_capx" localSheetId="14">#REF!</definedName>
    <definedName name="cf_oper_capx">#REF!</definedName>
    <definedName name="cf_oper_CM1DC" localSheetId="14">#REF!</definedName>
    <definedName name="cf_oper_CM1DC">#REF!</definedName>
    <definedName name="cf_oper_CM1DE" localSheetId="14">#REF!</definedName>
    <definedName name="cf_oper_CM1DE">#REF!</definedName>
    <definedName name="cf_oper_CM1EL" localSheetId="14">#REF!</definedName>
    <definedName name="cf_oper_CM1EL">#REF!</definedName>
    <definedName name="cf_oper_CM1NE" localSheetId="14">#REF!</definedName>
    <definedName name="cf_oper_CM1NE">#REF!</definedName>
    <definedName name="cf_oper_CM2DC" localSheetId="14">#REF!</definedName>
    <definedName name="cf_oper_CM2DC">#REF!</definedName>
    <definedName name="cf_oper_CM2DE" localSheetId="14">#REF!</definedName>
    <definedName name="cf_oper_CM2DE">#REF!</definedName>
    <definedName name="cf_oper_CM2EL" localSheetId="14">#REF!</definedName>
    <definedName name="cf_oper_CM2EL">#REF!</definedName>
    <definedName name="cf_oper_CM2NE" localSheetId="14">#REF!</definedName>
    <definedName name="cf_oper_CM2NE">#REF!</definedName>
    <definedName name="cf_oper_CM3DC" localSheetId="14">#REF!</definedName>
    <definedName name="cf_oper_CM3DC">#REF!</definedName>
    <definedName name="cf_oper_CM3DE" localSheetId="14">#REF!</definedName>
    <definedName name="cf_oper_CM3DE">#REF!</definedName>
    <definedName name="cf_oper_CM3EL" localSheetId="14">#REF!</definedName>
    <definedName name="cf_oper_CM3EL">#REF!</definedName>
    <definedName name="cf_oper_CM3NE" localSheetId="14">#REF!</definedName>
    <definedName name="cf_oper_CM3NE">#REF!</definedName>
    <definedName name="cf_oper_CM4DC" localSheetId="14">#REF!</definedName>
    <definedName name="cf_oper_CM4DC">#REF!</definedName>
    <definedName name="cf_oper_CM4DE" localSheetId="14">#REF!</definedName>
    <definedName name="cf_oper_CM4DE">#REF!</definedName>
    <definedName name="cf_oper_CM4EL" localSheetId="14">#REF!</definedName>
    <definedName name="cf_oper_CM4EL">#REF!</definedName>
    <definedName name="cf_oper_CM4NE" localSheetId="14">#REF!</definedName>
    <definedName name="cf_oper_CM4NE">#REF!</definedName>
    <definedName name="cf_oper_CM5DC" localSheetId="14">#REF!</definedName>
    <definedName name="cf_oper_CM5DC">#REF!</definedName>
    <definedName name="cf_oper_CM5DE" localSheetId="14">#REF!</definedName>
    <definedName name="cf_oper_CM5DE">#REF!</definedName>
    <definedName name="cf_oper_CMNEP" localSheetId="14">#REF!</definedName>
    <definedName name="cf_oper_CMNEP">#REF!</definedName>
    <definedName name="cf_oper_corp" localSheetId="14">#REF!</definedName>
    <definedName name="cf_oper_corp">#REF!</definedName>
    <definedName name="cf_oper_dgov" localSheetId="14">#REF!</definedName>
    <definedName name="cf_oper_dgov">#REF!</definedName>
    <definedName name="cf_oper_eadj" localSheetId="14">#REF!</definedName>
    <definedName name="cf_oper_eadj">#REF!</definedName>
    <definedName name="cf_oper_egov" localSheetId="14">#REF!</definedName>
    <definedName name="cf_oper_egov">#REF!</definedName>
    <definedName name="cf_oper_fsad" localSheetId="14">#REF!</definedName>
    <definedName name="cf_oper_fsad">#REF!</definedName>
    <definedName name="cf_oper_gadj" localSheetId="14">#REF!</definedName>
    <definedName name="cf_oper_gadj">#REF!</definedName>
    <definedName name="cf_oper_gov" localSheetId="14">#REF!</definedName>
    <definedName name="cf_oper_gov">#REF!</definedName>
    <definedName name="cf_oper_mali" localSheetId="14">#REF!</definedName>
    <definedName name="cf_oper_mali">#REF!</definedName>
    <definedName name="cf_oper_mwp" localSheetId="14">#REF!</definedName>
    <definedName name="cf_oper_mwp">#REF!</definedName>
    <definedName name="cf_oper_ngov" localSheetId="14">#REF!</definedName>
    <definedName name="cf_oper_ngov">#REF!</definedName>
    <definedName name="cf_oper_npl" localSheetId="14">#REF!</definedName>
    <definedName name="cf_oper_npl">#REF!</definedName>
    <definedName name="cf_oper_rgov" localSheetId="14">#REF!</definedName>
    <definedName name="cf_oper_rgov">#REF!</definedName>
    <definedName name="cf_oper_rmwp" localSheetId="14">#REF!</definedName>
    <definedName name="cf_oper_rmwp">#REF!</definedName>
    <definedName name="cf_oper_rode" localSheetId="14">#REF!</definedName>
    <definedName name="cf_oper_rode">#REF!</definedName>
    <definedName name="cf_oper_vfs" localSheetId="14">#REF!</definedName>
    <definedName name="cf_oper_vfs">#REF!</definedName>
    <definedName name="cf_oper_wolv" localSheetId="14">#REF!</definedName>
    <definedName name="cf_oper_wolv">#REF!</definedName>
    <definedName name="cf_other_prop_CM1DC" localSheetId="14">#REF!</definedName>
    <definedName name="cf_other_prop_CM1DC">#REF!</definedName>
    <definedName name="cf_other_prop_CM1DE" localSheetId="14">#REF!</definedName>
    <definedName name="cf_other_prop_CM1DE">#REF!</definedName>
    <definedName name="cf_other_prop_CM1EL" localSheetId="14">#REF!</definedName>
    <definedName name="cf_other_prop_CM1EL">#REF!</definedName>
    <definedName name="cf_other_prop_CM1NE" localSheetId="14">#REF!</definedName>
    <definedName name="cf_other_prop_CM1NE">#REF!</definedName>
    <definedName name="cf_other_prop_CM2DC" localSheetId="14">#REF!</definedName>
    <definedName name="cf_other_prop_CM2DC">#REF!</definedName>
    <definedName name="cf_other_prop_CM2DE" localSheetId="14">#REF!</definedName>
    <definedName name="cf_other_prop_CM2DE">#REF!</definedName>
    <definedName name="cf_other_prop_CM2EL" localSheetId="14">#REF!</definedName>
    <definedName name="cf_other_prop_CM2EL">#REF!</definedName>
    <definedName name="cf_other_prop_CM2NE" localSheetId="14">#REF!</definedName>
    <definedName name="cf_other_prop_CM2NE">#REF!</definedName>
    <definedName name="cf_other_prop_CM3DC" localSheetId="14">#REF!</definedName>
    <definedName name="cf_other_prop_CM3DC">#REF!</definedName>
    <definedName name="cf_other_prop_CM3DE" localSheetId="14">#REF!</definedName>
    <definedName name="cf_other_prop_CM3DE">#REF!</definedName>
    <definedName name="cf_other_prop_CM3EL" localSheetId="14">#REF!</definedName>
    <definedName name="cf_other_prop_CM3EL">#REF!</definedName>
    <definedName name="cf_other_prop_CM3NE" localSheetId="14">#REF!</definedName>
    <definedName name="cf_other_prop_CM3NE">#REF!</definedName>
    <definedName name="cf_other_prop_CM4DC" localSheetId="14">#REF!</definedName>
    <definedName name="cf_other_prop_CM4DC">#REF!</definedName>
    <definedName name="cf_other_prop_CM4DE" localSheetId="14">#REF!</definedName>
    <definedName name="cf_other_prop_CM4DE">#REF!</definedName>
    <definedName name="cf_other_prop_CM4EL" localSheetId="14">#REF!</definedName>
    <definedName name="cf_other_prop_CM4EL">#REF!</definedName>
    <definedName name="cf_other_prop_CM4NE" localSheetId="14">#REF!</definedName>
    <definedName name="cf_other_prop_CM4NE">#REF!</definedName>
    <definedName name="cf_other_prop_CM5DC" localSheetId="14">#REF!</definedName>
    <definedName name="cf_other_prop_CM5DC">#REF!</definedName>
    <definedName name="cf_other_prop_CM5DE" localSheetId="14">#REF!</definedName>
    <definedName name="cf_other_prop_CM5DE">#REF!</definedName>
    <definedName name="cf_other_prop_CMDCC" localSheetId="14">#REF!</definedName>
    <definedName name="cf_other_prop_CMDCC">#REF!</definedName>
    <definedName name="cf_other_prop_CMDEC" localSheetId="14">#REF!</definedName>
    <definedName name="cf_other_prop_CMDEC">#REF!</definedName>
    <definedName name="cf_other_prop_CMELE" localSheetId="14">#REF!</definedName>
    <definedName name="cf_other_prop_CMELE">#REF!</definedName>
    <definedName name="cf_other_prop_CMNEP" localSheetId="14">#REF!</definedName>
    <definedName name="cf_other_prop_CMNEP">#REF!</definedName>
    <definedName name="cf_otherinv_0" localSheetId="14">#REF!</definedName>
    <definedName name="cf_otherinv_0">#REF!</definedName>
    <definedName name="cf_otherinv_ambr" localSheetId="14">#REF!</definedName>
    <definedName name="cf_otherinv_ambr">#REF!</definedName>
    <definedName name="cf_otherinv_asst" localSheetId="14">#REF!</definedName>
    <definedName name="cf_otherinv_asst">#REF!</definedName>
    <definedName name="cf_otherinv_capx" localSheetId="14">#REF!</definedName>
    <definedName name="cf_otherinv_capx">#REF!</definedName>
    <definedName name="cf_otherinv_CM1DC" localSheetId="14">#REF!</definedName>
    <definedName name="cf_otherinv_CM1DC">#REF!</definedName>
    <definedName name="cf_otherinv_CM1DE" localSheetId="14">#REF!</definedName>
    <definedName name="cf_otherinv_CM1DE">#REF!</definedName>
    <definedName name="cf_otherinv_CM1EL" localSheetId="14">#REF!</definedName>
    <definedName name="cf_otherinv_CM1EL">#REF!</definedName>
    <definedName name="cf_otherinv_CM1NE" localSheetId="14">#REF!</definedName>
    <definedName name="cf_otherinv_CM1NE">#REF!</definedName>
    <definedName name="cf_otherinv_CM2DC" localSheetId="14">#REF!</definedName>
    <definedName name="cf_otherinv_CM2DC">#REF!</definedName>
    <definedName name="cf_otherinv_CM2DE" localSheetId="14">#REF!</definedName>
    <definedName name="cf_otherinv_CM2DE">#REF!</definedName>
    <definedName name="cf_otherinv_CM2EL" localSheetId="14">#REF!</definedName>
    <definedName name="cf_otherinv_CM2EL">#REF!</definedName>
    <definedName name="cf_otherinv_CM2NE" localSheetId="14">#REF!</definedName>
    <definedName name="cf_otherinv_CM2NE">#REF!</definedName>
    <definedName name="cf_otherinv_CM3DC" localSheetId="14">#REF!</definedName>
    <definedName name="cf_otherinv_CM3DC">#REF!</definedName>
    <definedName name="cf_otherinv_CM3DE" localSheetId="14">#REF!</definedName>
    <definedName name="cf_otherinv_CM3DE">#REF!</definedName>
    <definedName name="cf_otherinv_CM3EL" localSheetId="14">#REF!</definedName>
    <definedName name="cf_otherinv_CM3EL">#REF!</definedName>
    <definedName name="cf_otherinv_CM3NE" localSheetId="14">#REF!</definedName>
    <definedName name="cf_otherinv_CM3NE">#REF!</definedName>
    <definedName name="cf_otherinv_CM4DC" localSheetId="14">#REF!</definedName>
    <definedName name="cf_otherinv_CM4DC">#REF!</definedName>
    <definedName name="cf_otherinv_CM4DE" localSheetId="14">#REF!</definedName>
    <definedName name="cf_otherinv_CM4DE">#REF!</definedName>
    <definedName name="cf_otherinv_CM4EL" localSheetId="14">#REF!</definedName>
    <definedName name="cf_otherinv_CM4EL">#REF!</definedName>
    <definedName name="cf_otherinv_CM4NE" localSheetId="14">#REF!</definedName>
    <definedName name="cf_otherinv_CM4NE">#REF!</definedName>
    <definedName name="cf_otherinv_CM5DC" localSheetId="14">#REF!</definedName>
    <definedName name="cf_otherinv_CM5DC">#REF!</definedName>
    <definedName name="cf_otherinv_CM5DE" localSheetId="14">#REF!</definedName>
    <definedName name="cf_otherinv_CM5DE">#REF!</definedName>
    <definedName name="cf_otherinv_CMDCC" localSheetId="14">#REF!</definedName>
    <definedName name="cf_otherinv_CMDCC">#REF!</definedName>
    <definedName name="cf_otherinv_CMDEC" localSheetId="14">#REF!</definedName>
    <definedName name="cf_otherinv_CMDEC">#REF!</definedName>
    <definedName name="cf_otherinv_CMELE" localSheetId="14">#REF!</definedName>
    <definedName name="cf_otherinv_CMELE">#REF!</definedName>
    <definedName name="cf_otherinv_CMNEP" localSheetId="14">#REF!</definedName>
    <definedName name="cf_otherinv_CMNEP">#REF!</definedName>
    <definedName name="cf_otherinv_corp" localSheetId="14">#REF!</definedName>
    <definedName name="cf_otherinv_corp">#REF!</definedName>
    <definedName name="cf_otherinv_cres" localSheetId="14">#REF!</definedName>
    <definedName name="cf_otherinv_cres">#REF!</definedName>
    <definedName name="cf_otherinv_dcc" localSheetId="14">#REF!</definedName>
    <definedName name="cf_otherinv_dcc">#REF!</definedName>
    <definedName name="cf_otherinv_dcom" localSheetId="14">#REF!</definedName>
    <definedName name="cf_otherinv_dcom">#REF!</definedName>
    <definedName name="cf_otherinv_desi" localSheetId="14">#REF!</definedName>
    <definedName name="cf_otherinv_desi">#REF!</definedName>
    <definedName name="cf_otherinv_dfd" localSheetId="14">#REF!</definedName>
    <definedName name="cf_otherinv_dfd">#REF!</definedName>
    <definedName name="cf_otherinv_dnet" localSheetId="14">#REF!</definedName>
    <definedName name="cf_otherinv_dnet">#REF!</definedName>
    <definedName name="cf_otherinv_dsol" localSheetId="14">#REF!</definedName>
    <definedName name="cf_otherinv_dsol">#REF!</definedName>
    <definedName name="cf_otherinv_elec" localSheetId="14">#REF!</definedName>
    <definedName name="cf_otherinv_elec">#REF!</definedName>
    <definedName name="cf_otherinv_esvc" localSheetId="14">#REF!</definedName>
    <definedName name="cf_otherinv_esvc">#REF!</definedName>
    <definedName name="cf_otherinv_fnco" localSheetId="14">#REF!</definedName>
    <definedName name="cf_otherinv_fnco">#REF!</definedName>
    <definedName name="cf_otherinv_fsac" localSheetId="14">#REF!</definedName>
    <definedName name="cf_otherinv_fsac">#REF!</definedName>
    <definedName name="cf_otherinv_fser" localSheetId="14">#REF!</definedName>
    <definedName name="cf_otherinv_fser">#REF!</definedName>
    <definedName name="cf_otherinv_fstp" localSheetId="14">#REF!</definedName>
    <definedName name="cf_otherinv_fstp">#REF!</definedName>
    <definedName name="cf_otherinv_gadd" localSheetId="14">#REF!</definedName>
    <definedName name="cf_otherinv_gadd">#REF!</definedName>
    <definedName name="cf_otherinv_gadi" localSheetId="14">#REF!</definedName>
    <definedName name="cf_otherinv_gadi">#REF!</definedName>
    <definedName name="cf_otherinv_mali" localSheetId="14">#REF!</definedName>
    <definedName name="cf_otherinv_mali">#REF!</definedName>
    <definedName name="cf_otherinv_mwp" localSheetId="14">#REF!</definedName>
    <definedName name="cf_otherinv_mwp">#REF!</definedName>
    <definedName name="cf_otherinv_nep" localSheetId="14">#REF!</definedName>
    <definedName name="cf_otherinv_nep">#REF!</definedName>
    <definedName name="cf_otherinv_npl" localSheetId="14">#REF!</definedName>
    <definedName name="cf_otherinv_npl">#REF!</definedName>
    <definedName name="cf_otherinv_resm" localSheetId="14">#REF!</definedName>
    <definedName name="cf_otherinv_resm">#REF!</definedName>
    <definedName name="cf_otherinv_rmwp" localSheetId="14">#REF!</definedName>
    <definedName name="cf_otherinv_rmwp">#REF!</definedName>
    <definedName name="cf_otherinv_rode" localSheetId="14">#REF!</definedName>
    <definedName name="cf_otherinv_rode">#REF!</definedName>
    <definedName name="cf_otherinv_tam" localSheetId="14">#REF!</definedName>
    <definedName name="cf_otherinv_tam">#REF!</definedName>
    <definedName name="cf_otherinv_tsc" localSheetId="14">#REF!</definedName>
    <definedName name="cf_otherinv_tsc">#REF!</definedName>
    <definedName name="cf_otherinv_vent" localSheetId="14">#REF!</definedName>
    <definedName name="cf_otherinv_vent">#REF!</definedName>
    <definedName name="cf_otherinv_vfs" localSheetId="14">#REF!</definedName>
    <definedName name="cf_otherinv_vfs">#REF!</definedName>
    <definedName name="cf_otherinv_watr" localSheetId="14">#REF!</definedName>
    <definedName name="cf_otherinv_watr">#REF!</definedName>
    <definedName name="cf_otherinv_wolv" localSheetId="14">#REF!</definedName>
    <definedName name="cf_otherinv_wolv">#REF!</definedName>
    <definedName name="cf_otherprop_CM1DC" localSheetId="14">#REF!</definedName>
    <definedName name="cf_otherprop_CM1DC">#REF!</definedName>
    <definedName name="cf_otherprop_CM1DE" localSheetId="14">#REF!</definedName>
    <definedName name="cf_otherprop_CM1DE">#REF!</definedName>
    <definedName name="cf_otherprop_CM1EL" localSheetId="14">#REF!</definedName>
    <definedName name="cf_otherprop_CM1EL">#REF!</definedName>
    <definedName name="cf_otherprop_CM1NE" localSheetId="14">#REF!</definedName>
    <definedName name="cf_otherprop_CM1NE">#REF!</definedName>
    <definedName name="cf_otherprop_CM2DC" localSheetId="14">#REF!</definedName>
    <definedName name="cf_otherprop_CM2DC">#REF!</definedName>
    <definedName name="cf_otherprop_CM2DE" localSheetId="14">#REF!</definedName>
    <definedName name="cf_otherprop_CM2DE">#REF!</definedName>
    <definedName name="cf_otherprop_CM2EL" localSheetId="14">#REF!</definedName>
    <definedName name="cf_otherprop_CM2EL">#REF!</definedName>
    <definedName name="cf_otherprop_CM2NE" localSheetId="14">#REF!</definedName>
    <definedName name="cf_otherprop_CM2NE">#REF!</definedName>
    <definedName name="cf_otherprop_CM3DC" localSheetId="14">#REF!</definedName>
    <definedName name="cf_otherprop_CM3DC">#REF!</definedName>
    <definedName name="cf_otherprop_CM3DE" localSheetId="14">#REF!</definedName>
    <definedName name="cf_otherprop_CM3DE">#REF!</definedName>
    <definedName name="cf_otherprop_CM3EL" localSheetId="14">#REF!</definedName>
    <definedName name="cf_otherprop_CM3EL">#REF!</definedName>
    <definedName name="cf_otherprop_CM3NE" localSheetId="14">#REF!</definedName>
    <definedName name="cf_otherprop_CM3NE">#REF!</definedName>
    <definedName name="cf_otherprop_CM4DC" localSheetId="14">#REF!</definedName>
    <definedName name="cf_otherprop_CM4DC">#REF!</definedName>
    <definedName name="cf_otherprop_CM4DE" localSheetId="14">#REF!</definedName>
    <definedName name="cf_otherprop_CM4DE">#REF!</definedName>
    <definedName name="cf_otherprop_CM4EL" localSheetId="14">#REF!</definedName>
    <definedName name="cf_otherprop_CM4EL">#REF!</definedName>
    <definedName name="cf_otherprop_CM4NE" localSheetId="14">#REF!</definedName>
    <definedName name="cf_otherprop_CM4NE">#REF!</definedName>
    <definedName name="cf_otherprop_CM5DC" localSheetId="14">#REF!</definedName>
    <definedName name="cf_otherprop_CM5DC">#REF!</definedName>
    <definedName name="cf_otherprop_CM5DE" localSheetId="14">#REF!</definedName>
    <definedName name="cf_otherprop_CM5DE">#REF!</definedName>
    <definedName name="cf_otherprop_CMDCC" localSheetId="14">#REF!</definedName>
    <definedName name="cf_otherprop_CMDCC">#REF!</definedName>
    <definedName name="cf_otherprop_CMDEC" localSheetId="14">#REF!</definedName>
    <definedName name="cf_otherprop_CMDEC">#REF!</definedName>
    <definedName name="cf_otherprop_CMELE" localSheetId="14">#REF!</definedName>
    <definedName name="cf_otherprop_CMELE">#REF!</definedName>
    <definedName name="cf_otherprop_CMNEP" localSheetId="14">#REF!</definedName>
    <definedName name="cf_otherprop_CMNEP">#REF!</definedName>
    <definedName name="cf_pfin_iss_CM1DC" localSheetId="14">#REF!</definedName>
    <definedName name="cf_pfin_iss_CM1DC">#REF!</definedName>
    <definedName name="cf_pfin_iss_CM1DE" localSheetId="14">#REF!</definedName>
    <definedName name="cf_pfin_iss_CM1DE">#REF!</definedName>
    <definedName name="cf_pfin_iss_CM1EL" localSheetId="14">#REF!</definedName>
    <definedName name="cf_pfin_iss_CM1EL">#REF!</definedName>
    <definedName name="cf_pfin_iss_CM1NE" localSheetId="14">#REF!</definedName>
    <definedName name="cf_pfin_iss_CM1NE">#REF!</definedName>
    <definedName name="cf_pfin_iss_CM2DC" localSheetId="14">#REF!</definedName>
    <definedName name="cf_pfin_iss_CM2DC">#REF!</definedName>
    <definedName name="cf_pfin_iss_CM2DE" localSheetId="14">#REF!</definedName>
    <definedName name="cf_pfin_iss_CM2DE">#REF!</definedName>
    <definedName name="cf_pfin_iss_CM2EL" localSheetId="14">#REF!</definedName>
    <definedName name="cf_pfin_iss_CM2EL">#REF!</definedName>
    <definedName name="cf_pfin_iss_CM2NE" localSheetId="14">#REF!</definedName>
    <definedName name="cf_pfin_iss_CM2NE">#REF!</definedName>
    <definedName name="cf_pfin_iss_CM3DC" localSheetId="14">#REF!</definedName>
    <definedName name="cf_pfin_iss_CM3DC">#REF!</definedName>
    <definedName name="cf_pfin_iss_CM3DE" localSheetId="14">#REF!</definedName>
    <definedName name="cf_pfin_iss_CM3DE">#REF!</definedName>
    <definedName name="cf_pfin_iss_CM3EL" localSheetId="14">#REF!</definedName>
    <definedName name="cf_pfin_iss_CM3EL">#REF!</definedName>
    <definedName name="cf_pfin_iss_CM3NE" localSheetId="14">#REF!</definedName>
    <definedName name="cf_pfin_iss_CM3NE">#REF!</definedName>
    <definedName name="cf_pfin_iss_CM4DC" localSheetId="14">#REF!</definedName>
    <definedName name="cf_pfin_iss_CM4DC">#REF!</definedName>
    <definedName name="cf_pfin_iss_CM4DE" localSheetId="14">#REF!</definedName>
    <definedName name="cf_pfin_iss_CM4DE">#REF!</definedName>
    <definedName name="cf_pfin_iss_CM4EL" localSheetId="14">#REF!</definedName>
    <definedName name="cf_pfin_iss_CM4EL">#REF!</definedName>
    <definedName name="cf_pfin_iss_CM4NE" localSheetId="14">#REF!</definedName>
    <definedName name="cf_pfin_iss_CM4NE">#REF!</definedName>
    <definedName name="cf_pfin_iss_CM5DC" localSheetId="14">#REF!</definedName>
    <definedName name="cf_pfin_iss_CM5DC">#REF!</definedName>
    <definedName name="cf_pfin_iss_CM5DE" localSheetId="14">#REF!</definedName>
    <definedName name="cf_pfin_iss_CM5DE">#REF!</definedName>
    <definedName name="cf_pfin_iss_CMNEP" localSheetId="14">#REF!</definedName>
    <definedName name="cf_pfin_iss_CMNEP">#REF!</definedName>
    <definedName name="cf_pfs_div" localSheetId="14">#REF!</definedName>
    <definedName name="cf_pfs_div">#REF!</definedName>
    <definedName name="cf_pfs_div_0" localSheetId="14">#REF!</definedName>
    <definedName name="cf_pfs_div_0">#REF!</definedName>
    <definedName name="cf_pfs_div_CM1DC" localSheetId="14">#REF!</definedName>
    <definedName name="cf_pfs_div_CM1DC">#REF!</definedName>
    <definedName name="cf_pfs_div_CM1DE" localSheetId="14">#REF!</definedName>
    <definedName name="cf_pfs_div_CM1DE">#REF!</definedName>
    <definedName name="cf_pfs_div_CM1EL" localSheetId="14">#REF!</definedName>
    <definedName name="cf_pfs_div_CM1EL">#REF!</definedName>
    <definedName name="cf_pfs_div_CM1NE" localSheetId="14">#REF!</definedName>
    <definedName name="cf_pfs_div_CM1NE">#REF!</definedName>
    <definedName name="cf_pfs_div_CM2DC" localSheetId="14">#REF!</definedName>
    <definedName name="cf_pfs_div_CM2DC">#REF!</definedName>
    <definedName name="cf_pfs_div_CM2DE" localSheetId="14">#REF!</definedName>
    <definedName name="cf_pfs_div_CM2DE">#REF!</definedName>
    <definedName name="cf_pfs_div_CM2EL" localSheetId="14">#REF!</definedName>
    <definedName name="cf_pfs_div_CM2EL">#REF!</definedName>
    <definedName name="cf_pfs_div_CM2NE" localSheetId="14">#REF!</definedName>
    <definedName name="cf_pfs_div_CM2NE">#REF!</definedName>
    <definedName name="cf_pfs_div_CM3DC" localSheetId="14">#REF!</definedName>
    <definedName name="cf_pfs_div_CM3DC">#REF!</definedName>
    <definedName name="cf_pfs_div_CM3DE" localSheetId="14">#REF!</definedName>
    <definedName name="cf_pfs_div_CM3DE">#REF!</definedName>
    <definedName name="cf_pfs_div_CM3EL" localSheetId="14">#REF!</definedName>
    <definedName name="cf_pfs_div_CM3EL">#REF!</definedName>
    <definedName name="cf_pfs_div_CM3NE" localSheetId="14">#REF!</definedName>
    <definedName name="cf_pfs_div_CM3NE">#REF!</definedName>
    <definedName name="cf_pfs_div_CM4DC" localSheetId="14">#REF!</definedName>
    <definedName name="cf_pfs_div_CM4DC">#REF!</definedName>
    <definedName name="cf_pfs_div_CM4DE" localSheetId="14">#REF!</definedName>
    <definedName name="cf_pfs_div_CM4DE">#REF!</definedName>
    <definedName name="cf_pfs_div_CM4EL" localSheetId="14">#REF!</definedName>
    <definedName name="cf_pfs_div_CM4EL">#REF!</definedName>
    <definedName name="cf_pfs_div_CM4NE" localSheetId="14">#REF!</definedName>
    <definedName name="cf_pfs_div_CM4NE">#REF!</definedName>
    <definedName name="cf_pfs_div_CM5DC" localSheetId="14">#REF!</definedName>
    <definedName name="cf_pfs_div_CM5DC">#REF!</definedName>
    <definedName name="cf_pfs_div_CM5DE" localSheetId="14">#REF!</definedName>
    <definedName name="cf_pfs_div_CM5DE">#REF!</definedName>
    <definedName name="cf_pfs_div_CMNEP" localSheetId="14">#REF!</definedName>
    <definedName name="cf_pfs_div_CMNEP">#REF!</definedName>
    <definedName name="cf_pfs_div_dgov" localSheetId="14">#REF!</definedName>
    <definedName name="cf_pfs_div_dgov">#REF!</definedName>
    <definedName name="cf_pfs_div_egov" localSheetId="14">#REF!</definedName>
    <definedName name="cf_pfs_div_egov">#REF!</definedName>
    <definedName name="cf_pfs_div_fsad" localSheetId="14">#REF!</definedName>
    <definedName name="cf_pfs_div_fsad">#REF!</definedName>
    <definedName name="cf_pfs_div_gadj" localSheetId="14">#REF!</definedName>
    <definedName name="cf_pfs_div_gadj">#REF!</definedName>
    <definedName name="cf_pfs_div_gov" localSheetId="14">#REF!</definedName>
    <definedName name="cf_pfs_div_gov">#REF!</definedName>
    <definedName name="cf_pfs_div_ngov" localSheetId="14">#REF!</definedName>
    <definedName name="cf_pfs_div_ngov">#REF!</definedName>
    <definedName name="cf_pfs_div_rgov" localSheetId="14">#REF!</definedName>
    <definedName name="cf_pfs_div_rgov">#REF!</definedName>
    <definedName name="cf_pfs_div_vfs" localSheetId="14">#REF!</definedName>
    <definedName name="cf_pfs_div_vfs">#REF!</definedName>
    <definedName name="cf_pref_pension_CM1DC" localSheetId="14">#REF!</definedName>
    <definedName name="cf_pref_pension_CM1DC">#REF!</definedName>
    <definedName name="cf_pref_pension_CM1DE" localSheetId="14">#REF!</definedName>
    <definedName name="cf_pref_pension_CM1DE">#REF!</definedName>
    <definedName name="cf_pref_pension_CM1EL" localSheetId="14">#REF!</definedName>
    <definedName name="cf_pref_pension_CM1EL">#REF!</definedName>
    <definedName name="cf_pref_pension_CM1NE" localSheetId="14">#REF!</definedName>
    <definedName name="cf_pref_pension_CM1NE">#REF!</definedName>
    <definedName name="cf_pref_pension_CM2DC" localSheetId="14">#REF!</definedName>
    <definedName name="cf_pref_pension_CM2DC">#REF!</definedName>
    <definedName name="cf_pref_pension_CM2DE" localSheetId="14">#REF!</definedName>
    <definedName name="cf_pref_pension_CM2DE">#REF!</definedName>
    <definedName name="cf_pref_pension_CM2EL" localSheetId="14">#REF!</definedName>
    <definedName name="cf_pref_pension_CM2EL">#REF!</definedName>
    <definedName name="cf_pref_pension_CM2NE" localSheetId="14">#REF!</definedName>
    <definedName name="cf_pref_pension_CM2NE">#REF!</definedName>
    <definedName name="cf_pref_pension_CM3DC" localSheetId="14">#REF!</definedName>
    <definedName name="cf_pref_pension_CM3DC">#REF!</definedName>
    <definedName name="cf_pref_pension_CM3DE" localSheetId="14">#REF!</definedName>
    <definedName name="cf_pref_pension_CM3DE">#REF!</definedName>
    <definedName name="cf_pref_pension_CM3EL" localSheetId="14">#REF!</definedName>
    <definedName name="cf_pref_pension_CM3EL">#REF!</definedName>
    <definedName name="cf_pref_pension_CM3NE" localSheetId="14">#REF!</definedName>
    <definedName name="cf_pref_pension_CM3NE">#REF!</definedName>
    <definedName name="cf_pref_pension_CM4DC" localSheetId="14">#REF!</definedName>
    <definedName name="cf_pref_pension_CM4DC">#REF!</definedName>
    <definedName name="cf_pref_pension_CM4DE" localSheetId="14">#REF!</definedName>
    <definedName name="cf_pref_pension_CM4DE">#REF!</definedName>
    <definedName name="cf_pref_pension_CM4EL" localSheetId="14">#REF!</definedName>
    <definedName name="cf_pref_pension_CM4EL">#REF!</definedName>
    <definedName name="cf_pref_pension_CM4NE" localSheetId="14">#REF!</definedName>
    <definedName name="cf_pref_pension_CM4NE">#REF!</definedName>
    <definedName name="cf_pref_pension_CM5DC" localSheetId="14">#REF!</definedName>
    <definedName name="cf_pref_pension_CM5DC">#REF!</definedName>
    <definedName name="cf_pref_pension_CM5DE" localSheetId="14">#REF!</definedName>
    <definedName name="cf_pref_pension_CM5DE">#REF!</definedName>
    <definedName name="cf_pref_pension_CMDCC" localSheetId="14">#REF!</definedName>
    <definedName name="cf_pref_pension_CMDCC">#REF!</definedName>
    <definedName name="cf_pref_pension_CMDEC" localSheetId="14">#REF!</definedName>
    <definedName name="cf_pref_pension_CMDEC">#REF!</definedName>
    <definedName name="cf_pref_pension_CMELE" localSheetId="14">#REF!</definedName>
    <definedName name="cf_pref_pension_CMELE">#REF!</definedName>
    <definedName name="cf_pref_pension_CMNEP" localSheetId="14">#REF!</definedName>
    <definedName name="cf_pref_pension_CMNEP">#REF!</definedName>
    <definedName name="cf_prefinance_CM1DC" localSheetId="14">#REF!</definedName>
    <definedName name="cf_prefinance_CM1DC">#REF!</definedName>
    <definedName name="cf_prefinance_CM1DE" localSheetId="14">#REF!</definedName>
    <definedName name="cf_prefinance_CM1DE">#REF!</definedName>
    <definedName name="cf_prefinance_CM1EL" localSheetId="14">#REF!</definedName>
    <definedName name="cf_prefinance_CM1EL">#REF!</definedName>
    <definedName name="cf_prefinance_CM1NE" localSheetId="14">#REF!</definedName>
    <definedName name="cf_prefinance_CM1NE">#REF!</definedName>
    <definedName name="cf_prefinance_CM2DC" localSheetId="14">#REF!</definedName>
    <definedName name="cf_prefinance_CM2DC">#REF!</definedName>
    <definedName name="cf_prefinance_CM2DE" localSheetId="14">#REF!</definedName>
    <definedName name="cf_prefinance_CM2DE">#REF!</definedName>
    <definedName name="cf_prefinance_CM2EL" localSheetId="14">#REF!</definedName>
    <definedName name="cf_prefinance_CM2EL">#REF!</definedName>
    <definedName name="cf_prefinance_CM2NE" localSheetId="14">#REF!</definedName>
    <definedName name="cf_prefinance_CM2NE">#REF!</definedName>
    <definedName name="cf_prefinance_CM3DC" localSheetId="14">#REF!</definedName>
    <definedName name="cf_prefinance_CM3DC">#REF!</definedName>
    <definedName name="cf_prefinance_CM3DE" localSheetId="14">#REF!</definedName>
    <definedName name="cf_prefinance_CM3DE">#REF!</definedName>
    <definedName name="cf_prefinance_CM3EL" localSheetId="14">#REF!</definedName>
    <definedName name="cf_prefinance_CM3EL">#REF!</definedName>
    <definedName name="cf_prefinance_CM3NE" localSheetId="14">#REF!</definedName>
    <definedName name="cf_prefinance_CM3NE">#REF!</definedName>
    <definedName name="cf_prefinance_CM4DC" localSheetId="14">#REF!</definedName>
    <definedName name="cf_prefinance_CM4DC">#REF!</definedName>
    <definedName name="cf_prefinance_CM4DE" localSheetId="14">#REF!</definedName>
    <definedName name="cf_prefinance_CM4DE">#REF!</definedName>
    <definedName name="cf_prefinance_CM4EL" localSheetId="14">#REF!</definedName>
    <definedName name="cf_prefinance_CM4EL">#REF!</definedName>
    <definedName name="cf_prefinance_CM4NE" localSheetId="14">#REF!</definedName>
    <definedName name="cf_prefinance_CM4NE">#REF!</definedName>
    <definedName name="cf_prefinance_CMNEP" localSheetId="14">#REF!</definedName>
    <definedName name="cf_prefinance_CMNEP">#REF!</definedName>
    <definedName name="cf_quip_iss_CM1DC" localSheetId="14">#REF!</definedName>
    <definedName name="cf_quip_iss_CM1DC">#REF!</definedName>
    <definedName name="cf_quip_iss_CM1DE" localSheetId="14">#REF!</definedName>
    <definedName name="cf_quip_iss_CM1DE">#REF!</definedName>
    <definedName name="cf_quip_iss_CM1EL" localSheetId="14">#REF!</definedName>
    <definedName name="cf_quip_iss_CM1EL">#REF!</definedName>
    <definedName name="cf_quip_iss_CM1NE" localSheetId="14">#REF!</definedName>
    <definedName name="cf_quip_iss_CM1NE">#REF!</definedName>
    <definedName name="cf_quip_iss_CM2DC" localSheetId="14">#REF!</definedName>
    <definedName name="cf_quip_iss_CM2DC">#REF!</definedName>
    <definedName name="cf_quip_iss_CM2DE" localSheetId="14">#REF!</definedName>
    <definedName name="cf_quip_iss_CM2DE">#REF!</definedName>
    <definedName name="cf_quip_iss_CM2EL" localSheetId="14">#REF!</definedName>
    <definedName name="cf_quip_iss_CM2EL">#REF!</definedName>
    <definedName name="cf_quip_iss_CM2NE" localSheetId="14">#REF!</definedName>
    <definedName name="cf_quip_iss_CM2NE">#REF!</definedName>
    <definedName name="cf_quip_iss_CM3DC" localSheetId="14">#REF!</definedName>
    <definedName name="cf_quip_iss_CM3DC">#REF!</definedName>
    <definedName name="cf_quip_iss_CM3DE" localSheetId="14">#REF!</definedName>
    <definedName name="cf_quip_iss_CM3DE">#REF!</definedName>
    <definedName name="cf_quip_iss_CM3EL" localSheetId="14">#REF!</definedName>
    <definedName name="cf_quip_iss_CM3EL">#REF!</definedName>
    <definedName name="cf_quip_iss_CM3NE" localSheetId="14">#REF!</definedName>
    <definedName name="cf_quip_iss_CM3NE">#REF!</definedName>
    <definedName name="cf_quip_iss_CM4DC" localSheetId="14">#REF!</definedName>
    <definedName name="cf_quip_iss_CM4DC">#REF!</definedName>
    <definedName name="cf_quip_iss_CM4DE" localSheetId="14">#REF!</definedName>
    <definedName name="cf_quip_iss_CM4DE">#REF!</definedName>
    <definedName name="cf_quip_iss_CM4EL" localSheetId="14">#REF!</definedName>
    <definedName name="cf_quip_iss_CM4EL">#REF!</definedName>
    <definedName name="cf_quip_iss_CM4NE" localSheetId="14">#REF!</definedName>
    <definedName name="cf_quip_iss_CM4NE">#REF!</definedName>
    <definedName name="cf_quip_iss_CM5DC" localSheetId="14">#REF!</definedName>
    <definedName name="cf_quip_iss_CM5DC">#REF!</definedName>
    <definedName name="cf_quip_iss_CM5DE" localSheetId="14">#REF!</definedName>
    <definedName name="cf_quip_iss_CM5DE">#REF!</definedName>
    <definedName name="cf_quip_iss_CMNEP" localSheetId="14">#REF!</definedName>
    <definedName name="cf_quip_iss_CMNEP">#REF!</definedName>
    <definedName name="cf_salvage_CM1DC" localSheetId="14">#REF!</definedName>
    <definedName name="cf_salvage_CM1DC">#REF!</definedName>
    <definedName name="cf_salvage_CM1DE" localSheetId="14">#REF!</definedName>
    <definedName name="cf_salvage_CM1DE">#REF!</definedName>
    <definedName name="cf_salvage_CM1EL" localSheetId="14">#REF!</definedName>
    <definedName name="cf_salvage_CM1EL">#REF!</definedName>
    <definedName name="cf_salvage_CM1NE" localSheetId="14">#REF!</definedName>
    <definedName name="cf_salvage_CM1NE">#REF!</definedName>
    <definedName name="cf_salvage_CM2DC" localSheetId="14">#REF!</definedName>
    <definedName name="cf_salvage_CM2DC">#REF!</definedName>
    <definedName name="cf_salvage_CM2DE" localSheetId="14">#REF!</definedName>
    <definedName name="cf_salvage_CM2DE">#REF!</definedName>
    <definedName name="cf_salvage_CM2EL" localSheetId="14">#REF!</definedName>
    <definedName name="cf_salvage_CM2EL">#REF!</definedName>
    <definedName name="cf_salvage_CM2NE" localSheetId="14">#REF!</definedName>
    <definedName name="cf_salvage_CM2NE">#REF!</definedName>
    <definedName name="cf_salvage_CM3DC" localSheetId="14">#REF!</definedName>
    <definedName name="cf_salvage_CM3DC">#REF!</definedName>
    <definedName name="cf_salvage_CM3DE" localSheetId="14">#REF!</definedName>
    <definedName name="cf_salvage_CM3DE">#REF!</definedName>
    <definedName name="cf_salvage_CM3EL" localSheetId="14">#REF!</definedName>
    <definedName name="cf_salvage_CM3EL">#REF!</definedName>
    <definedName name="cf_salvage_CM3NE" localSheetId="14">#REF!</definedName>
    <definedName name="cf_salvage_CM3NE">#REF!</definedName>
    <definedName name="cf_salvage_CM4DC" localSheetId="14">#REF!</definedName>
    <definedName name="cf_salvage_CM4DC">#REF!</definedName>
    <definedName name="cf_salvage_CM4DE" localSheetId="14">#REF!</definedName>
    <definedName name="cf_salvage_CM4DE">#REF!</definedName>
    <definedName name="cf_salvage_CM4EL" localSheetId="14">#REF!</definedName>
    <definedName name="cf_salvage_CM4EL">#REF!</definedName>
    <definedName name="cf_salvage_CM4NE" localSheetId="14">#REF!</definedName>
    <definedName name="cf_salvage_CM4NE">#REF!</definedName>
    <definedName name="cf_salvage_CM5DC" localSheetId="14">#REF!</definedName>
    <definedName name="cf_salvage_CM5DC">#REF!</definedName>
    <definedName name="cf_salvage_CM5DE" localSheetId="14">#REF!</definedName>
    <definedName name="cf_salvage_CM5DE">#REF!</definedName>
    <definedName name="cf_salvage_CMDCC" localSheetId="14">#REF!</definedName>
    <definedName name="cf_salvage_CMDCC">#REF!</definedName>
    <definedName name="cf_salvage_CMDEC" localSheetId="14">#REF!</definedName>
    <definedName name="cf_salvage_CMDEC">#REF!</definedName>
    <definedName name="cf_salvage_CMELE" localSheetId="14">#REF!</definedName>
    <definedName name="cf_salvage_CMELE">#REF!</definedName>
    <definedName name="cf_salvage_CMNEP" localSheetId="14">#REF!</definedName>
    <definedName name="cf_salvage_CMNEP">#REF!</definedName>
    <definedName name="cf_stb_iss_0" localSheetId="14">#REF!</definedName>
    <definedName name="cf_stb_iss_0">#REF!</definedName>
    <definedName name="cf_stb_iss_ambr" localSheetId="14">#REF!</definedName>
    <definedName name="cf_stb_iss_ambr">#REF!</definedName>
    <definedName name="cf_stb_iss_APIP" localSheetId="14">#REF!</definedName>
    <definedName name="cf_stb_iss_APIP">#REF!</definedName>
    <definedName name="cf_stb_iss_asst" localSheetId="14">#REF!</definedName>
    <definedName name="cf_stb_iss_asst">#REF!</definedName>
    <definedName name="cf_stb_iss_capx" localSheetId="14">#REF!</definedName>
    <definedName name="cf_stb_iss_capx">#REF!</definedName>
    <definedName name="cf_stb_iss_CM1DC" localSheetId="14">#REF!</definedName>
    <definedName name="cf_stb_iss_CM1DC">#REF!</definedName>
    <definedName name="cf_stb_iss_CM1DE" localSheetId="14">#REF!</definedName>
    <definedName name="cf_stb_iss_CM1DE">#REF!</definedName>
    <definedName name="cf_stb_iss_CM1EL" localSheetId="14">#REF!</definedName>
    <definedName name="cf_stb_iss_CM1EL">#REF!</definedName>
    <definedName name="cf_stb_iss_CM1NE" localSheetId="14">#REF!</definedName>
    <definedName name="cf_stb_iss_CM1NE">#REF!</definedName>
    <definedName name="cf_stb_iss_CM2DC" localSheetId="14">#REF!</definedName>
    <definedName name="cf_stb_iss_CM2DC">#REF!</definedName>
    <definedName name="cf_stb_iss_CM2DE" localSheetId="14">#REF!</definedName>
    <definedName name="cf_stb_iss_CM2DE">#REF!</definedName>
    <definedName name="cf_stb_iss_CM2EL" localSheetId="14">#REF!</definedName>
    <definedName name="cf_stb_iss_CM2EL">#REF!</definedName>
    <definedName name="cf_stb_iss_CM2NE" localSheetId="14">#REF!</definedName>
    <definedName name="cf_stb_iss_CM2NE">#REF!</definedName>
    <definedName name="cf_stb_iss_CM3DC" localSheetId="14">#REF!</definedName>
    <definedName name="cf_stb_iss_CM3DC">#REF!</definedName>
    <definedName name="cf_stb_iss_CM3DE" localSheetId="14">#REF!</definedName>
    <definedName name="cf_stb_iss_CM3DE">#REF!</definedName>
    <definedName name="cf_stb_iss_CM3EL" localSheetId="14">#REF!</definedName>
    <definedName name="cf_stb_iss_CM3EL">#REF!</definedName>
    <definedName name="cf_stb_iss_CM3NE" localSheetId="14">#REF!</definedName>
    <definedName name="cf_stb_iss_CM3NE">#REF!</definedName>
    <definedName name="cf_stb_iss_CM4DC" localSheetId="14">#REF!</definedName>
    <definedName name="cf_stb_iss_CM4DC">#REF!</definedName>
    <definedName name="cf_stb_iss_CM4DE" localSheetId="14">#REF!</definedName>
    <definedName name="cf_stb_iss_CM4DE">#REF!</definedName>
    <definedName name="cf_stb_iss_CM4EL" localSheetId="14">#REF!</definedName>
    <definedName name="cf_stb_iss_CM4EL">#REF!</definedName>
    <definedName name="cf_stb_iss_CM4NE" localSheetId="14">#REF!</definedName>
    <definedName name="cf_stb_iss_CM4NE">#REF!</definedName>
    <definedName name="cf_stb_iss_CM5DC" localSheetId="14">#REF!</definedName>
    <definedName name="cf_stb_iss_CM5DC">#REF!</definedName>
    <definedName name="cf_stb_iss_CM5DE" localSheetId="14">#REF!</definedName>
    <definedName name="cf_stb_iss_CM5DE">#REF!</definedName>
    <definedName name="cf_stb_iss_CMNEP" localSheetId="14">#REF!</definedName>
    <definedName name="cf_stb_iss_CMNEP">#REF!</definedName>
    <definedName name="cf_stb_iss_corp" localSheetId="14">#REF!</definedName>
    <definedName name="cf_stb_iss_corp">#REF!</definedName>
    <definedName name="cf_stb_iss_dgov" localSheetId="14">#REF!</definedName>
    <definedName name="cf_stb_iss_dgov">#REF!</definedName>
    <definedName name="cf_stb_iss_eadj" localSheetId="14">#REF!</definedName>
    <definedName name="cf_stb_iss_eadj">#REF!</definedName>
    <definedName name="cf_stb_iss_egov" localSheetId="14">#REF!</definedName>
    <definedName name="cf_stb_iss_egov">#REF!</definedName>
    <definedName name="cf_stb_iss_fsad" localSheetId="14">#REF!</definedName>
    <definedName name="cf_stb_iss_fsad">#REF!</definedName>
    <definedName name="cf_stb_iss_gadj" localSheetId="14">#REF!</definedName>
    <definedName name="cf_stb_iss_gadj">#REF!</definedName>
    <definedName name="cf_stb_iss_gov" localSheetId="14">#REF!</definedName>
    <definedName name="cf_stb_iss_gov">#REF!</definedName>
    <definedName name="cf_stb_iss_mali" localSheetId="14">#REF!</definedName>
    <definedName name="cf_stb_iss_mali">#REF!</definedName>
    <definedName name="cf_stb_iss_mwp" localSheetId="14">#REF!</definedName>
    <definedName name="cf_stb_iss_mwp">#REF!</definedName>
    <definedName name="cf_stb_iss_ngov" localSheetId="14">#REF!</definedName>
    <definedName name="cf_stb_iss_ngov">#REF!</definedName>
    <definedName name="cf_stb_iss_npl" localSheetId="14">#REF!</definedName>
    <definedName name="cf_stb_iss_npl">#REF!</definedName>
    <definedName name="cf_stb_iss_rgov" localSheetId="14">#REF!</definedName>
    <definedName name="cf_stb_iss_rgov">#REF!</definedName>
    <definedName name="cf_stb_iss_rmwp" localSheetId="14">#REF!</definedName>
    <definedName name="cf_stb_iss_rmwp">#REF!</definedName>
    <definedName name="cf_stb_iss_rode" localSheetId="14">#REF!</definedName>
    <definedName name="cf_stb_iss_rode">#REF!</definedName>
    <definedName name="cf_stb_iss_vfs" localSheetId="14">#REF!</definedName>
    <definedName name="cf_stb_iss_vfs">#REF!</definedName>
    <definedName name="cf_stb_iss_wolv" localSheetId="14">#REF!</definedName>
    <definedName name="cf_stb_iss_wolv">#REF!</definedName>
    <definedName name="cf_tot_constr_CMDCC" localSheetId="14">#REF!</definedName>
    <definedName name="cf_tot_constr_CMDCC">#REF!</definedName>
    <definedName name="cf_tot_constr_CMDEC" localSheetId="14">#REF!</definedName>
    <definedName name="cf_tot_constr_CMDEC">#REF!</definedName>
    <definedName name="cf_tot_constr_CMELE" localSheetId="14">#REF!</definedName>
    <definedName name="cf_tot_constr_CMELE">#REF!</definedName>
    <definedName name="cf_tot_constr_CMNEP" localSheetId="14">#REF!</definedName>
    <definedName name="cf_tot_constr_CMNEP">#REF!</definedName>
    <definedName name="cf_tot_ret_0" localSheetId="14">#REF!</definedName>
    <definedName name="cf_tot_ret_0">#REF!</definedName>
    <definedName name="cf_tot_ret_ambr" localSheetId="14">#REF!</definedName>
    <definedName name="cf_tot_ret_ambr">#REF!</definedName>
    <definedName name="cf_tot_ret_APIP" localSheetId="14">#REF!</definedName>
    <definedName name="cf_tot_ret_APIP">#REF!</definedName>
    <definedName name="cf_tot_ret_asst" localSheetId="14">#REF!</definedName>
    <definedName name="cf_tot_ret_asst">#REF!</definedName>
    <definedName name="cf_tot_ret_capx" localSheetId="14">#REF!</definedName>
    <definedName name="cf_tot_ret_capx">#REF!</definedName>
    <definedName name="cf_tot_ret_CM1DC" localSheetId="14">#REF!</definedName>
    <definedName name="cf_tot_ret_CM1DC">#REF!</definedName>
    <definedName name="cf_tot_ret_CM1DE" localSheetId="14">#REF!</definedName>
    <definedName name="cf_tot_ret_CM1DE">#REF!</definedName>
    <definedName name="cf_tot_ret_CM1EL" localSheetId="14">#REF!</definedName>
    <definedName name="cf_tot_ret_CM1EL">#REF!</definedName>
    <definedName name="cf_tot_ret_CM1NE" localSheetId="14">#REF!</definedName>
    <definedName name="cf_tot_ret_CM1NE">#REF!</definedName>
    <definedName name="cf_tot_ret_CM2DC" localSheetId="14">#REF!</definedName>
    <definedName name="cf_tot_ret_CM2DC">#REF!</definedName>
    <definedName name="cf_tot_ret_CM2DE" localSheetId="14">#REF!</definedName>
    <definedName name="cf_tot_ret_CM2DE">#REF!</definedName>
    <definedName name="cf_tot_ret_CM2EL" localSheetId="14">#REF!</definedName>
    <definedName name="cf_tot_ret_CM2EL">#REF!</definedName>
    <definedName name="cf_tot_ret_CM2NE" localSheetId="14">#REF!</definedName>
    <definedName name="cf_tot_ret_CM2NE">#REF!</definedName>
    <definedName name="cf_tot_ret_CM3DC" localSheetId="14">#REF!</definedName>
    <definedName name="cf_tot_ret_CM3DC">#REF!</definedName>
    <definedName name="cf_tot_ret_CM3DE" localSheetId="14">#REF!</definedName>
    <definedName name="cf_tot_ret_CM3DE">#REF!</definedName>
    <definedName name="cf_tot_ret_CM3EL" localSheetId="14">#REF!</definedName>
    <definedName name="cf_tot_ret_CM3EL">#REF!</definedName>
    <definedName name="cf_tot_ret_CM3NE" localSheetId="14">#REF!</definedName>
    <definedName name="cf_tot_ret_CM3NE">#REF!</definedName>
    <definedName name="cf_tot_ret_CM4DC" localSheetId="14">#REF!</definedName>
    <definedName name="cf_tot_ret_CM4DC">#REF!</definedName>
    <definedName name="cf_tot_ret_CM4DE" localSheetId="14">#REF!</definedName>
    <definedName name="cf_tot_ret_CM4DE">#REF!</definedName>
    <definedName name="cf_tot_ret_CM4EL" localSheetId="14">#REF!</definedName>
    <definedName name="cf_tot_ret_CM4EL">#REF!</definedName>
    <definedName name="cf_tot_ret_CM4NE" localSheetId="14">#REF!</definedName>
    <definedName name="cf_tot_ret_CM4NE">#REF!</definedName>
    <definedName name="cf_tot_ret_CM5DC" localSheetId="14">#REF!</definedName>
    <definedName name="cf_tot_ret_CM5DC">#REF!</definedName>
    <definedName name="cf_tot_ret_CM5DE" localSheetId="14">#REF!</definedName>
    <definedName name="cf_tot_ret_CM5DE">#REF!</definedName>
    <definedName name="cf_tot_ret_CMNEP" localSheetId="14">#REF!</definedName>
    <definedName name="cf_tot_ret_CMNEP">#REF!</definedName>
    <definedName name="cf_tot_ret_corp" localSheetId="14">#REF!</definedName>
    <definedName name="cf_tot_ret_corp">#REF!</definedName>
    <definedName name="cf_tot_ret_dgov" localSheetId="14">#REF!</definedName>
    <definedName name="cf_tot_ret_dgov">#REF!</definedName>
    <definedName name="cf_tot_ret_eadj" localSheetId="14">#REF!</definedName>
    <definedName name="cf_tot_ret_eadj">#REF!</definedName>
    <definedName name="cf_tot_ret_egov" localSheetId="14">#REF!</definedName>
    <definedName name="cf_tot_ret_egov">#REF!</definedName>
    <definedName name="cf_tot_ret_fsad" localSheetId="14">#REF!</definedName>
    <definedName name="cf_tot_ret_fsad">#REF!</definedName>
    <definedName name="cf_tot_ret_gadj" localSheetId="14">#REF!</definedName>
    <definedName name="cf_tot_ret_gadj">#REF!</definedName>
    <definedName name="cf_tot_ret_gov" localSheetId="14">#REF!</definedName>
    <definedName name="cf_tot_ret_gov">#REF!</definedName>
    <definedName name="cf_tot_ret_mali" localSheetId="14">#REF!</definedName>
    <definedName name="cf_tot_ret_mali">#REF!</definedName>
    <definedName name="cf_tot_ret_mwp" localSheetId="14">#REF!</definedName>
    <definedName name="cf_tot_ret_mwp">#REF!</definedName>
    <definedName name="cf_tot_ret_ngov" localSheetId="14">#REF!</definedName>
    <definedName name="cf_tot_ret_ngov">#REF!</definedName>
    <definedName name="cf_tot_ret_npl" localSheetId="14">#REF!</definedName>
    <definedName name="cf_tot_ret_npl">#REF!</definedName>
    <definedName name="cf_tot_ret_rgov" localSheetId="14">#REF!</definedName>
    <definedName name="cf_tot_ret_rgov">#REF!</definedName>
    <definedName name="cf_tot_ret_rmwp" localSheetId="14">#REF!</definedName>
    <definedName name="cf_tot_ret_rmwp">#REF!</definedName>
    <definedName name="cf_tot_ret_rode" localSheetId="14">#REF!</definedName>
    <definedName name="cf_tot_ret_rode">#REF!</definedName>
    <definedName name="cf_tot_ret_vfs" localSheetId="14">#REF!</definedName>
    <definedName name="cf_tot_ret_vfs">#REF!</definedName>
    <definedName name="cf_tot_ret_wolv" localSheetId="14">#REF!</definedName>
    <definedName name="cf_tot_ret_wolv">#REF!</definedName>
    <definedName name="cf_vfs_iss_CM4DC" localSheetId="14">#REF!</definedName>
    <definedName name="cf_vfs_iss_CM4DC">#REF!</definedName>
    <definedName name="cf_vfs_iss_CM4DE" localSheetId="14">#REF!</definedName>
    <definedName name="cf_vfs_iss_CM4DE">#REF!</definedName>
    <definedName name="cf_vfs_iss_CMNEP" localSheetId="14">#REF!</definedName>
    <definedName name="cf_vfs_iss_CMNEP">#REF!</definedName>
    <definedName name="cf_wc_minint_be_0" localSheetId="14">#REF!</definedName>
    <definedName name="cf_wc_minint_be_0">#REF!</definedName>
    <definedName name="cf_wc_minint_be_ambr" localSheetId="14">#REF!</definedName>
    <definedName name="cf_wc_minint_be_ambr">#REF!</definedName>
    <definedName name="cf_wc_minint_be_asst" localSheetId="14">#REF!</definedName>
    <definedName name="cf_wc_minint_be_asst">#REF!</definedName>
    <definedName name="cf_wc_minint_be_capx" localSheetId="14">#REF!</definedName>
    <definedName name="cf_wc_minint_be_capx">#REF!</definedName>
    <definedName name="cf_wc_minint_be_CM1DC" localSheetId="14">#REF!</definedName>
    <definedName name="cf_wc_minint_be_CM1DC">#REF!</definedName>
    <definedName name="cf_wc_minint_be_CM2DC" localSheetId="14">#REF!</definedName>
    <definedName name="cf_wc_minint_be_CM2DC">#REF!</definedName>
    <definedName name="cf_wc_minint_be_CM3DC" localSheetId="14">#REF!</definedName>
    <definedName name="cf_wc_minint_be_CM3DC">#REF!</definedName>
    <definedName name="cf_wc_minint_be_CM4DC" localSheetId="14">#REF!</definedName>
    <definedName name="cf_wc_minint_be_CM4DC">#REF!</definedName>
    <definedName name="cf_wc_minint_be_CMNEP" localSheetId="14">#REF!</definedName>
    <definedName name="cf_wc_minint_be_CMNEP">#REF!</definedName>
    <definedName name="cf_wc_minint_be_corp" localSheetId="14">#REF!</definedName>
    <definedName name="cf_wc_minint_be_corp">#REF!</definedName>
    <definedName name="cf_wc_minint_be_dgov" localSheetId="14">#REF!</definedName>
    <definedName name="cf_wc_minint_be_dgov">#REF!</definedName>
    <definedName name="cf_wc_minint_be_eadj" localSheetId="14">#REF!</definedName>
    <definedName name="cf_wc_minint_be_eadj">#REF!</definedName>
    <definedName name="cf_wc_minint_be_egov" localSheetId="14">#REF!</definedName>
    <definedName name="cf_wc_minint_be_egov">#REF!</definedName>
    <definedName name="cf_wc_minint_be_fsad" localSheetId="14">#REF!</definedName>
    <definedName name="cf_wc_minint_be_fsad">#REF!</definedName>
    <definedName name="cf_wc_minint_be_gadj" localSheetId="14">#REF!</definedName>
    <definedName name="cf_wc_minint_be_gadj">#REF!</definedName>
    <definedName name="cf_wc_minint_be_gov" localSheetId="14">#REF!</definedName>
    <definedName name="cf_wc_minint_be_gov">#REF!</definedName>
    <definedName name="cf_wc_minint_be_mali" localSheetId="14">#REF!</definedName>
    <definedName name="cf_wc_minint_be_mali">#REF!</definedName>
    <definedName name="cf_wc_minint_be_mwp" localSheetId="14">#REF!</definedName>
    <definedName name="cf_wc_minint_be_mwp">#REF!</definedName>
    <definedName name="cf_wc_minint_be_ngov" localSheetId="14">#REF!</definedName>
    <definedName name="cf_wc_minint_be_ngov">#REF!</definedName>
    <definedName name="cf_wc_minint_be_npl" localSheetId="14">#REF!</definedName>
    <definedName name="cf_wc_minint_be_npl">#REF!</definedName>
    <definedName name="cf_wc_minint_be_rgov" localSheetId="14">#REF!</definedName>
    <definedName name="cf_wc_minint_be_rgov">#REF!</definedName>
    <definedName name="cf_wc_minint_be_rmwp" localSheetId="14">#REF!</definedName>
    <definedName name="cf_wc_minint_be_rmwp">#REF!</definedName>
    <definedName name="cf_wc_minint_be_rode" localSheetId="14">#REF!</definedName>
    <definedName name="cf_wc_minint_be_rode">#REF!</definedName>
    <definedName name="cf_wc_minint_be_vfs" localSheetId="14">#REF!</definedName>
    <definedName name="cf_wc_minint_be_vfs">#REF!</definedName>
    <definedName name="cf_wc_minint_be_wolv" localSheetId="14">#REF!</definedName>
    <definedName name="cf_wc_minint_be_wolv">#REF!</definedName>
    <definedName name="cf_wc_minint_maint_0" localSheetId="14">#REF!</definedName>
    <definedName name="cf_wc_minint_maint_0">#REF!</definedName>
    <definedName name="cf_wc_minint_maint_ambr" localSheetId="14">#REF!</definedName>
    <definedName name="cf_wc_minint_maint_ambr">#REF!</definedName>
    <definedName name="cf_wc_minint_maint_asst" localSheetId="14">#REF!</definedName>
    <definedName name="cf_wc_minint_maint_asst">#REF!</definedName>
    <definedName name="cf_wc_minint_maint_capx" localSheetId="14">#REF!</definedName>
    <definedName name="cf_wc_minint_maint_capx">#REF!</definedName>
    <definedName name="cf_wc_minint_maint_CM1DC" localSheetId="14">#REF!</definedName>
    <definedName name="cf_wc_minint_maint_CM1DC">#REF!</definedName>
    <definedName name="cf_wc_minint_maint_CM2DC" localSheetId="14">#REF!</definedName>
    <definedName name="cf_wc_minint_maint_CM2DC">#REF!</definedName>
    <definedName name="cf_wc_minint_maint_CM3DC" localSheetId="14">#REF!</definedName>
    <definedName name="cf_wc_minint_maint_CM3DC">#REF!</definedName>
    <definedName name="cf_wc_minint_maint_CM4DC" localSheetId="14">#REF!</definedName>
    <definedName name="cf_wc_minint_maint_CM4DC">#REF!</definedName>
    <definedName name="cf_wc_minint_maint_CMNEP" localSheetId="14">#REF!</definedName>
    <definedName name="cf_wc_minint_maint_CMNEP">#REF!</definedName>
    <definedName name="cf_wc_minint_maint_corp" localSheetId="14">#REF!</definedName>
    <definedName name="cf_wc_minint_maint_corp">#REF!</definedName>
    <definedName name="cf_wc_minint_maint_dgov" localSheetId="14">#REF!</definedName>
    <definedName name="cf_wc_minint_maint_dgov">#REF!</definedName>
    <definedName name="cf_wc_minint_maint_eadj" localSheetId="14">#REF!</definedName>
    <definedName name="cf_wc_minint_maint_eadj">#REF!</definedName>
    <definedName name="cf_wc_minint_maint_egov" localSheetId="14">#REF!</definedName>
    <definedName name="cf_wc_minint_maint_egov">#REF!</definedName>
    <definedName name="cf_wc_minint_maint_fsad" localSheetId="14">#REF!</definedName>
    <definedName name="cf_wc_minint_maint_fsad">#REF!</definedName>
    <definedName name="cf_wc_minint_maint_gadj" localSheetId="14">#REF!</definedName>
    <definedName name="cf_wc_minint_maint_gadj">#REF!</definedName>
    <definedName name="cf_wc_minint_maint_gov" localSheetId="14">#REF!</definedName>
    <definedName name="cf_wc_minint_maint_gov">#REF!</definedName>
    <definedName name="cf_wc_minint_maint_mali" localSheetId="14">#REF!</definedName>
    <definedName name="cf_wc_minint_maint_mali">#REF!</definedName>
    <definedName name="cf_wc_minint_maint_mwp" localSheetId="14">#REF!</definedName>
    <definedName name="cf_wc_minint_maint_mwp">#REF!</definedName>
    <definedName name="cf_wc_minint_maint_ngov" localSheetId="14">#REF!</definedName>
    <definedName name="cf_wc_minint_maint_ngov">#REF!</definedName>
    <definedName name="cf_wc_minint_maint_npl" localSheetId="14">#REF!</definedName>
    <definedName name="cf_wc_minint_maint_npl">#REF!</definedName>
    <definedName name="cf_wc_minint_maint_rgov" localSheetId="14">#REF!</definedName>
    <definedName name="cf_wc_minint_maint_rgov">#REF!</definedName>
    <definedName name="cf_wc_minint_maint_rmwp" localSheetId="14">#REF!</definedName>
    <definedName name="cf_wc_minint_maint_rmwp">#REF!</definedName>
    <definedName name="cf_wc_minint_maint_rode" localSheetId="14">#REF!</definedName>
    <definedName name="cf_wc_minint_maint_rode">#REF!</definedName>
    <definedName name="cf_wc_minint_maint_vfs" localSheetId="14">#REF!</definedName>
    <definedName name="cf_wc_minint_maint_vfs">#REF!</definedName>
    <definedName name="cf_wc_minint_maint_wolv" localSheetId="14">#REF!</definedName>
    <definedName name="cf_wc_minint_maint_wolv">#REF!</definedName>
    <definedName name="CFAC" localSheetId="14">#REF!</definedName>
    <definedName name="CFAC">#REF!</definedName>
    <definedName name="cfcfee1" localSheetId="14">'[129]1997 Forecast'!#REF!</definedName>
    <definedName name="cfcfee1">'[129]1997 Forecast'!#REF!</definedName>
    <definedName name="cfcfees" localSheetId="14">'[129]1997 Forecast'!#REF!</definedName>
    <definedName name="cfcfees">'[129]1997 Forecast'!#REF!</definedName>
    <definedName name="cfcfees1" localSheetId="14">'[129]1997 Forecast'!#REF!</definedName>
    <definedName name="cfcfees1">'[129]1997 Forecast'!#REF!</definedName>
    <definedName name="cfcfees1a" localSheetId="14">'[129]1997 Forecast'!#REF!</definedName>
    <definedName name="cfcfees1a">'[129]1997 Forecast'!#REF!</definedName>
    <definedName name="cfcfees1c" localSheetId="14">'[129]1997 Forecast'!#REF!</definedName>
    <definedName name="cfcfees1c">'[129]1997 Forecast'!#REF!</definedName>
    <definedName name="cfcfees2" localSheetId="14">'[129]1997 Forecast'!#REF!</definedName>
    <definedName name="cfcfees2">'[129]1997 Forecast'!#REF!</definedName>
    <definedName name="cfcfees22" localSheetId="14">'[129]1997 Forecast'!#REF!</definedName>
    <definedName name="cfcfees22">'[129]1997 Forecast'!#REF!</definedName>
    <definedName name="cfcfeesa" localSheetId="14">'[129]1997 Forecast'!#REF!</definedName>
    <definedName name="cfcfeesa">'[129]1997 Forecast'!#REF!</definedName>
    <definedName name="cfcfeesb" localSheetId="14">'[129]1997 Forecast'!#REF!</definedName>
    <definedName name="cfcfeesb">'[129]1997 Forecast'!#REF!</definedName>
    <definedName name="cfcfeess" localSheetId="14">'[129]1997 Forecast'!#REF!</definedName>
    <definedName name="cfcfeess">'[129]1997 Forecast'!#REF!</definedName>
    <definedName name="cfcsale1" localSheetId="14">'[129]1997 Forecast'!#REF!</definedName>
    <definedName name="cfcsale1">'[129]1997 Forecast'!#REF!</definedName>
    <definedName name="cfcsales" localSheetId="14">'[129]1997 Forecast'!#REF!</definedName>
    <definedName name="cfcsales">'[129]1997 Forecast'!#REF!</definedName>
    <definedName name="cfcsales01" localSheetId="14">'[129]1997 Forecast'!#REF!</definedName>
    <definedName name="cfcsales01">'[129]1997 Forecast'!#REF!</definedName>
    <definedName name="cfcsales1" localSheetId="14">'[129]1997 Forecast'!#REF!</definedName>
    <definedName name="cfcsales1">'[129]1997 Forecast'!#REF!</definedName>
    <definedName name="cfcsales1a" localSheetId="14">'[129]1997 Forecast'!#REF!</definedName>
    <definedName name="cfcsales1a">'[129]1997 Forecast'!#REF!</definedName>
    <definedName name="cfcsales1c" localSheetId="14">'[129]1997 Forecast'!#REF!</definedName>
    <definedName name="cfcsales1c">'[129]1997 Forecast'!#REF!</definedName>
    <definedName name="cfcsales2" localSheetId="14">'[129]1997 Forecast'!#REF!</definedName>
    <definedName name="cfcsales2">'[129]1997 Forecast'!#REF!</definedName>
    <definedName name="cfcsalesa" localSheetId="14">'[129]1997 Forecast'!#REF!</definedName>
    <definedName name="cfcsalesa">'[129]1997 Forecast'!#REF!</definedName>
    <definedName name="cfcsalesb" localSheetId="14">'[129]1997 Forecast'!#REF!</definedName>
    <definedName name="cfcsalesb">'[129]1997 Forecast'!#REF!</definedName>
    <definedName name="cfcsaless" localSheetId="14">'[129]1997 Forecast'!#REF!</definedName>
    <definedName name="cfcsaless">'[129]1997 Forecast'!#REF!</definedName>
    <definedName name="cfs" localSheetId="14">'[129]1997 Forecast'!#REF!</definedName>
    <definedName name="cfs">'[129]1997 Forecast'!#REF!</definedName>
    <definedName name="CFSUM" localSheetId="14">#REF!</definedName>
    <definedName name="CFSUM">#REF!</definedName>
    <definedName name="CH_COS">#REF!</definedName>
    <definedName name="change">#REF!</definedName>
    <definedName name="Change_Date">'[67]Changelog - HIDDEN'!$B$4:$B$883</definedName>
    <definedName name="Change_Initial">'[67]Changelog - HIDDEN'!$A$4:$A$883</definedName>
    <definedName name="Change_Rev">'[67]Changelog - HIDDEN'!$D$4:$D$883</definedName>
    <definedName name="ChangeInAccountsPayable" localSheetId="14">#REF!</definedName>
    <definedName name="ChangeInAccountsPayable">#REF!</definedName>
    <definedName name="ChangeInAccountsReceivable" localSheetId="14">#REF!</definedName>
    <definedName name="ChangeInAccountsReceivable">#REF!</definedName>
    <definedName name="ChangeInInventories" localSheetId="14">#REF!</definedName>
    <definedName name="ChangeInInventories">#REF!</definedName>
    <definedName name="ChangeInNetWorkingCapital" localSheetId="14">#REF!</definedName>
    <definedName name="ChangeInNetWorkingCapital">#REF!</definedName>
    <definedName name="ChangeInOtherCurrentAssets" localSheetId="14">#REF!</definedName>
    <definedName name="ChangeInOtherCurrentAssets">#REF!</definedName>
    <definedName name="ChangeInOtherCurrentLiabilities" localSheetId="14">#REF!</definedName>
    <definedName name="ChangeInOtherCurrentLiabilities">#REF!</definedName>
    <definedName name="ChangeNWC" localSheetId="14">#REF!</definedName>
    <definedName name="ChangeNWC">#REF!</definedName>
    <definedName name="charge_covenant" localSheetId="14">'[130]Contributory Assets Detail'!#REF!</definedName>
    <definedName name="charge_covenant">'[130]Contributory Assets Detail'!#REF!</definedName>
    <definedName name="charge_customer" localSheetId="14">'[110]Contributory Assets Detail'!#REF!</definedName>
    <definedName name="charge_customer">'[110]Contributory Assets Detail'!#REF!</definedName>
    <definedName name="charge_other1" localSheetId="14">'[110]Contributory Assets Detail'!#REF!</definedName>
    <definedName name="charge_other1">'[110]Contributory Assets Detail'!#REF!</definedName>
    <definedName name="charge_other2" localSheetId="14">'[110]Contributory Assets Detail'!#REF!</definedName>
    <definedName name="charge_other2">'[110]Contributory Assets Detail'!#REF!</definedName>
    <definedName name="charge_other3" localSheetId="14">'[110]Contributory Assets Detail'!#REF!</definedName>
    <definedName name="charge_other3">'[110]Contributory Assets Detail'!#REF!</definedName>
    <definedName name="charge_other4" localSheetId="14">'[110]Contributory Assets Detail'!#REF!</definedName>
    <definedName name="charge_other4">'[110]Contributory Assets Detail'!#REF!</definedName>
    <definedName name="charge_other5" localSheetId="14">'[110]Contributory Assets Detail'!#REF!</definedName>
    <definedName name="charge_other5">'[110]Contributory Assets Detail'!#REF!</definedName>
    <definedName name="charge_tradename" localSheetId="14">'[115]Contributory Assets Detail'!#REF!</definedName>
    <definedName name="charge_tradename">'[115]Contributory Assets Detail'!#REF!</definedName>
    <definedName name="CHARGE2" localSheetId="14">'[115]Contributory Assets Detail'!#REF!</definedName>
    <definedName name="CHARGE2">'[115]Contributory Assets Detail'!#REF!</definedName>
    <definedName name="CHARGE4" localSheetId="14">'[115]Contributory Assets Detail'!#REF!</definedName>
    <definedName name="CHARGE4">'[115]Contributory Assets Detail'!#REF!</definedName>
    <definedName name="chart" localSheetId="14">"Chart 1"</definedName>
    <definedName name="chart">#REF!</definedName>
    <definedName name="ChartData" localSheetId="14">#REF!</definedName>
    <definedName name="ChartData">#REF!</definedName>
    <definedName name="check" localSheetId="14">'[131]GL Query'!#REF!</definedName>
    <definedName name="check">'[131]GL Query'!#REF!</definedName>
    <definedName name="check1" localSheetId="14">#REF!</definedName>
    <definedName name="check1">#REF!</definedName>
    <definedName name="ChgClassFlag" localSheetId="14">#REF!</definedName>
    <definedName name="ChgClassFlag">#REF!</definedName>
    <definedName name="ChgStatusFlag" localSheetId="14">#REF!</definedName>
    <definedName name="ChgStatusFlag">#REF!</definedName>
    <definedName name="Choices_Wrapper">#N/A</definedName>
    <definedName name="CHOOSE">'[132]EXE MAIN MODEL'!$G$1130</definedName>
    <definedName name="CI" localSheetId="14">'[39]Maj Maint Schd'!#REF!</definedName>
    <definedName name="CI">'[13]Maj Maint Schd'!#REF!</definedName>
    <definedName name="CIP" localSheetId="14">#REF!</definedName>
    <definedName name="CIP">#REF!</definedName>
    <definedName name="CIQWBGuid">"1f5a91d4-5542-4639-807c-12862b3e28ba"</definedName>
    <definedName name="circ" localSheetId="14">'[133]Finance Assumptions'!$I$3</definedName>
    <definedName name="CIRC">[118]Assumptions!$C$5</definedName>
    <definedName name="circ1" localSheetId="14">[134]Assumptions!$J$4</definedName>
    <definedName name="circ1">#REF!</definedName>
    <definedName name="circ2">#REF!</definedName>
    <definedName name="circb">[135]Inputs!$D$4</definedName>
    <definedName name="circular" localSheetId="14">#REF!</definedName>
    <definedName name="circular">#REF!</definedName>
    <definedName name="CISO">'[136]CISO CHARGES'!$D$2:$AH$16</definedName>
    <definedName name="CivilHide">#REF!</definedName>
    <definedName name="ClassA" localSheetId="14">#REF!</definedName>
    <definedName name="ClassA">#REF!</definedName>
    <definedName name="ClassB" localSheetId="14">#REF!</definedName>
    <definedName name="ClassB">#REF!</definedName>
    <definedName name="Classification">[67]Validations!$U$3:$U$11</definedName>
    <definedName name="claw" localSheetId="14">'[33]ihsc-matrix'!#REF!</definedName>
    <definedName name="claw">'[33]ihsc-matrix'!#REF!</definedName>
    <definedName name="client">[109]Assumptions!$C$3</definedName>
    <definedName name="client_co">[71]Assumptions!$C$31</definedName>
    <definedName name="closingDate" localSheetId="14">#REF!</definedName>
    <definedName name="closingDate">#REF!</definedName>
    <definedName name="ClosingPrice" localSheetId="14">#REF!</definedName>
    <definedName name="ClosingPrice">#REF!</definedName>
    <definedName name="cmbs" localSheetId="14">[137]Model!#REF!</definedName>
    <definedName name="cmbs">[137]Model!#REF!</definedName>
    <definedName name="cms_dividends">[138]Finance!$B$268:$BI$268</definedName>
    <definedName name="CMWH" localSheetId="14">#REF!</definedName>
    <definedName name="CMWH">#REF!</definedName>
    <definedName name="CO_Data_Elements">[139]Temp!$F$39</definedName>
    <definedName name="CO_Factor" localSheetId="14">#REF!</definedName>
    <definedName name="CO_Factor">#REF!</definedName>
    <definedName name="CO2_Offsets_Construction">[66]Inputs!$B$513</definedName>
    <definedName name="COA" localSheetId="14">'[140]Chart of Account'!$A$3:$B$1310</definedName>
    <definedName name="COA">[141]COA!$A$3:$B$379</definedName>
    <definedName name="Coal_Prices">[142]Summary!$A$49</definedName>
    <definedName name="CoalInflation" localSheetId="14">'[143]Power Market'!#REF!</definedName>
    <definedName name="CoalInflation">'[144]Power Market'!#REF!</definedName>
    <definedName name="COB" localSheetId="14">#REF!</definedName>
    <definedName name="COB">#REF!</definedName>
    <definedName name="COB_" localSheetId="14">#REF!</definedName>
    <definedName name="COB_">#REF!</definedName>
    <definedName name="COB___DJ_On_Peak__F" localSheetId="14">#REF!</definedName>
    <definedName name="COB___DJ_On_Peak__F">#REF!</definedName>
    <definedName name="COB_1" localSheetId="14">#REF!</definedName>
    <definedName name="COB_1">#REF!</definedName>
    <definedName name="COBCHG" localSheetId="14">#REF!</definedName>
    <definedName name="COBCHG">#REF!</definedName>
    <definedName name="COBF" localSheetId="14">#REF!</definedName>
    <definedName name="COBF">#REF!</definedName>
    <definedName name="COBOP" localSheetId="14">#REF!</definedName>
    <definedName name="COBOP">#REF!</definedName>
    <definedName name="COBPK" localSheetId="14">#REF!</definedName>
    <definedName name="COBPK">#REF!</definedName>
    <definedName name="COBPK3" localSheetId="14">#REF!</definedName>
    <definedName name="COBPK3">#REF!</definedName>
    <definedName name="COBPKN" localSheetId="14">#REF!</definedName>
    <definedName name="COBPKN">#REF!</definedName>
    <definedName name="COBPKPEN" localSheetId="14">#REF!</definedName>
    <definedName name="COBPKPEN">#REF!</definedName>
    <definedName name="COD" localSheetId="14">'[145]Sandow 4 Financials'!$D$14</definedName>
    <definedName name="COD">#REF!</definedName>
    <definedName name="coeff">[91]Correlation!$B$3:$DL$4</definedName>
    <definedName name="cogs" localSheetId="14">[60]Sensitivities!#REF!</definedName>
    <definedName name="cogs">[60]Sensitivities!#REF!</definedName>
    <definedName name="COGS_as_a___of_Sales" localSheetId="14">#REF!</definedName>
    <definedName name="COGS_as_a___of_Sales">#REF!</definedName>
    <definedName name="cogs_exhibit_letter" localSheetId="14">'[146]Assumptions and Inputs'!#REF!</definedName>
    <definedName name="cogs_exhibit_letter">'[146]Assumptions and Inputs'!#REF!</definedName>
    <definedName name="cogs1" localSheetId="14">#REF!</definedName>
    <definedName name="cogs1">#REF!</definedName>
    <definedName name="cogs2" localSheetId="14">#REF!</definedName>
    <definedName name="cogs2">#REF!</definedName>
    <definedName name="cogs3" localSheetId="14">#REF!</definedName>
    <definedName name="cogs3">#REF!</definedName>
    <definedName name="cogs4" localSheetId="14">#REF!</definedName>
    <definedName name="cogs4">#REF!</definedName>
    <definedName name="cogs5" localSheetId="14">#REF!</definedName>
    <definedName name="cogs5">#REF!</definedName>
    <definedName name="colGasRevenue">'[147]Gas Trades'!$R$4:$R$9</definedName>
    <definedName name="colGasVolume">'[147]Gas Trades'!$M$4:$M$9</definedName>
    <definedName name="colPowerDelivery">'[136]Power Trades'!$J$4:$J$10000</definedName>
    <definedName name="colPowerEndDate">'[148]Power Trades'!$C$4:$C$9998</definedName>
    <definedName name="colPowerFlowDate">'[136]Power Trades'!$A$4:$A$10000</definedName>
    <definedName name="colPowerRevenue">'[136]Power Trades'!$AQ$4:$AQ$10000</definedName>
    <definedName name="colPowerTradeDate">'[148]Power Trades'!$AR$4:$AR$9998</definedName>
    <definedName name="colPowerVolume">'[147]Power Trades'!$M$4:$M$123</definedName>
    <definedName name="column_heading">'[110]Assumptions and Inputs'!$C$22</definedName>
    <definedName name="comb" localSheetId="14">[40]Model!#REF!</definedName>
    <definedName name="comb">[40]Model!#REF!</definedName>
    <definedName name="comb2" localSheetId="14">[40]Model!#REF!</definedName>
    <definedName name="comb2">[40]Model!#REF!</definedName>
    <definedName name="combbs" localSheetId="14">#REF!</definedName>
    <definedName name="combbs">#REF!</definedName>
    <definedName name="CombinedTaxRate">[149]Parameters!$C$6</definedName>
    <definedName name="COMBINST">#REF!</definedName>
    <definedName name="COMBLBR">#REF!</definedName>
    <definedName name="combsources" localSheetId="14">#REF!</definedName>
    <definedName name="combsources">#REF!</definedName>
    <definedName name="ComGen">'[48]Key Assumptions'!$F$26</definedName>
    <definedName name="Comments" localSheetId="14">#REF!</definedName>
    <definedName name="Comments">#REF!</definedName>
    <definedName name="CommercialPaper" localSheetId="14">'[150]Bond Interest Calculation'!#REF!</definedName>
    <definedName name="CommercialPaper">'[150]Bond Interest Calculation'!#REF!</definedName>
    <definedName name="Commitment_Date" localSheetId="14">#REF!</definedName>
    <definedName name="Commitment_Date">#REF!</definedName>
    <definedName name="Commodities" localSheetId="14">#REF!</definedName>
    <definedName name="Commodities">#REF!</definedName>
    <definedName name="common" localSheetId="14">#REF!</definedName>
    <definedName name="common">#REF!</definedName>
    <definedName name="Common_Dividends" localSheetId="14">#REF!</definedName>
    <definedName name="Common_Dividends">#REF!</definedName>
    <definedName name="Common_Lbr12" localSheetId="14">#REF!</definedName>
    <definedName name="Common_Lbr12">#REF!</definedName>
    <definedName name="Common_Lbr34" localSheetId="14">#REF!</definedName>
    <definedName name="Common_Lbr34">#REF!</definedName>
    <definedName name="Common_Stock_Issue__Buyback__99_03_Fcst___DCC" localSheetId="14">#REF!</definedName>
    <definedName name="Common_Stock_Issue__Buyback__99_03_Fcst___DCC">#REF!</definedName>
    <definedName name="Common_Stock_Issue__Buyback__99_03_Fcst___ELEC" localSheetId="14">#REF!</definedName>
    <definedName name="Common_Stock_Issue__Buyback__99_03_Fcst___ELEC">#REF!</definedName>
    <definedName name="Common_Stock_Issue__Buyback__Incremental___DCC" localSheetId="14">#REF!</definedName>
    <definedName name="Common_Stock_Issue__Buyback__Incremental___DCC">#REF!</definedName>
    <definedName name="Common_Stock_Issue__Buyback__Incremental___ELEC" localSheetId="14">#REF!</definedName>
    <definedName name="Common_Stock_Issue__Buyback__Incremental___ELEC">#REF!</definedName>
    <definedName name="Common_TB12" localSheetId="14">#REF!</definedName>
    <definedName name="Common_TB12">#REF!</definedName>
    <definedName name="Common_TB34" localSheetId="14">#REF!</definedName>
    <definedName name="Common_TB34">#REF!</definedName>
    <definedName name="Common12" localSheetId="14">#REF!</definedName>
    <definedName name="Common12">#REF!</definedName>
    <definedName name="Common34" localSheetId="14">#REF!</definedName>
    <definedName name="Common34">#REF!</definedName>
    <definedName name="Commoncost" localSheetId="14">[151]Sheet2!$B$12</definedName>
    <definedName name="Commoncost">[152]Sheet2!$B$12</definedName>
    <definedName name="Commoncost1" localSheetId="14">[151]Sheet2!$C$12</definedName>
    <definedName name="Commoncost1">[152]Sheet2!$C$12</definedName>
    <definedName name="CommonDividendsPaid" localSheetId="14">#REF!</definedName>
    <definedName name="CommonDividendsPaid">#REF!</definedName>
    <definedName name="CommonEquity" localSheetId="14">#REF!</definedName>
    <definedName name="CommonEquity">#REF!</definedName>
    <definedName name="CommonOutstanding" localSheetId="14">#REF!</definedName>
    <definedName name="CommonOutstanding">#REF!</definedName>
    <definedName name="Communication_Services_CAPX" localSheetId="14">#REF!</definedName>
    <definedName name="Communication_Services_CAPX">#REF!</definedName>
    <definedName name="Communication_Services_EBIT" localSheetId="14">#REF!</definedName>
    <definedName name="Communication_Services_EBIT">#REF!</definedName>
    <definedName name="Communication_Services_MAINT" localSheetId="14">#REF!</definedName>
    <definedName name="Communication_Services_MAINT">#REF!</definedName>
    <definedName name="COMP" localSheetId="14">'[2]WC Pipeline'!#REF!</definedName>
    <definedName name="COMP">'[2]WC Pipeline'!#REF!</definedName>
    <definedName name="Comp1">"DYNEGY INC                                                  |DYN"</definedName>
    <definedName name="Comp10">""</definedName>
    <definedName name="Comp2">"RELIANT ENERGY INC                                                  |RRI"</definedName>
    <definedName name="Comp3">"NRG ENERGY INC                                                  |NRG"</definedName>
    <definedName name="Comp4">""</definedName>
    <definedName name="Comp5">""</definedName>
    <definedName name="Comp6">""</definedName>
    <definedName name="Comp7">""</definedName>
    <definedName name="Comp8">""</definedName>
    <definedName name="Comp9">""</definedName>
    <definedName name="Company">[89]Controls!$C$6</definedName>
    <definedName name="Company_Name">"Cavalier Homes, Inc."</definedName>
    <definedName name="company1fye">[112]sum!$AK$11</definedName>
    <definedName name="companyfye">[153]model!$A$3</definedName>
    <definedName name="CompanyHQ" localSheetId="14">#REF!</definedName>
    <definedName name="CompanyHQ">#REF!</definedName>
    <definedName name="CompanyName" localSheetId="14">#REF!</definedName>
    <definedName name="CompanyName">#REF!</definedName>
    <definedName name="CompanyOverview1" localSheetId="14">#REF!</definedName>
    <definedName name="CompanyOverview1">#REF!</definedName>
    <definedName name="CompanyOverview2" localSheetId="14">#REF!</definedName>
    <definedName name="CompanyOverview2">#REF!</definedName>
    <definedName name="CompanyOverview3" localSheetId="14">#REF!</definedName>
    <definedName name="CompanyOverview3">#REF!</definedName>
    <definedName name="CompanyOverview4" localSheetId="14">#REF!</definedName>
    <definedName name="CompanyOverview4">#REF!</definedName>
    <definedName name="CompanyOverview5" localSheetId="14">#REF!</definedName>
    <definedName name="CompanyOverview5">#REF!</definedName>
    <definedName name="Compare">#REF!</definedName>
    <definedName name="CompletionDate" localSheetId="14">#REF!</definedName>
    <definedName name="CompletionDate">#REF!</definedName>
    <definedName name="CompList" localSheetId="14">#REF!</definedName>
    <definedName name="CompList">#REF!</definedName>
    <definedName name="Comps" localSheetId="14">#REF!</definedName>
    <definedName name="Comps">#REF!</definedName>
    <definedName name="coname" localSheetId="14">#REF!</definedName>
    <definedName name="coname">#REF!</definedName>
    <definedName name="CONCDATABASE">#REF!</definedName>
    <definedName name="ConcreteHide">#REF!</definedName>
    <definedName name="ConditionCol">39</definedName>
    <definedName name="Conductor" localSheetId="14">'[125]STATION BID UNITS'!#REF!</definedName>
    <definedName name="Conductor">'[125]STATION BID UNITS'!#REF!</definedName>
    <definedName name="ConfSwitch">'[55]Model Assumptions'!$C$7</definedName>
    <definedName name="CONIS" localSheetId="14">#REF!</definedName>
    <definedName name="CONIS">#REF!</definedName>
    <definedName name="CONLBR">#REF!</definedName>
    <definedName name="cono_yes" localSheetId="14">[62]Sheet1!#REF!</definedName>
    <definedName name="cono_yes">[63]Sheet1!#REF!</definedName>
    <definedName name="CONS1" localSheetId="14">#REF!</definedName>
    <definedName name="CONS1">#REF!</definedName>
    <definedName name="consbs" localSheetId="14">#REF!</definedName>
    <definedName name="consbs">#REF!</definedName>
    <definedName name="consideration" localSheetId="14">#REF!</definedName>
    <definedName name="consideration">#REF!</definedName>
    <definedName name="CONSINST">#REF!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TANT">'[154]CTT WORKSHEET'!$I$12</definedName>
    <definedName name="CONSTANT1">'[154]CTT WORKSHEET'!$J$12</definedName>
    <definedName name="ConstantsTable" localSheetId="14">#REF!</definedName>
    <definedName name="ConstantsTable">#REF!</definedName>
    <definedName name="Constr_Indirects_Labor">#REF!</definedName>
    <definedName name="Construction_Contingency_Amount">[66]Inputs!$B$594</definedName>
    <definedName name="Construction_Delay">[66]Inputs!$B$218</definedName>
    <definedName name="Construction_Draw_Balance_of_Facility_Monthly_Percentages">[66]Inputs!$C$604:$AZ$604</definedName>
    <definedName name="Construction_Draw_BOP_Spares_Monthly_Percentages">[66]Inputs!$C$607:$AZ$607</definedName>
    <definedName name="Construction_Draw_GA_Salaries">[66]Inputs!$C$611:$AZ$611</definedName>
    <definedName name="Construction_Draw_Gas_Interconnect_Monthly_Percentage">[66]Inputs!$C$609:$AZ$609</definedName>
    <definedName name="Construction_Draw_Initial_Spares_Monthly_Percentages">[66]Inputs!$C$606:$AZ$606</definedName>
    <definedName name="Construction_Draw_O_M_Mobilization_Monthly_Percentages">[66]Inputs!$C$608:$AZ$608</definedName>
    <definedName name="Construction_Draw_Owners_Contig">[66]Inputs!$C$613:$AZ$613</definedName>
    <definedName name="Construction_Draw_Power_Island_CT_Monthly_Percentage">[66]Inputs!$C$600:$AZ$600</definedName>
    <definedName name="Construction_Draw_Power_Island_HRSG_Other_Monthly_Percentage">[66]Inputs!$C$602:$AZ$602</definedName>
    <definedName name="Construction_Draw_Power_Island_ST_Monthly_Percentage">[66]Inputs!$C$601:$AZ$601</definedName>
    <definedName name="Construction_Draw_Transmission_Interconnect_Monthly_Percentage">[66]Inputs!$C$612:$AZ$612</definedName>
    <definedName name="Construction_Draw_Water_Interconnect_Monthly_Percentage">[66]Inputs!$C$610:$AZ$610</definedName>
    <definedName name="Construction_Duration__months">[66]Inputs!$B$220</definedName>
    <definedName name="Construction_Duration_Planned">[66]Inputs!$B$220</definedName>
    <definedName name="Construction_Month_Date">[66]Inputs!$C$229:$AU$229</definedName>
    <definedName name="Construction_Other_G_A">[66]Inputs!$B$563</definedName>
    <definedName name="Construction_Period">[66]Inputs!$C$228:$AZ$228</definedName>
    <definedName name="Construction_Professional_Services">[66]Inputs!$B$561</definedName>
    <definedName name="Construction_Public_Relations">[66]Inputs!$B$562</definedName>
    <definedName name="Construction_Salaries___Adders">[66]Inputs!$B$557</definedName>
    <definedName name="Construction_Travel___Entertainment">[66]Inputs!$B$558</definedName>
    <definedName name="ConstructionManagementFee" localSheetId="14">[143]Assumptions!#REF!</definedName>
    <definedName name="ConstructionManagementFee">[144]Assumptions!#REF!</definedName>
    <definedName name="Consumables" localSheetId="14">[108]TRANBUDGET!#REF!</definedName>
    <definedName name="Consumables">[80]TRANBUDGET!#REF!</definedName>
    <definedName name="Consumers">OFFSET('[155]Daily Gas Prices'!$H$2,0,0,COUNTA('[155]Daily Gas Prices'!$D$2:$D$10000),1)</definedName>
    <definedName name="cont">[156]Variables!$E$17</definedName>
    <definedName name="cont2">[156]Variables!$E$18</definedName>
    <definedName name="Contingency">'[67]Estimate Summary'!$P$39</definedName>
    <definedName name="Contr" hidden="1">{#N/A,#N/A,FALSE,"Aging Summary";#N/A,#N/A,FALSE,"Ratio Analysis";#N/A,#N/A,FALSE,"Test 120 Day Accts";#N/A,#N/A,FALSE,"Tickmarks"}</definedName>
    <definedName name="Contract_Types">OFFSET([94]Tables!$T$4,0,0,COUNTA([94]Tables!$T:$T)+0,1)</definedName>
    <definedName name="Contract25Generation">'[149]Apex 25 MW Monthly Output'!$C$3:$C$62</definedName>
    <definedName name="Contract25MarketOppCosts">'[149]Apex 25 MW Monthly Output'!$E$3:$E$62</definedName>
    <definedName name="Contract25Revenues">'[149]Apex 25 MW Monthly Output'!$D$3:$D$62</definedName>
    <definedName name="Contracted_only">[157]Financing!#REF!</definedName>
    <definedName name="Contracter_s_Markup" localSheetId="14">'[158]Inflation Table'!#REF!</definedName>
    <definedName name="Contracter_s_Markup">'[159]Inflation Table'!#REF!</definedName>
    <definedName name="contributory_charge" localSheetId="14">'[110]Contributory Assets Detail'!#REF!</definedName>
    <definedName name="contributory_charge">'[110]Contributory Assets Detail'!#REF!</definedName>
    <definedName name="ConversionToggle" localSheetId="14">#REF!</definedName>
    <definedName name="ConversionToggle">#REF!</definedName>
    <definedName name="ConvertibleDebt" localSheetId="14">#REF!</definedName>
    <definedName name="ConvertibleDebt">#REF!</definedName>
    <definedName name="ConvertibleDebt1" localSheetId="14">#REF!</definedName>
    <definedName name="ConvertibleDebt1">#REF!</definedName>
    <definedName name="ConvertibleDebt2" localSheetId="14">#REF!</definedName>
    <definedName name="ConvertibleDebt2">#REF!</definedName>
    <definedName name="ConvertibleDebt3" localSheetId="14">#REF!</definedName>
    <definedName name="ConvertibleDebt3">#REF!</definedName>
    <definedName name="ConvertibleDebt4" localSheetId="14">#REF!</definedName>
    <definedName name="ConvertibleDebt4">#REF!</definedName>
    <definedName name="ConvertibleDebtShares1" localSheetId="14">#REF!</definedName>
    <definedName name="ConvertibleDebtShares1">#REF!</definedName>
    <definedName name="ConvertibleDebtShares2" localSheetId="14">#REF!</definedName>
    <definedName name="ConvertibleDebtShares2">#REF!</definedName>
    <definedName name="ConvertibleDebtShares3" localSheetId="14">#REF!</definedName>
    <definedName name="ConvertibleDebtShares3">#REF!</definedName>
    <definedName name="ConvertibleDebtShares4" localSheetId="14">#REF!</definedName>
    <definedName name="ConvertibleDebtShares4">#REF!</definedName>
    <definedName name="ConvertiblePreferredBookValue" localSheetId="14">#REF!</definedName>
    <definedName name="ConvertiblePreferredBookValue">#REF!</definedName>
    <definedName name="ConvertiblePreferredBookValue1" localSheetId="14">#REF!</definedName>
    <definedName name="ConvertiblePreferredBookValue1">#REF!</definedName>
    <definedName name="ConvertiblePreferredBookValue2" localSheetId="14">#REF!</definedName>
    <definedName name="ConvertiblePreferredBookValue2">#REF!</definedName>
    <definedName name="ConvertiblePreferredLiquidValue" localSheetId="14">#REF!</definedName>
    <definedName name="ConvertiblePreferredLiquidValue">#REF!</definedName>
    <definedName name="ConvertiblePreferredLiquidValue1" localSheetId="14">#REF!</definedName>
    <definedName name="ConvertiblePreferredLiquidValue1">#REF!</definedName>
    <definedName name="ConvertiblePreferredLiquidValue2" localSheetId="14">#REF!</definedName>
    <definedName name="ConvertiblePreferredLiquidValue2">#REF!</definedName>
    <definedName name="ConvertiblePreferredShares1" localSheetId="14">#REF!</definedName>
    <definedName name="ConvertiblePreferredShares1">#REF!</definedName>
    <definedName name="ConvertiblePreferredShares2" localSheetId="14">#REF!</definedName>
    <definedName name="ConvertiblePreferredShares2">#REF!</definedName>
    <definedName name="converts" localSheetId="14">#REF!</definedName>
    <definedName name="converts">#REF!</definedName>
    <definedName name="COO" hidden="1">{#N/A,#N/A,FALSE,"Matrix";#N/A,#N/A,FALSE,"Cash Flow";#N/A,#N/A,FALSE,"10 Year Cost Analysis"}</definedName>
    <definedName name="COP" localSheetId="14">#REF!</definedName>
    <definedName name="COP">#REF!</definedName>
    <definedName name="CoPremium" localSheetId="14">#REF!</definedName>
    <definedName name="CoPremium">#REF!</definedName>
    <definedName name="copy" localSheetId="14">#REF!</definedName>
    <definedName name="copy">#REF!</definedName>
    <definedName name="copy2" localSheetId="14">#REF!</definedName>
    <definedName name="copy2">#REF!</definedName>
    <definedName name="CopyArea" localSheetId="14">'[105]Steam Flow Chart'!#REF!</definedName>
    <definedName name="CopyArea">'[105]Steam Flow Chart'!#REF!</definedName>
    <definedName name="COPYBOT" localSheetId="14">#REF!</definedName>
    <definedName name="COPYBOT">#REF!</definedName>
    <definedName name="copyright">[56]Assumptions!$C$7</definedName>
    <definedName name="COPYROW">#REF!</definedName>
    <definedName name="COPYTOP" localSheetId="14">#REF!</definedName>
    <definedName name="COPYTOP">#REF!</definedName>
    <definedName name="core_discrate1">'[34]Assumptions and Inputs'!$C$105</definedName>
    <definedName name="core_discrate10">'[34]Assumptions and Inputs'!$C$114</definedName>
    <definedName name="core_discrate11">'[34]Assumptions and Inputs'!$C$115</definedName>
    <definedName name="core_discrate12">'[34]Assumptions and Inputs'!$C$116</definedName>
    <definedName name="core_discrate13">'[34]Assumptions and Inputs'!$C$117</definedName>
    <definedName name="core_discrate14">'[34]Assumptions and Inputs'!$C$118</definedName>
    <definedName name="core_discrate15">'[34]Assumptions and Inputs'!$C$119</definedName>
    <definedName name="core_discrate16">'[34]Assumptions and Inputs'!$C$120</definedName>
    <definedName name="core_discrate17">'[34]Assumptions and Inputs'!$C$121</definedName>
    <definedName name="core_discrate18">'[34]Assumptions and Inputs'!$C$122</definedName>
    <definedName name="core_discrate19">'[34]Assumptions and Inputs'!$C$123</definedName>
    <definedName name="core_discrate2">'[34]Assumptions and Inputs'!$C$106</definedName>
    <definedName name="core_discrate20" localSheetId="14">'[115]Assumptions and Inputs'!#REF!</definedName>
    <definedName name="core_discrate20">'[115]Assumptions and Inputs'!#REF!</definedName>
    <definedName name="core_discrate3">'[34]Assumptions and Inputs'!$C$107</definedName>
    <definedName name="core_discrate4">'[34]Assumptions and Inputs'!$C$108</definedName>
    <definedName name="core_discrate5">'[34]Assumptions and Inputs'!$C$109</definedName>
    <definedName name="core_discrate6">'[34]Assumptions and Inputs'!$C$110</definedName>
    <definedName name="core_discrate7">'[34]Assumptions and Inputs'!$C$111</definedName>
    <definedName name="core_discrate8">'[34]Assumptions and Inputs'!$C$112</definedName>
    <definedName name="core_discrate9">'[34]Assumptions and Inputs'!$C$113</definedName>
    <definedName name="core_value" localSheetId="14">#REF!</definedName>
    <definedName name="core_value">#REF!</definedName>
    <definedName name="core_value_a">'[34]Product A'!$D$31</definedName>
    <definedName name="core_value_b">'[34]Product B'!$D$31</definedName>
    <definedName name="core_value_c">'[34]Product C'!$D$31</definedName>
    <definedName name="core_value_d">'[34]Product D'!$D$31</definedName>
    <definedName name="core_value_e">'[34]Product E'!$D$31</definedName>
    <definedName name="core_value_f">'[34]Product F'!$D$31</definedName>
    <definedName name="core_value_g">'[34]Product G'!$D$31</definedName>
    <definedName name="core_value_h">'[34]Product H'!$D$31</definedName>
    <definedName name="core_value_i">'[34]Product I'!$D$31</definedName>
    <definedName name="core_value_j">'[34]Product J'!$D$31</definedName>
    <definedName name="core_value_K">'[34]Product K'!$D$31</definedName>
    <definedName name="core_value_l">'[34]Product L'!$D$31</definedName>
    <definedName name="core_value_m">'[34]Product M'!$D$31</definedName>
    <definedName name="core_value_n">'[34]Product N'!$D$31</definedName>
    <definedName name="core_value_o">'[34]Product O'!$D$31</definedName>
    <definedName name="core_value_p">'[34]Product P'!$D$31</definedName>
    <definedName name="core_value_q">'[34]Product Q'!$D$31</definedName>
    <definedName name="core_value_r">'[34]Product R'!$D$31</definedName>
    <definedName name="core_value_s">'[34]Product S'!$D$31</definedName>
    <definedName name="core_value_t" localSheetId="14">#REF!</definedName>
    <definedName name="core_value_t">#REF!</definedName>
    <definedName name="CORP" localSheetId="14">#REF!</definedName>
    <definedName name="CORP">#REF!</definedName>
    <definedName name="Corp_Admin_EBIT" localSheetId="14">#REF!</definedName>
    <definedName name="Corp_Admin_EBIT">#REF!</definedName>
    <definedName name="Corp_Savings_EBIT" localSheetId="14">#REF!</definedName>
    <definedName name="Corp_Savings_EBIT">#REF!</definedName>
    <definedName name="corp1" localSheetId="14">#REF!</definedName>
    <definedName name="corp1">#REF!</definedName>
    <definedName name="corpbs" localSheetId="14">#REF!</definedName>
    <definedName name="corpbs">#REF!</definedName>
    <definedName name="corpcf" localSheetId="14">#REF!</definedName>
    <definedName name="corpcf">#REF!</definedName>
    <definedName name="corpcredit" localSheetId="14">#REF!</definedName>
    <definedName name="corpcredit">#REF!</definedName>
    <definedName name="corpdebt" localSheetId="14">#REF!</definedName>
    <definedName name="corpdebt">#REF!</definedName>
    <definedName name="corpexp">[60]Sensitivities!$H$248:$R$250</definedName>
    <definedName name="corpis" localSheetId="14">#REF!</definedName>
    <definedName name="corpis">#REF!</definedName>
    <definedName name="Corporate_Indirect_Total">#REF!</definedName>
    <definedName name="corporateGA">[65]Assumptions!$E$37</definedName>
    <definedName name="corpwc" localSheetId="14">#REF!</definedName>
    <definedName name="corpwc">#REF!</definedName>
    <definedName name="corr_carA" localSheetId="14">#REF!</definedName>
    <definedName name="corr_carA">#REF!</definedName>
    <definedName name="corr_carB" localSheetId="14">#REF!</definedName>
    <definedName name="corr_carB">#REF!</definedName>
    <definedName name="corr_liftA" localSheetId="14">#REF!</definedName>
    <definedName name="corr_liftA">#REF!</definedName>
    <definedName name="corr_liftB" localSheetId="14">#REF!</definedName>
    <definedName name="corr_liftB">#REF!</definedName>
    <definedName name="corr_liftC" localSheetId="14">#REF!</definedName>
    <definedName name="corr_liftC">#REF!</definedName>
    <definedName name="corr_weldA" localSheetId="14">#REF!</definedName>
    <definedName name="corr_weldA">#REF!</definedName>
    <definedName name="corr_weldB" localSheetId="14">#REF!</definedName>
    <definedName name="corr_weldB">#REF!</definedName>
    <definedName name="corr_weldC" localSheetId="14">#REF!</definedName>
    <definedName name="corr_weldC">#REF!</definedName>
    <definedName name="cost" localSheetId="14">[60]Sensitivities!#REF!</definedName>
    <definedName name="cost">[60]Sensitivities!#REF!</definedName>
    <definedName name="cost_1" localSheetId="14">#REF!</definedName>
    <definedName name="cost_1">#REF!</definedName>
    <definedName name="cost_2" localSheetId="14">#REF!</definedName>
    <definedName name="cost_2">#REF!</definedName>
    <definedName name="Cost_Code_Combined_Description">'[67]2014 - GSWC Cost Code Table'!$H$2:$H$1292</definedName>
    <definedName name="Cost_Code_Description">'[67]2014 - GSWC Cost Code Table'!$G$2:$G$1292</definedName>
    <definedName name="Cost_Code_Labor">'[67]2014 - GSWC Cost Code Table'!$C$2:$C$1292</definedName>
    <definedName name="Cost_Code_Material">'[67]2014 - GSWC Cost Code Table'!$D$2:$D$1292</definedName>
    <definedName name="Cost_Code_Subcontract">'[67]2014 - GSWC Cost Code Table'!$E$2:$E$1292</definedName>
    <definedName name="Cost_Code_Table_Description">'[67]2014 - GSWC Cost Code Table'!$Q$55:$CR$55</definedName>
    <definedName name="Cost_Code_Table_RangeName">'[67]2014 - GSWC Cost Code Table'!$Q$56:$CR$56</definedName>
    <definedName name="Costdebt" localSheetId="14">#REF!</definedName>
    <definedName name="Costdebt">#REF!</definedName>
    <definedName name="costeq" localSheetId="14">#REF!</definedName>
    <definedName name="costeq">#REF!</definedName>
    <definedName name="CostOfGoodsSold" localSheetId="14">#REF!</definedName>
    <definedName name="CostOfGoodsSold">#REF!</definedName>
    <definedName name="Costofsales">[60]Model!$AO$32:$AR$37</definedName>
    <definedName name="costpref" localSheetId="14">#REF!</definedName>
    <definedName name="costpref">#REF!</definedName>
    <definedName name="COSTTEST" localSheetId="14">#REF!</definedName>
    <definedName name="COSTTEST">#REF!</definedName>
    <definedName name="Count" localSheetId="14">#REF!</definedName>
    <definedName name="Count">#REF!</definedName>
    <definedName name="Counter" localSheetId="14">#REF!</definedName>
    <definedName name="Counter">#REF!</definedName>
    <definedName name="Countries" localSheetId="14">#REF!</definedName>
    <definedName name="Countries">#REF!</definedName>
    <definedName name="cov2a">[60]Covenants!$A$66:$W$90</definedName>
    <definedName name="cov4a">[60]Covenants!$E$213:$R$239</definedName>
    <definedName name="covenant_discrate">'[34]Assumptions and Inputs'!$C$174</definedName>
    <definedName name="covenant_value">'[34]Assumptions and Inputs'!$C$194</definedName>
    <definedName name="coversheet">[160]COVERSHEET!$A$1:$R$42</definedName>
    <definedName name="covertstart">'[161]Covert Lookups'!$W$24:$X$71</definedName>
    <definedName name="CPAGE">"37"</definedName>
    <definedName name="CPEAK" localSheetId="14">#REF!</definedName>
    <definedName name="CPEAK">#REF!</definedName>
    <definedName name="CPERIOD" localSheetId="14">#REF!</definedName>
    <definedName name="CPERIOD">#REF!</definedName>
    <definedName name="CPI">[118]Assumptions!$E$12</definedName>
    <definedName name="CPNMB">"1"</definedName>
    <definedName name="CPRating" localSheetId="14">#REF!</definedName>
    <definedName name="CPRating">#REF!</definedName>
    <definedName name="CPROFIT" localSheetId="14">#REF!</definedName>
    <definedName name="CPROFIT">#REF!</definedName>
    <definedName name="craAstoria2">'[65]CRA Astoria 2 Energy'!$D$3:$R$25</definedName>
    <definedName name="craAstoria3">'[65]CRA Astoria 3 Energy'!$D$3:$R$25</definedName>
    <definedName name="craAstoria4">'[65]CRA Astoria 4 Energy'!$D$3:$R$25</definedName>
    <definedName name="craAstoria5">'[65]CRA Astoria 5 Energy'!$D$3:$R$25</definedName>
    <definedName name="craAstoriaTotal">'[65]CRA Astoria Total'!$D$3:$R$25</definedName>
    <definedName name="craCapacityArray">'[65]CRA-Capacity'!$B$4:$P$7</definedName>
    <definedName name="craGowanus">'[65]CRA Gowanus Energy'!$D$3:$R$25</definedName>
    <definedName name="craNarrows">'[65]CRA Narrows Energy'!$D$3:$R$25</definedName>
    <definedName name="crate">[162]sum!$Y$13</definedName>
    <definedName name="craTotal">'[65]CRA-Total'!$D$3:$R$25</definedName>
    <definedName name="Create_Easton_Cost_Report">[142]!Create_Easton_Cost_Report</definedName>
    <definedName name="CREDITMEMO" localSheetId="14">#REF!</definedName>
    <definedName name="CREDITMEMO">#REF!</definedName>
    <definedName name="CreditTable" localSheetId="14">#REF!</definedName>
    <definedName name="CreditTable">#REF!</definedName>
    <definedName name="Crescent_Resources_CAPX" localSheetId="14">#REF!</definedName>
    <definedName name="Crescent_Resources_CAPX">#REF!</definedName>
    <definedName name="Crescent_Resources_EBIT" localSheetId="14">#REF!</definedName>
    <definedName name="Crescent_Resources_EBIT">#REF!</definedName>
    <definedName name="Crescent_Resources_MAINT" localSheetId="14">#REF!</definedName>
    <definedName name="Crescent_Resources_MAINT">#REF!</definedName>
    <definedName name="CRISK" localSheetId="14">#REF!</definedName>
    <definedName name="CRISK">#REF!</definedName>
    <definedName name="crit" localSheetId="14">#REF!</definedName>
    <definedName name="crit">#REF!</definedName>
    <definedName name="_xlnm.Criteria" localSheetId="14">#REF!</definedName>
    <definedName name="_xlnm.Criteria">#REF!</definedName>
    <definedName name="criteria2" localSheetId="14">#REF!</definedName>
    <definedName name="criteria2">#REF!</definedName>
    <definedName name="CRO" localSheetId="14">#REF!</definedName>
    <definedName name="CRO">#REF!</definedName>
    <definedName name="cRows">COUNTA(#REF!)</definedName>
    <definedName name="CS_AVG_SIZE">#REF!</definedName>
    <definedName name="CS_WELDING">#REF!</definedName>
    <definedName name="cshflw1" localSheetId="14">#REF!</definedName>
    <definedName name="cshflw1">#REF!</definedName>
    <definedName name="cshflw2" localSheetId="14">#REF!</definedName>
    <definedName name="cshflw2">#REF!</definedName>
    <definedName name="CSIssue" localSheetId="14">#REF!</definedName>
    <definedName name="CSIssue">#REF!</definedName>
    <definedName name="ctacst" localSheetId="14">#REF!</definedName>
    <definedName name="ctacst">#REF!</definedName>
    <definedName name="ctact" localSheetId="14">#REF!</definedName>
    <definedName name="ctact">#REF!</definedName>
    <definedName name="ctash" localSheetId="14">#REF!</definedName>
    <definedName name="ctash">#REF!</definedName>
    <definedName name="CTCODE" localSheetId="14">#REF!</definedName>
    <definedName name="CTCODE">#REF!</definedName>
    <definedName name="CTDELTA1" localSheetId="14">#REF!</definedName>
    <definedName name="CTDELTA1">#REF!</definedName>
    <definedName name="CTDELTA2" localSheetId="14">#REF!</definedName>
    <definedName name="CTDELTA2">#REF!</definedName>
    <definedName name="CTEPOS1" localSheetId="14">#REF!</definedName>
    <definedName name="CTEPOS1">#REF!</definedName>
    <definedName name="CTEPOS2" localSheetId="14">#REF!</definedName>
    <definedName name="CTEPOS2">#REF!</definedName>
    <definedName name="CTG_HR">[163]OperPar!$F$9</definedName>
    <definedName name="CTG_Power">[163]OperPar!$F$5</definedName>
    <definedName name="ctgcum" localSheetId="14">#REF!</definedName>
    <definedName name="ctgcum">#REF!</definedName>
    <definedName name="ctgmo" localSheetId="14">#REF!</definedName>
    <definedName name="ctgmo">#REF!</definedName>
    <definedName name="ctgmw" localSheetId="14">#REF!</definedName>
    <definedName name="ctgmw">#REF!</definedName>
    <definedName name="CTGPOS1" localSheetId="14">#REF!</definedName>
    <definedName name="CTGPOS1">#REF!</definedName>
    <definedName name="CTGPOS2" localSheetId="14">#REF!</definedName>
    <definedName name="CTGPOS2">#REF!</definedName>
    <definedName name="ctgs" localSheetId="14">#REF!</definedName>
    <definedName name="ctgs">#REF!</definedName>
    <definedName name="ctgw" localSheetId="14">#REF!</definedName>
    <definedName name="ctgw">#REF!</definedName>
    <definedName name="CTIM2">"075954"</definedName>
    <definedName name="CTMONTH" localSheetId="14">#REF!</definedName>
    <definedName name="CTMONTH">#REF!</definedName>
    <definedName name="CTO_CableLengthByCableSize">'[67]Collection Takeoff'!$R$306:$AB$306</definedName>
    <definedName name="CTO_CableSize">'[67]Collection Takeoff'!$R$3:$AB$3</definedName>
    <definedName name="CTPROFIT1" localSheetId="14">#REF!</definedName>
    <definedName name="CTPROFIT1">#REF!</definedName>
    <definedName name="CTPROFIT2" localSheetId="14">#REF!</definedName>
    <definedName name="CTPROFIT2">#REF!</definedName>
    <definedName name="CTPSPLPOS" localSheetId="14">#REF!</definedName>
    <definedName name="CTPSPLPOS">#REF!</definedName>
    <definedName name="ctrade_rateI">[70]Assumptions!$H$32</definedName>
    <definedName name="ctrev" localSheetId="14">#REF!</definedName>
    <definedName name="ctrev">#REF!</definedName>
    <definedName name="ctsust" localSheetId="14">#REF!</definedName>
    <definedName name="ctsust">#REF!</definedName>
    <definedName name="CTUNIT" localSheetId="14">#REF!</definedName>
    <definedName name="CTUNIT">#REF!</definedName>
    <definedName name="ctytd" localSheetId="14">#REF!</definedName>
    <definedName name="ctytd">#REF!</definedName>
    <definedName name="Cum_Pollutant" localSheetId="14">#REF!</definedName>
    <definedName name="Cum_Pollutant">#REF!</definedName>
    <definedName name="Cur_Tax" localSheetId="14">#REF!</definedName>
    <definedName name="Cur_Tax">#REF!</definedName>
    <definedName name="curr" localSheetId="14">#REF!</definedName>
    <definedName name="curr">#REF!</definedName>
    <definedName name="Currencies" localSheetId="14">#REF!</definedName>
    <definedName name="Currencies">#REF!</definedName>
    <definedName name="currency">[109]Assumptions!$C$7</definedName>
    <definedName name="currency_1">[71]Assumptions!$C$34</definedName>
    <definedName name="currency_heading">[56]Assumptions!$C$5</definedName>
    <definedName name="current">#REF!</definedName>
    <definedName name="Current_FTE" localSheetId="14">#REF!</definedName>
    <definedName name="Current_FTE">#REF!</definedName>
    <definedName name="CurrentAssets" localSheetId="14">#REF!</definedName>
    <definedName name="CurrentAssets">#REF!</definedName>
    <definedName name="CurrentLiabilities" localSheetId="14">#REF!</definedName>
    <definedName name="CurrentLiabilities">#REF!</definedName>
    <definedName name="CurrentRatio" localSheetId="14">#REF!</definedName>
    <definedName name="CurrentRatio">#REF!</definedName>
    <definedName name="Curve_Cd" localSheetId="14">#REF!</definedName>
    <definedName name="Curve_Cd">#REF!</definedName>
    <definedName name="Curve_Comm" localSheetId="14">#REF!</definedName>
    <definedName name="Curve_Comm">#REF!</definedName>
    <definedName name="Curve_Count" localSheetId="14">#REF!</definedName>
    <definedName name="Curve_Count">#REF!</definedName>
    <definedName name="Curve_Curr" localSheetId="14">#REF!</definedName>
    <definedName name="Curve_Curr">#REF!</definedName>
    <definedName name="Curve_Data" localSheetId="14">#REF!</definedName>
    <definedName name="Curve_Data">#REF!</definedName>
    <definedName name="Curve_Freq" localSheetId="14">#REF!</definedName>
    <definedName name="Curve_Freq">#REF!</definedName>
    <definedName name="Curve_Loc" localSheetId="14">#REF!</definedName>
    <definedName name="Curve_Loc">#REF!</definedName>
    <definedName name="Curve_Period" localSheetId="14">#REF!</definedName>
    <definedName name="Curve_Period">#REF!</definedName>
    <definedName name="Curve_Periods" localSheetId="14">#REF!</definedName>
    <definedName name="Curve_Periods">#REF!</definedName>
    <definedName name="Curve_Ref_Dates" localSheetId="14">#REF!</definedName>
    <definedName name="Curve_Ref_Dates">#REF!</definedName>
    <definedName name="Curve_Ref_Dt" localSheetId="14">#REF!</definedName>
    <definedName name="Curve_Ref_Dt">#REF!</definedName>
    <definedName name="Curve_Risk" localSheetId="14">#REF!</definedName>
    <definedName name="Curve_Risk">#REF!</definedName>
    <definedName name="Curve_UOM" localSheetId="14">#REF!</definedName>
    <definedName name="Curve_UOM">#REF!</definedName>
    <definedName name="CurveNumbers" localSheetId="14">'[164]Forward Curves'!#REF!</definedName>
    <definedName name="CurveNumbers">'[165]Forward Curves'!#REF!</definedName>
    <definedName name="Curves" localSheetId="14">#REF!</definedName>
    <definedName name="Curves">#REF!</definedName>
    <definedName name="CustLookup">[96]Lookup!$V$2:$W$520</definedName>
    <definedName name="CustNameList">[96]Lookup!$V$2:$V$520</definedName>
    <definedName name="customer_discrate">'[34]Assumptions and Inputs'!$C$173</definedName>
    <definedName name="customer2" localSheetId="14">#REF!</definedName>
    <definedName name="customer2">#REF!</definedName>
    <definedName name="customers_1" localSheetId="14">#REF!</definedName>
    <definedName name="customers_1">#REF!</definedName>
    <definedName name="customers_2" localSheetId="14">#REF!</definedName>
    <definedName name="customers_2">#REF!</definedName>
    <definedName name="CustomTaxRate" localSheetId="14">#REF!</definedName>
    <definedName name="CustomTaxRate">#REF!</definedName>
    <definedName name="CUSTVALUES">[166]datastage!$A$2:$A$418</definedName>
    <definedName name="CVOL" localSheetId="14">#REF!</definedName>
    <definedName name="CVOL">#REF!</definedName>
    <definedName name="Cwvu.GREY_ALL." hidden="1">#REF!</definedName>
    <definedName name="CYEPSGrowth" localSheetId="14">#REF!</definedName>
    <definedName name="CYEPSGrowth">#REF!</definedName>
    <definedName name="d" localSheetId="14" hidden="1">{"summary1",#N/A,FALSE,"Summary of Values";"summary2",#N/A,FALSE,"Summary of Values";"weighted average returns",#N/A,FALSE,"WACC and WARA";"fixed asset detail",#N/A,FALSE,"Fixed Asset Detail"}</definedName>
    <definedName name="d" hidden="1">{"summary1",#N/A,FALSE,"Summary of Values";"summary2",#N/A,FALSE,"Summary of Values";"weighted average returns",#N/A,FALSE,"WACC and WARA";"fixed asset detail",#N/A,FALSE,"Fixed Asset Detail"}</definedName>
    <definedName name="d_1" localSheetId="14" hidden="1">{"summary1",#N/A,FALSE,"Summary of Values";"summary2",#N/A,FALSE,"Summary of Values";"weighted average returns",#N/A,FALSE,"WACC and WARA";"fixed asset detail",#N/A,FALSE,"Fixed Asset Detail"}</definedName>
    <definedName name="d_1" hidden="1">{"summary1",#N/A,FALSE,"Summary of Values";"summary2",#N/A,FALSE,"Summary of Values";"weighted average returns",#N/A,FALSE,"WACC and WARA";"fixed asset detail",#N/A,FALSE,"Fixed Asset Detail"}</definedName>
    <definedName name="D_F" localSheetId="14">{"p1";"p2";"p3"}</definedName>
    <definedName name="D_F">{"p1";"p2";"p3"}</definedName>
    <definedName name="D_Fuel" localSheetId="14">'[113]HR''s and Disp. Fuel Cons. - 3'!#REF!</definedName>
    <definedName name="D_Fuel">'[111]HR''s and Disp. Fuel Cons. - 3'!#REF!</definedName>
    <definedName name="D1_A_col">45</definedName>
    <definedName name="D1_B_col">46</definedName>
    <definedName name="D1_C_col">47</definedName>
    <definedName name="D1_D_col">48</definedName>
    <definedName name="D1_E_col">49</definedName>
    <definedName name="DA" localSheetId="14">#REF!</definedName>
    <definedName name="DA">'[167]Actual Gross Rev Req'!$K$42</definedName>
    <definedName name="DA_Gas">#REF!</definedName>
    <definedName name="DA_Offpeak">#REF!</definedName>
    <definedName name="DA_Onpeak">#REF!</definedName>
    <definedName name="dada" hidden="1">{#N/A,#N/A,FALSE,"O&amp;M by processes";#N/A,#N/A,FALSE,"Elec Act vs Bud";#N/A,#N/A,FALSE,"G&amp;A";#N/A,#N/A,FALSE,"BGS";#N/A,#N/A,FALSE,"Res Cost"}</definedName>
    <definedName name="Daily">[91]Daily!$A$9:$W$132</definedName>
    <definedName name="DALBR">#REF!</definedName>
    <definedName name="dash" localSheetId="14">#REF!</definedName>
    <definedName name="dash">#REF!</definedName>
    <definedName name="data" localSheetId="14">[168]log!$A$2:$D$512</definedName>
    <definedName name="DATA">#REF!</definedName>
    <definedName name="Data.Next" localSheetId="14">'[169]Fleet Rates'!#REF!</definedName>
    <definedName name="Data.Next">'[169]Fleet Rates'!#REF!</definedName>
    <definedName name="Data_Labels" localSheetId="14">#REF!</definedName>
    <definedName name="Data_Labels">#REF!</definedName>
    <definedName name="Data_Set" localSheetId="14">#REF!</definedName>
    <definedName name="Data_Set">#REF!</definedName>
    <definedName name="Data_Set2" localSheetId="14">#REF!</definedName>
    <definedName name="Data_Set2">#REF!</definedName>
    <definedName name="data1" localSheetId="14">#REF!</definedName>
    <definedName name="data1">#REF!</definedName>
    <definedName name="Data10" localSheetId="14">#REF!</definedName>
    <definedName name="Data10">#REF!</definedName>
    <definedName name="Data11" localSheetId="14">#REF!</definedName>
    <definedName name="Data11">#REF!</definedName>
    <definedName name="Data12" localSheetId="14">#REF!</definedName>
    <definedName name="Data12">#REF!</definedName>
    <definedName name="Data13" localSheetId="14">#REF!</definedName>
    <definedName name="Data13">#REF!</definedName>
    <definedName name="Data14" localSheetId="14">#REF!</definedName>
    <definedName name="Data14">#REF!</definedName>
    <definedName name="Data15" localSheetId="14">#REF!</definedName>
    <definedName name="Data15">#REF!</definedName>
    <definedName name="Data16" localSheetId="14">#REF!</definedName>
    <definedName name="Data16">#REF!</definedName>
    <definedName name="Data17" localSheetId="14">#REF!</definedName>
    <definedName name="Data17">#REF!</definedName>
    <definedName name="Data18" localSheetId="14">#REF!</definedName>
    <definedName name="Data18">#REF!</definedName>
    <definedName name="Data19" localSheetId="14">#REF!</definedName>
    <definedName name="Data19">#REF!</definedName>
    <definedName name="data1a" localSheetId="14">#REF!</definedName>
    <definedName name="data1a">#REF!</definedName>
    <definedName name="data2" localSheetId="14">#REF!</definedName>
    <definedName name="data2">#REF!</definedName>
    <definedName name="Data20" localSheetId="14">#REF!</definedName>
    <definedName name="Data20">#REF!</definedName>
    <definedName name="data2a" localSheetId="14">#REF!</definedName>
    <definedName name="data2a">#REF!</definedName>
    <definedName name="data3" localSheetId="14">#REF!</definedName>
    <definedName name="data3">#REF!</definedName>
    <definedName name="data3a" localSheetId="14">#REF!</definedName>
    <definedName name="data3a">#REF!</definedName>
    <definedName name="data4" localSheetId="14">#REF!</definedName>
    <definedName name="data4">#REF!</definedName>
    <definedName name="data4a" localSheetId="14">#REF!</definedName>
    <definedName name="data4a">#REF!</definedName>
    <definedName name="data5" localSheetId="14">#REF!</definedName>
    <definedName name="data5">#REF!</definedName>
    <definedName name="data5a" localSheetId="14">#REF!</definedName>
    <definedName name="data5a">#REF!</definedName>
    <definedName name="Data6" localSheetId="14">#REF!</definedName>
    <definedName name="Data6">#REF!</definedName>
    <definedName name="Data7" localSheetId="14">#REF!</definedName>
    <definedName name="Data7">#REF!</definedName>
    <definedName name="Data8" localSheetId="14">#REF!</definedName>
    <definedName name="Data8">#REF!</definedName>
    <definedName name="Data9" localSheetId="14">#REF!</definedName>
    <definedName name="Data9">#REF!</definedName>
    <definedName name="_xlnm.Database" localSheetId="14">#REF!</definedName>
    <definedName name="_xlnm.Database">#REF!</definedName>
    <definedName name="DataColEnd" localSheetId="14">#REF!</definedName>
    <definedName name="DataColEnd">#REF!</definedName>
    <definedName name="DataColStart" localSheetId="14">#REF!</definedName>
    <definedName name="DataColStart">#REF!</definedName>
    <definedName name="DATAINST">#REF!</definedName>
    <definedName name="DataLabel1" localSheetId="14">#REF!</definedName>
    <definedName name="DataLabel1">#REF!</definedName>
    <definedName name="DataLabel10" localSheetId="14">#REF!</definedName>
    <definedName name="DataLabel10">#REF!</definedName>
    <definedName name="DataLabel11" localSheetId="14">#REF!</definedName>
    <definedName name="DataLabel11">#REF!</definedName>
    <definedName name="DataLabel12" localSheetId="14">#REF!</definedName>
    <definedName name="DataLabel12">#REF!</definedName>
    <definedName name="DataLabel13" localSheetId="14">#REF!</definedName>
    <definedName name="DataLabel13">#REF!</definedName>
    <definedName name="DataLabel14" localSheetId="14">#REF!</definedName>
    <definedName name="DataLabel14">#REF!</definedName>
    <definedName name="DataLabel15" localSheetId="14">#REF!</definedName>
    <definedName name="DataLabel15">#REF!</definedName>
    <definedName name="DataLabel16" localSheetId="14">#REF!</definedName>
    <definedName name="DataLabel16">#REF!</definedName>
    <definedName name="DataLabel17" localSheetId="14">#REF!</definedName>
    <definedName name="DataLabel17">#REF!</definedName>
    <definedName name="DataLabel18" localSheetId="14">#REF!</definedName>
    <definedName name="DataLabel18">#REF!</definedName>
    <definedName name="DataLabel19" localSheetId="14">#REF!</definedName>
    <definedName name="DataLabel19">#REF!</definedName>
    <definedName name="DataLabel2" localSheetId="14">#REF!</definedName>
    <definedName name="DataLabel2">#REF!</definedName>
    <definedName name="DataLabel20" localSheetId="14">#REF!</definedName>
    <definedName name="DataLabel20">#REF!</definedName>
    <definedName name="DataLabel3" localSheetId="14">#REF!</definedName>
    <definedName name="DataLabel3">#REF!</definedName>
    <definedName name="DataLabel4" localSheetId="14">#REF!</definedName>
    <definedName name="DataLabel4">#REF!</definedName>
    <definedName name="DataLabel5" localSheetId="14">#REF!</definedName>
    <definedName name="DataLabel5">#REF!</definedName>
    <definedName name="DataLabel6" localSheetId="14">#REF!</definedName>
    <definedName name="DataLabel6">#REF!</definedName>
    <definedName name="DataLabel7" localSheetId="14">#REF!</definedName>
    <definedName name="DataLabel7">#REF!</definedName>
    <definedName name="DataLabel8" localSheetId="14">#REF!</definedName>
    <definedName name="DataLabel8">#REF!</definedName>
    <definedName name="DataLabel9" localSheetId="14">#REF!</definedName>
    <definedName name="DataLabel9">#REF!</definedName>
    <definedName name="DataThrough" localSheetId="14">#REF!</definedName>
    <definedName name="DataThrough">#REF!</definedName>
    <definedName name="DATE" localSheetId="14">#REF!</definedName>
    <definedName name="DATE">#REF!</definedName>
    <definedName name="DATE_SPREAD" localSheetId="14">#REF!</definedName>
    <definedName name="DATE_SPREAD">#REF!</definedName>
    <definedName name="date_stamp" localSheetId="14">[102]Assumptions!#REF!</definedName>
    <definedName name="date_stamp">[102]Assumptions!#REF!</definedName>
    <definedName name="DateHeader">[89]Controls!$D$17</definedName>
    <definedName name="DateI2">#REF!</definedName>
    <definedName name="DateI3">#REF!</definedName>
    <definedName name="DateI5">#REF!</definedName>
    <definedName name="DateI6">#REF!</definedName>
    <definedName name="DateSwitch" localSheetId="14">#REF!</definedName>
    <definedName name="DateSwitch">#REF!</definedName>
    <definedName name="dave">'[170]Power Trades'!$A$4:$A$10000</definedName>
    <definedName name="david">[171]MERGER1!$A$44:$T$91,[171]MERGER1!$AB$124:$BC$190,[171]MERGER1!$AB$200:$BC$262,[171]MERGER1!$AB$63:$BC$121,[171]MERGER1!$BI$1:$BY$57,[171]MERGER1!$CA$1:$CV$44,[171]MERGER1!$CY$1:$DT$44</definedName>
    <definedName name="DAYS" localSheetId="14">#REF!</definedName>
    <definedName name="DAYS">#REF!</definedName>
    <definedName name="Days_in_month" localSheetId="14">[172]SBPP!#REF!</definedName>
    <definedName name="Days_in_month">[172]SBPP!#REF!</definedName>
    <definedName name="DaysInventories" localSheetId="14">#REF!</definedName>
    <definedName name="DaysInventories">#REF!</definedName>
    <definedName name="DaysInventory" localSheetId="14">#REF!</definedName>
    <definedName name="DaysInventory">#REF!</definedName>
    <definedName name="DaysPayable" localSheetId="14">#REF!</definedName>
    <definedName name="DaysPayable">#REF!</definedName>
    <definedName name="DaysPayables" localSheetId="14">#REF!</definedName>
    <definedName name="DaysPayables">#REF!</definedName>
    <definedName name="DaysReceivables" localSheetId="14">#REF!</definedName>
    <definedName name="DaysReceivables">#REF!</definedName>
    <definedName name="DB" localSheetId="14">#REF!</definedName>
    <definedName name="DB">#REF!</definedName>
    <definedName name="dbpdt">'[173]Piping Calc'!$M$4</definedName>
    <definedName name="DCC_AmortPF_Requirements" localSheetId="14">#REF!</definedName>
    <definedName name="DCC_AmortPF_Requirements">#REF!</definedName>
    <definedName name="dcc_common_equity" localSheetId="14">#REF!</definedName>
    <definedName name="dcc_common_equity">#REF!</definedName>
    <definedName name="DCC_Debt" localSheetId="14">#REF!</definedName>
    <definedName name="DCC_Debt">#REF!</definedName>
    <definedName name="DCC_Debt_Percent" localSheetId="14">#REF!</definedName>
    <definedName name="DCC_Debt_Percent">#REF!</definedName>
    <definedName name="DCC_EBIT" localSheetId="14">#REF!</definedName>
    <definedName name="DCC_EBIT">#REF!</definedName>
    <definedName name="DCC_ending_debt" localSheetId="14">#REF!</definedName>
    <definedName name="DCC_ending_debt">#REF!</definedName>
    <definedName name="DCC_ending_equity" localSheetId="14">#REF!</definedName>
    <definedName name="DCC_ending_equity">#REF!</definedName>
    <definedName name="DCC_funds_from_operations" localSheetId="14">#REF!</definedName>
    <definedName name="DCC_funds_from_operations">#REF!</definedName>
    <definedName name="DCC_income_taxes" localSheetId="14">#REF!</definedName>
    <definedName name="DCC_income_taxes">#REF!</definedName>
    <definedName name="DCC_Interest" localSheetId="14">#REF!</definedName>
    <definedName name="DCC_Interest">#REF!</definedName>
    <definedName name="dcc_ltd_repayments" localSheetId="14">#REF!</definedName>
    <definedName name="dcc_ltd_repayments">#REF!</definedName>
    <definedName name="DCC_LTD_Requirements" localSheetId="14">#REF!</definedName>
    <definedName name="DCC_LTD_Requirements">#REF!</definedName>
    <definedName name="DCC_Net_Income" localSheetId="14">#REF!</definedName>
    <definedName name="DCC_Net_Income">#REF!</definedName>
    <definedName name="DCC_ni_continuing_operations" localSheetId="14">#REF!</definedName>
    <definedName name="DCC_ni_continuing_operations">#REF!</definedName>
    <definedName name="DCC_OffBS_Requirements" localSheetId="14">#REF!</definedName>
    <definedName name="DCC_OffBS_Requirements">#REF!</definedName>
    <definedName name="dcc_oncredit_debt" localSheetId="14">#REF!</definedName>
    <definedName name="dcc_oncredit_debt">#REF!</definedName>
    <definedName name="dcc_oper_lease_debt" localSheetId="14">#REF!</definedName>
    <definedName name="dcc_oper_lease_debt">#REF!</definedName>
    <definedName name="dcc_oper_lease_depr" localSheetId="14">#REF!</definedName>
    <definedName name="dcc_oper_lease_depr">#REF!</definedName>
    <definedName name="dcc_oper_lease_interest" localSheetId="14">#REF!</definedName>
    <definedName name="dcc_oper_lease_interest">#REF!</definedName>
    <definedName name="dcc_preferred_retirements" localSheetId="14">#REF!</definedName>
    <definedName name="dcc_preferred_retirements">#REF!</definedName>
    <definedName name="DCC_Prefin_CF" localSheetId="14">#REF!</definedName>
    <definedName name="DCC_Prefin_CF">#REF!</definedName>
    <definedName name="DCC_Shared_Issued" localSheetId="14">#REF!</definedName>
    <definedName name="DCC_Shared_Issued">#REF!</definedName>
    <definedName name="dcc_trust_preferred" localSheetId="14">#REF!</definedName>
    <definedName name="dcc_trust_preferred">#REF!</definedName>
    <definedName name="DCC_TrustPreferred_Requirements" localSheetId="14">#REF!</definedName>
    <definedName name="DCC_TrustPreferred_Requirements">#REF!</definedName>
    <definedName name="DCCadvance" localSheetId="14">#REF!</definedName>
    <definedName name="DCCadvance">#REF!</definedName>
    <definedName name="DCE_Fixed_Fuel_Daily" localSheetId="14">'[113]Daily Dispatch and Fuel - 5'!#REF!</definedName>
    <definedName name="DCE_Fixed_Fuel_Daily">'[111]Daily Dispatch and Fuel - 5'!#REF!</definedName>
    <definedName name="DCE_Fuel_Fixed" localSheetId="14">#REF!</definedName>
    <definedName name="DCE_Fuel_Fixed">#REF!</definedName>
    <definedName name="DCE_Fuel_Var" localSheetId="14">#REF!</definedName>
    <definedName name="DCE_Fuel_Var">#REF!</definedName>
    <definedName name="DCE_PPA_Fuel_Delta" localSheetId="14">'[113]Daily Dispatch and Fuel - 5'!#REF!</definedName>
    <definedName name="DCE_PPA_Fuel_Delta">'[111]Daily Dispatch and Fuel - 5'!#REF!</definedName>
    <definedName name="DCE_Var_Fuel_Daily" localSheetId="14">'[113]Daily Dispatch and Fuel - 5'!#REF!</definedName>
    <definedName name="DCE_Var_Fuel_Daily">'[111]Daily Dispatch and Fuel - 5'!#REF!</definedName>
    <definedName name="dcf">'[174]Debt Schedule'!$A$4:$S$40</definedName>
    <definedName name="DCF_A_CORE" localSheetId="14">#REF!</definedName>
    <definedName name="DCF_A_CORE">#REF!</definedName>
    <definedName name="DCF_A_DEV" localSheetId="14">#REF!</definedName>
    <definedName name="DCF_A_DEV">#REF!</definedName>
    <definedName name="DCF_A_IP" localSheetId="14">#REF!</definedName>
    <definedName name="DCF_A_IP">#REF!</definedName>
    <definedName name="DCF_A2_CORE" localSheetId="14">#REF!</definedName>
    <definedName name="DCF_A2_CORE">#REF!</definedName>
    <definedName name="DCF_A2_DEV" localSheetId="14">#REF!</definedName>
    <definedName name="DCF_A2_DEV">#REF!</definedName>
    <definedName name="DCF_A2_IP" localSheetId="14">#REF!</definedName>
    <definedName name="DCF_A2_IP">#REF!</definedName>
    <definedName name="DCF_AREA">'[175]Synergy DCF'!$A$38:$N$97</definedName>
    <definedName name="DCF_B_CORE" localSheetId="14">#REF!</definedName>
    <definedName name="DCF_B_CORE">#REF!</definedName>
    <definedName name="DCF_B_DEV" localSheetId="14">#REF!</definedName>
    <definedName name="DCF_B_DEV">#REF!</definedName>
    <definedName name="DCF_B_IP" localSheetId="14">#REF!</definedName>
    <definedName name="DCF_B_IP">#REF!</definedName>
    <definedName name="DCF_B2_CORE" localSheetId="14">#REF!</definedName>
    <definedName name="DCF_B2_CORE">#REF!</definedName>
    <definedName name="DCF_B2_DEV" localSheetId="14">#REF!</definedName>
    <definedName name="DCF_B2_DEV">#REF!</definedName>
    <definedName name="DCF_B2_IP" localSheetId="14">#REF!</definedName>
    <definedName name="DCF_B2_IP">#REF!</definedName>
    <definedName name="DCF_C_CORE" localSheetId="14">#REF!</definedName>
    <definedName name="DCF_C_CORE">#REF!</definedName>
    <definedName name="DCF_C_DEV" localSheetId="14">#REF!</definedName>
    <definedName name="DCF_C_DEV">#REF!</definedName>
    <definedName name="DCF_C_IP" localSheetId="14">#REF!</definedName>
    <definedName name="DCF_C_IP">#REF!</definedName>
    <definedName name="DCF_C2_CORE" localSheetId="14">#REF!</definedName>
    <definedName name="DCF_C2_CORE">#REF!</definedName>
    <definedName name="DCF_C2_DEV" localSheetId="14">#REF!</definedName>
    <definedName name="DCF_C2_DEV">#REF!</definedName>
    <definedName name="DCF_C2_IP" localSheetId="14">#REF!</definedName>
    <definedName name="DCF_C2_IP">#REF!</definedName>
    <definedName name="DCF_D_CORE" localSheetId="14">#REF!</definedName>
    <definedName name="DCF_D_CORE">#REF!</definedName>
    <definedName name="DCF_D_DEV" localSheetId="14">#REF!</definedName>
    <definedName name="DCF_D_DEV">#REF!</definedName>
    <definedName name="DCF_D_IP" localSheetId="14">#REF!</definedName>
    <definedName name="DCF_D_IP">#REF!</definedName>
    <definedName name="DCF_D2_CORE" localSheetId="14">#REF!</definedName>
    <definedName name="DCF_D2_CORE">#REF!</definedName>
    <definedName name="DCF_D2_DEV" localSheetId="14">#REF!</definedName>
    <definedName name="DCF_D2_DEV">#REF!</definedName>
    <definedName name="DCF_D2_IP" localSheetId="14">#REF!</definedName>
    <definedName name="DCF_D2_IP">#REF!</definedName>
    <definedName name="DCF_E_CORE" localSheetId="14">#REF!</definedName>
    <definedName name="DCF_E_CORE">#REF!</definedName>
    <definedName name="DCF_E_DEV" localSheetId="14">#REF!</definedName>
    <definedName name="DCF_E_DEV">#REF!</definedName>
    <definedName name="DCF_E_IP" localSheetId="14">#REF!</definedName>
    <definedName name="DCF_E_IP">#REF!</definedName>
    <definedName name="DCF_E2_CORE" localSheetId="14">#REF!</definedName>
    <definedName name="DCF_E2_CORE">#REF!</definedName>
    <definedName name="DCF_E2_DEV" localSheetId="14">#REF!</definedName>
    <definedName name="DCF_E2_DEV">#REF!</definedName>
    <definedName name="DCF_E2_IP" localSheetId="14">#REF!</definedName>
    <definedName name="DCF_E2_IP">#REF!</definedName>
    <definedName name="DCF_F_CORE" localSheetId="14">#REF!</definedName>
    <definedName name="DCF_F_CORE">#REF!</definedName>
    <definedName name="DCF_F_DEV" localSheetId="14">#REF!</definedName>
    <definedName name="DCF_F_DEV">#REF!</definedName>
    <definedName name="DCF_F_IP" localSheetId="14">#REF!</definedName>
    <definedName name="DCF_F_IP">#REF!</definedName>
    <definedName name="DCF_F2_CORE" localSheetId="14">#REF!</definedName>
    <definedName name="DCF_F2_CORE">#REF!</definedName>
    <definedName name="DCF_F2_DEV" localSheetId="14">#REF!</definedName>
    <definedName name="DCF_F2_DEV">#REF!</definedName>
    <definedName name="DCF_F2_IP" localSheetId="14">#REF!</definedName>
    <definedName name="DCF_F2_IP">#REF!</definedName>
    <definedName name="DCF_G_CORE" localSheetId="14">#REF!</definedName>
    <definedName name="DCF_G_CORE">#REF!</definedName>
    <definedName name="DCF_G_DEV" localSheetId="14">#REF!</definedName>
    <definedName name="DCF_G_DEV">#REF!</definedName>
    <definedName name="DCF_G_IP" localSheetId="14">#REF!</definedName>
    <definedName name="DCF_G_IP">#REF!</definedName>
    <definedName name="DCF_G2_CORE" localSheetId="14">#REF!</definedName>
    <definedName name="DCF_G2_CORE">#REF!</definedName>
    <definedName name="DCF_G2_DEV" localSheetId="14">#REF!</definedName>
    <definedName name="DCF_G2_DEV">#REF!</definedName>
    <definedName name="DCF_G2_IP" localSheetId="14">#REF!</definedName>
    <definedName name="DCF_G2_IP">#REF!</definedName>
    <definedName name="DCF_H_CORE" localSheetId="14">#REF!</definedName>
    <definedName name="DCF_H_CORE">#REF!</definedName>
    <definedName name="DCF_H_DEV" localSheetId="14">#REF!</definedName>
    <definedName name="DCF_H_DEV">#REF!</definedName>
    <definedName name="DCF_H_IP" localSheetId="14">#REF!</definedName>
    <definedName name="DCF_H_IP">#REF!</definedName>
    <definedName name="DCF_H2_CORE" localSheetId="14">#REF!</definedName>
    <definedName name="DCF_H2_CORE">#REF!</definedName>
    <definedName name="DCF_H2_DEV" localSheetId="14">#REF!</definedName>
    <definedName name="DCF_H2_DEV">#REF!</definedName>
    <definedName name="DCF_H2_IP" localSheetId="14">#REF!</definedName>
    <definedName name="DCF_H2_IP">#REF!</definedName>
    <definedName name="DCF_I_CORE" localSheetId="14">#REF!</definedName>
    <definedName name="DCF_I_CORE">#REF!</definedName>
    <definedName name="DCF_I_DEV" localSheetId="14">#REF!</definedName>
    <definedName name="DCF_I_DEV">#REF!</definedName>
    <definedName name="DCF_I_IP" localSheetId="14">#REF!</definedName>
    <definedName name="DCF_I_IP">#REF!</definedName>
    <definedName name="DCF_I2_CORE" localSheetId="14">#REF!</definedName>
    <definedName name="DCF_I2_CORE">#REF!</definedName>
    <definedName name="DCF_I2_DEV" localSheetId="14">#REF!</definedName>
    <definedName name="DCF_I2_DEV">#REF!</definedName>
    <definedName name="DCF_I2_IP" localSheetId="14">#REF!</definedName>
    <definedName name="DCF_I2_IP">#REF!</definedName>
    <definedName name="DCF_J_CORE" localSheetId="14">#REF!</definedName>
    <definedName name="DCF_J_CORE">#REF!</definedName>
    <definedName name="DCF_J_DEV" localSheetId="14">#REF!</definedName>
    <definedName name="DCF_J_DEV">#REF!</definedName>
    <definedName name="DCF_J_IP" localSheetId="14">#REF!</definedName>
    <definedName name="DCF_J_IP">#REF!</definedName>
    <definedName name="DCF_J2_CORE" localSheetId="14">#REF!</definedName>
    <definedName name="DCF_J2_CORE">#REF!</definedName>
    <definedName name="DCF_J2_DEV" localSheetId="14">#REF!</definedName>
    <definedName name="DCF_J2_DEV">#REF!</definedName>
    <definedName name="DCF_J2_IP" localSheetId="14">#REF!</definedName>
    <definedName name="DCF_J2_IP">#REF!</definedName>
    <definedName name="DCF_K_CORE" localSheetId="14">#REF!</definedName>
    <definedName name="DCF_K_CORE">#REF!</definedName>
    <definedName name="DCF_K_DEV" localSheetId="14">#REF!</definedName>
    <definedName name="DCF_K_DEV">#REF!</definedName>
    <definedName name="DCF_K_IP" localSheetId="14">#REF!</definedName>
    <definedName name="DCF_K_IP">#REF!</definedName>
    <definedName name="DCF_K2_CORE" localSheetId="14">#REF!</definedName>
    <definedName name="DCF_K2_CORE">#REF!</definedName>
    <definedName name="DCF_K2_DEV" localSheetId="14">#REF!</definedName>
    <definedName name="DCF_K2_DEV">#REF!</definedName>
    <definedName name="DCF_K2_IP" localSheetId="14">#REF!</definedName>
    <definedName name="DCF_K2_IP">#REF!</definedName>
    <definedName name="DCF_L_CORE" localSheetId="14">#REF!</definedName>
    <definedName name="DCF_L_CORE">#REF!</definedName>
    <definedName name="DCF_L_DEV" localSheetId="14">#REF!</definedName>
    <definedName name="DCF_L_DEV">#REF!</definedName>
    <definedName name="DCF_L_IP" localSheetId="14">#REF!</definedName>
    <definedName name="DCF_L_IP">#REF!</definedName>
    <definedName name="DCF_L2_CORE" localSheetId="14">#REF!</definedName>
    <definedName name="DCF_L2_CORE">#REF!</definedName>
    <definedName name="DCF_L2_DEV" localSheetId="14">#REF!</definedName>
    <definedName name="DCF_L2_DEV">#REF!</definedName>
    <definedName name="DCF_L2_IP" localSheetId="14">#REF!</definedName>
    <definedName name="DCF_L2_IP">#REF!</definedName>
    <definedName name="DCF_line">'[176]DCF Tables'!$A$18:$IV$18</definedName>
    <definedName name="DCF_M_CORE" localSheetId="14">#REF!</definedName>
    <definedName name="DCF_M_CORE">#REF!</definedName>
    <definedName name="DCF_M_DEV" localSheetId="14">#REF!</definedName>
    <definedName name="DCF_M_DEV">#REF!</definedName>
    <definedName name="DCF_M_IP" localSheetId="14">#REF!</definedName>
    <definedName name="DCF_M_IP">#REF!</definedName>
    <definedName name="DCF_M2_CORE" localSheetId="14">#REF!</definedName>
    <definedName name="DCF_M2_CORE">#REF!</definedName>
    <definedName name="DCF_M2_DEV" localSheetId="14">#REF!</definedName>
    <definedName name="DCF_M2_DEV">#REF!</definedName>
    <definedName name="DCF_M2_IP" localSheetId="14">#REF!</definedName>
    <definedName name="DCF_M2_IP">#REF!</definedName>
    <definedName name="DCF_N_CORE" localSheetId="14">#REF!</definedName>
    <definedName name="DCF_N_CORE">#REF!</definedName>
    <definedName name="DCF_N_DEV" localSheetId="14">#REF!</definedName>
    <definedName name="DCF_N_DEV">#REF!</definedName>
    <definedName name="DCF_N_IP" localSheetId="14">#REF!</definedName>
    <definedName name="DCF_N_IP">#REF!</definedName>
    <definedName name="DCF_N2_CORE" localSheetId="14">#REF!</definedName>
    <definedName name="DCF_N2_CORE">#REF!</definedName>
    <definedName name="DCF_N2_DEV" localSheetId="14">#REF!</definedName>
    <definedName name="DCF_N2_DEV">#REF!</definedName>
    <definedName name="DCF_N2_IP" localSheetId="14">#REF!</definedName>
    <definedName name="DCF_N2_IP">#REF!</definedName>
    <definedName name="DCF_O_CORE" localSheetId="14">#REF!</definedName>
    <definedName name="DCF_O_CORE">#REF!</definedName>
    <definedName name="DCF_O_DEV" localSheetId="14">#REF!</definedName>
    <definedName name="DCF_O_DEV">#REF!</definedName>
    <definedName name="DCF_O_IP" localSheetId="14">#REF!</definedName>
    <definedName name="DCF_O_IP">#REF!</definedName>
    <definedName name="DCF_O2_CORE" localSheetId="14">#REF!</definedName>
    <definedName name="DCF_O2_CORE">#REF!</definedName>
    <definedName name="DCF_O2_DEV" localSheetId="14">#REF!</definedName>
    <definedName name="DCF_O2_DEV">#REF!</definedName>
    <definedName name="DCF_O2_IP" localSheetId="14">#REF!</definedName>
    <definedName name="DCF_O2_IP">#REF!</definedName>
    <definedName name="DCF_P_CORE" localSheetId="14">#REF!</definedName>
    <definedName name="DCF_P_CORE">#REF!</definedName>
    <definedName name="DCF_P_DEV" localSheetId="14">#REF!</definedName>
    <definedName name="DCF_P_DEV">#REF!</definedName>
    <definedName name="DCF_P_IP" localSheetId="14">#REF!</definedName>
    <definedName name="DCF_P_IP">#REF!</definedName>
    <definedName name="DCF_P2_CORE" localSheetId="14">#REF!</definedName>
    <definedName name="DCF_P2_CORE">#REF!</definedName>
    <definedName name="DCF_P2_DEV" localSheetId="14">#REF!</definedName>
    <definedName name="DCF_P2_DEV">#REF!</definedName>
    <definedName name="DCF_P2_IP" localSheetId="14">#REF!</definedName>
    <definedName name="DCF_P2_IP">#REF!</definedName>
    <definedName name="DCF_Q_CORE" localSheetId="14">#REF!</definedName>
    <definedName name="DCF_Q_CORE">#REF!</definedName>
    <definedName name="DCF_Q_DEV" localSheetId="14">#REF!</definedName>
    <definedName name="DCF_Q_DEV">#REF!</definedName>
    <definedName name="DCF_Q_IP" localSheetId="14">#REF!</definedName>
    <definedName name="DCF_Q_IP">#REF!</definedName>
    <definedName name="DCF_Q2_CORE" localSheetId="14">#REF!</definedName>
    <definedName name="DCF_Q2_CORE">#REF!</definedName>
    <definedName name="DCF_Q2_DEV" localSheetId="14">#REF!</definedName>
    <definedName name="DCF_Q2_DEV">#REF!</definedName>
    <definedName name="DCF_Q2_IP" localSheetId="14">#REF!</definedName>
    <definedName name="DCF_Q2_IP">#REF!</definedName>
    <definedName name="DCF_R_CORE" localSheetId="14">#REF!</definedName>
    <definedName name="DCF_R_CORE">#REF!</definedName>
    <definedName name="DCF_R_DEV" localSheetId="14">#REF!</definedName>
    <definedName name="DCF_R_DEV">#REF!</definedName>
    <definedName name="DCF_R_IP" localSheetId="14">#REF!</definedName>
    <definedName name="DCF_R_IP">#REF!</definedName>
    <definedName name="DCF_R2_CORE" localSheetId="14">#REF!</definedName>
    <definedName name="DCF_R2_CORE">#REF!</definedName>
    <definedName name="DCF_R2_DEV" localSheetId="14">#REF!</definedName>
    <definedName name="DCF_R2_DEV">#REF!</definedName>
    <definedName name="DCF_R2_IP" localSheetId="14">#REF!</definedName>
    <definedName name="DCF_R2_IP">#REF!</definedName>
    <definedName name="DCF_Rate">'[177]Gen Assumptions'!$E$45</definedName>
    <definedName name="DCF_S_CORE" localSheetId="14">#REF!</definedName>
    <definedName name="DCF_S_CORE">#REF!</definedName>
    <definedName name="DCF_S_DEV" localSheetId="14">#REF!</definedName>
    <definedName name="DCF_S_DEV">#REF!</definedName>
    <definedName name="DCF_S_IP" localSheetId="14">#REF!</definedName>
    <definedName name="DCF_S_IP">#REF!</definedName>
    <definedName name="DCF_S2_CORE" localSheetId="14">#REF!</definedName>
    <definedName name="DCF_S2_CORE">#REF!</definedName>
    <definedName name="DCF_S2_DEV" localSheetId="14">#REF!</definedName>
    <definedName name="DCF_S2_DEV">#REF!</definedName>
    <definedName name="DCF_S2_IP" localSheetId="14">#REF!</definedName>
    <definedName name="DCF_S2_IP">#REF!</definedName>
    <definedName name="Dcf_start">'[177]Gen Assumptions'!$E$38</definedName>
    <definedName name="DCF_T_CORE" localSheetId="14">#REF!</definedName>
    <definedName name="DCF_T_CORE">#REF!</definedName>
    <definedName name="DCF_T_DEV" localSheetId="14">#REF!</definedName>
    <definedName name="DCF_T_DEV">#REF!</definedName>
    <definedName name="DCF_T_IP" localSheetId="14">#REF!</definedName>
    <definedName name="DCF_T_IP">#REF!</definedName>
    <definedName name="DCF_T2_CORE" localSheetId="14">#REF!</definedName>
    <definedName name="DCF_T2_CORE">#REF!</definedName>
    <definedName name="DCF_T2_DEV" localSheetId="14">#REF!</definedName>
    <definedName name="DCF_T2_DEV">#REF!</definedName>
    <definedName name="DCF_T2_IP" localSheetId="14">#REF!</definedName>
    <definedName name="DCF_T2_IP">#REF!</definedName>
    <definedName name="dcr" localSheetId="14">#REF!</definedName>
    <definedName name="dcr">#REF!</definedName>
    <definedName name="DCRCALC" localSheetId="14">#REF!</definedName>
    <definedName name="DCRCALC">#REF!</definedName>
    <definedName name="DCS">#REF!</definedName>
    <definedName name="dd">[178]Parameters!$C$3</definedName>
    <definedName name="DDDD" localSheetId="14">[179]main!#REF!</definedName>
    <definedName name="DDDD">[179]main!#REF!</definedName>
    <definedName name="DE_Ratio" localSheetId="14">#REF!</definedName>
    <definedName name="DE_Ratio">#REF!</definedName>
    <definedName name="Deal">'[180]EXE MAIN MODEL'!$J$119</definedName>
    <definedName name="DealNumber">#REF!</definedName>
    <definedName name="DealTaxRate" localSheetId="14">#REF!</definedName>
    <definedName name="DealTaxRate">#REF!</definedName>
    <definedName name="DealType">#REF!</definedName>
    <definedName name="DEAR" localSheetId="14">#REF!</definedName>
    <definedName name="DEAR">#REF!</definedName>
    <definedName name="DEARFUN1" localSheetId="14">#REF!</definedName>
    <definedName name="DEARFUN1">#REF!</definedName>
    <definedName name="DEARG" localSheetId="14">#REF!</definedName>
    <definedName name="DEARG">#REF!</definedName>
    <definedName name="Debt" localSheetId="14">[151]Sheet3!$B$2</definedName>
    <definedName name="Debt">[152]Sheet3!$B$2</definedName>
    <definedName name="debt_rate" localSheetId="14">[52]Parameters!#REF!</definedName>
    <definedName name="debt_rate">[52]Parameters!#REF!</definedName>
    <definedName name="Debt_ratio_DCC" localSheetId="14">#REF!</definedName>
    <definedName name="Debt_ratio_DCC">#REF!</definedName>
    <definedName name="Debt_ratio_DEC" localSheetId="14">#REF!</definedName>
    <definedName name="Debt_ratio_DEC">#REF!</definedName>
    <definedName name="Debt_ratio_DEC_sensitivity" localSheetId="14">#REF!</definedName>
    <definedName name="Debt_ratio_DEC_sensitivity">#REF!</definedName>
    <definedName name="debt05" localSheetId="14">[35]model!#REF!</definedName>
    <definedName name="debt05">[35]model!#REF!</definedName>
    <definedName name="DEBT1997">[33]model!$L$710</definedName>
    <definedName name="DEBT1998">[33]model!$P$710</definedName>
    <definedName name="debt1998a">[33]model!$N$710</definedName>
    <definedName name="DEBT1999">[33]model!$R$710</definedName>
    <definedName name="debt2" localSheetId="14">'[181]Base Case'!#REF!</definedName>
    <definedName name="debt2">'[181]Base Case'!#REF!</definedName>
    <definedName name="DEBT2000">[33]model!$V$710</definedName>
    <definedName name="DEBT2001">[33]model!$X$710</definedName>
    <definedName name="DEBT2002">[33]model!$Z$710</definedName>
    <definedName name="DEBT2003" localSheetId="14">[33]sum1!#REF!</definedName>
    <definedName name="DEBT2003">[33]sum1!#REF!</definedName>
    <definedName name="DEBTALL" localSheetId="14">#REF!</definedName>
    <definedName name="DEBTALL">#REF!</definedName>
    <definedName name="debtArray">[65]Debt!$C$1:$P$75</definedName>
    <definedName name="DebtBookCapitalization" localSheetId="14">#REF!</definedName>
    <definedName name="DebtBookCapitalization">#REF!</definedName>
    <definedName name="DebtConvertPrice1" localSheetId="14">#REF!</definedName>
    <definedName name="DebtConvertPrice1">#REF!</definedName>
    <definedName name="DebtConvertPrice2" localSheetId="14">#REF!</definedName>
    <definedName name="DebtConvertPrice2">#REF!</definedName>
    <definedName name="DebtConvertPrice3" localSheetId="14">#REF!</definedName>
    <definedName name="DebtConvertPrice3">#REF!</definedName>
    <definedName name="DebtConvertPrice4" localSheetId="14">#REF!</definedName>
    <definedName name="DebtConvertPrice4">#REF!</definedName>
    <definedName name="Debtcost" localSheetId="14">[151]Sheet2!$B$10</definedName>
    <definedName name="Debtcost">[152]Sheet2!$B$10</definedName>
    <definedName name="Debtcost1" localSheetId="14">[151]Sheet2!$C$10</definedName>
    <definedName name="Debtcost1">[152]Sheet2!$C$10</definedName>
    <definedName name="DebtEBITDA" localSheetId="14">#REF!</definedName>
    <definedName name="DebtEBITDA">#REF!</definedName>
    <definedName name="DebtMarketCapitalization" localSheetId="14">#REF!</definedName>
    <definedName name="DebtMarketCapitalization">#REF!</definedName>
    <definedName name="DebtRate" localSheetId="14">#REF!</definedName>
    <definedName name="DebtRate">#REF!</definedName>
    <definedName name="DebtRentBookCapitalization" localSheetId="14">#REF!</definedName>
    <definedName name="DebtRentBookCapitalization">#REF!</definedName>
    <definedName name="DebtRentEBITDAR" localSheetId="14">#REF!</definedName>
    <definedName name="DebtRentEBITDAR">#REF!</definedName>
    <definedName name="DebtRentMarketCapitalization" localSheetId="14">#REF!</definedName>
    <definedName name="DebtRentMarketCapitalization">#REF!</definedName>
    <definedName name="DebtScenarioChooser">[182]Scenario!$F$6</definedName>
    <definedName name="DebttoEquity" localSheetId="14">#REF!</definedName>
    <definedName name="DebttoEquity">#REF!</definedName>
    <definedName name="DEC" localSheetId="14">#REF!</definedName>
    <definedName name="Dec">[76]ClassKWH!$Q$6:$Q$23</definedName>
    <definedName name="dec_funds_from_operations" localSheetId="14">#REF!</definedName>
    <definedName name="dec_funds_from_operations">#REF!</definedName>
    <definedName name="dec_Minority_interest_activity" localSheetId="14">#REF!</definedName>
    <definedName name="dec_Minority_interest_activity">#REF!</definedName>
    <definedName name="dec_oper_lease_debt" localSheetId="14">#REF!</definedName>
    <definedName name="dec_oper_lease_debt">#REF!</definedName>
    <definedName name="dec_oper_lease_depr" localSheetId="14">#REF!</definedName>
    <definedName name="dec_oper_lease_depr">#REF!</definedName>
    <definedName name="dec_oper_lease_interest" localSheetId="14">#REF!</definedName>
    <definedName name="dec_oper_lease_interest">#REF!</definedName>
    <definedName name="December" localSheetId="14">#REF!</definedName>
    <definedName name="December">#REF!</definedName>
    <definedName name="Decisions">1</definedName>
    <definedName name="decomm_a" localSheetId="14">[62]Sheet1!#REF!</definedName>
    <definedName name="decomm_a">[63]Sheet1!#REF!</definedName>
    <definedName name="decomm_b" localSheetId="14">[62]Sheet1!#REF!</definedName>
    <definedName name="decomm_b">[63]Sheet1!#REF!</definedName>
    <definedName name="decpromo">[183]Lookup!$C$4:$H$104</definedName>
    <definedName name="decr">[76]ClassKWH!$Q$6:$Q$23</definedName>
    <definedName name="def_pct">#REF!</definedName>
    <definedName name="def_tax" localSheetId="14">#REF!</definedName>
    <definedName name="def_tax">#REF!</definedName>
    <definedName name="def_tax_adder" localSheetId="14">[62]Sheet1!#REF!</definedName>
    <definedName name="def_tax_adder">[63]Sheet1!#REF!</definedName>
    <definedName name="defcit_pct">#REF!</definedName>
    <definedName name="deferredinc" localSheetId="14">#REF!</definedName>
    <definedName name="deferredinc">#REF!</definedName>
    <definedName name="DeferredTaxes" localSheetId="14">#REF!</definedName>
    <definedName name="DeferredTaxes">#REF!</definedName>
    <definedName name="deficiency_factor">#REF!</definedName>
    <definedName name="deficiency_rate">#REF!</definedName>
    <definedName name="deficit_pct">#REF!</definedName>
    <definedName name="defrev" localSheetId="14">[60]Sensitivities!#REF!</definedName>
    <definedName name="defrev">[60]Sensitivities!#REF!</definedName>
    <definedName name="DEFS_EBIT" localSheetId="14">#REF!</definedName>
    <definedName name="DEFS_EBIT">#REF!</definedName>
    <definedName name="DEHINST">#REF!</definedName>
    <definedName name="DEHLBR">#REF!</definedName>
    <definedName name="DEHMAT">#REF!</definedName>
    <definedName name="Del_adder" localSheetId="14">#REF!</definedName>
    <definedName name="Del_adder">#REF!</definedName>
    <definedName name="Delay" localSheetId="14">[134]Assumptions!#REF!</definedName>
    <definedName name="Delay">[184]Assumptions!#REF!</definedName>
    <definedName name="Delay1">[134]Assumptions!$S$13</definedName>
    <definedName name="delete" localSheetId="14" hidden="1">{"summary",#N/A,FALSE,"PCR DIRECTORY"}</definedName>
    <definedName name="delete" hidden="1">{#N/A,#N/A,FALSE,"CURRENT"}</definedName>
    <definedName name="delete_1" localSheetId="14" hidden="1">{"STMT OF CASH FLOWS",#N/A,FALSE,"Cash Flows Indirect"}</definedName>
    <definedName name="delete_1" hidden="1">{"STMT OF CASH FLOWS",#N/A,FALSE,"Cash Flows Indirect"}</definedName>
    <definedName name="delete2" localSheetId="14" hidden="1">{"BALANCE SHEET ACCTS",#N/A,TRUE,"Working Trial Balance";"INCOME STMT ACCTS",#N/A,TRUE,"Working Trial Balance"}</definedName>
    <definedName name="delete2" hidden="1">{"BALANCE SHEET ACCTS",#N/A,TRUE,"Working Trial Balance";"INCOME STMT ACCTS",#N/A,TRUE,"Working Trial Balance"}</definedName>
    <definedName name="delete2_1" localSheetId="14" hidden="1">{"BALANCE SHEET ACCTS",#N/A,TRUE,"Working Trial Balance";"INCOME STMT ACCTS",#N/A,TRUE,"Working Trial Balance"}</definedName>
    <definedName name="delete2_1" hidden="1">{"BALANCE SHEET ACCTS",#N/A,TRUE,"Working Trial Balance";"INCOME STMT ACCTS",#N/A,TRUE,"Working Trial Balance"}</definedName>
    <definedName name="DENAASSETSC_Fees" localSheetId="14">#REF!</definedName>
    <definedName name="DENAASSETSC_Fees">#REF!</definedName>
    <definedName name="DENAGASCOSTDATE">[185]DENAGASCOST!$I$2:$I$65536</definedName>
    <definedName name="DENAINDEXAMT" localSheetId="14">#REF!</definedName>
    <definedName name="DENAINDEXAMT">#REF!</definedName>
    <definedName name="DENAINDEXDATE" localSheetId="14">#REF!</definedName>
    <definedName name="DENAINDEXDATE">#REF!</definedName>
    <definedName name="DENAPORT" localSheetId="14">#REF!</definedName>
    <definedName name="DENAPORT">#REF!</definedName>
    <definedName name="DENATOTAL" localSheetId="14">#REF!</definedName>
    <definedName name="DENATOTAL">#REF!</definedName>
    <definedName name="DENATransTotal">[185]DENAGASCOST!$K$2:$K$65536</definedName>
    <definedName name="DENAVOL" localSheetId="14">#REF!</definedName>
    <definedName name="DENAVOL">#REF!</definedName>
    <definedName name="dep00" localSheetId="14">[32]model!#REF!</definedName>
    <definedName name="dep00">[32]model!#REF!</definedName>
    <definedName name="Department" localSheetId="14">#REF!</definedName>
    <definedName name="Department">#REF!</definedName>
    <definedName name="depends" localSheetId="14">#REF!,#REF!,#REF!</definedName>
    <definedName name="depends">#REF!,#REF!,#REF!</definedName>
    <definedName name="depr" localSheetId="14">#REF!</definedName>
    <definedName name="depr">#REF!</definedName>
    <definedName name="Depr_Sched" localSheetId="14">#REF!</definedName>
    <definedName name="Depr_Sched">#REF!</definedName>
    <definedName name="Depr1" localSheetId="14">#REF!</definedName>
    <definedName name="Depr1">#REF!</definedName>
    <definedName name="Depr2" localSheetId="14">#REF!</definedName>
    <definedName name="Depr2">#REF!</definedName>
    <definedName name="DEPRECAMORT" localSheetId="14">#REF!</definedName>
    <definedName name="DEPRECAMORT">#REF!</definedName>
    <definedName name="Depreciable_Cost" localSheetId="14">#REF!</definedName>
    <definedName name="Depreciable_Cost">#REF!</definedName>
    <definedName name="Depreciation">#N/A</definedName>
    <definedName name="Depreciation_Sched">[107]Inputs!$H$219</definedName>
    <definedName name="DepreciationAndDepletion" localSheetId="14">#REF!</definedName>
    <definedName name="DepreciationAndDepletion">#REF!</definedName>
    <definedName name="DeprWt1" localSheetId="14">#REF!</definedName>
    <definedName name="DeprWt1">#REF!</definedName>
    <definedName name="DeprWt2" localSheetId="14">#REF!</definedName>
    <definedName name="DeprWt2">#REF!</definedName>
    <definedName name="DeptAliasCol" localSheetId="14">#REF!</definedName>
    <definedName name="DeptAliasCol">#REF!</definedName>
    <definedName name="DeptCol" localSheetId="14">#REF!</definedName>
    <definedName name="DeptCol">#REF!</definedName>
    <definedName name="DES" localSheetId="14">#REF!</definedName>
    <definedName name="DES">#REF!</definedName>
    <definedName name="DESC" localSheetId="14">#REF!</definedName>
    <definedName name="DESC">#REF!</definedName>
    <definedName name="Description" localSheetId="14">'[94]Fleet Rates'!#REF!</definedName>
    <definedName name="Description">'[94]Fleet Rates'!#REF!</definedName>
    <definedName name="Description1" localSheetId="14">#REF!</definedName>
    <definedName name="Description1">#REF!</definedName>
    <definedName name="Description2" localSheetId="14">#REF!</definedName>
    <definedName name="Description2">#REF!</definedName>
    <definedName name="Description3" localSheetId="14">#REF!</definedName>
    <definedName name="Description3">#REF!</definedName>
    <definedName name="Description4" localSheetId="14">#REF!</definedName>
    <definedName name="Description4">#REF!</definedName>
    <definedName name="DETAIL" localSheetId="14">'[2]WC Pipeline'!#REF!</definedName>
    <definedName name="DETAIL">'[2]WC Pipeline'!#REF!</definedName>
    <definedName name="DetailData" localSheetId="14">#REF!</definedName>
    <definedName name="DetailData">#REF!</definedName>
    <definedName name="DETM">'[186]DENA T&amp;M '!$A$12:$A$256</definedName>
    <definedName name="DETMPNL">'[83]Daily Totals'!$A$10:$A$304</definedName>
    <definedName name="dev_discrate1">'[34]Assumptions and Inputs'!$C$127</definedName>
    <definedName name="dev_discrate10">'[34]Assumptions and Inputs'!$C$136</definedName>
    <definedName name="dev_discrate11">'[34]Assumptions and Inputs'!$C$137</definedName>
    <definedName name="dev_discrate12">'[34]Assumptions and Inputs'!$C$138</definedName>
    <definedName name="dev_discrate13">'[34]Assumptions and Inputs'!$C$139</definedName>
    <definedName name="dev_discrate14">'[34]Assumptions and Inputs'!$C$140</definedName>
    <definedName name="dev_discrate15">'[34]Assumptions and Inputs'!$C$141</definedName>
    <definedName name="dev_discrate16">'[34]Assumptions and Inputs'!$C$142</definedName>
    <definedName name="dev_discrate17">'[34]Assumptions and Inputs'!$C$143</definedName>
    <definedName name="dev_discrate18">'[34]Assumptions and Inputs'!$C$144</definedName>
    <definedName name="dev_discrate19">'[34]Assumptions and Inputs'!$C$145</definedName>
    <definedName name="dev_discrate2">'[34]Assumptions and Inputs'!$C$128</definedName>
    <definedName name="dev_discrate3">'[34]Assumptions and Inputs'!$C$129</definedName>
    <definedName name="dev_discrate4">'[34]Assumptions and Inputs'!$C$130</definedName>
    <definedName name="dev_discrate5">'[34]Assumptions and Inputs'!$C$131</definedName>
    <definedName name="dev_discrate6">'[34]Assumptions and Inputs'!$C$132</definedName>
    <definedName name="dev_discrate7">'[34]Assumptions and Inputs'!$C$133</definedName>
    <definedName name="dev_discrate8">'[34]Assumptions and Inputs'!$C$134</definedName>
    <definedName name="dev_discrate9">'[34]Assumptions and Inputs'!$C$135</definedName>
    <definedName name="dev_value" localSheetId="14">#REF!</definedName>
    <definedName name="dev_value">#REF!</definedName>
    <definedName name="dev_value_a">'[34]Product A'!$D$96</definedName>
    <definedName name="dev_value_b">'[34]Product B'!$D$96</definedName>
    <definedName name="dev_value_c">'[34]Product C'!$D$96</definedName>
    <definedName name="dev_value_d">'[34]Product D'!$D$96</definedName>
    <definedName name="dev_value_e">'[34]Product E'!$D$96</definedName>
    <definedName name="dev_value_f">'[34]Product F'!$D$96</definedName>
    <definedName name="dev_value_g">'[34]Product G'!$D$96</definedName>
    <definedName name="dev_value_h">'[34]Product H'!$D$96</definedName>
    <definedName name="dev_value_i">'[34]Product I'!$D$96</definedName>
    <definedName name="dev_value_j">'[34]Product J'!$D$96</definedName>
    <definedName name="dev_value_k">'[34]Product K'!$D$96</definedName>
    <definedName name="dev_value_l">'[34]Product L'!$D$96</definedName>
    <definedName name="dev_value_m">'[34]Product M'!$D$96</definedName>
    <definedName name="dev_value_n">'[34]Product N'!$D$96</definedName>
    <definedName name="dev_value_o">'[34]Product O'!$D$96</definedName>
    <definedName name="dev_value_p">'[34]Product P'!$D$96</definedName>
    <definedName name="dev_value_q">'[34]Product Q'!$D$96</definedName>
    <definedName name="dev_value_r">'[34]Product R'!$D$96</definedName>
    <definedName name="dev_value_s">'[34]Product S'!$D$96</definedName>
    <definedName name="dev_value_t" localSheetId="14">#REF!</definedName>
    <definedName name="dev_value_t">#REF!</definedName>
    <definedName name="developed_discrate" localSheetId="14">'[146]Assumptions and Inputs'!#REF!</definedName>
    <definedName name="developed_discrate">'[146]Assumptions and Inputs'!#REF!</definedName>
    <definedName name="developed1" localSheetId="14">#REF!</definedName>
    <definedName name="developed1">#REF!</definedName>
    <definedName name="Development_Budget">[66]Inputs!$B$530</definedName>
    <definedName name="Development_Contingency">[66]Inputs!$B$553</definedName>
    <definedName name="df" localSheetId="14">{"p1";"p2";"p3"}</definedName>
    <definedName name="df">{"p1";"p2";"p3"}</definedName>
    <definedName name="dfasdf" localSheetId="14">{0;0;0;0;1;#N/A;0.26;0.15;0.24;0.17;2;TRUE;TRUE;FALSE;FALSE;FALSE;#N/A;1;#N/A;1;1;"";""}</definedName>
    <definedName name="dfasdf">{0;0;0;0;1;#N/A;0.26;0.15;0.24;0.17;2;TRUE;TRUE;FALSE;FALSE;FALSE;#N/A;1;#N/A;1;1;"";""}</definedName>
    <definedName name="dfd">[41]!is1b,[41]!is1c,[41]!STATS2,[41]!STATS3</definedName>
    <definedName name="dfdf" localSheetId="14">[187]Energy!#REF!</definedName>
    <definedName name="dfdf">[187]Energy!#REF!</definedName>
    <definedName name="DFG" hidden="1">{#N/A,#N/A,FALSE,"Assumptions",#N/A;#N/A,FALSE,"N-IS-Sum",#N/A,#N/A;FALSE,"N-St-Sum",#N/A,#N/A,FALSE;"Inc Stmt",#N/A,#N/A,FALSE,"Stats"}</definedName>
    <definedName name="dg">#REF!</definedName>
    <definedName name="dh" localSheetId="14" hidden="1">{"historical acquirer",#N/A,FALSE,"Historical Performance";"historical target",#N/A,FALSE,"Historical Performance"}</definedName>
    <definedName name="dh" hidden="1">{"historical acquirer",#N/A,FALSE,"Historical Performance";"historical target",#N/A,FALSE,"Historical Performance"}</definedName>
    <definedName name="dh_1" localSheetId="14" hidden="1">{"historical acquirer",#N/A,FALSE,"Historical Performance";"historical target",#N/A,FALSE,"Historical Performance"}</definedName>
    <definedName name="dh_1" hidden="1">{"historical acquirer",#N/A,FALSE,"Historical Performance";"historical target",#N/A,FALSE,"Historical Performance"}</definedName>
    <definedName name="diagnostic" localSheetId="14">#REF!</definedName>
    <definedName name="diagnostic">#REF!</definedName>
    <definedName name="DifD" localSheetId="14">[188]Ventures!#REF!</definedName>
    <definedName name="DifD">[188]Ventures!#REF!</definedName>
    <definedName name="DifO" localSheetId="14">[188]Duke_other!#REF!</definedName>
    <definedName name="DifO">[188]Duke_other!#REF!</definedName>
    <definedName name="DifS" localSheetId="14">[188]Eng_Serv!#REF!</definedName>
    <definedName name="DifS">[188]Eng_Serv!#REF!</definedName>
    <definedName name="DifT" localSheetId="14">[188]Gas_Trans!#REF!</definedName>
    <definedName name="DifT">[188]Gas_Trans!#REF!</definedName>
    <definedName name="dil_shrs" localSheetId="14">[189]summary!#REF!</definedName>
    <definedName name="dil_shrs">[189]summary!#REF!</definedName>
    <definedName name="DimColEnd" localSheetId="14">#REF!</definedName>
    <definedName name="DimColEnd">#REF!</definedName>
    <definedName name="DimColStart" localSheetId="14">#REF!</definedName>
    <definedName name="DimColStart">#REF!</definedName>
    <definedName name="disc" localSheetId="14">#REF!</definedName>
    <definedName name="disc">#REF!</definedName>
    <definedName name="disc_payback">#REF!</definedName>
    <definedName name="discount">[109]Assumptions!$C$22</definedName>
    <definedName name="discount_rate">[190]Data!$C$2</definedName>
    <definedName name="DISCOUNTED_CASH_FLOW_ANALYSIS" localSheetId="14">'[191]Accretion Analysis'!#REF!</definedName>
    <definedName name="DISCOUNTED_CASH_FLOW_ANALYSIS">'[191]Accretion Analysis'!#REF!</definedName>
    <definedName name="DiscountRate" localSheetId="14">#REF!</definedName>
    <definedName name="DiscountRate">#REF!</definedName>
    <definedName name="DISCRETIONARY" localSheetId="14">#REF!</definedName>
    <definedName name="DISCRETIONARY">#REF!</definedName>
    <definedName name="Display">'[67]Budget Form'!$B$4</definedName>
    <definedName name="DisplaySelectedSheetsMacroButton" localSheetId="14">#REF!</definedName>
    <definedName name="DisplaySelectedSheetsMacroButton">#REF!</definedName>
    <definedName name="dist" localSheetId="14">[27]Model!#REF!</definedName>
    <definedName name="dist">[27]Model!#REF!</definedName>
    <definedName name="disTestA">[65]Assumptions!$B$9</definedName>
    <definedName name="DISTRIBUTED" localSheetId="14">[101]IRR1295A!#REF!</definedName>
    <definedName name="DISTRIBUTED">[101]IRR1295A!#REF!</definedName>
    <definedName name="Distributionexp" localSheetId="14">[27]Model!#REF!</definedName>
    <definedName name="Distributionexp">[27]Model!#REF!</definedName>
    <definedName name="District">OFFSET([94]Tables!$F$4,0,0,COUNTA([94]Tables!$F:$F)+0,1)</definedName>
    <definedName name="District_Log">[94]Tables!$E$4:$I$38</definedName>
    <definedName name="Districts_Range">OFFSET([192]Tables!$F$4,0,0,COUNTA([192]Tables!$F:$F)+0,1)</definedName>
    <definedName name="DistrictUseThis">[94]Tables!$E$3:$I$38</definedName>
    <definedName name="DIT_Rollforward" localSheetId="14">[51]Rollforward!#REF!</definedName>
    <definedName name="DIT_Rollforward">[51]Rollforward!#REF!</definedName>
    <definedName name="div_growth">'[48]Key Assumptions'!$F$36</definedName>
    <definedName name="Diversified_Operations_CAPX" localSheetId="14">#REF!</definedName>
    <definedName name="Diversified_Operations_CAPX">#REF!</definedName>
    <definedName name="Diversified_Operations_EBIT" localSheetId="14">#REF!</definedName>
    <definedName name="Diversified_Operations_EBIT">#REF!</definedName>
    <definedName name="Diversified_Operations_MAINT" localSheetId="14">#REF!</definedName>
    <definedName name="Diversified_Operations_MAINT">#REF!</definedName>
    <definedName name="Divest" localSheetId="14">[40]Model!#REF!</definedName>
    <definedName name="Divest">[40]Model!#REF!</definedName>
    <definedName name="Divest2" localSheetId="14">[40]Model!#REF!</definedName>
    <definedName name="Divest2">[40]Model!#REF!</definedName>
    <definedName name="dividend" localSheetId="14">#REF!,#REF!,#REF!</definedName>
    <definedName name="dividend">#REF!,#REF!,#REF!</definedName>
    <definedName name="dividend_Ev">'[48]Key Assumptions'!$F$35</definedName>
    <definedName name="dividend2000">[88]model!$K$102</definedName>
    <definedName name="dividend2001">[88]model!$L$102</definedName>
    <definedName name="DividendA" localSheetId="14">#REF!</definedName>
    <definedName name="DividendA">#REF!</definedName>
    <definedName name="DividendB" localSheetId="14">#REF!</definedName>
    <definedName name="DividendB">#REF!</definedName>
    <definedName name="DividendPayoutRatioA" localSheetId="14">#REF!</definedName>
    <definedName name="DividendPayoutRatioA">#REF!</definedName>
    <definedName name="DividendPayoutRatioB" localSheetId="14">#REF!</definedName>
    <definedName name="DividendPayoutRatioB">#REF!</definedName>
    <definedName name="Dividends" localSheetId="14">#REF!</definedName>
    <definedName name="Dividends">#REF!</definedName>
    <definedName name="DividendYieldA" localSheetId="14">#REF!</definedName>
    <definedName name="DividendYieldA">#REF!</definedName>
    <definedName name="DividendYieldB" localSheetId="14">#REF!</definedName>
    <definedName name="DividendYieldB">#REF!</definedName>
    <definedName name="divider">'[193]Liquidity output - OpCo'!$O$50</definedName>
    <definedName name="DivISList" localSheetId="14">#REF!</definedName>
    <definedName name="DivISList">#REF!</definedName>
    <definedName name="DivOp_EBIT" localSheetId="14">#REF!</definedName>
    <definedName name="DivOp_EBIT">#REF!</definedName>
    <definedName name="DivRate" localSheetId="14">#REF!</definedName>
    <definedName name="DivRate">#REF!</definedName>
    <definedName name="DJE" localSheetId="14">#REF!</definedName>
    <definedName name="DJE">#REF!</definedName>
    <definedName name="DJPV" localSheetId="14">#REF!</definedName>
    <definedName name="DJPV">#REF!</definedName>
    <definedName name="DJPVPK" localSheetId="14">#REF!</definedName>
    <definedName name="DJPVPK">#REF!</definedName>
    <definedName name="dkdkdk" localSheetId="14" hidden="1">{#N/A,#N/A,TRUE,"CIN-11";#N/A,#N/A,TRUE,"CIN-13";#N/A,#N/A,TRUE,"CIN-14";#N/A,#N/A,TRUE,"CIN-16";#N/A,#N/A,TRUE,"CIN-17";#N/A,#N/A,TRUE,"CIN-18";#N/A,#N/A,TRUE,"CIN Earnings To Fixed Charges";#N/A,#N/A,TRUE,"CIN Financial Ratios";#N/A,#N/A,TRUE,"CIN-IS";#N/A,#N/A,TRUE,"CIN-BS";#N/A,#N/A,TRUE,"CIN-CS";#N/A,#N/A,TRUE,"Invest In Unconsol Subs"}</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kdkdk_1" localSheetId="14" hidden="1">{#N/A,#N/A,TRUE,"CIN-11";#N/A,#N/A,TRUE,"CIN-13";#N/A,#N/A,TRUE,"CIN-14";#N/A,#N/A,TRUE,"CIN-16";#N/A,#N/A,TRUE,"CIN-17";#N/A,#N/A,TRUE,"CIN-18";#N/A,#N/A,TRUE,"CIN Earnings To Fixed Charges";#N/A,#N/A,TRUE,"CIN Financial Ratios";#N/A,#N/A,TRUE,"CIN-IS";#N/A,#N/A,TRUE,"CIN-BS";#N/A,#N/A,TRUE,"CIN-CS";#N/A,#N/A,TRUE,"Invest In Unconsol Subs"}</definedName>
    <definedName name="dkdkdk_1" hidden="1">{#N/A,#N/A,TRUE,"CIN-11";#N/A,#N/A,TRUE,"CIN-13";#N/A,#N/A,TRUE,"CIN-14";#N/A,#N/A,TRUE,"CIN-16";#N/A,#N/A,TRUE,"CIN-17";#N/A,#N/A,TRUE,"CIN-18";#N/A,#N/A,TRUE,"CIN Earnings To Fixed Charges";#N/A,#N/A,TRUE,"CIN Financial Ratios";#N/A,#N/A,TRUE,"CIN-IS";#N/A,#N/A,TRUE,"CIN-BS";#N/A,#N/A,TRUE,"CIN-CS";#N/A,#N/A,TRUE,"Invest In Unconsol Subs"}</definedName>
    <definedName name="DM" localSheetId="14">#REF!</definedName>
    <definedName name="DM">#REF!</definedName>
    <definedName name="dma">'[75]DMA Rankings $ History'!$AF$83:$AG$180</definedName>
    <definedName name="DmaName" localSheetId="14">#REF!</definedName>
    <definedName name="DmaName">#REF!</definedName>
    <definedName name="dn" localSheetId="14">'[169]Fleet Rates'!#REF!</definedName>
    <definedName name="dn">'[169]Fleet Rates'!#REF!</definedName>
    <definedName name="Doc_AR" localSheetId="14">[51]Rollforward!#REF!</definedName>
    <definedName name="Doc_AR">[51]Rollforward!#REF!</definedName>
    <definedName name="Dollar" localSheetId="14">'[194]ILSF II'!$F$4</definedName>
    <definedName name="Dollar">'[195]ILSF II'!$F$4</definedName>
    <definedName name="Dollar_Year" localSheetId="14">#REF!</definedName>
    <definedName name="Dollar_Year">#REF!</definedName>
    <definedName name="DollarHeader">[89]Controls!$D$12</definedName>
    <definedName name="dollars_to_lease_breakeven" localSheetId="14">#REF!</definedName>
    <definedName name="dollars_to_lease_breakeven">#REF!</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ora">#N/A</definedName>
    <definedName name="DOROTHYC" localSheetId="14">#REF!</definedName>
    <definedName name="DOROTHYC">#REF!</definedName>
    <definedName name="DOROTHYP" localSheetId="14">#REF!</definedName>
    <definedName name="DOROTHYP">#REF!</definedName>
    <definedName name="dov">'[73]Assumptions and Inputs'!$C$40</definedName>
    <definedName name="DOW">[196]LOOKUPS!$A$1:$B$7</definedName>
    <definedName name="draft_1">[71]Assumptions!$C$39</definedName>
    <definedName name="draft_2">[71]Assumptions!$C$40</definedName>
    <definedName name="draft_footnote">[102]Assumptions!$C$19</definedName>
    <definedName name="Draft_language">[56]Assumptions!$C$9</definedName>
    <definedName name="Draft_toggle">[56]Assumptions!$C$10</definedName>
    <definedName name="draft1">[109]Assumptions!$C$13</definedName>
    <definedName name="draft2">[109]Assumptions!$C$14</definedName>
    <definedName name="draftdatetime_toggle">'[57]Assumptions and Inputs'!$C$27</definedName>
    <definedName name="drate_nuc" localSheetId="14">[62]Sheet1!#REF!</definedName>
    <definedName name="drate_nuc">[63]Sheet1!#REF!</definedName>
    <definedName name="drate_oth_new" localSheetId="14">[62]Sheet1!#REF!</definedName>
    <definedName name="drate_oth_new">[63]Sheet1!#REF!</definedName>
    <definedName name="dri">[180]Capex!$P$20</definedName>
    <definedName name="Drivers" localSheetId="14">'[40]IS Buildup'!#REF!</definedName>
    <definedName name="Drivers">'[40]IS Buildup'!#REF!</definedName>
    <definedName name="ds" hidden="1">{"balsheet",#N/A,FALSE,"INCOME"}</definedName>
    <definedName name="dsag" localSheetId="14" hidden="1">{#N/A,#N/A,FALSE,"Budget";#N/A,#N/A,FALSE,"Balance Sheet";#N/A,#N/A,FALSE,"Cash Flow"}</definedName>
    <definedName name="dsag" hidden="1">{#N/A,#N/A,FALSE,"Budget";#N/A,#N/A,FALSE,"Balance Sheet";#N/A,#N/A,FALSE,"Cash Flow"}</definedName>
    <definedName name="dsag_1" localSheetId="14" hidden="1">{#N/A,#N/A,FALSE,"Budget";#N/A,#N/A,FALSE,"Balance Sheet";#N/A,#N/A,FALSE,"Cash Flow"}</definedName>
    <definedName name="dsag_1" hidden="1">{#N/A,#N/A,FALSE,"Budget";#N/A,#N/A,FALSE,"Balance Sheet";#N/A,#N/A,FALSE,"Cash Flow"}</definedName>
    <definedName name="DSCR2" localSheetId="14">'[181]Base Case'!#REF!</definedName>
    <definedName name="DSCR2">'[181]Base Case'!#REF!</definedName>
    <definedName name="DSO" localSheetId="14">#REF!</definedName>
    <definedName name="DSO">#REF!</definedName>
    <definedName name="DSTADJ" localSheetId="14">#REF!</definedName>
    <definedName name="DSTADJ">#REF!</definedName>
    <definedName name="DTABLE" localSheetId="14">#REF!</definedName>
    <definedName name="DTABLE">#REF!</definedName>
    <definedName name="DTE" localSheetId="14">#REF!</definedName>
    <definedName name="DTE">#REF!</definedName>
    <definedName name="DTS" localSheetId="14">#REF!</definedName>
    <definedName name="DTS">#REF!</definedName>
    <definedName name="due">#N/A</definedName>
    <definedName name="Dueto" localSheetId="14">#REF!</definedName>
    <definedName name="Dueto">#REF!</definedName>
    <definedName name="DuffPhelps" localSheetId="14">#REF!</definedName>
    <definedName name="DuffPhelps">#REF!</definedName>
    <definedName name="DUKE_CAPITAL_CORP" localSheetId="14">#REF!</definedName>
    <definedName name="DUKE_CAPITAL_CORP">#REF!</definedName>
    <definedName name="Duke_Fluor_Daniel_CAPX" localSheetId="14">#REF!</definedName>
    <definedName name="Duke_Fluor_Daniel_CAPX">#REF!</definedName>
    <definedName name="Duke_Fluor_Daniel_EBIT" localSheetId="14">#REF!</definedName>
    <definedName name="Duke_Fluor_Daniel_EBIT">#REF!</definedName>
    <definedName name="Duke_Fluor_Daniel_MAINT" localSheetId="14">#REF!</definedName>
    <definedName name="Duke_Fluor_Daniel_MAINT">#REF!</definedName>
    <definedName name="Duke_Other_CAPX" localSheetId="14">#REF!</definedName>
    <definedName name="Duke_Other_CAPX">#REF!</definedName>
    <definedName name="Duke_Other_EBIT" localSheetId="14">#REF!</definedName>
    <definedName name="Duke_Other_EBIT">#REF!</definedName>
    <definedName name="Duke_Other_MAINT" localSheetId="14">#REF!</definedName>
    <definedName name="Duke_Other_MAINT">#REF!</definedName>
    <definedName name="Duke_Power_Business_Group_CAPX" localSheetId="14">#REF!</definedName>
    <definedName name="Duke_Power_Business_Group_CAPX">#REF!</definedName>
    <definedName name="Duke_Power_Business_Group_EBIT" localSheetId="14">#REF!</definedName>
    <definedName name="Duke_Power_Business_Group_EBIT">#REF!</definedName>
    <definedName name="Duke_Power_Business_Group_MAINT" localSheetId="14">#REF!</definedName>
    <definedName name="Duke_Power_Business_Group_MAINT">#REF!</definedName>
    <definedName name="DukeNet_CAPX" localSheetId="14">#REF!</definedName>
    <definedName name="DukeNet_CAPX">#REF!</definedName>
    <definedName name="DukeNet_EBIT" localSheetId="14">#REF!</definedName>
    <definedName name="DukeNet_EBIT">#REF!</definedName>
    <definedName name="DukeNet_MAINT" localSheetId="14">#REF!</definedName>
    <definedName name="DukeNet_MAINT">#REF!</definedName>
    <definedName name="DukeSolutions_CAPX" localSheetId="14">#REF!</definedName>
    <definedName name="DukeSolutions_CAPX">#REF!</definedName>
    <definedName name="DukeSolutions_EBIT" localSheetId="14">#REF!</definedName>
    <definedName name="DukeSolutions_EBIT">#REF!</definedName>
    <definedName name="DukeSolutions_MAINT" localSheetId="14">#REF!</definedName>
    <definedName name="DukeSolutions_MAINT">#REF!</definedName>
    <definedName name="duplicate123A" hidden="1">#REF!</definedName>
    <definedName name="DVNAM">"DENHP4700A"</definedName>
    <definedName name="DVTYP">"PRINTER"</definedName>
    <definedName name="DWAGE" localSheetId="14">#REF!</definedName>
    <definedName name="DWAGE">#REF!</definedName>
    <definedName name="DYPM_MTM_DETAILS" localSheetId="14">#REF!</definedName>
    <definedName name="DYPM_MTM_DETAILS">#REF!</definedName>
    <definedName name="DYPM_MTM_DETAILS_ALL" localSheetId="14">#REF!</definedName>
    <definedName name="DYPM_MTM_DETAILS_ALL">#REF!</definedName>
    <definedName name="E" localSheetId="14">{"BS Dollar",#N/A,FALSE,"BS";"BS CS",#N/A,FALSE,"BS"}</definedName>
    <definedName name="E">{"BS Dollar",#N/A,FALSE,"BS";"BS CS",#N/A,FALSE,"BS"}</definedName>
    <definedName name="e_1">0.0000810185229056515</definedName>
    <definedName name="Eagle">[47]Preamble!$F$37</definedName>
    <definedName name="eagle1" localSheetId="14">#REF!</definedName>
    <definedName name="eagle1">#REF!</definedName>
    <definedName name="eagle2" localSheetId="14">#REF!</definedName>
    <definedName name="eagle2">#REF!</definedName>
    <definedName name="ear">[60]Model!$D$10</definedName>
    <definedName name="Early_Construction_Completion">[66]Inputs!$B$219</definedName>
    <definedName name="Earnings_for_Common_Shares" localSheetId="14">#REF!</definedName>
    <definedName name="Earnings_for_Common_Shares">#REF!</definedName>
    <definedName name="Earnings_Per_Common_Share" localSheetId="14">#REF!</definedName>
    <definedName name="Earnings_Per_Common_Share">#REF!</definedName>
    <definedName name="earyear">[60]Model!$D$11</definedName>
    <definedName name="EBDIAT" localSheetId="14">#REF!</definedName>
    <definedName name="EBDIAT">#REF!</definedName>
    <definedName name="EBIT" localSheetId="14">#REF!</definedName>
    <definedName name="EBIT">#REF!</definedName>
    <definedName name="EBIT_Margin" localSheetId="14">#REF!</definedName>
    <definedName name="EBIT_Margin">#REF!</definedName>
    <definedName name="ebit01">[35]model!$P$168</definedName>
    <definedName name="ebit02">[35]model!$R$168</definedName>
    <definedName name="EBIT1998">[33]model!$P$58</definedName>
    <definedName name="EBIT1999">[33]model!$R$58</definedName>
    <definedName name="EBIT2000">[33]model!$V$58</definedName>
    <definedName name="EBIT2001">[33]model!$X$58</definedName>
    <definedName name="EBIT2002">[33]model!$Z$58</definedName>
    <definedName name="ebit3" localSheetId="14">[27]Sensetivities!#REF!</definedName>
    <definedName name="ebit3">[27]Sensetivities!#REF!</definedName>
    <definedName name="EBITA" localSheetId="14">#REF!</definedName>
    <definedName name="EBITA">#REF!</definedName>
    <definedName name="EBITAGrowth" localSheetId="14">#REF!</definedName>
    <definedName name="EBITAGrowth">#REF!</definedName>
    <definedName name="EBITAMargin" localSheetId="14">#REF!</definedName>
    <definedName name="EBITAMargin">#REF!</definedName>
    <definedName name="EBITCashInterest" localSheetId="14">#REF!</definedName>
    <definedName name="EBITCashInterest">#REF!</definedName>
    <definedName name="EBITDA" localSheetId="14">#REF!</definedName>
    <definedName name="EBITDA">#REF!</definedName>
    <definedName name="EBITDA_Margin" localSheetId="14">#REF!</definedName>
    <definedName name="EBITDA_Margin">#REF!</definedName>
    <definedName name="ebitda01">[35]model!$P$157</definedName>
    <definedName name="ebitda02">[197]Model!$M$95</definedName>
    <definedName name="ebitda1" localSheetId="14">#REF!</definedName>
    <definedName name="ebitda1">#REF!</definedName>
    <definedName name="EBITDA1997">[33]model!$L$48</definedName>
    <definedName name="EBITDA1998">[33]model!$P$48</definedName>
    <definedName name="EBITDA1999">[33]model!$R$48</definedName>
    <definedName name="EBITDA2000">[33]model!$V$48</definedName>
    <definedName name="EBITDA2001">[33]model!$X$48</definedName>
    <definedName name="EBITDA2002">[33]model!$Z$48</definedName>
    <definedName name="EBITDA2003" localSheetId="14">[33]model!#REF!</definedName>
    <definedName name="EBITDA2003">[33]model!#REF!</definedName>
    <definedName name="EBITDA2004" localSheetId="14">[33]model!#REF!</definedName>
    <definedName name="EBITDA2004">[33]model!#REF!</definedName>
    <definedName name="EBITDA97">[197]Model!$H$95</definedName>
    <definedName name="ebitda98">[42]model!$H$160</definedName>
    <definedName name="ebitda99">[42]model!$L$160</definedName>
    <definedName name="EBITDACAPEXCashInterest" localSheetId="14">#REF!</definedName>
    <definedName name="EBITDACAPEXCashInterest">#REF!</definedName>
    <definedName name="EBITDACAPEXGrossInterest" localSheetId="14">#REF!</definedName>
    <definedName name="EBITDACAPEXGrossInterest">#REF!</definedName>
    <definedName name="EBITDACAPEXNetInterest" localSheetId="14">#REF!</definedName>
    <definedName name="EBITDACAPEXNetInterest">#REF!</definedName>
    <definedName name="EBITDACashInterest" localSheetId="14">#REF!</definedName>
    <definedName name="EBITDACashInterest">#REF!</definedName>
    <definedName name="EBITDACashInterestDividends" localSheetId="14">#REF!</definedName>
    <definedName name="EBITDACashInterestDividends">#REF!</definedName>
    <definedName name="EBITDAGrossInterest" localSheetId="14">#REF!</definedName>
    <definedName name="EBITDAGrossInterest">#REF!</definedName>
    <definedName name="EBITDAGrossInterestDividends" localSheetId="14">#REF!</definedName>
    <definedName name="EBITDAGrossInterestDividends">#REF!</definedName>
    <definedName name="EBITDAGrowth" localSheetId="14">#REF!</definedName>
    <definedName name="EBITDAGrowth">#REF!</definedName>
    <definedName name="EBITDAInterestCoverage" localSheetId="14">#REF!</definedName>
    <definedName name="EBITDAInterestCoverage">#REF!</definedName>
    <definedName name="EBITDAMargin" localSheetId="14">#REF!</definedName>
    <definedName name="EBITDAMargin">#REF!</definedName>
    <definedName name="EBITDANetInterest" localSheetId="14">#REF!</definedName>
    <definedName name="EBITDANetInterest">#REF!</definedName>
    <definedName name="EBITDANetInterestDividends" localSheetId="14">#REF!</definedName>
    <definedName name="EBITDANetInterestDividends">#REF!</definedName>
    <definedName name="EBITDAR" localSheetId="14">#REF!</definedName>
    <definedName name="EBITDAR">#REF!</definedName>
    <definedName name="EBITDARCAPEXCashInterestRent" localSheetId="14">#REF!</definedName>
    <definedName name="EBITDARCAPEXCashInterestRent">#REF!</definedName>
    <definedName name="EBITDARCAPEXGrossInterestRent" localSheetId="14">#REF!</definedName>
    <definedName name="EBITDARCAPEXGrossInterestRent">#REF!</definedName>
    <definedName name="EBITDARCAPEXNetInterestRent" localSheetId="14">#REF!</definedName>
    <definedName name="EBITDARCAPEXNetInterestRent">#REF!</definedName>
    <definedName name="EBITDARCashInterestRent" localSheetId="14">#REF!</definedName>
    <definedName name="EBITDARCashInterestRent">#REF!</definedName>
    <definedName name="EBITDARGrossInterestRent" localSheetId="14">#REF!</definedName>
    <definedName name="EBITDARGrossInterestRent">#REF!</definedName>
    <definedName name="EBITDARGrowth" localSheetId="14">#REF!</definedName>
    <definedName name="EBITDARGrowth">#REF!</definedName>
    <definedName name="EBITDARMargin" localSheetId="14">#REF!</definedName>
    <definedName name="EBITDARMargin">#REF!</definedName>
    <definedName name="EBITDARNetInterestRent" localSheetId="14">#REF!</definedName>
    <definedName name="EBITDARNetInterestRent">#REF!</definedName>
    <definedName name="EBITDASUM" localSheetId="14">#REF!</definedName>
    <definedName name="EBITDASUM">#REF!</definedName>
    <definedName name="EBITGrossInterest" localSheetId="14">#REF!</definedName>
    <definedName name="EBITGrossInterest">#REF!</definedName>
    <definedName name="EBITGrowth" localSheetId="14">#REF!</definedName>
    <definedName name="EBITGrowth">#REF!</definedName>
    <definedName name="EBITMargin" localSheetId="14">#REF!</definedName>
    <definedName name="EBITMargin">#REF!</definedName>
    <definedName name="EBITNetInterest" localSheetId="14">#REF!</definedName>
    <definedName name="EBITNetInterest">#REF!</definedName>
    <definedName name="ED" hidden="1">{"RECON",#N/A,FALSE,"Allocations"}</definedName>
    <definedName name="ee">38516.4212615741</definedName>
    <definedName name="ee_1">38516.4212615741</definedName>
    <definedName name="EE_MED_CONTR" localSheetId="14">#REF!</definedName>
    <definedName name="EE_MED_CONTR">#REF!</definedName>
    <definedName name="EE_VISION_CONTR" localSheetId="14">#REF!</definedName>
    <definedName name="EE_VISION_CONTR">#REF!</definedName>
    <definedName name="eeee" hidden="1">{#N/A,#N/A,FALSE,"O&amp;M by processes";#N/A,#N/A,FALSE,"Elec Act vs Bud";#N/A,#N/A,FALSE,"G&amp;A";#N/A,#N/A,FALSE,"BGS";#N/A,#N/A,FALSE,"Res Cost"}</definedName>
    <definedName name="eesc">[156]Variables!$E$9</definedName>
    <definedName name="EF">#REF!</definedName>
    <definedName name="EFA">#REF!</definedName>
    <definedName name="Eff_Dt" localSheetId="14">#REF!</definedName>
    <definedName name="Eff_Dt">#REF!</definedName>
    <definedName name="EffDTs" localSheetId="14">#REF!</definedName>
    <definedName name="EffDTs">#REF!</definedName>
    <definedName name="Effective_Tax_Rate" localSheetId="14">#REF!</definedName>
    <definedName name="Effective_Tax_Rate">#REF!</definedName>
    <definedName name="EffectiveTaxRate" localSheetId="14">#REF!</definedName>
    <definedName name="EffectiveTaxRate">#REF!</definedName>
    <definedName name="EFOR" localSheetId="14">#REF!</definedName>
    <definedName name="EFOR">#REF!</definedName>
    <definedName name="EFORSummer" localSheetId="14">#REF!</definedName>
    <definedName name="EFORSummer">#REF!</definedName>
    <definedName name="EFORWinter" localSheetId="14">#REF!</definedName>
    <definedName name="EFORWinter">#REF!</definedName>
    <definedName name="EIRR">'[198]PPH Analysis'!$C$52</definedName>
    <definedName name="ELEC_AmortPF_Requirements" localSheetId="14">#REF!</definedName>
    <definedName name="ELEC_AmortPF_Requirements">#REF!</definedName>
    <definedName name="ELEC_Asset_Gain" localSheetId="14">#REF!</definedName>
    <definedName name="ELEC_Asset_Gain">#REF!</definedName>
    <definedName name="ELEC_Asset_Proceeds" localSheetId="14">#REF!</definedName>
    <definedName name="ELEC_Asset_Proceeds">#REF!</definedName>
    <definedName name="ELEC_CapX" localSheetId="14">#REF!</definedName>
    <definedName name="ELEC_CapX">#REF!</definedName>
    <definedName name="elec_common_equity" localSheetId="14">#REF!</definedName>
    <definedName name="elec_common_equity">#REF!</definedName>
    <definedName name="ELEC_Debt" localSheetId="14">#REF!</definedName>
    <definedName name="ELEC_Debt">#REF!</definedName>
    <definedName name="ELEC_Debt_Percent" localSheetId="14">#REF!</definedName>
    <definedName name="ELEC_Debt_Percent">#REF!</definedName>
    <definedName name="ELEC_Deferred_Taxes" localSheetId="14">#REF!</definedName>
    <definedName name="ELEC_Deferred_Taxes">#REF!</definedName>
    <definedName name="ELEC_Depreciation" localSheetId="14">#REF!</definedName>
    <definedName name="ELEC_Depreciation">#REF!</definedName>
    <definedName name="Elec_EBIT" localSheetId="14">#REF!</definedName>
    <definedName name="Elec_EBIT">#REF!</definedName>
    <definedName name="ELEC_ending_debt" localSheetId="14">#REF!</definedName>
    <definedName name="ELEC_ending_debt">#REF!</definedName>
    <definedName name="ELEC_ending_equity" localSheetId="14">#REF!</definedName>
    <definedName name="ELEC_ending_equity">#REF!</definedName>
    <definedName name="ELEC_funds_from_operations" localSheetId="14">#REF!</definedName>
    <definedName name="ELEC_funds_from_operations">#REF!</definedName>
    <definedName name="ELEC_income_taxes" localSheetId="14">#REF!</definedName>
    <definedName name="ELEC_income_taxes">#REF!</definedName>
    <definedName name="ELEC_Interest" localSheetId="14">#REF!</definedName>
    <definedName name="ELEC_Interest">#REF!</definedName>
    <definedName name="ELEC_ltd_repayments" localSheetId="14">#REF!</definedName>
    <definedName name="ELEC_ltd_repayments">#REF!</definedName>
    <definedName name="ELEC_LTD_Requirements" localSheetId="14">#REF!</definedName>
    <definedName name="ELEC_LTD_Requirements">#REF!</definedName>
    <definedName name="ELEC_Net_Income" localSheetId="14">#REF!</definedName>
    <definedName name="ELEC_Net_Income">#REF!</definedName>
    <definedName name="ELEC_ni_continuing_operations" localSheetId="14">#REF!</definedName>
    <definedName name="ELEC_ni_continuing_operations">#REF!</definedName>
    <definedName name="ELEC_OffBS_Required" localSheetId="14">#REF!</definedName>
    <definedName name="ELEC_OffBS_Required">#REF!</definedName>
    <definedName name="ELEC_OffBS_Requirements" localSheetId="14">#REF!</definedName>
    <definedName name="ELEC_OffBS_Requirements">#REF!</definedName>
    <definedName name="elec_preferred_retirements" localSheetId="14">#REF!</definedName>
    <definedName name="elec_preferred_retirements">#REF!</definedName>
    <definedName name="ELEC_Prefin_CF" localSheetId="14">#REF!</definedName>
    <definedName name="ELEC_Prefin_CF">#REF!</definedName>
    <definedName name="ELEC_Shares_Issued" localSheetId="14">#REF!</definedName>
    <definedName name="ELEC_Shares_Issued">#REF!</definedName>
    <definedName name="ELEC_TrustPreferred_Requirements" localSheetId="14">#REF!</definedName>
    <definedName name="ELEC_TrustPreferred_Requirements">#REF!</definedName>
    <definedName name="Electric_Interconnect___Consumers_Direct">[66]Inputs!$B$486:$B$486</definedName>
    <definedName name="Electric_Operations_CAPX" localSheetId="14">#REF!</definedName>
    <definedName name="Electric_Operations_CAPX">#REF!</definedName>
    <definedName name="Electric_Operations_EBIT" localSheetId="14">#REF!</definedName>
    <definedName name="Electric_Operations_EBIT">#REF!</definedName>
    <definedName name="Electric_Operations_MAINT" localSheetId="14">#REF!</definedName>
    <definedName name="Electric_Operations_MAINT">#REF!</definedName>
    <definedName name="Electric_Transmission_CAPX" localSheetId="14">#REF!</definedName>
    <definedName name="Electric_Transmission_CAPX">#REF!</definedName>
    <definedName name="Electric_Transmission_EBIT" localSheetId="14">#REF!</definedName>
    <definedName name="Electric_Transmission_EBIT">#REF!</definedName>
    <definedName name="Electric_Transmission_MAINT" localSheetId="14">#REF!</definedName>
    <definedName name="Electric_Transmission_MAINT">#REF!</definedName>
    <definedName name="Electrical_Interconnect_Tax_Gross_up">[66]Inputs!$B$488:$B$488</definedName>
    <definedName name="ElectricHide">#REF!</definedName>
    <definedName name="elife" localSheetId="14">[199]Parameters!#REF!</definedName>
    <definedName name="elife">[199]Parameters!#REF!</definedName>
    <definedName name="ELIM1" localSheetId="14">#REF!</definedName>
    <definedName name="ELIM1">#REF!</definedName>
    <definedName name="ELPB" localSheetId="14">#REF!</definedName>
    <definedName name="ELPB">#REF!</definedName>
    <definedName name="ELPBB" localSheetId="14">#REF!</definedName>
    <definedName name="ELPBB">#REF!</definedName>
    <definedName name="ELPS" localSheetId="14">#REF!</definedName>
    <definedName name="ELPS">#REF!</definedName>
    <definedName name="ELSJ" localSheetId="14">#REF!</definedName>
    <definedName name="ELSJ">#REF!</definedName>
    <definedName name="ELSJB" localSheetId="14">#REF!</definedName>
    <definedName name="ELSJB">#REF!</definedName>
    <definedName name="ELSJG" localSheetId="14">#REF!</definedName>
    <definedName name="ELSJG">#REF!</definedName>
    <definedName name="emc797act">#N/A</definedName>
    <definedName name="emc797act1">#N/A</definedName>
    <definedName name="EMC797sum">#N/A</definedName>
    <definedName name="EMC97budget">#N/A</definedName>
    <definedName name="EMCeva2ndqtr">#N/A</definedName>
    <definedName name="EMERDEBT" localSheetId="14">#REF!</definedName>
    <definedName name="EMERDEBT">#REF!</definedName>
    <definedName name="emissall">#N/A</definedName>
    <definedName name="emissallo">#N/A</definedName>
    <definedName name="emissionReimbursement">'[65]PPA Calculations'!$D$60</definedName>
    <definedName name="Emissions_Case" localSheetId="14">#REF!</definedName>
    <definedName name="Emissions_Case">#REF!</definedName>
    <definedName name="Emissions_Fee" localSheetId="14">#REF!</definedName>
    <definedName name="Emissions_Fee">#REF!</definedName>
    <definedName name="emp_ann_pct" localSheetId="14">[62]Sheet1!#REF!</definedName>
    <definedName name="emp_ann_pct">[63]Sheet1!#REF!</definedName>
    <definedName name="empireTaxCredit">[65]Assumptions!$E$33</definedName>
    <definedName name="empireTaxCreditEndYear">[65]Assumptions!$E$34</definedName>
    <definedName name="Employees" localSheetId="14">#REF!</definedName>
    <definedName name="Employees">#REF!</definedName>
    <definedName name="End_Bal" localSheetId="14" hidden="1">#REF!</definedName>
    <definedName name="End_Bal" hidden="1">#REF!</definedName>
    <definedName name="End_Period" localSheetId="14">#REF!</definedName>
    <definedName name="End_Period">#REF!</definedName>
    <definedName name="endapr" localSheetId="14">#REF!</definedName>
    <definedName name="endapr">#REF!</definedName>
    <definedName name="enddate">'[107]Menu Data'!$C$64</definedName>
    <definedName name="endfeb" localSheetId="14">#REF!</definedName>
    <definedName name="endfeb">#REF!</definedName>
    <definedName name="ending">#N/A</definedName>
    <definedName name="endjan" localSheetId="14">#REF!</definedName>
    <definedName name="endjan">#REF!</definedName>
    <definedName name="endmar" localSheetId="14">#REF!</definedName>
    <definedName name="endmar">#REF!</definedName>
    <definedName name="endmay" localSheetId="14">#REF!</definedName>
    <definedName name="endmay">#REF!</definedName>
    <definedName name="EndTime" localSheetId="14">#REF!</definedName>
    <definedName name="EndTime">#REF!</definedName>
    <definedName name="ener_lp4" localSheetId="14">[62]Sheet1!#REF!</definedName>
    <definedName name="ener_lp4">[63]Sheet1!#REF!</definedName>
    <definedName name="ener_lp5" localSheetId="14">[62]Sheet1!#REF!</definedName>
    <definedName name="ener_lp5">[63]Sheet1!#REF!</definedName>
    <definedName name="ener_oth" localSheetId="14">[62]Sheet1!#REF!</definedName>
    <definedName name="ener_oth">[63]Sheet1!#REF!</definedName>
    <definedName name="ener_res" localSheetId="14">[62]Sheet1!#REF!</definedName>
    <definedName name="ener_res">[63]Sheet1!#REF!</definedName>
    <definedName name="enercost" localSheetId="14">[62]Sheet1!#REF!</definedName>
    <definedName name="enercost">[63]Sheet1!#REF!</definedName>
    <definedName name="Energy_Revenues_Out" localSheetId="14">#REF!</definedName>
    <definedName name="Energy_Revenues_Out">#REF!</definedName>
    <definedName name="Energy_Services_CAPX" localSheetId="14">#REF!</definedName>
    <definedName name="Energy_Services_CAPX">#REF!</definedName>
    <definedName name="Energy_Services_EBIT" localSheetId="14">#REF!</definedName>
    <definedName name="Energy_Services_EBIT">#REF!</definedName>
    <definedName name="Energy_Services_MAINT" localSheetId="14">#REF!</definedName>
    <definedName name="Energy_Services_MAINT">#REF!</definedName>
    <definedName name="Energy_Transmission_CAPX" localSheetId="14">#REF!</definedName>
    <definedName name="Energy_Transmission_CAPX">#REF!</definedName>
    <definedName name="Energy_Transmission_EBIT" localSheetId="14">#REF!</definedName>
    <definedName name="Energy_Transmission_EBIT">#REF!</definedName>
    <definedName name="Energy_Transmission_MAINT" localSheetId="14">#REF!</definedName>
    <definedName name="Energy_Transmission_MAINT">#REF!</definedName>
    <definedName name="Energy_Zone" localSheetId="14">#REF!</definedName>
    <definedName name="Energy_Zone">#REF!</definedName>
    <definedName name="EnergyRevenue">'[149]Apex 200 MW Monthly Output'!$D$3:$D$62</definedName>
    <definedName name="EnergyServices_EBIT" localSheetId="14">#REF!</definedName>
    <definedName name="EnergyServices_EBIT">#REF!</definedName>
    <definedName name="Engagement">[200]Assumptions!$B$2</definedName>
    <definedName name="EngIndex.FeedEng">'[201]Eng &amp; Labor Indices'!$G$6:$G$33</definedName>
    <definedName name="EngIndex.Offshore">'[201]Eng &amp; Labor Indices'!$J$6:$J$33</definedName>
    <definedName name="EngIndex.Onshore">'[201]Eng &amp; Labor Indices'!$M$6:$M$33</definedName>
    <definedName name="Engineering___Services_CAPX" localSheetId="14">#REF!</definedName>
    <definedName name="Engineering___Services_CAPX">#REF!</definedName>
    <definedName name="Engineering___Services_EBIT" localSheetId="14">#REF!</definedName>
    <definedName name="Engineering___Services_EBIT">#REF!</definedName>
    <definedName name="Engineering___Services_MAINT" localSheetId="14">#REF!</definedName>
    <definedName name="Engineering___Services_MAINT">#REF!</definedName>
    <definedName name="enterpriseValue">[65]Assumptions!$E$8</definedName>
    <definedName name="EnterpriseValueBook" localSheetId="14">#REF!</definedName>
    <definedName name="EnterpriseValueBook">#REF!</definedName>
    <definedName name="Entity">[202]Tables!$AH$4:$AJ$10</definedName>
    <definedName name="Entity_Credit_Spread" localSheetId="14">'[158]Inflation Table'!#REF!</definedName>
    <definedName name="Entity_Credit_Spread">'[159]Inflation Table'!#REF!</definedName>
    <definedName name="Entity2">[202]Tables!$F$3:$H$32</definedName>
    <definedName name="EOH_Start_Factor" localSheetId="14">#REF!</definedName>
    <definedName name="EOH_Start_Factor">#REF!</definedName>
    <definedName name="eop" localSheetId="14">[47]Preamble!#REF!</definedName>
    <definedName name="eop">[47]Preamble!#REF!</definedName>
    <definedName name="EPAGE">"16"</definedName>
    <definedName name="EPC_Scope_Items_Other">[66]Inputs!$B$479</definedName>
    <definedName name="eps" localSheetId="14">[203]EPS1!#REF!</definedName>
    <definedName name="eps">[203]EPS1!#REF!</definedName>
    <definedName name="EPS__excl._non_recurring___extraordinary_items" localSheetId="14">#REF!</definedName>
    <definedName name="EPS__excl._non_recurring___extraordinary_items">#REF!</definedName>
    <definedName name="EPS__excluding_non_recurring_items" localSheetId="14">#REF!</definedName>
    <definedName name="EPS__excluding_non_recurring_items">#REF!</definedName>
    <definedName name="eps00" localSheetId="14">#REF!</definedName>
    <definedName name="eps00">#REF!</definedName>
    <definedName name="eq_employees" localSheetId="14">[62]Sheet1!#REF!</definedName>
    <definedName name="eq_employees">[63]Sheet1!#REF!</definedName>
    <definedName name="Equip_Fuel">'[67]Estimate Summary'!$K$41</definedName>
    <definedName name="Equip_Repair_Abuse">'[67]Estimate Summary'!$K$40</definedName>
    <definedName name="Equip_Rollforward" localSheetId="14">[51]Rollforward!#REF!</definedName>
    <definedName name="Equip_Rollforward">[51]Rollforward!#REF!</definedName>
    <definedName name="Equipment_Freight">'[67]Estimate Summary'!$J$42</definedName>
    <definedName name="Equipment_Rental" localSheetId="14">[108]TRANBUDGET!#REF!</definedName>
    <definedName name="Equipment_Rental">[80]TRANBUDGET!#REF!</definedName>
    <definedName name="Equity">'[145]PPH Inputs'!$E$8</definedName>
    <definedName name="equity00" localSheetId="14">[32]model!#REF!</definedName>
    <definedName name="equity00">[32]model!#REF!</definedName>
    <definedName name="equity01" localSheetId="14">[32]model!#REF!</definedName>
    <definedName name="equity01">[32]model!#REF!</definedName>
    <definedName name="equity02" localSheetId="14">[32]model!#REF!</definedName>
    <definedName name="equity02">[32]model!#REF!</definedName>
    <definedName name="equity03" localSheetId="14">[32]model!#REF!</definedName>
    <definedName name="equity03">[32]model!#REF!</definedName>
    <definedName name="equity04" localSheetId="14">[32]model!#REF!</definedName>
    <definedName name="equity04">[32]model!#REF!</definedName>
    <definedName name="equity05" localSheetId="14">[32]model!#REF!</definedName>
    <definedName name="equity05">[32]model!#REF!</definedName>
    <definedName name="equity98" localSheetId="14">[32]model!#REF!</definedName>
    <definedName name="equity98">[32]model!#REF!</definedName>
    <definedName name="equity99" localSheetId="14">[32]model!#REF!</definedName>
    <definedName name="equity99">[32]model!#REF!</definedName>
    <definedName name="EquityBeta" localSheetId="14">#REF!</definedName>
    <definedName name="EquityBeta">#REF!</definedName>
    <definedName name="equityFee">[65]Assumptions!$E$41</definedName>
    <definedName name="equityFeeRate">[72]Assumptions!$E$47</definedName>
    <definedName name="EquityInUnconsolidatedAffiliates" localSheetId="14">#REF!</definedName>
    <definedName name="EquityInUnconsolidatedAffiliates">#REF!</definedName>
    <definedName name="equitypurchase" localSheetId="14">[35]sum!#REF!</definedName>
    <definedName name="equitypurchase">[35]sum!#REF!</definedName>
    <definedName name="EquityValue" localSheetId="14">#REF!</definedName>
    <definedName name="EquityValue">#REF!</definedName>
    <definedName name="ER" hidden="1">{#N/A,#N/A,FALSE,"Aging Summary";#N/A,#N/A,FALSE,"Ratio Analysis";#N/A,#N/A,FALSE,"Test 120 Day Accts";#N/A,#N/A,FALSE,"Tickmarks"}</definedName>
    <definedName name="ER_MED_COST" localSheetId="14">#REF!</definedName>
    <definedName name="ER_MED_COST">#REF!</definedName>
    <definedName name="ER_VISION_COST" localSheetId="14">#REF!</definedName>
    <definedName name="ER_VISION_COST">#REF!</definedName>
    <definedName name="ERCOTHR">[204]ERCOT!$A$5:$HU$48</definedName>
    <definedName name="error">#REF!</definedName>
    <definedName name="Error_condition__Diversified" localSheetId="14">[188]Ventures!#REF!</definedName>
    <definedName name="Error_condition__Diversified">[188]Ventures!#REF!</definedName>
    <definedName name="error_condition__Other" localSheetId="14">[188]Duke_other!#REF!</definedName>
    <definedName name="error_condition__Other">[188]Duke_other!#REF!</definedName>
    <definedName name="Error_condition__Services" localSheetId="14">[188]Eng_Serv!#REF!</definedName>
    <definedName name="Error_condition__Services">[188]Eng_Serv!#REF!</definedName>
    <definedName name="Error_condition__Transmission" localSheetId="14">[188]Gas_Trans!#REF!</definedName>
    <definedName name="Error_condition__Transmission">[188]Gas_Trans!#REF!</definedName>
    <definedName name="errtr" hidden="1">{#N/A,#N/A,FALSE,"Summary",#N/A;#N/A,FALSE,"10off&amp;co1,6,tstiplan",#N/A,#N/A;FALSE,"Systems",#N/A,#N/A,FALSE;"7offAct",#N/A,#N/A,FALSE,"3addAct"}</definedName>
    <definedName name="ES">#REF!</definedName>
    <definedName name="ESA">#REF!</definedName>
    <definedName name="escalation_2003">'[149]Brazos Margins'!$E$4</definedName>
    <definedName name="esd" hidden="1">{#N/A,#N/A,FALSE;"RF Inc Stmt",#N/A,#N/A;FALSE,"RF-IS-1",#N/A;#N/A,FALSE,"RF-IS-2"}</definedName>
    <definedName name="eso" localSheetId="14">[47]Preamble!#REF!</definedName>
    <definedName name="eso">[47]Preamble!#REF!</definedName>
    <definedName name="Est_Mob_Hours">'[67]Estimate Summary'!$E$20</definedName>
    <definedName name="Estimate_Total">'[67]Estimate Summary'!$P$49</definedName>
    <definedName name="Estimator_Name">'[67]Info Tab'!$C$54</definedName>
    <definedName name="ETaxRate" localSheetId="14">#REF!</definedName>
    <definedName name="ETaxRate">#REF!</definedName>
    <definedName name="eur00" localSheetId="14">#REF!</definedName>
    <definedName name="eur00">#REF!</definedName>
    <definedName name="euro" localSheetId="14">#REF!</definedName>
    <definedName name="euro">#REF!</definedName>
    <definedName name="EURO_JERRY" localSheetId="14">#REF!</definedName>
    <definedName name="EURO_JERRY">#REF!</definedName>
    <definedName name="EURproceeds" localSheetId="14">#REF!</definedName>
    <definedName name="EURproceeds">#REF!</definedName>
    <definedName name="EV">'[48]Key Assumptions'!$F$38</definedName>
    <definedName name="ev.Calculation" hidden="1">-4135</definedName>
    <definedName name="ev.Initialized" hidden="1">FALSE</definedName>
    <definedName name="EV__LASTREFTIME__" localSheetId="14" hidden="1">38679.5503587963</definedName>
    <definedName name="EV__LASTREFTIME__" hidden="1">39826.8319444444</definedName>
    <definedName name="evans">#N/A</definedName>
    <definedName name="excel">#N/A</definedName>
    <definedName name="excel\">#N/A</definedName>
    <definedName name="Excel_BuiltIn_Print_Area_3">[135]Forecast!#REF!</definedName>
    <definedName name="excel1">#N/A</definedName>
    <definedName name="excel2">#N/A</definedName>
    <definedName name="excel3">#N/A</definedName>
    <definedName name="exch_rate7">#REF!</definedName>
    <definedName name="Exchange" localSheetId="14">#REF!</definedName>
    <definedName name="Exchange">#REF!</definedName>
    <definedName name="Exchange_ratio" localSheetId="14">[205]Pooling!#REF!</definedName>
    <definedName name="Exchange_ratio">[205]Pooling!#REF!</definedName>
    <definedName name="ExchangeRatio" localSheetId="14">#REF!</definedName>
    <definedName name="ExchangeRatio">#REF!</definedName>
    <definedName name="EXCHRATE" localSheetId="14">#REF!</definedName>
    <definedName name="EXCHRATE">#REF!</definedName>
    <definedName name="ExchRatio" localSheetId="14">#REF!</definedName>
    <definedName name="ExchRatio">#REF!</definedName>
    <definedName name="exfo">[206]Demos!$B$3:$BQ$205</definedName>
    <definedName name="exhange" localSheetId="14">[68]financials!#REF!</definedName>
    <definedName name="exhange">[68]financials!#REF!</definedName>
    <definedName name="exhibit_summary">[71]Assumptions!$C$11</definedName>
    <definedName name="exhibit1">[207]Sheet1!$B$17</definedName>
    <definedName name="Exhibit11FullyDiluted" localSheetId="14">#REF!</definedName>
    <definedName name="Exhibit11FullyDiluted">#REF!</definedName>
    <definedName name="Exhibit11Primary" localSheetId="14">#REF!</definedName>
    <definedName name="Exhibit11Primary">#REF!</definedName>
    <definedName name="exist_debt">[197]Model!$G$41</definedName>
    <definedName name="exitDiscountRate">[65]Assumptions!$H$31</definedName>
    <definedName name="exitMethod">[65]Assumptions!$H$28</definedName>
    <definedName name="exitMethodArray">'[72]Drop down lists'!$D$5:$D$6</definedName>
    <definedName name="exitTest">[65]Assumptions!$H$26</definedName>
    <definedName name="exitTestArray">'[72]Drop down lists'!$C$5:$C$6</definedName>
    <definedName name="exitYear">[65]Assumptions!$H$27</definedName>
    <definedName name="exitYearArray">'[72]Drop down lists'!$A$5:$A$18</definedName>
    <definedName name="EXP" localSheetId="14">#REF!</definedName>
    <definedName name="EXP">#REF!</definedName>
    <definedName name="EXPAND">[208]Inputs!$N$6</definedName>
    <definedName name="Expendables_Dollars">'[67]Proj Exp &amp; OH Labor'!$F$48</definedName>
    <definedName name="Expense_Case" localSheetId="14">#REF!</definedName>
    <definedName name="Expense_Case">#REF!</definedName>
    <definedName name="EXPFee_Amount">'[83]Daily Amt by Unit'!$F$3:$F$65536</definedName>
    <definedName name="EXPFEEPORTDATE">'[83]Daily Amt by Unit'!$B$4:$B$65536</definedName>
    <definedName name="exps" localSheetId="14">#REF!</definedName>
    <definedName name="exps">#REF!</definedName>
    <definedName name="EXPTABLE">'[83]Daily Amt by Unit'!$B$4:$G$1625</definedName>
    <definedName name="EXPUNITTABLE">'[83]Daily Amt by Unit'!$I$3:$J$8</definedName>
    <definedName name="ext_funds" localSheetId="14">[62]Sheet1!#REF!</definedName>
    <definedName name="ext_funds">[63]Sheet1!#REF!</definedName>
    <definedName name="Extra_Pay" localSheetId="14">#REF!</definedName>
    <definedName name="Extra_Pay">#REF!</definedName>
    <definedName name="_xlnm.Extract" localSheetId="14">[103]main!#REF!</definedName>
    <definedName name="_xlnm.Extract">[103]main!#REF!</definedName>
    <definedName name="Extraordinary_Ratio_Item" localSheetId="14">#REF!</definedName>
    <definedName name="Extraordinary_Ratio_Item">#REF!</definedName>
    <definedName name="ExtRngName" localSheetId="14">#REF!</definedName>
    <definedName name="ExtRngName">#REF!</definedName>
    <definedName name="EYSTUB" localSheetId="14">#REF!</definedName>
    <definedName name="EYSTUB">#REF!</definedName>
    <definedName name="f" localSheetId="14" hidden="1">{#N/A,#N/A,FALSE,"changes";#N/A,#N/A,FALSE,"Assumptions";"view1",#N/A,FALSE,"BE Analysis";"view2",#N/A,FALSE,"BE Analysis";#N/A,#N/A,FALSE,"DCF Calculation - Scenario 1";"Dollar",#N/A,FALSE,"Consolidated - Scenario 1";"CS",#N/A,FALSE,"Consolidated - Scenario 1"}</definedName>
    <definedName name="f" hidden="1">{#N/A,#N/A,FALSE,"changes";#N/A,#N/A,FALSE,"Assumptions";"view1",#N/A,FALSE,"BE Analysis";"view2",#N/A,FALSE,"BE Analysis";#N/A,#N/A,FALSE,"DCF Calculation - Scenario 1";"Dollar",#N/A,FALSE,"Consolidated - Scenario 1";"CS",#N/A,FALSE,"Consolidated - Scenario 1"}</definedName>
    <definedName name="f_1" localSheetId="14" hidden="1">{#N/A,#N/A,FALSE,"changes";#N/A,#N/A,FALSE,"Assumptions";"view1",#N/A,FALSE,"BE Analysis";"view2",#N/A,FALSE,"BE Analysis";#N/A,#N/A,FALSE,"DCF Calculation - Scenario 1";"Dollar",#N/A,FALSE,"Consolidated - Scenario 1";"CS",#N/A,FALSE,"Consolidated - Scenario 1"}</definedName>
    <definedName name="f_1" hidden="1">{#N/A,#N/A,FALSE,"changes";#N/A,#N/A,FALSE,"Assumptions";"view1",#N/A,FALSE,"BE Analysis";"view2",#N/A,FALSE,"BE Analysis";#N/A,#N/A,FALSE,"DCF Calculation - Scenario 1";"Dollar",#N/A,FALSE,"Consolidated - Scenario 1";"CS",#N/A,FALSE,"Consolidated - Scenario 1"}</definedName>
    <definedName name="f_currency7">#REF!</definedName>
    <definedName name="f_EPED_DD" localSheetId="14">#REF!</definedName>
    <definedName name="f_EPED_DD">#REF!</definedName>
    <definedName name="f_GWTD.Acq">'[55]Model Assumptions'!$C$32</definedName>
    <definedName name="f_GWTD.Target" localSheetId="14">#REF!</definedName>
    <definedName name="f_GWTD.Target">#REF!</definedName>
    <definedName name="f_needs" localSheetId="14">[62]Sheet1!#REF!</definedName>
    <definedName name="f_needs">[63]Sheet1!#REF!</definedName>
    <definedName name="f_sources" localSheetId="14">[62]Sheet1!#REF!</definedName>
    <definedName name="f_sources">[63]Sheet1!#REF!</definedName>
    <definedName name="Facility">[209]BackEnd!$D$7:$D$11</definedName>
    <definedName name="Facility_Outfitting">[66]Inputs!$B$571</definedName>
    <definedName name="factor">[71]Assumptions!$C$28</definedName>
    <definedName name="FACTORS" localSheetId="14">'[2]WC Pipeline'!#REF!</definedName>
    <definedName name="FACTORS">'[2]WC Pipeline'!#REF!</definedName>
    <definedName name="Factors.Period">'[201]Factor Data'!$B$2</definedName>
    <definedName name="fas_106_ret" localSheetId="14">[62]Sheet1!#REF!</definedName>
    <definedName name="fas_106_ret">[63]Sheet1!#REF!</definedName>
    <definedName name="FCA_Number" localSheetId="14">#REF!</definedName>
    <definedName name="FCA_Number">#REF!</definedName>
    <definedName name="FCA_Year" localSheetId="14">#REF!</definedName>
    <definedName name="FCA_Year">#REF!</definedName>
    <definedName name="fcf00" localSheetId="14">[36]FCF!#REF!</definedName>
    <definedName name="fcf00">[36]FCF!#REF!</definedName>
    <definedName name="FCR_Fixed" localSheetId="14">'[113]Daily Dispatch and Fuel - 5'!#REF!</definedName>
    <definedName name="FCR_Fixed">'[111]Daily Dispatch and Fuel - 5'!#REF!</definedName>
    <definedName name="FCR_Var" localSheetId="14">'[113]Daily Dispatch and Fuel - 5'!#REF!</definedName>
    <definedName name="FCR_Var">'[111]Daily Dispatch and Fuel - 5'!#REF!</definedName>
    <definedName name="fdf" localSheetId="14">[187]Energy!#REF!</definedName>
    <definedName name="fdf">[187]Energy!#REF!</definedName>
    <definedName name="fdga" localSheetId="14">'[125]STATION BID UNITS'!#REF!</definedName>
    <definedName name="fdga">'[125]STATION BID UNITS'!#REF!</definedName>
    <definedName name="FE_Dollars">'[67]Estimate Summary'!$F$30</definedName>
    <definedName name="FE_Hours">'[67]Estimate Summary'!$E$30</definedName>
    <definedName name="Feb" localSheetId="14">[210]Summary!#REF!</definedName>
    <definedName name="Feb">#REF!</definedName>
    <definedName name="FebDRS">#REF!</definedName>
    <definedName name="FebNSRS">#REF!</definedName>
    <definedName name="febr">[76]ClassKWH!$G$6:$G$23</definedName>
    <definedName name="FebRRS">#REF!</definedName>
    <definedName name="February" localSheetId="14">#REF!</definedName>
    <definedName name="February">#REF!</definedName>
    <definedName name="FebURS">#REF!</definedName>
    <definedName name="FEE" localSheetId="14">#REF!</definedName>
    <definedName name="FEE">#REF!</definedName>
    <definedName name="FEED" localSheetId="14">'[211]Eng Rate Summary (Primary)'!#REF!</definedName>
    <definedName name="FEED">'[211]Eng Rate Summary (Primary)'!#REF!</definedName>
    <definedName name="FEMS" localSheetId="14">#REF!</definedName>
    <definedName name="FEMS">#REF!</definedName>
    <definedName name="FEMSYrDiff" localSheetId="14">#REF!</definedName>
    <definedName name="FEMSYrDiff">#REF!</definedName>
    <definedName name="Fetch_Info" localSheetId="14">#REF!</definedName>
    <definedName name="Fetch_Info">#REF!</definedName>
    <definedName name="ff" hidden="1">{#N/A,#N/A,FALSE,"Land";#N/A,#N/A,FALSE,"Cost Analysis";"Summary",#N/A,FALSE,"Equipment"}</definedName>
    <definedName name="FFAC" localSheetId="14">#REF!</definedName>
    <definedName name="FFAC">#REF!</definedName>
    <definedName name="ffdfd" localSheetId="14">[187]Energy!#REF!</definedName>
    <definedName name="ffdfd">[187]Energy!#REF!</definedName>
    <definedName name="FFO_interest_coverage_DCC" localSheetId="14">#REF!</definedName>
    <definedName name="FFO_interest_coverage_DCC">#REF!</definedName>
    <definedName name="FFO_interest_coverage_DEC" localSheetId="14">#REF!</definedName>
    <definedName name="FFO_interest_coverage_DEC">#REF!</definedName>
    <definedName name="FFO_interest_coverage_DEC_sensitivity" localSheetId="14">#REF!</definedName>
    <definedName name="FFO_interest_coverage_DEC_sensitivity">#REF!</definedName>
    <definedName name="FFO_total_debt_DCC" localSheetId="14">#REF!</definedName>
    <definedName name="FFO_total_debt_DCC">#REF!</definedName>
    <definedName name="FFO_total_debt_DEC" localSheetId="14">#REF!</definedName>
    <definedName name="FFO_total_debt_DEC">#REF!</definedName>
    <definedName name="FFO_total_Debt_DEC_sensitivity" localSheetId="14">#REF!</definedName>
    <definedName name="FFO_total_Debt_DEC_sensitivity">#REF!</definedName>
    <definedName name="fgf" localSheetId="14">[187]Energy!#REF!</definedName>
    <definedName name="fgf">[187]Energy!#REF!</definedName>
    <definedName name="fgfg" localSheetId="14">[187]Energy!#REF!</definedName>
    <definedName name="fgfg">[187]Energy!#REF!</definedName>
    <definedName name="fgfk" hidden="1">'[212]1601 Detail information'!$H$130:$H$162</definedName>
    <definedName name="fh" localSheetId="14">#REF!</definedName>
    <definedName name="fh">#REF!</definedName>
    <definedName name="FICA_Dollars">'[67]Estimate Summary'!$E$39</definedName>
    <definedName name="FICA_LIMIT" localSheetId="14">#REF!</definedName>
    <definedName name="FICA_LIMIT">#REF!</definedName>
    <definedName name="FICA_RATE" localSheetId="14">#REF!</definedName>
    <definedName name="FICA_RATE">#REF!</definedName>
    <definedName name="Field_Names">[142]MC1!$V$3</definedName>
    <definedName name="FIELD_NO">'[177]Field Assumptions'!$D$8</definedName>
    <definedName name="Field_Services_CAPX" localSheetId="14">#REF!</definedName>
    <definedName name="Field_Services_CAPX">#REF!</definedName>
    <definedName name="Field_Services_EBIT" localSheetId="14">#REF!</definedName>
    <definedName name="Field_Services_EBIT">#REF!</definedName>
    <definedName name="Field_Services_MAINT" localSheetId="14">#REF!</definedName>
    <definedName name="Field_Services_MAINT">#REF!</definedName>
    <definedName name="Field1">'[177]MP 61 Pod A PDP'!$B$5</definedName>
    <definedName name="Field10" localSheetId="14">#REF!</definedName>
    <definedName name="Field10">#REF!</definedName>
    <definedName name="Field11" localSheetId="14">#REF!</definedName>
    <definedName name="Field11">#REF!</definedName>
    <definedName name="Field12" localSheetId="14">#REF!</definedName>
    <definedName name="Field12">#REF!</definedName>
    <definedName name="Field13" localSheetId="14">#REF!</definedName>
    <definedName name="Field13">#REF!</definedName>
    <definedName name="Field14" localSheetId="14">#REF!</definedName>
    <definedName name="Field14">#REF!</definedName>
    <definedName name="Field15" localSheetId="14">#REF!</definedName>
    <definedName name="Field15">#REF!</definedName>
    <definedName name="Field16" localSheetId="14">#REF!</definedName>
    <definedName name="Field16">#REF!</definedName>
    <definedName name="Field17" localSheetId="14">#REF!</definedName>
    <definedName name="Field17">#REF!</definedName>
    <definedName name="Field18" localSheetId="14">#REF!</definedName>
    <definedName name="Field18">#REF!</definedName>
    <definedName name="Field19" localSheetId="14">#REF!</definedName>
    <definedName name="Field19">#REF!</definedName>
    <definedName name="Field2">'[177]MP 61 Pod B  PDP'!$B$5</definedName>
    <definedName name="Field20" localSheetId="14">#REF!</definedName>
    <definedName name="Field20">#REF!</definedName>
    <definedName name="Field21" localSheetId="14">#REF!</definedName>
    <definedName name="Field21">#REF!</definedName>
    <definedName name="Field22" localSheetId="14">#REF!</definedName>
    <definedName name="Field22">#REF!</definedName>
    <definedName name="Field23" localSheetId="14">#REF!</definedName>
    <definedName name="Field23">#REF!</definedName>
    <definedName name="Field24" localSheetId="14">#REF!</definedName>
    <definedName name="Field24">#REF!</definedName>
    <definedName name="Field25" localSheetId="14">#REF!</definedName>
    <definedName name="Field25">#REF!</definedName>
    <definedName name="Field26" localSheetId="14">#REF!</definedName>
    <definedName name="Field26">#REF!</definedName>
    <definedName name="Field27" localSheetId="14">#REF!</definedName>
    <definedName name="Field27">#REF!</definedName>
    <definedName name="Field28" localSheetId="14">#REF!</definedName>
    <definedName name="Field28">#REF!</definedName>
    <definedName name="Field29" localSheetId="14">#REF!</definedName>
    <definedName name="Field29">#REF!</definedName>
    <definedName name="Field3">'[177]MP 61 BA-4AA   PDP'!$B$5</definedName>
    <definedName name="Field30" localSheetId="14">#REF!</definedName>
    <definedName name="Field30">#REF!</definedName>
    <definedName name="Field31" localSheetId="14">#REF!</definedName>
    <definedName name="Field31">#REF!</definedName>
    <definedName name="Field32" localSheetId="14">#REF!</definedName>
    <definedName name="Field32">#REF!</definedName>
    <definedName name="Field33" localSheetId="14">#REF!</definedName>
    <definedName name="Field33">#REF!</definedName>
    <definedName name="Field34" localSheetId="14">#REF!</definedName>
    <definedName name="Field34">#REF!</definedName>
    <definedName name="Field35" localSheetId="14">#REF!</definedName>
    <definedName name="Field35">#REF!</definedName>
    <definedName name="Field36" localSheetId="14">#REF!</definedName>
    <definedName name="Field36">#REF!</definedName>
    <definedName name="Field37" localSheetId="14">#REF!</definedName>
    <definedName name="Field37">#REF!</definedName>
    <definedName name="Field38" localSheetId="14">#REF!</definedName>
    <definedName name="Field38">#REF!</definedName>
    <definedName name="Field39" localSheetId="14">#REF!</definedName>
    <definedName name="Field39">#REF!</definedName>
    <definedName name="Field4">'[177]MP 61 E,F,G   PDP'!$B$5</definedName>
    <definedName name="Field40" localSheetId="14">#REF!</definedName>
    <definedName name="Field40">#REF!</definedName>
    <definedName name="Field41" localSheetId="14">#REF!</definedName>
    <definedName name="Field41">#REF!</definedName>
    <definedName name="Field42" localSheetId="14">#REF!</definedName>
    <definedName name="Field42">#REF!</definedName>
    <definedName name="Field43" localSheetId="14">#REF!</definedName>
    <definedName name="Field43">#REF!</definedName>
    <definedName name="Field44" localSheetId="14">#REF!</definedName>
    <definedName name="Field44">#REF!</definedName>
    <definedName name="Field45" localSheetId="14">#REF!</definedName>
    <definedName name="Field45">#REF!</definedName>
    <definedName name="Field46" localSheetId="14">#REF!</definedName>
    <definedName name="Field46">#REF!</definedName>
    <definedName name="Field47" localSheetId="14">#REF!</definedName>
    <definedName name="Field47">#REF!</definedName>
    <definedName name="Field48" localSheetId="14">#REF!</definedName>
    <definedName name="Field48">#REF!</definedName>
    <definedName name="Field49" localSheetId="14">#REF!</definedName>
    <definedName name="Field49">#REF!</definedName>
    <definedName name="Field5">'[177]MP 61   PDBP'!$B$5</definedName>
    <definedName name="Field50" localSheetId="14">#REF!</definedName>
    <definedName name="Field50">#REF!</definedName>
    <definedName name="Field51" localSheetId="14">#REF!</definedName>
    <definedName name="Field51">#REF!</definedName>
    <definedName name="Field6">'[177]MP 61   PUD'!$B$5</definedName>
    <definedName name="Field7">'[177]MP 72 PDSI'!$B$5</definedName>
    <definedName name="Field8">'[177]MP 72 PDBP'!$B$5</definedName>
    <definedName name="Field9">'[177]MP 72 PUD'!$B$5</definedName>
    <definedName name="file">'[1]ALL EXPENSES(3)'!#REF!</definedName>
    <definedName name="file1" localSheetId="14">[213]Configuration!#REF!</definedName>
    <definedName name="file1">[213]Configuration!#REF!</definedName>
    <definedName name="file2" localSheetId="14">[213]Configuration!#REF!</definedName>
    <definedName name="file2">[213]Configuration!#REF!</definedName>
    <definedName name="file3" localSheetId="14">[213]Configuration!#REF!</definedName>
    <definedName name="file3">[213]Configuration!#REF!</definedName>
    <definedName name="files">#N/A</definedName>
    <definedName name="Fill_1" localSheetId="14">#REF!</definedName>
    <definedName name="Fill_1">#REF!</definedName>
    <definedName name="Fill_2" localSheetId="14">#REF!</definedName>
    <definedName name="Fill_2">#REF!</definedName>
    <definedName name="FILMAMORT" localSheetId="14">#REF!</definedName>
    <definedName name="FILMAMORT">#REF!</definedName>
    <definedName name="fin_debt" localSheetId="14">#REF!</definedName>
    <definedName name="fin_debt">#REF!</definedName>
    <definedName name="finance" localSheetId="14" hidden="1">{#N/A,#N/A,TRUE,"CIN-11";#N/A,#N/A,TRUE,"CIN-13";#N/A,#N/A,TRUE,"CIN-14";#N/A,#N/A,TRUE,"CIN-16";#N/A,#N/A,TRUE,"CIN-17";#N/A,#N/A,TRUE,"CIN-18";#N/A,#N/A,TRUE,"CIN Earnings To Fixed Charges";#N/A,#N/A,TRUE,"CIN Financial Ratios";#N/A,#N/A,TRUE,"CIN-IS";#N/A,#N/A,TRUE,"CIN-BS";#N/A,#N/A,TRUE,"CIN-CS";#N/A,#N/A,TRUE,"Invest In Unconsol Subs"}</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nance_1" localSheetId="14" hidden="1">{#N/A,#N/A,TRUE,"CIN-11";#N/A,#N/A,TRUE,"CIN-13";#N/A,#N/A,TRUE,"CIN-14";#N/A,#N/A,TRUE,"CIN-16";#N/A,#N/A,TRUE,"CIN-17";#N/A,#N/A,TRUE,"CIN-18";#N/A,#N/A,TRUE,"CIN Earnings To Fixed Charges";#N/A,#N/A,TRUE,"CIN Financial Ratios";#N/A,#N/A,TRUE,"CIN-IS";#N/A,#N/A,TRUE,"CIN-BS";#N/A,#N/A,TRUE,"CIN-CS";#N/A,#N/A,TRUE,"Invest In Unconsol Subs"}</definedName>
    <definedName name="finance_1" hidden="1">{#N/A,#N/A,TRUE,"CIN-11";#N/A,#N/A,TRUE,"CIN-13";#N/A,#N/A,TRUE,"CIN-14";#N/A,#N/A,TRUE,"CIN-16";#N/A,#N/A,TRUE,"CIN-17";#N/A,#N/A,TRUE,"CIN-18";#N/A,#N/A,TRUE,"CIN Earnings To Fixed Charges";#N/A,#N/A,TRUE,"CIN Financial Ratios";#N/A,#N/A,TRUE,"CIN-IS";#N/A,#N/A,TRUE,"CIN-BS";#N/A,#N/A,TRUE,"CIN-CS";#N/A,#N/A,TRUE,"Invest In Unconsol Subs"}</definedName>
    <definedName name="Finance_Dept._EBIT" localSheetId="14">#REF!</definedName>
    <definedName name="Finance_Dept._EBIT">#REF!</definedName>
    <definedName name="Financing" localSheetId="14">#REF!</definedName>
    <definedName name="Financing">#REF!</definedName>
    <definedName name="Financing___Amortizable_Proj._Financing___DCC" localSheetId="14">#REF!</definedName>
    <definedName name="Financing___Amortizable_Proj._Financing___DCC">#REF!</definedName>
    <definedName name="Financing___Amortizable_Proj._Financing___ELEC" localSheetId="14">#REF!</definedName>
    <definedName name="Financing___Amortizable_Proj._Financing___ELEC">#REF!</definedName>
    <definedName name="Financing_Requirements___Long_Term_Debt___DCC" localSheetId="14">#REF!</definedName>
    <definedName name="Financing_Requirements___Long_Term_Debt___DCC">#REF!</definedName>
    <definedName name="Financing_Requirements___Long_Term_Debt___ELEC" localSheetId="14">#REF!</definedName>
    <definedName name="Financing_Requirements___Long_Term_Debt___ELEC">#REF!</definedName>
    <definedName name="Financing_Requirements___Project_Financing___DCC" localSheetId="14">#REF!</definedName>
    <definedName name="Financing_Requirements___Project_Financing___DCC">#REF!</definedName>
    <definedName name="Financing_Requirements___Project_Financing___ELEC" localSheetId="14">#REF!</definedName>
    <definedName name="Financing_Requirements___Project_Financing___ELEC">#REF!</definedName>
    <definedName name="Financing_Requirements___Trust_Preferred___DCC" localSheetId="14">#REF!</definedName>
    <definedName name="Financing_Requirements___Trust_Preferred___DCC">#REF!</definedName>
    <definedName name="Financing_Requirements___Trust_Preferred___ELEC" localSheetId="14">#REF!</definedName>
    <definedName name="Financing_Requirements___Trust_Preferred___ELEC">#REF!</definedName>
    <definedName name="financingFee">[65]Assumptions!$E$42</definedName>
    <definedName name="fincase" localSheetId="14">[33]sum1!#REF!</definedName>
    <definedName name="fincase">[33]sum1!#REF!</definedName>
    <definedName name="fincostjulia">#N/A</definedName>
    <definedName name="fincosts">#N/A</definedName>
    <definedName name="find">#N/A</definedName>
    <definedName name="FINOptions">"0,0,1,1,1,0,0,-1,0,0,2,0,"</definedName>
    <definedName name="Firm04" localSheetId="14">#REF!</definedName>
    <definedName name="Firm04">#REF!</definedName>
    <definedName name="FirmValue" localSheetId="14">#REF!</definedName>
    <definedName name="FirmValue">#REF!</definedName>
    <definedName name="FirstCallDate" localSheetId="14">#REF!</definedName>
    <definedName name="FirstCallDate">#REF!</definedName>
    <definedName name="FirstHalf" localSheetId="14">#REF!</definedName>
    <definedName name="FirstHalf">#REF!</definedName>
    <definedName name="FirstHalf1" localSheetId="14">#REF!</definedName>
    <definedName name="FirstHalf1">#REF!</definedName>
    <definedName name="firsthalf2" localSheetId="14">#REF!</definedName>
    <definedName name="firsthalf2">#REF!</definedName>
    <definedName name="firsthalfa" localSheetId="14">#REF!</definedName>
    <definedName name="firsthalfa">#REF!</definedName>
    <definedName name="firsthalfb" localSheetId="14">#REF!</definedName>
    <definedName name="firsthalfb">#REF!</definedName>
    <definedName name="FirstPromptDate" localSheetId="14">#REF!</definedName>
    <definedName name="FirstPromptDate">#REF!</definedName>
    <definedName name="FirstTenorOffset" localSheetId="14">#REF!</definedName>
    <definedName name="FirstTenorOffset">#REF!</definedName>
    <definedName name="Fiscal" localSheetId="14">#REF!</definedName>
    <definedName name="Fiscal">#REF!</definedName>
    <definedName name="Fiscal_Period">[66]Inputs!$C$232:$BA$232</definedName>
    <definedName name="fiscal2">'[214]CBM-proj'!$I$6</definedName>
    <definedName name="FiscalPE" localSheetId="14">#REF!</definedName>
    <definedName name="FiscalPE">#REF!</definedName>
    <definedName name="Fitch" localSheetId="14">#REF!</definedName>
    <definedName name="Fitch">#REF!</definedName>
    <definedName name="FiveYearEPSGrowth" localSheetId="14">#REF!</definedName>
    <definedName name="FiveYearEPSGrowth">#REF!</definedName>
    <definedName name="Fix_OM_Pay" localSheetId="14">'[113]Hourly Payments - 4'!#REF!</definedName>
    <definedName name="Fix_OM_Pay">'[111]Hourly Payments - 4'!#REF!</definedName>
    <definedName name="fixed_asset_turnover" localSheetId="14">'[146]Assumptions and Inputs'!#REF!</definedName>
    <definedName name="fixed_asset_turnover">'[146]Assumptions and Inputs'!#REF!</definedName>
    <definedName name="fixed_assets_rate">'[34]Assumptions and Inputs'!$C$185</definedName>
    <definedName name="Fixed_Cap_Title" localSheetId="14">#REF!</definedName>
    <definedName name="Fixed_Cap_Title">#REF!</definedName>
    <definedName name="Fixed_costs">[215]Assumptions!$A$12:$Y$16</definedName>
    <definedName name="fixedRateA">[65]Assumptions!$B$6</definedName>
    <definedName name="fixedRateB">[65]Assumptions!$B$16</definedName>
    <definedName name="fixedRateC">[72]Assumptions!$B$30</definedName>
    <definedName name="FLDPIPE" localSheetId="14">#REF!</definedName>
    <definedName name="FLDPIPE">#REF!</definedName>
    <definedName name="FLEET_00">'[67]Fleet Rates'!$E$6:$E$724</definedName>
    <definedName name="FLEET_CATNAME">[67]Validations!$S$2:$S$32</definedName>
    <definedName name="Fleet_Escalation">'[67]Estimate Summary'!$K$39</definedName>
    <definedName name="Fleet_Menu">'[67]Estimate Summary'!$X$7:$X$41</definedName>
    <definedName name="Fleet_RateAnnual">'[67]Fleet Rates'!$G$6:$G$724</definedName>
    <definedName name="Fleet_RateDaily">'[67]Fleet Rates'!$J$6:$J$724</definedName>
    <definedName name="Fleet_RateGroup">'[67]Fleet Rates'!$A$6:$A$724</definedName>
    <definedName name="Fleet_RateMonthly">'[67]Fleet Rates'!$H$6:$H$724</definedName>
    <definedName name="Fleet_RateWeekly">'[67]Fleet Rates'!$I$6:$I$724</definedName>
    <definedName name="Fleet_Rental_Duration">'[67]Estimate Summary'!$AE$7:$AE$44</definedName>
    <definedName name="Fleet_Rental_Quantity">'[67]Estimate Summary'!$AC$7:$AC$44</definedName>
    <definedName name="Fleet_Weather_Duration">'[67]Estimate Summary'!$I$37</definedName>
    <definedName name="FleetRate16" localSheetId="14">'[216]Fleet Rates'!#REF!</definedName>
    <definedName name="FleetRate16">'[216]Fleet Rates'!#REF!</definedName>
    <definedName name="FleetRateDiff" localSheetId="14">'[216]Fleet Rates'!#REF!</definedName>
    <definedName name="FleetRateDiff">'[216]Fleet Rates'!#REF!</definedName>
    <definedName name="flowchart">#N/A</definedName>
    <definedName name="FMTYP">"*STD"</definedName>
    <definedName name="fn_ltd_off_bs_CM1DC" localSheetId="14">#REF!</definedName>
    <definedName name="fn_ltd_off_bs_CM1DC">#REF!</definedName>
    <definedName name="fn_ltd_off_bs_CM1DE" localSheetId="14">#REF!</definedName>
    <definedName name="fn_ltd_off_bs_CM1DE">#REF!</definedName>
    <definedName name="fn_ltd_off_bs_CM1EL" localSheetId="14">#REF!</definedName>
    <definedName name="fn_ltd_off_bs_CM1EL">#REF!</definedName>
    <definedName name="fn_ltd_off_bs_CM1NE" localSheetId="14">#REF!</definedName>
    <definedName name="fn_ltd_off_bs_CM1NE">#REF!</definedName>
    <definedName name="fn_ltd_off_bs_CM2DC" localSheetId="14">#REF!</definedName>
    <definedName name="fn_ltd_off_bs_CM2DC">#REF!</definedName>
    <definedName name="fn_ltd_off_bs_CM2DE" localSheetId="14">#REF!</definedName>
    <definedName name="fn_ltd_off_bs_CM2DE">#REF!</definedName>
    <definedName name="fn_ltd_off_bs_CM2EL" localSheetId="14">#REF!</definedName>
    <definedName name="fn_ltd_off_bs_CM2EL">#REF!</definedName>
    <definedName name="fn_ltd_off_bs_CM2NE" localSheetId="14">#REF!</definedName>
    <definedName name="fn_ltd_off_bs_CM2NE">#REF!</definedName>
    <definedName name="fn_ltd_off_bs_CM3DC" localSheetId="14">#REF!</definedName>
    <definedName name="fn_ltd_off_bs_CM3DC">#REF!</definedName>
    <definedName name="fn_ltd_off_bs_CM3DE" localSheetId="14">#REF!</definedName>
    <definedName name="fn_ltd_off_bs_CM3DE">#REF!</definedName>
    <definedName name="fn_ltd_off_bs_CM3EL" localSheetId="14">#REF!</definedName>
    <definedName name="fn_ltd_off_bs_CM3EL">#REF!</definedName>
    <definedName name="fn_ltd_off_bs_CM3NE" localSheetId="14">#REF!</definedName>
    <definedName name="fn_ltd_off_bs_CM3NE">#REF!</definedName>
    <definedName name="fn_ltd_off_bs_CM4DC" localSheetId="14">#REF!</definedName>
    <definedName name="fn_ltd_off_bs_CM4DC">#REF!</definedName>
    <definedName name="fn_ltd_off_bs_CM4DE" localSheetId="14">#REF!</definedName>
    <definedName name="fn_ltd_off_bs_CM4DE">#REF!</definedName>
    <definedName name="fn_ltd_off_bs_CM4EL" localSheetId="14">#REF!</definedName>
    <definedName name="fn_ltd_off_bs_CM4EL">#REF!</definedName>
    <definedName name="fn_ltd_off_bs_CM4NE" localSheetId="14">#REF!</definedName>
    <definedName name="fn_ltd_off_bs_CM4NE">#REF!</definedName>
    <definedName name="fn_ltd_off_bs_CM5DC" localSheetId="14">#REF!</definedName>
    <definedName name="fn_ltd_off_bs_CM5DC">#REF!</definedName>
    <definedName name="fn_ltd_off_bs_CM5DE" localSheetId="14">#REF!</definedName>
    <definedName name="fn_ltd_off_bs_CM5DE">#REF!</definedName>
    <definedName name="fn_ltd_off_bs_CMNEP" localSheetId="14">#REF!</definedName>
    <definedName name="fn_ltd_off_bs_CMNEP">#REF!</definedName>
    <definedName name="fn_quips_CM1DC" localSheetId="14">#REF!</definedName>
    <definedName name="fn_quips_CM1DC">#REF!</definedName>
    <definedName name="fn_quips_CM1DE" localSheetId="14">#REF!</definedName>
    <definedName name="fn_quips_CM1DE">#REF!</definedName>
    <definedName name="fn_quips_CM1EL" localSheetId="14">#REF!</definedName>
    <definedName name="fn_quips_CM1EL">#REF!</definedName>
    <definedName name="fn_quips_CM1NE" localSheetId="14">#REF!</definedName>
    <definedName name="fn_quips_CM1NE">#REF!</definedName>
    <definedName name="fn_quips_CM2DC" localSheetId="14">#REF!</definedName>
    <definedName name="fn_quips_CM2DC">#REF!</definedName>
    <definedName name="fn_quips_CM2DE" localSheetId="14">#REF!</definedName>
    <definedName name="fn_quips_CM2DE">#REF!</definedName>
    <definedName name="fn_quips_CM2EL" localSheetId="14">#REF!</definedName>
    <definedName name="fn_quips_CM2EL">#REF!</definedName>
    <definedName name="fn_quips_CM2NE" localSheetId="14">#REF!</definedName>
    <definedName name="fn_quips_CM2NE">#REF!</definedName>
    <definedName name="fn_quips_CM3DC" localSheetId="14">#REF!</definedName>
    <definedName name="fn_quips_CM3DC">#REF!</definedName>
    <definedName name="fn_quips_CM3DE" localSheetId="14">#REF!</definedName>
    <definedName name="fn_quips_CM3DE">#REF!</definedName>
    <definedName name="fn_quips_CM3EL" localSheetId="14">#REF!</definedName>
    <definedName name="fn_quips_CM3EL">#REF!</definedName>
    <definedName name="fn_quips_CM3NE" localSheetId="14">#REF!</definedName>
    <definedName name="fn_quips_CM3NE">#REF!</definedName>
    <definedName name="fn_quips_CM4DC" localSheetId="14">#REF!</definedName>
    <definedName name="fn_quips_CM4DC">#REF!</definedName>
    <definedName name="fn_quips_CM4DE" localSheetId="14">#REF!</definedName>
    <definedName name="fn_quips_CM4DE">#REF!</definedName>
    <definedName name="fn_quips_CM4EL" localSheetId="14">#REF!</definedName>
    <definedName name="fn_quips_CM4EL">#REF!</definedName>
    <definedName name="fn_quips_CM4NE" localSheetId="14">#REF!</definedName>
    <definedName name="fn_quips_CM4NE">#REF!</definedName>
    <definedName name="fn_quips_CM5DC" localSheetId="14">#REF!</definedName>
    <definedName name="fn_quips_CM5DC">#REF!</definedName>
    <definedName name="fn_quips_CM5DE" localSheetId="14">#REF!</definedName>
    <definedName name="fn_quips_CM5DE">#REF!</definedName>
    <definedName name="fn_quips_CMNEP" localSheetId="14">#REF!</definedName>
    <definedName name="fn_quips_CMNEP">#REF!</definedName>
    <definedName name="FncDistList" localSheetId="14">#REF!</definedName>
    <definedName name="FncDistList">#REF!</definedName>
    <definedName name="Fncl_Summary1" localSheetId="14">#REF!</definedName>
    <definedName name="Fncl_Summary1">#REF!</definedName>
    <definedName name="Fncl_Summary2" localSheetId="14">#REF!</definedName>
    <definedName name="Fncl_Summary2">#REF!</definedName>
    <definedName name="FncList" localSheetId="14">#REF!</definedName>
    <definedName name="FncList">#REF!</definedName>
    <definedName name="FncName" localSheetId="14">#REF!</definedName>
    <definedName name="FncName">#REF!</definedName>
    <definedName name="FO" localSheetId="14">Scheduled_Payment+Extra_Payment</definedName>
    <definedName name="FO">Scheduled_Payment+Extra_Payment</definedName>
    <definedName name="FOFF" localSheetId="14">'[39]Maj Maint Schd'!#REF!</definedName>
    <definedName name="FOFF">'[13]Maj Maint Schd'!#REF!</definedName>
    <definedName name="FOM_Out" localSheetId="14">#REF!</definedName>
    <definedName name="FOM_Out">#REF!</definedName>
    <definedName name="Footnote" localSheetId="14">#REF!</definedName>
    <definedName name="Footnote">#REF!</definedName>
    <definedName name="Footnote__f" localSheetId="14">#REF!</definedName>
    <definedName name="Footnote__f">#REF!</definedName>
    <definedName name="footnote_1">'[34]Assumptions and Inputs'!$C$6</definedName>
    <definedName name="footnote_2">'[57]Assumptions and Inputs'!$C$15</definedName>
    <definedName name="Footnote_a" localSheetId="14">#REF!</definedName>
    <definedName name="Footnote_a">#REF!</definedName>
    <definedName name="Footnote1" localSheetId="14">#REF!</definedName>
    <definedName name="Footnote1">#REF!</definedName>
    <definedName name="Footnote10" localSheetId="14">#REF!</definedName>
    <definedName name="Footnote10">#REF!</definedName>
    <definedName name="Footnote2" localSheetId="14">#REF!</definedName>
    <definedName name="Footnote2">#REF!</definedName>
    <definedName name="Footnote3" localSheetId="14">#REF!</definedName>
    <definedName name="Footnote3">#REF!</definedName>
    <definedName name="Footnote4" localSheetId="14">#REF!</definedName>
    <definedName name="Footnote4">#REF!</definedName>
    <definedName name="Footnote5" localSheetId="14">#REF!</definedName>
    <definedName name="Footnote5">#REF!</definedName>
    <definedName name="Footnote6" localSheetId="14">#REF!</definedName>
    <definedName name="Footnote6">#REF!</definedName>
    <definedName name="Footnote7" localSheetId="14">#REF!</definedName>
    <definedName name="Footnote7">#REF!</definedName>
    <definedName name="Footnote8" localSheetId="14">#REF!</definedName>
    <definedName name="Footnote8">#REF!</definedName>
    <definedName name="Footnote9" localSheetId="14">#REF!</definedName>
    <definedName name="Footnote9">#REF!</definedName>
    <definedName name="Footnotes" localSheetId="14">#REF!</definedName>
    <definedName name="Footnotes">#REF!</definedName>
    <definedName name="FOR" localSheetId="14">#REF!</definedName>
    <definedName name="FOR">'[13]Maj Maint Schd'!#REF!</definedName>
    <definedName name="ForcedOutage">[91]Performance!$E$30</definedName>
    <definedName name="Forecast" localSheetId="14">#REF!</definedName>
    <definedName name="Forecast">#REF!</definedName>
    <definedName name="forecast_cs" localSheetId="14">#REF!</definedName>
    <definedName name="forecast_cs">#REF!</definedName>
    <definedName name="ForeRiver_EOH_Charge" localSheetId="14">#REF!</definedName>
    <definedName name="ForeRiver_EOH_Charge">#REF!</definedName>
    <definedName name="fortis">#N/A</definedName>
    <definedName name="forward">(1.1^0.25)</definedName>
    <definedName name="Forward0" localSheetId="14">#REF!</definedName>
    <definedName name="Forward0">#REF!</definedName>
    <definedName name="Forward1" localSheetId="14">#REF!</definedName>
    <definedName name="Forward1">#REF!</definedName>
    <definedName name="Forward2" localSheetId="14">#REF!</definedName>
    <definedName name="Forward2">#REF!</definedName>
    <definedName name="FOUR" localSheetId="14">#REF!</definedName>
    <definedName name="FOUR">#REF!</definedName>
    <definedName name="FOUROP" localSheetId="14">#REF!</definedName>
    <definedName name="FOUROP">#REF!</definedName>
    <definedName name="FOURPK" localSheetId="14">#REF!</definedName>
    <definedName name="FOURPK">#REF!</definedName>
    <definedName name="fox">'[217]12-14-10 Estimate'!$A$1:$B$291</definedName>
    <definedName name="FPRC2" localSheetId="14">[116]Cases!#REF!</definedName>
    <definedName name="FPRC2">[116]Cases!#REF!</definedName>
    <definedName name="FR_Dollars">'[67]Proj Exp &amp; OH Labor'!$F$37</definedName>
    <definedName name="FR_DollarsBase">'[67]Estimate Summary'!$E$55</definedName>
    <definedName name="Franchisee">[218]Franchisee!$A$1:$E$1130</definedName>
    <definedName name="FreeCashFlow" localSheetId="14">#REF!</definedName>
    <definedName name="FreeCashFlow">#REF!</definedName>
    <definedName name="Frequencies" localSheetId="14">#REF!</definedName>
    <definedName name="Frequencies">#REF!</definedName>
    <definedName name="freshebitda">[60]Sensitivities!$I$81:$S$83</definedName>
    <definedName name="freshrev">[60]Sensitivities!$I$76:$S$78</definedName>
    <definedName name="frf" localSheetId="14" hidden="1">{#N/A,#N/A,FALSE,"RECAP";#N/A,#N/A,FALSE,"CW_B";#N/A,#N/A,FALSE,"CW_M";#N/A,#N/A,FALSE,"CW_E";#N/A,#N/A,FALSE,"CW_F";#N/A,#N/A,FALSE,"FC_B";#N/A,#N/A,FALSE,"FC_M";#N/A,#N/A,FALSE,"FC_E";#N/A,#N/A,FALSE,"FC_F";#N/A,#N/A,FALSE,"CS"}</definedName>
    <definedName name="frf" hidden="1">{#N/A,#N/A,FALSE,"RECAP";#N/A,#N/A,FALSE,"CW_B";#N/A,#N/A,FALSE,"CW_M";#N/A,#N/A,FALSE,"CW_E";#N/A,#N/A,FALSE,"CW_F";#N/A,#N/A,FALSE,"FC_B";#N/A,#N/A,FALSE,"FC_M";#N/A,#N/A,FALSE,"FC_E";#N/A,#N/A,FALSE,"FC_F";#N/A,#N/A,FALSE,"CS"}</definedName>
    <definedName name="from">#N/A</definedName>
    <definedName name="FRONT" localSheetId="14">[219]Engineering!#REF!</definedName>
    <definedName name="FRONT">[219]Engineering!#REF!</definedName>
    <definedName name="FrSt_OCL_Pymt" localSheetId="14">#REF!</definedName>
    <definedName name="FrSt_OCL_Pymt">#REF!</definedName>
    <definedName name="FS" localSheetId="14">#REF!</definedName>
    <definedName name="FS">#REF!</definedName>
    <definedName name="fs_cms_book_ratio_CM1DC" localSheetId="14">#REF!</definedName>
    <definedName name="fs_cms_book_ratio_CM1DC">#REF!</definedName>
    <definedName name="fs_cms_book_ratio_CM1DE" localSheetId="14">#REF!</definedName>
    <definedName name="fs_cms_book_ratio_CM1DE">#REF!</definedName>
    <definedName name="fs_cms_book_ratio_CM1EL" localSheetId="14">#REF!</definedName>
    <definedName name="fs_cms_book_ratio_CM1EL">#REF!</definedName>
    <definedName name="fs_cms_book_ratio_CM1NE" localSheetId="14">#REF!</definedName>
    <definedName name="fs_cms_book_ratio_CM1NE">#REF!</definedName>
    <definedName name="fs_cms_book_ratio_CM2DC" localSheetId="14">#REF!</definedName>
    <definedName name="fs_cms_book_ratio_CM2DC">#REF!</definedName>
    <definedName name="fs_cms_book_ratio_CM2DE" localSheetId="14">#REF!</definedName>
    <definedName name="fs_cms_book_ratio_CM2DE">#REF!</definedName>
    <definedName name="fs_cms_book_ratio_CM2EL" localSheetId="14">#REF!</definedName>
    <definedName name="fs_cms_book_ratio_CM2EL">#REF!</definedName>
    <definedName name="fs_cms_book_ratio_CM2NE" localSheetId="14">#REF!</definedName>
    <definedName name="fs_cms_book_ratio_CM2NE">#REF!</definedName>
    <definedName name="fs_cms_book_ratio_CM3DC" localSheetId="14">#REF!</definedName>
    <definedName name="fs_cms_book_ratio_CM3DC">#REF!</definedName>
    <definedName name="fs_cms_book_ratio_CM3DE" localSheetId="14">#REF!</definedName>
    <definedName name="fs_cms_book_ratio_CM3DE">#REF!</definedName>
    <definedName name="fs_cms_book_ratio_CM3EL" localSheetId="14">#REF!</definedName>
    <definedName name="fs_cms_book_ratio_CM3EL">#REF!</definedName>
    <definedName name="fs_cms_book_ratio_CM3NE" localSheetId="14">#REF!</definedName>
    <definedName name="fs_cms_book_ratio_CM3NE">#REF!</definedName>
    <definedName name="fs_cms_book_ratio_CM4DC" localSheetId="14">#REF!</definedName>
    <definedName name="fs_cms_book_ratio_CM4DC">#REF!</definedName>
    <definedName name="fs_cms_book_ratio_CM4DE" localSheetId="14">#REF!</definedName>
    <definedName name="fs_cms_book_ratio_CM4DE">#REF!</definedName>
    <definedName name="fs_cms_book_ratio_CM4EL" localSheetId="14">#REF!</definedName>
    <definedName name="fs_cms_book_ratio_CM4EL">#REF!</definedName>
    <definedName name="fs_cms_book_ratio_CM4NE" localSheetId="14">#REF!</definedName>
    <definedName name="fs_cms_book_ratio_CM4NE">#REF!</definedName>
    <definedName name="fs_cms_book_ratio_CMNEP" localSheetId="14">#REF!</definedName>
    <definedName name="fs_cms_book_ratio_CMNEP">#REF!</definedName>
    <definedName name="fs_cms_ratio_CM1DC" localSheetId="14">#REF!</definedName>
    <definedName name="fs_cms_ratio_CM1DC">#REF!</definedName>
    <definedName name="fs_cms_ratio_CM1DE" localSheetId="14">#REF!</definedName>
    <definedName name="fs_cms_ratio_CM1DE">#REF!</definedName>
    <definedName name="fs_cms_ratio_CM1EL" localSheetId="14">#REF!</definedName>
    <definedName name="fs_cms_ratio_CM1EL">#REF!</definedName>
    <definedName name="fs_cms_ratio_CM1NE" localSheetId="14">#REF!</definedName>
    <definedName name="fs_cms_ratio_CM1NE">#REF!</definedName>
    <definedName name="fs_cms_ratio_CM2DC" localSheetId="14">#REF!</definedName>
    <definedName name="fs_cms_ratio_CM2DC">#REF!</definedName>
    <definedName name="fs_cms_ratio_CM2DE" localSheetId="14">#REF!</definedName>
    <definedName name="fs_cms_ratio_CM2DE">#REF!</definedName>
    <definedName name="fs_cms_ratio_CM2EL" localSheetId="14">#REF!</definedName>
    <definedName name="fs_cms_ratio_CM2EL">#REF!</definedName>
    <definedName name="fs_cms_ratio_CM2NE" localSheetId="14">#REF!</definedName>
    <definedName name="fs_cms_ratio_CM2NE">#REF!</definedName>
    <definedName name="fs_cms_ratio_CM3DC" localSheetId="14">#REF!</definedName>
    <definedName name="fs_cms_ratio_CM3DC">#REF!</definedName>
    <definedName name="fs_cms_ratio_CM3DE" localSheetId="14">#REF!</definedName>
    <definedName name="fs_cms_ratio_CM3DE">#REF!</definedName>
    <definedName name="fs_cms_ratio_CM3EL" localSheetId="14">#REF!</definedName>
    <definedName name="fs_cms_ratio_CM3EL">#REF!</definedName>
    <definedName name="fs_cms_ratio_CM3NE" localSheetId="14">#REF!</definedName>
    <definedName name="fs_cms_ratio_CM3NE">#REF!</definedName>
    <definedName name="fs_cms_ratio_CM4DC" localSheetId="14">#REF!</definedName>
    <definedName name="fs_cms_ratio_CM4DC">#REF!</definedName>
    <definedName name="fs_cms_ratio_CM4DE" localSheetId="14">#REF!</definedName>
    <definedName name="fs_cms_ratio_CM4DE">#REF!</definedName>
    <definedName name="fs_cms_ratio_CM4EL" localSheetId="14">#REF!</definedName>
    <definedName name="fs_cms_ratio_CM4EL">#REF!</definedName>
    <definedName name="fs_cms_ratio_CM4NE" localSheetId="14">#REF!</definedName>
    <definedName name="fs_cms_ratio_CM4NE">#REF!</definedName>
    <definedName name="fs_cms_ratio_CM5DC" localSheetId="14">#REF!</definedName>
    <definedName name="fs_cms_ratio_CM5DC">#REF!</definedName>
    <definedName name="fs_cms_ratio_CM5DE" localSheetId="14">#REF!</definedName>
    <definedName name="fs_cms_ratio_CM5DE">#REF!</definedName>
    <definedName name="fs_cms_ratio_CMNEP" localSheetId="14">#REF!</definedName>
    <definedName name="fs_cms_ratio_CMNEP">#REF!</definedName>
    <definedName name="fs_cms_ratio_sp_CM1DC" localSheetId="14">#REF!</definedName>
    <definedName name="fs_cms_ratio_sp_CM1DC">#REF!</definedName>
    <definedName name="fs_cms_ratio_sp_CM1DE" localSheetId="14">#REF!</definedName>
    <definedName name="fs_cms_ratio_sp_CM1DE">#REF!</definedName>
    <definedName name="fs_cms_ratio_sp_CM1NE" localSheetId="14">#REF!</definedName>
    <definedName name="fs_cms_ratio_sp_CM1NE">#REF!</definedName>
    <definedName name="fs_cms_ratio_sp_CM2DC" localSheetId="14">#REF!</definedName>
    <definedName name="fs_cms_ratio_sp_CM2DC">#REF!</definedName>
    <definedName name="fs_cms_ratio_sp_CM2DE" localSheetId="14">#REF!</definedName>
    <definedName name="fs_cms_ratio_sp_CM2DE">#REF!</definedName>
    <definedName name="fs_cms_ratio_sp_CM2NE" localSheetId="14">#REF!</definedName>
    <definedName name="fs_cms_ratio_sp_CM2NE">#REF!</definedName>
    <definedName name="fs_cms_ratio_sp_CM3DC" localSheetId="14">#REF!</definedName>
    <definedName name="fs_cms_ratio_sp_CM3DC">#REF!</definedName>
    <definedName name="fs_cms_ratio_sp_CM3DE" localSheetId="14">#REF!</definedName>
    <definedName name="fs_cms_ratio_sp_CM3DE">#REF!</definedName>
    <definedName name="fs_cms_ratio_sp_CM3NE" localSheetId="14">#REF!</definedName>
    <definedName name="fs_cms_ratio_sp_CM3NE">#REF!</definedName>
    <definedName name="fs_cms_ratio_sp_CM4DC" localSheetId="14">#REF!</definedName>
    <definedName name="fs_cms_ratio_sp_CM4DC">#REF!</definedName>
    <definedName name="fs_cms_ratio_sp_CM4DE" localSheetId="14">#REF!</definedName>
    <definedName name="fs_cms_ratio_sp_CM4DE">#REF!</definedName>
    <definedName name="fs_cms_ratio_sp_CM4NE" localSheetId="14">#REF!</definedName>
    <definedName name="fs_cms_ratio_sp_CM4NE">#REF!</definedName>
    <definedName name="fs_cms_ratio_sp_CMNEP" localSheetId="14">#REF!</definedName>
    <definedName name="fs_cms_ratio_sp_CMNEP">#REF!</definedName>
    <definedName name="fs_convert_book_ratio_CM4DC" localSheetId="14">#REF!</definedName>
    <definedName name="fs_convert_book_ratio_CM4DC">#REF!</definedName>
    <definedName name="fs_convert_book_ratio_CM4DE" localSheetId="14">#REF!</definedName>
    <definedName name="fs_convert_book_ratio_CM4DE">#REF!</definedName>
    <definedName name="fs_convert_book_ratio_CMNEP" localSheetId="14">#REF!</definedName>
    <definedName name="fs_convert_book_ratio_CMNEP">#REF!</definedName>
    <definedName name="fs_convert_ratio_CM1DC" localSheetId="14">#REF!</definedName>
    <definedName name="fs_convert_ratio_CM1DC">#REF!</definedName>
    <definedName name="fs_convert_ratio_CM1DE" localSheetId="14">#REF!</definedName>
    <definedName name="fs_convert_ratio_CM1DE">#REF!</definedName>
    <definedName name="fs_convert_ratio_CM1NE" localSheetId="14">#REF!</definedName>
    <definedName name="fs_convert_ratio_CM1NE">#REF!</definedName>
    <definedName name="fs_convert_ratio_CM2DC" localSheetId="14">#REF!</definedName>
    <definedName name="fs_convert_ratio_CM2DC">#REF!</definedName>
    <definedName name="fs_convert_ratio_CM2DE" localSheetId="14">#REF!</definedName>
    <definedName name="fs_convert_ratio_CM2DE">#REF!</definedName>
    <definedName name="fs_convert_ratio_CM2NE" localSheetId="14">#REF!</definedName>
    <definedName name="fs_convert_ratio_CM2NE">#REF!</definedName>
    <definedName name="fs_convert_ratio_CM3DC" localSheetId="14">#REF!</definedName>
    <definedName name="fs_convert_ratio_CM3DC">#REF!</definedName>
    <definedName name="fs_convert_ratio_CM3DE" localSheetId="14">#REF!</definedName>
    <definedName name="fs_convert_ratio_CM3DE">#REF!</definedName>
    <definedName name="fs_convert_ratio_CM3NE" localSheetId="14">#REF!</definedName>
    <definedName name="fs_convert_ratio_CM3NE">#REF!</definedName>
    <definedName name="fs_convert_ratio_CM4DC" localSheetId="14">#REF!</definedName>
    <definedName name="fs_convert_ratio_CM4DC">#REF!</definedName>
    <definedName name="fs_convert_ratio_CM4DE" localSheetId="14">#REF!</definedName>
    <definedName name="fs_convert_ratio_CM4DE">#REF!</definedName>
    <definedName name="fs_convert_ratio_CM4NE" localSheetId="14">#REF!</definedName>
    <definedName name="fs_convert_ratio_CM4NE">#REF!</definedName>
    <definedName name="fs_convert_ratio_CM5DC" localSheetId="14">#REF!</definedName>
    <definedName name="fs_convert_ratio_CM5DC">#REF!</definedName>
    <definedName name="fs_convert_ratio_CM5DE" localSheetId="14">#REF!</definedName>
    <definedName name="fs_convert_ratio_CM5DE">#REF!</definedName>
    <definedName name="fs_convert_ratio_CMNEP" localSheetId="14">#REF!</definedName>
    <definedName name="fs_convert_ratio_CMNEP">#REF!</definedName>
    <definedName name="fs_convert_ratio_sp_CM1DC" localSheetId="14">#REF!</definedName>
    <definedName name="fs_convert_ratio_sp_CM1DC">#REF!</definedName>
    <definedName name="fs_convert_ratio_sp_CM1DE" localSheetId="14">#REF!</definedName>
    <definedName name="fs_convert_ratio_sp_CM1DE">#REF!</definedName>
    <definedName name="fs_convert_ratio_sp_CM1NE" localSheetId="14">#REF!</definedName>
    <definedName name="fs_convert_ratio_sp_CM1NE">#REF!</definedName>
    <definedName name="fs_convert_ratio_sp_CM2DC" localSheetId="14">#REF!</definedName>
    <definedName name="fs_convert_ratio_sp_CM2DC">#REF!</definedName>
    <definedName name="fs_convert_ratio_sp_CM2DE" localSheetId="14">#REF!</definedName>
    <definedName name="fs_convert_ratio_sp_CM2DE">#REF!</definedName>
    <definedName name="fs_convert_ratio_sp_CM2NE" localSheetId="14">#REF!</definedName>
    <definedName name="fs_convert_ratio_sp_CM2NE">#REF!</definedName>
    <definedName name="fs_convert_ratio_sp_CM3DC" localSheetId="14">#REF!</definedName>
    <definedName name="fs_convert_ratio_sp_CM3DC">#REF!</definedName>
    <definedName name="fs_convert_ratio_sp_CM3DE" localSheetId="14">#REF!</definedName>
    <definedName name="fs_convert_ratio_sp_CM3DE">#REF!</definedName>
    <definedName name="fs_convert_ratio_sp_CM3NE" localSheetId="14">#REF!</definedName>
    <definedName name="fs_convert_ratio_sp_CM3NE">#REF!</definedName>
    <definedName name="fs_convert_ratio_sp_CM4DC" localSheetId="14">#REF!</definedName>
    <definedName name="fs_convert_ratio_sp_CM4DC">#REF!</definedName>
    <definedName name="fs_convert_ratio_sp_CM4DE" localSheetId="14">#REF!</definedName>
    <definedName name="fs_convert_ratio_sp_CM4DE">#REF!</definedName>
    <definedName name="fs_convert_ratio_sp_CM4NE" localSheetId="14">#REF!</definedName>
    <definedName name="fs_convert_ratio_sp_CM4NE">#REF!</definedName>
    <definedName name="fs_convert_ratio_sp_CMNEP" localSheetId="14">#REF!</definedName>
    <definedName name="fs_convert_ratio_sp_CMNEP">#REF!</definedName>
    <definedName name="fs_ffo_interest_CM1DC" localSheetId="14">#REF!</definedName>
    <definedName name="fs_ffo_interest_CM1DC">#REF!</definedName>
    <definedName name="fs_ffo_interest_CM1DE" localSheetId="14">#REF!</definedName>
    <definedName name="fs_ffo_interest_CM1DE">#REF!</definedName>
    <definedName name="fs_ffo_interest_CM1NE" localSheetId="14">#REF!</definedName>
    <definedName name="fs_ffo_interest_CM1NE">#REF!</definedName>
    <definedName name="fs_ffo_interest_CM2DC" localSheetId="14">#REF!</definedName>
    <definedName name="fs_ffo_interest_CM2DC">#REF!</definedName>
    <definedName name="fs_ffo_interest_CM2DE" localSheetId="14">#REF!</definedName>
    <definedName name="fs_ffo_interest_CM2DE">#REF!</definedName>
    <definedName name="fs_ffo_interest_CM2NE" localSheetId="14">#REF!</definedName>
    <definedName name="fs_ffo_interest_CM2NE">#REF!</definedName>
    <definedName name="fs_ffo_interest_CM3DC" localSheetId="14">#REF!</definedName>
    <definedName name="fs_ffo_interest_CM3DC">#REF!</definedName>
    <definedName name="fs_ffo_interest_CM3DE" localSheetId="14">#REF!</definedName>
    <definedName name="fs_ffo_interest_CM3DE">#REF!</definedName>
    <definedName name="fs_ffo_interest_CM3NE" localSheetId="14">#REF!</definedName>
    <definedName name="fs_ffo_interest_CM3NE">#REF!</definedName>
    <definedName name="fs_ffo_interest_CM4DC" localSheetId="14">#REF!</definedName>
    <definedName name="fs_ffo_interest_CM4DC">#REF!</definedName>
    <definedName name="fs_ffo_interest_CM4DE" localSheetId="14">#REF!</definedName>
    <definedName name="fs_ffo_interest_CM4DE">#REF!</definedName>
    <definedName name="fs_ffo_interest_CM4NE" localSheetId="14">#REF!</definedName>
    <definedName name="fs_ffo_interest_CM4NE">#REF!</definedName>
    <definedName name="fs_ffo_interest_CMNEP" localSheetId="14">#REF!</definedName>
    <definedName name="fs_ffo_interest_CMNEP">#REF!</definedName>
    <definedName name="fs_ffo_to_debt_CM1DC" localSheetId="14">#REF!</definedName>
    <definedName name="fs_ffo_to_debt_CM1DC">#REF!</definedName>
    <definedName name="fs_ffo_to_debt_CM1DE" localSheetId="14">#REF!</definedName>
    <definedName name="fs_ffo_to_debt_CM1DE">#REF!</definedName>
    <definedName name="fs_ffo_to_debt_CM1NE" localSheetId="14">#REF!</definedName>
    <definedName name="fs_ffo_to_debt_CM1NE">#REF!</definedName>
    <definedName name="fs_ffo_to_debt_CM2DC" localSheetId="14">#REF!</definedName>
    <definedName name="fs_ffo_to_debt_CM2DC">#REF!</definedName>
    <definedName name="fs_ffo_to_debt_CM2DE" localSheetId="14">#REF!</definedName>
    <definedName name="fs_ffo_to_debt_CM2DE">#REF!</definedName>
    <definedName name="fs_ffo_to_debt_CM2NE" localSheetId="14">#REF!</definedName>
    <definedName name="fs_ffo_to_debt_CM2NE">#REF!</definedName>
    <definedName name="fs_ffo_to_debt_CM3DC" localSheetId="14">#REF!</definedName>
    <definedName name="fs_ffo_to_debt_CM3DC">#REF!</definedName>
    <definedName name="fs_ffo_to_debt_CM3DE" localSheetId="14">#REF!</definedName>
    <definedName name="fs_ffo_to_debt_CM3DE">#REF!</definedName>
    <definedName name="fs_ffo_to_debt_CM3NE" localSheetId="14">#REF!</definedName>
    <definedName name="fs_ffo_to_debt_CM3NE">#REF!</definedName>
    <definedName name="fs_ffo_to_debt_CM4DC" localSheetId="14">#REF!</definedName>
    <definedName name="fs_ffo_to_debt_CM4DC">#REF!</definedName>
    <definedName name="fs_ffo_to_debt_CM4DE" localSheetId="14">#REF!</definedName>
    <definedName name="fs_ffo_to_debt_CM4DE">#REF!</definedName>
    <definedName name="fs_ffo_to_debt_CM4NE" localSheetId="14">#REF!</definedName>
    <definedName name="fs_ffo_to_debt_CM4NE">#REF!</definedName>
    <definedName name="fs_ffo_to_debt_CMNEP" localSheetId="14">#REF!</definedName>
    <definedName name="fs_ffo_to_debt_CMNEP">#REF!</definedName>
    <definedName name="fs_ltd_book_ratio_CM1DC" localSheetId="14">#REF!</definedName>
    <definedName name="fs_ltd_book_ratio_CM1DC">#REF!</definedName>
    <definedName name="fs_ltd_book_ratio_CM1DE" localSheetId="14">#REF!</definedName>
    <definedName name="fs_ltd_book_ratio_CM1DE">#REF!</definedName>
    <definedName name="fs_ltd_book_ratio_CM1EL" localSheetId="14">#REF!</definedName>
    <definedName name="fs_ltd_book_ratio_CM1EL">#REF!</definedName>
    <definedName name="fs_ltd_book_ratio_CM1NE" localSheetId="14">#REF!</definedName>
    <definedName name="fs_ltd_book_ratio_CM1NE">#REF!</definedName>
    <definedName name="fs_ltd_book_ratio_CM2DC" localSheetId="14">#REF!</definedName>
    <definedName name="fs_ltd_book_ratio_CM2DC">#REF!</definedName>
    <definedName name="fs_ltd_book_ratio_CM2DE" localSheetId="14">#REF!</definedName>
    <definedName name="fs_ltd_book_ratio_CM2DE">#REF!</definedName>
    <definedName name="fs_ltd_book_ratio_CM2EL" localSheetId="14">#REF!</definedName>
    <definedName name="fs_ltd_book_ratio_CM2EL">#REF!</definedName>
    <definedName name="fs_ltd_book_ratio_CM2NE" localSheetId="14">#REF!</definedName>
    <definedName name="fs_ltd_book_ratio_CM2NE">#REF!</definedName>
    <definedName name="fs_ltd_book_ratio_CM3DC" localSheetId="14">#REF!</definedName>
    <definedName name="fs_ltd_book_ratio_CM3DC">#REF!</definedName>
    <definedName name="fs_ltd_book_ratio_CM3DE" localSheetId="14">#REF!</definedName>
    <definedName name="fs_ltd_book_ratio_CM3DE">#REF!</definedName>
    <definedName name="fs_ltd_book_ratio_CM3EL" localSheetId="14">#REF!</definedName>
    <definedName name="fs_ltd_book_ratio_CM3EL">#REF!</definedName>
    <definedName name="fs_ltd_book_ratio_CM3NE" localSheetId="14">#REF!</definedName>
    <definedName name="fs_ltd_book_ratio_CM3NE">#REF!</definedName>
    <definedName name="fs_ltd_book_ratio_CM4DC" localSheetId="14">#REF!</definedName>
    <definedName name="fs_ltd_book_ratio_CM4DC">#REF!</definedName>
    <definedName name="fs_ltd_book_ratio_CM4DE" localSheetId="14">#REF!</definedName>
    <definedName name="fs_ltd_book_ratio_CM4DE">#REF!</definedName>
    <definedName name="fs_ltd_book_ratio_CM4EL" localSheetId="14">#REF!</definedName>
    <definedName name="fs_ltd_book_ratio_CM4EL">#REF!</definedName>
    <definedName name="fs_ltd_book_ratio_CM4NE" localSheetId="14">#REF!</definedName>
    <definedName name="fs_ltd_book_ratio_CM4NE">#REF!</definedName>
    <definedName name="fs_ltd_book_ratio_CMNEP" localSheetId="14">#REF!</definedName>
    <definedName name="fs_ltd_book_ratio_CMNEP">#REF!</definedName>
    <definedName name="fs_ltd_ratio_CM1DC" localSheetId="14">#REF!</definedName>
    <definedName name="fs_ltd_ratio_CM1DC">#REF!</definedName>
    <definedName name="fs_ltd_ratio_CM1DE" localSheetId="14">#REF!</definedName>
    <definedName name="fs_ltd_ratio_CM1DE">#REF!</definedName>
    <definedName name="fs_ltd_ratio_CM1EL" localSheetId="14">#REF!</definedName>
    <definedName name="fs_ltd_ratio_CM1EL">#REF!</definedName>
    <definedName name="fs_ltd_ratio_CM1NE" localSheetId="14">#REF!</definedName>
    <definedName name="fs_ltd_ratio_CM1NE">#REF!</definedName>
    <definedName name="fs_ltd_ratio_CM2DC" localSheetId="14">#REF!</definedName>
    <definedName name="fs_ltd_ratio_CM2DC">#REF!</definedName>
    <definedName name="fs_ltd_ratio_CM2DE" localSheetId="14">#REF!</definedName>
    <definedName name="fs_ltd_ratio_CM2DE">#REF!</definedName>
    <definedName name="fs_ltd_ratio_CM2EL" localSheetId="14">#REF!</definedName>
    <definedName name="fs_ltd_ratio_CM2EL">#REF!</definedName>
    <definedName name="fs_ltd_ratio_CM2NE" localSheetId="14">#REF!</definedName>
    <definedName name="fs_ltd_ratio_CM2NE">#REF!</definedName>
    <definedName name="fs_ltd_ratio_CM3DC" localSheetId="14">#REF!</definedName>
    <definedName name="fs_ltd_ratio_CM3DC">#REF!</definedName>
    <definedName name="fs_ltd_ratio_CM3DE" localSheetId="14">#REF!</definedName>
    <definedName name="fs_ltd_ratio_CM3DE">#REF!</definedName>
    <definedName name="fs_ltd_ratio_CM3EL" localSheetId="14">#REF!</definedName>
    <definedName name="fs_ltd_ratio_CM3EL">#REF!</definedName>
    <definedName name="fs_ltd_ratio_CM3NE" localSheetId="14">#REF!</definedName>
    <definedName name="fs_ltd_ratio_CM3NE">#REF!</definedName>
    <definedName name="fs_ltd_ratio_CM4DC" localSheetId="14">#REF!</definedName>
    <definedName name="fs_ltd_ratio_CM4DC">#REF!</definedName>
    <definedName name="fs_ltd_ratio_CM4DE" localSheetId="14">#REF!</definedName>
    <definedName name="fs_ltd_ratio_CM4DE">#REF!</definedName>
    <definedName name="fs_ltd_ratio_CM4EL" localSheetId="14">#REF!</definedName>
    <definedName name="fs_ltd_ratio_CM4EL">#REF!</definedName>
    <definedName name="fs_ltd_ratio_CM4NE" localSheetId="14">#REF!</definedName>
    <definedName name="fs_ltd_ratio_CM4NE">#REF!</definedName>
    <definedName name="fs_ltd_ratio_CM5DC" localSheetId="14">#REF!</definedName>
    <definedName name="fs_ltd_ratio_CM5DC">#REF!</definedName>
    <definedName name="fs_ltd_ratio_CM5DE" localSheetId="14">#REF!</definedName>
    <definedName name="fs_ltd_ratio_CM5DE">#REF!</definedName>
    <definedName name="fs_ltd_ratio_CMNEP" localSheetId="14">#REF!</definedName>
    <definedName name="fs_ltd_ratio_CMNEP">#REF!</definedName>
    <definedName name="fs_ltd_ratio_sp_CM1DC" localSheetId="14">#REF!</definedName>
    <definedName name="fs_ltd_ratio_sp_CM1DC">#REF!</definedName>
    <definedName name="fs_ltd_ratio_sp_CM1DE" localSheetId="14">#REF!</definedName>
    <definedName name="fs_ltd_ratio_sp_CM1DE">#REF!</definedName>
    <definedName name="fs_ltd_ratio_sp_CM1NE" localSheetId="14">#REF!</definedName>
    <definedName name="fs_ltd_ratio_sp_CM1NE">#REF!</definedName>
    <definedName name="fs_ltd_ratio_sp_CM2DC" localSheetId="14">#REF!</definedName>
    <definedName name="fs_ltd_ratio_sp_CM2DC">#REF!</definedName>
    <definedName name="fs_ltd_ratio_sp_CM2DE" localSheetId="14">#REF!</definedName>
    <definedName name="fs_ltd_ratio_sp_CM2DE">#REF!</definedName>
    <definedName name="fs_ltd_ratio_sp_CM2NE" localSheetId="14">#REF!</definedName>
    <definedName name="fs_ltd_ratio_sp_CM2NE">#REF!</definedName>
    <definedName name="fs_ltd_ratio_sp_CM3DC" localSheetId="14">#REF!</definedName>
    <definedName name="fs_ltd_ratio_sp_CM3DC">#REF!</definedName>
    <definedName name="fs_ltd_ratio_sp_CM3DE" localSheetId="14">#REF!</definedName>
    <definedName name="fs_ltd_ratio_sp_CM3DE">#REF!</definedName>
    <definedName name="fs_ltd_ratio_sp_CM3NE" localSheetId="14">#REF!</definedName>
    <definedName name="fs_ltd_ratio_sp_CM3NE">#REF!</definedName>
    <definedName name="fs_ltd_ratio_sp_CM4DC" localSheetId="14">#REF!</definedName>
    <definedName name="fs_ltd_ratio_sp_CM4DC">#REF!</definedName>
    <definedName name="fs_ltd_ratio_sp_CM4DE" localSheetId="14">#REF!</definedName>
    <definedName name="fs_ltd_ratio_sp_CM4DE">#REF!</definedName>
    <definedName name="fs_ltd_ratio_sp_CM4NE" localSheetId="14">#REF!</definedName>
    <definedName name="fs_ltd_ratio_sp_CM4NE">#REF!</definedName>
    <definedName name="fs_ltd_ratio_sp_CMNEP" localSheetId="14">#REF!</definedName>
    <definedName name="fs_ltd_ratio_sp_CMNEP">#REF!</definedName>
    <definedName name="fs_minint_book_ratio_CM1DC" localSheetId="14">#REF!</definedName>
    <definedName name="fs_minint_book_ratio_CM1DC">#REF!</definedName>
    <definedName name="fs_minint_book_ratio_CM1DE" localSheetId="14">#REF!</definedName>
    <definedName name="fs_minint_book_ratio_CM1DE">#REF!</definedName>
    <definedName name="fs_minint_book_ratio_CM2DC" localSheetId="14">#REF!</definedName>
    <definedName name="fs_minint_book_ratio_CM2DC">#REF!</definedName>
    <definedName name="fs_minint_book_ratio_CM2DE" localSheetId="14">#REF!</definedName>
    <definedName name="fs_minint_book_ratio_CM2DE">#REF!</definedName>
    <definedName name="fs_minint_book_ratio_CM3DC" localSheetId="14">#REF!</definedName>
    <definedName name="fs_minint_book_ratio_CM3DC">#REF!</definedName>
    <definedName name="fs_minint_book_ratio_CM3DE" localSheetId="14">#REF!</definedName>
    <definedName name="fs_minint_book_ratio_CM3DE">#REF!</definedName>
    <definedName name="fs_minint_book_ratio_CM4DC" localSheetId="14">#REF!</definedName>
    <definedName name="fs_minint_book_ratio_CM4DC">#REF!</definedName>
    <definedName name="fs_minint_book_ratio_CM4DE" localSheetId="14">#REF!</definedName>
    <definedName name="fs_minint_book_ratio_CM4DE">#REF!</definedName>
    <definedName name="fs_minint_book_ratio_CMNEP" localSheetId="14">#REF!</definedName>
    <definedName name="fs_minint_book_ratio_CMNEP">#REF!</definedName>
    <definedName name="fs_minint_ratio_CM1DC" localSheetId="14">#REF!</definedName>
    <definedName name="fs_minint_ratio_CM1DC">#REF!</definedName>
    <definedName name="fs_minint_ratio_CM1DE" localSheetId="14">#REF!</definedName>
    <definedName name="fs_minint_ratio_CM1DE">#REF!</definedName>
    <definedName name="fs_minint_ratio_CM1EL" localSheetId="14">#REF!</definedName>
    <definedName name="fs_minint_ratio_CM1EL">#REF!</definedName>
    <definedName name="fs_minint_ratio_CM1NE" localSheetId="14">#REF!</definedName>
    <definedName name="fs_minint_ratio_CM1NE">#REF!</definedName>
    <definedName name="fs_minint_ratio_CM2DC" localSheetId="14">#REF!</definedName>
    <definedName name="fs_minint_ratio_CM2DC">#REF!</definedName>
    <definedName name="fs_minint_ratio_CM2DE" localSheetId="14">#REF!</definedName>
    <definedName name="fs_minint_ratio_CM2DE">#REF!</definedName>
    <definedName name="fs_minint_ratio_CM2EL" localSheetId="14">#REF!</definedName>
    <definedName name="fs_minint_ratio_CM2EL">#REF!</definedName>
    <definedName name="fs_minint_ratio_CM2NE" localSheetId="14">#REF!</definedName>
    <definedName name="fs_minint_ratio_CM2NE">#REF!</definedName>
    <definedName name="fs_minint_ratio_CM3DC" localSheetId="14">#REF!</definedName>
    <definedName name="fs_minint_ratio_CM3DC">#REF!</definedName>
    <definedName name="fs_minint_ratio_CM3DE" localSheetId="14">#REF!</definedName>
    <definedName name="fs_minint_ratio_CM3DE">#REF!</definedName>
    <definedName name="fs_minint_ratio_CM3EL" localSheetId="14">#REF!</definedName>
    <definedName name="fs_minint_ratio_CM3EL">#REF!</definedName>
    <definedName name="fs_minint_ratio_CM3NE" localSheetId="14">#REF!</definedName>
    <definedName name="fs_minint_ratio_CM3NE">#REF!</definedName>
    <definedName name="fs_minint_ratio_CM4DC" localSheetId="14">#REF!</definedName>
    <definedName name="fs_minint_ratio_CM4DC">#REF!</definedName>
    <definedName name="fs_minint_ratio_CM4DE" localSheetId="14">#REF!</definedName>
    <definedName name="fs_minint_ratio_CM4DE">#REF!</definedName>
    <definedName name="fs_minint_ratio_CM4EL" localSheetId="14">#REF!</definedName>
    <definedName name="fs_minint_ratio_CM4EL">#REF!</definedName>
    <definedName name="fs_minint_ratio_CM4NE" localSheetId="14">#REF!</definedName>
    <definedName name="fs_minint_ratio_CM4NE">#REF!</definedName>
    <definedName name="fs_minint_ratio_CM5DC" localSheetId="14">#REF!</definedName>
    <definedName name="fs_minint_ratio_CM5DC">#REF!</definedName>
    <definedName name="fs_minint_ratio_CM5DE" localSheetId="14">#REF!</definedName>
    <definedName name="fs_minint_ratio_CM5DE">#REF!</definedName>
    <definedName name="fs_minint_ratio_CMNEP" localSheetId="14">#REF!</definedName>
    <definedName name="fs_minint_ratio_CMNEP">#REF!</definedName>
    <definedName name="fs_minint_ratio_sp_CM1DC" localSheetId="14">#REF!</definedName>
    <definedName name="fs_minint_ratio_sp_CM1DC">#REF!</definedName>
    <definedName name="fs_minint_ratio_sp_CM1DE" localSheetId="14">#REF!</definedName>
    <definedName name="fs_minint_ratio_sp_CM1DE">#REF!</definedName>
    <definedName name="fs_minint_ratio_sp_CM1NE" localSheetId="14">#REF!</definedName>
    <definedName name="fs_minint_ratio_sp_CM1NE">#REF!</definedName>
    <definedName name="fs_minint_ratio_sp_CM2DC" localSheetId="14">#REF!</definedName>
    <definedName name="fs_minint_ratio_sp_CM2DC">#REF!</definedName>
    <definedName name="fs_minint_ratio_sp_CM2DE" localSheetId="14">#REF!</definedName>
    <definedName name="fs_minint_ratio_sp_CM2DE">#REF!</definedName>
    <definedName name="fs_minint_ratio_sp_CM2NE" localSheetId="14">#REF!</definedName>
    <definedName name="fs_minint_ratio_sp_CM2NE">#REF!</definedName>
    <definedName name="fs_minint_ratio_sp_CM3DC" localSheetId="14">#REF!</definedName>
    <definedName name="fs_minint_ratio_sp_CM3DC">#REF!</definedName>
    <definedName name="fs_minint_ratio_sp_CM3DE" localSheetId="14">#REF!</definedName>
    <definedName name="fs_minint_ratio_sp_CM3DE">#REF!</definedName>
    <definedName name="fs_minint_ratio_sp_CM3NE" localSheetId="14">#REF!</definedName>
    <definedName name="fs_minint_ratio_sp_CM3NE">#REF!</definedName>
    <definedName name="fs_minint_ratio_sp_CM4DC" localSheetId="14">#REF!</definedName>
    <definedName name="fs_minint_ratio_sp_CM4DC">#REF!</definedName>
    <definedName name="fs_minint_ratio_sp_CM4DE" localSheetId="14">#REF!</definedName>
    <definedName name="fs_minint_ratio_sp_CM4DE">#REF!</definedName>
    <definedName name="fs_minint_ratio_sp_CM4NE" localSheetId="14">#REF!</definedName>
    <definedName name="fs_minint_ratio_sp_CM4NE">#REF!</definedName>
    <definedName name="fs_minint_ratio_sp_CMNEP" localSheetId="14">#REF!</definedName>
    <definedName name="fs_minint_ratio_sp_CMNEP">#REF!</definedName>
    <definedName name="fs_oplease_ratio_sp_CM1DC" localSheetId="14">#REF!</definedName>
    <definedName name="fs_oplease_ratio_sp_CM1DC">#REF!</definedName>
    <definedName name="fs_oplease_ratio_sp_CM1DE" localSheetId="14">#REF!</definedName>
    <definedName name="fs_oplease_ratio_sp_CM1DE">#REF!</definedName>
    <definedName name="fs_oplease_ratio_sp_CM1NE" localSheetId="14">#REF!</definedName>
    <definedName name="fs_oplease_ratio_sp_CM1NE">#REF!</definedName>
    <definedName name="fs_oplease_ratio_sp_CM2DC" localSheetId="14">#REF!</definedName>
    <definedName name="fs_oplease_ratio_sp_CM2DC">#REF!</definedName>
    <definedName name="fs_oplease_ratio_sp_CM2DE" localSheetId="14">#REF!</definedName>
    <definedName name="fs_oplease_ratio_sp_CM2DE">#REF!</definedName>
    <definedName name="fs_oplease_ratio_sp_CM2NE" localSheetId="14">#REF!</definedName>
    <definedName name="fs_oplease_ratio_sp_CM2NE">#REF!</definedName>
    <definedName name="fs_oplease_ratio_sp_CM3DC" localSheetId="14">#REF!</definedName>
    <definedName name="fs_oplease_ratio_sp_CM3DC">#REF!</definedName>
    <definedName name="fs_oplease_ratio_sp_CM3DE" localSheetId="14">#REF!</definedName>
    <definedName name="fs_oplease_ratio_sp_CM3DE">#REF!</definedName>
    <definedName name="fs_oplease_ratio_sp_CM3NE" localSheetId="14">#REF!</definedName>
    <definedName name="fs_oplease_ratio_sp_CM3NE">#REF!</definedName>
    <definedName name="fs_oplease_ratio_sp_CM4DC" localSheetId="14">#REF!</definedName>
    <definedName name="fs_oplease_ratio_sp_CM4DC">#REF!</definedName>
    <definedName name="fs_oplease_ratio_sp_CM4DE" localSheetId="14">#REF!</definedName>
    <definedName name="fs_oplease_ratio_sp_CM4DE">#REF!</definedName>
    <definedName name="fs_oplease_ratio_sp_CM4NE" localSheetId="14">#REF!</definedName>
    <definedName name="fs_oplease_ratio_sp_CM4NE">#REF!</definedName>
    <definedName name="fs_oplease_ratio_sp_CMNEP" localSheetId="14">#REF!</definedName>
    <definedName name="fs_oplease_ratio_sp_CMNEP">#REF!</definedName>
    <definedName name="fs_pfs_book_ratio_CM1DC" localSheetId="14">#REF!</definedName>
    <definedName name="fs_pfs_book_ratio_CM1DC">#REF!</definedName>
    <definedName name="fs_pfs_book_ratio_CM1DE" localSheetId="14">#REF!</definedName>
    <definedName name="fs_pfs_book_ratio_CM1DE">#REF!</definedName>
    <definedName name="fs_pfs_book_ratio_CM1EL" localSheetId="14">#REF!</definedName>
    <definedName name="fs_pfs_book_ratio_CM1EL">#REF!</definedName>
    <definedName name="fs_pfs_book_ratio_CM1NE" localSheetId="14">#REF!</definedName>
    <definedName name="fs_pfs_book_ratio_CM1NE">#REF!</definedName>
    <definedName name="fs_pfs_book_ratio_CM2DC" localSheetId="14">#REF!</definedName>
    <definedName name="fs_pfs_book_ratio_CM2DC">#REF!</definedName>
    <definedName name="fs_pfs_book_ratio_CM2DE" localSheetId="14">#REF!</definedName>
    <definedName name="fs_pfs_book_ratio_CM2DE">#REF!</definedName>
    <definedName name="fs_pfs_book_ratio_CM2EL" localSheetId="14">#REF!</definedName>
    <definedName name="fs_pfs_book_ratio_CM2EL">#REF!</definedName>
    <definedName name="fs_pfs_book_ratio_CM2NE" localSheetId="14">#REF!</definedName>
    <definedName name="fs_pfs_book_ratio_CM2NE">#REF!</definedName>
    <definedName name="fs_pfs_book_ratio_CM3DC" localSheetId="14">#REF!</definedName>
    <definedName name="fs_pfs_book_ratio_CM3DC">#REF!</definedName>
    <definedName name="fs_pfs_book_ratio_CM3DE" localSheetId="14">#REF!</definedName>
    <definedName name="fs_pfs_book_ratio_CM3DE">#REF!</definedName>
    <definedName name="fs_pfs_book_ratio_CM3EL" localSheetId="14">#REF!</definedName>
    <definedName name="fs_pfs_book_ratio_CM3EL">#REF!</definedName>
    <definedName name="fs_pfs_book_ratio_CM3NE" localSheetId="14">#REF!</definedName>
    <definedName name="fs_pfs_book_ratio_CM3NE">#REF!</definedName>
    <definedName name="fs_pfs_book_ratio_CM4DC" localSheetId="14">#REF!</definedName>
    <definedName name="fs_pfs_book_ratio_CM4DC">#REF!</definedName>
    <definedName name="fs_pfs_book_ratio_CM4DE" localSheetId="14">#REF!</definedName>
    <definedName name="fs_pfs_book_ratio_CM4DE">#REF!</definedName>
    <definedName name="fs_pfs_book_ratio_CM4EL" localSheetId="14">#REF!</definedName>
    <definedName name="fs_pfs_book_ratio_CM4EL">#REF!</definedName>
    <definedName name="fs_pfs_book_ratio_CM4NE" localSheetId="14">#REF!</definedName>
    <definedName name="fs_pfs_book_ratio_CM4NE">#REF!</definedName>
    <definedName name="fs_pfs_book_ratio_CMNEP" localSheetId="14">#REF!</definedName>
    <definedName name="fs_pfs_book_ratio_CMNEP">#REF!</definedName>
    <definedName name="fs_pfs_ratio_CM1DC" localSheetId="14">#REF!</definedName>
    <definedName name="fs_pfs_ratio_CM1DC">#REF!</definedName>
    <definedName name="fs_pfs_ratio_CM1DE" localSheetId="14">#REF!</definedName>
    <definedName name="fs_pfs_ratio_CM1DE">#REF!</definedName>
    <definedName name="fs_pfs_ratio_CM1EL" localSheetId="14">#REF!</definedName>
    <definedName name="fs_pfs_ratio_CM1EL">#REF!</definedName>
    <definedName name="fs_pfs_ratio_CM1NE" localSheetId="14">#REF!</definedName>
    <definedName name="fs_pfs_ratio_CM1NE">#REF!</definedName>
    <definedName name="fs_pfs_ratio_CM2DC" localSheetId="14">#REF!</definedName>
    <definedName name="fs_pfs_ratio_CM2DC">#REF!</definedName>
    <definedName name="fs_pfs_ratio_CM2DE" localSheetId="14">#REF!</definedName>
    <definedName name="fs_pfs_ratio_CM2DE">#REF!</definedName>
    <definedName name="fs_pfs_ratio_CM2EL" localSheetId="14">#REF!</definedName>
    <definedName name="fs_pfs_ratio_CM2EL">#REF!</definedName>
    <definedName name="fs_pfs_ratio_CM2NE" localSheetId="14">#REF!</definedName>
    <definedName name="fs_pfs_ratio_CM2NE">#REF!</definedName>
    <definedName name="fs_pfs_ratio_CM3DC" localSheetId="14">#REF!</definedName>
    <definedName name="fs_pfs_ratio_CM3DC">#REF!</definedName>
    <definedName name="fs_pfs_ratio_CM3DE" localSheetId="14">#REF!</definedName>
    <definedName name="fs_pfs_ratio_CM3DE">#REF!</definedName>
    <definedName name="fs_pfs_ratio_CM3EL" localSheetId="14">#REF!</definedName>
    <definedName name="fs_pfs_ratio_CM3EL">#REF!</definedName>
    <definedName name="fs_pfs_ratio_CM3NE" localSheetId="14">#REF!</definedName>
    <definedName name="fs_pfs_ratio_CM3NE">#REF!</definedName>
    <definedName name="fs_pfs_ratio_CM4DC" localSheetId="14">#REF!</definedName>
    <definedName name="fs_pfs_ratio_CM4DC">#REF!</definedName>
    <definedName name="fs_pfs_ratio_CM4DE" localSheetId="14">#REF!</definedName>
    <definedName name="fs_pfs_ratio_CM4DE">#REF!</definedName>
    <definedName name="fs_pfs_ratio_CM4EL" localSheetId="14">#REF!</definedName>
    <definedName name="fs_pfs_ratio_CM4EL">#REF!</definedName>
    <definedName name="fs_pfs_ratio_CM4NE" localSheetId="14">#REF!</definedName>
    <definedName name="fs_pfs_ratio_CM4NE">#REF!</definedName>
    <definedName name="fs_pfs_ratio_CM5DC" localSheetId="14">#REF!</definedName>
    <definedName name="fs_pfs_ratio_CM5DC">#REF!</definedName>
    <definedName name="fs_pfs_ratio_CM5DE" localSheetId="14">#REF!</definedName>
    <definedName name="fs_pfs_ratio_CM5DE">#REF!</definedName>
    <definedName name="fs_pfs_ratio_CMNEP" localSheetId="14">#REF!</definedName>
    <definedName name="fs_pfs_ratio_CMNEP">#REF!</definedName>
    <definedName name="fs_pfs_ratio_sp_CM1DC" localSheetId="14">#REF!</definedName>
    <definedName name="fs_pfs_ratio_sp_CM1DC">#REF!</definedName>
    <definedName name="fs_pfs_ratio_sp_CM1DE" localSheetId="14">#REF!</definedName>
    <definedName name="fs_pfs_ratio_sp_CM1DE">#REF!</definedName>
    <definedName name="fs_pfs_ratio_sp_CM1NE" localSheetId="14">#REF!</definedName>
    <definedName name="fs_pfs_ratio_sp_CM1NE">#REF!</definedName>
    <definedName name="fs_pfs_ratio_sp_CM2DC" localSheetId="14">#REF!</definedName>
    <definedName name="fs_pfs_ratio_sp_CM2DC">#REF!</definedName>
    <definedName name="fs_pfs_ratio_sp_CM2DE" localSheetId="14">#REF!</definedName>
    <definedName name="fs_pfs_ratio_sp_CM2DE">#REF!</definedName>
    <definedName name="fs_pfs_ratio_sp_CM2NE" localSheetId="14">#REF!</definedName>
    <definedName name="fs_pfs_ratio_sp_CM2NE">#REF!</definedName>
    <definedName name="fs_pfs_ratio_sp_CM3DC" localSheetId="14">#REF!</definedName>
    <definedName name="fs_pfs_ratio_sp_CM3DC">#REF!</definedName>
    <definedName name="fs_pfs_ratio_sp_CM3DE" localSheetId="14">#REF!</definedName>
    <definedName name="fs_pfs_ratio_sp_CM3DE">#REF!</definedName>
    <definedName name="fs_pfs_ratio_sp_CM3NE" localSheetId="14">#REF!</definedName>
    <definedName name="fs_pfs_ratio_sp_CM3NE">#REF!</definedName>
    <definedName name="fs_pfs_ratio_sp_CM4DC" localSheetId="14">#REF!</definedName>
    <definedName name="fs_pfs_ratio_sp_CM4DC">#REF!</definedName>
    <definedName name="fs_pfs_ratio_sp_CM4DE" localSheetId="14">#REF!</definedName>
    <definedName name="fs_pfs_ratio_sp_CM4DE">#REF!</definedName>
    <definedName name="fs_pfs_ratio_sp_CM4NE" localSheetId="14">#REF!</definedName>
    <definedName name="fs_pfs_ratio_sp_CM4NE">#REF!</definedName>
    <definedName name="fs_pfs_ratio_sp_CMNEP" localSheetId="14">#REF!</definedName>
    <definedName name="fs_pfs_ratio_sp_CMNEP">#REF!</definedName>
    <definedName name="fs_pretax_interest_CM1DC" localSheetId="14">#REF!</definedName>
    <definedName name="fs_pretax_interest_CM1DC">#REF!</definedName>
    <definedName name="fs_pretax_interest_CM1DE" localSheetId="14">#REF!</definedName>
    <definedName name="fs_pretax_interest_CM1DE">#REF!</definedName>
    <definedName name="fs_pretax_interest_CM1NE" localSheetId="14">#REF!</definedName>
    <definedName name="fs_pretax_interest_CM1NE">#REF!</definedName>
    <definedName name="fs_pretax_interest_CM2DC" localSheetId="14">#REF!</definedName>
    <definedName name="fs_pretax_interest_CM2DC">#REF!</definedName>
    <definedName name="fs_pretax_interest_CM2DE" localSheetId="14">#REF!</definedName>
    <definedName name="fs_pretax_interest_CM2DE">#REF!</definedName>
    <definedName name="fs_pretax_interest_CM2NE" localSheetId="14">#REF!</definedName>
    <definedName name="fs_pretax_interest_CM2NE">#REF!</definedName>
    <definedName name="fs_pretax_interest_CM3DC" localSheetId="14">#REF!</definedName>
    <definedName name="fs_pretax_interest_CM3DC">#REF!</definedName>
    <definedName name="fs_pretax_interest_CM3DE" localSheetId="14">#REF!</definedName>
    <definedName name="fs_pretax_interest_CM3DE">#REF!</definedName>
    <definedName name="fs_pretax_interest_CM3NE" localSheetId="14">#REF!</definedName>
    <definedName name="fs_pretax_interest_CM3NE">#REF!</definedName>
    <definedName name="fs_pretax_interest_CM4DC" localSheetId="14">#REF!</definedName>
    <definedName name="fs_pretax_interest_CM4DC">#REF!</definedName>
    <definedName name="fs_pretax_interest_CM4DE" localSheetId="14">#REF!</definedName>
    <definedName name="fs_pretax_interest_CM4DE">#REF!</definedName>
    <definedName name="fs_pretax_interest_CM4NE" localSheetId="14">#REF!</definedName>
    <definedName name="fs_pretax_interest_CM4NE">#REF!</definedName>
    <definedName name="fs_pretax_interest_CMNEP" localSheetId="14">#REF!</definedName>
    <definedName name="fs_pretax_interest_CMNEP">#REF!</definedName>
    <definedName name="fs_quips_book_ratio_CM1DC" localSheetId="14">#REF!</definedName>
    <definedName name="fs_quips_book_ratio_CM1DC">#REF!</definedName>
    <definedName name="fs_quips_book_ratio_CM1DE" localSheetId="14">#REF!</definedName>
    <definedName name="fs_quips_book_ratio_CM1DE">#REF!</definedName>
    <definedName name="fs_quips_book_ratio_CM1EL" localSheetId="14">#REF!</definedName>
    <definedName name="fs_quips_book_ratio_CM1EL">#REF!</definedName>
    <definedName name="fs_quips_book_ratio_CM1NE" localSheetId="14">#REF!</definedName>
    <definedName name="fs_quips_book_ratio_CM1NE">#REF!</definedName>
    <definedName name="fs_quips_book_ratio_CM2DC" localSheetId="14">#REF!</definedName>
    <definedName name="fs_quips_book_ratio_CM2DC">#REF!</definedName>
    <definedName name="fs_quips_book_ratio_CM2DE" localSheetId="14">#REF!</definedName>
    <definedName name="fs_quips_book_ratio_CM2DE">#REF!</definedName>
    <definedName name="fs_quips_book_ratio_CM2EL" localSheetId="14">#REF!</definedName>
    <definedName name="fs_quips_book_ratio_CM2EL">#REF!</definedName>
    <definedName name="fs_quips_book_ratio_CM2NE" localSheetId="14">#REF!</definedName>
    <definedName name="fs_quips_book_ratio_CM2NE">#REF!</definedName>
    <definedName name="fs_quips_book_ratio_CM3DC" localSheetId="14">#REF!</definedName>
    <definedName name="fs_quips_book_ratio_CM3DC">#REF!</definedName>
    <definedName name="fs_quips_book_ratio_CM3DE" localSheetId="14">#REF!</definedName>
    <definedName name="fs_quips_book_ratio_CM3DE">#REF!</definedName>
    <definedName name="fs_quips_book_ratio_CM3EL" localSheetId="14">#REF!</definedName>
    <definedName name="fs_quips_book_ratio_CM3EL">#REF!</definedName>
    <definedName name="fs_quips_book_ratio_CM3NE" localSheetId="14">#REF!</definedName>
    <definedName name="fs_quips_book_ratio_CM3NE">#REF!</definedName>
    <definedName name="fs_quips_book_ratio_CM4DC" localSheetId="14">#REF!</definedName>
    <definedName name="fs_quips_book_ratio_CM4DC">#REF!</definedName>
    <definedName name="fs_quips_book_ratio_CM4DE" localSheetId="14">#REF!</definedName>
    <definedName name="fs_quips_book_ratio_CM4DE">#REF!</definedName>
    <definedName name="fs_quips_book_ratio_CM4EL" localSheetId="14">#REF!</definedName>
    <definedName name="fs_quips_book_ratio_CM4EL">#REF!</definedName>
    <definedName name="fs_quips_book_ratio_CM4NE" localSheetId="14">#REF!</definedName>
    <definedName name="fs_quips_book_ratio_CM4NE">#REF!</definedName>
    <definedName name="fs_quips_book_ratio_CMNEP" localSheetId="14">#REF!</definedName>
    <definedName name="fs_quips_book_ratio_CMNEP">#REF!</definedName>
    <definedName name="fs_quips_ratio_CM1DC" localSheetId="14">#REF!</definedName>
    <definedName name="fs_quips_ratio_CM1DC">#REF!</definedName>
    <definedName name="fs_quips_ratio_CM1DE" localSheetId="14">#REF!</definedName>
    <definedName name="fs_quips_ratio_CM1DE">#REF!</definedName>
    <definedName name="fs_quips_ratio_CM1EL" localSheetId="14">#REF!</definedName>
    <definedName name="fs_quips_ratio_CM1EL">#REF!</definedName>
    <definedName name="fs_quips_ratio_CM1NE" localSheetId="14">#REF!</definedName>
    <definedName name="fs_quips_ratio_CM1NE">#REF!</definedName>
    <definedName name="fs_quips_ratio_CM2DC" localSheetId="14">#REF!</definedName>
    <definedName name="fs_quips_ratio_CM2DC">#REF!</definedName>
    <definedName name="fs_quips_ratio_CM2DE" localSheetId="14">#REF!</definedName>
    <definedName name="fs_quips_ratio_CM2DE">#REF!</definedName>
    <definedName name="fs_quips_ratio_CM2EL" localSheetId="14">#REF!</definedName>
    <definedName name="fs_quips_ratio_CM2EL">#REF!</definedName>
    <definedName name="fs_quips_ratio_CM2NE" localSheetId="14">#REF!</definedName>
    <definedName name="fs_quips_ratio_CM2NE">#REF!</definedName>
    <definedName name="fs_quips_ratio_CM3DC" localSheetId="14">#REF!</definedName>
    <definedName name="fs_quips_ratio_CM3DC">#REF!</definedName>
    <definedName name="fs_quips_ratio_CM3DE" localSheetId="14">#REF!</definedName>
    <definedName name="fs_quips_ratio_CM3DE">#REF!</definedName>
    <definedName name="fs_quips_ratio_CM3EL" localSheetId="14">#REF!</definedName>
    <definedName name="fs_quips_ratio_CM3EL">#REF!</definedName>
    <definedName name="fs_quips_ratio_CM3NE" localSheetId="14">#REF!</definedName>
    <definedName name="fs_quips_ratio_CM3NE">#REF!</definedName>
    <definedName name="fs_quips_ratio_CM4DC" localSheetId="14">#REF!</definedName>
    <definedName name="fs_quips_ratio_CM4DC">#REF!</definedName>
    <definedName name="fs_quips_ratio_CM4DE" localSheetId="14">#REF!</definedName>
    <definedName name="fs_quips_ratio_CM4DE">#REF!</definedName>
    <definedName name="fs_quips_ratio_CM4EL" localSheetId="14">#REF!</definedName>
    <definedName name="fs_quips_ratio_CM4EL">#REF!</definedName>
    <definedName name="fs_quips_ratio_CM4NE" localSheetId="14">#REF!</definedName>
    <definedName name="fs_quips_ratio_CM4NE">#REF!</definedName>
    <definedName name="fs_quips_ratio_CM5DC" localSheetId="14">#REF!</definedName>
    <definedName name="fs_quips_ratio_CM5DC">#REF!</definedName>
    <definedName name="fs_quips_ratio_CM5DE" localSheetId="14">#REF!</definedName>
    <definedName name="fs_quips_ratio_CM5DE">#REF!</definedName>
    <definedName name="fs_quips_ratio_CMNEP" localSheetId="14">#REF!</definedName>
    <definedName name="fs_quips_ratio_CMNEP">#REF!</definedName>
    <definedName name="fs_quips_ratio_sp_CM1DC" localSheetId="14">#REF!</definedName>
    <definedName name="fs_quips_ratio_sp_CM1DC">#REF!</definedName>
    <definedName name="fs_quips_ratio_sp_CM1DE" localSheetId="14">#REF!</definedName>
    <definedName name="fs_quips_ratio_sp_CM1DE">#REF!</definedName>
    <definedName name="fs_quips_ratio_sp_CM1NE" localSheetId="14">#REF!</definedName>
    <definedName name="fs_quips_ratio_sp_CM1NE">#REF!</definedName>
    <definedName name="fs_quips_ratio_sp_CM2DC" localSheetId="14">#REF!</definedName>
    <definedName name="fs_quips_ratio_sp_CM2DC">#REF!</definedName>
    <definedName name="fs_quips_ratio_sp_CM2DE" localSheetId="14">#REF!</definedName>
    <definedName name="fs_quips_ratio_sp_CM2DE">#REF!</definedName>
    <definedName name="fs_quips_ratio_sp_CM2NE" localSheetId="14">#REF!</definedName>
    <definedName name="fs_quips_ratio_sp_CM2NE">#REF!</definedName>
    <definedName name="fs_quips_ratio_sp_CM3DC" localSheetId="14">#REF!</definedName>
    <definedName name="fs_quips_ratio_sp_CM3DC">#REF!</definedName>
    <definedName name="fs_quips_ratio_sp_CM3DE" localSheetId="14">#REF!</definedName>
    <definedName name="fs_quips_ratio_sp_CM3DE">#REF!</definedName>
    <definedName name="fs_quips_ratio_sp_CM3NE" localSheetId="14">#REF!</definedName>
    <definedName name="fs_quips_ratio_sp_CM3NE">#REF!</definedName>
    <definedName name="fs_quips_ratio_sp_CM4DC" localSheetId="14">#REF!</definedName>
    <definedName name="fs_quips_ratio_sp_CM4DC">#REF!</definedName>
    <definedName name="fs_quips_ratio_sp_CM4DE" localSheetId="14">#REF!</definedName>
    <definedName name="fs_quips_ratio_sp_CM4DE">#REF!</definedName>
    <definedName name="fs_quips_ratio_sp_CM4NE" localSheetId="14">#REF!</definedName>
    <definedName name="fs_quips_ratio_sp_CM4NE">#REF!</definedName>
    <definedName name="fs_quips_ratio_sp_CMNEP" localSheetId="14">#REF!</definedName>
    <definedName name="fs_quips_ratio_sp_CMNEP">#REF!</definedName>
    <definedName name="fs_roe_CM1DC" localSheetId="14">#REF!</definedName>
    <definedName name="fs_roe_CM1DC">#REF!</definedName>
    <definedName name="fs_roe_CM1DE" localSheetId="14">#REF!</definedName>
    <definedName name="fs_roe_CM1DE">#REF!</definedName>
    <definedName name="fs_roe_CM1EL" localSheetId="14">#REF!</definedName>
    <definedName name="fs_roe_CM1EL">#REF!</definedName>
    <definedName name="fs_roe_CM1NE" localSheetId="14">#REF!</definedName>
    <definedName name="fs_roe_CM1NE">#REF!</definedName>
    <definedName name="fs_roe_CM2DC" localSheetId="14">#REF!</definedName>
    <definedName name="fs_roe_CM2DC">#REF!</definedName>
    <definedName name="fs_roe_CM2DE" localSheetId="14">#REF!</definedName>
    <definedName name="fs_roe_CM2DE">#REF!</definedName>
    <definedName name="fs_roe_CM2EL" localSheetId="14">#REF!</definedName>
    <definedName name="fs_roe_CM2EL">#REF!</definedName>
    <definedName name="fs_roe_CM2NE" localSheetId="14">#REF!</definedName>
    <definedName name="fs_roe_CM2NE">#REF!</definedName>
    <definedName name="fs_roe_CM3DC" localSheetId="14">#REF!</definedName>
    <definedName name="fs_roe_CM3DC">#REF!</definedName>
    <definedName name="fs_roe_CM3DE" localSheetId="14">#REF!</definedName>
    <definedName name="fs_roe_CM3DE">#REF!</definedName>
    <definedName name="fs_roe_CM3EL" localSheetId="14">#REF!</definedName>
    <definedName name="fs_roe_CM3EL">#REF!</definedName>
    <definedName name="fs_roe_CM3NE" localSheetId="14">#REF!</definedName>
    <definedName name="fs_roe_CM3NE">#REF!</definedName>
    <definedName name="fs_roe_CM4DC" localSheetId="14">#REF!</definedName>
    <definedName name="fs_roe_CM4DC">#REF!</definedName>
    <definedName name="fs_roe_CM4DE" localSheetId="14">#REF!</definedName>
    <definedName name="fs_roe_CM4DE">#REF!</definedName>
    <definedName name="fs_roe_CM4EL" localSheetId="14">#REF!</definedName>
    <definedName name="fs_roe_CM4EL">#REF!</definedName>
    <definedName name="fs_roe_CM4NE" localSheetId="14">#REF!</definedName>
    <definedName name="fs_roe_CM4NE">#REF!</definedName>
    <definedName name="fs_roe_CM5DC" localSheetId="14">#REF!</definedName>
    <definedName name="fs_roe_CM5DC">#REF!</definedName>
    <definedName name="fs_roe_CM5DE" localSheetId="14">#REF!</definedName>
    <definedName name="fs_roe_CM5DE">#REF!</definedName>
    <definedName name="fs_roe_CMNEP" localSheetId="14">#REF!</definedName>
    <definedName name="fs_roe_CMNEP">#REF!</definedName>
    <definedName name="fs_vfs_ratio_sp_CM4DC" localSheetId="14">#REF!</definedName>
    <definedName name="fs_vfs_ratio_sp_CM4DC">#REF!</definedName>
    <definedName name="fs_vfs_ratio_sp_CM4DE" localSheetId="14">#REF!</definedName>
    <definedName name="fs_vfs_ratio_sp_CM4DE">#REF!</definedName>
    <definedName name="fs_vfs_ratio_sp_CMNEP" localSheetId="14">#REF!</definedName>
    <definedName name="fs_vfs_ratio_sp_CMNEP">#REF!</definedName>
    <definedName name="FSF" localSheetId="14">'[39]Maj Maint Schd'!#REF!</definedName>
    <definedName name="FSF">'[13]Maj Maint Schd'!#REF!</definedName>
    <definedName name="FSHIPOP" localSheetId="14">#REF!</definedName>
    <definedName name="FSHIPOP">#REF!</definedName>
    <definedName name="FSHIPPK" localSheetId="14">#REF!</definedName>
    <definedName name="FSHIPPK">#REF!</definedName>
    <definedName name="fstart">#REF!</definedName>
    <definedName name="FT" localSheetId="14" hidden="1">{#N/A,#N/A,FALSE,"Detail";#N/A,#N/A,FALSE,"10019";#N/A,#N/A,FALSE,"10001 JE";#N/A,#N/A,FALSE,"10004 JE";#N/A,#N/A,FALSE,"10014 JE";#N/A,#N/A,FALSE,"10017 JE";#N/A,#N/A,FALSE,"66101 JE";#N/A,#N/A,FALSE,"21001 JE";#N/A,#N/A,FALSE,"21002 JE";#N/A,#N/A,FALSE,"21003 JE";#N/A,#N/A,FALSE,"21004 JE";#N/A,#N/A,FALSE,"66001 JE"}</definedName>
    <definedName name="FT" hidden="1">{#N/A,#N/A,FALSE,"Detail";#N/A,#N/A,FALSE,"10019";#N/A,#N/A,FALSE,"10001 JE";#N/A,#N/A,FALSE,"10004 JE";#N/A,#N/A,FALSE,"10014 JE";#N/A,#N/A,FALSE,"10017 JE";#N/A,#N/A,FALSE,"66101 JE";#N/A,#N/A,FALSE,"21001 JE";#N/A,#N/A,FALSE,"21002 JE";#N/A,#N/A,FALSE,"21003 JE";#N/A,#N/A,FALSE,"21004 JE";#N/A,#N/A,FALSE,"66001 JE"}</definedName>
    <definedName name="fuckface" hidden="1">{#N/A,#N/A,FALSE,"Assumptions";#N/A,#N/A,FALSE,"Impact Assumptions";#N/A,#N/A,FALSE,"10-Yr - detail";#N/A,#N/A,FALSE,"1,5,10 yr comp";#N/A,#N/A,FALSE,"Lse-Exp.";#N/A,#N/A,FALSE,"Rent Roll";#N/A,#N/A,FALSE,"Historical (2)";#N/A,#N/A,FALSE,"RET's";#N/A,#N/A,FALSE,"Lease Rollover"}</definedName>
    <definedName name="fuel" localSheetId="14">#REF!</definedName>
    <definedName name="fuel">#REF!</definedName>
    <definedName name="Fuel_Cost" localSheetId="14">#REF!</definedName>
    <definedName name="Fuel_Cost">#REF!</definedName>
    <definedName name="fuel_ferc" localSheetId="14">[62]Sheet1!#REF!</definedName>
    <definedName name="fuel_ferc">[63]Sheet1!#REF!</definedName>
    <definedName name="fuel_lp4" localSheetId="14">[62]Sheet1!#REF!</definedName>
    <definedName name="fuel_lp4">[63]Sheet1!#REF!</definedName>
    <definedName name="fuel_lp5" localSheetId="14">[62]Sheet1!#REF!</definedName>
    <definedName name="fuel_lp5">[63]Sheet1!#REF!</definedName>
    <definedName name="fuel_oth" localSheetId="14">[62]Sheet1!#REF!</definedName>
    <definedName name="fuel_oth">[63]Sheet1!#REF!</definedName>
    <definedName name="Fuel_Out" localSheetId="14">#REF!</definedName>
    <definedName name="Fuel_Out">#REF!</definedName>
    <definedName name="fuel_puc" localSheetId="14">[62]Sheet1!#REF!</definedName>
    <definedName name="fuel_puc">[63]Sheet1!#REF!</definedName>
    <definedName name="fuel_res" localSheetId="14">[62]Sheet1!#REF!</definedName>
    <definedName name="fuel_res">[63]Sheet1!#REF!</definedName>
    <definedName name="fuel_ugi" localSheetId="14">[62]Sheet1!#REF!</definedName>
    <definedName name="fuel_ugi">[63]Sheet1!#REF!</definedName>
    <definedName name="Fuel_Unit">[142]MC1!$V$4:$AG$11</definedName>
    <definedName name="fuelco_wrn.test1." localSheetId="14" hidden="1">{"Income Statement",#N/A,FALSE,"CFMODEL";"Balance Sheet",#N/A,FALSE,"CFMODEL"}</definedName>
    <definedName name="fuelco_wrn.test1." hidden="1">{"Income Statement",#N/A,FALSE,"CFMODEL";"Balance Sheet",#N/A,FALSE,"CFMODEL"}</definedName>
    <definedName name="fuelco_wrn.test1._1" localSheetId="14" hidden="1">{"Income Statement",#N/A,FALSE,"CFMODEL";"Balance Sheet",#N/A,FALSE,"CFMODEL"}</definedName>
    <definedName name="fuelco_wrn.test1._1" hidden="1">{"Income Statement",#N/A,FALSE,"CFMODEL";"Balance Sheet",#N/A,FALSE,"CFMODEL"}</definedName>
    <definedName name="fuelco_wrn.test2." localSheetId="14" hidden="1">{"SourcesUses",#N/A,TRUE,"CFMODEL";"TransOverview",#N/A,TRUE,"CFMODEL"}</definedName>
    <definedName name="fuelco_wrn.test2." hidden="1">{"SourcesUses",#N/A,TRUE,"CFMODEL";"TransOverview",#N/A,TRUE,"CFMODEL"}</definedName>
    <definedName name="fuelco_wrn.test2._1" localSheetId="14" hidden="1">{"SourcesUses",#N/A,TRUE,"CFMODEL";"TransOverview",#N/A,TRUE,"CFMODEL"}</definedName>
    <definedName name="fuelco_wrn.test2._1" hidden="1">{"SourcesUses",#N/A,TRUE,"CFMODEL";"TransOverview",#N/A,TRUE,"CFMODEL"}</definedName>
    <definedName name="fuelco_wrn.test3." localSheetId="14" hidden="1">{"SourcesUses",#N/A,TRUE,#N/A;"TransOverview",#N/A,TRUE,"CFMODEL"}</definedName>
    <definedName name="fuelco_wrn.test3." hidden="1">{"SourcesUses",#N/A,TRUE,#N/A;"TransOverview",#N/A,TRUE,"CFMODEL"}</definedName>
    <definedName name="fuelco_wrn.test3._1" localSheetId="14" hidden="1">{"SourcesUses",#N/A,TRUE,#N/A;"TransOverview",#N/A,TRUE,"CFMODEL"}</definedName>
    <definedName name="fuelco_wrn.test3._1" hidden="1">{"SourcesUses",#N/A,TRUE,#N/A;"TransOverview",#N/A,TRUE,"CFMODEL"}</definedName>
    <definedName name="fuelco_wrn.test4." localSheetId="14" hidden="1">{"SourcesUses",#N/A,TRUE,"FundsFlow";"TransOverview",#N/A,TRUE,"FundsFlow"}</definedName>
    <definedName name="fuelco_wrn.test4." hidden="1">{"SourcesUses",#N/A,TRUE,"FundsFlow";"TransOverview",#N/A,TRUE,"FundsFlow"}</definedName>
    <definedName name="fuelco_wrn.test4._1" localSheetId="14" hidden="1">{"SourcesUses",#N/A,TRUE,"FundsFlow";"TransOverview",#N/A,TRUE,"FundsFlow"}</definedName>
    <definedName name="fuelco_wrn.test4._1" hidden="1">{"SourcesUses",#N/A,TRUE,"FundsFlow";"TransOverview",#N/A,TRUE,"FundsFlow"}</definedName>
    <definedName name="Fuelexp">#N/A</definedName>
    <definedName name="fuelprice" localSheetId="14">#REF!</definedName>
    <definedName name="fuelprice">#REF!</definedName>
    <definedName name="Full_Print" localSheetId="14">#REF!</definedName>
    <definedName name="Full_Print">#REF!</definedName>
    <definedName name="FullyDilutedSharesOutstanding" localSheetId="14">#REF!</definedName>
    <definedName name="FullyDilutedSharesOutstanding">#REF!</definedName>
    <definedName name="FUN1POS" localSheetId="14">#REF!</definedName>
    <definedName name="FUN1POS">#REF!</definedName>
    <definedName name="FundsFromOperations" localSheetId="14">#REF!</definedName>
    <definedName name="FundsFromOperations">#REF!</definedName>
    <definedName name="FundsFromOperationsDebt" localSheetId="14">#REF!</definedName>
    <definedName name="FundsFromOperationsDebt">#REF!</definedName>
    <definedName name="FundsFromOperationsInterestCoverage" localSheetId="14">#REF!</definedName>
    <definedName name="FundsFromOperationsInterestCoverage">#REF!</definedName>
    <definedName name="FUTA">'[67]Info Tab'!$E$36</definedName>
    <definedName name="FUTA_Dollars">'[67]Estimate Summary'!$E$43</definedName>
    <definedName name="FUTA_Override">'[67]Estimate Summary'!$F$43</definedName>
    <definedName name="FVFYE1EBIT" localSheetId="14">#REF!</definedName>
    <definedName name="FVFYE1EBIT">#REF!</definedName>
    <definedName name="FVFYE1EBITA" localSheetId="14">#REF!</definedName>
    <definedName name="FVFYE1EBITA">#REF!</definedName>
    <definedName name="FVFYE1EBITDA" localSheetId="14">#REF!</definedName>
    <definedName name="FVFYE1EBITDA">#REF!</definedName>
    <definedName name="FVFYE1EBITDAR" localSheetId="14">#REF!</definedName>
    <definedName name="FVFYE1EBITDAR">#REF!</definedName>
    <definedName name="FVFYE1NetRevenues" localSheetId="14">#REF!</definedName>
    <definedName name="FVFYE1NetRevenues">#REF!</definedName>
    <definedName name="FVFYE1Other1" localSheetId="14">#REF!</definedName>
    <definedName name="FVFYE1Other1">#REF!</definedName>
    <definedName name="FVFYE1Other2" localSheetId="14">#REF!</definedName>
    <definedName name="FVFYE1Other2">#REF!</definedName>
    <definedName name="FVFYE1Other3" localSheetId="14">#REF!</definedName>
    <definedName name="FVFYE1Other3">#REF!</definedName>
    <definedName name="FVFYE2EBIT" localSheetId="14">#REF!</definedName>
    <definedName name="FVFYE2EBIT">#REF!</definedName>
    <definedName name="FVFYE2EBITA" localSheetId="14">#REF!</definedName>
    <definedName name="FVFYE2EBITA">#REF!</definedName>
    <definedName name="FVFYE2EBITDA" localSheetId="14">#REF!</definedName>
    <definedName name="FVFYE2EBITDA">#REF!</definedName>
    <definedName name="FVFYE2EBITDAR" localSheetId="14">#REF!</definedName>
    <definedName name="FVFYE2EBITDAR">#REF!</definedName>
    <definedName name="FVFYE2NetRevenues" localSheetId="14">#REF!</definedName>
    <definedName name="FVFYE2NetRevenues">#REF!</definedName>
    <definedName name="FVFYE2Other1" localSheetId="14">#REF!</definedName>
    <definedName name="FVFYE2Other1">#REF!</definedName>
    <definedName name="FVFYE2Other2" localSheetId="14">#REF!</definedName>
    <definedName name="FVFYE2Other2">#REF!</definedName>
    <definedName name="FVFYE2Other3" localSheetId="14">#REF!</definedName>
    <definedName name="FVFYE2Other3">#REF!</definedName>
    <definedName name="FVLTMEBIT" localSheetId="14">#REF!</definedName>
    <definedName name="FVLTMEBIT">#REF!</definedName>
    <definedName name="FVLTMEBITA" localSheetId="14">#REF!</definedName>
    <definedName name="FVLTMEBITA">#REF!</definedName>
    <definedName name="FVLTMEBITDA" localSheetId="14">#REF!</definedName>
    <definedName name="FVLTMEBITDA">#REF!</definedName>
    <definedName name="FVLTMEBITDAR" localSheetId="14">#REF!</definedName>
    <definedName name="FVLTMEBITDAR">#REF!</definedName>
    <definedName name="FVLTMOther1" localSheetId="14">#REF!</definedName>
    <definedName name="FVLTMOther1">#REF!</definedName>
    <definedName name="FVLTMOther2" localSheetId="14">#REF!</definedName>
    <definedName name="FVLTMOther2">#REF!</definedName>
    <definedName name="FVLTMOther3" localSheetId="14">#REF!</definedName>
    <definedName name="FVLTMOther3">#REF!</definedName>
    <definedName name="FVLTMRevenues" localSheetId="14">#REF!</definedName>
    <definedName name="FVLTMRevenues">#REF!</definedName>
    <definedName name="FX" localSheetId="14">#REF!</definedName>
    <definedName name="FX">#REF!</definedName>
    <definedName name="FY" localSheetId="14">#REF!</definedName>
    <definedName name="FY">#REF!</definedName>
    <definedName name="FYE1EBIT" localSheetId="14">#REF!</definedName>
    <definedName name="FYE1EBIT">#REF!</definedName>
    <definedName name="FYE1EBITA" localSheetId="14">#REF!</definedName>
    <definedName name="FYE1EBITA">#REF!</definedName>
    <definedName name="FYE1EBITDA" localSheetId="14">#REF!</definedName>
    <definedName name="FYE1EBITDA">#REF!</definedName>
    <definedName name="FYE1EBITDAR" localSheetId="14">#REF!</definedName>
    <definedName name="FYE1EBITDAR">#REF!</definedName>
    <definedName name="FYE1NetRevenues" localSheetId="14">#REF!</definedName>
    <definedName name="FYE1NetRevenues">#REF!</definedName>
    <definedName name="FYE1Other1" localSheetId="14">#REF!</definedName>
    <definedName name="FYE1Other1">#REF!</definedName>
    <definedName name="FYE1Other2" localSheetId="14">#REF!</definedName>
    <definedName name="FYE1Other2">#REF!</definedName>
    <definedName name="FYE1Other3" localSheetId="14">#REF!</definedName>
    <definedName name="FYE1Other3">#REF!</definedName>
    <definedName name="FYE2EBIT" localSheetId="14">#REF!</definedName>
    <definedName name="FYE2EBIT">#REF!</definedName>
    <definedName name="FYE2EBITA" localSheetId="14">#REF!</definedName>
    <definedName name="FYE2EBITA">#REF!</definedName>
    <definedName name="FYE2EBITDA" localSheetId="14">#REF!</definedName>
    <definedName name="FYE2EBITDA">#REF!</definedName>
    <definedName name="FYE2EBITDAR" localSheetId="14">#REF!</definedName>
    <definedName name="FYE2EBITDAR">#REF!</definedName>
    <definedName name="FYE2NetRevenues" localSheetId="14">#REF!</definedName>
    <definedName name="FYE2NetRevenues">#REF!</definedName>
    <definedName name="FYE2Other1" localSheetId="14">#REF!</definedName>
    <definedName name="FYE2Other1">#REF!</definedName>
    <definedName name="FYE2Other2" localSheetId="14">#REF!</definedName>
    <definedName name="FYE2Other2">#REF!</definedName>
    <definedName name="FYE2Other3" localSheetId="14">#REF!</definedName>
    <definedName name="FYE2Other3">#REF!</definedName>
    <definedName name="FYEDocument" localSheetId="14">#REF!</definedName>
    <definedName name="FYEDocument">#REF!</definedName>
    <definedName name="G" localSheetId="14">#REF!</definedName>
    <definedName name="g">#N/A</definedName>
    <definedName name="G_Fuel" localSheetId="14">'[113]HR''s and Disp. Fuel Cons. - 3'!#REF!</definedName>
    <definedName name="G_Fuel">'[111]HR''s and Disp. Fuel Cons. - 3'!#REF!</definedName>
    <definedName name="GA_1" localSheetId="14">#REF!</definedName>
    <definedName name="GA_1">#REF!</definedName>
    <definedName name="GA_2" localSheetId="14">#REF!</definedName>
    <definedName name="GA_2">#REF!</definedName>
    <definedName name="GA_3" localSheetId="14">#REF!</definedName>
    <definedName name="GA_3">#REF!</definedName>
    <definedName name="GA_4" localSheetId="14">#REF!</definedName>
    <definedName name="GA_4">#REF!</definedName>
    <definedName name="GA_5" localSheetId="14">#REF!</definedName>
    <definedName name="GA_5">#REF!</definedName>
    <definedName name="ga_exhibit_letter" localSheetId="14">'[146]Assumptions and Inputs'!#REF!</definedName>
    <definedName name="ga_exhibit_letter">'[146]Assumptions and Inputs'!#REF!</definedName>
    <definedName name="gain_tax" localSheetId="14">#REF!</definedName>
    <definedName name="gain_tax">#REF!</definedName>
    <definedName name="GammaDays" localSheetId="14">#REF!</definedName>
    <definedName name="GammaDays">#REF!</definedName>
    <definedName name="GammaMonth" localSheetId="14">#REF!</definedName>
    <definedName name="GammaMonth">#REF!</definedName>
    <definedName name="GammaNew" localSheetId="14">#REF!</definedName>
    <definedName name="GammaNew">#REF!</definedName>
    <definedName name="gary" localSheetId="14">#REF!</definedName>
    <definedName name="gary">#REF!</definedName>
    <definedName name="GAS" localSheetId="14">'[2]WC Pipeline'!#REF!</definedName>
    <definedName name="GAS">'[2]WC Pipeline'!#REF!</definedName>
    <definedName name="Gas_Air_Labor_Total">#REF!</definedName>
    <definedName name="Gas_Price">'[176]Price Assumption'!$A$19:$IV$19</definedName>
    <definedName name="Gas_Prices">[142]Summary!$A$142</definedName>
    <definedName name="GasAccrual">#REF!</definedName>
    <definedName name="GASCOST" localSheetId="14">#REF!</definedName>
    <definedName name="GASCOST">#REF!</definedName>
    <definedName name="GasDay">#REF!</definedName>
    <definedName name="GasFee" localSheetId="14">#REF!</definedName>
    <definedName name="GasFee">#REF!</definedName>
    <definedName name="GasFile">#REF!</definedName>
    <definedName name="gasindex" localSheetId="14">#REF!</definedName>
    <definedName name="gasindex">#REF!</definedName>
    <definedName name="GasMTM">#REF!</definedName>
    <definedName name="GasParty">#REF!</definedName>
    <definedName name="GasPrice">'[220]Fuel Prices'!$E$1:$L$1460</definedName>
    <definedName name="GASTABLE">'[221]Gas Prices'!$A$6:$E$1000</definedName>
    <definedName name="GBASIS" localSheetId="14">#REF!</definedName>
    <definedName name="GBASIS">#REF!</definedName>
    <definedName name="GBOOK" localSheetId="14">#REF!</definedName>
    <definedName name="GBOOK">#REF!</definedName>
    <definedName name="GCODE" localSheetId="14">#REF!</definedName>
    <definedName name="GCODE">#REF!</definedName>
    <definedName name="GCONT" localSheetId="14">#REF!</definedName>
    <definedName name="GCONT">#REF!</definedName>
    <definedName name="GCSTD" localSheetId="14">#REF!</definedName>
    <definedName name="GCSTD">#REF!</definedName>
    <definedName name="GDEAR" localSheetId="14">#REF!</definedName>
    <definedName name="GDEAR">#REF!</definedName>
    <definedName name="GEL">[118]Assumptions!$E$16</definedName>
    <definedName name="gen_emp_red" localSheetId="14">[62]Sheet1!#REF!</definedName>
    <definedName name="gen_emp_red">[63]Sheet1!#REF!</definedName>
    <definedName name="Gen_type" localSheetId="14">#REF!</definedName>
    <definedName name="Gen_type">#REF!</definedName>
    <definedName name="General_Inflation" localSheetId="14">[52]Parameters!#REF!</definedName>
    <definedName name="General_Inflation">[52]Parameters!#REF!</definedName>
    <definedName name="general_note">[71]Assumptions!$C$38</definedName>
    <definedName name="GeneralInflation" localSheetId="14">[133]PwrMarket!#REF!</definedName>
    <definedName name="generalinflation">[222]Assump!$F$5</definedName>
    <definedName name="Generation">'[149]Monthly Results'!$G$2:$G$9990</definedName>
    <definedName name="Generic_Unit_Data_Block1">'[223]Unit Definitions'!$B$9:$B$18,'[223]Unit Definitions'!$D$9:$F$18,'[223]Unit Definitions'!$H$9:$H$18,'[223]Unit Definitions'!$P$9:$R$18,'[223]Unit Definitions'!$W$9:$W$18</definedName>
    <definedName name="Generic_Unit_Data_Block2">'[223]Unit Definitions'!$BC$9:$BD$18,'[223]Unit Definitions'!$AL$9:$AM$18</definedName>
    <definedName name="GENMULT1" localSheetId="14">[56]Cases!#REF!</definedName>
    <definedName name="GENMULT1">[56]Cases!#REF!</definedName>
    <definedName name="GENMULT2" localSheetId="14">[56]Cases!#REF!</definedName>
    <definedName name="GENMULT2">[56]Cases!#REF!</definedName>
    <definedName name="GenNote1">[224]Assumptions!$C$12</definedName>
    <definedName name="GeoStmPriceCol">40</definedName>
    <definedName name="GEP">[118]Assumptions!$E$15</definedName>
    <definedName name="Get_Data_1_7" localSheetId="14">#REF!</definedName>
    <definedName name="Get_Data_1_7">#REF!</definedName>
    <definedName name="Get_Data_8_16" localSheetId="14">#REF!</definedName>
    <definedName name="Get_Data_8_16">#REF!</definedName>
    <definedName name="GETDESC">[225]GETDESC!$A$1:$B$126</definedName>
    <definedName name="GETRECON">[225]GETRECON!$A$1:$E$150</definedName>
    <definedName name="gfdgfd" localSheetId="14">[187]Energy!#REF!</definedName>
    <definedName name="gfdgfd">[187]Energy!#REF!</definedName>
    <definedName name="GGCONT" localSheetId="14">#REF!</definedName>
    <definedName name="GGCONT">#REF!</definedName>
    <definedName name="ghr12_rate_up" localSheetId="14">[62]Sheet1!#REF!</definedName>
    <definedName name="ghr12_rate_up">[63]Sheet1!#REF!</definedName>
    <definedName name="ghr66_rate_up" localSheetId="14">[62]Sheet1!#REF!</definedName>
    <definedName name="ghr66_rate_up">[63]Sheet1!#REF!</definedName>
    <definedName name="ghsl_rate_up" localSheetId="14">[62]Sheet1!#REF!</definedName>
    <definedName name="ghsl_rate_up">[63]Sheet1!#REF!</definedName>
    <definedName name="ghugi_rate_up" localSheetId="14">[62]Sheet1!#REF!</definedName>
    <definedName name="ghugi_rate_up">[63]Sheet1!#REF!</definedName>
    <definedName name="GIKU" localSheetId="14">#REF!</definedName>
    <definedName name="GIKU">#REF!</definedName>
    <definedName name="gilb.wrn.test2." localSheetId="14" hidden="1">{"SourcesUses",#N/A,TRUE,"CFMODEL";"TransOverview",#N/A,TRUE,"CFMODEL"}</definedName>
    <definedName name="gilb.wrn.test2." hidden="1">{"SourcesUses",#N/A,TRUE,"CFMODEL";"TransOverview",#N/A,TRUE,"CFMODEL"}</definedName>
    <definedName name="gilb.wrn.test2._1" localSheetId="14" hidden="1">{"SourcesUses",#N/A,TRUE,"CFMODEL";"TransOverview",#N/A,TRUE,"CFMODEL"}</definedName>
    <definedName name="gilb.wrn.test2._1" hidden="1">{"SourcesUses",#N/A,TRUE,"CFMODEL";"TransOverview",#N/A,TRUE,"CFMODEL"}</definedName>
    <definedName name="gilb.wrn.test3." localSheetId="14" hidden="1">{"SourcesUses",#N/A,TRUE,#N/A;"TransOverview",#N/A,TRUE,"CFMODEL"}</definedName>
    <definedName name="gilb.wrn.test3." hidden="1">{"SourcesUses",#N/A,TRUE,#N/A;"TransOverview",#N/A,TRUE,"CFMODEL"}</definedName>
    <definedName name="gilb.wrn.test3._1" localSheetId="14" hidden="1">{"SourcesUses",#N/A,TRUE,#N/A;"TransOverview",#N/A,TRUE,"CFMODEL"}</definedName>
    <definedName name="gilb.wrn.test3._1" hidden="1">{"SourcesUses",#N/A,TRUE,#N/A;"TransOverview",#N/A,TRUE,"CFMODEL"}</definedName>
    <definedName name="gilb.wrn.test4." localSheetId="14" hidden="1">{"SourcesUses",#N/A,TRUE,"FundsFlow";"TransOverview",#N/A,TRUE,"FundsFlow"}</definedName>
    <definedName name="gilb.wrn.test4." hidden="1">{"SourcesUses",#N/A,TRUE,"FundsFlow";"TransOverview",#N/A,TRUE,"FundsFlow"}</definedName>
    <definedName name="gilb.wrn.test4._1" localSheetId="14" hidden="1">{"SourcesUses",#N/A,TRUE,"FundsFlow";"TransOverview",#N/A,TRUE,"FundsFlow"}</definedName>
    <definedName name="gilb.wrn.test4._1" hidden="1">{"SourcesUses",#N/A,TRUE,"FundsFlow";"TransOverview",#N/A,TRUE,"FundsFlow"}</definedName>
    <definedName name="gilb_wrn.test1" localSheetId="14" hidden="1">{"Income Statement",#N/A,FALSE,"CFMODEL";"Balance Sheet",#N/A,FALSE,"CFMODEL"}</definedName>
    <definedName name="gilb_wrn.test1" hidden="1">{"Income Statement",#N/A,FALSE,"CFMODEL";"Balance Sheet",#N/A,FALSE,"CFMODEL"}</definedName>
    <definedName name="gilb_wrn.test1_1" localSheetId="14" hidden="1">{"Income Statement",#N/A,FALSE,"CFMODEL";"Balance Sheet",#N/A,FALSE,"CFMODEL"}</definedName>
    <definedName name="gilb_wrn.test1_1" hidden="1">{"Income Statement",#N/A,FALSE,"CFMODEL";"Balance Sheet",#N/A,FALSE,"CFMODEL"}</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L" localSheetId="14">#REF!</definedName>
    <definedName name="GL">#REF!</definedName>
    <definedName name="GL_IF_Dollars">'[67]Estimate Summary'!$E$45</definedName>
    <definedName name="glenrev" localSheetId="14">[27]Sensetivities!#REF!</definedName>
    <definedName name="glenrev">[27]Sensetivities!#REF!</definedName>
    <definedName name="gmarg" localSheetId="14">#REF!</definedName>
    <definedName name="gmarg">#REF!</definedName>
    <definedName name="GMM" localSheetId="14">#REF!</definedName>
    <definedName name="GMM">#REF!</definedName>
    <definedName name="GMWH" localSheetId="14">#REF!</definedName>
    <definedName name="GMWH">#REF!</definedName>
    <definedName name="GoalSeekCell" localSheetId="14">#REF!</definedName>
    <definedName name="GoalSeekCell">#REF!</definedName>
    <definedName name="goodwill">'[34]Summary of Values'!$E$16</definedName>
    <definedName name="Goodwill_Amortization" localSheetId="14">#REF!</definedName>
    <definedName name="Goodwill_Amortization">#REF!</definedName>
    <definedName name="goodwill_discrate">'[34]Assumptions and Inputs'!$C$175</definedName>
    <definedName name="GoToEnd">[41]!GoToEnd</definedName>
    <definedName name="GOverride" localSheetId="14">#REF!</definedName>
    <definedName name="GOverride">#REF!</definedName>
    <definedName name="gowanusPropertyTax">[65]Assumptions!$E$46</definedName>
    <definedName name="GP">'[167]Actual Gross Rev Req'!$K$156</definedName>
    <definedName name="GPERIOD" localSheetId="14">#REF!</definedName>
    <definedName name="GPERIOD">#REF!</definedName>
    <definedName name="GPROFIT" localSheetId="14">#REF!</definedName>
    <definedName name="GPROFIT">#REF!</definedName>
    <definedName name="GQ" localSheetId="14">#REF!</definedName>
    <definedName name="GQ">#REF!</definedName>
    <definedName name="GrifCallData" localSheetId="14">#REF!</definedName>
    <definedName name="GrifCallData">#REF!</definedName>
    <definedName name="GrifDuctData" localSheetId="14">#REF!</definedName>
    <definedName name="GrifDuctData">#REF!</definedName>
    <definedName name="GrifGenData" localSheetId="14">#REF!</definedName>
    <definedName name="GrifGenData">#REF!</definedName>
    <definedName name="GRISK" localSheetId="14">#REF!</definedName>
    <definedName name="GRISK">#REF!</definedName>
    <definedName name="gross" localSheetId="14">'[33]ihsc-matrix'!#REF!</definedName>
    <definedName name="gross">'[33]ihsc-matrix'!#REF!</definedName>
    <definedName name="gross_debt" localSheetId="14">#REF!</definedName>
    <definedName name="gross_debt">#REF!</definedName>
    <definedName name="gross_exhibit_letter" localSheetId="14">'[146]Assumptions and Inputs'!#REF!</definedName>
    <definedName name="gross_exhibit_letter">'[146]Assumptions and Inputs'!#REF!</definedName>
    <definedName name="Gross_Margin" localSheetId="14">#REF!</definedName>
    <definedName name="Gross_Margin">#REF!</definedName>
    <definedName name="gross_output">#REF!</definedName>
    <definedName name="GrossProfit" localSheetId="14">#REF!</definedName>
    <definedName name="GrossProfit">#REF!</definedName>
    <definedName name="GrossProfitMargin" localSheetId="14">#REF!</definedName>
    <definedName name="GrossProfitMargin">#REF!</definedName>
    <definedName name="GROVEPORT" hidden="1">{#N/A,#N/A,FALSE,"Land";#N/A,#N/A,FALSE,"Cost Analysis";"Summary",#N/A,FALSE,"Equipment"}</definedName>
    <definedName name="growth" localSheetId="14">#REF!</definedName>
    <definedName name="growth">#REF!</definedName>
    <definedName name="grtax" localSheetId="14">#REF!</definedName>
    <definedName name="grtax">#REF!</definedName>
    <definedName name="GSE_Fixed_Fuel_Daily" localSheetId="14">'[113]Daily Dispatch and Fuel - 5'!#REF!</definedName>
    <definedName name="GSE_Fixed_Fuel_Daily">'[111]Daily Dispatch and Fuel - 5'!#REF!</definedName>
    <definedName name="GSE_Fuel_Fixed" localSheetId="14">#REF!</definedName>
    <definedName name="GSE_Fuel_Fixed">#REF!</definedName>
    <definedName name="GSE_Fuel_Var" localSheetId="14">#REF!</definedName>
    <definedName name="GSE_Fuel_Var">#REF!</definedName>
    <definedName name="GSE_Var_Fuel_Daily" localSheetId="14">'[113]Daily Dispatch and Fuel - 5'!#REF!</definedName>
    <definedName name="GSE_Var_Fuel_Daily">'[111]Daily Dispatch and Fuel - 5'!#REF!</definedName>
    <definedName name="GSW_BID">'[67]Info Tab'!$C$9</definedName>
    <definedName name="gw_disc" localSheetId="14">#REF!</definedName>
    <definedName name="gw_disc">#REF!</definedName>
    <definedName name="gwamort" localSheetId="14">#REF!</definedName>
    <definedName name="gwamort">#REF!</definedName>
    <definedName name="gwded" localSheetId="14">#REF!</definedName>
    <definedName name="gwded">#REF!</definedName>
    <definedName name="H" localSheetId="14">#REF!</definedName>
    <definedName name="H">#REF!</definedName>
    <definedName name="H12_CF">[157]Financing!#REF!</definedName>
    <definedName name="half">'[180]EXE MAIN MODEL'!$R$1170</definedName>
    <definedName name="half2">'[180]Old Whole Co Model'!$AB$1021</definedName>
    <definedName name="Handoutdatabox" localSheetId="14">#REF!</definedName>
    <definedName name="Handoutdatabox">#REF!</definedName>
    <definedName name="HayesXmissionLossRate">'[149]Hayes Margins'!$D$44</definedName>
    <definedName name="HC_DescOfHours">'[67]T-Line Hour Comparison'!$C$4:$C$47</definedName>
    <definedName name="HC_DescOfUnit">'[67]T-Line Hour Comparison'!$F$4:$F$47</definedName>
    <definedName name="HC_ProjActName">'[67]T-Line Hour Comparison'!$G$2</definedName>
    <definedName name="HCChg" localSheetId="14">#REF!</definedName>
    <definedName name="HCChg">#REF!</definedName>
    <definedName name="HCNewHireInput" localSheetId="14">#REF!</definedName>
    <definedName name="HCNewHireInput">#REF!</definedName>
    <definedName name="HCPaste" localSheetId="14">#REF!</definedName>
    <definedName name="HCPaste">#REF!</definedName>
    <definedName name="head2">[162]sum!$B$3</definedName>
    <definedName name="header" localSheetId="14">#REF!</definedName>
    <definedName name="header">#REF!</definedName>
    <definedName name="Header_Row" hidden="1">ROW(#REF!)</definedName>
    <definedName name="heading">[102]Assumptions!$C$18</definedName>
    <definedName name="Health_Dollars">'[67]Estimate Summary'!$E$48:$E$49</definedName>
    <definedName name="HEAT" localSheetId="14">#REF!</definedName>
    <definedName name="HEAT">#REF!</definedName>
    <definedName name="Heat_Rate" localSheetId="14">#REF!</definedName>
    <definedName name="Heat_Rate">#REF!</definedName>
    <definedName name="heatrate">'[226]heat rate CHART'!$A$6</definedName>
    <definedName name="heatrate1">#REF!</definedName>
    <definedName name="HeatRateTable" localSheetId="14">[187]Energy!#REF!</definedName>
    <definedName name="HeatRateTable">[187]Energy!#REF!</definedName>
    <definedName name="heatrt">'[226]heat rate CHART'!$A$7</definedName>
    <definedName name="hedgecostsgas" localSheetId="14">#REF!</definedName>
    <definedName name="hedgecostsgas">#REF!</definedName>
    <definedName name="hedgecostspower" localSheetId="14">#REF!</definedName>
    <definedName name="hedgecostspower">#REF!</definedName>
    <definedName name="hedgeLCRqmt" localSheetId="14">#REF!</definedName>
    <definedName name="hedgeLCRqmt">#REF!</definedName>
    <definedName name="HedgeList" localSheetId="14">#REF!</definedName>
    <definedName name="HedgeList">#REF!</definedName>
    <definedName name="hedgeName">'[209]Hedge Wiring'!$B$2</definedName>
    <definedName name="HedgeSwitch" localSheetId="14">#REF!</definedName>
    <definedName name="HedgeSwitch">#REF!</definedName>
    <definedName name="Hello">#N/A</definedName>
    <definedName name="help" localSheetId="14">#REF!</definedName>
    <definedName name="help">#REF!</definedName>
    <definedName name="HENRY_HUB" localSheetId="14">#REF!</definedName>
    <definedName name="HENRY_HUB">#REF!</definedName>
    <definedName name="HENRY_HUB1" localSheetId="14">#REF!</definedName>
    <definedName name="HENRY_HUB1">#REF!</definedName>
    <definedName name="Hg_Allowances_Out" localSheetId="14">#REF!</definedName>
    <definedName name="Hg_Allowances_Out">#REF!</definedName>
    <definedName name="Hg_Out" localSheetId="14">#REF!</definedName>
    <definedName name="Hg_Out">#REF!</definedName>
    <definedName name="HGPI" localSheetId="14">'[39]Maj Maint Schd'!#REF!</definedName>
    <definedName name="HGPI">'[13]Maj Maint Schd'!#REF!</definedName>
    <definedName name="hhcum" localSheetId="14">#REF!</definedName>
    <definedName name="hhcum">#REF!</definedName>
    <definedName name="hhh" localSheetId="14">#REF!</definedName>
    <definedName name="hhh">#REF!</definedName>
    <definedName name="hhmo" localSheetId="14">#REF!</definedName>
    <definedName name="hhmo">#REF!</definedName>
    <definedName name="hhmw" localSheetId="14">#REF!</definedName>
    <definedName name="hhmw">#REF!</definedName>
    <definedName name="hhs" localSheetId="14">#REF!</definedName>
    <definedName name="hhs">#REF!</definedName>
    <definedName name="HHUB" localSheetId="14">#REF!</definedName>
    <definedName name="HHUB">#REF!</definedName>
    <definedName name="hhw" localSheetId="14">#REF!</definedName>
    <definedName name="hhw">#REF!</definedName>
    <definedName name="hhydact" localSheetId="14">#REF!</definedName>
    <definedName name="hhydact">#REF!</definedName>
    <definedName name="hhytd" localSheetId="14">#REF!</definedName>
    <definedName name="hhytd">#REF!</definedName>
    <definedName name="hickson" localSheetId="14">[40]Model!#REF!</definedName>
    <definedName name="hickson">[40]Model!#REF!</definedName>
    <definedName name="hide40" localSheetId="14">#REF!</definedName>
    <definedName name="hide40">#REF!</definedName>
    <definedName name="hide41" localSheetId="14">#REF!</definedName>
    <definedName name="hide41">#REF!</definedName>
    <definedName name="hide42" localSheetId="14">#REF!</definedName>
    <definedName name="hide42">#REF!</definedName>
    <definedName name="hide45" localSheetId="14">#REF!</definedName>
    <definedName name="hide45">#REF!</definedName>
    <definedName name="High" localSheetId="14">#REF!</definedName>
    <definedName name="High">#REF!</definedName>
    <definedName name="HighDateA" localSheetId="14">#REF!</definedName>
    <definedName name="HighDateA">#REF!</definedName>
    <definedName name="HighDateB" localSheetId="14">#REF!</definedName>
    <definedName name="HighDateB">#REF!</definedName>
    <definedName name="HighOption1" localSheetId="14">#REF!</definedName>
    <definedName name="HighOption1">#REF!</definedName>
    <definedName name="HighOption2" localSheetId="14">#REF!</definedName>
    <definedName name="HighOption2">#REF!</definedName>
    <definedName name="HighOption3" localSheetId="14">#REF!</definedName>
    <definedName name="HighOption3">#REF!</definedName>
    <definedName name="HighOption4" localSheetId="14">#REF!</definedName>
    <definedName name="HighOption4">#REF!</definedName>
    <definedName name="HighPriceA" localSheetId="14">#REF!</definedName>
    <definedName name="HighPriceA">#REF!</definedName>
    <definedName name="HighPriceB" localSheetId="14">#REF!</definedName>
    <definedName name="HighPriceB">#REF!</definedName>
    <definedName name="hILDF">[227]Data!#REF!</definedName>
    <definedName name="hint00">[228]model!$P$394</definedName>
    <definedName name="hint01">[228]model!$R$394</definedName>
    <definedName name="hint02">[228]model!$T$394</definedName>
    <definedName name="hint03">[228]model!$V$394</definedName>
    <definedName name="hint04">[228]model!$X$394</definedName>
    <definedName name="hint98">[228]model!$L$394</definedName>
    <definedName name="hint99">[228]model!$N$394</definedName>
    <definedName name="HISTINVENTORY" localSheetId="14">#REF!</definedName>
    <definedName name="HISTINVENTORY">#REF!</definedName>
    <definedName name="hltacst" localSheetId="14">#REF!</definedName>
    <definedName name="hltacst">#REF!</definedName>
    <definedName name="hltact" localSheetId="14">#REF!</definedName>
    <definedName name="hltact">#REF!</definedName>
    <definedName name="hltash" localSheetId="14">#REF!</definedName>
    <definedName name="hltash">#REF!</definedName>
    <definedName name="hltcum" localSheetId="14">#REF!</definedName>
    <definedName name="hltcum">#REF!</definedName>
    <definedName name="hltmo" localSheetId="14">#REF!</definedName>
    <definedName name="hltmo">#REF!</definedName>
    <definedName name="hltmw" localSheetId="14">#REF!</definedName>
    <definedName name="hltmw">#REF!</definedName>
    <definedName name="hltrev" localSheetId="14">#REF!</definedName>
    <definedName name="hltrev">#REF!</definedName>
    <definedName name="hlts" localSheetId="14">#REF!</definedName>
    <definedName name="hlts">#REF!</definedName>
    <definedName name="hltsust" localSheetId="14">#REF!</definedName>
    <definedName name="hltsust">#REF!</definedName>
    <definedName name="hltw" localSheetId="14">#REF!</definedName>
    <definedName name="hltw">#REF!</definedName>
    <definedName name="hltytd" localSheetId="14">#REF!</definedName>
    <definedName name="hltytd">#REF!</definedName>
    <definedName name="Hol_Vac_Duration">'[67]Estimate Summary'!$J$30</definedName>
    <definedName name="hold">#N/A</definedName>
    <definedName name="holdco00">[228]model!$P$399</definedName>
    <definedName name="holdco01">[228]model!$R$399</definedName>
    <definedName name="holdco02">[228]model!$T$399</definedName>
    <definedName name="holdco03">[228]model!$V$399</definedName>
    <definedName name="holdco04">[228]model!$X$399</definedName>
    <definedName name="holdco98">[228]model!$L$399</definedName>
    <definedName name="holdco99">[228]model!$N$399</definedName>
    <definedName name="Holiday">[91]Correlation!$B$10:$B$117</definedName>
    <definedName name="Holiday_Calc">'[67]Proj Exp &amp; OH Labor'!$O$30</definedName>
    <definedName name="Holiday_Dollars">'[67]Estimate Summary'!$F$22</definedName>
    <definedName name="Holiday_Hours">'[67]Estimate Summary'!$E$22</definedName>
    <definedName name="holidays" localSheetId="14">#REF!</definedName>
    <definedName name="holidays">#REF!</definedName>
    <definedName name="homer">#REF!</definedName>
    <definedName name="HorizontalFilter" hidden="1">#REF!</definedName>
    <definedName name="horizonyr">#REF!</definedName>
    <definedName name="HOSP" localSheetId="14">#REF!</definedName>
    <definedName name="HOSP">#REF!</definedName>
    <definedName name="Hour">[229]Sheet4!$E$6</definedName>
    <definedName name="HOURS2" localSheetId="14">[116]Cases!#REF!</definedName>
    <definedName name="HOURS2">[116]Cases!#REF!</definedName>
    <definedName name="Houston" localSheetId="14">'[230]00 Fcst Sales'!#REF!</definedName>
    <definedName name="Houston">'[230]00 Fcst Sales'!#REF!</definedName>
    <definedName name="HR" localSheetId="14">[231]OperPar!$J$11</definedName>
    <definedName name="HR">'[161]Covert Lookups'!$S$24:$T$174</definedName>
    <definedName name="HR_Coeff" localSheetId="14">#REF!</definedName>
    <definedName name="HR_Coeff">#REF!</definedName>
    <definedName name="HR_Deg" localSheetId="14">'[113]PPA Calculations - 2'!#REF!</definedName>
    <definedName name="HR_Deg">'[111]PPA Calculations - 2'!#REF!</definedName>
    <definedName name="HRATE2" localSheetId="14">[116]Cases!#REF!</definedName>
    <definedName name="HRATE2">[116]Cases!#REF!</definedName>
    <definedName name="HRCoefSummer" localSheetId="14">#REF!</definedName>
    <definedName name="HRCoefSummer">#REF!</definedName>
    <definedName name="HRCoefWinter" localSheetId="14">#REF!</definedName>
    <definedName name="HRCoefWinter">#REF!</definedName>
    <definedName name="hrcurve">'[232]HR CURVE'!$A$4:$A$48</definedName>
    <definedName name="HrlyAvailChargeCol">33</definedName>
    <definedName name="HrlyCapItemChargeCol">34</definedName>
    <definedName name="HrlyPenaltyRateCol">35</definedName>
    <definedName name="HrlySurchargePenaltyCol">36</definedName>
    <definedName name="HRSG___Other">[66]Inputs!$B$470</definedName>
    <definedName name="HSCPX" localSheetId="14">#REF!</definedName>
    <definedName name="HSCPX">#REF!</definedName>
    <definedName name="HSCVOL" localSheetId="14">#REF!</definedName>
    <definedName name="HSCVOL">#REF!</definedName>
    <definedName name="HTFAC" localSheetId="14">#REF!</definedName>
    <definedName name="HTFAC">#REF!</definedName>
    <definedName name="HTML_CodePage" hidden="1">1252</definedName>
    <definedName name="HTML_Control" localSheetId="14" hidden="1">{"'Chart of Accounts'!$A$1:$C$796"}</definedName>
    <definedName name="HTML_Control" hidden="1">{"'Chart of Accounts'!$A$1:$C$796"}</definedName>
    <definedName name="HTML_Control_1" localSheetId="14" hidden="1">{"'Chart of Accounts'!$A$1:$C$796"}</definedName>
    <definedName name="HTML_Control_1" hidden="1">{"'Chart of Accounts'!$A$1:$C$796"}</definedName>
    <definedName name="HTML_Description" hidden="1">""</definedName>
    <definedName name="HTML_Email" hidden="1">"brownell@kaz.com"</definedName>
    <definedName name="HTML_Header" hidden="1">"Chart of Accounts"</definedName>
    <definedName name="HTML_LastUpdate" hidden="1">"10/12/99"</definedName>
    <definedName name="HTML_LineAfter" hidden="1">FALSE</definedName>
    <definedName name="HTML_LineBefore" hidden="1">FALSE</definedName>
    <definedName name="HTML_Name" hidden="1">"Dave Brownell"</definedName>
    <definedName name="HTML_OBDlg2" hidden="1">TRUE</definedName>
    <definedName name="HTML_OBDlg4" hidden="1">TRUE</definedName>
    <definedName name="HTML_OS" hidden="1">0</definedName>
    <definedName name="HTML_PathFile" hidden="1">"C:\FILES\Data\Ledger\MyHTML.htm"</definedName>
    <definedName name="HTML_Title" hidden="1">"ChartofAccounts"</definedName>
    <definedName name="HTMLControl" localSheetId="14" hidden="1">{"'Edit'!$A$1:$V$2277"}</definedName>
    <definedName name="HTMLControl" hidden="1">{"'Edit'!$A$1:$V$2277"}</definedName>
    <definedName name="HUB" localSheetId="14">#REF!</definedName>
    <definedName name="HUB">#REF!</definedName>
    <definedName name="HUBCHG" localSheetId="14">#REF!+#REF!</definedName>
    <definedName name="HUBCHG">#REF!+#REF!</definedName>
    <definedName name="hurdleArray" localSheetId="14">#REF!</definedName>
    <definedName name="hurdleArray">#REF!</definedName>
    <definedName name="HVOL" localSheetId="14">#REF!</definedName>
    <definedName name="HVOL">#REF!</definedName>
    <definedName name="hydacst" localSheetId="14">#REF!</definedName>
    <definedName name="hydacst">#REF!</definedName>
    <definedName name="hydash" localSheetId="14">#REF!</definedName>
    <definedName name="hydash">#REF!</definedName>
    <definedName name="hydrev" localSheetId="14">#REF!</definedName>
    <definedName name="hydrev">#REF!</definedName>
    <definedName name="hydsust" localSheetId="14">#REF!</definedName>
    <definedName name="hydsust">#REF!</definedName>
    <definedName name="HypPV">'[59]Plum 9-30-07 Hypo'!$X$1:$X$65536</definedName>
    <definedName name="i" localSheetId="14">#REF!</definedName>
    <definedName name="i">#REF!</definedName>
    <definedName name="i_CaseDescript" localSheetId="14">#REF!</definedName>
    <definedName name="i_CaseDescript">#REF!</definedName>
    <definedName name="i_CaseNumber" localSheetId="14">#REF!</definedName>
    <definedName name="i_CaseNumber">#REF!</definedName>
    <definedName name="i_Closing.Yr.Acq" localSheetId="14">#REF!</definedName>
    <definedName name="i_Closing.Yr.Acq">#REF!</definedName>
    <definedName name="i_Closing.Yr.Tar" localSheetId="14">#REF!</definedName>
    <definedName name="i_Closing.Yr.Tar">#REF!</definedName>
    <definedName name="i_ConYrCPS.Deal" localSheetId="14">#REF!</definedName>
    <definedName name="i_ConYrCPS.Deal">#REF!</definedName>
    <definedName name="i_ConYrCSD.Deal" localSheetId="14">#REF!</definedName>
    <definedName name="i_ConYrCSD.Deal">#REF!</definedName>
    <definedName name="i_DebtCapacity.Deal" localSheetId="14">#REF!</definedName>
    <definedName name="i_DebtCapacity.Deal">#REF!</definedName>
    <definedName name="i_DefFees.Deal" localSheetId="14">#REF!</definedName>
    <definedName name="i_DefFees.Deal">#REF!</definedName>
    <definedName name="i_DGWDepPd.Deal" localSheetId="14">#REF!</definedName>
    <definedName name="i_DGWDepPd.Deal">#REF!</definedName>
    <definedName name="i_NOL.Deal" localSheetId="14">#REF!</definedName>
    <definedName name="i_NOL.Deal">#REF!</definedName>
    <definedName name="i_PIKDiv.Deal" localSheetId="14">#REF!</definedName>
    <definedName name="i_PIKDiv.Deal">#REF!</definedName>
    <definedName name="i_Synergy.Deal" localSheetId="14">#REF!</definedName>
    <definedName name="i_Synergy.Deal">#REF!</definedName>
    <definedName name="IA" localSheetId="14">#REF!,#REF!,#REF!,#REF!,#REF!,#REF!,#REF!,#REF!,#REF!,#REF!</definedName>
    <definedName name="IA">#REF!,#REF!,#REF!,#REF!,#REF!,#REF!,#REF!,#REF!,#REF!,#REF!</definedName>
    <definedName name="iaa" localSheetId="14">#REF!,#REF!,#REF!,#REF!,#REF!,#REF!,#REF!,#REF!,#REF!,#REF!</definedName>
    <definedName name="iaa">#REF!,#REF!,#REF!,#REF!,#REF!,#REF!,#REF!,#REF!,#REF!,#REF!</definedName>
    <definedName name="iaaa" localSheetId="14">#REF!,#REF!,#REF!,#REF!,#REF!,#REF!,#REF!,#REF!,#REF!,#REF!</definedName>
    <definedName name="iaaa">#REF!,#REF!,#REF!,#REF!,#REF!,#REF!,#REF!,#REF!,#REF!,#REF!</definedName>
    <definedName name="iab" localSheetId="14">#REF!,#REF!,#REF!,#REF!,#REF!,#REF!,#REF!,#REF!,#REF!,#REF!</definedName>
    <definedName name="iab">#REF!,#REF!,#REF!,#REF!,#REF!,#REF!,#REF!,#REF!,#REF!,#REF!</definedName>
    <definedName name="IBESDate" localSheetId="14">#REF!</definedName>
    <definedName name="IBESDate">#REF!</definedName>
    <definedName name="Ice_Water_Dollars">'[67]Proj Exp &amp; OH Labor'!$F$36</definedName>
    <definedName name="ICG" localSheetId="14">#REF!</definedName>
    <definedName name="ICG">#REF!</definedName>
    <definedName name="iclr2">[41]!iclr2</definedName>
    <definedName name="idcbondinterest" localSheetId="14">#REF!</definedName>
    <definedName name="idcbondinterest">#REF!</definedName>
    <definedName name="idcf" localSheetId="14">#REF!</definedName>
    <definedName name="idcf">#REF!</definedName>
    <definedName name="IDN" localSheetId="14">#REF!</definedName>
    <definedName name="IDN">#REF!</definedName>
    <definedName name="IFN" localSheetId="14">#REF!</definedName>
    <definedName name="IFN">#REF!</definedName>
    <definedName name="IfOtherType" localSheetId="14">#REF!</definedName>
    <definedName name="IfOtherType">#REF!</definedName>
    <definedName name="IgnoreRowFlag" localSheetId="14">#REF!</definedName>
    <definedName name="IgnoreRowFlag">#REF!</definedName>
    <definedName name="ii">#N/A</definedName>
    <definedName name="im" localSheetId="14">#REF!</definedName>
    <definedName name="im">#REF!</definedName>
    <definedName name="ImbalAccrual">#REF!</definedName>
    <definedName name="ImbalDate">#REF!</definedName>
    <definedName name="Implied" localSheetId="14">#REF!</definedName>
    <definedName name="Implied">#REF!</definedName>
    <definedName name="implied_goodwill" localSheetId="14">'[233]Value Summary - Not Rnd'!#REF!</definedName>
    <definedName name="implied_goodwill">'[233]Value Summary - Not Rnd'!#REF!</definedName>
    <definedName name="in" localSheetId="14">#REF!,#REF!,#REF!,#REF!,#REF!,#REF!,#REF!,#REF!,#REF!,#REF!</definedName>
    <definedName name="In">#REF!,#REF!,#REF!,#REF!,#REF!,#REF!,#REF!,#REF!,#REF!,#REF!</definedName>
    <definedName name="Inc_Div" localSheetId="14">#REF!</definedName>
    <definedName name="Inc_Div">#REF!</definedName>
    <definedName name="inc_rate">[109]Assumptions!$C$26</definedName>
    <definedName name="Inc_Stmt" localSheetId="14">#REF!</definedName>
    <definedName name="Inc_Stmt">#REF!</definedName>
    <definedName name="Incentive_Fees" localSheetId="14">[108]TRANBUDGET!#REF!</definedName>
    <definedName name="Incentive_Fees">[80]TRANBUDGET!#REF!</definedName>
    <definedName name="incentives" localSheetId="14">#REF!</definedName>
    <definedName name="incentives">#REF!</definedName>
    <definedName name="Include" localSheetId="14">#REF!</definedName>
    <definedName name="Include">#REF!</definedName>
    <definedName name="includeIPO">'[48]Key Assumptions'!$F$17</definedName>
    <definedName name="IncomeTaxes" localSheetId="14">#REF!</definedName>
    <definedName name="IncomeTaxes">#REF!</definedName>
    <definedName name="incr" localSheetId="14">#REF!</definedName>
    <definedName name="incr">#REF!</definedName>
    <definedName name="inctaxrate">0.4</definedName>
    <definedName name="indbs" localSheetId="14">#REF!</definedName>
    <definedName name="indbs">#REF!</definedName>
    <definedName name="indcf" localSheetId="14">#REF!</definedName>
    <definedName name="indcf">#REF!</definedName>
    <definedName name="indcredit" localSheetId="14">#REF!</definedName>
    <definedName name="indcredit">#REF!</definedName>
    <definedName name="inddebt" localSheetId="14">#REF!</definedName>
    <definedName name="inddebt">#REF!</definedName>
    <definedName name="INDEX" localSheetId="14">[234]STATSUM!$AK$6:$AY$54</definedName>
    <definedName name="Index">[235]INDICES!$B$2:$I$156</definedName>
    <definedName name="IndicatedDividend" localSheetId="14">#REF!</definedName>
    <definedName name="IndicatedDividend">#REF!</definedName>
    <definedName name="IndirectHide">#REF!</definedName>
    <definedName name="indis" localSheetId="14">#REF!</definedName>
    <definedName name="indis">#REF!</definedName>
    <definedName name="indus" localSheetId="14">#REF!</definedName>
    <definedName name="indus">#REF!</definedName>
    <definedName name="indus1" localSheetId="14">#REF!</definedName>
    <definedName name="indus1">#REF!</definedName>
    <definedName name="Industry" localSheetId="14">#REF!</definedName>
    <definedName name="Industry">#REF!</definedName>
    <definedName name="IndustryGroup" localSheetId="14">#REF!</definedName>
    <definedName name="IndustryGroup">#REF!</definedName>
    <definedName name="indwc" localSheetId="14">#REF!</definedName>
    <definedName name="indwc">#REF!</definedName>
    <definedName name="indytd" localSheetId="14">#REF!</definedName>
    <definedName name="indytd">#REF!</definedName>
    <definedName name="Inf_divd" localSheetId="14">#REF!</definedName>
    <definedName name="Inf_divd">#REF!</definedName>
    <definedName name="Infl" localSheetId="14">#REF!</definedName>
    <definedName name="Infl">#REF!</definedName>
    <definedName name="inflate">#REF!</definedName>
    <definedName name="inflation" localSheetId="14">#REF!</definedName>
    <definedName name="inflation">#REF!</definedName>
    <definedName name="inflation1" localSheetId="14">#REF!</definedName>
    <definedName name="inflation1">#REF!</definedName>
    <definedName name="inflation2">[236]Control!$J$21</definedName>
    <definedName name="info">[237]Demos!$B$3:$BQ$205</definedName>
    <definedName name="Info1" localSheetId="14">#REF!</definedName>
    <definedName name="Info1">#REF!</definedName>
    <definedName name="Info10A" localSheetId="14">#REF!</definedName>
    <definedName name="Info10A">#REF!</definedName>
    <definedName name="Info10B" localSheetId="14">#REF!</definedName>
    <definedName name="Info10B">#REF!</definedName>
    <definedName name="Info2" localSheetId="14">#REF!</definedName>
    <definedName name="Info2">#REF!</definedName>
    <definedName name="Info3" localSheetId="14">#REF!</definedName>
    <definedName name="Info3">#REF!</definedName>
    <definedName name="Info4A" localSheetId="14">#REF!</definedName>
    <definedName name="Info4A">#REF!</definedName>
    <definedName name="Info4B" localSheetId="14">#REF!</definedName>
    <definedName name="Info4B">#REF!</definedName>
    <definedName name="Info5A" localSheetId="14">#REF!</definedName>
    <definedName name="Info5A">#REF!</definedName>
    <definedName name="Info5B" localSheetId="14">#REF!</definedName>
    <definedName name="Info5B">#REF!</definedName>
    <definedName name="Info6A" localSheetId="14">#REF!</definedName>
    <definedName name="Info6A">#REF!</definedName>
    <definedName name="Info6B" localSheetId="14">#REF!</definedName>
    <definedName name="Info6B">#REF!</definedName>
    <definedName name="Info7A" localSheetId="14">#REF!</definedName>
    <definedName name="Info7A">#REF!</definedName>
    <definedName name="Info7B" localSheetId="14">#REF!</definedName>
    <definedName name="Info7B">#REF!</definedName>
    <definedName name="Info8A" localSheetId="14">#REF!</definedName>
    <definedName name="Info8A">#REF!</definedName>
    <definedName name="Info8B" localSheetId="14">#REF!</definedName>
    <definedName name="Info8B">#REF!</definedName>
    <definedName name="Info9A" localSheetId="14">#REF!</definedName>
    <definedName name="Info9A">#REF!</definedName>
    <definedName name="Info9B" localSheetId="14">#REF!</definedName>
    <definedName name="Info9B">#REF!</definedName>
    <definedName name="InfoLabel1" localSheetId="14">#REF!</definedName>
    <definedName name="InfoLabel1">#REF!</definedName>
    <definedName name="InfoLabel10" localSheetId="14">#REF!</definedName>
    <definedName name="InfoLabel10">#REF!</definedName>
    <definedName name="InfoLabel2" localSheetId="14">#REF!</definedName>
    <definedName name="InfoLabel2">#REF!</definedName>
    <definedName name="InfoLabel3" localSheetId="14">#REF!</definedName>
    <definedName name="InfoLabel3">#REF!</definedName>
    <definedName name="InfoLabel4" localSheetId="14">#REF!</definedName>
    <definedName name="InfoLabel4">#REF!</definedName>
    <definedName name="InfoLabel5" localSheetId="14">#REF!</definedName>
    <definedName name="InfoLabel5">#REF!</definedName>
    <definedName name="InfoLabel6" localSheetId="14">#REF!</definedName>
    <definedName name="InfoLabel6">#REF!</definedName>
    <definedName name="InfoLabel7" localSheetId="14">#REF!</definedName>
    <definedName name="InfoLabel7">#REF!</definedName>
    <definedName name="InfoLabel8" localSheetId="14">#REF!</definedName>
    <definedName name="InfoLabel8">#REF!</definedName>
    <definedName name="InfoLabel9" localSheetId="14">#REF!</definedName>
    <definedName name="InfoLabel9">#REF!</definedName>
    <definedName name="init_book_depr" localSheetId="14">[62]Sheet1!#REF!</definedName>
    <definedName name="init_book_depr">[63]Sheet1!#REF!</definedName>
    <definedName name="Initial_Investment" localSheetId="14">#REF!</definedName>
    <definedName name="Initial_Investment">#REF!</definedName>
    <definedName name="Initial_Operating_Period_Working_Capital_Input">[66]Inputs!$B$24</definedName>
    <definedName name="Initial_Spares">[66]Inputs!$B$508</definedName>
    <definedName name="Initial_Spares_BOP">[66]Inputs!$B$509</definedName>
    <definedName name="InitializeCommand">"$d$1"</definedName>
    <definedName name="InitiativeWeight">'[96]Finance Reports'!$B$12:$C$45</definedName>
    <definedName name="inject" localSheetId="14">[60]Sensitivities!#REF!</definedName>
    <definedName name="inject">[60]Sensitivities!#REF!</definedName>
    <definedName name="ink">[41]!is1b,[41]!is1c,[41]!STATS2,[41]!STATS3</definedName>
    <definedName name="inprocess_discrate" localSheetId="14">'[146]Assumptions and Inputs'!#REF!</definedName>
    <definedName name="inprocess_discrate">'[146]Assumptions and Inputs'!#REF!</definedName>
    <definedName name="Inpu1" localSheetId="14">#REF!,#REF!,#REF!,#REF!,#REF!,#REF!,#REF!,#REF!,#REF!,#REF!</definedName>
    <definedName name="Inpu1">#REF!,#REF!,#REF!,#REF!,#REF!,#REF!,#REF!,#REF!,#REF!,#REF!</definedName>
    <definedName name="Input" localSheetId="14">#REF!,#REF!,#REF!,#REF!,#REF!,#REF!,#REF!,#REF!,#REF!,#REF!</definedName>
    <definedName name="Input">#REF!,#REF!,#REF!,#REF!,#REF!,#REF!,#REF!,#REF!,#REF!,#REF!</definedName>
    <definedName name="Input.FLOLoaded">[238]RobotaIn!$AH$2</definedName>
    <definedName name="Input.LoadedPeriod">'[211]KABOB Data'!$C$2</definedName>
    <definedName name="Input.Period" localSheetId="14">#REF!</definedName>
    <definedName name="Input.Period">#REF!</definedName>
    <definedName name="Input_Area" localSheetId="14">#REF!,#REF!,#REF!,#REF!,#REF!,#REF!,#REF!,#REF!,#REF!,#REF!</definedName>
    <definedName name="Input_Area">#REF!,#REF!,#REF!,#REF!,#REF!,#REF!,#REF!,#REF!,#REF!,#REF!</definedName>
    <definedName name="Input_Area1" localSheetId="14">#REF!,#REF!,#REF!,#REF!,#REF!,#REF!,#REF!,#REF!,#REF!,#REF!</definedName>
    <definedName name="Input_Area1">#REF!,#REF!,#REF!,#REF!,#REF!,#REF!,#REF!,#REF!,#REF!,#REF!</definedName>
    <definedName name="input_area1a" localSheetId="14">#REF!,#REF!,#REF!,#REF!,#REF!,#REF!,#REF!,#REF!,#REF!,#REF!</definedName>
    <definedName name="input_area1a">#REF!,#REF!,#REF!,#REF!,#REF!,#REF!,#REF!,#REF!,#REF!,#REF!</definedName>
    <definedName name="Input_area1b" localSheetId="14">#REF!,#REF!,#REF!,#REF!,#REF!,#REF!,#REF!,#REF!,#REF!,#REF!</definedName>
    <definedName name="Input_area1b">#REF!,#REF!,#REF!,#REF!,#REF!,#REF!,#REF!,#REF!,#REF!,#REF!</definedName>
    <definedName name="input_area1c" localSheetId="14">#REF!,#REF!,#REF!,#REF!,#REF!,#REF!,#REF!,#REF!,#REF!,#REF!</definedName>
    <definedName name="input_area1c">#REF!,#REF!,#REF!,#REF!,#REF!,#REF!,#REF!,#REF!,#REF!,#REF!</definedName>
    <definedName name="Input_Area2" localSheetId="14">#REF!,#REF!,#REF!,#REF!,#REF!,#REF!,#REF!,#REF!,#REF!,#REF!</definedName>
    <definedName name="Input_Area2">#REF!,#REF!,#REF!,#REF!,#REF!,#REF!,#REF!,#REF!,#REF!,#REF!</definedName>
    <definedName name="Input_Area3" localSheetId="14">#REF!,#REF!,#REF!,#REF!,#REF!,#REF!,#REF!,#REF!,#REF!,#REF!</definedName>
    <definedName name="Input_Area3">#REF!,#REF!,#REF!,#REF!,#REF!,#REF!,#REF!,#REF!,#REF!,#REF!</definedName>
    <definedName name="input_areaa" localSheetId="14">#REF!,#REF!,#REF!,#REF!,#REF!,#REF!,#REF!,#REF!,#REF!,#REF!</definedName>
    <definedName name="input_areaa">#REF!,#REF!,#REF!,#REF!,#REF!,#REF!,#REF!,#REF!,#REF!,#REF!</definedName>
    <definedName name="input_areab" localSheetId="14">#REF!,#REF!,#REF!,#REF!,#REF!,#REF!,#REF!,#REF!,#REF!,#REF!</definedName>
    <definedName name="input_areab">#REF!,#REF!,#REF!,#REF!,#REF!,#REF!,#REF!,#REF!,#REF!,#REF!</definedName>
    <definedName name="input01" localSheetId="14">#REF!,#REF!,#REF!,#REF!,#REF!,#REF!,#REF!,#REF!,#REF!,#REF!</definedName>
    <definedName name="input01">#REF!,#REF!,#REF!,#REF!,#REF!,#REF!,#REF!,#REF!,#REF!,#REF!</definedName>
    <definedName name="Input1" localSheetId="14">#REF!,#REF!,#REF!</definedName>
    <definedName name="Input1">#REF!,#REF!,#REF!</definedName>
    <definedName name="Input1a" localSheetId="14">#REF!,#REF!,#REF!,#REF!,#REF!,#REF!,#REF!,#REF!,#REF!,#REF!</definedName>
    <definedName name="Input1a">#REF!,#REF!,#REF!,#REF!,#REF!,#REF!,#REF!,#REF!,#REF!,#REF!</definedName>
    <definedName name="input1c" localSheetId="14">#REF!,#REF!,#REF!,#REF!,#REF!,#REF!,#REF!,#REF!,#REF!,#REF!</definedName>
    <definedName name="input1c">#REF!,#REF!,#REF!,#REF!,#REF!,#REF!,#REF!,#REF!,#REF!,#REF!</definedName>
    <definedName name="Input2" localSheetId="14">#REF!</definedName>
    <definedName name="Input2">#REF!</definedName>
    <definedName name="Input3" localSheetId="14">#REF!,#REF!</definedName>
    <definedName name="Input3">#REF!,#REF!</definedName>
    <definedName name="Input4" localSheetId="14">#REF!,#REF!</definedName>
    <definedName name="Input4">#REF!,#REF!</definedName>
    <definedName name="Input5" localSheetId="14">#REF!</definedName>
    <definedName name="Input5">#REF!</definedName>
    <definedName name="inputa" localSheetId="14">#REF!,#REF!,#REF!,#REF!,#REF!,#REF!,#REF!,#REF!,#REF!,#REF!</definedName>
    <definedName name="inputa">#REF!,#REF!,#REF!,#REF!,#REF!,#REF!,#REF!,#REF!,#REF!,#REF!</definedName>
    <definedName name="InputArea">'[239]Data Entry Form'!$C$4:$C$5,'[239]Data Entry Form'!$B$15:$C$16,'[239]Data Entry Form'!$E$15:$E$16,'[239]Data Entry Form'!$B$36:$C$36,'[239]Data Entry Form'!$E$36,'[239]Data Entry Form'!$C$53:$C$58,'[239]Data Entry Form'!$E$53:$E$58,'[239]Data Entry Form'!$C$61:$C$67,'[239]Data Entry Form'!$E$61:$E$67</definedName>
    <definedName name="inputarea01">'[239]Data Entry Form'!$C$4:$C$5,'[239]Data Entry Form'!$B$15:$C$16,'[239]Data Entry Form'!$E$15:$E$16,'[239]Data Entry Form'!$B$36:$C$36,'[239]Data Entry Form'!$E$36,'[239]Data Entry Form'!$C$53:$C$58,'[239]Data Entry Form'!$E$53:$E$58,'[239]Data Entry Form'!$C$61:$C$67,'[239]Data Entry Form'!$E$61:$E$67</definedName>
    <definedName name="Inputarea1">'[239]Data Entry Form'!$C$4:$C$5,'[239]Data Entry Form'!$B$15:$C$16,'[239]Data Entry Form'!$E$15:$E$16,'[239]Data Entry Form'!$B$36:$C$36,'[239]Data Entry Form'!$E$36,'[239]Data Entry Form'!$C$53:$C$58,'[239]Data Entry Form'!$E$53:$E$58,'[239]Data Entry Form'!$C$61:$C$67,'[239]Data Entry Form'!$E$61:$E$67</definedName>
    <definedName name="inputareaa">'[239]Data Entry Form'!$C$4:$C$5,'[239]Data Entry Form'!$B$15:$C$16,'[239]Data Entry Form'!$E$15:$E$16,'[239]Data Entry Form'!$B$36:$C$36,'[239]Data Entry Form'!$E$36,'[239]Data Entry Form'!$C$53:$C$58,'[239]Data Entry Form'!$E$53:$E$58,'[239]Data Entry Form'!$C$61:$C$67,'[239]Data Entry Form'!$E$61:$E$67</definedName>
    <definedName name="inputb" localSheetId="14">#REF!,#REF!,#REF!,#REF!,#REF!,#REF!,#REF!,#REF!,#REF!,#REF!</definedName>
    <definedName name="inputb">#REF!,#REF!,#REF!,#REF!,#REF!,#REF!,#REF!,#REF!,#REF!,#REF!</definedName>
    <definedName name="inputc" localSheetId="14">#REF!,#REF!,#REF!,#REF!,#REF!,#REF!,#REF!,#REF!,#REF!,#REF!</definedName>
    <definedName name="inputc">#REF!,#REF!,#REF!,#REF!,#REF!,#REF!,#REF!,#REF!,#REF!,#REF!</definedName>
    <definedName name="InputCheckSum" localSheetId="14">[240]Admin!$B$24</definedName>
    <definedName name="InputCheckSum">[39]Admin!$B$24</definedName>
    <definedName name="inputd" localSheetId="14">#REF!,#REF!,#REF!,#REF!,#REF!,#REF!,#REF!,#REF!,#REF!,#REF!</definedName>
    <definedName name="inputd">#REF!,#REF!,#REF!,#REF!,#REF!,#REF!,#REF!,#REF!,#REF!,#REF!</definedName>
    <definedName name="inpute" localSheetId="14">#REF!,#REF!,#REF!,#REF!,#REF!,#REF!,#REF!,#REF!,#REF!,#REF!</definedName>
    <definedName name="inpute">#REF!,#REF!,#REF!,#REF!,#REF!,#REF!,#REF!,#REF!,#REF!,#REF!</definedName>
    <definedName name="inputf" localSheetId="14">#REF!,#REF!,#REF!,#REF!,#REF!,#REF!,#REF!,#REF!,#REF!,#REF!</definedName>
    <definedName name="inputf">#REF!,#REF!,#REF!,#REF!,#REF!,#REF!,#REF!,#REF!,#REF!,#REF!</definedName>
    <definedName name="inputg" localSheetId="14">#REF!,#REF!,#REF!,#REF!,#REF!,#REF!,#REF!,#REF!,#REF!,#REF!</definedName>
    <definedName name="inputg">#REF!,#REF!,#REF!,#REF!,#REF!,#REF!,#REF!,#REF!,#REF!,#REF!</definedName>
    <definedName name="inputrange" localSheetId="14">#REF!</definedName>
    <definedName name="inputrange">#REF!</definedName>
    <definedName name="inputt" localSheetId="14">#REF!,#REF!,#REF!,#REF!,#REF!,#REF!,#REF!,#REF!,#REF!,#REF!</definedName>
    <definedName name="inputt">#REF!,#REF!,#REF!,#REF!,#REF!,#REF!,#REF!,#REF!,#REF!,#REF!</definedName>
    <definedName name="InsertAcctAliasCell" localSheetId="14">[241]Essbase!#REF!</definedName>
    <definedName name="InsertAcctAliasCell">[240]Essbase!#REF!</definedName>
    <definedName name="Inside_Equipment">'[67]Estimate Summary'!$K$34</definedName>
    <definedName name="Inside_Tools">'[67]Estimate Summary'!$K$35</definedName>
    <definedName name="insight">[33]sum1!$AW$8</definedName>
    <definedName name="InsulateHide">#REF!</definedName>
    <definedName name="insum" localSheetId="14">#REF!</definedName>
    <definedName name="insum">#REF!</definedName>
    <definedName name="insurance" localSheetId="14">[65]Assumptions!$E$43</definedName>
    <definedName name="Insurance">[80]TRANBUDGET!#REF!</definedName>
    <definedName name="Insurance_Brokerage_Fee">[66]Inputs!$B$586</definedName>
    <definedName name="Int" localSheetId="14">#REF!</definedName>
    <definedName name="Int">#REF!</definedName>
    <definedName name="Int._on_Cash" localSheetId="14">#REF!</definedName>
    <definedName name="Int._on_Cash">#REF!</definedName>
    <definedName name="int_acrrue" localSheetId="14">#REF!</definedName>
    <definedName name="int_acrrue">#REF!</definedName>
    <definedName name="int_real" localSheetId="14">[62]Sheet1!#REF!</definedName>
    <definedName name="int_real">[63]Sheet1!#REF!</definedName>
    <definedName name="Intangible_Rollforward" localSheetId="14">#REF!</definedName>
    <definedName name="Intangible_Rollforward">#REF!</definedName>
    <definedName name="IntangibleAssets" localSheetId="14">#REF!</definedName>
    <definedName name="IntangibleAssets">#REF!</definedName>
    <definedName name="Intangibles" localSheetId="14">#REF!</definedName>
    <definedName name="Intangibles">#REF!</definedName>
    <definedName name="IntCalc">'[55]Model Assumptions'!$C$12</definedName>
    <definedName name="INTCO" localSheetId="14">#REF!</definedName>
    <definedName name="INTCO">#REF!</definedName>
    <definedName name="INTER1" localSheetId="14">#REF!</definedName>
    <definedName name="INTER1">#REF!</definedName>
    <definedName name="INTER2" localSheetId="14">#REF!</definedName>
    <definedName name="INTER2">#REF!</definedName>
    <definedName name="INTER3" localSheetId="14">#REF!</definedName>
    <definedName name="INTER3">#REF!</definedName>
    <definedName name="INTER4" localSheetId="14">#REF!</definedName>
    <definedName name="INTER4">#REF!</definedName>
    <definedName name="INTER5" localSheetId="14">#REF!</definedName>
    <definedName name="INTER5">#REF!</definedName>
    <definedName name="INTER6" localSheetId="14">#REF!</definedName>
    <definedName name="INTER6">#REF!</definedName>
    <definedName name="Interest" localSheetId="14">#REF!</definedName>
    <definedName name="Interest">#REF!</definedName>
    <definedName name="Interest_amortizable_debt">'[242]Amort. Debt'!$AK$18</definedName>
    <definedName name="Interest_on_Amortizable_Proj._Financing_Debt___DCC" localSheetId="14">#REF!</definedName>
    <definedName name="Interest_on_Amortizable_Proj._Financing_Debt___DCC">#REF!</definedName>
    <definedName name="Interest_Rate" localSheetId="14" hidden="1">#REF!</definedName>
    <definedName name="Interest_Rate" hidden="1">#REF!</definedName>
    <definedName name="Interest_Savings" localSheetId="14">#REF!</definedName>
    <definedName name="Interest_Savings">#REF!</definedName>
    <definedName name="interest01">[35]model!$P$181</definedName>
    <definedName name="interest02">[35]model!$R$181</definedName>
    <definedName name="interest05" localSheetId="14">[35]model!#REF!</definedName>
    <definedName name="interest05">[35]model!#REF!</definedName>
    <definedName name="interest1997">[33]model!$L$869</definedName>
    <definedName name="interest1998">[33]model!$P$869</definedName>
    <definedName name="interest1998a">[33]model!$N$869</definedName>
    <definedName name="interest1999">[33]model!$R$869</definedName>
    <definedName name="interest2000">[33]model!$V$869</definedName>
    <definedName name="interest2001">[33]model!$X$869</definedName>
    <definedName name="interest2002">[33]model!$Z$869</definedName>
    <definedName name="interest5" localSheetId="14">[189]financial!#REF!</definedName>
    <definedName name="interest5">[189]financial!#REF!</definedName>
    <definedName name="InterestExpense" localSheetId="14">#REF!</definedName>
    <definedName name="InterestExpense">#REF!</definedName>
    <definedName name="InterestIncome" localSheetId="14">#REF!</definedName>
    <definedName name="InterestIncome">#REF!</definedName>
    <definedName name="interestreceivable" localSheetId="14">#REF!</definedName>
    <definedName name="interestreceivable">#REF!</definedName>
    <definedName name="International_CAPX" localSheetId="14">#REF!</definedName>
    <definedName name="International_CAPX">#REF!</definedName>
    <definedName name="International_EBIT" localSheetId="14">#REF!</definedName>
    <definedName name="International_EBIT">#REF!</definedName>
    <definedName name="International_MAINT" localSheetId="14">#REF!</definedName>
    <definedName name="International_MAINT">#REF!</definedName>
    <definedName name="IntRate" localSheetId="14">[100]DualData!$A$2</definedName>
    <definedName name="IntRate">#REF!</definedName>
    <definedName name="intsch" localSheetId="14">[40]Model!#REF!</definedName>
    <definedName name="intsch">[40]Model!#REF!</definedName>
    <definedName name="intwt">[137]Model!$I$272</definedName>
    <definedName name="inv_irr">#REF!</definedName>
    <definedName name="inv_npv">#REF!</definedName>
    <definedName name="inv_yield">#REF!</definedName>
    <definedName name="Inventories" localSheetId="14">#REF!</definedName>
    <definedName name="Inventories">#REF!</definedName>
    <definedName name="Inventory" localSheetId="14">#REF!</definedName>
    <definedName name="Inventory">#REF!</definedName>
    <definedName name="InventoryTurns" localSheetId="14">#REF!</definedName>
    <definedName name="InventoryTurns">#REF!</definedName>
    <definedName name="INVEST" localSheetId="14">[40]Model!#REF!</definedName>
    <definedName name="INVEST">[40]Model!#REF!</definedName>
    <definedName name="INVESTMENTS" localSheetId="14">[101]IRR1295A!#REF!</definedName>
    <definedName name="INVESTMENTS">[101]IRR1295A!#REF!</definedName>
    <definedName name="InvestmentsInUnconsolidatedAffiliates" localSheetId="14">#REF!</definedName>
    <definedName name="InvestmentsInUnconsolidatedAffiliates">#REF!</definedName>
    <definedName name="investor_npv">#REF!</definedName>
    <definedName name="InvoiceType" localSheetId="14">#REF!</definedName>
    <definedName name="InvoiceType">#REF!</definedName>
    <definedName name="INVREC" localSheetId="14">#REF!</definedName>
    <definedName name="INVREC">#REF!</definedName>
    <definedName name="ip_discrate1">'[34]Assumptions and Inputs'!$C$149</definedName>
    <definedName name="ip_discrate10">'[34]Assumptions and Inputs'!$C$158</definedName>
    <definedName name="ip_discrate11">'[34]Assumptions and Inputs'!$C$159</definedName>
    <definedName name="ip_discrate12">'[34]Assumptions and Inputs'!$C$160</definedName>
    <definedName name="ip_discrate13">'[34]Assumptions and Inputs'!$C$161</definedName>
    <definedName name="ip_discrate14">'[34]Assumptions and Inputs'!$C$162</definedName>
    <definedName name="ip_discrate15">'[34]Assumptions and Inputs'!$C$163</definedName>
    <definedName name="ip_discrate16">'[34]Assumptions and Inputs'!$C$164</definedName>
    <definedName name="ip_discrate17">'[34]Assumptions and Inputs'!$C$165</definedName>
    <definedName name="ip_discrate18">'[34]Assumptions and Inputs'!$C$166</definedName>
    <definedName name="ip_discrate19">'[34]Assumptions and Inputs'!$C$167</definedName>
    <definedName name="ip_discrate2">'[34]Assumptions and Inputs'!$C$150</definedName>
    <definedName name="ip_discrate20" localSheetId="14">'[34]Assumptions and Inputs'!#REF!</definedName>
    <definedName name="ip_discrate20">'[34]Assumptions and Inputs'!#REF!</definedName>
    <definedName name="ip_discrate3">'[34]Assumptions and Inputs'!$C$151</definedName>
    <definedName name="ip_discrate4">'[34]Assumptions and Inputs'!$C$152</definedName>
    <definedName name="ip_discrate5">'[34]Assumptions and Inputs'!$C$153</definedName>
    <definedName name="ip_discrate6">'[34]Assumptions and Inputs'!$C$154</definedName>
    <definedName name="ip_discrate7">'[34]Assumptions and Inputs'!$C$155</definedName>
    <definedName name="ip_discrate8">'[34]Assumptions and Inputs'!$C$156</definedName>
    <definedName name="ip_discrate9">'[34]Assumptions and Inputs'!$C$157</definedName>
    <definedName name="ip_value" localSheetId="14">#REF!</definedName>
    <definedName name="ip_value">#REF!</definedName>
    <definedName name="ip_value_a">'[34]Product A'!$D$163</definedName>
    <definedName name="ip_value_b">'[34]Product B'!$D$163</definedName>
    <definedName name="ip_value_c">'[34]Product C'!$D$163</definedName>
    <definedName name="ip_value_d">'[34]Product D'!$D$163</definedName>
    <definedName name="ip_value_e">'[34]Product E'!$D$163</definedName>
    <definedName name="ip_value_f">'[34]Product F'!$D$163</definedName>
    <definedName name="ip_value_g">'[34]Product G'!$D$163</definedName>
    <definedName name="ip_value_h">'[34]Product H'!$D$163</definedName>
    <definedName name="ip_value_i">'[34]Product I'!$D$163</definedName>
    <definedName name="ip_value_j">'[34]Product J'!$D$163</definedName>
    <definedName name="ip_value_k">'[34]Product K'!$D$163</definedName>
    <definedName name="ip_value_l">'[34]Product L'!$D$163</definedName>
    <definedName name="ip_value_m">'[34]Product M'!$D$163</definedName>
    <definedName name="ip_value_n">'[34]Product N'!$D$163</definedName>
    <definedName name="ip_value_o">'[34]Product O'!$D$163</definedName>
    <definedName name="ip_value_p">'[34]Product P'!$D$163</definedName>
    <definedName name="ip_value_q">'[34]Product Q'!$D$163</definedName>
    <definedName name="ip_value_r">'[34]Product R'!$D$163</definedName>
    <definedName name="ip_value_s">'[34]Product S'!$D$163</definedName>
    <definedName name="ip_value_t" localSheetId="14">#REF!</definedName>
    <definedName name="ip_value_t">#REF!</definedName>
    <definedName name="IPATH">""</definedName>
    <definedName name="IPO">[122]summ2!$I$14</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1" hidden="1">"IQ_EPS_EST_1"</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800000</definedName>
    <definedName name="IQ_MULTIFAMILY_RESIDENTIAL_LOANS_FDIC" hidden="1">"c6311"</definedName>
    <definedName name="IQ_NAMES_REVISION_DATE_" localSheetId="14">42086.7479861111</definedName>
    <definedName name="IQ_NAMES_REVISION_DATE_">40599.4762847222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10K" hidden="1">"IQ_NET_INC_10K"</definedName>
    <definedName name="IQ_NET_INC_10Q" hidden="1">"IQ_NET_INC_10Q"</definedName>
    <definedName name="IQ_NET_INC_10Q1" hidden="1">"IQ_NET_INC_10Q1"</definedName>
    <definedName name="IQ_NET_INC_BEFORE" hidden="1">"c344"</definedName>
    <definedName name="IQ_NET_INC_CF" hidden="1">"c793"</definedName>
    <definedName name="IQ_NET_INC_GROWTH_1" hidden="1">"IQ_NET_INC_GROWTH_1"</definedName>
    <definedName name="IQ_NET_INC_GROWTH_2" hidden="1">"IQ_NET_INC_GROWTH_2"</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"c1026"</definedName>
    <definedName name="IQ_PRICE_OVER_EPS_EST" hidden="1">"IQ_PRICE_OVER_EPS_EST"</definedName>
    <definedName name="IQ_PRICE_OVER_EPS_EST_1" hidden="1">"IQ_PRICE_OVER_EPS_EST_1"</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"c1122"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EST" hidden="1">"c1126"</definedName>
    <definedName name="IQ_REVENUE_EST_1" hidden="1">"IQ_REVENUE_EST_1"</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39031.6089236111</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quoisGasContract">'[243]Iroquois Gas Contract'!$C$3:$Q$44</definedName>
    <definedName name="IRR" localSheetId="14">'[145]PPH Financials'!$D$66</definedName>
    <definedName name="Irr">#REF!</definedName>
    <definedName name="irrMatrix1">'[65]IRR Matrix'!$C$10</definedName>
    <definedName name="irrMatrix2">'[65]IRR Matrix'!$D$10</definedName>
    <definedName name="irrMatrix3">'[65]IRR Matrix'!$E$10</definedName>
    <definedName name="irrMatrix4">'[65]IRR Matrix'!$C$11</definedName>
    <definedName name="irrMatrix5">'[65]IRR Matrix'!$D$11</definedName>
    <definedName name="irrMatrix6">'[65]IRR Matrix'!$E$11</definedName>
    <definedName name="irrMatrix7">'[65]IRR Matrix'!$C$12</definedName>
    <definedName name="irrMatrix8">'[65]IRR Matrix'!$D$12</definedName>
    <definedName name="irrMatrix9">'[65]IRR Matrix'!$E$12</definedName>
    <definedName name="is" localSheetId="14">#REF!</definedName>
    <definedName name="is">#REF!</definedName>
    <definedName name="IS_A_DEV" localSheetId="14">#REF!</definedName>
    <definedName name="IS_A_DEV">#REF!</definedName>
    <definedName name="IS_A_IP" localSheetId="14">#REF!</definedName>
    <definedName name="IS_A_IP">#REF!</definedName>
    <definedName name="is_afudcb_0" localSheetId="14">#REF!</definedName>
    <definedName name="is_afudcb_0">#REF!</definedName>
    <definedName name="is_afudcb_ambr" localSheetId="14">#REF!</definedName>
    <definedName name="is_afudcb_ambr">#REF!</definedName>
    <definedName name="is_afudcb_asst" localSheetId="14">#REF!</definedName>
    <definedName name="is_afudcb_asst">#REF!</definedName>
    <definedName name="is_afudcb_capx" localSheetId="14">#REF!</definedName>
    <definedName name="is_afudcb_capx">#REF!</definedName>
    <definedName name="is_afudcb_CM1DC" localSheetId="14">#REF!</definedName>
    <definedName name="is_afudcb_CM1DC">#REF!</definedName>
    <definedName name="is_afudcb_CM1DE" localSheetId="14">#REF!</definedName>
    <definedName name="is_afudcb_CM1DE">#REF!</definedName>
    <definedName name="is_afudcb_CM1EL" localSheetId="14">#REF!</definedName>
    <definedName name="is_afudcb_CM1EL">#REF!</definedName>
    <definedName name="is_afudcb_CM1NE" localSheetId="14">#REF!</definedName>
    <definedName name="is_afudcb_CM1NE">#REF!</definedName>
    <definedName name="is_afudcb_CM2DC" localSheetId="14">#REF!</definedName>
    <definedName name="is_afudcb_CM2DC">#REF!</definedName>
    <definedName name="is_afudcb_CM2DE" localSheetId="14">#REF!</definedName>
    <definedName name="is_afudcb_CM2DE">#REF!</definedName>
    <definedName name="is_afudcb_CM2EL" localSheetId="14">#REF!</definedName>
    <definedName name="is_afudcb_CM2EL">#REF!</definedName>
    <definedName name="is_afudcb_CM2NE" localSheetId="14">#REF!</definedName>
    <definedName name="is_afudcb_CM2NE">#REF!</definedName>
    <definedName name="is_afudcb_CM3DC" localSheetId="14">#REF!</definedName>
    <definedName name="is_afudcb_CM3DC">#REF!</definedName>
    <definedName name="is_afudcb_CM3DE" localSheetId="14">#REF!</definedName>
    <definedName name="is_afudcb_CM3DE">#REF!</definedName>
    <definedName name="is_afudcb_CM3EL" localSheetId="14">#REF!</definedName>
    <definedName name="is_afudcb_CM3EL">#REF!</definedName>
    <definedName name="is_afudcb_CM3NE" localSheetId="14">#REF!</definedName>
    <definedName name="is_afudcb_CM3NE">#REF!</definedName>
    <definedName name="is_afudcb_CM4DC" localSheetId="14">#REF!</definedName>
    <definedName name="is_afudcb_CM4DC">#REF!</definedName>
    <definedName name="is_afudcb_CM4DE" localSheetId="14">#REF!</definedName>
    <definedName name="is_afudcb_CM4DE">#REF!</definedName>
    <definedName name="is_afudcb_CM4EL" localSheetId="14">#REF!</definedName>
    <definedName name="is_afudcb_CM4EL">#REF!</definedName>
    <definedName name="is_afudcb_CM4NE" localSheetId="14">#REF!</definedName>
    <definedName name="is_afudcb_CM4NE">#REF!</definedName>
    <definedName name="is_afudcb_CM5DC" localSheetId="14">#REF!</definedName>
    <definedName name="is_afudcb_CM5DC">#REF!</definedName>
    <definedName name="is_afudcb_CM5DE" localSheetId="14">#REF!</definedName>
    <definedName name="is_afudcb_CM5DE">#REF!</definedName>
    <definedName name="is_afudcb_CMNEP" localSheetId="14">#REF!</definedName>
    <definedName name="is_afudcb_CMNEP">#REF!</definedName>
    <definedName name="is_afudcb_corp" localSheetId="14">#REF!</definedName>
    <definedName name="is_afudcb_corp">#REF!</definedName>
    <definedName name="is_afudcb_dgov" localSheetId="14">#REF!</definedName>
    <definedName name="is_afudcb_dgov">#REF!</definedName>
    <definedName name="is_afudcb_eadj" localSheetId="14">#REF!</definedName>
    <definedName name="is_afudcb_eadj">#REF!</definedName>
    <definedName name="is_afudcb_egov" localSheetId="14">#REF!</definedName>
    <definedName name="is_afudcb_egov">#REF!</definedName>
    <definedName name="is_afudcb_fsad" localSheetId="14">#REF!</definedName>
    <definedName name="is_afudcb_fsad">#REF!</definedName>
    <definedName name="is_afudcb_gadj" localSheetId="14">#REF!</definedName>
    <definedName name="is_afudcb_gadj">#REF!</definedName>
    <definedName name="is_afudcb_gov" localSheetId="14">#REF!</definedName>
    <definedName name="is_afudcb_gov">#REF!</definedName>
    <definedName name="is_afudcb_mali" localSheetId="14">#REF!</definedName>
    <definedName name="is_afudcb_mali">#REF!</definedName>
    <definedName name="is_afudcb_mwp" localSheetId="14">#REF!</definedName>
    <definedName name="is_afudcb_mwp">#REF!</definedName>
    <definedName name="is_afudcb_ngov" localSheetId="14">#REF!</definedName>
    <definedName name="is_afudcb_ngov">#REF!</definedName>
    <definedName name="is_afudcb_npl" localSheetId="14">#REF!</definedName>
    <definedName name="is_afudcb_npl">#REF!</definedName>
    <definedName name="is_afudcb_rgov" localSheetId="14">#REF!</definedName>
    <definedName name="is_afudcb_rgov">#REF!</definedName>
    <definedName name="is_afudcb_rmwp" localSheetId="14">#REF!</definedName>
    <definedName name="is_afudcb_rmwp">#REF!</definedName>
    <definedName name="is_afudcb_rode" localSheetId="14">#REF!</definedName>
    <definedName name="is_afudcb_rode">#REF!</definedName>
    <definedName name="is_afudcb_vfs" localSheetId="14">#REF!</definedName>
    <definedName name="is_afudcb_vfs">#REF!</definedName>
    <definedName name="is_afudcb_wolv" localSheetId="14">#REF!</definedName>
    <definedName name="is_afudcb_wolv">#REF!</definedName>
    <definedName name="is_avg_cms_out_CM1DC" localSheetId="14">#REF!</definedName>
    <definedName name="is_avg_cms_out_CM1DC">#REF!</definedName>
    <definedName name="is_avg_cms_out_CM1DE" localSheetId="14">#REF!</definedName>
    <definedName name="is_avg_cms_out_CM1DE">#REF!</definedName>
    <definedName name="is_avg_cms_out_CM1EL" localSheetId="14">#REF!</definedName>
    <definedName name="is_avg_cms_out_CM1EL">#REF!</definedName>
    <definedName name="is_avg_cms_out_CM1NE" localSheetId="14">#REF!</definedName>
    <definedName name="is_avg_cms_out_CM1NE">#REF!</definedName>
    <definedName name="is_avg_cms_out_CM2DC" localSheetId="14">#REF!</definedName>
    <definedName name="is_avg_cms_out_CM2DC">#REF!</definedName>
    <definedName name="is_avg_cms_out_CM2DE" localSheetId="14">#REF!</definedName>
    <definedName name="is_avg_cms_out_CM2DE">#REF!</definedName>
    <definedName name="is_avg_cms_out_CM2EL" localSheetId="14">#REF!</definedName>
    <definedName name="is_avg_cms_out_CM2EL">#REF!</definedName>
    <definedName name="is_avg_cms_out_CM2NE" localSheetId="14">#REF!</definedName>
    <definedName name="is_avg_cms_out_CM2NE">#REF!</definedName>
    <definedName name="is_avg_cms_out_CM3DC" localSheetId="14">#REF!</definedName>
    <definedName name="is_avg_cms_out_CM3DC">#REF!</definedName>
    <definedName name="is_avg_cms_out_CM3DE" localSheetId="14">#REF!</definedName>
    <definedName name="is_avg_cms_out_CM3DE">#REF!</definedName>
    <definedName name="is_avg_cms_out_CM3EL" localSheetId="14">#REF!</definedName>
    <definedName name="is_avg_cms_out_CM3EL">#REF!</definedName>
    <definedName name="is_avg_cms_out_CM3NE" localSheetId="14">#REF!</definedName>
    <definedName name="is_avg_cms_out_CM3NE">#REF!</definedName>
    <definedName name="is_avg_cms_out_CM4DC" localSheetId="14">#REF!</definedName>
    <definedName name="is_avg_cms_out_CM4DC">#REF!</definedName>
    <definedName name="is_avg_cms_out_CM4DE" localSheetId="14">#REF!</definedName>
    <definedName name="is_avg_cms_out_CM4DE">#REF!</definedName>
    <definedName name="is_avg_cms_out_CM4EL" localSheetId="14">#REF!</definedName>
    <definedName name="is_avg_cms_out_CM4EL">#REF!</definedName>
    <definedName name="is_avg_cms_out_CM4NE" localSheetId="14">#REF!</definedName>
    <definedName name="is_avg_cms_out_CM4NE">#REF!</definedName>
    <definedName name="is_avg_cms_out_CM5DC" localSheetId="14">#REF!</definedName>
    <definedName name="is_avg_cms_out_CM5DC">#REF!</definedName>
    <definedName name="is_avg_cms_out_CM5DE" localSheetId="14">#REF!</definedName>
    <definedName name="is_avg_cms_out_CM5DE">#REF!</definedName>
    <definedName name="is_avg_cms_out_CMNEP" localSheetId="14">#REF!</definedName>
    <definedName name="is_avg_cms_out_CMNEP">#REF!</definedName>
    <definedName name="IS_B_DEV" localSheetId="14">#REF!</definedName>
    <definedName name="IS_B_DEV">#REF!</definedName>
    <definedName name="IS_B_IP" localSheetId="14">#REF!</definedName>
    <definedName name="IS_B_IP">#REF!</definedName>
    <definedName name="IS_C_DEV" localSheetId="14">#REF!</definedName>
    <definedName name="IS_C_DEV">#REF!</definedName>
    <definedName name="IS_C_IP" localSheetId="14">#REF!</definedName>
    <definedName name="IS_C_IP">#REF!</definedName>
    <definedName name="is_cms_div_CM1DC" localSheetId="14">#REF!</definedName>
    <definedName name="is_cms_div_CM1DC">#REF!</definedName>
    <definedName name="is_cms_div_CM1DE" localSheetId="14">#REF!</definedName>
    <definedName name="is_cms_div_CM1DE">#REF!</definedName>
    <definedName name="is_cms_div_CM1EL" localSheetId="14">#REF!</definedName>
    <definedName name="is_cms_div_CM1EL">#REF!</definedName>
    <definedName name="is_cms_div_CM1NE" localSheetId="14">#REF!</definedName>
    <definedName name="is_cms_div_CM1NE">#REF!</definedName>
    <definedName name="is_cms_div_CM2DC" localSheetId="14">#REF!</definedName>
    <definedName name="is_cms_div_CM2DC">#REF!</definedName>
    <definedName name="is_cms_div_CM2DE" localSheetId="14">#REF!</definedName>
    <definedName name="is_cms_div_CM2DE">#REF!</definedName>
    <definedName name="is_cms_div_CM2EL" localSheetId="14">#REF!</definedName>
    <definedName name="is_cms_div_CM2EL">#REF!</definedName>
    <definedName name="is_cms_div_CM2NE" localSheetId="14">#REF!</definedName>
    <definedName name="is_cms_div_CM2NE">#REF!</definedName>
    <definedName name="is_cms_div_CM3DC" localSheetId="14">#REF!</definedName>
    <definedName name="is_cms_div_CM3DC">#REF!</definedName>
    <definedName name="is_cms_div_CM3DE" localSheetId="14">#REF!</definedName>
    <definedName name="is_cms_div_CM3DE">#REF!</definedName>
    <definedName name="is_cms_div_CM3EL" localSheetId="14">#REF!</definedName>
    <definedName name="is_cms_div_CM3EL">#REF!</definedName>
    <definedName name="is_cms_div_CM3NE" localSheetId="14">#REF!</definedName>
    <definedName name="is_cms_div_CM3NE">#REF!</definedName>
    <definedName name="is_cms_div_CM4DC" localSheetId="14">#REF!</definedName>
    <definedName name="is_cms_div_CM4DC">#REF!</definedName>
    <definedName name="is_cms_div_CM4DE" localSheetId="14">#REF!</definedName>
    <definedName name="is_cms_div_CM4DE">#REF!</definedName>
    <definedName name="is_cms_div_CM4EL" localSheetId="14">#REF!</definedName>
    <definedName name="is_cms_div_CM4EL">#REF!</definedName>
    <definedName name="is_cms_div_CM4NE" localSheetId="14">#REF!</definedName>
    <definedName name="is_cms_div_CM4NE">#REF!</definedName>
    <definedName name="is_cms_div_CM5DC" localSheetId="14">#REF!</definedName>
    <definedName name="is_cms_div_CM5DC">#REF!</definedName>
    <definedName name="is_cms_div_CM5DE" localSheetId="14">#REF!</definedName>
    <definedName name="is_cms_div_CM5DE">#REF!</definedName>
    <definedName name="is_cms_div_CMNEP" localSheetId="14">#REF!</definedName>
    <definedName name="is_cms_div_CMNEP">#REF!</definedName>
    <definedName name="is_cms_earnings_0" localSheetId="14">#REF!</definedName>
    <definedName name="is_cms_earnings_0">#REF!</definedName>
    <definedName name="is_cms_earnings_ambr" localSheetId="14">#REF!</definedName>
    <definedName name="is_cms_earnings_ambr">#REF!</definedName>
    <definedName name="is_cms_earnings_APIP" localSheetId="14">#REF!</definedName>
    <definedName name="is_cms_earnings_APIP">#REF!</definedName>
    <definedName name="is_cms_earnings_asst" localSheetId="14">#REF!</definedName>
    <definedName name="is_cms_earnings_asst">#REF!</definedName>
    <definedName name="is_cms_earnings_capx" localSheetId="14">#REF!</definedName>
    <definedName name="is_cms_earnings_capx">#REF!</definedName>
    <definedName name="is_cms_earnings_CM1DC" localSheetId="14">#REF!</definedName>
    <definedName name="is_cms_earnings_CM1DC">#REF!</definedName>
    <definedName name="is_cms_earnings_CM1DE" localSheetId="14">#REF!</definedName>
    <definedName name="is_cms_earnings_CM1DE">#REF!</definedName>
    <definedName name="is_cms_earnings_CM1EL" localSheetId="14">#REF!</definedName>
    <definedName name="is_cms_earnings_CM1EL">#REF!</definedName>
    <definedName name="is_cms_earnings_CM1NE" localSheetId="14">#REF!</definedName>
    <definedName name="is_cms_earnings_CM1NE">#REF!</definedName>
    <definedName name="is_cms_earnings_CM2DC" localSheetId="14">#REF!</definedName>
    <definedName name="is_cms_earnings_CM2DC">#REF!</definedName>
    <definedName name="is_cms_earnings_CM2DE" localSheetId="14">#REF!</definedName>
    <definedName name="is_cms_earnings_CM2DE">#REF!</definedName>
    <definedName name="is_cms_earnings_CM2EL" localSheetId="14">#REF!</definedName>
    <definedName name="is_cms_earnings_CM2EL">#REF!</definedName>
    <definedName name="is_cms_earnings_CM2NE" localSheetId="14">#REF!</definedName>
    <definedName name="is_cms_earnings_CM2NE">#REF!</definedName>
    <definedName name="is_cms_earnings_CM3DC" localSheetId="14">#REF!</definedName>
    <definedName name="is_cms_earnings_CM3DC">#REF!</definedName>
    <definedName name="is_cms_earnings_CM3DE" localSheetId="14">#REF!</definedName>
    <definedName name="is_cms_earnings_CM3DE">#REF!</definedName>
    <definedName name="is_cms_earnings_CM3EL" localSheetId="14">#REF!</definedName>
    <definedName name="is_cms_earnings_CM3EL">#REF!</definedName>
    <definedName name="is_cms_earnings_CM3NE" localSheetId="14">#REF!</definedName>
    <definedName name="is_cms_earnings_CM3NE">#REF!</definedName>
    <definedName name="is_cms_earnings_CM4DC" localSheetId="14">#REF!</definedName>
    <definedName name="is_cms_earnings_CM4DC">#REF!</definedName>
    <definedName name="is_cms_earnings_CM4DE" localSheetId="14">#REF!</definedName>
    <definedName name="is_cms_earnings_CM4DE">#REF!</definedName>
    <definedName name="is_cms_earnings_CM4EL" localSheetId="14">#REF!</definedName>
    <definedName name="is_cms_earnings_CM4EL">#REF!</definedName>
    <definedName name="is_cms_earnings_CM4NE" localSheetId="14">#REF!</definedName>
    <definedName name="is_cms_earnings_CM4NE">#REF!</definedName>
    <definedName name="is_cms_earnings_CM5DC" localSheetId="14">#REF!</definedName>
    <definedName name="is_cms_earnings_CM5DC">#REF!</definedName>
    <definedName name="is_cms_earnings_CM5DE" localSheetId="14">#REF!</definedName>
    <definedName name="is_cms_earnings_CM5DE">#REF!</definedName>
    <definedName name="is_cms_earnings_CMNEP" localSheetId="14">#REF!</definedName>
    <definedName name="is_cms_earnings_CMNEP">#REF!</definedName>
    <definedName name="is_cms_earnings_corp" localSheetId="14">#REF!</definedName>
    <definedName name="is_cms_earnings_corp">#REF!</definedName>
    <definedName name="is_cms_earnings_dgov" localSheetId="14">#REF!</definedName>
    <definedName name="is_cms_earnings_dgov">#REF!</definedName>
    <definedName name="is_cms_earnings_eadj" localSheetId="14">#REF!</definedName>
    <definedName name="is_cms_earnings_eadj">#REF!</definedName>
    <definedName name="is_cms_earnings_egov" localSheetId="14">#REF!</definedName>
    <definedName name="is_cms_earnings_egov">#REF!</definedName>
    <definedName name="is_cms_earnings_fsad" localSheetId="14">#REF!</definedName>
    <definedName name="is_cms_earnings_fsad">#REF!</definedName>
    <definedName name="is_cms_earnings_gadj" localSheetId="14">#REF!</definedName>
    <definedName name="is_cms_earnings_gadj">#REF!</definedName>
    <definedName name="is_cms_earnings_gov" localSheetId="14">#REF!</definedName>
    <definedName name="is_cms_earnings_gov">#REF!</definedName>
    <definedName name="is_cms_earnings_mali" localSheetId="14">#REF!</definedName>
    <definedName name="is_cms_earnings_mali">#REF!</definedName>
    <definedName name="is_cms_earnings_ngov" localSheetId="14">#REF!</definedName>
    <definedName name="is_cms_earnings_ngov">#REF!</definedName>
    <definedName name="is_cms_earnings_npl" localSheetId="14">#REF!</definedName>
    <definedName name="is_cms_earnings_npl">#REF!</definedName>
    <definedName name="is_cms_earnings_rgov" localSheetId="14">#REF!</definedName>
    <definedName name="is_cms_earnings_rgov">#REF!</definedName>
    <definedName name="is_cms_earnings_vfs" localSheetId="14">#REF!</definedName>
    <definedName name="is_cms_earnings_vfs">#REF!</definedName>
    <definedName name="is_com_div_CMDEC" localSheetId="14">#REF!</definedName>
    <definedName name="is_com_div_CMDEC">#REF!</definedName>
    <definedName name="IS_D_DEV" localSheetId="14">#REF!</definedName>
    <definedName name="IS_D_DEV">#REF!</definedName>
    <definedName name="IS_D_IP" localSheetId="14">#REF!</definedName>
    <definedName name="IS_D_IP">#REF!</definedName>
    <definedName name="is_div_payout_CM1DC" localSheetId="14">#REF!</definedName>
    <definedName name="is_div_payout_CM1DC">#REF!</definedName>
    <definedName name="is_div_payout_CM1DE" localSheetId="14">#REF!</definedName>
    <definedName name="is_div_payout_CM1DE">#REF!</definedName>
    <definedName name="is_div_payout_CM1EL" localSheetId="14">#REF!</definedName>
    <definedName name="is_div_payout_CM1EL">#REF!</definedName>
    <definedName name="is_div_payout_CM1NE" localSheetId="14">#REF!</definedName>
    <definedName name="is_div_payout_CM1NE">#REF!</definedName>
    <definedName name="is_div_payout_CM2DC" localSheetId="14">#REF!</definedName>
    <definedName name="is_div_payout_CM2DC">#REF!</definedName>
    <definedName name="is_div_payout_CM2DE" localSheetId="14">#REF!</definedName>
    <definedName name="is_div_payout_CM2DE">#REF!</definedName>
    <definedName name="is_div_payout_CM2EL" localSheetId="14">#REF!</definedName>
    <definedName name="is_div_payout_CM2EL">#REF!</definedName>
    <definedName name="is_div_payout_CM2NE" localSheetId="14">#REF!</definedName>
    <definedName name="is_div_payout_CM2NE">#REF!</definedName>
    <definedName name="is_div_payout_CM3DC" localSheetId="14">#REF!</definedName>
    <definedName name="is_div_payout_CM3DC">#REF!</definedName>
    <definedName name="is_div_payout_CM3DE" localSheetId="14">#REF!</definedName>
    <definedName name="is_div_payout_CM3DE">#REF!</definedName>
    <definedName name="is_div_payout_CM3EL" localSheetId="14">#REF!</definedName>
    <definedName name="is_div_payout_CM3EL">#REF!</definedName>
    <definedName name="is_div_payout_CM3NE" localSheetId="14">#REF!</definedName>
    <definedName name="is_div_payout_CM3NE">#REF!</definedName>
    <definedName name="is_div_payout_CM4DC" localSheetId="14">#REF!</definedName>
    <definedName name="is_div_payout_CM4DC">#REF!</definedName>
    <definedName name="is_div_payout_CM4DE" localSheetId="14">#REF!</definedName>
    <definedName name="is_div_payout_CM4DE">#REF!</definedName>
    <definedName name="is_div_payout_CM4EL" localSheetId="14">#REF!</definedName>
    <definedName name="is_div_payout_CM4EL">#REF!</definedName>
    <definedName name="is_div_payout_CM4NE" localSheetId="14">#REF!</definedName>
    <definedName name="is_div_payout_CM4NE">#REF!</definedName>
    <definedName name="is_div_payout_CM5DC" localSheetId="14">#REF!</definedName>
    <definedName name="is_div_payout_CM5DC">#REF!</definedName>
    <definedName name="is_div_payout_CM5DE" localSheetId="14">#REF!</definedName>
    <definedName name="is_div_payout_CM5DE">#REF!</definedName>
    <definedName name="is_div_payout_CMNEP" localSheetId="14">#REF!</definedName>
    <definedName name="is_div_payout_CMNEP">#REF!</definedName>
    <definedName name="is_div_ps_CM1DC" localSheetId="14">#REF!</definedName>
    <definedName name="is_div_ps_CM1DC">#REF!</definedName>
    <definedName name="is_div_ps_CM1DE" localSheetId="14">#REF!</definedName>
    <definedName name="is_div_ps_CM1DE">#REF!</definedName>
    <definedName name="is_div_ps_CM1EL" localSheetId="14">#REF!</definedName>
    <definedName name="is_div_ps_CM1EL">#REF!</definedName>
    <definedName name="is_div_ps_CM1NE" localSheetId="14">#REF!</definedName>
    <definedName name="is_div_ps_CM1NE">#REF!</definedName>
    <definedName name="is_div_ps_CM2DC" localSheetId="14">#REF!</definedName>
    <definedName name="is_div_ps_CM2DC">#REF!</definedName>
    <definedName name="is_div_ps_CM2DE" localSheetId="14">#REF!</definedName>
    <definedName name="is_div_ps_CM2DE">#REF!</definedName>
    <definedName name="is_div_ps_CM2EL" localSheetId="14">#REF!</definedName>
    <definedName name="is_div_ps_CM2EL">#REF!</definedName>
    <definedName name="is_div_ps_CM2NE" localSheetId="14">#REF!</definedName>
    <definedName name="is_div_ps_CM2NE">#REF!</definedName>
    <definedName name="is_div_ps_CM3DC" localSheetId="14">#REF!</definedName>
    <definedName name="is_div_ps_CM3DC">#REF!</definedName>
    <definedName name="is_div_ps_CM3DE" localSheetId="14">#REF!</definedName>
    <definedName name="is_div_ps_CM3DE">#REF!</definedName>
    <definedName name="is_div_ps_CM3EL" localSheetId="14">#REF!</definedName>
    <definedName name="is_div_ps_CM3EL">#REF!</definedName>
    <definedName name="is_div_ps_CM3NE" localSheetId="14">#REF!</definedName>
    <definedName name="is_div_ps_CM3NE">#REF!</definedName>
    <definedName name="is_div_ps_CM4DC" localSheetId="14">#REF!</definedName>
    <definedName name="is_div_ps_CM4DC">#REF!</definedName>
    <definedName name="is_div_ps_CM4DE" localSheetId="14">#REF!</definedName>
    <definedName name="is_div_ps_CM4DE">#REF!</definedName>
    <definedName name="is_div_ps_CM4EL" localSheetId="14">#REF!</definedName>
    <definedName name="is_div_ps_CM4EL">#REF!</definedName>
    <definedName name="is_div_ps_CM4NE" localSheetId="14">#REF!</definedName>
    <definedName name="is_div_ps_CM4NE">#REF!</definedName>
    <definedName name="is_div_ps_CM5DC" localSheetId="14">#REF!</definedName>
    <definedName name="is_div_ps_CM5DC">#REF!</definedName>
    <definedName name="is_div_ps_CM5DE" localSheetId="14">#REF!</definedName>
    <definedName name="is_div_ps_CM5DE">#REF!</definedName>
    <definedName name="is_div_ps_CMNEP" localSheetId="14">#REF!</definedName>
    <definedName name="is_div_ps_CMNEP">#REF!</definedName>
    <definedName name="IS_E_DEV" localSheetId="14">#REF!</definedName>
    <definedName name="IS_E_DEV">#REF!</definedName>
    <definedName name="IS_E_IP" localSheetId="14">#REF!</definedName>
    <definedName name="IS_E_IP">#REF!</definedName>
    <definedName name="is_ebit_0" localSheetId="14">#REF!</definedName>
    <definedName name="is_ebit_0">#REF!</definedName>
    <definedName name="is_ebit_act_act" localSheetId="14">#REF!</definedName>
    <definedName name="is_ebit_act_act">#REF!</definedName>
    <definedName name="is_ebit_act_ANPL" localSheetId="14">#REF!</definedName>
    <definedName name="is_ebit_act_ANPL">#REF!</definedName>
    <definedName name="is_ebit_act_APIP" localSheetId="14">#REF!</definedName>
    <definedName name="is_ebit_act_APIP">#REF!</definedName>
    <definedName name="is_ebit_act_CMDCC" localSheetId="14">#REF!</definedName>
    <definedName name="is_ebit_act_CMDCC">#REF!</definedName>
    <definedName name="is_ebit_act_CMDEC" localSheetId="14">#REF!</definedName>
    <definedName name="is_ebit_act_CMDEC">#REF!</definedName>
    <definedName name="is_ebit_act_CMELE" localSheetId="14">#REF!</definedName>
    <definedName name="is_ebit_act_CMELE">#REF!</definedName>
    <definedName name="is_ebit_act_CMNEP" localSheetId="14">#REF!</definedName>
    <definedName name="is_ebit_act_CMNEP">#REF!</definedName>
    <definedName name="is_ebit_act_cres" localSheetId="14">#REF!</definedName>
    <definedName name="is_ebit_act_cres">#REF!</definedName>
    <definedName name="is_ebit_act_dcc" localSheetId="14">#REF!</definedName>
    <definedName name="is_ebit_act_dcc">#REF!</definedName>
    <definedName name="is_ebit_act_dcom" localSheetId="14">#REF!</definedName>
    <definedName name="is_ebit_act_dcom">#REF!</definedName>
    <definedName name="is_ebit_act_desi" localSheetId="14">#REF!</definedName>
    <definedName name="is_ebit_act_desi">#REF!</definedName>
    <definedName name="is_ebit_act_dfd" localSheetId="14">#REF!</definedName>
    <definedName name="is_ebit_act_dfd">#REF!</definedName>
    <definedName name="is_ebit_act_dnet" localSheetId="14">#REF!</definedName>
    <definedName name="is_ebit_act_dnet">#REF!</definedName>
    <definedName name="is_ebit_act_dsol" localSheetId="14">#REF!</definedName>
    <definedName name="is_ebit_act_dsol">#REF!</definedName>
    <definedName name="is_ebit_act_eso" localSheetId="14">#REF!</definedName>
    <definedName name="is_ebit_act_eso">#REF!</definedName>
    <definedName name="is_ebit_act_exitem" localSheetId="14">#REF!</definedName>
    <definedName name="is_ebit_act_exitem">#REF!</definedName>
    <definedName name="is_ebit_act_fsac" localSheetId="14">#REF!</definedName>
    <definedName name="is_ebit_act_fsac">#REF!</definedName>
    <definedName name="is_ebit_act_gadd" localSheetId="14">#REF!</definedName>
    <definedName name="is_ebit_act_gadd">#REF!</definedName>
    <definedName name="is_ebit_act_gadi" localSheetId="14">#REF!</definedName>
    <definedName name="is_ebit_act_gadi">#REF!</definedName>
    <definedName name="is_ebit_act_gadn" localSheetId="14">#REF!</definedName>
    <definedName name="is_ebit_act_gadn">#REF!</definedName>
    <definedName name="is_ebit_act_MWP" localSheetId="14">#REF!</definedName>
    <definedName name="is_ebit_act_MWP">#REF!</definedName>
    <definedName name="is_ebit_act_NEP" localSheetId="14">#REF!</definedName>
    <definedName name="is_ebit_act_NEP">#REF!</definedName>
    <definedName name="is_ebit_act_NPL" localSheetId="14">#REF!</definedName>
    <definedName name="is_ebit_act_NPL">#REF!</definedName>
    <definedName name="is_ebit_act_tam" localSheetId="14">#REF!</definedName>
    <definedName name="is_ebit_act_tam">#REF!</definedName>
    <definedName name="is_ebit_act_watr" localSheetId="14">#REF!</definedName>
    <definedName name="is_ebit_act_watr">#REF!</definedName>
    <definedName name="is_ebit_adj_CM1EL" localSheetId="14">#REF!</definedName>
    <definedName name="is_ebit_adj_CM1EL">#REF!</definedName>
    <definedName name="is_ebit_adj_CM2EL" localSheetId="14">#REF!</definedName>
    <definedName name="is_ebit_adj_CM2EL">#REF!</definedName>
    <definedName name="is_ebit_adj_CM3EL" localSheetId="14">#REF!</definedName>
    <definedName name="is_ebit_adj_CM3EL">#REF!</definedName>
    <definedName name="is_ebit_adj_CM4EL" localSheetId="14">#REF!</definedName>
    <definedName name="is_ebit_adj_CM4EL">#REF!</definedName>
    <definedName name="is_ebit_adj_CMELE" localSheetId="14">#REF!</definedName>
    <definedName name="is_ebit_adj_CMELE">#REF!</definedName>
    <definedName name="is_ebit_ambr" localSheetId="14">#REF!</definedName>
    <definedName name="is_ebit_ambr">#REF!</definedName>
    <definedName name="is_ebit_asst" localSheetId="14">#REF!</definedName>
    <definedName name="is_ebit_asst">#REF!</definedName>
    <definedName name="is_ebit_capx" localSheetId="14">#REF!</definedName>
    <definedName name="is_ebit_capx">#REF!</definedName>
    <definedName name="is_ebit_CM1DC" localSheetId="14">#REF!</definedName>
    <definedName name="is_ebit_CM1DC">#REF!</definedName>
    <definedName name="is_ebit_CM1DE" localSheetId="14">#REF!</definedName>
    <definedName name="is_ebit_CM1DE">#REF!</definedName>
    <definedName name="is_ebit_CM1EL" localSheetId="14">#REF!</definedName>
    <definedName name="is_ebit_CM1EL">#REF!</definedName>
    <definedName name="is_ebit_CM1NE" localSheetId="14">#REF!</definedName>
    <definedName name="is_ebit_CM1NE">#REF!</definedName>
    <definedName name="is_ebit_CM2DC" localSheetId="14">#REF!</definedName>
    <definedName name="is_ebit_CM2DC">#REF!</definedName>
    <definedName name="is_ebit_CM2DE" localSheetId="14">#REF!</definedName>
    <definedName name="is_ebit_CM2DE">#REF!</definedName>
    <definedName name="is_ebit_CM2EL" localSheetId="14">#REF!</definedName>
    <definedName name="is_ebit_CM2EL">#REF!</definedName>
    <definedName name="is_ebit_CM2NE" localSheetId="14">#REF!</definedName>
    <definedName name="is_ebit_CM2NE">#REF!</definedName>
    <definedName name="is_ebit_CM3DC" localSheetId="14">#REF!</definedName>
    <definedName name="is_ebit_CM3DC">#REF!</definedName>
    <definedName name="is_ebit_CM3DE" localSheetId="14">#REF!</definedName>
    <definedName name="is_ebit_CM3DE">#REF!</definedName>
    <definedName name="is_ebit_CM3EL" localSheetId="14">#REF!</definedName>
    <definedName name="is_ebit_CM3EL">#REF!</definedName>
    <definedName name="is_ebit_CM3NE" localSheetId="14">#REF!</definedName>
    <definedName name="is_ebit_CM3NE">#REF!</definedName>
    <definedName name="is_ebit_CM4DC" localSheetId="14">#REF!</definedName>
    <definedName name="is_ebit_CM4DC">#REF!</definedName>
    <definedName name="is_ebit_CM4DE" localSheetId="14">#REF!</definedName>
    <definedName name="is_ebit_CM4DE">#REF!</definedName>
    <definedName name="is_ebit_CM4EL" localSheetId="14">#REF!</definedName>
    <definedName name="is_ebit_CM4EL">#REF!</definedName>
    <definedName name="is_ebit_CM4NE" localSheetId="14">#REF!</definedName>
    <definedName name="is_ebit_CM4NE">#REF!</definedName>
    <definedName name="is_ebit_CM5DC" localSheetId="14">#REF!</definedName>
    <definedName name="is_ebit_CM5DC">#REF!</definedName>
    <definedName name="is_ebit_CM5DE" localSheetId="14">#REF!</definedName>
    <definedName name="is_ebit_CM5DE">#REF!</definedName>
    <definedName name="is_ebit_CMNEP" localSheetId="14">#REF!</definedName>
    <definedName name="is_ebit_CMNEP">#REF!</definedName>
    <definedName name="is_ebit_corp" localSheetId="14">#REF!</definedName>
    <definedName name="is_ebit_corp">#REF!</definedName>
    <definedName name="is_ebit_dgov" localSheetId="14">#REF!</definedName>
    <definedName name="is_ebit_dgov">#REF!</definedName>
    <definedName name="is_ebit_eadj" localSheetId="14">#REF!</definedName>
    <definedName name="is_ebit_eadj">#REF!</definedName>
    <definedName name="is_ebit_egov" localSheetId="14">#REF!</definedName>
    <definedName name="is_ebit_egov">#REF!</definedName>
    <definedName name="is_ebit_exitem" localSheetId="14">#REF!</definedName>
    <definedName name="is_ebit_exitem">#REF!</definedName>
    <definedName name="is_ebit_fsad" localSheetId="14">#REF!</definedName>
    <definedName name="is_ebit_fsad">#REF!</definedName>
    <definedName name="is_ebit_gaap_CM1DC" localSheetId="14">#REF!</definedName>
    <definedName name="is_ebit_gaap_CM1DC">#REF!</definedName>
    <definedName name="is_ebit_gaap_CM1DE" localSheetId="14">#REF!</definedName>
    <definedName name="is_ebit_gaap_CM1DE">#REF!</definedName>
    <definedName name="is_ebit_gaap_CM1EL" localSheetId="14">#REF!</definedName>
    <definedName name="is_ebit_gaap_CM1EL">#REF!</definedName>
    <definedName name="is_ebit_gaap_CM1NE" localSheetId="14">#REF!</definedName>
    <definedName name="is_ebit_gaap_CM1NE">#REF!</definedName>
    <definedName name="is_ebit_gaap_CM2DC" localSheetId="14">#REF!</definedName>
    <definedName name="is_ebit_gaap_CM2DC">#REF!</definedName>
    <definedName name="is_ebit_gaap_CM2DE" localSheetId="14">#REF!</definedName>
    <definedName name="is_ebit_gaap_CM2DE">#REF!</definedName>
    <definedName name="is_ebit_gaap_CM2EL" localSheetId="14">#REF!</definedName>
    <definedName name="is_ebit_gaap_CM2EL">#REF!</definedName>
    <definedName name="is_ebit_gaap_CM2NE" localSheetId="14">#REF!</definedName>
    <definedName name="is_ebit_gaap_CM2NE">#REF!</definedName>
    <definedName name="is_ebit_gaap_CM3DC" localSheetId="14">#REF!</definedName>
    <definedName name="is_ebit_gaap_CM3DC">#REF!</definedName>
    <definedName name="is_ebit_gaap_CM3DE" localSheetId="14">#REF!</definedName>
    <definedName name="is_ebit_gaap_CM3DE">#REF!</definedName>
    <definedName name="is_ebit_gaap_CM3EL" localSheetId="14">#REF!</definedName>
    <definedName name="is_ebit_gaap_CM3EL">#REF!</definedName>
    <definedName name="is_ebit_gaap_CM3NE" localSheetId="14">#REF!</definedName>
    <definedName name="is_ebit_gaap_CM3NE">#REF!</definedName>
    <definedName name="is_ebit_gaap_CM4DC" localSheetId="14">#REF!</definedName>
    <definedName name="is_ebit_gaap_CM4DC">#REF!</definedName>
    <definedName name="is_ebit_gaap_CM4DE" localSheetId="14">#REF!</definedName>
    <definedName name="is_ebit_gaap_CM4DE">#REF!</definedName>
    <definedName name="is_ebit_gaap_CM4EL" localSheetId="14">#REF!</definedName>
    <definedName name="is_ebit_gaap_CM4EL">#REF!</definedName>
    <definedName name="is_ebit_gaap_CM4NE" localSheetId="14">#REF!</definedName>
    <definedName name="is_ebit_gaap_CM4NE">#REF!</definedName>
    <definedName name="is_ebit_gaap_CM5DC" localSheetId="14">#REF!</definedName>
    <definedName name="is_ebit_gaap_CM5DC">#REF!</definedName>
    <definedName name="is_ebit_gaap_CM5DE" localSheetId="14">#REF!</definedName>
    <definedName name="is_ebit_gaap_CM5DE">#REF!</definedName>
    <definedName name="is_ebit_gaap_CMNEP" localSheetId="14">#REF!</definedName>
    <definedName name="is_ebit_gaap_CMNEP">#REF!</definedName>
    <definedName name="is_ebit_gadj" localSheetId="14">#REF!</definedName>
    <definedName name="is_ebit_gadj">#REF!</definedName>
    <definedName name="is_ebit_gov" localSheetId="14">#REF!</definedName>
    <definedName name="is_ebit_gov">#REF!</definedName>
    <definedName name="is_ebit_gross_CM1DC" localSheetId="14">#REF!</definedName>
    <definedName name="is_ebit_gross_CM1DC">#REF!</definedName>
    <definedName name="is_ebit_gross_CM1DE" localSheetId="14">#REF!</definedName>
    <definedName name="is_ebit_gross_CM1DE">#REF!</definedName>
    <definedName name="is_ebit_gross_CM1EL" localSheetId="14">#REF!</definedName>
    <definedName name="is_ebit_gross_CM1EL">#REF!</definedName>
    <definedName name="is_ebit_gross_CM1NE" localSheetId="14">#REF!</definedName>
    <definedName name="is_ebit_gross_CM1NE">#REF!</definedName>
    <definedName name="is_ebit_gross_CM2DC" localSheetId="14">#REF!</definedName>
    <definedName name="is_ebit_gross_CM2DC">#REF!</definedName>
    <definedName name="is_ebit_gross_CM2DE" localSheetId="14">#REF!</definedName>
    <definedName name="is_ebit_gross_CM2DE">#REF!</definedName>
    <definedName name="is_ebit_gross_CM2EL" localSheetId="14">#REF!</definedName>
    <definedName name="is_ebit_gross_CM2EL">#REF!</definedName>
    <definedName name="is_ebit_gross_CM2NE" localSheetId="14">#REF!</definedName>
    <definedName name="is_ebit_gross_CM2NE">#REF!</definedName>
    <definedName name="is_ebit_gross_CM3DC" localSheetId="14">#REF!</definedName>
    <definedName name="is_ebit_gross_CM3DC">#REF!</definedName>
    <definedName name="is_ebit_gross_CM3DE" localSheetId="14">#REF!</definedName>
    <definedName name="is_ebit_gross_CM3DE">#REF!</definedName>
    <definedName name="is_ebit_gross_CM3EL" localSheetId="14">#REF!</definedName>
    <definedName name="is_ebit_gross_CM3EL">#REF!</definedName>
    <definedName name="is_ebit_gross_CM3NE" localSheetId="14">#REF!</definedName>
    <definedName name="is_ebit_gross_CM3NE">#REF!</definedName>
    <definedName name="is_ebit_gross_CM4DC" localSheetId="14">#REF!</definedName>
    <definedName name="is_ebit_gross_CM4DC">#REF!</definedName>
    <definedName name="is_ebit_gross_CM4DE" localSheetId="14">#REF!</definedName>
    <definedName name="is_ebit_gross_CM4DE">#REF!</definedName>
    <definedName name="is_ebit_gross_CM4EL" localSheetId="14">#REF!</definedName>
    <definedName name="is_ebit_gross_CM4EL">#REF!</definedName>
    <definedName name="is_ebit_gross_CM4NE" localSheetId="14">#REF!</definedName>
    <definedName name="is_ebit_gross_CM4NE">#REF!</definedName>
    <definedName name="is_ebit_gross_CM5DC" localSheetId="14">#REF!</definedName>
    <definedName name="is_ebit_gross_CM5DC">#REF!</definedName>
    <definedName name="is_ebit_gross_CM5DE" localSheetId="14">#REF!</definedName>
    <definedName name="is_ebit_gross_CM5DE">#REF!</definedName>
    <definedName name="is_ebit_gross_CMDCC" localSheetId="14">#REF!</definedName>
    <definedName name="is_ebit_gross_CMDCC">#REF!</definedName>
    <definedName name="is_ebit_gross_CMDEC" localSheetId="14">#REF!</definedName>
    <definedName name="is_ebit_gross_CMDEC">#REF!</definedName>
    <definedName name="is_ebit_gross_CMELE" localSheetId="14">#REF!</definedName>
    <definedName name="is_ebit_gross_CMELE">#REF!</definedName>
    <definedName name="is_ebit_gross_CMNEP" localSheetId="14">#REF!</definedName>
    <definedName name="is_ebit_gross_CMNEP">#REF!</definedName>
    <definedName name="is_ebit_mali" localSheetId="14">#REF!</definedName>
    <definedName name="is_ebit_mali">#REF!</definedName>
    <definedName name="is_ebit_mwp" localSheetId="14">#REF!</definedName>
    <definedName name="is_ebit_mwp">#REF!</definedName>
    <definedName name="is_ebit_ngov" localSheetId="14">#REF!</definedName>
    <definedName name="is_ebit_ngov">#REF!</definedName>
    <definedName name="is_ebit_npl" localSheetId="14">#REF!</definedName>
    <definedName name="is_ebit_npl">#REF!</definedName>
    <definedName name="is_ebit_rgov" localSheetId="14">#REF!</definedName>
    <definedName name="is_ebit_rgov">#REF!</definedName>
    <definedName name="is_ebit_rmwp" localSheetId="14">#REF!</definedName>
    <definedName name="is_ebit_rmwp">#REF!</definedName>
    <definedName name="is_ebit_rode" localSheetId="14">#REF!</definedName>
    <definedName name="is_ebit_rode">#REF!</definedName>
    <definedName name="is_ebit_vfs" localSheetId="14">#REF!</definedName>
    <definedName name="is_ebit_vfs">#REF!</definedName>
    <definedName name="is_ebit_wolv" localSheetId="14">#REF!</definedName>
    <definedName name="is_ebit_wolv">#REF!</definedName>
    <definedName name="is_ebitg_ambr" localSheetId="14">#REF!</definedName>
    <definedName name="is_ebitg_ambr">#REF!</definedName>
    <definedName name="is_ebitg_asst" localSheetId="14">#REF!</definedName>
    <definedName name="is_ebitg_asst">#REF!</definedName>
    <definedName name="is_ebitg_capx" localSheetId="14">#REF!</definedName>
    <definedName name="is_ebitg_capx">#REF!</definedName>
    <definedName name="is_ebitg_corp" localSheetId="14">#REF!</definedName>
    <definedName name="is_ebitg_corp">#REF!</definedName>
    <definedName name="is_ebitg_cres" localSheetId="14">#REF!</definedName>
    <definedName name="is_ebitg_cres">#REF!</definedName>
    <definedName name="is_ebitg_dcc" localSheetId="14">#REF!</definedName>
    <definedName name="is_ebitg_dcc">#REF!</definedName>
    <definedName name="is_ebitg_dcom" localSheetId="14">#REF!</definedName>
    <definedName name="is_ebitg_dcom">#REF!</definedName>
    <definedName name="is_ebitg_desi" localSheetId="14">#REF!</definedName>
    <definedName name="is_ebitg_desi">#REF!</definedName>
    <definedName name="is_ebitg_dfd" localSheetId="14">#REF!</definedName>
    <definedName name="is_ebitg_dfd">#REF!</definedName>
    <definedName name="is_ebitg_dnet" localSheetId="14">#REF!</definedName>
    <definedName name="is_ebitg_dnet">#REF!</definedName>
    <definedName name="is_ebitg_dsol" localSheetId="14">#REF!</definedName>
    <definedName name="is_ebitg_dsol">#REF!</definedName>
    <definedName name="is_ebitg_eadj" localSheetId="14">#REF!</definedName>
    <definedName name="is_ebitg_eadj">#REF!</definedName>
    <definedName name="is_ebitg_elec" localSheetId="14">#REF!</definedName>
    <definedName name="is_ebitg_elec">#REF!</definedName>
    <definedName name="is_ebitg_fnco" localSheetId="14">#REF!</definedName>
    <definedName name="is_ebitg_fnco">#REF!</definedName>
    <definedName name="is_ebitg_fsac" localSheetId="14">#REF!</definedName>
    <definedName name="is_ebitg_fsac">#REF!</definedName>
    <definedName name="is_ebitg_fser" localSheetId="14">#REF!</definedName>
    <definedName name="is_ebitg_fser">#REF!</definedName>
    <definedName name="is_ebitg_fstp" localSheetId="14">#REF!</definedName>
    <definedName name="is_ebitg_fstp">#REF!</definedName>
    <definedName name="is_ebitg_gadd" localSheetId="14">#REF!</definedName>
    <definedName name="is_ebitg_gadd">#REF!</definedName>
    <definedName name="is_ebitg_gadi" localSheetId="14">#REF!</definedName>
    <definedName name="is_ebitg_gadi">#REF!</definedName>
    <definedName name="is_ebitg_mali" localSheetId="14">#REF!</definedName>
    <definedName name="is_ebitg_mali">#REF!</definedName>
    <definedName name="is_ebitg_nep" localSheetId="14">#REF!</definedName>
    <definedName name="is_ebitg_nep">#REF!</definedName>
    <definedName name="is_ebitg_npl" localSheetId="14">#REF!</definedName>
    <definedName name="is_ebitg_npl">#REF!</definedName>
    <definedName name="is_ebitg_resm" localSheetId="14">#REF!</definedName>
    <definedName name="is_ebitg_resm">#REF!</definedName>
    <definedName name="is_ebitg_tam" localSheetId="14">#REF!</definedName>
    <definedName name="is_ebitg_tam">#REF!</definedName>
    <definedName name="is_ebitg_vent" localSheetId="14">#REF!</definedName>
    <definedName name="is_ebitg_vent">#REF!</definedName>
    <definedName name="is_ebitg_watr" localSheetId="14">#REF!</definedName>
    <definedName name="is_ebitg_watr">#REF!</definedName>
    <definedName name="is_ebitm_0" localSheetId="14">#REF!</definedName>
    <definedName name="is_ebitm_0">#REF!</definedName>
    <definedName name="is_ebitm_ambr" localSheetId="14">#REF!</definedName>
    <definedName name="is_ebitm_ambr">#REF!</definedName>
    <definedName name="is_ebitm_asst" localSheetId="14">#REF!</definedName>
    <definedName name="is_ebitm_asst">#REF!</definedName>
    <definedName name="is_ebitm_capx" localSheetId="14">#REF!</definedName>
    <definedName name="is_ebitm_capx">#REF!</definedName>
    <definedName name="is_ebitm_corp" localSheetId="14">#REF!</definedName>
    <definedName name="is_ebitm_corp">#REF!</definedName>
    <definedName name="is_ebitm_dgov" localSheetId="14">#REF!</definedName>
    <definedName name="is_ebitm_dgov">#REF!</definedName>
    <definedName name="is_ebitm_eadj" localSheetId="14">#REF!</definedName>
    <definedName name="is_ebitm_eadj">#REF!</definedName>
    <definedName name="is_ebitm_egov" localSheetId="14">#REF!</definedName>
    <definedName name="is_ebitm_egov">#REF!</definedName>
    <definedName name="is_ebitm_fsad" localSheetId="14">#REF!</definedName>
    <definedName name="is_ebitm_fsad">#REF!</definedName>
    <definedName name="is_ebitm_gadj" localSheetId="14">#REF!</definedName>
    <definedName name="is_ebitm_gadj">#REF!</definedName>
    <definedName name="is_ebitm_gov" localSheetId="14">#REF!</definedName>
    <definedName name="is_ebitm_gov">#REF!</definedName>
    <definedName name="is_ebitm_mali" localSheetId="14">#REF!</definedName>
    <definedName name="is_ebitm_mali">#REF!</definedName>
    <definedName name="is_ebitm_mwp" localSheetId="14">#REF!</definedName>
    <definedName name="is_ebitm_mwp">#REF!</definedName>
    <definedName name="is_ebitm_ngov" localSheetId="14">#REF!</definedName>
    <definedName name="is_ebitm_ngov">#REF!</definedName>
    <definedName name="is_ebitm_npl" localSheetId="14">#REF!</definedName>
    <definedName name="is_ebitm_npl">#REF!</definedName>
    <definedName name="is_ebitm_rgov" localSheetId="14">#REF!</definedName>
    <definedName name="is_ebitm_rgov">#REF!</definedName>
    <definedName name="is_ebitm_vfs" localSheetId="14">#REF!</definedName>
    <definedName name="is_ebitm_vfs">#REF!</definedName>
    <definedName name="is_eps_CM1DC" localSheetId="14">#REF!</definedName>
    <definedName name="is_eps_CM1DC">#REF!</definedName>
    <definedName name="is_eps_CM1DE" localSheetId="14">#REF!</definedName>
    <definedName name="is_eps_CM1DE">#REF!</definedName>
    <definedName name="is_eps_CM1EL" localSheetId="14">#REF!</definedName>
    <definedName name="is_eps_CM1EL">#REF!</definedName>
    <definedName name="is_eps_CM1NE" localSheetId="14">#REF!</definedName>
    <definedName name="is_eps_CM1NE">#REF!</definedName>
    <definedName name="is_eps_CM2DC" localSheetId="14">#REF!</definedName>
    <definedName name="is_eps_CM2DC">#REF!</definedName>
    <definedName name="is_eps_CM2DE" localSheetId="14">#REF!</definedName>
    <definedName name="is_eps_CM2DE">#REF!</definedName>
    <definedName name="is_eps_CM2EL" localSheetId="14">#REF!</definedName>
    <definedName name="is_eps_CM2EL">#REF!</definedName>
    <definedName name="is_eps_CM2NE" localSheetId="14">#REF!</definedName>
    <definedName name="is_eps_CM2NE">#REF!</definedName>
    <definedName name="is_eps_CM3DC" localSheetId="14">#REF!</definedName>
    <definedName name="is_eps_CM3DC">#REF!</definedName>
    <definedName name="is_eps_CM3DE" localSheetId="14">#REF!</definedName>
    <definedName name="is_eps_CM3DE">#REF!</definedName>
    <definedName name="is_eps_CM3EL" localSheetId="14">#REF!</definedName>
    <definedName name="is_eps_CM3EL">#REF!</definedName>
    <definedName name="is_eps_CM3NE" localSheetId="14">#REF!</definedName>
    <definedName name="is_eps_CM3NE">#REF!</definedName>
    <definedName name="is_eps_CM4DC" localSheetId="14">#REF!</definedName>
    <definedName name="is_eps_CM4DC">#REF!</definedName>
    <definedName name="is_eps_CM4DE" localSheetId="14">#REF!</definedName>
    <definedName name="is_eps_CM4DE">#REF!</definedName>
    <definedName name="is_eps_CM4EL" localSheetId="14">#REF!</definedName>
    <definedName name="is_eps_CM4EL">#REF!</definedName>
    <definedName name="is_eps_CM4NE" localSheetId="14">#REF!</definedName>
    <definedName name="is_eps_CM4NE">#REF!</definedName>
    <definedName name="is_eps_CM5DC" localSheetId="14">#REF!</definedName>
    <definedName name="is_eps_CM5DC">#REF!</definedName>
    <definedName name="is_eps_CM5DE" localSheetId="14">#REF!</definedName>
    <definedName name="is_eps_CM5DE">#REF!</definedName>
    <definedName name="is_eps_CMNEP" localSheetId="14">#REF!</definedName>
    <definedName name="is_eps_CMNEP">#REF!</definedName>
    <definedName name="is_extitem_CM1DC" localSheetId="14">#REF!</definedName>
    <definedName name="is_extitem_CM1DC">#REF!</definedName>
    <definedName name="is_extitem_CM1DE" localSheetId="14">#REF!</definedName>
    <definedName name="is_extitem_CM1DE">#REF!</definedName>
    <definedName name="is_extitem_CM1EL" localSheetId="14">#REF!</definedName>
    <definedName name="is_extitem_CM1EL">#REF!</definedName>
    <definedName name="is_extitem_CM1NE" localSheetId="14">#REF!</definedName>
    <definedName name="is_extitem_CM1NE">#REF!</definedName>
    <definedName name="is_extitem_CM2DC" localSheetId="14">#REF!</definedName>
    <definedName name="is_extitem_CM2DC">#REF!</definedName>
    <definedName name="is_extitem_CM2DE" localSheetId="14">#REF!</definedName>
    <definedName name="is_extitem_CM2DE">#REF!</definedName>
    <definedName name="is_extitem_CM2EL" localSheetId="14">#REF!</definedName>
    <definedName name="is_extitem_CM2EL">#REF!</definedName>
    <definedName name="is_extitem_CM2NE" localSheetId="14">#REF!</definedName>
    <definedName name="is_extitem_CM2NE">#REF!</definedName>
    <definedName name="is_extitem_CM3DC" localSheetId="14">#REF!</definedName>
    <definedName name="is_extitem_CM3DC">#REF!</definedName>
    <definedName name="is_extitem_CM3DE" localSheetId="14">#REF!</definedName>
    <definedName name="is_extitem_CM3DE">#REF!</definedName>
    <definedName name="is_extitem_CM3EL" localSheetId="14">#REF!</definedName>
    <definedName name="is_extitem_CM3EL">#REF!</definedName>
    <definedName name="is_extitem_CM3NE" localSheetId="14">#REF!</definedName>
    <definedName name="is_extitem_CM3NE">#REF!</definedName>
    <definedName name="is_extitem_CM4DC" localSheetId="14">#REF!</definedName>
    <definedName name="is_extitem_CM4DC">#REF!</definedName>
    <definedName name="is_extitem_CM4DE" localSheetId="14">#REF!</definedName>
    <definedName name="is_extitem_CM4DE">#REF!</definedName>
    <definedName name="is_extitem_CM4EL" localSheetId="14">#REF!</definedName>
    <definedName name="is_extitem_CM4EL">#REF!</definedName>
    <definedName name="is_extitem_CM4NE" localSheetId="14">#REF!</definedName>
    <definedName name="is_extitem_CM4NE">#REF!</definedName>
    <definedName name="is_extitem_CM5DC" localSheetId="14">#REF!</definedName>
    <definedName name="is_extitem_CM5DC">#REF!</definedName>
    <definedName name="is_extitem_CM5DE" localSheetId="14">#REF!</definedName>
    <definedName name="is_extitem_CM5DE">#REF!</definedName>
    <definedName name="is_extitem_CMNEP" localSheetId="14">#REF!</definedName>
    <definedName name="is_extitem_CMNEP">#REF!</definedName>
    <definedName name="is_extitem_elec" localSheetId="14">#REF!</definedName>
    <definedName name="is_extitem_elec">#REF!</definedName>
    <definedName name="IS_F_DEV" localSheetId="14">#REF!</definedName>
    <definedName name="IS_F_DEV">#REF!</definedName>
    <definedName name="IS_F_IP" localSheetId="14">#REF!</definedName>
    <definedName name="IS_F_IP">#REF!</definedName>
    <definedName name="IS_G_DEV" localSheetId="14">#REF!</definedName>
    <definedName name="IS_G_DEV">#REF!</definedName>
    <definedName name="IS_G_IP" localSheetId="14">#REF!</definedName>
    <definedName name="IS_G_IP">#REF!</definedName>
    <definedName name="IS_H_DEV" localSheetId="14">#REF!</definedName>
    <definedName name="IS_H_DEV">#REF!</definedName>
    <definedName name="IS_H_IP" localSheetId="14">#REF!</definedName>
    <definedName name="IS_H_IP">#REF!</definedName>
    <definedName name="IS_I_DEV" localSheetId="14">#REF!</definedName>
    <definedName name="IS_I_DEV">#REF!</definedName>
    <definedName name="IS_I_IP" localSheetId="14">#REF!</definedName>
    <definedName name="IS_I_IP">#REF!</definedName>
    <definedName name="is_inc_tax_APIP" localSheetId="14">#REF!</definedName>
    <definedName name="is_inc_tax_APIP">#REF!</definedName>
    <definedName name="is_inc_tax_CM1DC" localSheetId="14">#REF!</definedName>
    <definedName name="is_inc_tax_CM1DC">#REF!</definedName>
    <definedName name="is_inc_tax_CM1DE" localSheetId="14">#REF!</definedName>
    <definedName name="is_inc_tax_CM1DE">#REF!</definedName>
    <definedName name="is_inc_tax_CM1EL" localSheetId="14">#REF!</definedName>
    <definedName name="is_inc_tax_CM1EL">#REF!</definedName>
    <definedName name="is_inc_tax_CM1NE" localSheetId="14">#REF!</definedName>
    <definedName name="is_inc_tax_CM1NE">#REF!</definedName>
    <definedName name="is_inc_tax_CM2DC" localSheetId="14">#REF!</definedName>
    <definedName name="is_inc_tax_CM2DC">#REF!</definedName>
    <definedName name="is_inc_tax_CM2DE" localSheetId="14">#REF!</definedName>
    <definedName name="is_inc_tax_CM2DE">#REF!</definedName>
    <definedName name="is_inc_tax_CM2EL" localSheetId="14">#REF!</definedName>
    <definedName name="is_inc_tax_CM2EL">#REF!</definedName>
    <definedName name="is_inc_tax_CM2NE" localSheetId="14">#REF!</definedName>
    <definedName name="is_inc_tax_CM2NE">#REF!</definedName>
    <definedName name="is_inc_tax_CM3DC" localSheetId="14">#REF!</definedName>
    <definedName name="is_inc_tax_CM3DC">#REF!</definedName>
    <definedName name="is_inc_tax_CM3DE" localSheetId="14">#REF!</definedName>
    <definedName name="is_inc_tax_CM3DE">#REF!</definedName>
    <definedName name="is_inc_tax_CM3EL" localSheetId="14">#REF!</definedName>
    <definedName name="is_inc_tax_CM3EL">#REF!</definedName>
    <definedName name="is_inc_tax_CM3NE" localSheetId="14">#REF!</definedName>
    <definedName name="is_inc_tax_CM3NE">#REF!</definedName>
    <definedName name="is_inc_tax_CM4DC" localSheetId="14">#REF!</definedName>
    <definedName name="is_inc_tax_CM4DC">#REF!</definedName>
    <definedName name="is_inc_tax_CM4DE" localSheetId="14">#REF!</definedName>
    <definedName name="is_inc_tax_CM4DE">#REF!</definedName>
    <definedName name="is_inc_tax_CM4EL" localSheetId="14">#REF!</definedName>
    <definedName name="is_inc_tax_CM4EL">#REF!</definedName>
    <definedName name="is_inc_tax_CM4NE" localSheetId="14">#REF!</definedName>
    <definedName name="is_inc_tax_CM4NE">#REF!</definedName>
    <definedName name="is_inc_tax_CM5DC" localSheetId="14">#REF!</definedName>
    <definedName name="is_inc_tax_CM5DC">#REF!</definedName>
    <definedName name="is_inc_tax_CM5DE" localSheetId="14">#REF!</definedName>
    <definedName name="is_inc_tax_CM5DE">#REF!</definedName>
    <definedName name="is_inc_tax_CMNEP" localSheetId="14">#REF!</definedName>
    <definedName name="is_inc_tax_CMNEP">#REF!</definedName>
    <definedName name="is_inc_tax_eadj" localSheetId="14">#REF!</definedName>
    <definedName name="is_inc_tax_eadj">#REF!</definedName>
    <definedName name="is_inc_tax_fsad" localSheetId="14">#REF!</definedName>
    <definedName name="is_inc_tax_fsad">#REF!</definedName>
    <definedName name="is_inc_tax_gadj" localSheetId="14">#REF!</definedName>
    <definedName name="is_inc_tax_gadj">#REF!</definedName>
    <definedName name="is_inc_tax_gov" localSheetId="14">#REF!</definedName>
    <definedName name="is_inc_tax_gov">#REF!</definedName>
    <definedName name="is_int_exp_0" localSheetId="14">#REF!</definedName>
    <definedName name="is_int_exp_0">#REF!</definedName>
    <definedName name="is_int_exp_ambr" localSheetId="14">#REF!</definedName>
    <definedName name="is_int_exp_ambr">#REF!</definedName>
    <definedName name="is_int_exp_asst" localSheetId="14">#REF!</definedName>
    <definedName name="is_int_exp_asst">#REF!</definedName>
    <definedName name="is_int_exp_capx" localSheetId="14">#REF!</definedName>
    <definedName name="is_int_exp_capx">#REF!</definedName>
    <definedName name="is_int_exp_CM1DC" localSheetId="14">#REF!</definedName>
    <definedName name="is_int_exp_CM1DC">#REF!</definedName>
    <definedName name="is_int_exp_CM1DE" localSheetId="14">#REF!</definedName>
    <definedName name="is_int_exp_CM1DE">#REF!</definedName>
    <definedName name="is_int_exp_CM1EL" localSheetId="14">#REF!</definedName>
    <definedName name="is_int_exp_CM1EL">#REF!</definedName>
    <definedName name="is_int_exp_CM1NE" localSheetId="14">#REF!</definedName>
    <definedName name="is_int_exp_CM1NE">#REF!</definedName>
    <definedName name="is_int_exp_CM2DC" localSheetId="14">#REF!</definedName>
    <definedName name="is_int_exp_CM2DC">#REF!</definedName>
    <definedName name="is_int_exp_CM2DE" localSheetId="14">#REF!</definedName>
    <definedName name="is_int_exp_CM2DE">#REF!</definedName>
    <definedName name="is_int_exp_CM2EL" localSheetId="14">#REF!</definedName>
    <definedName name="is_int_exp_CM2EL">#REF!</definedName>
    <definedName name="is_int_exp_CM2NE" localSheetId="14">#REF!</definedName>
    <definedName name="is_int_exp_CM2NE">#REF!</definedName>
    <definedName name="is_int_exp_CM3DC" localSheetId="14">#REF!</definedName>
    <definedName name="is_int_exp_CM3DC">#REF!</definedName>
    <definedName name="is_int_exp_CM3DE" localSheetId="14">#REF!</definedName>
    <definedName name="is_int_exp_CM3DE">#REF!</definedName>
    <definedName name="is_int_exp_CM3EL" localSheetId="14">#REF!</definedName>
    <definedName name="is_int_exp_CM3EL">#REF!</definedName>
    <definedName name="is_int_exp_CM3NE" localSheetId="14">#REF!</definedName>
    <definedName name="is_int_exp_CM3NE">#REF!</definedName>
    <definedName name="is_int_exp_CM4DC" localSheetId="14">#REF!</definedName>
    <definedName name="is_int_exp_CM4DC">#REF!</definedName>
    <definedName name="is_int_exp_CM4DE" localSheetId="14">#REF!</definedName>
    <definedName name="is_int_exp_CM4DE">#REF!</definedName>
    <definedName name="is_int_exp_CM4EL" localSheetId="14">#REF!</definedName>
    <definedName name="is_int_exp_CM4EL">#REF!</definedName>
    <definedName name="is_int_exp_CM4NE" localSheetId="14">#REF!</definedName>
    <definedName name="is_int_exp_CM4NE">#REF!</definedName>
    <definedName name="is_int_exp_CM5DC" localSheetId="14">#REF!</definedName>
    <definedName name="is_int_exp_CM5DC">#REF!</definedName>
    <definedName name="is_int_exp_CM5DE" localSheetId="14">#REF!</definedName>
    <definedName name="is_int_exp_CM5DE">#REF!</definedName>
    <definedName name="is_int_exp_CMNEP" localSheetId="14">#REF!</definedName>
    <definedName name="is_int_exp_CMNEP">#REF!</definedName>
    <definedName name="is_int_exp_corp" localSheetId="14">#REF!</definedName>
    <definedName name="is_int_exp_corp">#REF!</definedName>
    <definedName name="is_int_exp_dgov" localSheetId="14">#REF!</definedName>
    <definedName name="is_int_exp_dgov">#REF!</definedName>
    <definedName name="is_int_exp_eadj" localSheetId="14">#REF!</definedName>
    <definedName name="is_int_exp_eadj">#REF!</definedName>
    <definedName name="is_int_exp_egov" localSheetId="14">#REF!</definedName>
    <definedName name="is_int_exp_egov">#REF!</definedName>
    <definedName name="is_int_exp_fsad" localSheetId="14">#REF!</definedName>
    <definedName name="is_int_exp_fsad">#REF!</definedName>
    <definedName name="is_int_exp_gadj" localSheetId="14">#REF!</definedName>
    <definedName name="is_int_exp_gadj">#REF!</definedName>
    <definedName name="is_int_exp_gov" localSheetId="14">#REF!</definedName>
    <definedName name="is_int_exp_gov">#REF!</definedName>
    <definedName name="is_int_exp_mali" localSheetId="14">#REF!</definedName>
    <definedName name="is_int_exp_mali">#REF!</definedName>
    <definedName name="is_int_exp_mwp" localSheetId="14">#REF!</definedName>
    <definedName name="is_int_exp_mwp">#REF!</definedName>
    <definedName name="is_int_exp_ngov" localSheetId="14">#REF!</definedName>
    <definedName name="is_int_exp_ngov">#REF!</definedName>
    <definedName name="is_int_exp_npl" localSheetId="14">#REF!</definedName>
    <definedName name="is_int_exp_npl">#REF!</definedName>
    <definedName name="is_int_exp_rgov" localSheetId="14">#REF!</definedName>
    <definedName name="is_int_exp_rgov">#REF!</definedName>
    <definedName name="is_int_exp_rmwp" localSheetId="14">#REF!</definedName>
    <definedName name="is_int_exp_rmwp">#REF!</definedName>
    <definedName name="is_int_exp_rode" localSheetId="14">#REF!</definedName>
    <definedName name="is_int_exp_rode">#REF!</definedName>
    <definedName name="is_int_exp_vfs" localSheetId="14">#REF!</definedName>
    <definedName name="is_int_exp_vfs">#REF!</definedName>
    <definedName name="is_int_exp_wolv" localSheetId="14">#REF!</definedName>
    <definedName name="is_int_exp_wolv">#REF!</definedName>
    <definedName name="is_int_incpost_CM1DC" localSheetId="14">#REF!</definedName>
    <definedName name="is_int_incpost_CM1DC">#REF!</definedName>
    <definedName name="is_int_incpost_CM1DE" localSheetId="14">#REF!</definedName>
    <definedName name="is_int_incpost_CM1DE">#REF!</definedName>
    <definedName name="is_int_incpost_CM1EL" localSheetId="14">#REF!</definedName>
    <definedName name="is_int_incpost_CM1EL">#REF!</definedName>
    <definedName name="is_int_incpost_CM1NE" localSheetId="14">#REF!</definedName>
    <definedName name="is_int_incpost_CM1NE">#REF!</definedName>
    <definedName name="is_int_incpost_CM2DC" localSheetId="14">#REF!</definedName>
    <definedName name="is_int_incpost_CM2DC">#REF!</definedName>
    <definedName name="is_int_incpost_CM2DE" localSheetId="14">#REF!</definedName>
    <definedName name="is_int_incpost_CM2DE">#REF!</definedName>
    <definedName name="is_int_incpost_CM2EL" localSheetId="14">#REF!</definedName>
    <definedName name="is_int_incpost_CM2EL">#REF!</definedName>
    <definedName name="is_int_incpost_CM2NE" localSheetId="14">#REF!</definedName>
    <definedName name="is_int_incpost_CM2NE">#REF!</definedName>
    <definedName name="is_int_incpost_CM3DC" localSheetId="14">#REF!</definedName>
    <definedName name="is_int_incpost_CM3DC">#REF!</definedName>
    <definedName name="is_int_incpost_CM3DE" localSheetId="14">#REF!</definedName>
    <definedName name="is_int_incpost_CM3DE">#REF!</definedName>
    <definedName name="is_int_incpost_CM3EL" localSheetId="14">#REF!</definedName>
    <definedName name="is_int_incpost_CM3EL">#REF!</definedName>
    <definedName name="is_int_incpost_CM3NE" localSheetId="14">#REF!</definedName>
    <definedName name="is_int_incpost_CM3NE">#REF!</definedName>
    <definedName name="is_int_incpost_CM4DC" localSheetId="14">#REF!</definedName>
    <definedName name="is_int_incpost_CM4DC">#REF!</definedName>
    <definedName name="is_int_incpost_CM4DE" localSheetId="14">#REF!</definedName>
    <definedName name="is_int_incpost_CM4DE">#REF!</definedName>
    <definedName name="is_int_incpost_CM4EL" localSheetId="14">#REF!</definedName>
    <definedName name="is_int_incpost_CM4EL">#REF!</definedName>
    <definedName name="is_int_incpost_CM4NE" localSheetId="14">#REF!</definedName>
    <definedName name="is_int_incpost_CM4NE">#REF!</definedName>
    <definedName name="is_int_incpost_CM5DC" localSheetId="14">#REF!</definedName>
    <definedName name="is_int_incpost_CM5DC">#REF!</definedName>
    <definedName name="is_int_incpost_CM5DE" localSheetId="14">#REF!</definedName>
    <definedName name="is_int_incpost_CM5DE">#REF!</definedName>
    <definedName name="is_int_incpost_CMNEP" localSheetId="14">#REF!</definedName>
    <definedName name="is_int_incpost_CMNEP">#REF!</definedName>
    <definedName name="IS_J_DEV" localSheetId="14">#REF!</definedName>
    <definedName name="IS_J_DEV">#REF!</definedName>
    <definedName name="IS_J_IP" localSheetId="14">#REF!</definedName>
    <definedName name="IS_J_IP">#REF!</definedName>
    <definedName name="is_minint_0" localSheetId="14">#REF!</definedName>
    <definedName name="is_minint_0">#REF!</definedName>
    <definedName name="is_minint_ambr" localSheetId="14">#REF!</definedName>
    <definedName name="is_minint_ambr">#REF!</definedName>
    <definedName name="is_minint_asst" localSheetId="14">#REF!</definedName>
    <definedName name="is_minint_asst">#REF!</definedName>
    <definedName name="is_minint_capx" localSheetId="14">#REF!</definedName>
    <definedName name="is_minint_capx">#REF!</definedName>
    <definedName name="is_minint_CM1DC" localSheetId="14">#REF!</definedName>
    <definedName name="is_minint_CM1DC">#REF!</definedName>
    <definedName name="is_minint_CM1DE" localSheetId="14">#REF!</definedName>
    <definedName name="is_minint_CM1DE">#REF!</definedName>
    <definedName name="is_minint_CM1EL" localSheetId="14">#REF!</definedName>
    <definedName name="is_minint_CM1EL">#REF!</definedName>
    <definedName name="is_minint_CM1NE" localSheetId="14">#REF!</definedName>
    <definedName name="is_minint_CM1NE">#REF!</definedName>
    <definedName name="is_minint_CM2DC" localSheetId="14">#REF!</definedName>
    <definedName name="is_minint_CM2DC">#REF!</definedName>
    <definedName name="is_minint_CM2DE" localSheetId="14">#REF!</definedName>
    <definedName name="is_minint_CM2DE">#REF!</definedName>
    <definedName name="is_minint_CM2EL" localSheetId="14">#REF!</definedName>
    <definedName name="is_minint_CM2EL">#REF!</definedName>
    <definedName name="is_minint_CM2NE" localSheetId="14">#REF!</definedName>
    <definedName name="is_minint_CM2NE">#REF!</definedName>
    <definedName name="is_minint_CM3DC" localSheetId="14">#REF!</definedName>
    <definedName name="is_minint_CM3DC">#REF!</definedName>
    <definedName name="is_minint_CM3DE" localSheetId="14">#REF!</definedName>
    <definedName name="is_minint_CM3DE">#REF!</definedName>
    <definedName name="is_minint_CM3EL" localSheetId="14">#REF!</definedName>
    <definedName name="is_minint_CM3EL">#REF!</definedName>
    <definedName name="is_minint_CM3NE" localSheetId="14">#REF!</definedName>
    <definedName name="is_minint_CM3NE">#REF!</definedName>
    <definedName name="is_minint_CM4DC" localSheetId="14">#REF!</definedName>
    <definedName name="is_minint_CM4DC">#REF!</definedName>
    <definedName name="is_minint_CM4DE" localSheetId="14">#REF!</definedName>
    <definedName name="is_minint_CM4DE">#REF!</definedName>
    <definedName name="is_minint_CM4EL" localSheetId="14">#REF!</definedName>
    <definedName name="is_minint_CM4EL">#REF!</definedName>
    <definedName name="is_minint_CM4NE" localSheetId="14">#REF!</definedName>
    <definedName name="is_minint_CM4NE">#REF!</definedName>
    <definedName name="is_minint_CM5DC" localSheetId="14">#REF!</definedName>
    <definedName name="is_minint_CM5DC">#REF!</definedName>
    <definedName name="is_minint_CM5DE" localSheetId="14">#REF!</definedName>
    <definedName name="is_minint_CM5DE">#REF!</definedName>
    <definedName name="is_minint_CMNEP" localSheetId="14">#REF!</definedName>
    <definedName name="is_minint_CMNEP">#REF!</definedName>
    <definedName name="is_minint_corp" localSheetId="14">#REF!</definedName>
    <definedName name="is_minint_corp">#REF!</definedName>
    <definedName name="is_minint_dgov" localSheetId="14">#REF!</definedName>
    <definedName name="is_minint_dgov">#REF!</definedName>
    <definedName name="is_minint_eadj" localSheetId="14">#REF!</definedName>
    <definedName name="is_minint_eadj">#REF!</definedName>
    <definedName name="is_minint_egov" localSheetId="14">#REF!</definedName>
    <definedName name="is_minint_egov">#REF!</definedName>
    <definedName name="is_minint_fsad" localSheetId="14">#REF!</definedName>
    <definedName name="is_minint_fsad">#REF!</definedName>
    <definedName name="is_minint_gadj" localSheetId="14">#REF!</definedName>
    <definedName name="is_minint_gadj">#REF!</definedName>
    <definedName name="is_minint_gov" localSheetId="14">#REF!</definedName>
    <definedName name="is_minint_gov">#REF!</definedName>
    <definedName name="is_minint_int_0" localSheetId="14">#REF!</definedName>
    <definedName name="is_minint_int_0">#REF!</definedName>
    <definedName name="is_minint_int_ambr" localSheetId="14">#REF!</definedName>
    <definedName name="is_minint_int_ambr">#REF!</definedName>
    <definedName name="is_minint_int_asst" localSheetId="14">#REF!</definedName>
    <definedName name="is_minint_int_asst">#REF!</definedName>
    <definedName name="is_minint_int_capx" localSheetId="14">#REF!</definedName>
    <definedName name="is_minint_int_capx">#REF!</definedName>
    <definedName name="is_minint_int_CM1DC" localSheetId="14">#REF!</definedName>
    <definedName name="is_minint_int_CM1DC">#REF!</definedName>
    <definedName name="is_minint_int_CM1DE" localSheetId="14">#REF!</definedName>
    <definedName name="is_minint_int_CM1DE">#REF!</definedName>
    <definedName name="is_minint_int_CM1EL" localSheetId="14">#REF!</definedName>
    <definedName name="is_minint_int_CM1EL">#REF!</definedName>
    <definedName name="is_minint_int_CM1NE" localSheetId="14">#REF!</definedName>
    <definedName name="is_minint_int_CM1NE">#REF!</definedName>
    <definedName name="is_minint_int_CM2DC" localSheetId="14">#REF!</definedName>
    <definedName name="is_minint_int_CM2DC">#REF!</definedName>
    <definedName name="is_minint_int_CM2DE" localSheetId="14">#REF!</definedName>
    <definedName name="is_minint_int_CM2DE">#REF!</definedName>
    <definedName name="is_minint_int_CM2EL" localSheetId="14">#REF!</definedName>
    <definedName name="is_minint_int_CM2EL">#REF!</definedName>
    <definedName name="is_minint_int_CM2NE" localSheetId="14">#REF!</definedName>
    <definedName name="is_minint_int_CM2NE">#REF!</definedName>
    <definedName name="is_minint_int_CM3DC" localSheetId="14">#REF!</definedName>
    <definedName name="is_minint_int_CM3DC">#REF!</definedName>
    <definedName name="is_minint_int_CM3DE" localSheetId="14">#REF!</definedName>
    <definedName name="is_minint_int_CM3DE">#REF!</definedName>
    <definedName name="is_minint_int_CM3EL" localSheetId="14">#REF!</definedName>
    <definedName name="is_minint_int_CM3EL">#REF!</definedName>
    <definedName name="is_minint_int_CM3NE" localSheetId="14">#REF!</definedName>
    <definedName name="is_minint_int_CM3NE">#REF!</definedName>
    <definedName name="is_minint_int_CM4DC" localSheetId="14">#REF!</definedName>
    <definedName name="is_minint_int_CM4DC">#REF!</definedName>
    <definedName name="is_minint_int_CM4DE" localSheetId="14">#REF!</definedName>
    <definedName name="is_minint_int_CM4DE">#REF!</definedName>
    <definedName name="is_minint_int_CM4EL" localSheetId="14">#REF!</definedName>
    <definedName name="is_minint_int_CM4EL">#REF!</definedName>
    <definedName name="is_minint_int_CM4NE" localSheetId="14">#REF!</definedName>
    <definedName name="is_minint_int_CM4NE">#REF!</definedName>
    <definedName name="is_minint_int_CM5DC" localSheetId="14">#REF!</definedName>
    <definedName name="is_minint_int_CM5DC">#REF!</definedName>
    <definedName name="is_minint_int_CM5DE" localSheetId="14">#REF!</definedName>
    <definedName name="is_minint_int_CM5DE">#REF!</definedName>
    <definedName name="is_minint_int_CMNEP" localSheetId="14">#REF!</definedName>
    <definedName name="is_minint_int_CMNEP">#REF!</definedName>
    <definedName name="is_minint_int_corp" localSheetId="14">#REF!</definedName>
    <definedName name="is_minint_int_corp">#REF!</definedName>
    <definedName name="is_minint_int_dgov" localSheetId="14">#REF!</definedName>
    <definedName name="is_minint_int_dgov">#REF!</definedName>
    <definedName name="is_minint_int_eadj" localSheetId="14">#REF!</definedName>
    <definedName name="is_minint_int_eadj">#REF!</definedName>
    <definedName name="is_minint_int_egov" localSheetId="14">#REF!</definedName>
    <definedName name="is_minint_int_egov">#REF!</definedName>
    <definedName name="is_minint_int_fsad" localSheetId="14">#REF!</definedName>
    <definedName name="is_minint_int_fsad">#REF!</definedName>
    <definedName name="is_minint_int_gadj" localSheetId="14">#REF!</definedName>
    <definedName name="is_minint_int_gadj">#REF!</definedName>
    <definedName name="is_minint_int_gov" localSheetId="14">#REF!</definedName>
    <definedName name="is_minint_int_gov">#REF!</definedName>
    <definedName name="is_minint_int_mali" localSheetId="14">#REF!</definedName>
    <definedName name="is_minint_int_mali">#REF!</definedName>
    <definedName name="is_minint_int_ngov" localSheetId="14">#REF!</definedName>
    <definedName name="is_minint_int_ngov">#REF!</definedName>
    <definedName name="is_minint_int_npl" localSheetId="14">#REF!</definedName>
    <definedName name="is_minint_int_npl">#REF!</definedName>
    <definedName name="is_minint_int_rgov" localSheetId="14">#REF!</definedName>
    <definedName name="is_minint_int_rgov">#REF!</definedName>
    <definedName name="is_minint_int_vfs" localSheetId="14">#REF!</definedName>
    <definedName name="is_minint_int_vfs">#REF!</definedName>
    <definedName name="is_minint_mali" localSheetId="14">#REF!</definedName>
    <definedName name="is_minint_mali">#REF!</definedName>
    <definedName name="is_minint_mwp" localSheetId="14">#REF!</definedName>
    <definedName name="is_minint_mwp">#REF!</definedName>
    <definedName name="is_minint_ngov" localSheetId="14">#REF!</definedName>
    <definedName name="is_minint_ngov">#REF!</definedName>
    <definedName name="is_minint_npl" localSheetId="14">#REF!</definedName>
    <definedName name="is_minint_npl">#REF!</definedName>
    <definedName name="is_minint_quips_0" localSheetId="14">#REF!</definedName>
    <definedName name="is_minint_quips_0">#REF!</definedName>
    <definedName name="is_minint_quips_CM1DC" localSheetId="14">#REF!</definedName>
    <definedName name="is_minint_quips_CM1DC">#REF!</definedName>
    <definedName name="is_minint_quips_CM1DE" localSheetId="14">#REF!</definedName>
    <definedName name="is_minint_quips_CM1DE">#REF!</definedName>
    <definedName name="is_minint_quips_CM1EL" localSheetId="14">#REF!</definedName>
    <definedName name="is_minint_quips_CM1EL">#REF!</definedName>
    <definedName name="is_minint_quips_CM1NE" localSheetId="14">#REF!</definedName>
    <definedName name="is_minint_quips_CM1NE">#REF!</definedName>
    <definedName name="is_minint_quips_CM2DC" localSheetId="14">#REF!</definedName>
    <definedName name="is_minint_quips_CM2DC">#REF!</definedName>
    <definedName name="is_minint_quips_CM2DE" localSheetId="14">#REF!</definedName>
    <definedName name="is_minint_quips_CM2DE">#REF!</definedName>
    <definedName name="is_minint_quips_CM2EL" localSheetId="14">#REF!</definedName>
    <definedName name="is_minint_quips_CM2EL">#REF!</definedName>
    <definedName name="is_minint_quips_CM2NE" localSheetId="14">#REF!</definedName>
    <definedName name="is_minint_quips_CM2NE">#REF!</definedName>
    <definedName name="is_minint_quips_CM3DC" localSheetId="14">#REF!</definedName>
    <definedName name="is_minint_quips_CM3DC">#REF!</definedName>
    <definedName name="is_minint_quips_CM3DE" localSheetId="14">#REF!</definedName>
    <definedName name="is_minint_quips_CM3DE">#REF!</definedName>
    <definedName name="is_minint_quips_CM3EL" localSheetId="14">#REF!</definedName>
    <definedName name="is_minint_quips_CM3EL">#REF!</definedName>
    <definedName name="is_minint_quips_CM3NE" localSheetId="14">#REF!</definedName>
    <definedName name="is_minint_quips_CM3NE">#REF!</definedName>
    <definedName name="is_minint_quips_CM4DC" localSheetId="14">#REF!</definedName>
    <definedName name="is_minint_quips_CM4DC">#REF!</definedName>
    <definedName name="is_minint_quips_CM4DE" localSheetId="14">#REF!</definedName>
    <definedName name="is_minint_quips_CM4DE">#REF!</definedName>
    <definedName name="is_minint_quips_CM4EL" localSheetId="14">#REF!</definedName>
    <definedName name="is_minint_quips_CM4EL">#REF!</definedName>
    <definedName name="is_minint_quips_CM4NE" localSheetId="14">#REF!</definedName>
    <definedName name="is_minint_quips_CM4NE">#REF!</definedName>
    <definedName name="is_minint_quips_CM5DC" localSheetId="14">#REF!</definedName>
    <definedName name="is_minint_quips_CM5DC">#REF!</definedName>
    <definedName name="is_minint_quips_CM5DE" localSheetId="14">#REF!</definedName>
    <definedName name="is_minint_quips_CM5DE">#REF!</definedName>
    <definedName name="is_minint_quips_CMNEP" localSheetId="14">#REF!</definedName>
    <definedName name="is_minint_quips_CMNEP">#REF!</definedName>
    <definedName name="is_minint_quips_dgov" localSheetId="14">#REF!</definedName>
    <definedName name="is_minint_quips_dgov">#REF!</definedName>
    <definedName name="is_minint_quips_egov" localSheetId="14">#REF!</definedName>
    <definedName name="is_minint_quips_egov">#REF!</definedName>
    <definedName name="is_minint_quips_fsad" localSheetId="14">#REF!</definedName>
    <definedName name="is_minint_quips_fsad">#REF!</definedName>
    <definedName name="is_minint_quips_gadd" localSheetId="14">#REF!</definedName>
    <definedName name="is_minint_quips_gadd">#REF!</definedName>
    <definedName name="is_minint_quips_gadj" localSheetId="14">#REF!</definedName>
    <definedName name="is_minint_quips_gadj">#REF!</definedName>
    <definedName name="is_minint_quips_gov" localSheetId="14">#REF!</definedName>
    <definedName name="is_minint_quips_gov">#REF!</definedName>
    <definedName name="is_minint_quips_ngov" localSheetId="14">#REF!</definedName>
    <definedName name="is_minint_quips_ngov">#REF!</definedName>
    <definedName name="is_minint_quips_rgov" localSheetId="14">#REF!</definedName>
    <definedName name="is_minint_quips_rgov">#REF!</definedName>
    <definedName name="is_minint_quips_vfs" localSheetId="14">#REF!</definedName>
    <definedName name="is_minint_quips_vfs">#REF!</definedName>
    <definedName name="is_minint_rgov" localSheetId="14">#REF!</definedName>
    <definedName name="is_minint_rgov">#REF!</definedName>
    <definedName name="is_minint_rmwp" localSheetId="14">#REF!</definedName>
    <definedName name="is_minint_rmwp">#REF!</definedName>
    <definedName name="is_minint_rode" localSheetId="14">#REF!</definedName>
    <definedName name="is_minint_rode">#REF!</definedName>
    <definedName name="is_minint_vfs" localSheetId="14">#REF!</definedName>
    <definedName name="is_minint_vfs">#REF!</definedName>
    <definedName name="is_minint_vfs_CM4DC" localSheetId="14">#REF!</definedName>
    <definedName name="is_minint_vfs_CM4DC">#REF!</definedName>
    <definedName name="is_minint_vfs_CM4DE" localSheetId="14">#REF!</definedName>
    <definedName name="is_minint_vfs_CM4DE">#REF!</definedName>
    <definedName name="is_minint_vfs_CMNEP" localSheetId="14">#REF!</definedName>
    <definedName name="is_minint_vfs_CMNEP">#REF!</definedName>
    <definedName name="is_minint_wolv" localSheetId="14">#REF!</definedName>
    <definedName name="is_minint_wolv">#REF!</definedName>
    <definedName name="is_op_revenue_0" localSheetId="14">#REF!</definedName>
    <definedName name="is_op_revenue_0">#REF!</definedName>
    <definedName name="is_op_revenue_CM1DC" localSheetId="14">#REF!</definedName>
    <definedName name="is_op_revenue_CM1DC">#REF!</definedName>
    <definedName name="is_op_revenue_CM1DE" localSheetId="14">#REF!</definedName>
    <definedName name="is_op_revenue_CM1DE">#REF!</definedName>
    <definedName name="is_op_revenue_CM1EL" localSheetId="14">#REF!</definedName>
    <definedName name="is_op_revenue_CM1EL">#REF!</definedName>
    <definedName name="is_op_revenue_CM1NE" localSheetId="14">#REF!</definedName>
    <definedName name="is_op_revenue_CM1NE">#REF!</definedName>
    <definedName name="is_op_revenue_CM2DC" localSheetId="14">#REF!</definedName>
    <definedName name="is_op_revenue_CM2DC">#REF!</definedName>
    <definedName name="is_op_revenue_CM2DE" localSheetId="14">#REF!</definedName>
    <definedName name="is_op_revenue_CM2DE">#REF!</definedName>
    <definedName name="is_op_revenue_CM2EL" localSheetId="14">#REF!</definedName>
    <definedName name="is_op_revenue_CM2EL">#REF!</definedName>
    <definedName name="is_op_revenue_CM2NE" localSheetId="14">#REF!</definedName>
    <definedName name="is_op_revenue_CM2NE">#REF!</definedName>
    <definedName name="is_op_revenue_CM3DC" localSheetId="14">#REF!</definedName>
    <definedName name="is_op_revenue_CM3DC">#REF!</definedName>
    <definedName name="is_op_revenue_CM3DE" localSheetId="14">#REF!</definedName>
    <definedName name="is_op_revenue_CM3DE">#REF!</definedName>
    <definedName name="is_op_revenue_CM3EL" localSheetId="14">#REF!</definedName>
    <definedName name="is_op_revenue_CM3EL">#REF!</definedName>
    <definedName name="is_op_revenue_CM3NE" localSheetId="14">#REF!</definedName>
    <definedName name="is_op_revenue_CM3NE">#REF!</definedName>
    <definedName name="is_op_revenue_CM4DC" localSheetId="14">#REF!</definedName>
    <definedName name="is_op_revenue_CM4DC">#REF!</definedName>
    <definedName name="is_op_revenue_CM4DE" localSheetId="14">#REF!</definedName>
    <definedName name="is_op_revenue_CM4DE">#REF!</definedName>
    <definedName name="is_op_revenue_CM4EL" localSheetId="14">#REF!</definedName>
    <definedName name="is_op_revenue_CM4EL">#REF!</definedName>
    <definedName name="is_op_revenue_CM4NE" localSheetId="14">#REF!</definedName>
    <definedName name="is_op_revenue_CM4NE">#REF!</definedName>
    <definedName name="is_op_revenue_CMNEP" localSheetId="14">#REF!</definedName>
    <definedName name="is_op_revenue_CMNEP">#REF!</definedName>
    <definedName name="is_op_revenue_dgov" localSheetId="14">#REF!</definedName>
    <definedName name="is_op_revenue_dgov">#REF!</definedName>
    <definedName name="is_op_revenue_eadj" localSheetId="14">#REF!</definedName>
    <definedName name="is_op_revenue_eadj">#REF!</definedName>
    <definedName name="is_op_revenue_egov" localSheetId="14">#REF!</definedName>
    <definedName name="is_op_revenue_egov">#REF!</definedName>
    <definedName name="is_op_revenue_fsad" localSheetId="14">#REF!</definedName>
    <definedName name="is_op_revenue_fsad">#REF!</definedName>
    <definedName name="is_op_revenue_gadj" localSheetId="14">#REF!</definedName>
    <definedName name="is_op_revenue_gadj">#REF!</definedName>
    <definedName name="is_op_revenue_gov" localSheetId="14">#REF!</definedName>
    <definedName name="is_op_revenue_gov">#REF!</definedName>
    <definedName name="is_op_revenue_ngov" localSheetId="14">#REF!</definedName>
    <definedName name="is_op_revenue_ngov">#REF!</definedName>
    <definedName name="is_op_revenue_rgov" localSheetId="14">#REF!</definedName>
    <definedName name="is_op_revenue_rgov">#REF!</definedName>
    <definedName name="is_op_revenue_vfs" localSheetId="14">#REF!</definedName>
    <definedName name="is_op_revenue_vfs">#REF!</definedName>
    <definedName name="is_pfin_adj_ambr" localSheetId="14">#REF!</definedName>
    <definedName name="is_pfin_adj_ambr">#REF!</definedName>
    <definedName name="is_pfin_adj_asst" localSheetId="14">#REF!</definedName>
    <definedName name="is_pfin_adj_asst">#REF!</definedName>
    <definedName name="is_pfin_adj_capx" localSheetId="14">#REF!</definedName>
    <definedName name="is_pfin_adj_capx">#REF!</definedName>
    <definedName name="is_pfin_adj_CM1DC" localSheetId="14">#REF!</definedName>
    <definedName name="is_pfin_adj_CM1DC">#REF!</definedName>
    <definedName name="is_pfin_adj_CM1DE" localSheetId="14">#REF!</definedName>
    <definedName name="is_pfin_adj_CM1DE">#REF!</definedName>
    <definedName name="is_pfin_adj_CM1EL" localSheetId="14">#REF!</definedName>
    <definedName name="is_pfin_adj_CM1EL">#REF!</definedName>
    <definedName name="is_pfin_adj_CM1NE" localSheetId="14">#REF!</definedName>
    <definedName name="is_pfin_adj_CM1NE">#REF!</definedName>
    <definedName name="is_pfin_adj_CM2DC" localSheetId="14">#REF!</definedName>
    <definedName name="is_pfin_adj_CM2DC">#REF!</definedName>
    <definedName name="is_pfin_adj_CM2DE" localSheetId="14">#REF!</definedName>
    <definedName name="is_pfin_adj_CM2DE">#REF!</definedName>
    <definedName name="is_pfin_adj_CM2EL" localSheetId="14">#REF!</definedName>
    <definedName name="is_pfin_adj_CM2EL">#REF!</definedName>
    <definedName name="is_pfin_adj_CM2NE" localSheetId="14">#REF!</definedName>
    <definedName name="is_pfin_adj_CM2NE">#REF!</definedName>
    <definedName name="is_pfin_adj_CM3DC" localSheetId="14">#REF!</definedName>
    <definedName name="is_pfin_adj_CM3DC">#REF!</definedName>
    <definedName name="is_pfin_adj_CM3DE" localSheetId="14">#REF!</definedName>
    <definedName name="is_pfin_adj_CM3DE">#REF!</definedName>
    <definedName name="is_pfin_adj_CM3EL" localSheetId="14">#REF!</definedName>
    <definedName name="is_pfin_adj_CM3EL">#REF!</definedName>
    <definedName name="is_pfin_adj_CM3NE" localSheetId="14">#REF!</definedName>
    <definedName name="is_pfin_adj_CM3NE">#REF!</definedName>
    <definedName name="is_pfin_adj_CM4DC" localSheetId="14">#REF!</definedName>
    <definedName name="is_pfin_adj_CM4DC">#REF!</definedName>
    <definedName name="is_pfin_adj_CM4DE" localSheetId="14">#REF!</definedName>
    <definedName name="is_pfin_adj_CM4DE">#REF!</definedName>
    <definedName name="is_pfin_adj_CM4EL" localSheetId="14">#REF!</definedName>
    <definedName name="is_pfin_adj_CM4EL">#REF!</definedName>
    <definedName name="is_pfin_adj_CM4NE" localSheetId="14">#REF!</definedName>
    <definedName name="is_pfin_adj_CM4NE">#REF!</definedName>
    <definedName name="is_pfin_adj_CM5DC" localSheetId="14">#REF!</definedName>
    <definedName name="is_pfin_adj_CM5DC">#REF!</definedName>
    <definedName name="is_pfin_adj_CM5DE" localSheetId="14">#REF!</definedName>
    <definedName name="is_pfin_adj_CM5DE">#REF!</definedName>
    <definedName name="is_pfin_adj_CMDCC" localSheetId="14">#REF!</definedName>
    <definedName name="is_pfin_adj_CMDCC">#REF!</definedName>
    <definedName name="is_pfin_adj_CMDEC" localSheetId="14">#REF!</definedName>
    <definedName name="is_pfin_adj_CMDEC">#REF!</definedName>
    <definedName name="is_pfin_adj_CMELE" localSheetId="14">#REF!</definedName>
    <definedName name="is_pfin_adj_CMELE">#REF!</definedName>
    <definedName name="is_pfin_adj_CMNEP" localSheetId="14">#REF!</definedName>
    <definedName name="is_pfin_adj_CMNEP">#REF!</definedName>
    <definedName name="is_pfin_adj_corp" localSheetId="14">#REF!</definedName>
    <definedName name="is_pfin_adj_corp">#REF!</definedName>
    <definedName name="is_pfin_adj_cres" localSheetId="14">#REF!</definedName>
    <definedName name="is_pfin_adj_cres">#REF!</definedName>
    <definedName name="is_pfin_adj_dcc" localSheetId="14">#REF!</definedName>
    <definedName name="is_pfin_adj_dcc">#REF!</definedName>
    <definedName name="is_pfin_adj_dcom" localSheetId="14">#REF!</definedName>
    <definedName name="is_pfin_adj_dcom">#REF!</definedName>
    <definedName name="is_pfin_adj_desi" localSheetId="14">#REF!</definedName>
    <definedName name="is_pfin_adj_desi">#REF!</definedName>
    <definedName name="is_pfin_adj_dfd" localSheetId="14">#REF!</definedName>
    <definedName name="is_pfin_adj_dfd">#REF!</definedName>
    <definedName name="is_pfin_adj_dnet" localSheetId="14">#REF!</definedName>
    <definedName name="is_pfin_adj_dnet">#REF!</definedName>
    <definedName name="is_pfin_adj_dsol" localSheetId="14">#REF!</definedName>
    <definedName name="is_pfin_adj_dsol">#REF!</definedName>
    <definedName name="is_pfin_adj_eadj" localSheetId="14">#REF!</definedName>
    <definedName name="is_pfin_adj_eadj">#REF!</definedName>
    <definedName name="is_pfin_adj_elec" localSheetId="14">#REF!</definedName>
    <definedName name="is_pfin_adj_elec">#REF!</definedName>
    <definedName name="is_pfin_adj_fnco" localSheetId="14">#REF!</definedName>
    <definedName name="is_pfin_adj_fnco">#REF!</definedName>
    <definedName name="is_pfin_adj_fsac" localSheetId="14">#REF!</definedName>
    <definedName name="is_pfin_adj_fsac">#REF!</definedName>
    <definedName name="is_pfin_adj_fser" localSheetId="14">#REF!</definedName>
    <definedName name="is_pfin_adj_fser">#REF!</definedName>
    <definedName name="is_pfin_adj_fstp" localSheetId="14">#REF!</definedName>
    <definedName name="is_pfin_adj_fstp">#REF!</definedName>
    <definedName name="is_pfin_adj_GADD" localSheetId="14">#REF!</definedName>
    <definedName name="is_pfin_adj_GADD">#REF!</definedName>
    <definedName name="is_pfin_adj_GADI" localSheetId="14">#REF!</definedName>
    <definedName name="is_pfin_adj_GADI">#REF!</definedName>
    <definedName name="is_pfin_adj_mali" localSheetId="14">#REF!</definedName>
    <definedName name="is_pfin_adj_mali">#REF!</definedName>
    <definedName name="is_pfin_adj_MWP" localSheetId="14">#REF!</definedName>
    <definedName name="is_pfin_adj_MWP">#REF!</definedName>
    <definedName name="is_pfin_adj_NEP" localSheetId="14">#REF!</definedName>
    <definedName name="is_pfin_adj_NEP">#REF!</definedName>
    <definedName name="is_pfin_adj_new_ambr" localSheetId="14">#REF!</definedName>
    <definedName name="is_pfin_adj_new_ambr">#REF!</definedName>
    <definedName name="is_pfin_adj_new_asst" localSheetId="14">#REF!</definedName>
    <definedName name="is_pfin_adj_new_asst">#REF!</definedName>
    <definedName name="is_pfin_adj_new_capx" localSheetId="14">#REF!</definedName>
    <definedName name="is_pfin_adj_new_capx">#REF!</definedName>
    <definedName name="is_pfin_adj_new_CM1DC" localSheetId="14">#REF!</definedName>
    <definedName name="is_pfin_adj_new_CM1DC">#REF!</definedName>
    <definedName name="is_pfin_adj_new_CM1DE" localSheetId="14">#REF!</definedName>
    <definedName name="is_pfin_adj_new_CM1DE">#REF!</definedName>
    <definedName name="is_pfin_adj_new_CM1EL" localSheetId="14">#REF!</definedName>
    <definedName name="is_pfin_adj_new_CM1EL">#REF!</definedName>
    <definedName name="is_pfin_adj_new_CM1NE" localSheetId="14">#REF!</definedName>
    <definedName name="is_pfin_adj_new_CM1NE">#REF!</definedName>
    <definedName name="is_pfin_adj_new_CM2DC" localSheetId="14">#REF!</definedName>
    <definedName name="is_pfin_adj_new_CM2DC">#REF!</definedName>
    <definedName name="is_pfin_adj_new_CM2DE" localSheetId="14">#REF!</definedName>
    <definedName name="is_pfin_adj_new_CM2DE">#REF!</definedName>
    <definedName name="is_pfin_adj_new_CM2EL" localSheetId="14">#REF!</definedName>
    <definedName name="is_pfin_adj_new_CM2EL">#REF!</definedName>
    <definedName name="is_pfin_adj_new_CM2NE" localSheetId="14">#REF!</definedName>
    <definedName name="is_pfin_adj_new_CM2NE">#REF!</definedName>
    <definedName name="is_pfin_adj_new_CM3DC" localSheetId="14">#REF!</definedName>
    <definedName name="is_pfin_adj_new_CM3DC">#REF!</definedName>
    <definedName name="is_pfin_adj_new_CM3DE" localSheetId="14">#REF!</definedName>
    <definedName name="is_pfin_adj_new_CM3DE">#REF!</definedName>
    <definedName name="is_pfin_adj_new_CM3EL" localSheetId="14">#REF!</definedName>
    <definedName name="is_pfin_adj_new_CM3EL">#REF!</definedName>
    <definedName name="is_pfin_adj_new_CM3NE" localSheetId="14">#REF!</definedName>
    <definedName name="is_pfin_adj_new_CM3NE">#REF!</definedName>
    <definedName name="is_pfin_adj_new_CM4DC" localSheetId="14">#REF!</definedName>
    <definedName name="is_pfin_adj_new_CM4DC">#REF!</definedName>
    <definedName name="is_pfin_adj_new_CM4DE" localSheetId="14">#REF!</definedName>
    <definedName name="is_pfin_adj_new_CM4DE">#REF!</definedName>
    <definedName name="is_pfin_adj_new_CM4EL" localSheetId="14">#REF!</definedName>
    <definedName name="is_pfin_adj_new_CM4EL">#REF!</definedName>
    <definedName name="is_pfin_adj_new_CM4NE" localSheetId="14">#REF!</definedName>
    <definedName name="is_pfin_adj_new_CM4NE">#REF!</definedName>
    <definedName name="is_pfin_adj_new_CM5DC" localSheetId="14">#REF!</definedName>
    <definedName name="is_pfin_adj_new_CM5DC">#REF!</definedName>
    <definedName name="is_pfin_adj_new_CM5DE" localSheetId="14">#REF!</definedName>
    <definedName name="is_pfin_adj_new_CM5DE">#REF!</definedName>
    <definedName name="is_pfin_adj_new_CMDCC" localSheetId="14">#REF!</definedName>
    <definedName name="is_pfin_adj_new_CMDCC">#REF!</definedName>
    <definedName name="is_pfin_adj_new_CMDEC" localSheetId="14">#REF!</definedName>
    <definedName name="is_pfin_adj_new_CMDEC">#REF!</definedName>
    <definedName name="is_pfin_adj_new_CMELE" localSheetId="14">#REF!</definedName>
    <definedName name="is_pfin_adj_new_CMELE">#REF!</definedName>
    <definedName name="is_pfin_adj_new_CMNEP" localSheetId="14">#REF!</definedName>
    <definedName name="is_pfin_adj_new_CMNEP">#REF!</definedName>
    <definedName name="is_pfin_adj_new_corp" localSheetId="14">#REF!</definedName>
    <definedName name="is_pfin_adj_new_corp">#REF!</definedName>
    <definedName name="is_pfin_adj_new_cres" localSheetId="14">#REF!</definedName>
    <definedName name="is_pfin_adj_new_cres">#REF!</definedName>
    <definedName name="is_pfin_adj_new_dcc" localSheetId="14">#REF!</definedName>
    <definedName name="is_pfin_adj_new_dcc">#REF!</definedName>
    <definedName name="is_pfin_adj_new_dcom" localSheetId="14">#REF!</definedName>
    <definedName name="is_pfin_adj_new_dcom">#REF!</definedName>
    <definedName name="is_pfin_adj_new_desi" localSheetId="14">#REF!</definedName>
    <definedName name="is_pfin_adj_new_desi">#REF!</definedName>
    <definedName name="is_pfin_adj_new_dfd" localSheetId="14">#REF!</definedName>
    <definedName name="is_pfin_adj_new_dfd">#REF!</definedName>
    <definedName name="is_pfin_adj_new_dnet" localSheetId="14">#REF!</definedName>
    <definedName name="is_pfin_adj_new_dnet">#REF!</definedName>
    <definedName name="is_pfin_adj_new_dsol" localSheetId="14">#REF!</definedName>
    <definedName name="is_pfin_adj_new_dsol">#REF!</definedName>
    <definedName name="is_pfin_adj_new_eadj" localSheetId="14">#REF!</definedName>
    <definedName name="is_pfin_adj_new_eadj">#REF!</definedName>
    <definedName name="is_pfin_adj_new_elec" localSheetId="14">#REF!</definedName>
    <definedName name="is_pfin_adj_new_elec">#REF!</definedName>
    <definedName name="is_pfin_adj_new_fnco" localSheetId="14">#REF!</definedName>
    <definedName name="is_pfin_adj_new_fnco">#REF!</definedName>
    <definedName name="is_pfin_adj_new_fsac" localSheetId="14">#REF!</definedName>
    <definedName name="is_pfin_adj_new_fsac">#REF!</definedName>
    <definedName name="is_pfin_adj_new_fser" localSheetId="14">#REF!</definedName>
    <definedName name="is_pfin_adj_new_fser">#REF!</definedName>
    <definedName name="is_pfin_adj_new_fstp" localSheetId="14">#REF!</definedName>
    <definedName name="is_pfin_adj_new_fstp">#REF!</definedName>
    <definedName name="is_pfin_adj_new_gadd" localSheetId="14">#REF!</definedName>
    <definedName name="is_pfin_adj_new_gadd">#REF!</definedName>
    <definedName name="is_pfin_adj_new_gadi" localSheetId="14">#REF!</definedName>
    <definedName name="is_pfin_adj_new_gadi">#REF!</definedName>
    <definedName name="is_pfin_adj_new_mali" localSheetId="14">#REF!</definedName>
    <definedName name="is_pfin_adj_new_mali">#REF!</definedName>
    <definedName name="is_pfin_adj_new_nep" localSheetId="14">#REF!</definedName>
    <definedName name="is_pfin_adj_new_nep">#REF!</definedName>
    <definedName name="is_pfin_adj_new_npl" localSheetId="14">#REF!</definedName>
    <definedName name="is_pfin_adj_new_npl">#REF!</definedName>
    <definedName name="is_pfin_adj_new_resm" localSheetId="14">#REF!</definedName>
    <definedName name="is_pfin_adj_new_resm">#REF!</definedName>
    <definedName name="is_pfin_adj_new_tam" localSheetId="14">#REF!</definedName>
    <definedName name="is_pfin_adj_new_tam">#REF!</definedName>
    <definedName name="is_pfin_adj_new_vent" localSheetId="14">#REF!</definedName>
    <definedName name="is_pfin_adj_new_vent">#REF!</definedName>
    <definedName name="is_pfin_adj_new_watr" localSheetId="14">#REF!</definedName>
    <definedName name="is_pfin_adj_new_watr">#REF!</definedName>
    <definedName name="is_pfin_adj_npl" localSheetId="14">#REF!</definedName>
    <definedName name="is_pfin_adj_npl">#REF!</definedName>
    <definedName name="is_pfin_adj_resm" localSheetId="14">#REF!</definedName>
    <definedName name="is_pfin_adj_resm">#REF!</definedName>
    <definedName name="is_pfin_adj_rmwp" localSheetId="14">#REF!</definedName>
    <definedName name="is_pfin_adj_rmwp">#REF!</definedName>
    <definedName name="is_pfin_adj_rode" localSheetId="14">#REF!</definedName>
    <definedName name="is_pfin_adj_rode">#REF!</definedName>
    <definedName name="is_pfin_adj_tam" localSheetId="14">#REF!</definedName>
    <definedName name="is_pfin_adj_tam">#REF!</definedName>
    <definedName name="is_pfin_adj_vent" localSheetId="14">#REF!</definedName>
    <definedName name="is_pfin_adj_vent">#REF!</definedName>
    <definedName name="is_pfin_adj_watr" localSheetId="14">#REF!</definedName>
    <definedName name="is_pfin_adj_watr">#REF!</definedName>
    <definedName name="is_pfin_adj_wolv" localSheetId="14">#REF!</definedName>
    <definedName name="is_pfin_adj_wolv">#REF!</definedName>
    <definedName name="is_pfs_div_0" localSheetId="14">#REF!</definedName>
    <definedName name="is_pfs_div_0">#REF!</definedName>
    <definedName name="is_pfs_div_CM1DC" localSheetId="14">#REF!</definedName>
    <definedName name="is_pfs_div_CM1DC">#REF!</definedName>
    <definedName name="is_pfs_div_CM1DE" localSheetId="14">#REF!</definedName>
    <definedName name="is_pfs_div_CM1DE">#REF!</definedName>
    <definedName name="is_pfs_div_CM1EL" localSheetId="14">#REF!</definedName>
    <definedName name="is_pfs_div_CM1EL">#REF!</definedName>
    <definedName name="is_pfs_div_CM1NE" localSheetId="14">#REF!</definedName>
    <definedName name="is_pfs_div_CM1NE">#REF!</definedName>
    <definedName name="is_pfs_div_CM2DC" localSheetId="14">#REF!</definedName>
    <definedName name="is_pfs_div_CM2DC">#REF!</definedName>
    <definedName name="is_pfs_div_CM2DE" localSheetId="14">#REF!</definedName>
    <definedName name="is_pfs_div_CM2DE">#REF!</definedName>
    <definedName name="is_pfs_div_CM2EL" localSheetId="14">#REF!</definedName>
    <definedName name="is_pfs_div_CM2EL">#REF!</definedName>
    <definedName name="is_pfs_div_CM2NE" localSheetId="14">#REF!</definedName>
    <definedName name="is_pfs_div_CM2NE">#REF!</definedName>
    <definedName name="is_pfs_div_CM3DC" localSheetId="14">#REF!</definedName>
    <definedName name="is_pfs_div_CM3DC">#REF!</definedName>
    <definedName name="is_pfs_div_CM3DE" localSheetId="14">#REF!</definedName>
    <definedName name="is_pfs_div_CM3DE">#REF!</definedName>
    <definedName name="is_pfs_div_CM3EL" localSheetId="14">#REF!</definedName>
    <definedName name="is_pfs_div_CM3EL">#REF!</definedName>
    <definedName name="is_pfs_div_CM3NE" localSheetId="14">#REF!</definedName>
    <definedName name="is_pfs_div_CM3NE">#REF!</definedName>
    <definedName name="is_pfs_div_CM4DC" localSheetId="14">#REF!</definedName>
    <definedName name="is_pfs_div_CM4DC">#REF!</definedName>
    <definedName name="is_pfs_div_CM4DE" localSheetId="14">#REF!</definedName>
    <definedName name="is_pfs_div_CM4DE">#REF!</definedName>
    <definedName name="is_pfs_div_CM4EL" localSheetId="14">#REF!</definedName>
    <definedName name="is_pfs_div_CM4EL">#REF!</definedName>
    <definedName name="is_pfs_div_CM4NE" localSheetId="14">#REF!</definedName>
    <definedName name="is_pfs_div_CM4NE">#REF!</definedName>
    <definedName name="is_pfs_div_CM5DC" localSheetId="14">#REF!</definedName>
    <definedName name="is_pfs_div_CM5DC">#REF!</definedName>
    <definedName name="is_pfs_div_CM5DE" localSheetId="14">#REF!</definedName>
    <definedName name="is_pfs_div_CM5DE">#REF!</definedName>
    <definedName name="is_pfs_div_CMNEP" localSheetId="14">#REF!</definedName>
    <definedName name="is_pfs_div_CMNEP">#REF!</definedName>
    <definedName name="is_pfs_div_dgov" localSheetId="14">#REF!</definedName>
    <definedName name="is_pfs_div_dgov">#REF!</definedName>
    <definedName name="is_pfs_div_egov" localSheetId="14">#REF!</definedName>
    <definedName name="is_pfs_div_egov">#REF!</definedName>
    <definedName name="is_pfs_div_fsad" localSheetId="14">#REF!</definedName>
    <definedName name="is_pfs_div_fsad">#REF!</definedName>
    <definedName name="is_pfs_div_gadj" localSheetId="14">#REF!</definedName>
    <definedName name="is_pfs_div_gadj">#REF!</definedName>
    <definedName name="is_pfs_div_gov" localSheetId="14">#REF!</definedName>
    <definedName name="is_pfs_div_gov">#REF!</definedName>
    <definedName name="is_pfs_div_ngov" localSheetId="14">#REF!</definedName>
    <definedName name="is_pfs_div_ngov">#REF!</definedName>
    <definedName name="is_pfs_div_rgov" localSheetId="14">#REF!</definedName>
    <definedName name="is_pfs_div_rgov">#REF!</definedName>
    <definedName name="is_pfs_div_vfs" localSheetId="14">#REF!</definedName>
    <definedName name="is_pfs_div_vfs">#REF!</definedName>
    <definedName name="IS_VSG">TRUE</definedName>
    <definedName name="ISCompany" localSheetId="14">#REF!</definedName>
    <definedName name="ISCompany">#REF!</definedName>
    <definedName name="isdata_exhibit_letter" localSheetId="14">'[146]Assumptions and Inputs'!#REF!</definedName>
    <definedName name="isdata_exhibit_letter">'[146]Assumptions and Inputs'!#REF!</definedName>
    <definedName name="ISF" localSheetId="14">'[39]Maj Maint Schd'!#REF!</definedName>
    <definedName name="ISF">'[13]Maj Maint Schd'!#REF!</definedName>
    <definedName name="ISName" localSheetId="14">#REF!</definedName>
    <definedName name="ISName">#REF!</definedName>
    <definedName name="ISS_31">[244]ISS!$A$8:$Q$38</definedName>
    <definedName name="isubroll" localSheetId="14">#REF!</definedName>
    <definedName name="isubroll">#REF!</definedName>
    <definedName name="ITC" localSheetId="14">#REF!</definedName>
    <definedName name="ITC">#REF!</definedName>
    <definedName name="item1" localSheetId="14">[116]Cases!$U$63</definedName>
    <definedName name="ITEM1">[119]Cases!$Y$58</definedName>
    <definedName name="item2" localSheetId="14">[116]Cases!$V$63</definedName>
    <definedName name="ITEM2">[119]Cases!$Z$58</definedName>
    <definedName name="item3" localSheetId="14">[116]Cases!$W$63</definedName>
    <definedName name="ITEM3">[119]Cases!$AA$58</definedName>
    <definedName name="item4" localSheetId="14">[116]Cases!$X$63</definedName>
    <definedName name="ITEM4">[119]Cases!$AB$58</definedName>
    <definedName name="item5" localSheetId="14">[116]Cases!$Y$63</definedName>
    <definedName name="ITEM5">[119]Cases!$AC$58</definedName>
    <definedName name="item6" localSheetId="14">[116]Cases!$Z$63</definedName>
    <definedName name="ITEM6">[119]Cases!$AD$58</definedName>
    <definedName name="item7" localSheetId="14">[116]Cases!$AA$63</definedName>
    <definedName name="ITEM7">[119]Cases!$AE$58</definedName>
    <definedName name="item8" localSheetId="14">[116]Cases!$AB$63</definedName>
    <definedName name="ITEM8">[245]Cases!$R$41</definedName>
    <definedName name="IYSTUB" localSheetId="14">#REF!</definedName>
    <definedName name="IYSTUB">#REF!</definedName>
    <definedName name="J" localSheetId="14">#REF!</definedName>
    <definedName name="J">#REF!</definedName>
    <definedName name="Jan" localSheetId="14">[210]Summary!#REF!</definedName>
    <definedName name="Jan">#REF!</definedName>
    <definedName name="JanDRS">#REF!</definedName>
    <definedName name="Jane" localSheetId="1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e_1" localSheetId="14"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localSheetId="14"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localSheetId="14"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localSheetId="14"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2" localSheetId="14"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localSheetId="14"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localSheetId="14"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localSheetId="14"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3" localSheetId="14"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3_1" localSheetId="14" hidden="1">{#N/A,#N/A,FALSE,"Expenditures";#N/A,#N/A,FALSE,"Property Placed In-Service";#N/A,#N/A,FALSE,"Removals";#N/A,#N/A,FALSE,"Retirements";#N/A,#N/A,FALSE,"CWIP Balances";#N/A,#N/A,FALSE,"CWIP_Expend_Ratios";#N/A,#N/A,FALSE,"CWIP_Yr_End"}</definedName>
    <definedName name="Jane_3_1" hidden="1">{#N/A,#N/A,FALSE,"Expenditures";#N/A,#N/A,FALSE,"Property Placed In-Service";#N/A,#N/A,FALSE,"Removals";#N/A,#N/A,FALSE,"Retirements";#N/A,#N/A,FALSE,"CWIP Balances";#N/A,#N/A,FALSE,"CWIP_Expend_Ratios";#N/A,#N/A,FALSE,"CWIP_Yr_End"}</definedName>
    <definedName name="Jane_3_2" localSheetId="14" hidden="1">{#N/A,#N/A,FALSE,"Expenditures";#N/A,#N/A,FALSE,"Property Placed In-Service";#N/A,#N/A,FALSE,"Removals";#N/A,#N/A,FALSE,"Retirements";#N/A,#N/A,FALSE,"CWIP Balances";#N/A,#N/A,FALSE,"CWIP_Expend_Ratios";#N/A,#N/A,FALSE,"CWIP_Yr_End"}</definedName>
    <definedName name="Jane_3_2" hidden="1">{#N/A,#N/A,FALSE,"Expenditures";#N/A,#N/A,FALSE,"Property Placed In-Service";#N/A,#N/A,FALSE,"Removals";#N/A,#N/A,FALSE,"Retirements";#N/A,#N/A,FALSE,"CWIP Balances";#N/A,#N/A,FALSE,"CWIP_Expend_Ratios";#N/A,#N/A,FALSE,"CWIP_Yr_End"}</definedName>
    <definedName name="Jane_3_3" localSheetId="14" hidden="1">{#N/A,#N/A,FALSE,"Expenditures";#N/A,#N/A,FALSE,"Property Placed In-Service";#N/A,#N/A,FALSE,"Removals";#N/A,#N/A,FALSE,"Retirements";#N/A,#N/A,FALSE,"CWIP Balances";#N/A,#N/A,FALSE,"CWIP_Expend_Ratios";#N/A,#N/A,FALSE,"CWIP_Yr_End"}</definedName>
    <definedName name="Jane_3_3" hidden="1">{#N/A,#N/A,FALSE,"Expenditures";#N/A,#N/A,FALSE,"Property Placed In-Service";#N/A,#N/A,FALSE,"Removals";#N/A,#N/A,FALSE,"Retirements";#N/A,#N/A,FALSE,"CWIP Balances";#N/A,#N/A,FALSE,"CWIP_Expend_Ratios";#N/A,#N/A,FALSE,"CWIP_Yr_End"}</definedName>
    <definedName name="Jane_4" localSheetId="14"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4_1" localSheetId="14" hidden="1">{#N/A,#N/A,FALSE,"Expenditures";#N/A,#N/A,FALSE,"Property Placed In-Service";#N/A,#N/A,FALSE,"Removals";#N/A,#N/A,FALSE,"Retirements";#N/A,#N/A,FALSE,"CWIP Balances";#N/A,#N/A,FALSE,"CWIP_Expend_Ratios";#N/A,#N/A,FALSE,"CWIP_Yr_End"}</definedName>
    <definedName name="Jane_4_1" hidden="1">{#N/A,#N/A,FALSE,"Expenditures";#N/A,#N/A,FALSE,"Property Placed In-Service";#N/A,#N/A,FALSE,"Removals";#N/A,#N/A,FALSE,"Retirements";#N/A,#N/A,FALSE,"CWIP Balances";#N/A,#N/A,FALSE,"CWIP_Expend_Ratios";#N/A,#N/A,FALSE,"CWIP_Yr_End"}</definedName>
    <definedName name="Jane_4_2" localSheetId="14" hidden="1">{#N/A,#N/A,FALSE,"Expenditures";#N/A,#N/A,FALSE,"Property Placed In-Service";#N/A,#N/A,FALSE,"Removals";#N/A,#N/A,FALSE,"Retirements";#N/A,#N/A,FALSE,"CWIP Balances";#N/A,#N/A,FALSE,"CWIP_Expend_Ratios";#N/A,#N/A,FALSE,"CWIP_Yr_End"}</definedName>
    <definedName name="Jane_4_2" hidden="1">{#N/A,#N/A,FALSE,"Expenditures";#N/A,#N/A,FALSE,"Property Placed In-Service";#N/A,#N/A,FALSE,"Removals";#N/A,#N/A,FALSE,"Retirements";#N/A,#N/A,FALSE,"CWIP Balances";#N/A,#N/A,FALSE,"CWIP_Expend_Ratios";#N/A,#N/A,FALSE,"CWIP_Yr_End"}</definedName>
    <definedName name="Jane_4_3" localSheetId="14" hidden="1">{#N/A,#N/A,FALSE,"Expenditures";#N/A,#N/A,FALSE,"Property Placed In-Service";#N/A,#N/A,FALSE,"Removals";#N/A,#N/A,FALSE,"Retirements";#N/A,#N/A,FALSE,"CWIP Balances";#N/A,#N/A,FALSE,"CWIP_Expend_Ratios";#N/A,#N/A,FALSE,"CWIP_Yr_End"}</definedName>
    <definedName name="Jane_4_3" hidden="1">{#N/A,#N/A,FALSE,"Expenditures";#N/A,#N/A,FALSE,"Property Placed In-Service";#N/A,#N/A,FALSE,"Removals";#N/A,#N/A,FALSE,"Retirements";#N/A,#N/A,FALSE,"CWIP Balances";#N/A,#N/A,FALSE,"CWIP_Expend_Ratios";#N/A,#N/A,FALSE,"CWIP_Yr_End"}</definedName>
    <definedName name="Jane_5" localSheetId="1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ane_5_1" localSheetId="14" hidden="1">{#N/A,#N/A,FALSE,"Expenditures";#N/A,#N/A,FALSE,"Property Placed In-Service";#N/A,#N/A,FALSE,"Removals";#N/A,#N/A,FALSE,"Retirements";#N/A,#N/A,FALSE,"CWIP Balances";#N/A,#N/A,FALSE,"CWIP_Expend_Ratios";#N/A,#N/A,FALSE,"CWIP_Yr_End"}</definedName>
    <definedName name="Jane_5_1" hidden="1">{#N/A,#N/A,FALSE,"Expenditures";#N/A,#N/A,FALSE,"Property Placed In-Service";#N/A,#N/A,FALSE,"Removals";#N/A,#N/A,FALSE,"Retirements";#N/A,#N/A,FALSE,"CWIP Balances";#N/A,#N/A,FALSE,"CWIP_Expend_Ratios";#N/A,#N/A,FALSE,"CWIP_Yr_End"}</definedName>
    <definedName name="Jane_5_2" localSheetId="14" hidden="1">{#N/A,#N/A,FALSE,"Expenditures";#N/A,#N/A,FALSE,"Property Placed In-Service";#N/A,#N/A,FALSE,"Removals";#N/A,#N/A,FALSE,"Retirements";#N/A,#N/A,FALSE,"CWIP Balances";#N/A,#N/A,FALSE,"CWIP_Expend_Ratios";#N/A,#N/A,FALSE,"CWIP_Yr_End"}</definedName>
    <definedName name="Jane_5_2" hidden="1">{#N/A,#N/A,FALSE,"Expenditures";#N/A,#N/A,FALSE,"Property Placed In-Service";#N/A,#N/A,FALSE,"Removals";#N/A,#N/A,FALSE,"Retirements";#N/A,#N/A,FALSE,"CWIP Balances";#N/A,#N/A,FALSE,"CWIP_Expend_Ratios";#N/A,#N/A,FALSE,"CWIP_Yr_End"}</definedName>
    <definedName name="Jane_5_3" localSheetId="14" hidden="1">{#N/A,#N/A,FALSE,"Expenditures";#N/A,#N/A,FALSE,"Property Placed In-Service";#N/A,#N/A,FALSE,"Removals";#N/A,#N/A,FALSE,"Retirements";#N/A,#N/A,FALSE,"CWIP Balances";#N/A,#N/A,FALSE,"CWIP_Expend_Ratios";#N/A,#N/A,FALSE,"CWIP_Yr_End"}</definedName>
    <definedName name="Jane_5_3" hidden="1">{#N/A,#N/A,FALSE,"Expenditures";#N/A,#N/A,FALSE,"Property Placed In-Service";#N/A,#N/A,FALSE,"Removals";#N/A,#N/A,FALSE,"Retirements";#N/A,#N/A,FALSE,"CWIP Balances";#N/A,#N/A,FALSE,"CWIP_Expend_Ratios";#N/A,#N/A,FALSE,"CWIP_Yr_End"}</definedName>
    <definedName name="JanNSRS">#REF!</definedName>
    <definedName name="janr">[76]ClassKWH!$F$6:$F$23</definedName>
    <definedName name="JanRRS">#REF!</definedName>
    <definedName name="January" localSheetId="14">#REF!</definedName>
    <definedName name="January">#REF!</definedName>
    <definedName name="JanURS">#REF!</definedName>
    <definedName name="JBNAM">"FLT_RATES_"</definedName>
    <definedName name="JBNMB">"889047"</definedName>
    <definedName name="jean">[41]!is1b,[41]!is1c,[41]!STATS2,[41]!STATS3</definedName>
    <definedName name="jjjjjjjjjjjjj">[41]!jjjjjjjjjjjjj</definedName>
    <definedName name="JK" hidden="1">{#N/A,#N/A,FALSE,"Aging Summary";#N/A,#N/A,FALSE,"Ratio Analysis";#N/A,#N/A,FALSE,"Test 120 Day Accts";#N/A,#N/A,FALSE,"Tickmarks"}</definedName>
    <definedName name="jm">0.0000093749986262992</definedName>
    <definedName name="Job_Type">'[67]Info Tab'!$C$27</definedName>
    <definedName name="john1">#REF!</definedName>
    <definedName name="JPosData" localSheetId="14">#REF!</definedName>
    <definedName name="JPosData">#REF!</definedName>
    <definedName name="Jrnl_Entries" localSheetId="14">#REF!</definedName>
    <definedName name="Jrnl_Entries">#REF!</definedName>
    <definedName name="JRTABLE" localSheetId="14">#REF!</definedName>
    <definedName name="JRTABLE">#REF!</definedName>
    <definedName name="jsal">[156]Variables!$H$14</definedName>
    <definedName name="Jul" localSheetId="14">#REF!</definedName>
    <definedName name="Jul">#REF!</definedName>
    <definedName name="JulDRS">#REF!</definedName>
    <definedName name="juliaanton123">#N/A</definedName>
    <definedName name="JulNSRS">#REF!</definedName>
    <definedName name="julr">[76]ClassKWH!$L$6:$L$23</definedName>
    <definedName name="JulRRS">#REF!</definedName>
    <definedName name="JulURS">#REF!</definedName>
    <definedName name="july" localSheetId="14">#REF!</definedName>
    <definedName name="July">#REF!</definedName>
    <definedName name="july1" localSheetId="14">#REF!</definedName>
    <definedName name="july1">#REF!</definedName>
    <definedName name="Jun" localSheetId="14">#REF!</definedName>
    <definedName name="Jun">#REF!</definedName>
    <definedName name="JunDRS">#REF!</definedName>
    <definedName name="june" localSheetId="14">'[246]June '!$A$2:$E$104</definedName>
    <definedName name="June">#REF!</definedName>
    <definedName name="june1" localSheetId="14">#REF!</definedName>
    <definedName name="june1">#REF!</definedName>
    <definedName name="JUNE30DEBT" localSheetId="14">'[247]Capital Struct'!#REF!</definedName>
    <definedName name="JUNE30DEBT">'[247]Capital Struct'!#REF!</definedName>
    <definedName name="JUNK2" localSheetId="14">#REF!</definedName>
    <definedName name="JUNK2">#REF!</definedName>
    <definedName name="JUNK3" localSheetId="14">#REF!</definedName>
    <definedName name="JUNK3">#REF!</definedName>
    <definedName name="JunNSRS">#REF!</definedName>
    <definedName name="junr">[76]ClassKWH!$K$6:$K$23</definedName>
    <definedName name="JunRRS">#REF!</definedName>
    <definedName name="JunURS">#REF!</definedName>
    <definedName name="Justin" localSheetId="14">#REF!,#REF!,#REF!</definedName>
    <definedName name="Justin">#REF!,#REF!,#REF!</definedName>
    <definedName name="k">[41]!k</definedName>
    <definedName name="kd">[41]!is1b,[41]!is1c,[41]!STATS2,[41]!STATS3</definedName>
    <definedName name="Key_1" localSheetId="14">#REF!</definedName>
    <definedName name="Key_1">#REF!</definedName>
    <definedName name="Key_10" localSheetId="14">#REF!</definedName>
    <definedName name="Key_10">#REF!</definedName>
    <definedName name="Key_11" localSheetId="14">'[248]Ranking Tables'!#REF!</definedName>
    <definedName name="Key_11">'[248]Ranking Tables'!#REF!</definedName>
    <definedName name="Key_2" localSheetId="14">'[248]Ranking Tables'!#REF!</definedName>
    <definedName name="Key_2">'[248]Ranking Tables'!#REF!</definedName>
    <definedName name="Key_3" localSheetId="14">'[248]Ranking Tables'!#REF!</definedName>
    <definedName name="Key_3">'[248]Ranking Tables'!#REF!</definedName>
    <definedName name="Key_4" localSheetId="14">#REF!</definedName>
    <definedName name="Key_4">#REF!</definedName>
    <definedName name="Key_5" localSheetId="14">#REF!</definedName>
    <definedName name="Key_5">#REF!</definedName>
    <definedName name="Key_6" localSheetId="14">#REF!</definedName>
    <definedName name="Key_6">#REF!</definedName>
    <definedName name="Key_7" localSheetId="14">'[248]Ranking Tables'!#REF!</definedName>
    <definedName name="Key_7">'[248]Ranking Tables'!#REF!</definedName>
    <definedName name="Key_8" localSheetId="14">'[248]Ranking Tables'!#REF!</definedName>
    <definedName name="Key_8">'[248]Ranking Tables'!#REF!</definedName>
    <definedName name="Key_9" localSheetId="14">#REF!</definedName>
    <definedName name="Key_9">#REF!</definedName>
    <definedName name="KHL_12" localSheetId="14">'[249]Estimate Blocker 2 Tax Liab.'!#REF!</definedName>
    <definedName name="KHL_12">'[249]Estimate Blocker 2 Tax Liab.'!#REF!</definedName>
    <definedName name="kjjkjkj" localSheetId="14" hidden="1">{"BS Dollar",#N/A,FALSE,"BS";"BS CS",#N/A,FALSE,"BS"}</definedName>
    <definedName name="kjjkjkj" hidden="1">{"BS Dollar",#N/A,FALSE,"BS";"BS CS",#N/A,FALSE,"BS"}</definedName>
    <definedName name="kjjkjkj_1" localSheetId="14" hidden="1">{"BS Dollar",#N/A,FALSE,"BS";"BS CS",#N/A,FALSE,"BS"}</definedName>
    <definedName name="kjjkjkj_1" hidden="1">{"BS Dollar",#N/A,FALSE,"BS";"BS CS",#N/A,FALSE,"BS"}</definedName>
    <definedName name="kkk" localSheetId="14" hidden="1">{#N/A,#N/A,FALSE,"DAOCM 2차 검토"}</definedName>
    <definedName name="kkk" hidden="1">{#N/A,#N/A,FALSE,"DAOCM 2차 검토"}</definedName>
    <definedName name="KKKKKK" localSheetId="14">[179]main!#REF!</definedName>
    <definedName name="KKKKKK">[179]main!#REF!</definedName>
    <definedName name="kkopjopj"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kkopjopj"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kl" hidden="1">{#N/A,#N/A,FALSE,"Land";#N/A,#N/A,FALSE,"Cost Analysis";"Summary",#N/A,FALSE,"Equipment"}</definedName>
    <definedName name="kmkm"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kmkm"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kokpok">"V2001-02-28"</definedName>
    <definedName name="kpmg">#N/A</definedName>
    <definedName name="L" localSheetId="14">[41]!L</definedName>
    <definedName name="l">[250]ERCOT!$A$5:$HU$48</definedName>
    <definedName name="L_\LIBRARY\LONG\FMC\Aug98\_fbpd_model1.xls_5_Year_DCF__07_28_98__10_03_AM">"DCF2"</definedName>
    <definedName name="L_\LIBRARY\LONG\FMC\Aug98\_fbpd_model1.xls_Combined__PF_BS__07_28_98__10_01_AM">"DCF1"</definedName>
    <definedName name="LabIndex.FabYd_Substructs">'[201]Eng &amp; Labor Indices'!$J$37:$J$65</definedName>
    <definedName name="LabIndex.FabYd_Topsides">'[201]Eng &amp; Labor Indices'!$G$37:$G$65</definedName>
    <definedName name="LabIndex.LocCode">'[201]Eng &amp; Labor Indices'!$A$37:$A$65</definedName>
    <definedName name="LabIndex.Onshore">'[201]Eng &amp; Labor Indices'!$M$37:$M$64</definedName>
    <definedName name="Labor_Budgeting_Hours">'[67]Bid Units'!$O$39:$O$70</definedName>
    <definedName name="Labor_Budgeting_Units">'[67]Bid Units'!$AD$39:$AD$70</definedName>
    <definedName name="Labor_CC">'[67]Bid Units'!$D$39:$D$70</definedName>
    <definedName name="Labor_Index" localSheetId="14">#REF!</definedName>
    <definedName name="Labor_Index">#REF!</definedName>
    <definedName name="Labor_Rate">'[67]Estimate Summary'!$J$27</definedName>
    <definedName name="Labor_Total_Current_Estimate">#REF!</definedName>
    <definedName name="Labor_Total_Dollar">'[67]Estimate Summary'!$F$36</definedName>
    <definedName name="LABORINF" localSheetId="14">#REF!</definedName>
    <definedName name="LABORINF">#REF!</definedName>
    <definedName name="LABRATE">#REF!</definedName>
    <definedName name="LAF">#REF!</definedName>
    <definedName name="Lake">[47]Preamble!$F$36</definedName>
    <definedName name="lala" localSheetId="14">#REF!</definedName>
    <definedName name="lala">#REF!</definedName>
    <definedName name="lalalala">#REF!</definedName>
    <definedName name="Land_Purchase">[66]Inputs!$B$455</definedName>
    <definedName name="Land_Purchase_Option_Pmts">[66]Inputs!$B$457</definedName>
    <definedName name="Larry">#REF!</definedName>
    <definedName name="Larry2">#REF!</definedName>
    <definedName name="Last" localSheetId="14">#REF!</definedName>
    <definedName name="Last">#REF!</definedName>
    <definedName name="Last_Row" localSheetId="14">IF('Attachment 13'!Values_Entered,Header_Row+'Attachment 13'!Number_of_Payments,Header_Row)</definedName>
    <definedName name="Last_Row">IF(Values_Entered,[0]!Header_Row+[0]!Number_of_Payments,[0]!Header_Row)</definedName>
    <definedName name="Last_View_ISIX">'[69]GI Summary (BP)'!$C$35:$BA$35</definedName>
    <definedName name="LastColumn" localSheetId="14">#REF!</definedName>
    <definedName name="LastColumn">#REF!</definedName>
    <definedName name="LatestCash" localSheetId="14">#REF!</definedName>
    <definedName name="LatestCash">#REF!</definedName>
    <definedName name="LatestConvertibleDebt" localSheetId="14">#REF!</definedName>
    <definedName name="LatestConvertibleDebt">#REF!</definedName>
    <definedName name="LatestConvertiblePreferred" localSheetId="14">#REF!</definedName>
    <definedName name="LatestConvertiblePreferred">#REF!</definedName>
    <definedName name="LatestDocument" localSheetId="14">#REF!</definedName>
    <definedName name="LatestDocument">#REF!</definedName>
    <definedName name="LatestFYE" localSheetId="14">#REF!</definedName>
    <definedName name="LatestFYE">#REF!</definedName>
    <definedName name="LatestInvestmentsInUnconsolidatedAffiliates" localSheetId="14">#REF!</definedName>
    <definedName name="LatestInvestmentsInUnconsolidatedAffiliates">#REF!</definedName>
    <definedName name="LatestMinorityInterest" localSheetId="14">#REF!</definedName>
    <definedName name="LatestMinorityInterest">#REF!</definedName>
    <definedName name="LatestQuarterDate" localSheetId="14">#REF!</definedName>
    <definedName name="LatestQuarterDate">#REF!</definedName>
    <definedName name="LatestShares" localSheetId="14">#REF!</definedName>
    <definedName name="LatestShares">#REF!</definedName>
    <definedName name="LatestShortTermDebt" localSheetId="14">#REF!</definedName>
    <definedName name="LatestShortTermDebt">#REF!</definedName>
    <definedName name="LatestStraightLongTermDebt" localSheetId="14">#REF!</definedName>
    <definedName name="LatestStraightLongTermDebt">#REF!</definedName>
    <definedName name="LatestStraightPreferred" localSheetId="14">#REF!</definedName>
    <definedName name="LatestStraightPreferred">#REF!</definedName>
    <definedName name="Laydown_Yard_Dollars">'[67]Proj Exp &amp; OH Labor'!$F$39</definedName>
    <definedName name="layout7">#REF!</definedName>
    <definedName name="lbodp" localSheetId="14">#REF!</definedName>
    <definedName name="lbodp">#REF!</definedName>
    <definedName name="lbofee" localSheetId="14">#REF!</definedName>
    <definedName name="lbofee">#REF!</definedName>
    <definedName name="lbohead1" localSheetId="14">'[214]lbo-sum'!#REF!</definedName>
    <definedName name="lbohead1">'[214]lbo-sum'!#REF!</definedName>
    <definedName name="lbohead2" localSheetId="14">'[214]lbo-sum'!#REF!</definedName>
    <definedName name="lbohead2">'[214]lbo-sum'!#REF!</definedName>
    <definedName name="lbomcb">'[214]lbo-sum'!$Y$12</definedName>
    <definedName name="lborefin">LEFT('[214]lbo-sum'!$Y$13)="Y"</definedName>
    <definedName name="lboreturns1" localSheetId="14">#REF!</definedName>
    <definedName name="lboreturns1">#REF!</definedName>
    <definedName name="lbosum" localSheetId="14">#REF!</definedName>
    <definedName name="lbosum">#REF!</definedName>
    <definedName name="lcAmount">[65]Assumptions!$B$27</definedName>
    <definedName name="lcNetInterest">[65]Assumptions!$B$30</definedName>
    <definedName name="LD" localSheetId="14">[181]Parameters!#REF!</definedName>
    <definedName name="LD">[181]Parameters!#REF!</definedName>
    <definedName name="LDs_EPC_Contractor">[66]Inputs!$B$475</definedName>
    <definedName name="LDs_Turbine_Supplier">[66]Inputs!$B$476</definedName>
    <definedName name="Ledger" localSheetId="14">#REF!</definedName>
    <definedName name="Ledger">#REF!</definedName>
    <definedName name="LEFT" localSheetId="14">[103]main!#REF!</definedName>
    <definedName name="LEFT">[103]main!#REF!</definedName>
    <definedName name="Legal_Dept._EBIT" localSheetId="14">#REF!</definedName>
    <definedName name="Legal_Dept._EBIT">#REF!</definedName>
    <definedName name="leh">'[180]EXE MAIN MODEL'!$R$83</definedName>
    <definedName name="Length_Options" localSheetId="14">#REF!</definedName>
    <definedName name="Length_Options">#REF!</definedName>
    <definedName name="less4">[75]Sheet2!$B$3:$Q$58</definedName>
    <definedName name="lev" localSheetId="14">[40]Model!#REF!</definedName>
    <definedName name="lev">[40]Model!#REF!</definedName>
    <definedName name="Level">#REF!</definedName>
    <definedName name="LF">#REF!</definedName>
    <definedName name="LFA">#REF!</definedName>
    <definedName name="LFQ" localSheetId="14">#REF!</definedName>
    <definedName name="LFQ">#REF!</definedName>
    <definedName name="LFY" localSheetId="14">#REF!</definedName>
    <definedName name="LFY">#REF!</definedName>
    <definedName name="LFYPrice" localSheetId="14">#REF!</definedName>
    <definedName name="LFYPrice">#REF!</definedName>
    <definedName name="lgvnew" localSheetId="14">'[251]Chart of Account'!#REF!</definedName>
    <definedName name="lgvnew">'[251]Chart of Account'!#REF!</definedName>
    <definedName name="LH_BGC">'[67]Budget Form'!$N$641</definedName>
    <definedName name="LH_Civil">'[67]Budget Form'!$N$29</definedName>
    <definedName name="LH_CMCT">'[67]Budget Form'!$N$765</definedName>
    <definedName name="LH_DEMO">'[67]Budget Form'!$N$796</definedName>
    <definedName name="LH_ELEQ">'[67]Budget Form'!$N$704</definedName>
    <definedName name="LH_ENC">'[67]Budget Form'!$N$780</definedName>
    <definedName name="LH_FDN">'[67]Budget Form'!$N$157</definedName>
    <definedName name="LH_GEN">'[67]Budget Form'!$N$9</definedName>
    <definedName name="LH_GRD">'[67]Budget Form'!$N$489</definedName>
    <definedName name="LH_OHC">'[67]Budget Form'!$N$554</definedName>
    <definedName name="LH_RCWY">'[67]Budget Form'!$N$511</definedName>
    <definedName name="LH_STR">'[67]Budget Form'!$N$445</definedName>
    <definedName name="LIABEQTY" localSheetId="14">#REF!</definedName>
    <definedName name="LIABEQTY">#REF!</definedName>
    <definedName name="Liability_Insurance">[66]Inputs!$B$585</definedName>
    <definedName name="libor" localSheetId="14">[40]Model!#REF!</definedName>
    <definedName name="libor">[40]Model!#REF!</definedName>
    <definedName name="LIFE_INS_LIMIT" localSheetId="14">#REF!</definedName>
    <definedName name="LIFE_INS_LIMIT">#REF!</definedName>
    <definedName name="LIFE_INS_RATE" localSheetId="14">#REF!</definedName>
    <definedName name="LIFE_INS_RATE">#REF!</definedName>
    <definedName name="limcount" hidden="1">1</definedName>
    <definedName name="Line" localSheetId="14">#REF!</definedName>
    <definedName name="Line">#REF!</definedName>
    <definedName name="list" localSheetId="14">[252]Sheet2!$A$1:$E$96</definedName>
    <definedName name="List">#REF!</definedName>
    <definedName name="ListSheetsMacroButton" localSheetId="14">#REF!</definedName>
    <definedName name="ListSheetsMacroButton">#REF!</definedName>
    <definedName name="LIVFAC" localSheetId="14">#REF!</definedName>
    <definedName name="LIVFAC">#REF!</definedName>
    <definedName name="lj" hidden="1">{#N/A,#N/A,FALSE,"Aging Summary";#N/A,#N/A,FALSE,"Ratio Analysis";#N/A,#N/A,FALSE,"Test 120 Day Accts";#N/A,#N/A,FALSE,"Tickmarks"}</definedName>
    <definedName name="ll"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ll"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ll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ll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lm6000Array">'[72]LM600 Install Case'!$C$3:$Q$27</definedName>
    <definedName name="lm6000Cost">'[72]LM600 Install Case'!$C$8</definedName>
    <definedName name="lm6000Equity">[72]Assumptions!$E$4</definedName>
    <definedName name="lm6000Financed">[72]Assumptions!$B$25</definedName>
    <definedName name="lm6000Test">[72]Assumptions!$B$24</definedName>
    <definedName name="lm6000TestArray">'[72]Drop down lists'!$G$5:$G$6</definedName>
    <definedName name="LMP">'[220]DA LMP'!$E$1:$M$26306</definedName>
    <definedName name="Loaddata" localSheetId="14">#REF!</definedName>
    <definedName name="Loaddata">#REF!</definedName>
    <definedName name="LoadFlag" localSheetId="14">#REF!</definedName>
    <definedName name="LoadFlag">#REF!</definedName>
    <definedName name="LoadTotal" localSheetId="14">#REF!</definedName>
    <definedName name="LoadTotal">#REF!</definedName>
    <definedName name="Loan_Amount" localSheetId="14" hidden="1">#REF!</definedName>
    <definedName name="Loan_Amount" hidden="1">#REF!</definedName>
    <definedName name="LOAN_AMT" localSheetId="14">#REF!</definedName>
    <definedName name="LOAN_AMT">#REF!</definedName>
    <definedName name="Loan_Start" localSheetId="14" hidden="1">#REF!</definedName>
    <definedName name="Loan_Start" hidden="1">#REF!</definedName>
    <definedName name="Loan_Years" localSheetId="14" hidden="1">#REF!</definedName>
    <definedName name="Loan_Years" hidden="1">#REF!</definedName>
    <definedName name="LOANREC" localSheetId="14">#REF!</definedName>
    <definedName name="LOANREC">#REF!</definedName>
    <definedName name="LoBond" localSheetId="14">'[253]Key Assumptions'!#REF!</definedName>
    <definedName name="LoBond">'[253]Key Assumptions'!#REF!</definedName>
    <definedName name="loc" localSheetId="14">#REF!</definedName>
    <definedName name="loc">#REF!</definedName>
    <definedName name="Local_Account_Max_Balance">'[254]Local Account Funding'!$K$4</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14">#REF!</definedName>
    <definedName name="Location">#REF!</definedName>
    <definedName name="Locomotive" localSheetId="14">#REF!</definedName>
    <definedName name="Locomotive">#REF!</definedName>
    <definedName name="logo">[71]Assumptions!$C$43</definedName>
    <definedName name="LogTop" localSheetId="14">#REF!</definedName>
    <definedName name="LogTop">#REF!</definedName>
    <definedName name="Long_Term_Debt_Issues_99_03_Fcst___DCC" localSheetId="14">#REF!</definedName>
    <definedName name="Long_Term_Debt_Issues_99_03_Fcst___DCC">#REF!</definedName>
    <definedName name="Long_Term_Debt_Issues_99_03_Fcst___ELEC" localSheetId="14">#REF!</definedName>
    <definedName name="Long_Term_Debt_Issues_99_03_Fcst___ELEC">#REF!</definedName>
    <definedName name="Lookup">'[149]Monthly Results'!$B$2:$B$9995</definedName>
    <definedName name="Lookup1">'[149]Monthly Results'!$A$2:$A$9995</definedName>
    <definedName name="LookupTable" localSheetId="14">'[105]Steam Flow Chart'!#REF!</definedName>
    <definedName name="LookupTable">'[105]Steam Flow Chart'!#REF!</definedName>
    <definedName name="Loral">'[48]Key Assumptions'!$F$24</definedName>
    <definedName name="Low" localSheetId="14">#REF!</definedName>
    <definedName name="Low">#REF!</definedName>
    <definedName name="LowDateA" localSheetId="14">#REF!</definedName>
    <definedName name="LowDateA">#REF!</definedName>
    <definedName name="LowDateB" localSheetId="14">#REF!</definedName>
    <definedName name="LowDateB">#REF!</definedName>
    <definedName name="LowOption1" localSheetId="14">#REF!</definedName>
    <definedName name="LowOption1">#REF!</definedName>
    <definedName name="LowOption2" localSheetId="14">#REF!</definedName>
    <definedName name="LowOption2">#REF!</definedName>
    <definedName name="LowOption3" localSheetId="14">#REF!</definedName>
    <definedName name="LowOption3">#REF!</definedName>
    <definedName name="LowOption4" localSheetId="14">#REF!</definedName>
    <definedName name="LowOption4">#REF!</definedName>
    <definedName name="LowPriceA" localSheetId="14">#REF!</definedName>
    <definedName name="LowPriceA">#REF!</definedName>
    <definedName name="LowPriceB" localSheetId="14">#REF!</definedName>
    <definedName name="LowPriceB">#REF!</definedName>
    <definedName name="lp">#N/A</definedName>
    <definedName name="lpco">#N/A</definedName>
    <definedName name="ls" localSheetId="14">#N/A</definedName>
    <definedName name="LS">#REF!</definedName>
    <definedName name="LSA">#REF!</definedName>
    <definedName name="LSPMemberTB">'[255]LSP YTD Sept09 TB'!$A$7:$E$70</definedName>
    <definedName name="LSPowerAcquisition1" localSheetId="14">'[251]Chart of Account'!#REF!</definedName>
    <definedName name="LSPowerAcquisition1">'[256]Chart of Account'!$A$3:$B$1255</definedName>
    <definedName name="LTD" localSheetId="14">#REF!</definedName>
    <definedName name="LTD">#REF!</definedName>
    <definedName name="LTD_LIMIT" localSheetId="14">#REF!</definedName>
    <definedName name="LTD_LIMIT">#REF!</definedName>
    <definedName name="LTD_RATE" localSheetId="14">#REF!</definedName>
    <definedName name="LTD_RATE">#REF!</definedName>
    <definedName name="ltdebtyr1">#REF!</definedName>
    <definedName name="ltdebtyr10">#REF!</definedName>
    <definedName name="ltdebtyr11">#REF!</definedName>
    <definedName name="ltdebtyr12">#REF!</definedName>
    <definedName name="ltdebtyr13">#REF!</definedName>
    <definedName name="ltdebtyr14">#REF!</definedName>
    <definedName name="ltdebtyr15">#REF!</definedName>
    <definedName name="ltdebtyr16">#REF!</definedName>
    <definedName name="ltdebtyr17">#REF!</definedName>
    <definedName name="ltdebtyr18">#REF!</definedName>
    <definedName name="ltdebtyr19">#REF!</definedName>
    <definedName name="ltdebtyr2">#REF!</definedName>
    <definedName name="ltdebtyr20">#REF!</definedName>
    <definedName name="ltdebtyr21">#REF!</definedName>
    <definedName name="ltdebtyr3">#REF!</definedName>
    <definedName name="ltdebtyr4">#REF!</definedName>
    <definedName name="ltdebtyr5">#REF!</definedName>
    <definedName name="ltdebtyr6">#REF!</definedName>
    <definedName name="ltdebtyr7">#REF!</definedName>
    <definedName name="ltdebtyr8">#REF!</definedName>
    <definedName name="ltdebtyr9">#REF!</definedName>
    <definedName name="LTM" localSheetId="14">#REF!</definedName>
    <definedName name="LTM">#REF!</definedName>
    <definedName name="LTMEBIT" localSheetId="14">#REF!</definedName>
    <definedName name="LTMEBIT">#REF!</definedName>
    <definedName name="LTMEBITA" localSheetId="14">#REF!</definedName>
    <definedName name="LTMEBITA">#REF!</definedName>
    <definedName name="LTMEBITDAR" localSheetId="14">#REF!</definedName>
    <definedName name="LTMEBITDAR">#REF!</definedName>
    <definedName name="LTMNetRevenues" localSheetId="14">#REF!</definedName>
    <definedName name="LTMNetRevenues">#REF!</definedName>
    <definedName name="LTMOther1" localSheetId="14">#REF!</definedName>
    <definedName name="LTMOther1">#REF!</definedName>
    <definedName name="LTMOther2" localSheetId="14">#REF!</definedName>
    <definedName name="LTMOther2">#REF!</definedName>
    <definedName name="LTMOther3" localSheetId="14">#REF!</definedName>
    <definedName name="LTMOther3">#REF!</definedName>
    <definedName name="LTMPE" localSheetId="14">#REF!</definedName>
    <definedName name="LTMPE">#REF!</definedName>
    <definedName name="LTMPrice" localSheetId="14">#REF!</definedName>
    <definedName name="LTMPrice">#REF!</definedName>
    <definedName name="LTSA_Capitalization">[257]Assumptions!$B$33</definedName>
    <definedName name="LTSA_Escalator" localSheetId="14">#REF!</definedName>
    <definedName name="LTSA_Escalator">#REF!</definedName>
    <definedName name="lu" localSheetId="14">#REF!</definedName>
    <definedName name="lu">#REF!</definedName>
    <definedName name="lvldiff" localSheetId="14">#REF!</definedName>
    <definedName name="lvldiff">#REF!</definedName>
    <definedName name="LVMV" localSheetId="14">[181]Parameters!#REF!</definedName>
    <definedName name="LVMV">[181]Parameters!#REF!</definedName>
    <definedName name="LYN" localSheetId="14">#REF!</definedName>
    <definedName name="LYN">#REF!</definedName>
    <definedName name="m" localSheetId="1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_1" localSheetId="1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_BalCheck2" localSheetId="14">#REF!</definedName>
    <definedName name="m_BalCheck2">#REF!</definedName>
    <definedName name="m_CaseNames" localSheetId="14">#REF!</definedName>
    <definedName name="m_CaseNames">#REF!</definedName>
    <definedName name="m_ColumnPrint2" localSheetId="14">#REF!</definedName>
    <definedName name="m_ColumnPrint2">#REF!</definedName>
    <definedName name="m_Data" localSheetId="14">OFFSET(#REF!,0,0,COUNTA(#REF!),7)</definedName>
    <definedName name="m_Data">OFFSET(#REF!,0,0,COUNTA(#REF!),7)</definedName>
    <definedName name="m_RowPrint2" localSheetId="14">#REF!</definedName>
    <definedName name="m_RowPrint2">#REF!</definedName>
    <definedName name="Macro1">#N/A</definedName>
    <definedName name="macro2">#N/A</definedName>
    <definedName name="macro98">[41]!macro98</definedName>
    <definedName name="macro99">[41]!macro99</definedName>
    <definedName name="MACRS" localSheetId="14">#REF!</definedName>
    <definedName name="MACRS">#REF!</definedName>
    <definedName name="MACRS_TABLE" localSheetId="14">#REF!</definedName>
    <definedName name="MACRS_TABLE">#REF!</definedName>
    <definedName name="made">#N/A</definedName>
    <definedName name="Main3Income">'[99]Main III Export Tab'!$B$58:$Q$62</definedName>
    <definedName name="Maintenance_Equipment" localSheetId="14">[108]TRANBUDGET!#REF!</definedName>
    <definedName name="Maintenance_Equipment">[80]TRANBUDGET!#REF!</definedName>
    <definedName name="maintenance_rd" localSheetId="14">'[115]Assumptions and Inputs'!#REF!</definedName>
    <definedName name="maintenance_rd">'[115]Assumptions and Inputs'!#REF!</definedName>
    <definedName name="maj_maint">#REF!</definedName>
    <definedName name="make" localSheetId="14">[60]Sensitivities!#REF!</definedName>
    <definedName name="make">[60]Sensitivities!#REF!</definedName>
    <definedName name="Management_Fee" localSheetId="14">[108]TRANBUDGET!#REF!</definedName>
    <definedName name="Management_Fee">[80]TRANBUDGET!#REF!</definedName>
    <definedName name="MANGAS" localSheetId="14">#REF!</definedName>
    <definedName name="MANGAS">#REF!</definedName>
    <definedName name="manuf7">#REF!</definedName>
    <definedName name="Mar" localSheetId="14">[210]Summary!#REF!</definedName>
    <definedName name="Mar">#REF!</definedName>
    <definedName name="March" localSheetId="14">#REF!</definedName>
    <definedName name="March">#REF!</definedName>
    <definedName name="MarDRS">#REF!</definedName>
    <definedName name="marg1" localSheetId="14">#REF!</definedName>
    <definedName name="marg1">#REF!</definedName>
    <definedName name="marg2" localSheetId="14">#REF!</definedName>
    <definedName name="marg2">#REF!</definedName>
    <definedName name="marg3" localSheetId="14">#REF!</definedName>
    <definedName name="marg3">#REF!</definedName>
    <definedName name="marg4" localSheetId="14">#REF!</definedName>
    <definedName name="marg4">#REF!</definedName>
    <definedName name="Margin" localSheetId="14">#REF!</definedName>
    <definedName name="Margin">#REF!</definedName>
    <definedName name="margin2" localSheetId="14">[27]Model!#REF!</definedName>
    <definedName name="margin2">[27]Model!#REF!</definedName>
    <definedName name="margin3" localSheetId="14">[27]Model!#REF!</definedName>
    <definedName name="margin3">[27]Model!#REF!</definedName>
    <definedName name="margin4" localSheetId="14">[27]Model!#REF!</definedName>
    <definedName name="margin4">[27]Model!#REF!</definedName>
    <definedName name="margin5" localSheetId="14">[27]Model!#REF!</definedName>
    <definedName name="margin5">[27]Model!#REF!</definedName>
    <definedName name="Marginal_Tax_Rate" localSheetId="14">#REF!</definedName>
    <definedName name="Marginal_Tax_Rate">#REF!</definedName>
    <definedName name="MarginList" localSheetId="14">#REF!</definedName>
    <definedName name="MarginList">#REF!</definedName>
    <definedName name="MARKET" localSheetId="14">#REF!</definedName>
    <definedName name="MARKET">#REF!</definedName>
    <definedName name="market_equity_value" localSheetId="14">#REF!</definedName>
    <definedName name="market_equity_value">#REF!</definedName>
    <definedName name="Market_Type">OFFSET([94]Tables!$P$4,0,0,COUNTA([94]Tables!$P:$P)+0,1)</definedName>
    <definedName name="MarketCapitalization" localSheetId="14">#REF!</definedName>
    <definedName name="MarketCapitalization">#REF!</definedName>
    <definedName name="Marketingchart" localSheetId="14">#REF!</definedName>
    <definedName name="Marketingchart">#REF!</definedName>
    <definedName name="MarketRevenuesOpportunityCost">'[149]Apex 200 MW Monthly Output'!$E$3:$E$62</definedName>
    <definedName name="MarketValue" localSheetId="14">#REF!</definedName>
    <definedName name="MarketValue">#REF!</definedName>
    <definedName name="MarketValues">[96]Rates!$A$3:$M$8</definedName>
    <definedName name="Markup_Dollars">'[67]Estimate Summary'!$S$56</definedName>
    <definedName name="MarNSRS">#REF!</definedName>
    <definedName name="marr">[76]ClassKWH!$H$6:$H$23</definedName>
    <definedName name="MarRRS">#REF!</definedName>
    <definedName name="MarURS">#REF!</definedName>
    <definedName name="mason?" localSheetId="14" hidden="1">{#N/A,#N/A,FALSE,"Data &amp; Key Results";#N/A,#N/A,FALSE,"Summary Template";#N/A,#N/A,FALSE,"Budget";#N/A,#N/A,FALSE,"Present Value Comparison";#N/A,#N/A,FALSE,"Cashflow";#N/A,#N/A,FALSE,"Income";#N/A,#N/A,FALSE,"Inputs"}</definedName>
    <definedName name="mason?" hidden="1">{#N/A,#N/A,FALSE,"Data &amp; Key Results";#N/A,#N/A,FALSE,"Summary Template";#N/A,#N/A,FALSE,"Budget";#N/A,#N/A,FALSE,"Present Value Comparison";#N/A,#N/A,FALSE,"Cashflow";#N/A,#N/A,FALSE,"Income";#N/A,#N/A,FALSE,"Inputs"}</definedName>
    <definedName name="mason?_1" localSheetId="14"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2" localSheetId="14"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localSheetId="14"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3" localSheetId="14"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localSheetId="14"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4" localSheetId="14"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localSheetId="1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5" localSheetId="1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localSheetId="14"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II" localSheetId="14"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localSheetId="14"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tbidcost" localSheetId="14">'[258]OH LINE MATL QTYS'!#REF!</definedName>
    <definedName name="matbidcost">'[258]OH LINE MATL QTYS'!#REF!</definedName>
    <definedName name="Material_Budgeting_Dollars">'[67]Bid Units'!$R$39:$R$70</definedName>
    <definedName name="Material_CC">'[67]Bid Units'!$E$39:$E$70</definedName>
    <definedName name="Material_Cont">'[67]Estimate Summary'!$P$10</definedName>
    <definedName name="Material_Escalation">'[67]Estimate Summary'!$P$11</definedName>
    <definedName name="Material_Freight">'[67]Estimate Summary'!$P$15</definedName>
    <definedName name="Material_Tax_Dollars">'[67]Estimate Summary'!$P$13</definedName>
    <definedName name="MatlFactor.COA">'[201]Factor Data'!$A$4:$IV$4</definedName>
    <definedName name="MatlFactor.LocCode">'[201]Factor Data'!$A$1:$A$65536</definedName>
    <definedName name="matrix" localSheetId="14">#REF!</definedName>
    <definedName name="matrix">#REF!</definedName>
    <definedName name="matrix1" localSheetId="14">#REF!</definedName>
    <definedName name="matrix1">#REF!</definedName>
    <definedName name="matrix2" localSheetId="14">#REF!</definedName>
    <definedName name="matrix2">#REF!</definedName>
    <definedName name="Max" localSheetId="14">#REF!</definedName>
    <definedName name="Max">#REF!</definedName>
    <definedName name="max_debt" localSheetId="14">#REF!</definedName>
    <definedName name="max_debt">#REF!</definedName>
    <definedName name="MaxContract" localSheetId="14">#REF!</definedName>
    <definedName name="MaxContract">#REF!</definedName>
    <definedName name="maxdebt" localSheetId="14">[259]Model!#REF!</definedName>
    <definedName name="maxdebt">[259]Model!#REF!</definedName>
    <definedName name="MaxGenCol">18</definedName>
    <definedName name="MaxHRSummer" localSheetId="14">#REF!</definedName>
    <definedName name="MaxHRSummer">#REF!</definedName>
    <definedName name="MaxHRSummerPeak" localSheetId="14">#REF!</definedName>
    <definedName name="MaxHRSummerPeak">#REF!</definedName>
    <definedName name="MaxHRWinter" localSheetId="14">#REF!</definedName>
    <definedName name="MaxHRWinter">#REF!</definedName>
    <definedName name="MaxHRWinterPeak" localSheetId="14">#REF!</definedName>
    <definedName name="MaxHRWinterPeak">#REF!</definedName>
    <definedName name="MaxMWSummer" localSheetId="14">#REF!</definedName>
    <definedName name="MaxMWSummer">#REF!</definedName>
    <definedName name="MaxMWSummerPeak" localSheetId="14">#REF!</definedName>
    <definedName name="MaxMWSummerPeak">#REF!</definedName>
    <definedName name="MaxMWWinter" localSheetId="14">#REF!</definedName>
    <definedName name="MaxMWWinter">#REF!</definedName>
    <definedName name="MaxMWWinterPeak" localSheetId="14">#REF!</definedName>
    <definedName name="MaxMWWinterPeak">#REF!</definedName>
    <definedName name="maxr">[76]ClassKWH!$R$6:$R$23</definedName>
    <definedName name="may" localSheetId="14">[260]MAy!$A$2:$F$111</definedName>
    <definedName name="May">#REF!</definedName>
    <definedName name="MayDRS">#REF!</definedName>
    <definedName name="MayNSRS">#REF!</definedName>
    <definedName name="Mayo" localSheetId="14">#REF!</definedName>
    <definedName name="Mayo">#REF!</definedName>
    <definedName name="mayr">[76]ClassKWH!$J$6:$J$23</definedName>
    <definedName name="MayRRS">#REF!</definedName>
    <definedName name="MayURS">#REF!</definedName>
    <definedName name="mb_inputLocation" localSheetId="14" hidden="1">[107]Inputs!#REF!</definedName>
    <definedName name="mb_inputLocation" hidden="1">#REF!</definedName>
    <definedName name="MBURD" localSheetId="14">#REF!</definedName>
    <definedName name="MBURD">#REF!</definedName>
    <definedName name="MCARE_RATE" localSheetId="14">#REF!</definedName>
    <definedName name="MCARE_RATE">#REF!</definedName>
    <definedName name="MCASH" localSheetId="14">#REF!</definedName>
    <definedName name="MCASH">#REF!</definedName>
    <definedName name="mcb">[162]sum!$Y$18</definedName>
    <definedName name="mccacst" localSheetId="14">#REF!</definedName>
    <definedName name="mccacst">#REF!</definedName>
    <definedName name="mccact" localSheetId="14">#REF!</definedName>
    <definedName name="mccact">#REF!</definedName>
    <definedName name="mccash" localSheetId="14">#REF!</definedName>
    <definedName name="mccash">#REF!</definedName>
    <definedName name="mcccum" localSheetId="14">#REF!</definedName>
    <definedName name="mcccum">#REF!</definedName>
    <definedName name="McClain" localSheetId="14" hidden="1">{"PAGE_1",#N/A,FALSE,"MONTH"}</definedName>
    <definedName name="McClain" hidden="1">{"PAGE_1",#N/A,FALSE,"MONTH"}</definedName>
    <definedName name="MCCLAIN2" localSheetId="14" hidden="1">{"PAGE_1",#N/A,FALSE,"MONTH"}</definedName>
    <definedName name="MCCLAIN2" hidden="1">{"PAGE_1",#N/A,FALSE,"MONTH"}</definedName>
    <definedName name="mccmo" localSheetId="14">#REF!</definedName>
    <definedName name="mccmo">#REF!</definedName>
    <definedName name="mccmw" localSheetId="14">#REF!</definedName>
    <definedName name="mccmw">#REF!</definedName>
    <definedName name="mccrev" localSheetId="14">#REF!</definedName>
    <definedName name="mccrev">#REF!</definedName>
    <definedName name="mccs" localSheetId="14">#REF!</definedName>
    <definedName name="mccs">#REF!</definedName>
    <definedName name="mccsust" localSheetId="14">#REF!</definedName>
    <definedName name="mccsust">#REF!</definedName>
    <definedName name="mccw" localSheetId="14">#REF!</definedName>
    <definedName name="mccw">#REF!</definedName>
    <definedName name="mccytd" localSheetId="14">#REF!</definedName>
    <definedName name="mccytd">#REF!</definedName>
    <definedName name="MCI">[33]sum1!$AQ$8</definedName>
    <definedName name="MCLLBR">#REF!</definedName>
    <definedName name="mcoacst" localSheetId="14">#REF!</definedName>
    <definedName name="mcoacst">#REF!</definedName>
    <definedName name="mcoact" localSheetId="14">#REF!</definedName>
    <definedName name="mcoact">#REF!</definedName>
    <definedName name="mcoash" localSheetId="14">#REF!</definedName>
    <definedName name="mcoash">#REF!</definedName>
    <definedName name="mcocum" localSheetId="14">#REF!</definedName>
    <definedName name="mcocum">#REF!</definedName>
    <definedName name="mcomo" localSheetId="14">#REF!</definedName>
    <definedName name="mcomo">#REF!</definedName>
    <definedName name="mcomw" localSheetId="14">#REF!</definedName>
    <definedName name="mcomw">#REF!</definedName>
    <definedName name="mcorev" localSheetId="14">#REF!</definedName>
    <definedName name="mcorev">#REF!</definedName>
    <definedName name="mcos" localSheetId="14">#REF!</definedName>
    <definedName name="mcos">#REF!</definedName>
    <definedName name="mcosust" localSheetId="14">#REF!</definedName>
    <definedName name="mcosust">#REF!</definedName>
    <definedName name="mcow" localSheetId="14">#REF!</definedName>
    <definedName name="mcow">#REF!</definedName>
    <definedName name="mcoytd" localSheetId="14">#REF!</definedName>
    <definedName name="mcoytd">#REF!</definedName>
    <definedName name="MCPRC2" localSheetId="14">[116]Cases!#REF!</definedName>
    <definedName name="MCPRC2">[116]Cases!#REF!</definedName>
    <definedName name="MDCL" localSheetId="14">#REF!</definedName>
    <definedName name="MDCL">#REF!</definedName>
    <definedName name="MDCLB" localSheetId="14">#REF!</definedName>
    <definedName name="MDCLB">#REF!</definedName>
    <definedName name="MDCLF" localSheetId="14">#REF!</definedName>
    <definedName name="MDCLF">#REF!</definedName>
    <definedName name="MDCLFL" localSheetId="14">#REF!</definedName>
    <definedName name="MDCLFL">#REF!</definedName>
    <definedName name="MDCLOP" localSheetId="14">#REF!</definedName>
    <definedName name="MDCLOP">#REF!</definedName>
    <definedName name="MDCLPK" localSheetId="14">#REF!</definedName>
    <definedName name="MDCLPK">#REF!</definedName>
    <definedName name="MEAD" localSheetId="14">#REF!</definedName>
    <definedName name="MEAD">#REF!</definedName>
    <definedName name="MEADB" localSheetId="14">#REF!</definedName>
    <definedName name="MEADB">#REF!</definedName>
    <definedName name="MEADOP" localSheetId="14">#REF!</definedName>
    <definedName name="MEADOP">#REF!</definedName>
    <definedName name="MEADPK" localSheetId="14">#REF!</definedName>
    <definedName name="MEADPK">#REF!</definedName>
    <definedName name="MEADPK3" localSheetId="14">#REF!</definedName>
    <definedName name="MEADPK3">#REF!</definedName>
    <definedName name="Meals_Enter_Dollars">'[67]Proj Exp &amp; OH Labor'!$F$33</definedName>
    <definedName name="Mech_Dollars">'[67]Estimate Summary'!$F$29</definedName>
    <definedName name="Mech_Hours">'[67]Estimate Summary'!$E$29</definedName>
    <definedName name="MechHide">#REF!</definedName>
    <definedName name="MEdate">'[261]TB 09-30-08'!$B$3</definedName>
    <definedName name="MEDTABLE" localSheetId="14">#REF!</definedName>
    <definedName name="MEDTABLE">#REF!</definedName>
    <definedName name="MEDTABLE2" localSheetId="14">#REF!</definedName>
    <definedName name="MEDTABLE2">#REF!</definedName>
    <definedName name="MEHINST">#REF!</definedName>
    <definedName name="MEHLBR">#REF!</definedName>
    <definedName name="MEHMAT">#REF!</definedName>
    <definedName name="MEPRC2" localSheetId="14">[116]Cases!#REF!</definedName>
    <definedName name="MEPRC2">[116]Cases!#REF!</definedName>
    <definedName name="MERCH_SCN">[118]Cases!$O$18</definedName>
    <definedName name="MerchantCap" localSheetId="14">#REF!</definedName>
    <definedName name="MerchantCap">#REF!</definedName>
    <definedName name="merg" localSheetId="14">#REF!</definedName>
    <definedName name="merg">#REF!</definedName>
    <definedName name="merge" localSheetId="14">#REF!</definedName>
    <definedName name="merge">#REF!</definedName>
    <definedName name="METER" localSheetId="14">'[2]WC Pipeline'!#REF!</definedName>
    <definedName name="METER">'[2]WC Pipeline'!#REF!</definedName>
    <definedName name="MFIII" localSheetId="14">#REF!</definedName>
    <definedName name="MFIII">#REF!</definedName>
    <definedName name="mgmt" localSheetId="14">#REF!</definedName>
    <definedName name="mgmt">#REF!</definedName>
    <definedName name="mgmt2" localSheetId="14">#REF!</definedName>
    <definedName name="mgmt2">#REF!</definedName>
    <definedName name="mgmtCarry">[65]Assumptions!$B$37</definedName>
    <definedName name="mgmtFee" localSheetId="14">[262]Assumptions!#REF!</definedName>
    <definedName name="mgmtFee">[262]Assumptions!#REF!</definedName>
    <definedName name="MgnName" localSheetId="14">#REF!</definedName>
    <definedName name="MgnName">#REF!</definedName>
    <definedName name="MHS" localSheetId="14">#REF!</definedName>
    <definedName name="MHS">#REF!</definedName>
    <definedName name="MI" localSheetId="14">'[39]Maj Maint Schd'!#REF!</definedName>
    <definedName name="MI">'[13]Maj Maint Schd'!#REF!</definedName>
    <definedName name="michael">[41]!is1b,[41]!is1c,[41]!STATS2,[41]!STATS3</definedName>
    <definedName name="michael2">[41]!is1b,[41]!is1c,[41]!STATS2,[41]!STATS3</definedName>
    <definedName name="Mid_C___DJ_Off_Peak__F" localSheetId="14">#REF!</definedName>
    <definedName name="Mid_C___DJ_Off_Peak__F">#REF!</definedName>
    <definedName name="Mid_C___DJ_Off_Peak__NF" localSheetId="14">#REF!</definedName>
    <definedName name="Mid_C___DJ_Off_Peak__NF">#REF!</definedName>
    <definedName name="Mid_C___DJ_On_Peak__F" localSheetId="14">#REF!</definedName>
    <definedName name="Mid_C___DJ_On_Peak__F">#REF!</definedName>
    <definedName name="Mid_C___DJ_On_Peak__NF" localSheetId="14">#REF!</definedName>
    <definedName name="Mid_C___DJ_On_Peak__NF">#REF!</definedName>
    <definedName name="MIDC" localSheetId="14">#REF!</definedName>
    <definedName name="MIDC">#REF!</definedName>
    <definedName name="MIDW" localSheetId="14">#REF!</definedName>
    <definedName name="MIDW">#REF!</definedName>
    <definedName name="Midwest_Pipelines_EBIT" localSheetId="14">#REF!</definedName>
    <definedName name="Midwest_Pipelines_EBIT">#REF!</definedName>
    <definedName name="MIDWPK" localSheetId="14">#REF!</definedName>
    <definedName name="MIDWPK">#REF!</definedName>
    <definedName name="Mig_1" localSheetId="14">[57]Summary5!#REF!</definedName>
    <definedName name="Mig_1">[57]Summary5!#REF!</definedName>
    <definedName name="Mig_2" localSheetId="14">[57]Summary5!#REF!</definedName>
    <definedName name="Mig_2">[57]Summary5!#REF!</definedName>
    <definedName name="Mig_3" localSheetId="14">[57]Summary5!#REF!</definedName>
    <definedName name="Mig_3">[57]Summary5!#REF!</definedName>
    <definedName name="migration_exhibit_letter" localSheetId="14">'[146]Assumptions and Inputs'!#REF!</definedName>
    <definedName name="migration_exhibit_letter">'[146]Assumptions and Inputs'!#REF!</definedName>
    <definedName name="migration1" localSheetId="14">#REF!</definedName>
    <definedName name="migration1">#REF!</definedName>
    <definedName name="MIKE_GAS">[263]INPUT!$P$23</definedName>
    <definedName name="MIKE_MMBTu">[264]INPUT!$Q$34</definedName>
    <definedName name="Miller" localSheetId="14" hidden="1">{#N/A,#N/A,FALSE,"Expenditures";#N/A,#N/A,FALSE,"Property Placed In-Service";#N/A,#N/A,FALSE,"CWIP Balances"}</definedName>
    <definedName name="Miller" hidden="1">{#N/A,#N/A,FALSE,"Expenditures";#N/A,#N/A,FALSE,"Property Placed In-Service";#N/A,#N/A,FALSE,"CWIP Balances"}</definedName>
    <definedName name="Miller_1" localSheetId="14" hidden="1">{#N/A,#N/A,FALSE,"Expenditures";#N/A,#N/A,FALSE,"Property Placed In-Service";#N/A,#N/A,FALSE,"CWIP Balances"}</definedName>
    <definedName name="Miller_1" hidden="1">{#N/A,#N/A,FALSE,"Expenditures";#N/A,#N/A,FALSE,"Property Placed In-Service";#N/A,#N/A,FALSE,"CWIP Balances"}</definedName>
    <definedName name="Miller_1_1" localSheetId="14" hidden="1">{#N/A,#N/A,FALSE,"Expenditures";#N/A,#N/A,FALSE,"Property Placed In-Service";#N/A,#N/A,FALSE,"CWIP Balances"}</definedName>
    <definedName name="Miller_1_1" hidden="1">{#N/A,#N/A,FALSE,"Expenditures";#N/A,#N/A,FALSE,"Property Placed In-Service";#N/A,#N/A,FALSE,"CWIP Balances"}</definedName>
    <definedName name="Miller_1_2" localSheetId="14" hidden="1">{#N/A,#N/A,FALSE,"Expenditures";#N/A,#N/A,FALSE,"Property Placed In-Service";#N/A,#N/A,FALSE,"CWIP Balances"}</definedName>
    <definedName name="Miller_1_2" hidden="1">{#N/A,#N/A,FALSE,"Expenditures";#N/A,#N/A,FALSE,"Property Placed In-Service";#N/A,#N/A,FALSE,"CWIP Balances"}</definedName>
    <definedName name="Miller_1_3" localSheetId="14" hidden="1">{#N/A,#N/A,FALSE,"Expenditures";#N/A,#N/A,FALSE,"Property Placed In-Service";#N/A,#N/A,FALSE,"CWIP Balances"}</definedName>
    <definedName name="Miller_1_3" hidden="1">{#N/A,#N/A,FALSE,"Expenditures";#N/A,#N/A,FALSE,"Property Placed In-Service";#N/A,#N/A,FALSE,"CWIP Balances"}</definedName>
    <definedName name="Miller_2" localSheetId="14" hidden="1">{#N/A,#N/A,FALSE,"Expenditures";#N/A,#N/A,FALSE,"Property Placed In-Service";#N/A,#N/A,FALSE,"CWIP Balances"}</definedName>
    <definedName name="Miller_2" hidden="1">{#N/A,#N/A,FALSE,"Expenditures";#N/A,#N/A,FALSE,"Property Placed In-Service";#N/A,#N/A,FALSE,"CWIP Balances"}</definedName>
    <definedName name="Miller_2_1" localSheetId="14" hidden="1">{#N/A,#N/A,FALSE,"Expenditures";#N/A,#N/A,FALSE,"Property Placed In-Service";#N/A,#N/A,FALSE,"CWIP Balances"}</definedName>
    <definedName name="Miller_2_1" hidden="1">{#N/A,#N/A,FALSE,"Expenditures";#N/A,#N/A,FALSE,"Property Placed In-Service";#N/A,#N/A,FALSE,"CWIP Balances"}</definedName>
    <definedName name="Miller_2_2" localSheetId="14" hidden="1">{#N/A,#N/A,FALSE,"Expenditures";#N/A,#N/A,FALSE,"Property Placed In-Service";#N/A,#N/A,FALSE,"CWIP Balances"}</definedName>
    <definedName name="Miller_2_2" hidden="1">{#N/A,#N/A,FALSE,"Expenditures";#N/A,#N/A,FALSE,"Property Placed In-Service";#N/A,#N/A,FALSE,"CWIP Balances"}</definedName>
    <definedName name="Miller_2_3" localSheetId="14" hidden="1">{#N/A,#N/A,FALSE,"Expenditures";#N/A,#N/A,FALSE,"Property Placed In-Service";#N/A,#N/A,FALSE,"CWIP Balances"}</definedName>
    <definedName name="Miller_2_3" hidden="1">{#N/A,#N/A,FALSE,"Expenditures";#N/A,#N/A,FALSE,"Property Placed In-Service";#N/A,#N/A,FALSE,"CWIP Balances"}</definedName>
    <definedName name="Miller_3" localSheetId="14" hidden="1">{#N/A,#N/A,FALSE,"Expenditures";#N/A,#N/A,FALSE,"Property Placed In-Service";#N/A,#N/A,FALSE,"CWIP Balances"}</definedName>
    <definedName name="Miller_3" hidden="1">{#N/A,#N/A,FALSE,"Expenditures";#N/A,#N/A,FALSE,"Property Placed In-Service";#N/A,#N/A,FALSE,"CWIP Balances"}</definedName>
    <definedName name="Miller_3_1" localSheetId="14" hidden="1">{#N/A,#N/A,FALSE,"Expenditures";#N/A,#N/A,FALSE,"Property Placed In-Service";#N/A,#N/A,FALSE,"CWIP Balances"}</definedName>
    <definedName name="Miller_3_1" hidden="1">{#N/A,#N/A,FALSE,"Expenditures";#N/A,#N/A,FALSE,"Property Placed In-Service";#N/A,#N/A,FALSE,"CWIP Balances"}</definedName>
    <definedName name="Miller_3_2" localSheetId="14" hidden="1">{#N/A,#N/A,FALSE,"Expenditures";#N/A,#N/A,FALSE,"Property Placed In-Service";#N/A,#N/A,FALSE,"CWIP Balances"}</definedName>
    <definedName name="Miller_3_2" hidden="1">{#N/A,#N/A,FALSE,"Expenditures";#N/A,#N/A,FALSE,"Property Placed In-Service";#N/A,#N/A,FALSE,"CWIP Balances"}</definedName>
    <definedName name="Miller_3_3" localSheetId="14" hidden="1">{#N/A,#N/A,FALSE,"Expenditures";#N/A,#N/A,FALSE,"Property Placed In-Service";#N/A,#N/A,FALSE,"CWIP Balances"}</definedName>
    <definedName name="Miller_3_3" hidden="1">{#N/A,#N/A,FALSE,"Expenditures";#N/A,#N/A,FALSE,"Property Placed In-Service";#N/A,#N/A,FALSE,"CWIP Balances"}</definedName>
    <definedName name="Miller_4" localSheetId="14" hidden="1">{#N/A,#N/A,FALSE,"Expenditures";#N/A,#N/A,FALSE,"Property Placed In-Service";#N/A,#N/A,FALSE,"CWIP Balances"}</definedName>
    <definedName name="Miller_4" hidden="1">{#N/A,#N/A,FALSE,"Expenditures";#N/A,#N/A,FALSE,"Property Placed In-Service";#N/A,#N/A,FALSE,"CWIP Balances"}</definedName>
    <definedName name="Miller_4_1" localSheetId="14" hidden="1">{#N/A,#N/A,FALSE,"Expenditures";#N/A,#N/A,FALSE,"Property Placed In-Service";#N/A,#N/A,FALSE,"CWIP Balances"}</definedName>
    <definedName name="Miller_4_1" hidden="1">{#N/A,#N/A,FALSE,"Expenditures";#N/A,#N/A,FALSE,"Property Placed In-Service";#N/A,#N/A,FALSE,"CWIP Balances"}</definedName>
    <definedName name="Miller_4_2" localSheetId="14" hidden="1">{#N/A,#N/A,FALSE,"Expenditures";#N/A,#N/A,FALSE,"Property Placed In-Service";#N/A,#N/A,FALSE,"CWIP Balances"}</definedName>
    <definedName name="Miller_4_2" hidden="1">{#N/A,#N/A,FALSE,"Expenditures";#N/A,#N/A,FALSE,"Property Placed In-Service";#N/A,#N/A,FALSE,"CWIP Balances"}</definedName>
    <definedName name="Miller_4_3" localSheetId="14" hidden="1">{#N/A,#N/A,FALSE,"Expenditures";#N/A,#N/A,FALSE,"Property Placed In-Service";#N/A,#N/A,FALSE,"CWIP Balances"}</definedName>
    <definedName name="Miller_4_3" hidden="1">{#N/A,#N/A,FALSE,"Expenditures";#N/A,#N/A,FALSE,"Property Placed In-Service";#N/A,#N/A,FALSE,"CWIP Balances"}</definedName>
    <definedName name="Miller_5" localSheetId="14" hidden="1">{#N/A,#N/A,FALSE,"Expenditures";#N/A,#N/A,FALSE,"Property Placed In-Service";#N/A,#N/A,FALSE,"CWIP Balances"}</definedName>
    <definedName name="Miller_5" hidden="1">{#N/A,#N/A,FALSE,"Expenditures";#N/A,#N/A,FALSE,"Property Placed In-Service";#N/A,#N/A,FALSE,"CWIP Balances"}</definedName>
    <definedName name="Miller_5_1" localSheetId="14" hidden="1">{#N/A,#N/A,FALSE,"Expenditures";#N/A,#N/A,FALSE,"Property Placed In-Service";#N/A,#N/A,FALSE,"CWIP Balances"}</definedName>
    <definedName name="Miller_5_1" hidden="1">{#N/A,#N/A,FALSE,"Expenditures";#N/A,#N/A,FALSE,"Property Placed In-Service";#N/A,#N/A,FALSE,"CWIP Balances"}</definedName>
    <definedName name="Miller_5_2" localSheetId="14" hidden="1">{#N/A,#N/A,FALSE,"Expenditures";#N/A,#N/A,FALSE,"Property Placed In-Service";#N/A,#N/A,FALSE,"CWIP Balances"}</definedName>
    <definedName name="Miller_5_2" hidden="1">{#N/A,#N/A,FALSE,"Expenditures";#N/A,#N/A,FALSE,"Property Placed In-Service";#N/A,#N/A,FALSE,"CWIP Balances"}</definedName>
    <definedName name="Miller_5_3" localSheetId="14" hidden="1">{#N/A,#N/A,FALSE,"Expenditures";#N/A,#N/A,FALSE,"Property Placed In-Service";#N/A,#N/A,FALSE,"CWIP Balances"}</definedName>
    <definedName name="Miller_5_3" hidden="1">{#N/A,#N/A,FALSE,"Expenditures";#N/A,#N/A,FALSE,"Property Placed In-Service";#N/A,#N/A,FALSE,"CWIP Balances"}</definedName>
    <definedName name="Millions">[78]QTRSALES!$A$4:$AP$98</definedName>
    <definedName name="Millions_Except_EPS">[79]QTRINC!$A$4:$AA$122</definedName>
    <definedName name="min" localSheetId="14">#REF!</definedName>
    <definedName name="min">#REF!</definedName>
    <definedName name="MinBalance" localSheetId="14">#REF!</definedName>
    <definedName name="MinBalance">#REF!</definedName>
    <definedName name="mincash" localSheetId="14">[40]Model!#REF!</definedName>
    <definedName name="mincash">[40]Model!#REF!</definedName>
    <definedName name="MINCOME" localSheetId="14">#REF!</definedName>
    <definedName name="MINCOME">#REF!</definedName>
    <definedName name="minDSCR" localSheetId="14">'[181]Base Case'!#REF!</definedName>
    <definedName name="minDSCR">'[181]Base Case'!#REF!</definedName>
    <definedName name="MinHRSummer" localSheetId="14">#REF!</definedName>
    <definedName name="MinHRSummer">#REF!</definedName>
    <definedName name="MinHRWinter" localSheetId="14">#REF!</definedName>
    <definedName name="MinHRWinter">#REF!</definedName>
    <definedName name="minimum">[60]Model!$R$289</definedName>
    <definedName name="Minimum_Account_Balance">'[254]Local Account Funding'!$K$5</definedName>
    <definedName name="minimum_dscr" localSheetId="14">#REF!</definedName>
    <definedName name="minimum_dscr">#REF!</definedName>
    <definedName name="minimum_dtbe" localSheetId="14">[56]Consolidated!#REF!</definedName>
    <definedName name="minimum_dtbe">[56]Consolidated!#REF!</definedName>
    <definedName name="MinMWSummer" localSheetId="14">#REF!</definedName>
    <definedName name="MinMWSummer">#REF!</definedName>
    <definedName name="MinMWWinter" localSheetId="14">#REF!</definedName>
    <definedName name="MinMWWinter">#REF!</definedName>
    <definedName name="MINNBORD" localSheetId="14">#REF!</definedName>
    <definedName name="MINNBORD">#REF!</definedName>
    <definedName name="MINNES" localSheetId="14">#REF!</definedName>
    <definedName name="MINNES">#REF!</definedName>
    <definedName name="minority" localSheetId="14">#REF!</definedName>
    <definedName name="minority">#REF!</definedName>
    <definedName name="Minority_interest_activity" localSheetId="14">#REF!</definedName>
    <definedName name="Minority_interest_activity">#REF!</definedName>
    <definedName name="Minority_Interest_DCC" localSheetId="14">#REF!</definedName>
    <definedName name="Minority_Interest_DCC">#REF!</definedName>
    <definedName name="Minority_Interest_DEC" localSheetId="14">#REF!</definedName>
    <definedName name="Minority_Interest_DEC">#REF!</definedName>
    <definedName name="Minority_Interest_ELEC" localSheetId="14">#REF!</definedName>
    <definedName name="Minority_Interest_ELEC">#REF!</definedName>
    <definedName name="MinorityInterest" localSheetId="14">#REF!</definedName>
    <definedName name="MinorityInterest">#REF!</definedName>
    <definedName name="MinorityInterestAboveTheLine" localSheetId="14">#REF!</definedName>
    <definedName name="MinorityInterestAboveTheLine">#REF!</definedName>
    <definedName name="MinorityInterestBalance" localSheetId="14">#REF!</definedName>
    <definedName name="MinorityInterestBalance">#REF!</definedName>
    <definedName name="MinorityInterestBelowTheLine" localSheetId="14">#REF!</definedName>
    <definedName name="MinorityInterestBelowTheLine">#REF!</definedName>
    <definedName name="MinorityInterestInIncome" localSheetId="14">#REF!</definedName>
    <definedName name="MinorityInterestInIncome">#REF!</definedName>
    <definedName name="MirantShare">'[149]Birchwood Summary'!$B$54</definedName>
    <definedName name="Mirror" localSheetId="14">#REF!</definedName>
    <definedName name="Mirror">#REF!</definedName>
    <definedName name="MISO_RSG">[265]INPUT!$R$34</definedName>
    <definedName name="MISODispatch">OFFSET(fstart,0,0,cRows,cCols)</definedName>
    <definedName name="mkt" localSheetId="14">#REF!</definedName>
    <definedName name="mkt">#REF!</definedName>
    <definedName name="mkt_0304" localSheetId="14">[47]Preamble!#REF!</definedName>
    <definedName name="mkt_0304">[47]Preamble!#REF!</definedName>
    <definedName name="mkt_0506" localSheetId="14">[47]Preamble!#REF!</definedName>
    <definedName name="mkt_0506">[47]Preamble!#REF!</definedName>
    <definedName name="mkt_07" localSheetId="14">[47]Preamble!#REF!</definedName>
    <definedName name="mkt_07">[47]Preamble!#REF!</definedName>
    <definedName name="mkt_09" localSheetId="14">[47]Preamble!#REF!</definedName>
    <definedName name="mkt_09">[47]Preamble!#REF!</definedName>
    <definedName name="MktingChart" localSheetId="14">#REF!</definedName>
    <definedName name="MktingChart">#REF!</definedName>
    <definedName name="MktingDataBox" localSheetId="14">#REF!</definedName>
    <definedName name="MktingDataBox">#REF!</definedName>
    <definedName name="mkts" localSheetId="14">#REF!</definedName>
    <definedName name="mkts">#REF!</definedName>
    <definedName name="mmhs" localSheetId="14">#REF!</definedName>
    <definedName name="mmhs">#REF!</definedName>
    <definedName name="ModelStart">[118]Assumptions!$E$25</definedName>
    <definedName name="module">#N/A</definedName>
    <definedName name="mohrs" localSheetId="14">#REF!</definedName>
    <definedName name="mohrs">#REF!</definedName>
    <definedName name="monacst" localSheetId="14">#REF!</definedName>
    <definedName name="monacst">#REF!</definedName>
    <definedName name="monact" localSheetId="14">#REF!</definedName>
    <definedName name="monact">#REF!</definedName>
    <definedName name="monash" localSheetId="14">#REF!</definedName>
    <definedName name="monash">#REF!</definedName>
    <definedName name="moncum" localSheetId="14">#REF!</definedName>
    <definedName name="moncum">#REF!</definedName>
    <definedName name="monmo" localSheetId="14">#REF!</definedName>
    <definedName name="monmo">#REF!</definedName>
    <definedName name="monmw" localSheetId="14">#REF!</definedName>
    <definedName name="monmw">#REF!</definedName>
    <definedName name="monrev" localSheetId="14">#REF!</definedName>
    <definedName name="monrev">#REF!</definedName>
    <definedName name="mons" localSheetId="14">#REF!</definedName>
    <definedName name="mons">#REF!</definedName>
    <definedName name="monsust" localSheetId="14">#REF!</definedName>
    <definedName name="monsust">#REF!</definedName>
    <definedName name="Monthly">[91]Monthly!$A$9:$W$132</definedName>
    <definedName name="MonthlyBump" localSheetId="14">#REF!</definedName>
    <definedName name="MonthlyBump">#REF!</definedName>
    <definedName name="MonthlyPrompt" localSheetId="14">#REF!</definedName>
    <definedName name="MonthlyPrompt">#REF!</definedName>
    <definedName name="MonthNew" localSheetId="14">#REF!</definedName>
    <definedName name="MonthNew">#REF!</definedName>
    <definedName name="Months">[118]Assumptions!$E$24</definedName>
    <definedName name="monthsReserve">[65]Assumptions!$B$22</definedName>
    <definedName name="monw" localSheetId="14">#REF!</definedName>
    <definedName name="monw">#REF!</definedName>
    <definedName name="monytd" localSheetId="14">#REF!</definedName>
    <definedName name="monytd">#REF!</definedName>
    <definedName name="Moody" localSheetId="14">#REF!</definedName>
    <definedName name="Moody">#REF!</definedName>
    <definedName name="morecap" localSheetId="14">[40]Model!#REF!</definedName>
    <definedName name="morecap">[40]Model!#REF!</definedName>
    <definedName name="MORR1" localSheetId="14">#REF!</definedName>
    <definedName name="MORR1">#REF!</definedName>
    <definedName name="MORR2" localSheetId="14">#REF!</definedName>
    <definedName name="MORR2">#REF!</definedName>
    <definedName name="MORR3" localSheetId="14">#REF!</definedName>
    <definedName name="MORR3">#REF!</definedName>
    <definedName name="MORR4" localSheetId="14">#REF!</definedName>
    <definedName name="MORR4">#REF!</definedName>
    <definedName name="mortgageTax">[65]Assumptions!$E$14</definedName>
    <definedName name="mortgageTaxRate">[65]Assumptions!$E$32</definedName>
    <definedName name="MOSS_6" localSheetId="14">#REF!</definedName>
    <definedName name="MOSS_6">#REF!</definedName>
    <definedName name="MOSS_7" localSheetId="14">#REF!</definedName>
    <definedName name="MOSS_7">#REF!</definedName>
    <definedName name="MOSS6" localSheetId="14">#REF!</definedName>
    <definedName name="MOSS6">#REF!</definedName>
    <definedName name="MOSS7" localSheetId="14">#REF!</definedName>
    <definedName name="MOSS7">#REF!</definedName>
    <definedName name="Mothball">[118]Che!$G$2</definedName>
    <definedName name="MothDate">[118]Che!$G$121</definedName>
    <definedName name="MOTINST">#REF!</definedName>
    <definedName name="MotoringPowerCol">54</definedName>
    <definedName name="MOverride" localSheetId="14">#REF!</definedName>
    <definedName name="MOverride">#REF!</definedName>
    <definedName name="MOW" localSheetId="14">#REF!</definedName>
    <definedName name="MOW">#REF!</definedName>
    <definedName name="msal">[156]Variables!$H$15</definedName>
    <definedName name="MSTemporarySelectionFAVG" localSheetId="14">#REF!</definedName>
    <definedName name="MSTemporarySelectionFAVG">#REF!</definedName>
    <definedName name="mult">[266]A!$L$130</definedName>
    <definedName name="multiplier" localSheetId="14">#REF!</definedName>
    <definedName name="multiplier">#REF!</definedName>
    <definedName name="MVOL" localSheetId="14">#REF!</definedName>
    <definedName name="MVOL">#REF!</definedName>
    <definedName name="MW" localSheetId="14">#REF!</definedName>
    <definedName name="MW">#REF!</definedName>
    <definedName name="MYOPT" localSheetId="14">#REF!</definedName>
    <definedName name="MYOPT">#REF!</definedName>
    <definedName name="MYR_BID">'[67]Info Tab'!$C$11</definedName>
    <definedName name="MYR_REVIEW_NUMBER">'[67]Info Tab'!$C$19</definedName>
    <definedName name="MYSPREAD" localSheetId="14">#REF!</definedName>
    <definedName name="MYSPREAD">#REF!</definedName>
    <definedName name="Mystic_EOH_Charge" localSheetId="14">#REF!</definedName>
    <definedName name="Mystic_EOH_Charge">#REF!</definedName>
    <definedName name="n" localSheetId="14">[41]!n</definedName>
    <definedName name="n" hidden="1">{"Index",#N/A,FALSE,"Index"}</definedName>
    <definedName name="naesTotal" localSheetId="14">#REF!</definedName>
    <definedName name="naesTotal">#REF!</definedName>
    <definedName name="name" localSheetId="14">[267]Input!$B$2</definedName>
    <definedName name="name">'[232]HR CURVE'!$F$2</definedName>
    <definedName name="name2" localSheetId="14">#REF!</definedName>
    <definedName name="name2">#REF!</definedName>
    <definedName name="name45" localSheetId="14" hidden="1">{#N/A,#N/A,FALSE,"DAOCM 2차 검토"}</definedName>
    <definedName name="name45" hidden="1">{#N/A,#N/A,FALSE,"DAOCM 2차 검토"}</definedName>
    <definedName name="Nameplate" localSheetId="14">#REF!</definedName>
    <definedName name="Nameplate">#REF!</definedName>
    <definedName name="names" localSheetId="14">#REF!</definedName>
    <definedName name="names">#REF!</definedName>
    <definedName name="NBOOK" localSheetId="14">#REF!</definedName>
    <definedName name="NBOOK">#REF!</definedName>
    <definedName name="NCODE" localSheetId="14">#REF!</definedName>
    <definedName name="NCODE">#REF!</definedName>
    <definedName name="NCONT" localSheetId="14">#REF!</definedName>
    <definedName name="NCONT">#REF!</definedName>
    <definedName name="NCONTRACTS" localSheetId="14">#REF!</definedName>
    <definedName name="NCONTRACTS">#REF!</definedName>
    <definedName name="NDATE" localSheetId="14">#REF!</definedName>
    <definedName name="NDATE">#REF!</definedName>
    <definedName name="ndcf" localSheetId="14">#REF!</definedName>
    <definedName name="ndcf">#REF!</definedName>
    <definedName name="nebitda">[60]Sensitivities!$I$109:$S$111</definedName>
    <definedName name="NERC_CF" localSheetId="14">#REF!</definedName>
    <definedName name="NERC_CF">#REF!</definedName>
    <definedName name="NET" localSheetId="14">#REF!</definedName>
    <definedName name="NET">#REF!</definedName>
    <definedName name="Net_Income_from_Operations" localSheetId="14">Net_Income</definedName>
    <definedName name="Net_Income_from_Operations">Net_Income</definedName>
    <definedName name="Net_Income_Growth" localSheetId="14">#REF!</definedName>
    <definedName name="Net_Income_Growth">#REF!</definedName>
    <definedName name="Net_Margin" localSheetId="14">#REF!</definedName>
    <definedName name="Net_Margin">#REF!</definedName>
    <definedName name="net_output">#REF!</definedName>
    <definedName name="Net_Start_Up_Revenues">[66]Inputs!$B$527</definedName>
    <definedName name="NetDebtBookCapitalization" localSheetId="14">#REF!</definedName>
    <definedName name="NetDebtBookCapitalization">#REF!</definedName>
    <definedName name="NetDebtEBITDA" localSheetId="14">#REF!</definedName>
    <definedName name="NetDebtEBITDA">#REF!</definedName>
    <definedName name="netgen" localSheetId="14">#REF!</definedName>
    <definedName name="netgen">#REF!</definedName>
    <definedName name="NetIncomeToCommon" localSheetId="14">#REF!</definedName>
    <definedName name="NetIncomeToCommon">#REF!</definedName>
    <definedName name="NetIncomeToCommonGrowth" localSheetId="14">#REF!</definedName>
    <definedName name="NetIncomeToCommonGrowth">#REF!</definedName>
    <definedName name="NetIncomeToCommonMargin" localSheetId="14">#REF!</definedName>
    <definedName name="NetIncomeToCommonMargin">#REF!</definedName>
    <definedName name="NetPropertyPlantAndEquipment" localSheetId="14">#REF!</definedName>
    <definedName name="NetPropertyPlantAndEquipment">#REF!</definedName>
    <definedName name="NetRevenues" localSheetId="14">#REF!</definedName>
    <definedName name="NetRevenues">#REF!</definedName>
    <definedName name="NetRevenuesGrowth" localSheetId="14">#REF!</definedName>
    <definedName name="NetRevenuesGrowth">#REF!</definedName>
    <definedName name="NetWorkingCapital" localSheetId="14">#REF!</definedName>
    <definedName name="NetWorkingCapital">#REF!</definedName>
    <definedName name="NetWorkingCapitalMargin" localSheetId="14">#REF!</definedName>
    <definedName name="NetWorkingCapitalMargin">#REF!</definedName>
    <definedName name="new" localSheetId="14">'[129]1997 Forecast'!#REF!</definedName>
    <definedName name="NEW">#REF!</definedName>
    <definedName name="new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_debt" localSheetId="14">[62]Sheet1!#REF!</definedName>
    <definedName name="new_debt">[63]Sheet1!#REF!</definedName>
    <definedName name="new_debt_total" localSheetId="14">[62]Sheet1!#REF!</definedName>
    <definedName name="new_debt_total">[63]Sheet1!#REF!</definedName>
    <definedName name="new_equity" localSheetId="14">[62]Sheet1!#REF!</definedName>
    <definedName name="new_equity">[63]Sheet1!#REF!</definedName>
    <definedName name="New_Hire_Dollars">'[67]Estimate Summary'!$F$21</definedName>
    <definedName name="new_pref" localSheetId="14">[62]Sheet1!#REF!</definedName>
    <definedName name="new_pref">[63]Sheet1!#REF!</definedName>
    <definedName name="New_Table" localSheetId="14">#REF!</definedName>
    <definedName name="New_Table">#REF!</definedName>
    <definedName name="new1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1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2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2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newbu1" localSheetId="14">'[129]1997 Forecast'!#REF!</definedName>
    <definedName name="newbu1">'[129]1997 Forecast'!#REF!</definedName>
    <definedName name="newbud" localSheetId="14">'[129]1997 Forecast'!#REF!</definedName>
    <definedName name="newbud">'[129]1997 Forecast'!#REF!</definedName>
    <definedName name="newbud01" localSheetId="14">'[129]1997 Forecast'!#REF!</definedName>
    <definedName name="newbud01">'[129]1997 Forecast'!#REF!</definedName>
    <definedName name="newbud1" localSheetId="14">'[129]1997 Forecast'!#REF!</definedName>
    <definedName name="newbud1">'[129]1997 Forecast'!#REF!</definedName>
    <definedName name="newbud1a" localSheetId="14">'[129]1997 Forecast'!#REF!</definedName>
    <definedName name="newbud1a">'[129]1997 Forecast'!#REF!</definedName>
    <definedName name="newbud1c" localSheetId="14">'[129]1997 Forecast'!#REF!</definedName>
    <definedName name="newbud1c">'[129]1997 Forecast'!#REF!</definedName>
    <definedName name="newbud2" localSheetId="14">'[129]1997 Forecast'!#REF!</definedName>
    <definedName name="newbud2">'[129]1997 Forecast'!#REF!</definedName>
    <definedName name="newbuda" localSheetId="14">'[129]1997 Forecast'!#REF!</definedName>
    <definedName name="newbuda">'[129]1997 Forecast'!#REF!</definedName>
    <definedName name="newbudb" localSheetId="14">'[129]1997 Forecast'!#REF!</definedName>
    <definedName name="newbudb">'[129]1997 Forecast'!#REF!</definedName>
    <definedName name="newbudd" localSheetId="14">'[129]1997 Forecast'!#REF!</definedName>
    <definedName name="newbudd">'[129]1997 Forecast'!#REF!</definedName>
    <definedName name="newBuildCost">[65]Assumptions!$H$34</definedName>
    <definedName name="newBuildDiscount">[65]Assumptions!$H$35</definedName>
    <definedName name="NewCo_EPS_DataTable_Horizontal" localSheetId="14">[268]NewCo!#REF!</definedName>
    <definedName name="NewCo_EPS_DataTable_Horizontal">[268]NewCo!#REF!</definedName>
    <definedName name="NewCo_EPS_DataTable_Vertical" localSheetId="14">[268]NewCo!#REF!</definedName>
    <definedName name="NewCo_EPS_DataTable_Vertical">[268]NewCo!#REF!</definedName>
    <definedName name="newcustomers" localSheetId="14">#REF!</definedName>
    <definedName name="newcustomers">#REF!</definedName>
    <definedName name="NEWEQUITY" localSheetId="14">[189]summary!#REF!</definedName>
    <definedName name="NEWEQUITY">[189]summary!#REF!</definedName>
    <definedName name="NEWMEDIAVALUE" localSheetId="14">#REF!</definedName>
    <definedName name="NEWMEDIAVALUE">#REF!</definedName>
    <definedName name="NEWPROD">[79]NEWPRODS!$A$1:$J$26</definedName>
    <definedName name="NGFF" localSheetId="14">'[39]Maj Maint Schd'!#REF!</definedName>
    <definedName name="NGFF">'[13]Maj Maint Schd'!#REF!</definedName>
    <definedName name="NGL_Price">'[176]Price Assumption'!$A$21:$IV$21</definedName>
    <definedName name="NGROSS" localSheetId="14">#REF!</definedName>
    <definedName name="NGROSS">#REF!</definedName>
    <definedName name="NINEoFIve">[77]PERF_INCENTIVE!$H$233</definedName>
    <definedName name="NINEoFour">[77]PERF_INCENTIVE!$H$232</definedName>
    <definedName name="NINEoOne">[77]PERF_INCENTIVE!$H$229</definedName>
    <definedName name="NINEoSeven">[77]PERF_INCENTIVE!$H$235</definedName>
    <definedName name="NINEoSix">[77]PERF_INCENTIVE!$H$234</definedName>
    <definedName name="NINEoThree">[77]PERF_INCENTIVE!$H$231</definedName>
    <definedName name="NINEoTwo">[77]PERF_INCENTIVE!$H$230</definedName>
    <definedName name="NMBURD" localSheetId="14">#REF!</definedName>
    <definedName name="NMBURD">#REF!</definedName>
    <definedName name="NMSAL" localSheetId="14">#REF!</definedName>
    <definedName name="NMSAL">#REF!</definedName>
    <definedName name="NMW">'[269]Pro Forma &amp; Sum of Parts'!$D$10</definedName>
    <definedName name="NMWH" localSheetId="14">#REF!</definedName>
    <definedName name="NMWH">#REF!</definedName>
    <definedName name="No_Dept_DPT" localSheetId="14">#REF!</definedName>
    <definedName name="No_Dept_DPT">#REF!</definedName>
    <definedName name="NOB" localSheetId="14">#REF!</definedName>
    <definedName name="NOB">#REF!</definedName>
    <definedName name="NOBB" localSheetId="14">#REF!</definedName>
    <definedName name="NOBB">#REF!</definedName>
    <definedName name="NOBOP" localSheetId="14">#REF!</definedName>
    <definedName name="NOBOP">#REF!</definedName>
    <definedName name="NOBPK" localSheetId="14">#REF!</definedName>
    <definedName name="NOBPK">#REF!</definedName>
    <definedName name="NoConsolList" localSheetId="14">#REF!</definedName>
    <definedName name="NoConsolList">#REF!</definedName>
    <definedName name="nols" localSheetId="14">#REF!</definedName>
    <definedName name="nols">#REF!</definedName>
    <definedName name="NOLSwitch" localSheetId="14">#REF!</definedName>
    <definedName name="NOLSwitch">#REF!</definedName>
    <definedName name="NOMINAL_INT" localSheetId="14">#REF!</definedName>
    <definedName name="NOMINAL_INT">#REF!</definedName>
    <definedName name="NonCashInterestExpense" localSheetId="14">#REF!</definedName>
    <definedName name="NonCashInterestExpense">#REF!</definedName>
    <definedName name="NORTH">[33]sum1!$AM$8</definedName>
    <definedName name="North_America_CAPX" localSheetId="14">#REF!</definedName>
    <definedName name="North_America_CAPX">#REF!</definedName>
    <definedName name="North_America_EBIT" localSheetId="14">#REF!</definedName>
    <definedName name="North_America_EBIT">#REF!</definedName>
    <definedName name="North_America_MAINT" localSheetId="14">#REF!</definedName>
    <definedName name="North_America_MAINT">#REF!</definedName>
    <definedName name="Northeast_Pipelines_EBIT" localSheetId="14">#REF!</definedName>
    <definedName name="Northeast_Pipelines_EBIT">#REF!</definedName>
    <definedName name="notes" localSheetId="14">[60]Sensitivities!#REF!</definedName>
    <definedName name="notes">[60]Sensitivities!#REF!</definedName>
    <definedName name="Notes1" localSheetId="14">#REF!</definedName>
    <definedName name="Notes1">#REF!</definedName>
    <definedName name="Notes2" localSheetId="14">#REF!</definedName>
    <definedName name="Notes2">#REF!</definedName>
    <definedName name="NoTotalList" localSheetId="14">#REF!</definedName>
    <definedName name="NoTotalList">#REF!</definedName>
    <definedName name="Nov" localSheetId="14">[188]Ele_Op!#REF!</definedName>
    <definedName name="Nov">#REF!</definedName>
    <definedName name="NovD" localSheetId="14">[188]Ventures!#REF!</definedName>
    <definedName name="NovD">[188]Ventures!#REF!</definedName>
    <definedName name="NovE" localSheetId="14">[188]Ele_Op!#REF!</definedName>
    <definedName name="NovE">[188]Ele_Op!#REF!</definedName>
    <definedName name="November" localSheetId="14">#REF!</definedName>
    <definedName name="November">#REF!</definedName>
    <definedName name="NovO" localSheetId="14">[188]Duke_other!#REF!</definedName>
    <definedName name="NovO">[188]Duke_other!#REF!</definedName>
    <definedName name="novpromo">'[270]Lookup '!$C$3:$H$101</definedName>
    <definedName name="novr">[76]ClassKWH!$P$6:$P$23</definedName>
    <definedName name="NovS" localSheetId="14">[188]Eng_Serv!#REF!</definedName>
    <definedName name="NovS">[188]Eng_Serv!#REF!</definedName>
    <definedName name="NovT" localSheetId="14">[188]Gas_Trans!#REF!</definedName>
    <definedName name="NovT">[188]Gas_Trans!#REF!</definedName>
    <definedName name="NOx_Allowances_Out" localSheetId="14">#REF!</definedName>
    <definedName name="NOx_Allowances_Out">#REF!</definedName>
    <definedName name="NOx_Factor" localSheetId="14">#REF!</definedName>
    <definedName name="NOx_Factor">#REF!</definedName>
    <definedName name="NOx_Offsets_Construction">[66]Inputs!$B$512</definedName>
    <definedName name="NOx_Out" localSheetId="14">#REF!</definedName>
    <definedName name="NOx_Out">#REF!</definedName>
    <definedName name="NOx_RTC" localSheetId="14">#REF!</definedName>
    <definedName name="NOx_RTC">#REF!</definedName>
    <definedName name="NOXGEN2" localSheetId="14">[116]Cases!#REF!</definedName>
    <definedName name="NOXGEN2">[116]Cases!#REF!</definedName>
    <definedName name="NP">#REF!</definedName>
    <definedName name="NP15B" localSheetId="14">#REF!</definedName>
    <definedName name="NP15B">#REF!</definedName>
    <definedName name="NPERIOD" localSheetId="14">#REF!</definedName>
    <definedName name="NPERIOD">#REF!</definedName>
    <definedName name="NPRICE" localSheetId="14">#REF!</definedName>
    <definedName name="NPRICE">#REF!</definedName>
    <definedName name="NPROFIT" localSheetId="14">#REF!</definedName>
    <definedName name="NPROFIT">#REF!</definedName>
    <definedName name="nrev">[60]Sensitivities!$I$104:$S$106</definedName>
    <definedName name="NRISK" localSheetId="14">#REF!</definedName>
    <definedName name="NRISK">#REF!</definedName>
    <definedName name="NSF" localSheetId="14">'[39]Maj Maint Schd'!#REF!</definedName>
    <definedName name="NSF">'[13]Maj Maint Schd'!#REF!</definedName>
    <definedName name="nsk">[60]Model!$AQ$37</definedName>
    <definedName name="nskcase" localSheetId="14">#REF!</definedName>
    <definedName name="nskcase">#REF!</definedName>
    <definedName name="NSP_COS">#REF!</definedName>
    <definedName name="ntpfin">'[137]ME and NTP Acqs'!$V$72</definedName>
    <definedName name="nuc_emp_red" localSheetId="14">[62]Sheet1!#REF!</definedName>
    <definedName name="nuc_emp_red">[63]Sheet1!#REF!</definedName>
    <definedName name="nuc_sf_depr_a" localSheetId="14">[62]Sheet1!#REF!</definedName>
    <definedName name="nuc_sf_depr_a">[63]Sheet1!#REF!</definedName>
    <definedName name="nuc_sf_depr_b" localSheetId="14">[62]Sheet1!#REF!</definedName>
    <definedName name="nuc_sf_depr_b">[63]Sheet1!#REF!</definedName>
    <definedName name="nuc_sf_depr_c" localSheetId="14">[62]Sheet1!#REF!</definedName>
    <definedName name="nuc_sf_depr_c">[63]Sheet1!#REF!</definedName>
    <definedName name="nuc_sf_depr_d" localSheetId="14">[62]Sheet1!#REF!</definedName>
    <definedName name="nuc_sf_depr_d">[63]Sheet1!#REF!</definedName>
    <definedName name="nuc_wage_0" localSheetId="14">[62]Sheet1!#REF!</definedName>
    <definedName name="nuc_wage_0">[63]Sheet1!#REF!</definedName>
    <definedName name="nuc797act">#N/A</definedName>
    <definedName name="NUC797sum">#N/A</definedName>
    <definedName name="nuc97budget">#N/A</definedName>
    <definedName name="NUCEVA2ndqtr">#N/A</definedName>
    <definedName name="Nuclear_Prices">[142]Summary!$A$189</definedName>
    <definedName name="nugd_lp4" localSheetId="14">[62]Sheet1!#REF!</definedName>
    <definedName name="nugd_lp4">[63]Sheet1!#REF!</definedName>
    <definedName name="nugd_lp5" localSheetId="14">[62]Sheet1!#REF!</definedName>
    <definedName name="nugd_lp5">[63]Sheet1!#REF!</definedName>
    <definedName name="nugd_oth" localSheetId="14">[62]Sheet1!#REF!</definedName>
    <definedName name="nugd_oth">[63]Sheet1!#REF!</definedName>
    <definedName name="nugd_res" localSheetId="14">[62]Sheet1!#REF!</definedName>
    <definedName name="nugd_res">[63]Sheet1!#REF!</definedName>
    <definedName name="NULL" localSheetId="14">#REF!</definedName>
    <definedName name="NULL">#REF!</definedName>
    <definedName name="Num_of_prepaid_startups_col">41</definedName>
    <definedName name="Num_Pmt_Per_Year" localSheetId="14">#REF!</definedName>
    <definedName name="Num_Pmt_Per_Year">#REF!</definedName>
    <definedName name="Number" localSheetId="14">[108]TRANBUDGET!#REF!</definedName>
    <definedName name="Number">[80]TRANBUDGET!#REF!</definedName>
    <definedName name="Number_of_Payments" localSheetId="14">MATCH(0.01,'Attachment 13'!End_Bal,-1)+1</definedName>
    <definedName name="Number_of_Payments">MATCH(0.01,[0]!End_Bal,-1)+1</definedName>
    <definedName name="NURS" localSheetId="14">#REF!</definedName>
    <definedName name="NURS">#REF!</definedName>
    <definedName name="NvsAnswerCol" localSheetId="14">"'[DR_2764714_2764718_62706_DYNN3008.xls]Journal Details'!$A$5:$A$57"</definedName>
    <definedName name="NvsAnswerCol">"'[ACCTGMNL.xls]GL BUSINESS UNITS'!$A$6:$A$36"</definedName>
    <definedName name="NvsAnswerCol_1">"'[DR_2764714_2764718_62706_DYNN3008.xls]Journal Details'!$A$5:$A$57"</definedName>
    <definedName name="NvsASD" localSheetId="14">"V1999-02-28"</definedName>
    <definedName name="NvsASD">"V1901-01-01"</definedName>
    <definedName name="NvsASD_1">"V2002-03-31"</definedName>
    <definedName name="NvsAutoDrillOk">"VN"</definedName>
    <definedName name="NvsDateToNumber">"Y"</definedName>
    <definedName name="NvsElapsedTime" localSheetId="14">0.00604305555316387</definedName>
    <definedName name="NvsElapsedTime">0.000763888892834075</definedName>
    <definedName name="NvsElapsedTime_1">0.0000347222230629995</definedName>
    <definedName name="NvsElapsedTime1">0.0000694444461259991</definedName>
    <definedName name="NvsElapsedTime5">0.0000347222230629995</definedName>
    <definedName name="NvsEndTime" localSheetId="14">36245.5384840278</definedName>
    <definedName name="NvsEndTime">40753.6218287037</definedName>
    <definedName name="NvsEndTime_1">37356.8278819444</definedName>
    <definedName name="NvsEndTime1">39640.4452893519</definedName>
    <definedName name="NvsEndTime2">39672.8434027777</definedName>
    <definedName name="NvsEndTime3">39672.8433796296</definedName>
    <definedName name="NvsEndTime4">39672.8434722222</definedName>
    <definedName name="NvsEndTime5">39672.8432638889</definedName>
    <definedName name="NvsInstLang">"VENG"</definedName>
    <definedName name="NvsInstSpec" localSheetId="14">"%,FPPL_SUPP_RES_CTR,TPPL_RPTD_SRC,NFOSSIL"</definedName>
    <definedName name="NvsInstSpec">"%"</definedName>
    <definedName name="NvsInstSpec_1">"%,FBUSINESS_UNIT,V60520"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"%,X,RNF..,CZF.."</definedName>
    <definedName name="NvsNplSpec_1">"%,X,RZF.ACCOUNT.PSDetail,CZF..PSDetail"</definedName>
    <definedName name="NvsPanelBusUnit" localSheetId="14">"V"</definedName>
    <definedName name="NvsPanelBusUnit">"VKCPL"</definedName>
    <definedName name="NvsPanelEffdt" localSheetId="14">"V1900-01-01"</definedName>
    <definedName name="NvsPanelEffdt">"V2009-11-01"</definedName>
    <definedName name="NvsPanelEffdt_1">"V1900-01-01"</definedName>
    <definedName name="NvsPanelSetid" localSheetId="14">"VSHARE"</definedName>
    <definedName name="NvsPanelSetid">"VKCPL"</definedName>
    <definedName name="NvsParentRef">[271]Sheet1!$F$109</definedName>
    <definedName name="NvsReqBU" localSheetId="14">"V10000"</definedName>
    <definedName name="NvsReqBU">"VKCPL"</definedName>
    <definedName name="NvsReqBU_1">"V99999"</definedName>
    <definedName name="NvsReqBUOnly" localSheetId="14">"VN"</definedName>
    <definedName name="NvsReqBUOnly">"VY"</definedName>
    <definedName name="NvsReqBUOnly_1">"VN"</definedName>
    <definedName name="NvsStyleNme">"Classical_CF.xls"</definedName>
    <definedName name="NvsTransLed">"VN"</definedName>
    <definedName name="NvsTreeASD" localSheetId="14">"V1999-02-28"</definedName>
    <definedName name="NvsTreeASD">"V1901-01-01"</definedName>
    <definedName name="NvsTreeASD_1">"V2002-03-31"</definedName>
    <definedName name="NvsValTbl.ACCOUNT">"GL_ACCOUNT_TBL"</definedName>
    <definedName name="NvsValTbl.AFFILIATE">"AFFILIATE_VW"</definedName>
    <definedName name="NvsValTbl.BUSINESS_UNIT">"BUS_UNIT_TBL_GL"</definedName>
    <definedName name="NvsValTbl.CURRENCY_CD">"CURRENCY_CD_TBL"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C" localSheetId="14">#REF!</definedName>
    <definedName name="NWC">#REF!</definedName>
    <definedName name="nwc_rate">'[34]Assumptions and Inputs'!$C$184</definedName>
    <definedName name="nwcass1">[60]Sensitivities!$I$114:$S$116</definedName>
    <definedName name="nwcass2">[60]Sensitivities!$I$119:$S$121</definedName>
    <definedName name="NWCB" localSheetId="14">#REF!</definedName>
    <definedName name="NWCB">#REF!</definedName>
    <definedName name="nwcliab1">[60]Sensitivities!$I$124:$S$126</definedName>
    <definedName name="NWEIGHT" localSheetId="14">#REF!</definedName>
    <definedName name="NWEIGHT">#REF!</definedName>
    <definedName name="NYMEXPX" localSheetId="14">#REF!</definedName>
    <definedName name="NYMEXPX">#REF!</definedName>
    <definedName name="NYMEXVOL" localSheetId="14">#REF!</definedName>
    <definedName name="NYMEXVOL">#REF!</definedName>
    <definedName name="O_M_Mobilization">[66]Inputs!$B$569</definedName>
    <definedName name="O_M_Mobilization___Labor">[66]Inputs!$B$570</definedName>
    <definedName name="OandM" localSheetId="14">#REF!</definedName>
    <definedName name="OandM">#REF!</definedName>
    <definedName name="OBLIGATION" localSheetId="14">#REF!</definedName>
    <definedName name="OBLIGATION">#REF!</definedName>
    <definedName name="ObsMidVolMonthly">'[272]Monthly Implied Vol'!$W$4:$AL$25</definedName>
    <definedName name="Ocean_Transit_DSU">[66]Inputs!$B$584</definedName>
    <definedName name="OCONT" localSheetId="14">#REF!</definedName>
    <definedName name="OCONT">#REF!</definedName>
    <definedName name="Oct" localSheetId="14">[188]Ele_Op!#REF!</definedName>
    <definedName name="Oct">#REF!</definedName>
    <definedName name="OctD" localSheetId="14">[188]Ventures!#REF!</definedName>
    <definedName name="OctD">[188]Ventures!#REF!</definedName>
    <definedName name="OctE" localSheetId="14">[188]Ele_Op!#REF!</definedName>
    <definedName name="OctE">[188]Ele_Op!#REF!</definedName>
    <definedName name="OctO" localSheetId="14">[188]Duke_other!#REF!</definedName>
    <definedName name="OctO">[188]Duke_other!#REF!</definedName>
    <definedName name="October" localSheetId="14">#REF!</definedName>
    <definedName name="October">#REF!</definedName>
    <definedName name="octr">[76]ClassKWH!$O$6:$O$23</definedName>
    <definedName name="OctS" localSheetId="14">[188]Eng_Serv!#REF!</definedName>
    <definedName name="OctS">[188]Eng_Serv!#REF!</definedName>
    <definedName name="OctT" localSheetId="14">[188]Gas_Trans!#REF!</definedName>
    <definedName name="OctT">[188]Gas_Trans!#REF!</definedName>
    <definedName name="ODELTA" localSheetId="14">#REF!</definedName>
    <definedName name="ODELTA">#REF!</definedName>
    <definedName name="Off_Balance_Sheet_Financing_per_template___DCC" localSheetId="14">#REF!</definedName>
    <definedName name="Off_Balance_Sheet_Financing_per_template___DCC">#REF!</definedName>
    <definedName name="Off_Balance_Sheet_Financing_per_template___ELEC" localSheetId="14">#REF!</definedName>
    <definedName name="Off_Balance_Sheet_Financing_per_template___ELEC">#REF!</definedName>
    <definedName name="Off_Credit_Project_Financing___DCC" localSheetId="14">#REF!</definedName>
    <definedName name="Off_Credit_Project_Financing___DCC">#REF!</definedName>
    <definedName name="Off_Credit_Project_Financing___ELEC" localSheetId="14">#REF!</definedName>
    <definedName name="Off_Credit_Project_Financing___ELEC">#REF!</definedName>
    <definedName name="OFFBORD" localSheetId="14">#REF!</definedName>
    <definedName name="OFFBORD">#REF!</definedName>
    <definedName name="Office_Equipment_and_Furnishings" localSheetId="14">[108]TRANBUDGET!#REF!</definedName>
    <definedName name="Office_Equipment_and_Furnishings">[80]TRANBUDGET!#REF!</definedName>
    <definedName name="Office_Supplies_and_Expenses" localSheetId="14">[108]TRANBUDGET!#REF!</definedName>
    <definedName name="Office_Supplies_and_Expenses">[80]TRANBUDGET!#REF!</definedName>
    <definedName name="Office_Supply_Dollars">'[67]Proj Exp &amp; OH Labor'!$F$23</definedName>
    <definedName name="OFFICES" localSheetId="14">#REF!</definedName>
    <definedName name="OFFICES">#REF!</definedName>
    <definedName name="offpeak_hours" localSheetId="14">#REF!</definedName>
    <definedName name="offpeak_hours">#REF!</definedName>
    <definedName name="OffPeakAccrual">#REF!</definedName>
    <definedName name="OffPeakDay">#REF!</definedName>
    <definedName name="OffPeakMTM">#REF!</definedName>
    <definedName name="OffPeakParty">#REF!</definedName>
    <definedName name="OFFSHORE" localSheetId="14">'[211]Eng Rate Summary (Primary)'!#REF!</definedName>
    <definedName name="OFFSHORE">'[211]Eng Rate Summary (Primary)'!#REF!</definedName>
    <definedName name="OG_Factor" localSheetId="14">#REF!</definedName>
    <definedName name="OG_Factor">#REF!</definedName>
    <definedName name="Oil_Price">'[176]Price Assumption'!$A$17:$IV$17</definedName>
    <definedName name="Oil_Prices">[142]Summary!$A$96</definedName>
    <definedName name="OILBORD" localSheetId="14">#REF!</definedName>
    <definedName name="OILBORD">#REF!</definedName>
    <definedName name="OilGalperStart" localSheetId="14">[134]OperPar!#REF!</definedName>
    <definedName name="OilGalperStart">[184]OperPar!#REF!</definedName>
    <definedName name="oint00">[228]model!$P$393</definedName>
    <definedName name="oint01">[228]model!$R$393</definedName>
    <definedName name="oint02">[228]model!$T$393</definedName>
    <definedName name="oint03">[228]model!$V$393</definedName>
    <definedName name="oint04">[228]model!$X$393</definedName>
    <definedName name="oint98">[228]model!$L$393</definedName>
    <definedName name="oint99">[228]model!$N$393</definedName>
    <definedName name="OK" localSheetId="14" hidden="1">{#N/A,#N/A,FALSE,"Cover";#N/A,#N/A,FALSE,"LUMI";#N/A,#N/A,FALSE,"COMD";#N/A,#N/A,FALSE,"Valuation";#N/A,#N/A,FALSE,"Assumptions";#N/A,#N/A,FALSE,"Pooling";#N/A,#N/A,FALSE,"BalanceSheet"}</definedName>
    <definedName name="OK" hidden="1">{#N/A,#N/A,FALSE,"Cover";#N/A,#N/A,FALSE,"LUMI";#N/A,#N/A,FALSE,"COMD";#N/A,#N/A,FALSE,"Valuation";#N/A,#N/A,FALSE,"Assumptions";#N/A,#N/A,FALSE,"Pooling";#N/A,#N/A,FALSE,"BalanceSheet"}</definedName>
    <definedName name="OK_1" localSheetId="14" hidden="1">{#N/A,#N/A,FALSE,"Cover";#N/A,#N/A,FALSE,"LUMI";#N/A,#N/A,FALSE,"COMD";#N/A,#N/A,FALSE,"Valuation";#N/A,#N/A,FALSE,"Assumptions";#N/A,#N/A,FALSE,"Pooling";#N/A,#N/A,FALSE,"BalanceSheet"}</definedName>
    <definedName name="OK_1" hidden="1">{#N/A,#N/A,FALSE,"Cover";#N/A,#N/A,FALSE,"LUMI";#N/A,#N/A,FALSE,"COMD";#N/A,#N/A,FALSE,"Valuation";#N/A,#N/A,FALSE,"Assumptions";#N/A,#N/A,FALSE,"Pooling";#N/A,#N/A,FALSE,"BalanceSheet"}</definedName>
    <definedName name="old.cashflow" localSheetId="14" hidden="1">{#N/A,#N/A,TRUE,"Cover";#N/A,#N/A,TRUE,"Inputs";#N/A,#N/A,TRUE,"Results";#N/A,#N/A,TRUE,"Stats";#N/A,#N/A,TRUE,"Capital Cost";#N/A,#N/A,TRUE,"Income Statement";#N/A,#N/A,TRUE,"Cash Flows";#N/A,#N/A,TRUE,"Selldown";#N/A,#N/A,TRUE,"BookDep";#N/A,#N/A,TRUE,"Cash Taxes";#N/A,#N/A,TRUE,"O&amp;M";#N/A,#N/A,TRUE,"Graphs";#N/A,#N/A,TRUE,"Assumptions"}</definedName>
    <definedName name="old.cashflow" hidden="1">{#N/A,#N/A,TRUE,"Cover";#N/A,#N/A,TRUE,"Inputs";#N/A,#N/A,TRUE,"Results";#N/A,#N/A,TRUE,"Stats";#N/A,#N/A,TRUE,"Capital Cost";#N/A,#N/A,TRUE,"Income Statement";#N/A,#N/A,TRUE,"Cash Flows";#N/A,#N/A,TRUE,"Selldown";#N/A,#N/A,TRUE,"BookDep";#N/A,#N/A,TRUE,"Cash Taxes";#N/A,#N/A,TRUE,"O&amp;M";#N/A,#N/A,TRUE,"Graphs";#N/A,#N/A,TRUE,"Assumptions"}</definedName>
    <definedName name="old_irr" localSheetId="14">#REF!</definedName>
    <definedName name="old_irr">#REF!</definedName>
    <definedName name="OM" localSheetId="14">[199]Parameters!#REF!</definedName>
    <definedName name="OM">[199]Parameters!#REF!</definedName>
    <definedName name="OMWH" localSheetId="14">#REF!</definedName>
    <definedName name="OMWH">#REF!</definedName>
    <definedName name="onpeak" localSheetId="14">[187]Energy!#REF!</definedName>
    <definedName name="onpeak">[187]Energy!#REF!</definedName>
    <definedName name="ONSHORE" localSheetId="14">'[211]Eng Rate Summary (Primary)'!#REF!</definedName>
    <definedName name="ONSHORE">'[211]Eng Rate Summary (Primary)'!#REF!</definedName>
    <definedName name="ONTDIST" localSheetId="14">#REF!</definedName>
    <definedName name="ONTDIST">#REF!</definedName>
    <definedName name="Ontelaunee" localSheetId="14">#REF!</definedName>
    <definedName name="Ontelaunee">#REF!</definedName>
    <definedName name="ONTGEN" localSheetId="14">#REF!</definedName>
    <definedName name="ONTGEN">#REF!</definedName>
    <definedName name="ONTINV" localSheetId="14">#REF!</definedName>
    <definedName name="ONTINV">#REF!</definedName>
    <definedName name="ONTLEASE" localSheetId="14">#REF!</definedName>
    <definedName name="ONTLEASE">#REF!</definedName>
    <definedName name="ONTMAIN" localSheetId="14">#REF!</definedName>
    <definedName name="ONTMAIN">#REF!</definedName>
    <definedName name="ONTMEAS" localSheetId="14">#REF!</definedName>
    <definedName name="ONTMEAS">#REF!</definedName>
    <definedName name="ONTSERV" localSheetId="14">#REF!</definedName>
    <definedName name="ONTSERV">#REF!</definedName>
    <definedName name="oo"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oo"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opco00">[228]model!$P$398</definedName>
    <definedName name="opco01">[228]model!$R$398</definedName>
    <definedName name="opco02">[228]model!$T$398</definedName>
    <definedName name="opco03">[228]model!$V$398</definedName>
    <definedName name="opco04">[228]model!$X$398</definedName>
    <definedName name="opco98">[228]model!$L$398</definedName>
    <definedName name="opco99">[228]model!$N$398</definedName>
    <definedName name="OPCOST" localSheetId="14">#REF!</definedName>
    <definedName name="OPCOST">#REF!</definedName>
    <definedName name="OPDAYS" localSheetId="14">#REF!</definedName>
    <definedName name="OPDAYS">#REF!</definedName>
    <definedName name="Operating" localSheetId="14">#REF!</definedName>
    <definedName name="Operating">#REF!</definedName>
    <definedName name="OperatingIncome" localSheetId="14">#REF!</definedName>
    <definedName name="OperatingIncome">#REF!</definedName>
    <definedName name="OPERATIONS">#N/A</definedName>
    <definedName name="Operator_Fee_during_Mobilization">[66]Inputs!$B$572</definedName>
    <definedName name="operexp">[60]Model!$AO$27:$AR$28</definedName>
    <definedName name="OPERIOD" localSheetId="14">#REF!</definedName>
    <definedName name="OPERIOD">#REF!</definedName>
    <definedName name="OpexCase" localSheetId="14">#REF!</definedName>
    <definedName name="OpexCase">#REF!</definedName>
    <definedName name="OPHOURS" localSheetId="14">#REF!</definedName>
    <definedName name="OPHOURS">#REF!</definedName>
    <definedName name="opinion_toggle">'[110]Assumptions and Inputs'!$C$23</definedName>
    <definedName name="OpInput1" localSheetId="14">#REF!</definedName>
    <definedName name="OpInput1">#REF!</definedName>
    <definedName name="OpInput2" localSheetId="14">#REF!</definedName>
    <definedName name="OpInput2">#REF!</definedName>
    <definedName name="OpInput3" localSheetId="14">#REF!</definedName>
    <definedName name="OpInput3">#REF!</definedName>
    <definedName name="OpInput4" localSheetId="14">#REF!</definedName>
    <definedName name="OpInput4">#REF!</definedName>
    <definedName name="OpInput5" localSheetId="14">#REF!</definedName>
    <definedName name="OpInput5">#REF!</definedName>
    <definedName name="OpInput6" localSheetId="14">#REF!</definedName>
    <definedName name="OpInput6">#REF!</definedName>
    <definedName name="OpInput7" localSheetId="14">#REF!</definedName>
    <definedName name="OpInput7">#REF!</definedName>
    <definedName name="OpInput8" localSheetId="14">#REF!</definedName>
    <definedName name="OpInput8">#REF!</definedName>
    <definedName name="oppppoeeeeeeee">#N/A</definedName>
    <definedName name="OPR" localSheetId="14">#REF!</definedName>
    <definedName name="OPR">#REF!</definedName>
    <definedName name="OPROFIT" localSheetId="14">#REF!</definedName>
    <definedName name="OPROFIT">#REF!</definedName>
    <definedName name="Ops">#N/A</definedName>
    <definedName name="OpsEndDate">[118]Assumptions!$E$27</definedName>
    <definedName name="OpsStartDate">[118]Assumptions!$E$26</definedName>
    <definedName name="option_proceeds" localSheetId="14">#REF!</definedName>
    <definedName name="option_proceeds">#REF!</definedName>
    <definedName name="Option1">#REF!</definedName>
    <definedName name="OPTION2" localSheetId="14">[116]Cases!#REF!</definedName>
    <definedName name="Option2">#REF!</definedName>
    <definedName name="Option3">#REF!</definedName>
    <definedName name="OptionPrice1" localSheetId="14">#REF!</definedName>
    <definedName name="OptionPrice1">#REF!</definedName>
    <definedName name="OptionPrice2" localSheetId="14">#REF!</definedName>
    <definedName name="OptionPrice2">#REF!</definedName>
    <definedName name="OptionPrice3" localSheetId="14">#REF!</definedName>
    <definedName name="OptionPrice3">#REF!</definedName>
    <definedName name="OptionPrice4" localSheetId="14">#REF!</definedName>
    <definedName name="OptionPrice4">#REF!</definedName>
    <definedName name="OptionProceeds" localSheetId="14">#REF!</definedName>
    <definedName name="OptionProceeds">#REF!</definedName>
    <definedName name="options" localSheetId="14">#REF!</definedName>
    <definedName name="options">#REF!</definedName>
    <definedName name="Options1" localSheetId="14">#REF!</definedName>
    <definedName name="Options1">#REF!</definedName>
    <definedName name="Options2" localSheetId="14">#REF!</definedName>
    <definedName name="Options2">#REF!</definedName>
    <definedName name="Options3" localSheetId="14">#REF!</definedName>
    <definedName name="Options3">#REF!</definedName>
    <definedName name="Options4" localSheetId="14">#REF!</definedName>
    <definedName name="Options4">#REF!</definedName>
    <definedName name="OptionsToggle" localSheetId="14">#REF!</definedName>
    <definedName name="OptionsToggle">#REF!</definedName>
    <definedName name="OQLIB">"QUSRSYS"</definedName>
    <definedName name="OQNAM">"DENHP4700A"</definedName>
    <definedName name="Orb110.5" localSheetId="14">#REF!</definedName>
    <definedName name="Orb110.5">#REF!</definedName>
    <definedName name="Orb304.5" localSheetId="14">#REF!</definedName>
    <definedName name="Orb304.5">#REF!</definedName>
    <definedName name="Orb322.3" localSheetId="14">#REF!</definedName>
    <definedName name="Orb322.3">#REF!</definedName>
    <definedName name="Orb325.5" localSheetId="14">#REF!</definedName>
    <definedName name="Orb325.5">#REF!</definedName>
    <definedName name="Orb328.5" localSheetId="14">#REF!</definedName>
    <definedName name="Orb328.5">#REF!</definedName>
    <definedName name="Orb330.5" localSheetId="14">#REF!</definedName>
    <definedName name="Orb330.5">#REF!</definedName>
    <definedName name="Orb332.5" localSheetId="14">#REF!</definedName>
    <definedName name="Orb332.5">#REF!</definedName>
    <definedName name="Orb335.5" localSheetId="14">#REF!</definedName>
    <definedName name="Orb335.5">#REF!</definedName>
    <definedName name="orde2" hidden="1">0</definedName>
    <definedName name="order2" hidden="1">0</definedName>
    <definedName name="ORISK" localSheetId="14">#REF!</definedName>
    <definedName name="ORISK">#REF!</definedName>
    <definedName name="os_data1">[273]Comp1!$F$14:$R$16,[273]Comp1!$F$20:$R$20,[273]Comp1!$F$24:$R$24,[273]Comp1!$F$28:$R$29,[273]Comp1!$F$33:$R$34,[273]Comp1!$F$38:$R$39,[273]Comp1!$F$43:$R$43,[273]Comp1!$F$50:$R$52,[273]Comp1!$F$62:$R$67,[273]Comp1!$F$69:$R$69</definedName>
    <definedName name="os_data2">[273]Comp1!$F$85:$R$88,[273]Comp1!$F$90:$R$90,[273]Comp1!$F$92:$R$93,[273]Comp1!$F$95:$R$95,[273]Comp1!$F$97:$R$97,[273]Comp1!$F$99:$R$99,[273]Comp1!$F$103:$R$106,[273]Comp1!$F$108:$R$108,[273]Comp1!$F$110:$R$113,[273]Comp1!$F$115:$R$115,[273]Comp1!$F$117:$R$118,[273]Comp1!$F$120:$R$120</definedName>
    <definedName name="os_data3">[273]Comp1!$F$122,[273]Comp1!$F$122:$R$122,[273]Comp1!$F$129:$R$132,[273]Comp1!$F$134:$R$136,[273]Comp1!$F$138:$R$138</definedName>
    <definedName name="os_data4">[273]Comp1!$J$160:$V$162,[273]Comp1!$J$164:$V$164,[273]Comp1!$J$166:$V$166,[273]Comp1!$J$168:$V$169,[273]Comp1!$J$171:$V$172,[273]Comp1!$J$176:$V$176,[273]Comp1!$J$179:$V$179,[273]Comp1!$J$183:$V$183,[273]Comp1!$J$185:$V$188,[273]Comp1!$J$190:$V$190,[273]Comp1!$J$193:$V$194,[273]Comp1!$J$196:$V$198</definedName>
    <definedName name="os_data5">[273]Comp1!$J$200:$V$200,[273]Comp1!$J$202:$V$202</definedName>
    <definedName name="OSBLHide">#REF!</definedName>
    <definedName name="oth_wage_0" localSheetId="14">[62]Sheet1!#REF!</definedName>
    <definedName name="oth_wage_0">[63]Sheet1!#REF!</definedName>
    <definedName name="OTHER" localSheetId="14">'[2]WC Pipeline'!#REF!</definedName>
    <definedName name="OTHER">'[2]WC Pipeline'!#REF!</definedName>
    <definedName name="Other__RMC_Allocation_CAPX" localSheetId="14">#REF!</definedName>
    <definedName name="Other__RMC_Allocation_CAPX">#REF!</definedName>
    <definedName name="Other__RMC_Allocation_EBIT" localSheetId="14">#REF!</definedName>
    <definedName name="Other__RMC_Allocation_EBIT">#REF!</definedName>
    <definedName name="Other__RMC_Allocation_MAINT" localSheetId="14">#REF!</definedName>
    <definedName name="Other__RMC_Allocation_MAINT">#REF!</definedName>
    <definedName name="Other_99_03_Fcst___DCC" localSheetId="14">#REF!</definedName>
    <definedName name="Other_99_03_Fcst___DCC">#REF!</definedName>
    <definedName name="Other_99_03_Fcst___ELEC" localSheetId="14">#REF!</definedName>
    <definedName name="Other_99_03_Fcst___ELEC">#REF!</definedName>
    <definedName name="other_assets_rate">'[34]Assumptions and Inputs'!$C$187</definedName>
    <definedName name="Other_CAPX" localSheetId="14">#REF!</definedName>
    <definedName name="Other_CAPX">#REF!</definedName>
    <definedName name="Other_Debt_DCC" localSheetId="14">#REF!</definedName>
    <definedName name="Other_Debt_DCC">#REF!</definedName>
    <definedName name="Other_Debt_ELEC" localSheetId="14">#REF!</definedName>
    <definedName name="Other_Debt_ELEC">#REF!</definedName>
    <definedName name="other_discrate1">'[34]Assumptions and Inputs'!$C$176</definedName>
    <definedName name="other_discrate2">'[34]Assumptions and Inputs'!$C$177</definedName>
    <definedName name="other_discrate3">'[34]Assumptions and Inputs'!$C$178</definedName>
    <definedName name="other_discrate4">'[34]Assumptions and Inputs'!$C$179</definedName>
    <definedName name="other_discrate5">'[34]Assumptions and Inputs'!$C$180</definedName>
    <definedName name="Other_EBIT" localSheetId="14">#REF!</definedName>
    <definedName name="Other_EBIT">#REF!</definedName>
    <definedName name="Other_Equity_DCC" localSheetId="14">#REF!</definedName>
    <definedName name="Other_Equity_DCC">#REF!</definedName>
    <definedName name="Other_Equity_ELEC" localSheetId="14">#REF!</definedName>
    <definedName name="Other_Equity_ELEC">#REF!</definedName>
    <definedName name="Other_MAINT" localSheetId="14">#REF!</definedName>
    <definedName name="Other_MAINT">#REF!</definedName>
    <definedName name="Other_Oper._Exp._as_a___of_Sales" localSheetId="14">#REF!</definedName>
    <definedName name="Other_Oper._Exp._as_a___of_Sales">#REF!</definedName>
    <definedName name="Other_Type" localSheetId="14">#REF!</definedName>
    <definedName name="Other_Type">#REF!</definedName>
    <definedName name="other_value1">'[34]Assumptions and Inputs'!$C$195</definedName>
    <definedName name="other_value2">'[57]Assumptions and Inputs'!$C$169</definedName>
    <definedName name="other_value3">'[57]Assumptions and Inputs'!$C$170</definedName>
    <definedName name="other_value4">'[57]Assumptions and Inputs'!$C$171</definedName>
    <definedName name="other_value5">'[34]Assumptions and Inputs'!$C$199</definedName>
    <definedName name="OtherA" localSheetId="14">#REF!</definedName>
    <definedName name="OtherA">#REF!</definedName>
    <definedName name="OtherAssets" localSheetId="14">#REF!</definedName>
    <definedName name="OtherAssets">#REF!</definedName>
    <definedName name="OtherAttributes">'[99]Main III Export Tab'!$V$58:$AR$62</definedName>
    <definedName name="OtherB" localSheetId="14">#REF!</definedName>
    <definedName name="OtherB">#REF!</definedName>
    <definedName name="OtherCurrentAssets" localSheetId="14">#REF!</definedName>
    <definedName name="OtherCurrentAssets">#REF!</definedName>
    <definedName name="OtherCurrentLiabilities" localSheetId="14">#REF!</definedName>
    <definedName name="OtherCurrentLiabilities">#REF!</definedName>
    <definedName name="OtherEquipAlloc">#REF!</definedName>
    <definedName name="OtherEquipDepr">#REF!</definedName>
    <definedName name="otherFees">[65]Assumptions!$E$18</definedName>
    <definedName name="OtherLabel1" localSheetId="14">#REF!</definedName>
    <definedName name="OtherLabel1">#REF!</definedName>
    <definedName name="OtherLabel2" localSheetId="14">#REF!</definedName>
    <definedName name="OtherLabel2">#REF!</definedName>
    <definedName name="OtherLabel3" localSheetId="14">#REF!</definedName>
    <definedName name="OtherLabel3">#REF!</definedName>
    <definedName name="OtherLongTermAssets" localSheetId="14">#REF!</definedName>
    <definedName name="OtherLongTermAssets">#REF!</definedName>
    <definedName name="OtherLongTermLiabilities" localSheetId="14">#REF!</definedName>
    <definedName name="OtherLongTermLiabilities">#REF!</definedName>
    <definedName name="othername1">'[34]Assumptions and Inputs'!$A$195</definedName>
    <definedName name="othername2">'[34]Assumptions and Inputs'!$A$196</definedName>
    <definedName name="othername3">'[34]Assumptions and Inputs'!$A$197</definedName>
    <definedName name="othername4">'[34]Assumptions and Inputs'!$A$198</definedName>
    <definedName name="othername5">'[34]Assumptions and Inputs'!$A$199</definedName>
    <definedName name="OtherNonCashItems" localSheetId="14">#REF!</definedName>
    <definedName name="OtherNonCashItems">#REF!</definedName>
    <definedName name="OtherNonCashOpItems" localSheetId="14">#REF!</definedName>
    <definedName name="OtherNonCashOpItems">#REF!</definedName>
    <definedName name="OtherNonOperatingExpense" localSheetId="14">#REF!</definedName>
    <definedName name="OtherNonOperatingExpense">#REF!</definedName>
    <definedName name="OtherOperatingExpense" localSheetId="14">#REF!</definedName>
    <definedName name="OtherOperatingExpense">#REF!</definedName>
    <definedName name="out" localSheetId="14">#REF!</definedName>
    <definedName name="out">#REF!</definedName>
    <definedName name="outage" localSheetId="14">[52]Parameters!#REF!</definedName>
    <definedName name="outage">[52]Parameters!#REF!</definedName>
    <definedName name="OutPrices">'[96]Steering Controls'!$Q$4:$S$168</definedName>
    <definedName name="Output" localSheetId="14">#REF!</definedName>
    <definedName name="Output">#REF!</definedName>
    <definedName name="Output_Table" localSheetId="14">[187]Energy!#REF!</definedName>
    <definedName name="Output_Table">[187]Energy!#REF!</definedName>
    <definedName name="Output25Years">'[149]Apex 25 MW Monthly Output'!$A$3:$A$62</definedName>
    <definedName name="OutputYears">'[149]Apex 200 MW Monthly Output'!$A$3:$A$62</definedName>
    <definedName name="Outside_Consulting_Services" localSheetId="14">[108]TRANBUDGET!#REF!</definedName>
    <definedName name="Outside_Consulting_Services">[80]TRANBUDGET!#REF!</definedName>
    <definedName name="Outside_Maintenance_Services" localSheetId="14">[108]TRANBUDGET!#REF!</definedName>
    <definedName name="Outside_Maintenance_Services">[80]TRANBUDGET!#REF!</definedName>
    <definedName name="Outside_Rental">'[67]Estimate Summary'!$K$36</definedName>
    <definedName name="Outside_Rental_Duration">'[67]Estimate Summary'!$AE$50:$AE$56</definedName>
    <definedName name="Outside_Rental_Quantity">'[67]Estimate Summary'!$AC$50:$AC$56</definedName>
    <definedName name="Outside_Rental_RateType">'[67]Estimate Summary'!$AB$50:$AB$56</definedName>
    <definedName name="Outside_Services_Total">#REF!</definedName>
    <definedName name="Outside_Tools">'[67]Estimate Summary'!$K$37</definedName>
    <definedName name="Outside_Weather_Duration">'[67]Estimate Summary'!$I$38</definedName>
    <definedName name="over_15_years">0.1</definedName>
    <definedName name="Overhead_Rate" localSheetId="14">'[158]Inflation Table'!#REF!</definedName>
    <definedName name="Overhead_Rate">'[159]Inflation Table'!#REF!</definedName>
    <definedName name="Override" localSheetId="14">#REF!</definedName>
    <definedName name="Override">#REF!</definedName>
    <definedName name="OwensXmissionLossRate">'[149]Owens Margins'!$D$47</definedName>
    <definedName name="own" localSheetId="14">[40]Model!#REF!</definedName>
    <definedName name="own">[40]Model!#REF!</definedName>
    <definedName name="own_p">'[177]Gen Assumptions'!$E$35</definedName>
    <definedName name="p" localSheetId="14" hidden="1">{"contributory1",#N/A,FALSE,"Contributory Assets Detail";"contributory2",#N/A,FALSE,"Contributory Assets Detail"}</definedName>
    <definedName name="p" hidden="1">{"contributory1",#N/A,FALSE,"Contributory Assets Detail";"contributory2",#N/A,FALSE,"Contributory Assets Detail"}</definedName>
    <definedName name="p_1" localSheetId="14" hidden="1">{"contributory1",#N/A,FALSE,"Contributory Assets Detail";"contributory2",#N/A,FALSE,"Contributory Assets Detail"}</definedName>
    <definedName name="p_1" hidden="1">{"contributory1",#N/A,FALSE,"Contributory Assets Detail";"contributory2",#N/A,FALSE,"Contributory Assets Detail"}</definedName>
    <definedName name="P_2" hidden="1">{"_200",#N/A,FALSE,"ALLOCATIONS";"_80_1",#N/A,FALSE,"ALLOCATIONS";"_80_2",#N/A,FALSE,"ALLOCATIONS";"_80_3",#N/A,FALSE,"ALLOCATIONS";"_80_4",#N/A,FALSE,"ALLOCATIONS";"_80_5",#N/A,FALSE,"ALLOCATIONS"}</definedName>
    <definedName name="P_3" hidden="1">{"_200",#N/A,FALSE,"ALLOCATIONS";"_80_1",#N/A,FALSE,"ALLOCATIONS";"_80_2",#N/A,FALSE,"ALLOCATIONS";"_80_3",#N/A,FALSE,"ALLOCATIONS";"_80_4",#N/A,FALSE,"ALLOCATIONS";"_80_5",#N/A,FALSE,"ALLOCATIONS"}</definedName>
    <definedName name="p_SA" localSheetId="14">#REF!</definedName>
    <definedName name="p_SA">#REF!</definedName>
    <definedName name="p_SU" localSheetId="14">#REF!</definedName>
    <definedName name="p_SU">#REF!</definedName>
    <definedName name="p_tarDA" localSheetId="14">#REF!</definedName>
    <definedName name="p_tarDA">#REF!</definedName>
    <definedName name="p_tarIS" localSheetId="14">#REF!</definedName>
    <definedName name="p_tarIS">#REF!</definedName>
    <definedName name="p_tarSBS" localSheetId="14">#REF!</definedName>
    <definedName name="p_tarSBS">#REF!</definedName>
    <definedName name="p_tarSCF" localSheetId="14">#REF!</definedName>
    <definedName name="p_tarSCF">#REF!</definedName>
    <definedName name="p_tarsis" localSheetId="14">#REF!</definedName>
    <definedName name="p_tarsis">#REF!</definedName>
    <definedName name="p_tartax" localSheetId="14">#REF!</definedName>
    <definedName name="p_tartax">#REF!</definedName>
    <definedName name="P1ATCPV">[274]Yield01!#REF!</definedName>
    <definedName name="P1PTCPV">[274]Yield01!#REF!</definedName>
    <definedName name="P1PTCPV2">[274]Yield01!#REF!</definedName>
    <definedName name="P2ATCPV">[274]Yield02!#REF!</definedName>
    <definedName name="P2PTCPV">[274]Yield02!#REF!</definedName>
    <definedName name="P2PTCPV2">[274]Yield02!#REF!</definedName>
    <definedName name="PA" localSheetId="14">#REF!</definedName>
    <definedName name="PA">#REF!</definedName>
    <definedName name="PABBREV" localSheetId="14">#REF!</definedName>
    <definedName name="PABBREV">#REF!</definedName>
    <definedName name="PACE">[118]Assumptions!$E$20</definedName>
    <definedName name="Package" hidden="1">{#N/A,#N/A,FALSE,"Cover Page";#N/A,#N/A,FALSE,"Table of Contents";#N/A,#N/A,FALSE,"Executive Summary";#N/A,#N/A,FALSE,"Investment-Acquisition Costs";#N/A,#N/A,FALSE,"Financing Assumptions";#N/A,#N/A,FALSE,"Rent Roll";#N/A,#N/A,FALSE,"Taxes and Assessments"}</definedName>
    <definedName name="PAGE">[234]STATSUM!$A$5:$AI$61</definedName>
    <definedName name="Page_1">[60]Covenants!$A$1:$W$63</definedName>
    <definedName name="Page_2">[60]Covenants!$A$93:$W$151</definedName>
    <definedName name="Page_3">[60]Covenants!$A$153:$W$210</definedName>
    <definedName name="Page_4">[60]Covenants!$A$241:$W$265</definedName>
    <definedName name="PAGE_5">[60]Model!$C$152:$M$216</definedName>
    <definedName name="PAGE_6">[60]Model!$C$233:$N$299</definedName>
    <definedName name="PAGE_BREAK1" localSheetId="14">#REF!</definedName>
    <definedName name="PAGE_BREAK1">#REF!</definedName>
    <definedName name="page_number" localSheetId="14">#REF!</definedName>
    <definedName name="page_number">#REF!</definedName>
    <definedName name="PAGE1">'[4]AIA Billing Form'!$A$1:$O$57</definedName>
    <definedName name="page10" localSheetId="14">[40]Model!#REF!</definedName>
    <definedName name="page10">[40]Model!#REF!</definedName>
    <definedName name="page13" localSheetId="14">#REF!</definedName>
    <definedName name="page13">#REF!</definedName>
    <definedName name="page14" localSheetId="14">#REF!</definedName>
    <definedName name="page14">#REF!</definedName>
    <definedName name="page15" localSheetId="14">#REF!</definedName>
    <definedName name="page15">#REF!</definedName>
    <definedName name="page16" localSheetId="14">#REF!</definedName>
    <definedName name="page16">#REF!</definedName>
    <definedName name="page17" localSheetId="14">#REF!</definedName>
    <definedName name="page17">#REF!</definedName>
    <definedName name="page18" localSheetId="14">#REF!</definedName>
    <definedName name="page18">#REF!</definedName>
    <definedName name="page19" localSheetId="14">#REF!</definedName>
    <definedName name="page19">#REF!</definedName>
    <definedName name="PAGE1A" localSheetId="14">#REF!</definedName>
    <definedName name="PAGE1A">#REF!</definedName>
    <definedName name="PAGE2" localSheetId="14">'[4]AIA Billing Form'!$P$1:$Y$57</definedName>
    <definedName name="page2">#REF!</definedName>
    <definedName name="page20" localSheetId="14">#REF!</definedName>
    <definedName name="page20">#REF!</definedName>
    <definedName name="page21" localSheetId="14">#REF!</definedName>
    <definedName name="page21">#REF!</definedName>
    <definedName name="page22" localSheetId="14">#REF!</definedName>
    <definedName name="page22">#REF!</definedName>
    <definedName name="page23" localSheetId="14">#REF!</definedName>
    <definedName name="page23">#REF!</definedName>
    <definedName name="page24" localSheetId="14">#REF!</definedName>
    <definedName name="page24">#REF!</definedName>
    <definedName name="page25" localSheetId="14">#REF!</definedName>
    <definedName name="page25">#REF!</definedName>
    <definedName name="page26" localSheetId="14">#REF!</definedName>
    <definedName name="page26">#REF!</definedName>
    <definedName name="page27" localSheetId="14">#REF!</definedName>
    <definedName name="page27">#REF!</definedName>
    <definedName name="page28" localSheetId="14">#REF!</definedName>
    <definedName name="page28">#REF!</definedName>
    <definedName name="page29" localSheetId="14">#REF!</definedName>
    <definedName name="page29">#REF!</definedName>
    <definedName name="PAGE3">'[4]AIA Billing Form'!$Z$1:$AI$57</definedName>
    <definedName name="page30" localSheetId="14">#REF!</definedName>
    <definedName name="page30">#REF!</definedName>
    <definedName name="page31" localSheetId="14">#REF!</definedName>
    <definedName name="page31">#REF!</definedName>
    <definedName name="page32" localSheetId="14">#REF!</definedName>
    <definedName name="page32">#REF!</definedName>
    <definedName name="page33" localSheetId="14">#REF!</definedName>
    <definedName name="page33">#REF!</definedName>
    <definedName name="page34" localSheetId="14">#REF!</definedName>
    <definedName name="page34">#REF!</definedName>
    <definedName name="page37" localSheetId="14">#REF!</definedName>
    <definedName name="page37">#REF!</definedName>
    <definedName name="PAGE4" localSheetId="14">#REF!</definedName>
    <definedName name="PAGE4">#REF!</definedName>
    <definedName name="page8" localSheetId="14">[40]Model!#REF!</definedName>
    <definedName name="page8">[40]Model!#REF!</definedName>
    <definedName name="Pages_per_Project">[119]Cases!$N$28</definedName>
    <definedName name="PAGEW">"198"</definedName>
    <definedName name="PaintHide">#REF!</definedName>
    <definedName name="PALO" localSheetId="14">#REF!</definedName>
    <definedName name="PALO">#REF!</definedName>
    <definedName name="PALO_VERDE" localSheetId="14">#REF!</definedName>
    <definedName name="PALO_VERDE">#REF!</definedName>
    <definedName name="PALO_VERDE1" localSheetId="14">#REF!</definedName>
    <definedName name="PALO_VERDE1">#REF!</definedName>
    <definedName name="PALOCHG" localSheetId="14">#REF!</definedName>
    <definedName name="PALOCHG">#REF!</definedName>
    <definedName name="PALOOP" localSheetId="14">#REF!</definedName>
    <definedName name="PALOOP">#REF!</definedName>
    <definedName name="PALOPK" localSheetId="14">#REF!</definedName>
    <definedName name="PALOPK">#REF!</definedName>
    <definedName name="PALOPK3" localSheetId="14">#REF!</definedName>
    <definedName name="PALOPK3">#REF!</definedName>
    <definedName name="PALOPKN" localSheetId="14">#REF!</definedName>
    <definedName name="PALOPKN">#REF!</definedName>
    <definedName name="PALOPKPEN" localSheetId="14">#REF!</definedName>
    <definedName name="PALOPKPEN">#REF!</definedName>
    <definedName name="panther_wrn.test1." localSheetId="14" hidden="1">{"Income Statement",#N/A,FALSE,"CFMODEL";"Balance Sheet",#N/A,FALSE,"CFMODEL"}</definedName>
    <definedName name="panther_wrn.test1." hidden="1">{"Income Statement",#N/A,FALSE,"CFMODEL";"Balance Sheet",#N/A,FALSE,"CFMODEL"}</definedName>
    <definedName name="panther_wrn.test1._1" localSheetId="14" hidden="1">{"Income Statement",#N/A,FALSE,"CFMODEL";"Balance Sheet",#N/A,FALSE,"CFMODEL"}</definedName>
    <definedName name="panther_wrn.test1._1" hidden="1">{"Income Statement",#N/A,FALSE,"CFMODEL";"Balance Sheet",#N/A,FALSE,"CFMODEL"}</definedName>
    <definedName name="panther_wrn.test2." localSheetId="14" hidden="1">{"SourcesUses",#N/A,TRUE,"CFMODEL";"TransOverview",#N/A,TRUE,"CFMODEL"}</definedName>
    <definedName name="panther_wrn.test2." hidden="1">{"SourcesUses",#N/A,TRUE,"CFMODEL";"TransOverview",#N/A,TRUE,"CFMODEL"}</definedName>
    <definedName name="panther_wrn.test2._1" localSheetId="14" hidden="1">{"SourcesUses",#N/A,TRUE,"CFMODEL";"TransOverview",#N/A,TRUE,"CFMODEL"}</definedName>
    <definedName name="panther_wrn.test2._1" hidden="1">{"SourcesUses",#N/A,TRUE,"CFMODEL";"TransOverview",#N/A,TRUE,"CFMODEL"}</definedName>
    <definedName name="panther_wrn.test3." localSheetId="14" hidden="1">{"SourcesUses",#N/A,TRUE,#N/A;"TransOverview",#N/A,TRUE,"CFMODEL"}</definedName>
    <definedName name="panther_wrn.test3." hidden="1">{"SourcesUses",#N/A,TRUE,#N/A;"TransOverview",#N/A,TRUE,"CFMODEL"}</definedName>
    <definedName name="panther_wrn.test3._1" localSheetId="14" hidden="1">{"SourcesUses",#N/A,TRUE,#N/A;"TransOverview",#N/A,TRUE,"CFMODEL"}</definedName>
    <definedName name="panther_wrn.test3._1" hidden="1">{"SourcesUses",#N/A,TRUE,#N/A;"TransOverview",#N/A,TRUE,"CFMODEL"}</definedName>
    <definedName name="panther_wrn.test4." localSheetId="14" hidden="1">{"SourcesUses",#N/A,TRUE,"FundsFlow";"TransOverview",#N/A,TRUE,"FundsFlow"}</definedName>
    <definedName name="panther_wrn.test4." hidden="1">{"SourcesUses",#N/A,TRUE,"FundsFlow";"TransOverview",#N/A,TRUE,"FundsFlow"}</definedName>
    <definedName name="panther_wrn.test4._1" localSheetId="14" hidden="1">{"SourcesUses",#N/A,TRUE,"FundsFlow";"TransOverview",#N/A,TRUE,"FundsFlow"}</definedName>
    <definedName name="panther_wrn.test4._1" hidden="1">{"SourcesUses",#N/A,TRUE,"FundsFlow";"TransOverview",#N/A,TRUE,"FundsFlow"}</definedName>
    <definedName name="paper">#N/A</definedName>
    <definedName name="part" localSheetId="14">#REF!</definedName>
    <definedName name="part">#REF!</definedName>
    <definedName name="PartialBarrier">#N/A</definedName>
    <definedName name="Participation" localSheetId="14">[205]Pooling!#REF!</definedName>
    <definedName name="Participation">[205]Pooling!#REF!</definedName>
    <definedName name="PartnerNumber" hidden="1">#REF!</definedName>
    <definedName name="partners">#N/A</definedName>
    <definedName name="PartnersATCPV">[274]YieldAll!#REF!</definedName>
    <definedName name="PartnersPTCPV">[274]YieldAll!#REF!</definedName>
    <definedName name="PartnersPTCPV2">[274]YieldAll!#REF!</definedName>
    <definedName name="Parts" localSheetId="14">#REF!</definedName>
    <definedName name="Parts">#REF!</definedName>
    <definedName name="partyr" localSheetId="14">'[133]Finance Assumptions'!$F$121</definedName>
    <definedName name="partyr">'[275]Finance Assumptions'!$F$121</definedName>
    <definedName name="PASTDUES" localSheetId="14">#REF!</definedName>
    <definedName name="PASTDUES">#REF!</definedName>
    <definedName name="paste" hidden="1">[276]XREF!#REF!</definedName>
    <definedName name="Pay_Date" localSheetId="14">#REF!</definedName>
    <definedName name="Pay_Date">#REF!</definedName>
    <definedName name="Pay_Num" localSheetId="14">#REF!</definedName>
    <definedName name="Pay_Num">#REF!</definedName>
    <definedName name="Payment_Date" localSheetId="14">DATE(YEAR('Attachment 13'!Loan_Start),MONTH('Attachment 13'!Loan_Start)+Payment_Number,DAY('Attachment 13'!Loan_Start))</definedName>
    <definedName name="Payment_Date">DATE(YEAR([0]!Loan_Start),MONTH([0]!Loan_Start)+Payment_Number,DAY([0]!Loan_Start))</definedName>
    <definedName name="payroll" localSheetId="14">#REF!</definedName>
    <definedName name="payroll">#REF!</definedName>
    <definedName name="PBOOK" localSheetId="14">#REF!</definedName>
    <definedName name="PBOOK">#REF!</definedName>
    <definedName name="PC_Dollars">'[67]Estimate Summary'!$F$28</definedName>
    <definedName name="PC_Hours">'[67]Estimate Summary'!$E$28</definedName>
    <definedName name="PCB_debt" localSheetId="14">[52]Parameters!#REF!</definedName>
    <definedName name="PCB_debt">[52]Parameters!#REF!</definedName>
    <definedName name="PCB_rate" localSheetId="14">[52]Parameters!#REF!</definedName>
    <definedName name="PCB_rate">[52]Parameters!#REF!</definedName>
    <definedName name="PCB_term" localSheetId="14">[52]Parameters!#REF!</definedName>
    <definedName name="PCB_term">[52]Parameters!#REF!</definedName>
    <definedName name="PCDAT">"3/3/2009"</definedName>
    <definedName name="PCDAY">"09"</definedName>
    <definedName name="PCDT2">"20090303"</definedName>
    <definedName name="PCENTER" localSheetId="14">#REF!</definedName>
    <definedName name="PCENTER">#REF!</definedName>
    <definedName name="PCMON">"04"</definedName>
    <definedName name="PCODE" localSheetId="14">#REF!</definedName>
    <definedName name="PCODE">#REF!</definedName>
    <definedName name="PCONT" localSheetId="14">#REF!</definedName>
    <definedName name="PCONT">#REF!</definedName>
    <definedName name="pct_apply_ehh" localSheetId="14">[62]Sheet1!#REF!</definedName>
    <definedName name="pct_apply_ehh">[63]Sheet1!#REF!</definedName>
    <definedName name="pct_apply_gh" localSheetId="14">[62]Sheet1!#REF!</definedName>
    <definedName name="pct_apply_gh">[63]Sheet1!#REF!</definedName>
    <definedName name="pct_apply_gh1" localSheetId="14">[62]Sheet1!#REF!</definedName>
    <definedName name="pct_apply_gh1">[63]Sheet1!#REF!</definedName>
    <definedName name="pct_apply_grs" localSheetId="14">[62]Sheet1!#REF!</definedName>
    <definedName name="pct_apply_grs">[63]Sheet1!#REF!</definedName>
    <definedName name="pct_apply_gs1" localSheetId="14">[62]Sheet1!#REF!</definedName>
    <definedName name="pct_apply_gs1">[63]Sheet1!#REF!</definedName>
    <definedName name="pct_apply_gs3" localSheetId="14">[62]Sheet1!#REF!</definedName>
    <definedName name="pct_apply_gs3">[63]Sheet1!#REF!</definedName>
    <definedName name="pct_apply_lp4" localSheetId="14">[62]Sheet1!#REF!</definedName>
    <definedName name="pct_apply_lp4">[63]Sheet1!#REF!</definedName>
    <definedName name="pct_apply_lp5" localSheetId="14">[62]Sheet1!#REF!</definedName>
    <definedName name="pct_apply_lp5">[63]Sheet1!#REF!</definedName>
    <definedName name="pct_apply_sl" localSheetId="14">[62]Sheet1!#REF!</definedName>
    <definedName name="pct_apply_sl">[63]Sheet1!#REF!</definedName>
    <definedName name="PCTIM">"9:17:10 AM"</definedName>
    <definedName name="PCYEA">"2010"</definedName>
    <definedName name="Pd">[118]Assumptions!$E$23</definedName>
    <definedName name="PDATE" localSheetId="14">#REF!</definedName>
    <definedName name="PDATE">#REF!</definedName>
    <definedName name="PDF_Only" localSheetId="14">'[277]Payer Input'!#REF!</definedName>
    <definedName name="PDF_Only">'[277]Payer Input'!#REF!</definedName>
    <definedName name="PDT">'[173]Critical Piping'!$C$3:$D$7</definedName>
    <definedName name="peak_hours" localSheetId="14">#REF!</definedName>
    <definedName name="peak_hours">#REF!</definedName>
    <definedName name="PeakAccrual">#REF!</definedName>
    <definedName name="PeakDay">#REF!</definedName>
    <definedName name="PEAKDAYS" localSheetId="14">#REF!</definedName>
    <definedName name="PEAKDAYS">#REF!</definedName>
    <definedName name="PeakFactor" localSheetId="14">'[143]CSFB Quarterly Waterfall'!#REF!</definedName>
    <definedName name="PeakFactor">'[144]CSFB Quarterly Waterfall'!#REF!</definedName>
    <definedName name="PeakID">#REF!</definedName>
    <definedName name="PeakMTM">#REF!</definedName>
    <definedName name="PeakParty">#REF!</definedName>
    <definedName name="PED" localSheetId="14">#REF!</definedName>
    <definedName name="PED">#REF!</definedName>
    <definedName name="penn">#N/A</definedName>
    <definedName name="pension" localSheetId="14">[278]Sirona!#REF!</definedName>
    <definedName name="pension">[278]Sirona!#REF!</definedName>
    <definedName name="Pension_Dollars">'[67]Estimate Summary'!$E$50</definedName>
    <definedName name="PER" localSheetId="14">#REF!</definedName>
    <definedName name="PER">#REF!</definedName>
    <definedName name="perc">[266]A!$D$111</definedName>
    <definedName name="Perc_Valid">[279]VALIDATIONS!$F$2:$F$22</definedName>
    <definedName name="percentTolled">[65]Assumptions!$H$18</definedName>
    <definedName name="period">[280]Inputs!$E$24</definedName>
    <definedName name="Periods" localSheetId="14">#REF!</definedName>
    <definedName name="Periods">#REF!</definedName>
    <definedName name="PeriodsInYear" localSheetId="14">'[115]CTC IS 05_OLD'!#REF!</definedName>
    <definedName name="PeriodsInYear">'[115]CTC IS 05_OLD'!#REF!</definedName>
    <definedName name="PERM" localSheetId="14">#REF!</definedName>
    <definedName name="PERM">#REF!</definedName>
    <definedName name="PERMB" localSheetId="14">#REF!</definedName>
    <definedName name="PERMB">#REF!</definedName>
    <definedName name="Permits_Dollars">'[67]Proj Exp &amp; OH Labor'!$F$34</definedName>
    <definedName name="pettycash" localSheetId="14">#REF!</definedName>
    <definedName name="pettycash">#REF!</definedName>
    <definedName name="PF" localSheetId="14">'[219]Professional Labor Rates'!#REF!</definedName>
    <definedName name="PF">'[219]Professional Labor Rates'!#REF!</definedName>
    <definedName name="pf99sales" localSheetId="14">[40]Model!#REF!</definedName>
    <definedName name="pf99sales">[40]Model!#REF!</definedName>
    <definedName name="pfadj" localSheetId="14">[40]Model!#REF!</definedName>
    <definedName name="pfadj">[40]Model!#REF!</definedName>
    <definedName name="pfc" localSheetId="14">'[129]1997 Forecast'!#REF!</definedName>
    <definedName name="pfc">'[129]1997 Forecast'!#REF!</definedName>
    <definedName name="pfcfee1" localSheetId="14">'[129]1997 Forecast'!#REF!</definedName>
    <definedName name="pfcfee1">'[129]1997 Forecast'!#REF!</definedName>
    <definedName name="pfcfees" localSheetId="14">'[129]1997 Forecast'!#REF!</definedName>
    <definedName name="pfcfees">'[129]1997 Forecast'!#REF!</definedName>
    <definedName name="pfcfees02" localSheetId="14">'[129]1997 Forecast'!#REF!</definedName>
    <definedName name="pfcfees02">'[129]1997 Forecast'!#REF!</definedName>
    <definedName name="pfcfees1" localSheetId="14">'[129]1997 Forecast'!#REF!</definedName>
    <definedName name="pfcfees1">'[129]1997 Forecast'!#REF!</definedName>
    <definedName name="pfcfees1a" localSheetId="14">'[129]1997 Forecast'!#REF!</definedName>
    <definedName name="pfcfees1a">'[129]1997 Forecast'!#REF!</definedName>
    <definedName name="pfcfees1c" localSheetId="14">'[129]1997 Forecast'!#REF!</definedName>
    <definedName name="pfcfees1c">'[129]1997 Forecast'!#REF!</definedName>
    <definedName name="pfcfees2" localSheetId="14">'[129]1997 Forecast'!#REF!</definedName>
    <definedName name="pfcfees2">'[129]1997 Forecast'!#REF!</definedName>
    <definedName name="pfcfeesa" localSheetId="14">'[129]1997 Forecast'!#REF!</definedName>
    <definedName name="pfcfeesa">'[129]1997 Forecast'!#REF!</definedName>
    <definedName name="pfcfeesb" localSheetId="14">'[129]1997 Forecast'!#REF!</definedName>
    <definedName name="pfcfeesb">'[129]1997 Forecast'!#REF!</definedName>
    <definedName name="pfcfeess" localSheetId="14">'[129]1997 Forecast'!#REF!</definedName>
    <definedName name="pfcfeess">'[129]1997 Forecast'!#REF!</definedName>
    <definedName name="pfcogs" localSheetId="14">[40]Model!#REF!</definedName>
    <definedName name="pfcogs">[40]Model!#REF!</definedName>
    <definedName name="pfcs" localSheetId="14">'[129]1997 Forecast'!#REF!</definedName>
    <definedName name="pfcs">'[129]1997 Forecast'!#REF!</definedName>
    <definedName name="pfcsale1" localSheetId="14">'[129]1997 Forecast'!#REF!</definedName>
    <definedName name="pfcsale1">'[129]1997 Forecast'!#REF!</definedName>
    <definedName name="pfcsales" localSheetId="14">'[129]1997 Forecast'!#REF!</definedName>
    <definedName name="pfcsales">'[129]1997 Forecast'!#REF!</definedName>
    <definedName name="pfcsales01" localSheetId="14">'[129]1997 Forecast'!#REF!</definedName>
    <definedName name="pfcsales01">'[129]1997 Forecast'!#REF!</definedName>
    <definedName name="pfcsales1" localSheetId="14">'[129]1997 Forecast'!#REF!</definedName>
    <definedName name="pfcsales1">'[129]1997 Forecast'!#REF!</definedName>
    <definedName name="pfcsales1a" localSheetId="14">'[129]1997 Forecast'!#REF!</definedName>
    <definedName name="pfcsales1a">'[129]1997 Forecast'!#REF!</definedName>
    <definedName name="pfcsales1c" localSheetId="14">'[129]1997 Forecast'!#REF!</definedName>
    <definedName name="pfcsales1c">'[129]1997 Forecast'!#REF!</definedName>
    <definedName name="pfcsales2" localSheetId="14">'[129]1997 Forecast'!#REF!</definedName>
    <definedName name="pfcsales2">'[129]1997 Forecast'!#REF!</definedName>
    <definedName name="pfcsalesa" localSheetId="14">'[129]1997 Forecast'!#REF!</definedName>
    <definedName name="pfcsalesa">'[129]1997 Forecast'!#REF!</definedName>
    <definedName name="pfcsalesb" localSheetId="14">'[129]1997 Forecast'!#REF!</definedName>
    <definedName name="pfcsalesb">'[129]1997 Forecast'!#REF!</definedName>
    <definedName name="pfcsaless" localSheetId="14">'[129]1997 Forecast'!#REF!</definedName>
    <definedName name="pfcsaless">'[129]1997 Forecast'!#REF!</definedName>
    <definedName name="pfda" localSheetId="14">[40]Model!#REF!</definedName>
    <definedName name="pfda">[40]Model!#REF!</definedName>
    <definedName name="pfga" localSheetId="14">[40]Model!#REF!</definedName>
    <definedName name="pfga">[40]Model!#REF!</definedName>
    <definedName name="pfnetincome2000" localSheetId="14">'[33]ihsc-matrix'!#REF!</definedName>
    <definedName name="pfnetincome2000">'[33]ihsc-matrix'!#REF!</definedName>
    <definedName name="pfnetincome2001" localSheetId="14">'[33]ihsc-matrix'!#REF!</definedName>
    <definedName name="pfnetincome2001">'[33]ihsc-matrix'!#REF!</definedName>
    <definedName name="PFQ" localSheetId="14">#REF!</definedName>
    <definedName name="PFQ">#REF!</definedName>
    <definedName name="pfselling" localSheetId="14">[40]Model!#REF!</definedName>
    <definedName name="pfselling">[40]Model!#REF!</definedName>
    <definedName name="PFY1Price" localSheetId="14">#REF!</definedName>
    <definedName name="PFY1Price">#REF!</definedName>
    <definedName name="PFY2Price" localSheetId="14">#REF!</definedName>
    <definedName name="PFY2Price">#REF!</definedName>
    <definedName name="PFYPrice" localSheetId="14">#REF!</definedName>
    <definedName name="PFYPrice">#REF!</definedName>
    <definedName name="pg1b">[60]Model!$C$2:$Q$89</definedName>
    <definedName name="pg2b">[60]Model!$C$92:$O$151</definedName>
    <definedName name="pg3b">[60]Model!$C$233:$N$302</definedName>
    <definedName name="pg3bc">[60]Model!$C$153:$R$230</definedName>
    <definedName name="pg4b">[60]Model!$C$233:$N$302</definedName>
    <definedName name="pg5b">[60]Model!$C$304:$Q$374</definedName>
    <definedName name="pg6b">[60]Model!$C$375:$S$410</definedName>
    <definedName name="Phone_Dollars">'[67]Proj Exp &amp; OH Labor'!$F$26</definedName>
    <definedName name="Pickups" localSheetId="14">'[94]Fleet Rates'!#REF!</definedName>
    <definedName name="Pickups">'[94]Fleet Rates'!#REF!</definedName>
    <definedName name="Pie" localSheetId="14">#REF!,#REF!,#REF!</definedName>
    <definedName name="Pie">#REF!,#REF!,#REF!</definedName>
    <definedName name="pig_dig5" localSheetId="14" hidden="1">{#N/A,#N/A,FALSE,"T COST";#N/A,#N/A,FALSE,"COST_FH"}</definedName>
    <definedName name="pig_dig5" hidden="1">{#N/A,#N/A,FALSE,"T COST";#N/A,#N/A,FALSE,"COST_FH"}</definedName>
    <definedName name="pig_dog" localSheetId="14"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4" hidden="1">{"EXCELHLP.HLP!1802";5;10;5;10;13;13;13;8;5;5;10;14;13;13;13;13;5;10;14;13;5;10;1;2;24}</definedName>
    <definedName name="pig_dog\" hidden="1">{"EXCELHLP.HLP!1802";5;10;5;10;13;13;13;8;5;5;10;14;13;13;13;13;5;10;14;13;5;10;1;2;24}</definedName>
    <definedName name="pig_dog2" localSheetId="1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4"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4" hidden="1">{#N/A,#N/A,FALSE,"SUMMARY";#N/A,#N/A,FALSE,"INPUTDATA";#N/A,#N/A,FALSE,"Condenser Performance"}</definedName>
    <definedName name="pig_dog4" hidden="1">{#N/A,#N/A,FALSE,"SUMMARY";#N/A,#N/A,FALSE,"INPUTDATA";#N/A,#N/A,FALSE,"Condenser Performance"}</definedName>
    <definedName name="pig_dog6" localSheetId="14"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4" hidden="1">{#N/A,#N/A,FALSE,"INPUTDATA";#N/A,#N/A,FALSE,"SUMMARY"}</definedName>
    <definedName name="pig_dog7" hidden="1">{#N/A,#N/A,FALSE,"INPUTDATA";#N/A,#N/A,FALSE,"SUMMARY"}</definedName>
    <definedName name="pig_dog8" localSheetId="14"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II" localSheetId="14">#REF!</definedName>
    <definedName name="PIII">#REF!</definedName>
    <definedName name="PIKTERM">[60]Model!$D$12</definedName>
    <definedName name="PIKTERM1" localSheetId="14">[60]Model!#REF!</definedName>
    <definedName name="PIKTERM1">[60]Model!#REF!</definedName>
    <definedName name="PilingHide">#REF!</definedName>
    <definedName name="PineHillsXmissionLossRate">'[149]Pinehills Margins'!$D$45</definedName>
    <definedName name="PIPE_DATA">#REF!</definedName>
    <definedName name="PIPEHOLD" localSheetId="14">#REF!</definedName>
    <definedName name="PIPEHOLD">#REF!</definedName>
    <definedName name="Pipelines_CAPX" localSheetId="14">#REF!</definedName>
    <definedName name="Pipelines_CAPX">#REF!</definedName>
    <definedName name="Pipelines_MAINT" localSheetId="14">#REF!</definedName>
    <definedName name="Pipelines_MAINT">#REF!</definedName>
    <definedName name="PIPEWELDWR" localSheetId="14">#REF!</definedName>
    <definedName name="PIPEWELDWR">#REF!</definedName>
    <definedName name="Piping_Tables">'[281]Barton Malow Piping - Piatt'!$B$6:$K$208</definedName>
    <definedName name="PipingHide">#REF!</definedName>
    <definedName name="PKHOURS" localSheetId="14">#REF!</definedName>
    <definedName name="PKHOURS">#REF!</definedName>
    <definedName name="Plant" localSheetId="14">#REF!</definedName>
    <definedName name="Plant">#REF!</definedName>
    <definedName name="Plant_Labor" localSheetId="14">[108]TRANBUDGET!#REF!</definedName>
    <definedName name="Plant_Labor">[80]TRANBUDGET!#REF!</definedName>
    <definedName name="Plant_Spares" localSheetId="14">[108]TRANBUDGET!#REF!</definedName>
    <definedName name="Plant_Spares">[80]TRANBUDGET!#REF!</definedName>
    <definedName name="plantAdmin">[65]Assumptions!$E$36</definedName>
    <definedName name="plantAdminPersonnel" localSheetId="14">#REF!</definedName>
    <definedName name="plantAdminPersonnel">#REF!</definedName>
    <definedName name="PlantList">'[282]Unit List'!$B$3:$B$54</definedName>
    <definedName name="PlantName" localSheetId="14">#REF!</definedName>
    <definedName name="PlantName">#REF!</definedName>
    <definedName name="PM_Dollars">'[67]Estimate Summary'!$F$26</definedName>
    <definedName name="PM_Factor" localSheetId="14">#REF!</definedName>
    <definedName name="PM_Factor">#REF!</definedName>
    <definedName name="PM_Hours">'[67]Estimate Summary'!$E$26</definedName>
    <definedName name="PMWH" localSheetId="14">#REF!</definedName>
    <definedName name="PMWH">#REF!</definedName>
    <definedName name="PO_LOG">#REF!</definedName>
    <definedName name="Pole_Length">[67]Validations!$AI$2:$AI$23</definedName>
    <definedName name="POLY1" localSheetId="14">#REF!</definedName>
    <definedName name="POLY1">#REF!</definedName>
    <definedName name="POLY2" localSheetId="14">#REF!</definedName>
    <definedName name="POLY2">#REF!</definedName>
    <definedName name="POLY3" localSheetId="14">#REF!</definedName>
    <definedName name="POLY3">#REF!</definedName>
    <definedName name="POLY4" localSheetId="14">#REF!</definedName>
    <definedName name="POLY4">#REF!</definedName>
    <definedName name="POP" localSheetId="14">#REF!</definedName>
    <definedName name="POP">#REF!</definedName>
    <definedName name="porahwinfrey">#N/A</definedName>
    <definedName name="PORTFOLIO" localSheetId="14">#REF!</definedName>
    <definedName name="PORTFOLIO">#REF!</definedName>
    <definedName name="POSDEAR" localSheetId="14">#REF!</definedName>
    <definedName name="POSDEAR">#REF!</definedName>
    <definedName name="poso_wrn.test1." localSheetId="14" hidden="1">{"Income Statement",#N/A,FALSE,"CFMODEL";"Balance Sheet",#N/A,FALSE,"CFMODEL"}</definedName>
    <definedName name="poso_wrn.test1." hidden="1">{"Income Statement",#N/A,FALSE,"CFMODEL";"Balance Sheet",#N/A,FALSE,"CFMODEL"}</definedName>
    <definedName name="poso_wrn.test1._1" localSheetId="14" hidden="1">{"Income Statement",#N/A,FALSE,"CFMODEL";"Balance Sheet",#N/A,FALSE,"CFMODEL"}</definedName>
    <definedName name="poso_wrn.test1._1" hidden="1">{"Income Statement",#N/A,FALSE,"CFMODEL";"Balance Sheet",#N/A,FALSE,"CFMODEL"}</definedName>
    <definedName name="poso_wrn.test2." localSheetId="14" hidden="1">{"SourcesUses",#N/A,TRUE,"CFMODEL";"TransOverview",#N/A,TRUE,"CFMODEL"}</definedName>
    <definedName name="poso_wrn.test2." hidden="1">{"SourcesUses",#N/A,TRUE,"CFMODEL";"TransOverview",#N/A,TRUE,"CFMODEL"}</definedName>
    <definedName name="poso_wrn.test2._1" localSheetId="14" hidden="1">{"SourcesUses",#N/A,TRUE,"CFMODEL";"TransOverview",#N/A,TRUE,"CFMODEL"}</definedName>
    <definedName name="poso_wrn.test2._1" hidden="1">{"SourcesUses",#N/A,TRUE,"CFMODEL";"TransOverview",#N/A,TRUE,"CFMODEL"}</definedName>
    <definedName name="poso_wrn.test3." localSheetId="14" hidden="1">{"SourcesUses",#N/A,TRUE,#N/A;"TransOverview",#N/A,TRUE,"CFMODEL"}</definedName>
    <definedName name="poso_wrn.test3." hidden="1">{"SourcesUses",#N/A,TRUE,#N/A;"TransOverview",#N/A,TRUE,"CFMODEL"}</definedName>
    <definedName name="poso_wrn.test3._1" localSheetId="14" hidden="1">{"SourcesUses",#N/A,TRUE,#N/A;"TransOverview",#N/A,TRUE,"CFMODEL"}</definedName>
    <definedName name="poso_wrn.test3._1" hidden="1">{"SourcesUses",#N/A,TRUE,#N/A;"TransOverview",#N/A,TRUE,"CFMODEL"}</definedName>
    <definedName name="poso_wrn.test4." localSheetId="14" hidden="1">{"SourcesUses",#N/A,TRUE,"FundsFlow";"TransOverview",#N/A,TRUE,"FundsFlow"}</definedName>
    <definedName name="poso_wrn.test4." hidden="1">{"SourcesUses",#N/A,TRUE,"FundsFlow";"TransOverview",#N/A,TRUE,"FundsFlow"}</definedName>
    <definedName name="poso_wrn.test4._1" localSheetId="14" hidden="1">{"SourcesUses",#N/A,TRUE,"FundsFlow";"TransOverview",#N/A,TRUE,"FundsFlow"}</definedName>
    <definedName name="poso_wrn.test4._1" hidden="1">{"SourcesUses",#N/A,TRUE,"FundsFlow";"TransOverview",#N/A,TRUE,"FundsFlow"}</definedName>
    <definedName name="PossibleGeneration">'[149]Monthly Results'!$H$2:$H$9990</definedName>
    <definedName name="Postage_Dollars">'[67]Proj Exp &amp; OH Labor'!$F$21</definedName>
    <definedName name="power" localSheetId="14">#N/A</definedName>
    <definedName name="Power">[163]OperPar!$F$7</definedName>
    <definedName name="Power_Island_CT">[66]Inputs!$B$468</definedName>
    <definedName name="Power_Island_Extended_Warranty">[66]Inputs!$B$473</definedName>
    <definedName name="Power_Island_ST">[66]Inputs!$B$469</definedName>
    <definedName name="Power1">[231]Summary!$G$11</definedName>
    <definedName name="PowerDegradation">[283]EXRPTS!$L$146:$Q$146</definedName>
    <definedName name="PowerGuar">[134]OperPar!$G$5</definedName>
    <definedName name="POWINST">#REF!</definedName>
    <definedName name="POWRISK1_PHYSICAL_POWER_List" localSheetId="14">#REF!</definedName>
    <definedName name="POWRISK1_PHYSICAL_POWER_List">#REF!</definedName>
    <definedName name="PoxALLDEPTS" localSheetId="14">#REF!</definedName>
    <definedName name="PoxALLDEPTS">#REF!</definedName>
    <definedName name="PoxALLDEPTS1" localSheetId="14">#REF!</definedName>
    <definedName name="PoxALLDEPTS1">#REF!</definedName>
    <definedName name="PoxDepts" localSheetId="14">#REF!</definedName>
    <definedName name="PoxDepts">#REF!</definedName>
    <definedName name="PoxPIPELINE" localSheetId="14">#REF!</definedName>
    <definedName name="PoxPIPELINE">#REF!</definedName>
    <definedName name="PoxPIPELINE1" localSheetId="14">#REF!</definedName>
    <definedName name="PoxPIPELINE1">#REF!</definedName>
    <definedName name="PP_Tax_Depreciation_Out" localSheetId="14">#REF!</definedName>
    <definedName name="PP_Tax_Depreciation_Out">#REF!</definedName>
    <definedName name="PPA_Aug" localSheetId="14">#REF!</definedName>
    <definedName name="PPA_Aug">#REF!</definedName>
    <definedName name="PPA_CC" localSheetId="14">#REF!</definedName>
    <definedName name="PPA_CC">#REF!</definedName>
    <definedName name="PPA_disc_rate">'[73]Assumptions and Inputs'!$C$181</definedName>
    <definedName name="PPA_Discount">[198]Assumptions!$D$65</definedName>
    <definedName name="PPAAug" localSheetId="14">#REF!</definedName>
    <definedName name="PPAAug">#REF!</definedName>
    <definedName name="PPACC" localSheetId="14">#REF!</definedName>
    <definedName name="PPACC">#REF!</definedName>
    <definedName name="PPandE" localSheetId="14">#REF!</definedName>
    <definedName name="PPandE">#REF!</definedName>
    <definedName name="PPCONT" localSheetId="14">#REF!</definedName>
    <definedName name="PPCONT">#REF!</definedName>
    <definedName name="PPE797act">#N/A</definedName>
    <definedName name="PPE797act1">#N/A</definedName>
    <definedName name="ppe797sum">#N/A</definedName>
    <definedName name="PPEAK" localSheetId="14">#REF!</definedName>
    <definedName name="PPEAK">#REF!</definedName>
    <definedName name="PPEEVA2ndqtr">#N/A</definedName>
    <definedName name="PPERIOD" localSheetId="14">#REF!</definedName>
    <definedName name="PPERIOD">#REF!</definedName>
    <definedName name="PPL_dividends" localSheetId="14">[62]Sheet1!#REF!</definedName>
    <definedName name="PPL_dividends">[63]Sheet1!#REF!</definedName>
    <definedName name="ppok" localSheetId="14"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ppok"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ppp">#N/A</definedName>
    <definedName name="pppp">#N/A</definedName>
    <definedName name="ppppp" hidden="1">{"NewCo_View",#N/A,FALSE,"Calculations"}</definedName>
    <definedName name="PPROFIT" localSheetId="14">#REF!</definedName>
    <definedName name="PPROFIT">#REF!</definedName>
    <definedName name="PR_Dollars">'[67]Proj Exp &amp; OH Labor'!$F$35</definedName>
    <definedName name="prd_footnote" localSheetId="14">#REF!</definedName>
    <definedName name="prd_footnote">#REF!</definedName>
    <definedName name="pre_percentA" localSheetId="14">#REF!</definedName>
    <definedName name="pre_percentA">#REF!</definedName>
    <definedName name="pre_percentB" localSheetId="14">#REF!</definedName>
    <definedName name="pre_percentB">#REF!</definedName>
    <definedName name="pre_percentC" localSheetId="14">#REF!</definedName>
    <definedName name="pre_percentC">#REF!</definedName>
    <definedName name="pre_percentD" localSheetId="14">#REF!</definedName>
    <definedName name="pre_percentD">#REF!</definedName>
    <definedName name="pre_percentE" localSheetId="14">#REF!</definedName>
    <definedName name="pre_percentE">#REF!</definedName>
    <definedName name="pre_percentf" localSheetId="14">#REF!</definedName>
    <definedName name="pre_percentf">#REF!</definedName>
    <definedName name="pre_percentg" localSheetId="14">#REF!</definedName>
    <definedName name="pre_percentg">#REF!</definedName>
    <definedName name="pre_percenth" localSheetId="14">#REF!</definedName>
    <definedName name="pre_percenth">#REF!</definedName>
    <definedName name="pre_percenti" localSheetId="14">#REF!</definedName>
    <definedName name="pre_percenti">#REF!</definedName>
    <definedName name="pre_percentj" localSheetId="14">#REF!</definedName>
    <definedName name="pre_percentj">#REF!</definedName>
    <definedName name="pre_percentk" localSheetId="14">#REF!</definedName>
    <definedName name="pre_percentk">#REF!</definedName>
    <definedName name="pre_percentl" localSheetId="14">#REF!</definedName>
    <definedName name="pre_percentl">#REF!</definedName>
    <definedName name="pre_percentm" localSheetId="14">#REF!</definedName>
    <definedName name="pre_percentm">#REF!</definedName>
    <definedName name="pre_percentn" localSheetId="14">#REF!</definedName>
    <definedName name="pre_percentn">#REF!</definedName>
    <definedName name="pre_percento" localSheetId="14">#REF!</definedName>
    <definedName name="pre_percento">#REF!</definedName>
    <definedName name="pre_percentp" localSheetId="14">#REF!</definedName>
    <definedName name="pre_percentp">#REF!</definedName>
    <definedName name="pre_percentq" localSheetId="14">#REF!</definedName>
    <definedName name="pre_percentq">#REF!</definedName>
    <definedName name="pre_percentr" localSheetId="14">#REF!</definedName>
    <definedName name="pre_percentr">#REF!</definedName>
    <definedName name="pre_percents" localSheetId="14">#REF!</definedName>
    <definedName name="pre_percents">#REF!</definedName>
    <definedName name="pre_percentt" localSheetId="14">#REF!</definedName>
    <definedName name="pre_percentt">#REF!</definedName>
    <definedName name="Pre_Tax_Margin" localSheetId="14">#REF!</definedName>
    <definedName name="Pre_Tax_Margin">#REF!</definedName>
    <definedName name="PRECMARGIN">[83]PRECMARGIN!$A$4:$M$869</definedName>
    <definedName name="Pref" localSheetId="14">[151]Sheet3!$B$3</definedName>
    <definedName name="Pref">[152]Sheet3!$B$3</definedName>
    <definedName name="prefcirc" localSheetId="14">#REF!</definedName>
    <definedName name="prefcirc">#REF!</definedName>
    <definedName name="Prefcost" localSheetId="14">[151]Sheet2!$B$11</definedName>
    <definedName name="Prefcost">[152]Sheet2!$B$11</definedName>
    <definedName name="Prefcost1" localSheetId="14">[151]Sheet2!$C$11</definedName>
    <definedName name="Prefcost1">[152]Sheet2!$C$11</definedName>
    <definedName name="preferred">[88]model!$W$12</definedName>
    <definedName name="preferred_activity" localSheetId="14">#REF!</definedName>
    <definedName name="preferred_activity">#REF!</definedName>
    <definedName name="Preferred_Dividends" localSheetId="14">#REF!</definedName>
    <definedName name="Preferred_Dividends">#REF!</definedName>
    <definedName name="PreferredBook" localSheetId="14">#REF!</definedName>
    <definedName name="PreferredBook">#REF!</definedName>
    <definedName name="PreferredConvertPrice1" localSheetId="14">#REF!</definedName>
    <definedName name="PreferredConvertPrice1">#REF!</definedName>
    <definedName name="PreferredConvertPrice2" localSheetId="14">#REF!</definedName>
    <definedName name="PreferredConvertPrice2">#REF!</definedName>
    <definedName name="PreferredDividends" localSheetId="14">#REF!</definedName>
    <definedName name="PreferredDividends">#REF!</definedName>
    <definedName name="PreferredDividendsPaid" localSheetId="14">#REF!</definedName>
    <definedName name="PreferredDividendsPaid">#REF!</definedName>
    <definedName name="PreferredEquity" localSheetId="14">#REF!</definedName>
    <definedName name="PreferredEquity">#REF!</definedName>
    <definedName name="PreferredLiquidation" localSheetId="14">#REF!</definedName>
    <definedName name="PreferredLiquidation">#REF!</definedName>
    <definedName name="PreferredOutstanding" localSheetId="14">#REF!</definedName>
    <definedName name="PreferredOutstanding">#REF!</definedName>
    <definedName name="PreferredStock107" localSheetId="14">#REF!</definedName>
    <definedName name="PreferredStock107">#REF!</definedName>
    <definedName name="PreferredToggle" localSheetId="14">#REF!</definedName>
    <definedName name="PreferredToggle">#REF!</definedName>
    <definedName name="preint_area_m1" localSheetId="14">'[284]Income Statement'!#REF!</definedName>
    <definedName name="preint_area_m1">'[284]Income Statement'!#REF!</definedName>
    <definedName name="Premium" localSheetId="14">#REF!</definedName>
    <definedName name="Premium">#REF!</definedName>
    <definedName name="Premium_Dollars">'[67]Estimate Summary'!$F$35</definedName>
    <definedName name="Premium4">'[94]Premium Time Tab'!$H$8:$K$16</definedName>
    <definedName name="Premium5">'[94]Premium Time Tab'!$H$18:$K$26</definedName>
    <definedName name="Premium6">'[94]Premium Time Tab'!$H$28:$K$36</definedName>
    <definedName name="Premium7">'[94]Premium Time Tab'!$H$38:$K$46</definedName>
    <definedName name="PremTimeHours">[67]Validations!$O$2:$O$10</definedName>
    <definedName name="PremTimeHrWks">[67]Validations!$P$2:$P$10</definedName>
    <definedName name="PremTimePerc">[67]Validations!$N$2:$N$10</definedName>
    <definedName name="Prepaid_startup_charge_col">43</definedName>
    <definedName name="Prepaid_startup_cost_col">42</definedName>
    <definedName name="PreparedBy" localSheetId="14">#REF!</definedName>
    <definedName name="PreparedBy">#REF!</definedName>
    <definedName name="Preparer" localSheetId="14">#REF!</definedName>
    <definedName name="Preparer">#REF!</definedName>
    <definedName name="Prepay" localSheetId="14">#REF!</definedName>
    <definedName name="Prepay">#REF!</definedName>
    <definedName name="Pretax_interest_coverage_DCC" localSheetId="14">#REF!</definedName>
    <definedName name="Pretax_interest_coverage_DCC">#REF!</definedName>
    <definedName name="Pretax_interest_coverage_DEC" localSheetId="14">#REF!</definedName>
    <definedName name="Pretax_interest_coverage_DEC">#REF!</definedName>
    <definedName name="Pretax_interest_coverage_DEC_sensitivity" localSheetId="14">#REF!</definedName>
    <definedName name="Pretax_interest_coverage_DEC_sensitivity">#REF!</definedName>
    <definedName name="PretaxIncome" localSheetId="14">#REF!</definedName>
    <definedName name="PretaxIncome">#REF!</definedName>
    <definedName name="PretaxInterestCoverage" localSheetId="14">#REF!</definedName>
    <definedName name="PretaxInterestCoverage">#REF!</definedName>
    <definedName name="pretaxIRR">[65]Waterfall!$B$39</definedName>
    <definedName name="PreTaxItems" localSheetId="14">#REF!</definedName>
    <definedName name="PreTaxItems">#REF!</definedName>
    <definedName name="Previous_View_ISIX">'[69]GI Summary (BP)'!$C$36:$BA$36</definedName>
    <definedName name="PRICE" localSheetId="14">#REF!</definedName>
    <definedName name="PRICE">#REF!</definedName>
    <definedName name="Price_per" localSheetId="14">[108]TRANBUDGET!#REF!</definedName>
    <definedName name="Price_per">[80]TRANBUDGET!#REF!</definedName>
    <definedName name="Price_Table">[285]Tables!$H$2:$J$125</definedName>
    <definedName name="price1997" localSheetId="14">'[286]Debt schedule'!#REF!</definedName>
    <definedName name="price1997">'[286]Debt schedule'!#REF!</definedName>
    <definedName name="price1998" localSheetId="14">'[286]Debt schedule'!#REF!</definedName>
    <definedName name="price1998">'[286]Debt schedule'!#REF!</definedName>
    <definedName name="price1999" localSheetId="14">'[286]Debt schedule'!#REF!</definedName>
    <definedName name="price1999">'[286]Debt schedule'!#REF!</definedName>
    <definedName name="price2000" localSheetId="14">'[286]Debt schedule'!#REF!</definedName>
    <definedName name="price2000">'[286]Debt schedule'!#REF!</definedName>
    <definedName name="price2001" localSheetId="14">'[286]Debt schedule'!#REF!</definedName>
    <definedName name="price2001">'[286]Debt schedule'!#REF!</definedName>
    <definedName name="price2002" localSheetId="14">'[286]Debt schedule'!#REF!</definedName>
    <definedName name="price2002">'[286]Debt schedule'!#REF!</definedName>
    <definedName name="price2003" localSheetId="14">'[286]Debt schedule'!#REF!</definedName>
    <definedName name="price2003">'[286]Debt schedule'!#REF!</definedName>
    <definedName name="price2004" localSheetId="14">'[286]Debt schedule'!#REF!</definedName>
    <definedName name="price2004">'[286]Debt schedule'!#REF!</definedName>
    <definedName name="price2005" localSheetId="14">'[286]Debt schedule'!#REF!</definedName>
    <definedName name="price2005">'[286]Debt schedule'!#REF!</definedName>
    <definedName name="price4" localSheetId="14">[27]Sensetivities!#REF!</definedName>
    <definedName name="price4">[27]Sensetivities!#REF!</definedName>
    <definedName name="price97" localSheetId="14">'[286]Debt schedule'!#REF!</definedName>
    <definedName name="price97">'[286]Debt schedule'!#REF!</definedName>
    <definedName name="PriceA" localSheetId="14">#REF!</definedName>
    <definedName name="PriceA">#REF!</definedName>
    <definedName name="PriceActualEPS0" localSheetId="14">#REF!</definedName>
    <definedName name="PriceActualEPS0">#REF!</definedName>
    <definedName name="PriceActualEPS1" localSheetId="14">#REF!</definedName>
    <definedName name="PriceActualEPS1">#REF!</definedName>
    <definedName name="PriceActualEPS2" localSheetId="14">#REF!</definedName>
    <definedName name="PriceActualEPS2">#REF!</definedName>
    <definedName name="PriceActualEPS3" localSheetId="14">#REF!</definedName>
    <definedName name="PriceActualEPS3">#REF!</definedName>
    <definedName name="PriceActualFFPS0" localSheetId="14">#REF!</definedName>
    <definedName name="PriceActualFFPS0">#REF!</definedName>
    <definedName name="PriceActualFFPS1" localSheetId="14">#REF!</definedName>
    <definedName name="PriceActualFFPS1">#REF!</definedName>
    <definedName name="PriceActualFFPS2" localSheetId="14">#REF!</definedName>
    <definedName name="PriceActualFFPS2">#REF!</definedName>
    <definedName name="PriceActualFFPS3" localSheetId="14">#REF!</definedName>
    <definedName name="PriceActualFFPS3">#REF!</definedName>
    <definedName name="PriceAdder">'[91]Price and Vol Summary'!$C$3</definedName>
    <definedName name="PriceB" localSheetId="14">#REF!</definedName>
    <definedName name="PriceB">#REF!</definedName>
    <definedName name="PriceBookValuePerShare" localSheetId="14">#REF!</definedName>
    <definedName name="PriceBookValuePerShare">#REF!</definedName>
    <definedName name="PriceCalendarEPS1" localSheetId="14">#REF!</definedName>
    <definedName name="PriceCalendarEPS1">#REF!</definedName>
    <definedName name="PriceCalendarEPS2" localSheetId="14">#REF!</definedName>
    <definedName name="PriceCalendarEPS2">#REF!</definedName>
    <definedName name="PriceCalendarEPS3" localSheetId="14">#REF!</definedName>
    <definedName name="PriceCalendarEPS3">#REF!</definedName>
    <definedName name="PriceCalendarFFPS1" localSheetId="14">#REF!</definedName>
    <definedName name="PriceCalendarFFPS1">#REF!</definedName>
    <definedName name="PriceCalendarFFPS2" localSheetId="14">#REF!</definedName>
    <definedName name="PriceCalendarFFPS2">#REF!</definedName>
    <definedName name="PriceCalendarFFPS3" localSheetId="14">#REF!</definedName>
    <definedName name="PriceCalendarFFPS3">#REF!</definedName>
    <definedName name="PriceCode">[285]Tables!$G$3:$H$214</definedName>
    <definedName name="PriceDate">[285]DualData!$A$1</definedName>
    <definedName name="PriceDateA" localSheetId="14">#REF!</definedName>
    <definedName name="PriceDateA">#REF!</definedName>
    <definedName name="PriceDateB" localSheetId="14">#REF!</definedName>
    <definedName name="PriceDateB">#REF!</definedName>
    <definedName name="Prices">#REF!</definedName>
    <definedName name="PriceTangibleBVPerShare" localSheetId="14">#REF!</definedName>
    <definedName name="PriceTangibleBVPerShare">#REF!</definedName>
    <definedName name="PrimaryEPS" localSheetId="14">#REF!</definedName>
    <definedName name="PrimaryEPS">#REF!</definedName>
    <definedName name="PrimaryEPSGrowth" localSheetId="14">#REF!</definedName>
    <definedName name="PrimaryEPSGrowth">#REF!</definedName>
    <definedName name="PrimaryWeightedAverageShares" localSheetId="14">#REF!</definedName>
    <definedName name="PrimaryWeightedAverageShares">#REF!</definedName>
    <definedName name="Prime">[118]Cal!$G$74</definedName>
    <definedName name="Prime98" localSheetId="14">[287]Ratings!#REF!</definedName>
    <definedName name="Prime98">[287]Ratings!#REF!</definedName>
    <definedName name="PRIMEVIEW" localSheetId="14">#REF!</definedName>
    <definedName name="PRIMEVIEW">#REF!</definedName>
    <definedName name="Princ" localSheetId="14">#REF!</definedName>
    <definedName name="Princ">#REF!</definedName>
    <definedName name="Princ_Retirements">'[242]Amort. Debt'!$AL$32</definedName>
    <definedName name="Principal_Retirements_of_Amort._Debt___DCC" localSheetId="14">#REF!</definedName>
    <definedName name="Principal_Retirements_of_Amort._Debt___DCC">#REF!</definedName>
    <definedName name="principalA">[65]Assumptions!$E$5</definedName>
    <definedName name="principalB">[65]Assumptions!$E$6</definedName>
    <definedName name="principalC">[72]Assumptions!$E$8</definedName>
    <definedName name="Principle_repayments_amort_debt">'[242]Amort. Debt'!$AL$18</definedName>
    <definedName name="Print" localSheetId="14">#REF!</definedName>
    <definedName name="Print">#REF!</definedName>
    <definedName name="Print_1" localSheetId="14">#REF!</definedName>
    <definedName name="Print_1">#REF!</definedName>
    <definedName name="Print_12" localSheetId="14">#REF!</definedName>
    <definedName name="Print_12">#REF!</definedName>
    <definedName name="Print_2" localSheetId="14">#REF!</definedName>
    <definedName name="Print_2">#REF!</definedName>
    <definedName name="PRINT_3" localSheetId="14">#REF!</definedName>
    <definedName name="PRINT_3">#REF!</definedName>
    <definedName name="PRINT_4" localSheetId="14">#REF!</definedName>
    <definedName name="PRINT_4">#REF!</definedName>
    <definedName name="PRINT_ADMINISTR" localSheetId="14">#REF!</definedName>
    <definedName name="PRINT_ADMINISTR">#REF!</definedName>
    <definedName name="PRINT_ALL" localSheetId="14">#REF!</definedName>
    <definedName name="PRINT_ALL">#REF!</definedName>
    <definedName name="_xlnm.Print_Area" localSheetId="1">'Attachment 1'!$A$1:$K$115</definedName>
    <definedName name="_xlnm.Print_Area" localSheetId="11">'Attachment 10'!$A$1:$G$45</definedName>
    <definedName name="_xlnm.Print_Area" localSheetId="12">'Attachment 11'!$A$1:$F$35</definedName>
    <definedName name="_xlnm.Print_Area" localSheetId="13">'Attachment 12'!$A$1:$F$34</definedName>
    <definedName name="_xlnm.Print_Area" localSheetId="14">'Attachment 13'!$A$1:$L$171</definedName>
    <definedName name="_xlnm.Print_Area" localSheetId="2">'Attachment 2'!$A$1:$J$44</definedName>
    <definedName name="_xlnm.Print_Area" localSheetId="3">'Attachment 3'!$A$1:$L$45</definedName>
    <definedName name="_xlnm.Print_Area" localSheetId="4">'Attachment 4'!$A$1:$K$85</definedName>
    <definedName name="_xlnm.Print_Area" localSheetId="5">'Attachment 5'!$A$1:$J$48</definedName>
    <definedName name="_xlnm.Print_Area" localSheetId="6">'Attachment 6'!$A$1:$I$57</definedName>
    <definedName name="_xlnm.Print_Area" localSheetId="7">'Attachment 6a'!$A$1:$J$33</definedName>
    <definedName name="_xlnm.Print_Area" localSheetId="8">'Attachment 7'!$A$1:$L$29</definedName>
    <definedName name="_xlnm.Print_Area" localSheetId="9">'Attachment 8'!$A$1:$I$64</definedName>
    <definedName name="_xlnm.Print_Area" localSheetId="10">'Attachment 9'!$A$1:$G$41</definedName>
    <definedName name="_xlnm.Print_Area" localSheetId="0">'Attachment H-27A'!$A$1:$M$233</definedName>
    <definedName name="_xlnm.Print_Area" localSheetId="16">'WP2 - Tax Rates'!$A$1:$K$35</definedName>
    <definedName name="_xlnm.Print_Area" localSheetId="17">'WP3 - Perm Tax'!$A$1:$I$24</definedName>
    <definedName name="_xlnm.Print_Area" localSheetId="18">'WP4 - Cost Commitment'!$A$1:$K$20</definedName>
    <definedName name="_xlnm.Print_Area">#REF!</definedName>
    <definedName name="Print_area_M1" localSheetId="14">'[284]Income Statement'!#REF!</definedName>
    <definedName name="Print_area_M1">'[284]Income Statement'!#REF!</definedName>
    <definedName name="Print_Area_MI" localSheetId="14">#REF!</definedName>
    <definedName name="Print_Area_MI">[288]fuelbudg!$A$1:$P$1792</definedName>
    <definedName name="print_area_mi01" localSheetId="14">'[284]Income Statement'!#REF!</definedName>
    <definedName name="print_area_mi01">'[284]Income Statement'!#REF!</definedName>
    <definedName name="Print_Area_MI1" localSheetId="14">'[284]Income Statement'!#REF!</definedName>
    <definedName name="Print_Area_MI1">'[284]Income Statement'!#REF!</definedName>
    <definedName name="print_area_mi1a" localSheetId="14">'[284]Income Statement'!#REF!</definedName>
    <definedName name="print_area_mi1a">'[284]Income Statement'!#REF!</definedName>
    <definedName name="Print_area_MI2" localSheetId="14">'[284]Income Statement'!#REF!</definedName>
    <definedName name="Print_area_MI2">'[284]Income Statement'!#REF!</definedName>
    <definedName name="print_area_mi3" localSheetId="14">'[284]Income Statement'!#REF!</definedName>
    <definedName name="print_area_mi3">'[284]Income Statement'!#REF!</definedName>
    <definedName name="print_area_mia" localSheetId="14">'[284]Income Statement'!#REF!</definedName>
    <definedName name="print_area_mia">'[284]Income Statement'!#REF!</definedName>
    <definedName name="print_area_mii" localSheetId="14">'[284]Income Statement'!#REF!</definedName>
    <definedName name="print_area_mii">'[284]Income Statement'!#REF!</definedName>
    <definedName name="Print_Area_Reset">#N/A</definedName>
    <definedName name="Print_Area1" hidden="1">#REF!</definedName>
    <definedName name="Print_Area2">'[289]Piping (2)'!$A$7:$N$371</definedName>
    <definedName name="print_areaMI1c" localSheetId="14">'[284]Income Statement'!#REF!</definedName>
    <definedName name="print_areaMI1c">'[284]Income Statement'!#REF!</definedName>
    <definedName name="PRINT_ASSUMPT" localSheetId="14">#REF!</definedName>
    <definedName name="PRINT_ASSUMPT">#REF!</definedName>
    <definedName name="PRINT_CONSTR_AN" localSheetId="14">#REF!</definedName>
    <definedName name="PRINT_CONSTR_AN">#REF!</definedName>
    <definedName name="PRINT_DEVELOPME" localSheetId="14">#REF!</definedName>
    <definedName name="PRINT_DEVELOPME">#REF!</definedName>
    <definedName name="PRINT_EXECUTIVE" localSheetId="14">#REF!</definedName>
    <definedName name="PRINT_EXECUTIVE">#REF!</definedName>
    <definedName name="PRINT_FINANCE" localSheetId="14">#REF!</definedName>
    <definedName name="PRINT_FINANCE">#REF!</definedName>
    <definedName name="Print_Hide9" localSheetId="14">#REF!</definedName>
    <definedName name="Print_Hide9">#REF!</definedName>
    <definedName name="PRINT_INTL_OPNS" localSheetId="14">#REF!</definedName>
    <definedName name="PRINT_INTL_OPNS">#REF!</definedName>
    <definedName name="PRINT_LEGAL" localSheetId="14">#REF!</definedName>
    <definedName name="PRINT_LEGAL">#REF!</definedName>
    <definedName name="Print_Macro__p" localSheetId="14">#REF!</definedName>
    <definedName name="Print_Macro__p">#REF!</definedName>
    <definedName name="PRINT_OPERATION" localSheetId="14">#REF!</definedName>
    <definedName name="PRINT_OPERATION">#REF!</definedName>
    <definedName name="PRINT_OSWEGO" localSheetId="14">#REF!</definedName>
    <definedName name="PRINT_OSWEGO">#REF!</definedName>
    <definedName name="print_range_warning">'[57]Assumptions and Inputs'!$C$17</definedName>
    <definedName name="Print_Rank" localSheetId="14">#REF!</definedName>
    <definedName name="Print_Rank">#REF!</definedName>
    <definedName name="PRINT_REGULATOR" localSheetId="14">#REF!</definedName>
    <definedName name="PRINT_REGULATOR">#REF!</definedName>
    <definedName name="PRINT_SIPS" localSheetId="14">#REF!</definedName>
    <definedName name="PRINT_SIPS">#REF!</definedName>
    <definedName name="PRINT_STR_PLANN" localSheetId="14">#REF!</definedName>
    <definedName name="PRINT_STR_PLANN">#REF!</definedName>
    <definedName name="PRINT_SUMMARY" localSheetId="14">#REF!</definedName>
    <definedName name="PRINT_SUMMARY">#REF!</definedName>
    <definedName name="Print_Title" localSheetId="14">'[290]Consol C-4a by Ptn'!$A$1:$D$65536</definedName>
    <definedName name="Print_Title">'[291]Consol C-4a by Ptn'!$A:$D</definedName>
    <definedName name="_xlnm.Print_Titles" localSheetId="14">#N/A</definedName>
    <definedName name="_xlnm.Print_Titles">#REF!</definedName>
    <definedName name="PRINT_TITLES_MI" localSheetId="14">#REF!</definedName>
    <definedName name="PRINT_TITLES_MI">#REF!</definedName>
    <definedName name="PRINT1" localSheetId="14">#REF!</definedName>
    <definedName name="Print1">#REF!</definedName>
    <definedName name="PRINT2" localSheetId="14">#REF!</definedName>
    <definedName name="PRINT2">#REF!</definedName>
    <definedName name="PRINT3" localSheetId="14">#REF!</definedName>
    <definedName name="Print3">#REF!</definedName>
    <definedName name="Print4">#REF!</definedName>
    <definedName name="Print5">#REF!</definedName>
    <definedName name="printa" localSheetId="14">'[284]Income Statement'!#REF!</definedName>
    <definedName name="printa">'[284]Income Statement'!#REF!</definedName>
    <definedName name="PrintBuyer" hidden="1">{#N/A,"DR",FALSE,"increm pf",#N/A,"MAMSI";FALSE,"increm pf",#N/A,"MAXI",FALSE,"increm pf";#N/A,"PCAM",FALSE,"increm pf",#N/A,"PHSV";FALSE,"increm pf",#N/A,"SIE",FALSE,"increm pf"}</definedName>
    <definedName name="PrintConsolPage" localSheetId="14">#REF!</definedName>
    <definedName name="PrintConsolPage">#REF!</definedName>
    <definedName name="PrintDetailPages" localSheetId="14">#REF!</definedName>
    <definedName name="PrintDetailPages">#REF!</definedName>
    <definedName name="printer">#N/A</definedName>
    <definedName name="PrintManagerQuery" localSheetId="14">#REF!</definedName>
    <definedName name="PrintManagerQuery">#REF!</definedName>
    <definedName name="PrintSelectedSheetsMacroButton" localSheetId="14">#REF!</definedName>
    <definedName name="PrintSelectedSheetsMacroButton">#REF!</definedName>
    <definedName name="printsum" localSheetId="14">#REF!</definedName>
    <definedName name="printsum">#REF!</definedName>
    <definedName name="PRIOR">" 5"</definedName>
    <definedName name="Prior_Prices" localSheetId="14">#REF!</definedName>
    <definedName name="Prior_Prices">#REF!</definedName>
    <definedName name="PriorPrice" localSheetId="14">#REF!</definedName>
    <definedName name="PriorPrice">#REF!</definedName>
    <definedName name="PRISK" localSheetId="14">#REF!</definedName>
    <definedName name="PRISK">#REF!</definedName>
    <definedName name="prive4" localSheetId="14">[27]Sensetivities!#REF!</definedName>
    <definedName name="prive4">[27]Sensetivities!#REF!</definedName>
    <definedName name="prj_start">#REF!</definedName>
    <definedName name="prj_term">#REF!</definedName>
    <definedName name="prntall" hidden="1">{#N/A,#N/A,FALSE,"Land";#N/A,#N/A,FALSE,"Cost Analysis";"Summary",#N/A,FALSE,"Equipment"}</definedName>
    <definedName name="proceeds" localSheetId="14">#REF!</definedName>
    <definedName name="proceeds">#REF!</definedName>
    <definedName name="PROD" localSheetId="14">#REF!</definedName>
    <definedName name="PROD">#REF!</definedName>
    <definedName name="Prod_to_ProdCat">[96]Lookup!$O$2:$P$37</definedName>
    <definedName name="ProdCatCodeList">'[96]04-08 Forecast Input'!$A$27:$A$31</definedName>
    <definedName name="prodsales" localSheetId="14">#REF!</definedName>
    <definedName name="prodsales">#REF!</definedName>
    <definedName name="Product">#REF!</definedName>
    <definedName name="Production" localSheetId="14">#REF!</definedName>
    <definedName name="Production">#REF!</definedName>
    <definedName name="Production_Out" localSheetId="14">#REF!</definedName>
    <definedName name="Production_Out">#REF!</definedName>
    <definedName name="proebitda" localSheetId="14">[60]Sensitivities!#REF!</definedName>
    <definedName name="proebitda">[60]Sensitivities!#REF!</definedName>
    <definedName name="PROJ">'[137]GHCI Op Build'!$H$3</definedName>
    <definedName name="Proj_Start_Year">'[67]Proj Exp &amp; OH Labor'!$M$4</definedName>
    <definedName name="ProjAliasCol" localSheetId="14">#REF!</definedName>
    <definedName name="ProjAliasCol">#REF!</definedName>
    <definedName name="ProjClassification" localSheetId="14">#REF!</definedName>
    <definedName name="ProjClassification">#REF!</definedName>
    <definedName name="ProjCol" localSheetId="14">#REF!</definedName>
    <definedName name="ProjCol">#REF!</definedName>
    <definedName name="project">[292]Index!$D$11</definedName>
    <definedName name="Project_Duration">'[67]Estimate Summary'!$I$30</definedName>
    <definedName name="Project_End">'[67]Info Tab'!$H$38</definedName>
    <definedName name="Project_Financing_99_03_Fcst___DCC" localSheetId="14">#REF!</definedName>
    <definedName name="Project_Financing_99_03_Fcst___DCC">#REF!</definedName>
    <definedName name="Project_Financing_interest___DCC" localSheetId="14">#REF!</definedName>
    <definedName name="Project_Financing_interest___DCC">#REF!</definedName>
    <definedName name="Project_Finish">[279]Setup!$C$5</definedName>
    <definedName name="Project_Length" localSheetId="14">#REF!</definedName>
    <definedName name="Project_Length">#REF!</definedName>
    <definedName name="Project_Management" localSheetId="14">[108]TRANBUDGET!#REF!</definedName>
    <definedName name="Project_Management">[80]TRANBUDGET!#REF!</definedName>
    <definedName name="Project_printrange" localSheetId="14">#REF!</definedName>
    <definedName name="Project_printrange">#REF!</definedName>
    <definedName name="Project_Start">'[67]Info Tab'!$C$38</definedName>
    <definedName name="projection" localSheetId="14">'[191]Accretion Analysis'!#REF!</definedName>
    <definedName name="projection">'[191]Accretion Analysis'!#REF!</definedName>
    <definedName name="ProjectionCase" localSheetId="14">#REF!</definedName>
    <definedName name="ProjectionCase">#REF!</definedName>
    <definedName name="projectname" localSheetId="14">#REF!</definedName>
    <definedName name="projectname">#REF!</definedName>
    <definedName name="ProjectStatus" localSheetId="14">#REF!</definedName>
    <definedName name="ProjectStatus">#REF!</definedName>
    <definedName name="ProjIDList">#REF!</definedName>
    <definedName name="ProjName" localSheetId="14">'[55]Model Assumptions'!$C$6</definedName>
    <definedName name="ProjName">#REF!</definedName>
    <definedName name="ProjNumber" localSheetId="14">#REF!</definedName>
    <definedName name="ProjNumber">#REF!</definedName>
    <definedName name="promo">[293]Sheet2!$N$1:$P$99</definedName>
    <definedName name="promos" localSheetId="14">#REF!</definedName>
    <definedName name="promos">#REF!</definedName>
    <definedName name="promos10">'[294]Promos 10'!$A$1:$C$91</definedName>
    <definedName name="promotions">[295]lookup!$A$3:$H$103</definedName>
    <definedName name="Prop_Taxes">[215]Assumptions!$A$26:$Y$30</definedName>
    <definedName name="Property_Damage_Dollars">'[67]Estimate Summary'!$K$46</definedName>
    <definedName name="Property_Tax_Out" localSheetId="14">#REF!</definedName>
    <definedName name="Property_Tax_Out">#REF!</definedName>
    <definedName name="propertyTax">[65]Assumptions!$E$44</definedName>
    <definedName name="prorev" localSheetId="14">[60]Sensitivities!#REF!</definedName>
    <definedName name="prorev">[60]Sensitivities!#REF!</definedName>
    <definedName name="PROSYM_Unit_Data_Block1">'[223]Unit Definitions'!$B$19:$B$48,'[223]Unit Definitions'!$D$19:$F$48,'[223]Unit Definitions'!$H$19:$H$48,'[223]Unit Definitions'!$P$19:$R$48,'[223]Unit Definitions'!$W$19:$W$48</definedName>
    <definedName name="PROSYM_Unit_Data_Block2">'[223]Unit Definitions'!$AL$19:$AM$48,'[223]Unit Definitions'!$BC$19:$BD$48</definedName>
    <definedName name="Protege_Data_Range" localSheetId="14">#REF!</definedName>
    <definedName name="Protege_Data_Range">#REF!</definedName>
    <definedName name="Protege_Heading_Range" localSheetId="14">#REF!</definedName>
    <definedName name="Protege_Heading_Range">#REF!</definedName>
    <definedName name="Protege_Title_Range" localSheetId="14">#REF!</definedName>
    <definedName name="Protege_Title_Range">#REF!</definedName>
    <definedName name="PROVISION" localSheetId="14">#REF!</definedName>
    <definedName name="PROVISION">#REF!</definedName>
    <definedName name="prtrange" localSheetId="14">#REF!</definedName>
    <definedName name="prtrange">#REF!</definedName>
    <definedName name="PSCo_COS">#REF!</definedName>
    <definedName name="Pship_EIN" hidden="1">[14]shtLookup!$B$35</definedName>
    <definedName name="Pship_NA1" hidden="1">[14]shtLookup!$B$30</definedName>
    <definedName name="Pship_NA2" hidden="1">[14]shtLookup!$B$31</definedName>
    <definedName name="Pship_NA3" hidden="1">[14]shtLookup!$B$32</definedName>
    <definedName name="Pship_NA4" hidden="1">[14]shtLookup!$B$33</definedName>
    <definedName name="Pship_NA5" hidden="1">[14]shtLookup!$B$34</definedName>
    <definedName name="Pship_ServiceCenter" hidden="1">#REF!</definedName>
    <definedName name="PSTRESS_RELIEVI">#REF!</definedName>
    <definedName name="PswapsMTM">#REF!</definedName>
    <definedName name="PswpsAccrual">#REF!</definedName>
    <definedName name="PswpsDay">#REF!</definedName>
    <definedName name="PswpsParty">#REF!</definedName>
    <definedName name="ptcdebtyr1">#REF!</definedName>
    <definedName name="ptcdebtyr10">#REF!</definedName>
    <definedName name="ptcdebtyr11">#REF!</definedName>
    <definedName name="ptcdebtyr12">#REF!</definedName>
    <definedName name="ptcdebtyr13">#REF!</definedName>
    <definedName name="ptcdebtyr14">#REF!</definedName>
    <definedName name="ptcdebtyr15">#REF!</definedName>
    <definedName name="ptcdebtyr16">#REF!</definedName>
    <definedName name="ptcdebtyr17">#REF!</definedName>
    <definedName name="ptcdebtyr18">#REF!</definedName>
    <definedName name="ptcdebtyr19">#REF!</definedName>
    <definedName name="ptcdebtyr2">#REF!</definedName>
    <definedName name="ptcdebtyr20">#REF!</definedName>
    <definedName name="ptcdebtyr21">#REF!</definedName>
    <definedName name="ptcdebtyr3">#REF!</definedName>
    <definedName name="ptcdebtyr4">#REF!</definedName>
    <definedName name="ptcdebtyr5">#REF!</definedName>
    <definedName name="ptcdebtyr6">#REF!</definedName>
    <definedName name="ptcdebtyr7">#REF!</definedName>
    <definedName name="ptcdebtyr8">#REF!</definedName>
    <definedName name="ptcdebtyr9">#REF!</definedName>
    <definedName name="purchase" localSheetId="14">[68]financials!#REF!</definedName>
    <definedName name="Purchase">#REF!</definedName>
    <definedName name="purchase?" localSheetId="14">#REF!</definedName>
    <definedName name="purchase?">#REF!</definedName>
    <definedName name="Purchase_Price" localSheetId="14">#REF!</definedName>
    <definedName name="Purchase_Price">#REF!</definedName>
    <definedName name="purchasePrice">[65]Assumptions!$E$12</definedName>
    <definedName name="PurPrice" localSheetId="14">#REF!</definedName>
    <definedName name="PurPrice">#REF!</definedName>
    <definedName name="PV" localSheetId="14">#REF!</definedName>
    <definedName name="PV">#REF!</definedName>
    <definedName name="PVOL" localSheetId="14">#REF!</definedName>
    <definedName name="PVOL">#REF!</definedName>
    <definedName name="PVOther1" localSheetId="14">#REF!</definedName>
    <definedName name="PVOther1">#REF!</definedName>
    <definedName name="PVOther2" localSheetId="14">#REF!</definedName>
    <definedName name="PVOther2">#REF!</definedName>
    <definedName name="PVOther3" localSheetId="14">#REF!</definedName>
    <definedName name="PVOther3">#REF!</definedName>
    <definedName name="PW" localSheetId="14">#REF!</definedName>
    <definedName name="PW">#REF!</definedName>
    <definedName name="q">"VMFG"</definedName>
    <definedName name="Q_1" localSheetId="14">#REF!</definedName>
    <definedName name="Q_1">#REF!</definedName>
    <definedName name="Q_2" localSheetId="14">#REF!</definedName>
    <definedName name="Q_2">#REF!</definedName>
    <definedName name="q_MTEP06_App_AB_Facility">#REF!</definedName>
    <definedName name="q_MTEP06_App_AB_Projects">#REF!</definedName>
    <definedName name="q1_2005">'[296]Key Assumptions'!$N$60</definedName>
    <definedName name="q1gi_rev" localSheetId="14">[47]Preamble!#REF!</definedName>
    <definedName name="q1gi_rev">[47]Preamble!#REF!</definedName>
    <definedName name="q2_2005">'[296]Key Assumptions'!$N$61</definedName>
    <definedName name="q2gi_rev" localSheetId="14">[47]Preamble!#REF!</definedName>
    <definedName name="q2gi_rev">[47]Preamble!#REF!</definedName>
    <definedName name="q2rev01" localSheetId="14">[47]Preamble!#REF!</definedName>
    <definedName name="q2rev01">[47]Preamble!#REF!</definedName>
    <definedName name="q3_2005">'[296]Key Assumptions'!$N$62</definedName>
    <definedName name="q3gi_rev" localSheetId="14">[47]Preamble!#REF!</definedName>
    <definedName name="q3gi_rev">[47]Preamble!#REF!</definedName>
    <definedName name="q3rev01" localSheetId="14">[47]Preamble!#REF!</definedName>
    <definedName name="q3rev01">[47]Preamble!#REF!</definedName>
    <definedName name="q4_2005">'[296]Key Assumptions'!$N$63</definedName>
    <definedName name="q4gi_rev" localSheetId="14">[47]Preamble!#REF!</definedName>
    <definedName name="q4gi_rev">[47]Preamble!#REF!</definedName>
    <definedName name="q4rev01" localSheetId="14">[47]Preamble!#REF!</definedName>
    <definedName name="q4rev01">[47]Preamble!#REF!</definedName>
    <definedName name="QINCOLD" localSheetId="14">#REF!</definedName>
    <definedName name="QINCOLD">#REF!</definedName>
    <definedName name="qINCOME" localSheetId="14">#REF!</definedName>
    <definedName name="qINCOME">#REF!</definedName>
    <definedName name="qq">[297]Sheet1!$J$17</definedName>
    <definedName name="qqq" localSheetId="14" hidden="1">{#N/A,#N/A,FALSE,"schA"}</definedName>
    <definedName name="qqq" hidden="1">{#N/A,#N/A,FALSE,"schA"}</definedName>
    <definedName name="qqq_1" localSheetId="14" hidden="1">{#N/A,#N/A,FALSE,"schA"}</definedName>
    <definedName name="qqq_1" hidden="1">{#N/A,#N/A,FALSE,"schA"}</definedName>
    <definedName name="qqq_1_1" localSheetId="14" hidden="1">{#N/A,#N/A,FALSE,"schA"}</definedName>
    <definedName name="qqq_1_1" hidden="1">{#N/A,#N/A,FALSE,"schA"}</definedName>
    <definedName name="qqq_1_2" localSheetId="14" hidden="1">{#N/A,#N/A,FALSE,"schA"}</definedName>
    <definedName name="qqq_1_2" hidden="1">{#N/A,#N/A,FALSE,"schA"}</definedName>
    <definedName name="qqq_1_3" localSheetId="14" hidden="1">{#N/A,#N/A,FALSE,"schA"}</definedName>
    <definedName name="qqq_1_3" hidden="1">{#N/A,#N/A,FALSE,"schA"}</definedName>
    <definedName name="qqq_2" localSheetId="14" hidden="1">{#N/A,#N/A,FALSE,"schA"}</definedName>
    <definedName name="qqq_2" hidden="1">{#N/A,#N/A,FALSE,"schA"}</definedName>
    <definedName name="qqq_2_1" localSheetId="14" hidden="1">{#N/A,#N/A,FALSE,"schA"}</definedName>
    <definedName name="qqq_2_1" hidden="1">{#N/A,#N/A,FALSE,"schA"}</definedName>
    <definedName name="qqq_2_2" localSheetId="14" hidden="1">{#N/A,#N/A,FALSE,"schA"}</definedName>
    <definedName name="qqq_2_2" hidden="1">{#N/A,#N/A,FALSE,"schA"}</definedName>
    <definedName name="qqq_2_3" localSheetId="14" hidden="1">{#N/A,#N/A,FALSE,"schA"}</definedName>
    <definedName name="qqq_2_3" hidden="1">{#N/A,#N/A,FALSE,"schA"}</definedName>
    <definedName name="qqq_3" localSheetId="14" hidden="1">{#N/A,#N/A,FALSE,"schA"}</definedName>
    <definedName name="qqq_3" hidden="1">{#N/A,#N/A,FALSE,"schA"}</definedName>
    <definedName name="qqq_3_1" localSheetId="14" hidden="1">{#N/A,#N/A,FALSE,"schA"}</definedName>
    <definedName name="qqq_3_1" hidden="1">{#N/A,#N/A,FALSE,"schA"}</definedName>
    <definedName name="qqq_3_2" localSheetId="14" hidden="1">{#N/A,#N/A,FALSE,"schA"}</definedName>
    <definedName name="qqq_3_2" hidden="1">{#N/A,#N/A,FALSE,"schA"}</definedName>
    <definedName name="qqq_3_3" localSheetId="14" hidden="1">{#N/A,#N/A,FALSE,"schA"}</definedName>
    <definedName name="qqq_3_3" hidden="1">{#N/A,#N/A,FALSE,"schA"}</definedName>
    <definedName name="qqq_4" localSheetId="14" hidden="1">{#N/A,#N/A,FALSE,"schA"}</definedName>
    <definedName name="qqq_4" hidden="1">{#N/A,#N/A,FALSE,"schA"}</definedName>
    <definedName name="qqq_4_1" localSheetId="14" hidden="1">{#N/A,#N/A,FALSE,"schA"}</definedName>
    <definedName name="qqq_4_1" hidden="1">{#N/A,#N/A,FALSE,"schA"}</definedName>
    <definedName name="qqq_4_2" localSheetId="14" hidden="1">{#N/A,#N/A,FALSE,"schA"}</definedName>
    <definedName name="qqq_4_2" hidden="1">{#N/A,#N/A,FALSE,"schA"}</definedName>
    <definedName name="qqq_4_3" localSheetId="14" hidden="1">{#N/A,#N/A,FALSE,"schA"}</definedName>
    <definedName name="qqq_4_3" hidden="1">{#N/A,#N/A,FALSE,"schA"}</definedName>
    <definedName name="qqq_5" localSheetId="14" hidden="1">{#N/A,#N/A,FALSE,"schA"}</definedName>
    <definedName name="qqq_5" hidden="1">{#N/A,#N/A,FALSE,"schA"}</definedName>
    <definedName name="qqq_5_1" localSheetId="14" hidden="1">{#N/A,#N/A,FALSE,"schA"}</definedName>
    <definedName name="qqq_5_1" hidden="1">{#N/A,#N/A,FALSE,"schA"}</definedName>
    <definedName name="qqq_5_2" localSheetId="14" hidden="1">{#N/A,#N/A,FALSE,"schA"}</definedName>
    <definedName name="qqq_5_2" hidden="1">{#N/A,#N/A,FALSE,"schA"}</definedName>
    <definedName name="qqq_5_3" localSheetId="14" hidden="1">{#N/A,#N/A,FALSE,"schA"}</definedName>
    <definedName name="qqq_5_3" hidden="1">{#N/A,#N/A,FALSE,"schA"}</definedName>
    <definedName name="qqqqq1" hidden="1">#REF!</definedName>
    <definedName name="qqqqqn">"VY"</definedName>
    <definedName name="QQQQQQQ" hidden="1">OFFSET([298]!rngFirstUserDefCol,5,0,25,6)</definedName>
    <definedName name="QREV1">[78]QTRSALES!$A$4:$AP$98</definedName>
    <definedName name="qryCliffNotes" localSheetId="14">#REF!</definedName>
    <definedName name="qryCliffNotes">#REF!</definedName>
    <definedName name="qryCliffNotesAll" localSheetId="14">#REF!</definedName>
    <definedName name="qryCliffNotesAll">#REF!</definedName>
    <definedName name="qryCliffNotesAllQ2" localSheetId="14">#REF!</definedName>
    <definedName name="qryCliffNotesAllQ2">#REF!</definedName>
    <definedName name="qryCliffNotesMay" localSheetId="14">#REF!</definedName>
    <definedName name="qryCliffNotesMay">#REF!</definedName>
    <definedName name="qryFixedAssets_Cost" localSheetId="14">#REF!</definedName>
    <definedName name="qryFixedAssets_Cost">#REF!</definedName>
    <definedName name="QSALESCHG">'[79]QTR-SALES'!$A$68:$O$126</definedName>
    <definedName name="Qual_Cap" localSheetId="14">#REF!</definedName>
    <definedName name="Qual_Cap">#REF!</definedName>
    <definedName name="QUARTER" localSheetId="14">[299]Model!#REF!</definedName>
    <definedName name="QUARTER">[299]Model!#REF!</definedName>
    <definedName name="QUARTERLY" localSheetId="14">#REF!</definedName>
    <definedName name="QUARTERLY">#REF!</definedName>
    <definedName name="Quarterly.Margin.Analysis" localSheetId="14">'[300]@Home P&amp;L'!#REF!</definedName>
    <definedName name="Quarterly.Margin.Analysis">'[300]@Home P&amp;L'!#REF!</definedName>
    <definedName name="QuarterlyDividend" localSheetId="14">#REF!</definedName>
    <definedName name="QuarterlyDividend">#REF!</definedName>
    <definedName name="Quarters" localSheetId="14">#REF!</definedName>
    <definedName name="Quarters">#REF!</definedName>
    <definedName name="QUERY1.keep_password" hidden="1">TRUE</definedName>
    <definedName name="QUERY1.query_connection" localSheetId="14"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connection_1" localSheetId="14" hidden="1">{"DBQ=C:\Access\Theatres.mdb;DefaultDir=C:\Access;Driver={Microsoft Access Driver (*.mdb)};DriverId=25;FIL=MS Access;ImplicitCommitSync=Yes;MaxBufferSize=512;MaxScanRows=8;PageTimeout=5;SafeTransactions=0;Threads=3;UID=admin;UserCommitSync=Yes;"}</definedName>
    <definedName name="QUERY1.query_connection_1" hidden="1">{"DBQ=C:\Access\Theatres.mdb;DefaultDir=C:\Access;Driver={Microsoft Access Driver (*.mdb)};DriverId=25;FIL=MS Access;ImplicitCommitSync=Yes;MaxBufferSize=512;MaxScanRows=8;PageTimeout=5;SafeTransactions=0;Threads=3;UID=admin;UserCommitSync=Yes;"}</definedName>
    <definedName name="QUERY1.query_definition" localSheetId="14"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_1" localSheetId="14"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_1"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14" hidden="1">{TRUE;FALSE}</definedName>
    <definedName name="QUERY1.query_options" hidden="1">{TRUE;FALSE}</definedName>
    <definedName name="QUERY1.query_options_1" localSheetId="14" hidden="1">{TRUE;FALSE}</definedName>
    <definedName name="QUERY1.query_options_1" hidden="1">{TRUE;FALSE}</definedName>
    <definedName name="QUERY1.query_statement" localSheetId="14"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_1" localSheetId="14"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_1"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ickRatio" localSheetId="14">#REF!</definedName>
    <definedName name="QuickRatio">#REF!</definedName>
    <definedName name="QUIPS_Interest_DCC" localSheetId="14">#REF!</definedName>
    <definedName name="QUIPS_Interest_DCC">#REF!</definedName>
    <definedName name="QUIPS_Interest_ELEC" localSheetId="14">#REF!</definedName>
    <definedName name="QUIPS_Interest_ELEC">#REF!</definedName>
    <definedName name="QXPORT">#REF!</definedName>
    <definedName name="R_needs" localSheetId="14">[62]Sheet1!#REF!</definedName>
    <definedName name="R_needs">[63]Sheet1!#REF!</definedName>
    <definedName name="R_new_interest" localSheetId="14">[62]Sheet1!#REF!</definedName>
    <definedName name="R_new_interest">[63]Sheet1!#REF!</definedName>
    <definedName name="R_old_interest" localSheetId="14">[62]Sheet1!#REF!</definedName>
    <definedName name="R_old_interest">[63]Sheet1!#REF!</definedName>
    <definedName name="R_Selected" localSheetId="14">#REF!</definedName>
    <definedName name="R_Selected">#REF!</definedName>
    <definedName name="R_tot_equity" localSheetId="14">[62]Sheet1!#REF!</definedName>
    <definedName name="R_tot_equity">[63]Sheet1!#REF!</definedName>
    <definedName name="Radios_Dollars">'[67]Proj Exp &amp; OH Labor'!$F$30</definedName>
    <definedName name="RampHour">'[161]Covert Lookups'!$AI$6:$AI$9</definedName>
    <definedName name="RampMWHr">'[161]Covert Lookups'!$AI$15:$AI$18</definedName>
    <definedName name="RampMWStart">'[161]Covert Lookups'!$AJ$15:$AL$18</definedName>
    <definedName name="RampMWTemp">'[161]Covert Lookups'!$AJ$14:$AL$14</definedName>
    <definedName name="RampRateCol">14</definedName>
    <definedName name="RampStart">'[161]Covert Lookups'!$AJ$6:$AL$9</definedName>
    <definedName name="RampTemp">'[161]Covert Lookups'!$AJ$5:$AL$5</definedName>
    <definedName name="RandD" localSheetId="14">#REF!</definedName>
    <definedName name="RandD">#REF!</definedName>
    <definedName name="Range" localSheetId="14">#REF!</definedName>
    <definedName name="Range">#REF!</definedName>
    <definedName name="range1" localSheetId="14">[116]Cases!$K$63</definedName>
    <definedName name="range1">[119]Cases!$K$58</definedName>
    <definedName name="range10" localSheetId="14">[116]Cases!$T$63</definedName>
    <definedName name="range10">[119]Cases!$T$58</definedName>
    <definedName name="range11">[119]Cases!$U$58</definedName>
    <definedName name="range12">[119]Cases!$V$58</definedName>
    <definedName name="range13">[119]Cases!$W$58</definedName>
    <definedName name="range2" localSheetId="14">[116]Cases!$L$63</definedName>
    <definedName name="range2">[119]Cases!$L$58</definedName>
    <definedName name="range3" localSheetId="14">[116]Cases!$M$63</definedName>
    <definedName name="range3">[119]Cases!$M$58</definedName>
    <definedName name="range4" localSheetId="14">[116]Cases!$N$63</definedName>
    <definedName name="range4">[119]Cases!$N$58</definedName>
    <definedName name="range5" localSheetId="14">[116]Cases!$O$63</definedName>
    <definedName name="range5">[119]Cases!$O$58</definedName>
    <definedName name="range6" localSheetId="14">[116]Cases!$P$63</definedName>
    <definedName name="range6">[119]Cases!$P$58</definedName>
    <definedName name="range7" localSheetId="14">[116]Cases!$Q$63</definedName>
    <definedName name="range7">[119]Cases!$Q$58</definedName>
    <definedName name="range8" localSheetId="14">[116]Cases!$R$63</definedName>
    <definedName name="range8">[119]Cases!$R$58</definedName>
    <definedName name="range9" localSheetId="14">[116]Cases!$S$63</definedName>
    <definedName name="range9">[119]Cases!$S$58</definedName>
    <definedName name="Rank_1" localSheetId="14">#REF!</definedName>
    <definedName name="Rank_1">#REF!</definedName>
    <definedName name="Rank_10" localSheetId="14">#REF!</definedName>
    <definedName name="Rank_10">#REF!</definedName>
    <definedName name="Rank_11" localSheetId="14">#REF!</definedName>
    <definedName name="Rank_11">#REF!</definedName>
    <definedName name="Rank_2" localSheetId="14">#REF!</definedName>
    <definedName name="Rank_2">#REF!</definedName>
    <definedName name="Rank_3" localSheetId="14">#REF!</definedName>
    <definedName name="Rank_3">#REF!</definedName>
    <definedName name="Rank_4" localSheetId="14">#REF!</definedName>
    <definedName name="Rank_4">#REF!</definedName>
    <definedName name="Rank_5" localSheetId="14">#REF!</definedName>
    <definedName name="Rank_5">#REF!</definedName>
    <definedName name="Rank_6" localSheetId="14">#REF!</definedName>
    <definedName name="Rank_6">#REF!</definedName>
    <definedName name="Rank_7" localSheetId="14">#REF!</definedName>
    <definedName name="Rank_7">#REF!</definedName>
    <definedName name="Rank_8" localSheetId="14">#REF!</definedName>
    <definedName name="Rank_8">#REF!</definedName>
    <definedName name="Rank_9" localSheetId="14">#REF!</definedName>
    <definedName name="Rank_9">#REF!</definedName>
    <definedName name="Rankings">[41]!Rankings</definedName>
    <definedName name="Rate_Group">'[202]Fleet Rates'!$A$7:$Q$759</definedName>
    <definedName name="Rate_Selection">'[67]Estimate Summary'!$H$10</definedName>
    <definedName name="Rate_Type">[67]Validations!$V$2:$Z$2</definedName>
    <definedName name="RateGroup">'[94]Fleet Rates'!$A$7:$S$514</definedName>
    <definedName name="RatesB" localSheetId="14">[30]Rates!#REF!</definedName>
    <definedName name="RatesB">[30]Rates!#REF!</definedName>
    <definedName name="RatesC" localSheetId="14">[30]Rates!#REF!</definedName>
    <definedName name="RatesC">[30]Rates!#REF!</definedName>
    <definedName name="RatesD" localSheetId="14">[30]Rates!#REF!</definedName>
    <definedName name="RatesD">[30]Rates!#REF!</definedName>
    <definedName name="ratesupp">#REF!</definedName>
    <definedName name="rateTypeA">[65]Assumptions!$B$3</definedName>
    <definedName name="rateTypeB">[65]Assumptions!$B$13</definedName>
    <definedName name="rateTypeC">[72]Assumptions!$B$27</definedName>
    <definedName name="ratingsharesum" localSheetId="14">#REF!</definedName>
    <definedName name="ratingsharesum">#REF!</definedName>
    <definedName name="Ratio" localSheetId="14">'[301]Sum-of-Parts'!#REF!</definedName>
    <definedName name="Ratio">'[301]Sum-of-Parts'!#REF!</definedName>
    <definedName name="Ratios" localSheetId="14">#REF!</definedName>
    <definedName name="Ratios">#REF!</definedName>
    <definedName name="RBK" localSheetId="14">#REF!</definedName>
    <definedName name="RBK">#REF!</definedName>
    <definedName name="RBN" localSheetId="14">#REF!</definedName>
    <definedName name="RBN">#REF!</definedName>
    <definedName name="RBU" localSheetId="14">#REF!</definedName>
    <definedName name="RBU">#REF!</definedName>
    <definedName name="RBV" localSheetId="14">#REF!</definedName>
    <definedName name="RBV">#REF!</definedName>
    <definedName name="rc_reg_other_a" localSheetId="14">[62]Sheet1!#REF!</definedName>
    <definedName name="rc_reg_other_a">[63]Sheet1!#REF!</definedName>
    <definedName name="RDVers">"2.10a"</definedName>
    <definedName name="real" localSheetId="14">[40]Model!#REF!</definedName>
    <definedName name="real">[40]Model!#REF!</definedName>
    <definedName name="realYear">[65]Assumptions!$E$28</definedName>
    <definedName name="Rec_adder" localSheetId="14">#REF!</definedName>
    <definedName name="Rec_adder">#REF!</definedName>
    <definedName name="recap">[33]sum1!$AY$8</definedName>
    <definedName name="recommendation">'[110]Assumptions and Inputs'!$C$26</definedName>
    <definedName name="Record1">[302]Macro1!$A$1</definedName>
    <definedName name="_xlnm.Recorder" localSheetId="14">#REF!</definedName>
    <definedName name="_xlnm.Recorder">#REF!</definedName>
    <definedName name="Recycling" localSheetId="14">#REF!</definedName>
    <definedName name="Recycling">#REF!</definedName>
    <definedName name="reduc" localSheetId="14">#REF!</definedName>
    <definedName name="reduc">#REF!</definedName>
    <definedName name="Reduction">[283]EXRPTS!$L$147:$Q$147</definedName>
    <definedName name="Ref_1" localSheetId="14">#REF!</definedName>
    <definedName name="Ref_1">#REF!</definedName>
    <definedName name="Ref_2" localSheetId="14">#REF!</definedName>
    <definedName name="Ref_2">#REF!</definedName>
    <definedName name="Refi" localSheetId="14">'[133]Finance Assumptions'!$F$58</definedName>
    <definedName name="Refi">'[275]Finance Assumptions'!$F$58</definedName>
    <definedName name="refin">LEFT([162]sum!$Y$19)="Y"</definedName>
    <definedName name="RefYr">[163]OpExWksht!$H$5</definedName>
    <definedName name="reg_ror_1" localSheetId="14">[62]Sheet1!#REF!</definedName>
    <definedName name="reg_ror_1">[63]Sheet1!#REF!</definedName>
    <definedName name="regarding">#N/A</definedName>
    <definedName name="Region" localSheetId="14">#REF!</definedName>
    <definedName name="Region">#REF!</definedName>
    <definedName name="Relay" localSheetId="14">#REF!</definedName>
    <definedName name="Relay">#REF!</definedName>
    <definedName name="RelPymtRateCol">15</definedName>
    <definedName name="RentExpense" localSheetId="14">#REF!</definedName>
    <definedName name="RentExpense">#REF!</definedName>
    <definedName name="rentper" localSheetId="14">#REF!</definedName>
    <definedName name="rentper">#REF!</definedName>
    <definedName name="Rents_Dollars">'[67]Proj Exp &amp; OH Labor'!$F$22</definedName>
    <definedName name="rentx">[303]Switches!$D$53</definedName>
    <definedName name="rep" localSheetId="14">#REF!,#REF!,#REF!,#REF!</definedName>
    <definedName name="rep">#REF!,#REF!,#REF!,#REF!</definedName>
    <definedName name="Repair" localSheetId="14">#REF!</definedName>
    <definedName name="Repair">#REF!</definedName>
    <definedName name="replacementCost">[65]Assumptions!$H$36</definedName>
    <definedName name="repoint" localSheetId="14">#REF!</definedName>
    <definedName name="repoint">#REF!</definedName>
    <definedName name="Report_ID__BMI_RID" localSheetId="14">#REF!</definedName>
    <definedName name="Report_ID__BMI_RID">#REF!</definedName>
    <definedName name="ReportedNetIncome" localSheetId="14">#REF!</definedName>
    <definedName name="ReportedNetIncome">#REF!</definedName>
    <definedName name="ReportedPretaxIncome" localSheetId="14">#REF!</definedName>
    <definedName name="ReportedPretaxIncome">#REF!</definedName>
    <definedName name="ReportedTaxes" localSheetId="14">#REF!</definedName>
    <definedName name="ReportedTaxes">#REF!</definedName>
    <definedName name="ReportPath">#REF!</definedName>
    <definedName name="reposize" localSheetId="14">#REF!</definedName>
    <definedName name="reposize">#REF!</definedName>
    <definedName name="requiredReserve" localSheetId="14">[65]Assumptions!#REF!</definedName>
    <definedName name="requiredReserve">[65]Assumptions!#REF!</definedName>
    <definedName name="Res" localSheetId="14">[60]Sensitivities!#REF!</definedName>
    <definedName name="Res">[60]Sensitivities!#REF!</definedName>
    <definedName name="Res_Status" localSheetId="14">#REF!</definedName>
    <definedName name="Res_Status">#REF!</definedName>
    <definedName name="res797act">#N/A</definedName>
    <definedName name="res797sim">#N/A</definedName>
    <definedName name="res797sum">#N/A</definedName>
    <definedName name="res799sum">#N/A</definedName>
    <definedName name="RES97budget">#N/A</definedName>
    <definedName name="resale_jcpl_yes" localSheetId="14">[62]Sheet1!#REF!</definedName>
    <definedName name="resale_jcpl_yes">[63]Sheet1!#REF!</definedName>
    <definedName name="Research" localSheetId="14">#REF!</definedName>
    <definedName name="Research">#REF!</definedName>
    <definedName name="ResearchAndDevelopment" localSheetId="14">#REF!</definedName>
    <definedName name="ResearchAndDevelopment">#REF!</definedName>
    <definedName name="ResearchAndDevelopmentMargin" localSheetId="14">#REF!</definedName>
    <definedName name="ResearchAndDevelopmentMargin">#REF!</definedName>
    <definedName name="reserveSwitch">[65]Assumptions!$B$21</definedName>
    <definedName name="resEVA2ndqtr">#N/A</definedName>
    <definedName name="Resource_Management_CAPX" localSheetId="14">#REF!</definedName>
    <definedName name="Resource_Management_CAPX">#REF!</definedName>
    <definedName name="Resource_Management_EBIT" localSheetId="14">#REF!</definedName>
    <definedName name="Resource_Management_EBIT">#REF!</definedName>
    <definedName name="Resource_Management_MAINT" localSheetId="14">#REF!</definedName>
    <definedName name="Resource_Management_MAINT">#REF!</definedName>
    <definedName name="Resource_Type" localSheetId="14">#REF!</definedName>
    <definedName name="Resource_Type">#REF!</definedName>
    <definedName name="Response">OFFSET([94]Tables!$X$4,0,0,COUNTA([94]Tables!$X:$X)+0,1)</definedName>
    <definedName name="retain_earn" localSheetId="14">[62]Sheet1!#REF!</definedName>
    <definedName name="retain_earn">[63]Sheet1!#REF!</definedName>
    <definedName name="RetainedCapacity" localSheetId="14">[134]Assumptions!$G$9</definedName>
    <definedName name="RetainedCapacity">[163]Assumptions!#REF!</definedName>
    <definedName name="RETRUN_TO_SUMARY_2">#N/A</definedName>
    <definedName name="rev">[60]Sensitivities!$I$76:$S$78</definedName>
    <definedName name="Rev_96" localSheetId="14">'[304]QtrRev 98-99'!#REF!</definedName>
    <definedName name="Rev_96">'[304]QtrRev 98-99'!#REF!</definedName>
    <definedName name="rev_reduct_a" localSheetId="14">[62]Sheet1!#REF!</definedName>
    <definedName name="rev_reduct_a">[63]Sheet1!#REF!</definedName>
    <definedName name="rev_reduct_b" localSheetId="14">[62]Sheet1!#REF!</definedName>
    <definedName name="rev_reduct_b">[63]Sheet1!#REF!</definedName>
    <definedName name="Revenue">'[149]Monthly Results'!$V$2:$V$9990</definedName>
    <definedName name="Revenue_Growth" localSheetId="14">#REF!</definedName>
    <definedName name="Revenue_Growth">#REF!</definedName>
    <definedName name="revenue10" localSheetId="14">#REF!</definedName>
    <definedName name="revenue10">#REF!</definedName>
    <definedName name="Revenue10a" localSheetId="14">#REF!</definedName>
    <definedName name="Revenue10a">#REF!</definedName>
    <definedName name="Revenue10b" localSheetId="14">#REF!</definedName>
    <definedName name="Revenue10b">#REF!</definedName>
    <definedName name="Revenue11a" localSheetId="14">#REF!</definedName>
    <definedName name="Revenue11a">#REF!</definedName>
    <definedName name="Revenue11b" localSheetId="14">#REF!</definedName>
    <definedName name="Revenue11b">#REF!</definedName>
    <definedName name="Revenue12a" localSheetId="14">#REF!</definedName>
    <definedName name="Revenue12a">#REF!</definedName>
    <definedName name="Revenue12b" localSheetId="14">#REF!</definedName>
    <definedName name="Revenue12b">#REF!</definedName>
    <definedName name="Revenue13a" localSheetId="14">#REF!</definedName>
    <definedName name="Revenue13a">#REF!</definedName>
    <definedName name="Revenue13b" localSheetId="14">#REF!</definedName>
    <definedName name="Revenue13b">#REF!</definedName>
    <definedName name="Revenue14a" localSheetId="14">#REF!</definedName>
    <definedName name="Revenue14a">#REF!</definedName>
    <definedName name="Revenue14b" localSheetId="14">#REF!</definedName>
    <definedName name="Revenue14b">#REF!</definedName>
    <definedName name="Revenue15a" localSheetId="14">#REF!</definedName>
    <definedName name="Revenue15a">#REF!</definedName>
    <definedName name="Revenue15b" localSheetId="14">#REF!</definedName>
    <definedName name="Revenue15b">#REF!</definedName>
    <definedName name="Revenue16a" localSheetId="14">#REF!</definedName>
    <definedName name="Revenue16a">#REF!</definedName>
    <definedName name="Revenue16b" localSheetId="14">#REF!</definedName>
    <definedName name="Revenue16b">#REF!</definedName>
    <definedName name="Revenue17a" localSheetId="14">#REF!</definedName>
    <definedName name="Revenue17a">#REF!</definedName>
    <definedName name="Revenue17b" localSheetId="14">#REF!</definedName>
    <definedName name="Revenue17b">#REF!</definedName>
    <definedName name="Revenue18a" localSheetId="14">#REF!</definedName>
    <definedName name="Revenue18a">#REF!</definedName>
    <definedName name="Revenue18b" localSheetId="14">#REF!</definedName>
    <definedName name="Revenue18b">#REF!</definedName>
    <definedName name="REVENUE1997">[33]model!$L$19</definedName>
    <definedName name="REVENUE1998">[33]model!$P$19</definedName>
    <definedName name="REVENUE1999">[33]model!$R$19</definedName>
    <definedName name="Revenue19a" localSheetId="14">#REF!</definedName>
    <definedName name="Revenue19a">#REF!</definedName>
    <definedName name="Revenue19b" localSheetId="14">#REF!</definedName>
    <definedName name="Revenue19b">#REF!</definedName>
    <definedName name="Revenue1a" localSheetId="14">#REF!</definedName>
    <definedName name="Revenue1a">#REF!</definedName>
    <definedName name="Revenue1b" localSheetId="14">#REF!</definedName>
    <definedName name="Revenue1b">#REF!</definedName>
    <definedName name="REVENUE2000">[33]model!$V$19</definedName>
    <definedName name="REVENUE2001">[33]model!$X$19</definedName>
    <definedName name="REVENUE2002">[33]model!$Z$19</definedName>
    <definedName name="Revenue20a" localSheetId="14">#REF!</definedName>
    <definedName name="Revenue20a">#REF!</definedName>
    <definedName name="Revenue20b" localSheetId="14">#REF!</definedName>
    <definedName name="Revenue20b">#REF!</definedName>
    <definedName name="Revenue21a" localSheetId="14">#REF!</definedName>
    <definedName name="Revenue21a">#REF!</definedName>
    <definedName name="Revenue21b" localSheetId="14">#REF!</definedName>
    <definedName name="Revenue21b">#REF!</definedName>
    <definedName name="Revenue2a" localSheetId="14">#REF!</definedName>
    <definedName name="Revenue2a">#REF!</definedName>
    <definedName name="Revenue2b" localSheetId="14">#REF!</definedName>
    <definedName name="Revenue2b">#REF!</definedName>
    <definedName name="Revenue3a" localSheetId="14">#REF!</definedName>
    <definedName name="Revenue3a">#REF!</definedName>
    <definedName name="Revenue3b" localSheetId="14">#REF!</definedName>
    <definedName name="Revenue3b">#REF!</definedName>
    <definedName name="Revenue4a" localSheetId="14">#REF!</definedName>
    <definedName name="Revenue4a">#REF!</definedName>
    <definedName name="Revenue4b" localSheetId="14">#REF!</definedName>
    <definedName name="Revenue4b">#REF!</definedName>
    <definedName name="Revenue5a" localSheetId="14">#REF!</definedName>
    <definedName name="Revenue5a">#REF!</definedName>
    <definedName name="Revenue5b" localSheetId="14">#REF!</definedName>
    <definedName name="Revenue5b">#REF!</definedName>
    <definedName name="Revenue6a" localSheetId="14">#REF!</definedName>
    <definedName name="Revenue6a">#REF!</definedName>
    <definedName name="Revenue6b" localSheetId="14">#REF!</definedName>
    <definedName name="Revenue6b">#REF!</definedName>
    <definedName name="Revenue7a" localSheetId="14">#REF!</definedName>
    <definedName name="Revenue7a">#REF!</definedName>
    <definedName name="Revenue7b" localSheetId="14">#REF!</definedName>
    <definedName name="Revenue7b">#REF!</definedName>
    <definedName name="Revenue8a" localSheetId="14">#REF!</definedName>
    <definedName name="Revenue8a">#REF!</definedName>
    <definedName name="Revenue8b" localSheetId="14">#REF!</definedName>
    <definedName name="Revenue8b">#REF!</definedName>
    <definedName name="Revenue9a" localSheetId="14">#REF!</definedName>
    <definedName name="Revenue9a">#REF!</definedName>
    <definedName name="Revenue9b" localSheetId="14">#REF!</definedName>
    <definedName name="Revenue9b">#REF!</definedName>
    <definedName name="revenuegraph" localSheetId="14">#REF!</definedName>
    <definedName name="revenuegraph">#REF!</definedName>
    <definedName name="RevenuePFQ2" localSheetId="14">#REF!</definedName>
    <definedName name="RevenuePFQ2">#REF!</definedName>
    <definedName name="Revenues" localSheetId="14">#REF!</definedName>
    <definedName name="Revenues">#REF!</definedName>
    <definedName name="revenues2" localSheetId="14">[27]Sensetivities!#REF!</definedName>
    <definedName name="revenues2">[27]Sensetivities!#REF!</definedName>
    <definedName name="RevenuesPFQ2" localSheetId="14">#REF!</definedName>
    <definedName name="RevenuesPFQ2">#REF!</definedName>
    <definedName name="revenueSwitch">[65]Assumptions!$E$24</definedName>
    <definedName name="revenueSwitchArray">'[72]Drop down lists'!$B$5:$B$6</definedName>
    <definedName name="reveunes2" localSheetId="14">[27]Sensetivities!#REF!</definedName>
    <definedName name="reveunes2">[27]Sensetivities!#REF!</definedName>
    <definedName name="revised_multiplier" localSheetId="14">#REF!</definedName>
    <definedName name="revised_multiplier">#REF!</definedName>
    <definedName name="RevisedDate" localSheetId="14">#REF!</definedName>
    <definedName name="RevisedDate">#REF!</definedName>
    <definedName name="Revision" localSheetId="14">[111]Log!$B$3</definedName>
    <definedName name="Revision">[108]Log!$B$3</definedName>
    <definedName name="Revision_Date" localSheetId="14">[111]Log!$B$4</definedName>
    <definedName name="Revision_Date">[108]Log!$B$4</definedName>
    <definedName name="revolver01">[35]model!$P$206</definedName>
    <definedName name="revreq">#REF!</definedName>
    <definedName name="RevTypeList">[96]Lookup!$K$39:$K$41</definedName>
    <definedName name="RFAC" localSheetId="14">#REF!</definedName>
    <definedName name="RFAC">#REF!</definedName>
    <definedName name="RHR" localSheetId="14">#REF!</definedName>
    <definedName name="RHR">#REF!</definedName>
    <definedName name="RID" localSheetId="14">#REF!</definedName>
    <definedName name="RID">#REF!</definedName>
    <definedName name="RIsk_Duration">'[67]Estimate Summary'!$K$30</definedName>
    <definedName name="Risk_EffectAdd">'[67]Risk Assesment'!$AK$6:$AK$33</definedName>
    <definedName name="Risk_EffectCode">'[67]Risk Assesment'!$AI$6:$AI$33</definedName>
    <definedName name="Risk_Free_Rate" localSheetId="14">'[158]Inflation Table'!#REF!</definedName>
    <definedName name="Risk_Free_Rate">'[159]Inflation Table'!#REF!</definedName>
    <definedName name="RiskAfterRecalcMacro" localSheetId="14">"gg_defeasance"</definedName>
    <definedName name="RiskAfterRecalcMacro">"Maximize_Cap_Structure"</definedName>
    <definedName name="RiskCollectDistributionSamples">2</definedName>
    <definedName name="RiskDet">TRUE</definedName>
    <definedName name="RiskFixedSeed">1</definedName>
    <definedName name="RiskFree" localSheetId="14">#REF!</definedName>
    <definedName name="RiskFree">#REF!</definedName>
    <definedName name="RiskHasSettings">TRUE</definedName>
    <definedName name="RiskMinimizeOnStart">FALSE</definedName>
    <definedName name="RiskMonitorConvergence" localSheetId="14">FALSE</definedName>
    <definedName name="RiskMonitorConvergence">TRUE</definedName>
    <definedName name="RiskNumIterations">1000</definedName>
    <definedName name="RiskNumSimulations" localSheetId="14">1</definedName>
    <definedName name="RiskNumSimulations">7</definedName>
    <definedName name="RiskPauseOnError">FALSE</definedName>
    <definedName name="RiskPremium" localSheetId="14">#REF!</definedName>
    <definedName name="RiskPremium">#REF!</definedName>
    <definedName name="RiskRealTimeResults" localSheetId="14">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 localSheetId="14">#REF!</definedName>
    <definedName name="Risks">#REF!</definedName>
    <definedName name="RiskSamplingType">3</definedName>
    <definedName name="RiskStandardRecalc" localSheetId="14">1</definedName>
    <definedName name="RiskStandardRecalc">2</definedName>
    <definedName name="RiskStatFunctionsUpdateFreq" localSheetId="14">1</definedName>
    <definedName name="RiskStatFunctionsUpdateFreq">10</definedName>
    <definedName name="RiskUpdateDisplay" localSheetId="14">FALSE</definedName>
    <definedName name="RiskUpdateDisplay">TRUE</definedName>
    <definedName name="RiskUpdateStatFunctions">TRUE</definedName>
    <definedName name="RiskUseDifferentSeedForEachSim">FALSE</definedName>
    <definedName name="RiskUseFixedSeed">FALSE</definedName>
    <definedName name="RIVER" localSheetId="14">'[2]WC Pipeline'!#REF!</definedName>
    <definedName name="RIVER">'[2]WC Pipeline'!#REF!</definedName>
    <definedName name="RL" localSheetId="14">#REF!</definedName>
    <definedName name="RL">#REF!</definedName>
    <definedName name="rlw">[41]!is1b,[41]!is1c,[41]!STATS2,[41]!STATS3</definedName>
    <definedName name="rmm" localSheetId="14">#REF!</definedName>
    <definedName name="rmm">#REF!</definedName>
    <definedName name="RmrAsNsrRateCol">30</definedName>
    <definedName name="RmrAsRegRateCol">28</definedName>
    <definedName name="RmrAsRRRateCol">32</definedName>
    <definedName name="RmrAsSpinRateCol">29</definedName>
    <definedName name="RmrAsVoltRateCol">31</definedName>
    <definedName name="rng8805Line8a" hidden="1">[14]shtLookup!$F$64</definedName>
    <definedName name="rngApplicationName" hidden="1">#REF!</definedName>
    <definedName name="rngBegFN1" hidden="1">#REF!</definedName>
    <definedName name="rngBegFN10" hidden="1">#REF!</definedName>
    <definedName name="rngBegFN11" hidden="1">#REF!</definedName>
    <definedName name="rngBegFN12" hidden="1">#REF!</definedName>
    <definedName name="rngBegFN13" hidden="1">#REF!</definedName>
    <definedName name="rngBegFN14" hidden="1">#REF!</definedName>
    <definedName name="rngBegFN15" hidden="1">#REF!</definedName>
    <definedName name="rngBegFN2" hidden="1">#REF!</definedName>
    <definedName name="rngBegFN3" hidden="1">#REF!</definedName>
    <definedName name="rngBegFN4" hidden="1">#REF!</definedName>
    <definedName name="rngBegFN5" hidden="1">#REF!</definedName>
    <definedName name="rngBegFN6" hidden="1">#REF!</definedName>
    <definedName name="rngBegFN7" hidden="1">#REF!</definedName>
    <definedName name="rngBegFN8" hidden="1">#REF!</definedName>
    <definedName name="rngBegFN9" hidden="1">#REF!</definedName>
    <definedName name="rngBrowse" hidden="1">#REF!</definedName>
    <definedName name="rngCommandBarName" hidden="1">#REF!</definedName>
    <definedName name="rngCopy14" hidden="1">#REF!</definedName>
    <definedName name="rngCopyAC" hidden="1">#REF!</definedName>
    <definedName name="rngCopyAD" hidden="1">#REF!</definedName>
    <definedName name="rngCopyAE" hidden="1">#REF!</definedName>
    <definedName name="rngCopyFormulasSource" localSheetId="14" hidden="1">'[305]CIN-14'!#REF!</definedName>
    <definedName name="rngCopyFormulasSource" hidden="1">#REF!</definedName>
    <definedName name="rngCSZ" hidden="1">#REF!</definedName>
    <definedName name="rngCustomNote" hidden="1">#REF!</definedName>
    <definedName name="rngDefaultPrinter" hidden="1">#REF!</definedName>
    <definedName name="rngDF" hidden="1">#REF!</definedName>
    <definedName name="rngDir" hidden="1">#REF!</definedName>
    <definedName name="rngDirectory" hidden="1">#REF!</definedName>
    <definedName name="rngDynToolbarIcons" hidden="1">#REF!</definedName>
    <definedName name="rngEIN" hidden="1">[306]Instructions!$G$7</definedName>
    <definedName name="rngEndFN1" hidden="1">#REF!</definedName>
    <definedName name="rngEndFN10" hidden="1">#REF!</definedName>
    <definedName name="rngEndFN11" hidden="1">#REF!</definedName>
    <definedName name="rngEndFN12" hidden="1">#REF!</definedName>
    <definedName name="rngEndFN13" hidden="1">#REF!</definedName>
    <definedName name="rngEndFN14" hidden="1">#REF!</definedName>
    <definedName name="rngEndFN15" hidden="1">#REF!</definedName>
    <definedName name="rngEndFN2" hidden="1">#REF!</definedName>
    <definedName name="rngEndFN3" hidden="1">#REF!</definedName>
    <definedName name="rngEndFN4" hidden="1">#REF!</definedName>
    <definedName name="rngEndFN5" hidden="1">#REF!</definedName>
    <definedName name="rngEndFN6" hidden="1">#REF!</definedName>
    <definedName name="rngEndFN7" hidden="1">#REF!</definedName>
    <definedName name="rngEndFN8" hidden="1">#REF!</definedName>
    <definedName name="rngEndFN9" hidden="1">#REF!</definedName>
    <definedName name="rngEntityName" hidden="1">[306]Instructions!$G$6</definedName>
    <definedName name="rngFirstOrNot" hidden="1">#REF!</definedName>
    <definedName name="rngFirstSheet" hidden="1">#REF!</definedName>
    <definedName name="rngFirstUserDefCol" hidden="1">#REF!</definedName>
    <definedName name="rngForeignTaxesSelection" hidden="1">#REF!</definedName>
    <definedName name="rngForm_10Copy" hidden="1">#REF!</definedName>
    <definedName name="rngForm_11Copy" hidden="1">#REF!</definedName>
    <definedName name="rngForm_15Copy" hidden="1">#REF!</definedName>
    <definedName name="rngForm_2Copy" hidden="1">#REF!</definedName>
    <definedName name="rngForm_3Copy" hidden="1">#REF!</definedName>
    <definedName name="rngForm_6Copy" hidden="1">#REF!</definedName>
    <definedName name="rngForm_7Copy" hidden="1">#REF!</definedName>
    <definedName name="rngForm_9Copy" hidden="1">#REF!</definedName>
    <definedName name="rngForm8621" hidden="1">#REF!,#REF!</definedName>
    <definedName name="rngFromFN" hidden="1">#REF!</definedName>
    <definedName name="rngFromPtr" hidden="1">#REF!</definedName>
    <definedName name="rngFundTool" hidden="1">#REF!</definedName>
    <definedName name="rngImageHeader" hidden="1">#REF!</definedName>
    <definedName name="rngImageVer" hidden="1">#REF!</definedName>
    <definedName name="rngInitTF" hidden="1">#REF!</definedName>
    <definedName name="rngK1Ver" hidden="1">#REF!</definedName>
    <definedName name="rngLinkedAlready" hidden="1">#REF!</definedName>
    <definedName name="rngMatrix" hidden="1">#REF!</definedName>
    <definedName name="rngMedia" hidden="1">#REF!</definedName>
    <definedName name="rngNextVersion" hidden="1">#REF!</definedName>
    <definedName name="rngNumToolbarItems" hidden="1">#REF!</definedName>
    <definedName name="rngoffset" hidden="1">#REF!</definedName>
    <definedName name="rngP_n_T_Option" hidden="1">#REF!</definedName>
    <definedName name="rngPartCountry" hidden="1">#REF!</definedName>
    <definedName name="rngPeriod" hidden="1">[306]Instructions!$G$8</definedName>
    <definedName name="rngPerm" hidden="1">#REF!</definedName>
    <definedName name="rngPFIC" hidden="1">#REF!</definedName>
    <definedName name="rngPT1" hidden="1">#REF!</definedName>
    <definedName name="rngRefMatrix_1" hidden="1">#REF!</definedName>
    <definedName name="rngRefMatrix_2" hidden="1">#REF!</definedName>
    <definedName name="rngRefMatrix_3" hidden="1">#REF!</definedName>
    <definedName name="rngRoundMe" hidden="1">#REF!</definedName>
    <definedName name="rngRoundRow" hidden="1">#REF!</definedName>
    <definedName name="rngSavePDF" hidden="1">#REF!</definedName>
    <definedName name="rngSelected">#REF!</definedName>
    <definedName name="rngSheetNameRow" hidden="1">#REF!</definedName>
    <definedName name="rngShortName" hidden="1">#REF!</definedName>
    <definedName name="rngToFN" hidden="1">#REF!</definedName>
    <definedName name="rngToPtr" hidden="1">#REF!</definedName>
    <definedName name="rngTY" hidden="1">#REF!</definedName>
    <definedName name="rngUserDef_PA" hidden="1">OFFSET(rngFirstUserDefCol,5,0,25,6)</definedName>
    <definedName name="rngViewDR_1" hidden="1">#REF!</definedName>
    <definedName name="rngViewDR_2" hidden="1">#REF!</definedName>
    <definedName name="rngViewDR_3" hidden="1">#REF!</definedName>
    <definedName name="rngViewDR_7" hidden="1">#REF!</definedName>
    <definedName name="rngViewForm_12" hidden="1">#REF!</definedName>
    <definedName name="rngViewImageSum" hidden="1">#REF!</definedName>
    <definedName name="ROA" localSheetId="14">#REF!</definedName>
    <definedName name="ROA">#REF!</definedName>
    <definedName name="RoadsAlloc">#REF!</definedName>
    <definedName name="RoadsDepr">#REF!</definedName>
    <definedName name="roce_percent_CM2NE" localSheetId="14">#REF!</definedName>
    <definedName name="roce_percent_CM2NE">#REF!</definedName>
    <definedName name="roce_percent_CM3NE" localSheetId="14">#REF!</definedName>
    <definedName name="roce_percent_CM3NE">#REF!</definedName>
    <definedName name="roce_percent_CM4DC" localSheetId="14">#REF!</definedName>
    <definedName name="roce_percent_CM4DC">#REF!</definedName>
    <definedName name="roce_percent_CM4DE" localSheetId="14">#REF!</definedName>
    <definedName name="roce_percent_CM4DE">#REF!</definedName>
    <definedName name="roce_percent_CM4EL" localSheetId="14">#REF!</definedName>
    <definedName name="roce_percent_CM4EL">#REF!</definedName>
    <definedName name="roce_percent_CM4NE" localSheetId="14">#REF!</definedName>
    <definedName name="roce_percent_CM4NE">#REF!</definedName>
    <definedName name="roce_percent_CMNEP" localSheetId="14">#REF!</definedName>
    <definedName name="roce_percent_CMNEP">#REF!</definedName>
    <definedName name="ROCK" localSheetId="14">#REF!</definedName>
    <definedName name="ROCK">#REF!</definedName>
    <definedName name="ROCKB" localSheetId="14">#REF!</definedName>
    <definedName name="ROCKB">#REF!</definedName>
    <definedName name="ROE" localSheetId="14">#REF!</definedName>
    <definedName name="ROE">#REF!</definedName>
    <definedName name="ROIC" localSheetId="14">#REF!</definedName>
    <definedName name="ROIC">#REF!</definedName>
    <definedName name="roll_T_options?" localSheetId="14">#REF!</definedName>
    <definedName name="roll_T_options?">#REF!</definedName>
    <definedName name="Roll_Up">#REF!</definedName>
    <definedName name="Roof" hidden="1">{"Roofs Page 1",#N/A,FALSE,"Roof Outline";"Roofs Page 2",#N/A,FALSE,"Roof Outline"}</definedName>
    <definedName name="ROOMLBR">#REF!</definedName>
    <definedName name="ror" localSheetId="14">[62]Sheet1!#REF!</definedName>
    <definedName name="ror">[63]Sheet1!#REF!</definedName>
    <definedName name="Rotation_Dollars">'[67]Proj Exp &amp; OH Labor'!$F$32</definedName>
    <definedName name="round" localSheetId="14">#REF!</definedName>
    <definedName name="round">#REF!</definedName>
    <definedName name="Round5" localSheetId="14">[307]!Round5</definedName>
    <definedName name="Round5">[308]!Round5</definedName>
    <definedName name="RoundedFV">[200]Analysis!$AW$6:$AW$65536</definedName>
    <definedName name="ROYAL1">'[79]FEES-R&amp;D'!$A$1:$L$59</definedName>
    <definedName name="ROYAL2">'[79]FEES-R&amp;D'!$A$62:$K$124</definedName>
    <definedName name="Rpt.BTLO">'[238]Robota Report'!$F$163</definedName>
    <definedName name="Rpt.BurdenNew">'[238]Robota Report'!$E$156</definedName>
    <definedName name="Rpt.CETdol">'[238]Robota Report'!$H$229</definedName>
    <definedName name="Rpt.CETpct">'[238]Robota Report'!$M$229</definedName>
    <definedName name="Rpt.FSSdol">'[238]Robota Report'!$H$213</definedName>
    <definedName name="Rpt.FSSpct">'[238]Robota Report'!$M$213</definedName>
    <definedName name="Rpt.GFcrew">'[238]Robota Report'!$B$57</definedName>
    <definedName name="Rpt.Location">'[238]Robota Report'!$B$2</definedName>
    <definedName name="Rpt.OT2hrs">'[238]Robota Report'!$D$111</definedName>
    <definedName name="Rpt.OTdays">'[238]Robota Report'!$H$110</definedName>
    <definedName name="Rpt.OThrs">'[238]Robota Report'!$D$110</definedName>
    <definedName name="Rpt.STdays">'[238]Robota Report'!$H$109</definedName>
    <definedName name="Rpt.SThrs">'[238]Robota Report'!$D$109</definedName>
    <definedName name="Rpt.TCCdol">'[238]Robota Report'!$H$196</definedName>
    <definedName name="Rpt.TCCpct">'[238]Robota Report'!$M$196</definedName>
    <definedName name="Rpt.Total_SC_WageRate">'[238]Robota Report'!$E$289</definedName>
    <definedName name="Rpt.WageRate">'[238]Robota Report'!$F$165</definedName>
    <definedName name="RPT_Current_Active_Cntdwn_Crosstab" localSheetId="14">#REF!</definedName>
    <definedName name="RPT_Current_Active_Cntdwn_Crosstab">#REF!</definedName>
    <definedName name="RptOT2days">'[238]Robota Report'!$H$111</definedName>
    <definedName name="RptTitle" localSheetId="14">#REF!</definedName>
    <definedName name="RptTitle">#REF!</definedName>
    <definedName name="rr" localSheetId="14">{"p1";"p2";"p3"}</definedName>
    <definedName name="rr">{"p1";"p2";"p3"}</definedName>
    <definedName name="RR_Table" localSheetId="14">#REF!</definedName>
    <definedName name="RR_Table">#REF!</definedName>
    <definedName name="rrrr" hidden="1">{#N/A,#N/A,FALSE,"O&amp;M by processes";#N/A,#N/A,FALSE,"Elec Act vs Bud";#N/A,#N/A,FALSE,"G&amp;A";#N/A,#N/A,FALSE,"BGS";#N/A,#N/A,FALSE,"Res Cost"}</definedName>
    <definedName name="RSA" localSheetId="14">'[309]Cell Input'!#REF!</definedName>
    <definedName name="RSA">'[309]Cell Input'!#REF!</definedName>
    <definedName name="RSales" localSheetId="14">#REF!</definedName>
    <definedName name="RSales">#REF!</definedName>
    <definedName name="Rslt.RobotaOUT" localSheetId="14">#REF!</definedName>
    <definedName name="Rslt.RobotaOUT">#REF!</definedName>
    <definedName name="RT_common_ratio" localSheetId="14">[62]Sheet1!#REF!</definedName>
    <definedName name="RT_common_ratio">[63]Sheet1!#REF!</definedName>
    <definedName name="RT_Company" localSheetId="14">#REF!</definedName>
    <definedName name="RT_Company">#REF!</definedName>
    <definedName name="RT_debt_ratio" localSheetId="14">[62]Sheet1!#REF!</definedName>
    <definedName name="RT_debt_ratio">[63]Sheet1!#REF!</definedName>
    <definedName name="RT_pref_ratio" localSheetId="14">[62]Sheet1!#REF!</definedName>
    <definedName name="RT_pref_ratio">[63]Sheet1!#REF!</definedName>
    <definedName name="RtApp" localSheetId="14">#REF!</definedName>
    <definedName name="RtApp">#REF!</definedName>
    <definedName name="RTC_Coeff" localSheetId="14">#REF!</definedName>
    <definedName name="RTC_Coeff">#REF!</definedName>
    <definedName name="rtg">[41]!rtg</definedName>
    <definedName name="RtHeader">'[55]Model Assumptions'!$C$8</definedName>
    <definedName name="RtISList" localSheetId="14">#REF!</definedName>
    <definedName name="RtISList">#REF!</definedName>
    <definedName name="RTName" localSheetId="14">#REF!</definedName>
    <definedName name="RTName">#REF!</definedName>
    <definedName name="Rtot_interest" localSheetId="14">[62]Sheet1!#REF!</definedName>
    <definedName name="Rtot_interest">[63]Sheet1!#REF!</definedName>
    <definedName name="RTT" localSheetId="14">#REF!</definedName>
    <definedName name="RTT">#REF!</definedName>
    <definedName name="run_date">'[57]Assumptions and Inputs'!$C$20</definedName>
    <definedName name="run_time">'[57]Assumptions and Inputs'!$C$21</definedName>
    <definedName name="RUNDATE" localSheetId="14">#REF!</definedName>
    <definedName name="RUNDATE">#REF!</definedName>
    <definedName name="running_irr">#REF!</definedName>
    <definedName name="running_npv">#REF!</definedName>
    <definedName name="RunOnce">FALSE</definedName>
    <definedName name="RW" localSheetId="14">#REF!</definedName>
    <definedName name="RW">#REF!</definedName>
    <definedName name="s" localSheetId="14">[310]Offer_Value!$B$15:$AE$15</definedName>
    <definedName name="s">[311]Offer_Value!$B$15:$AE$15</definedName>
    <definedName name="s_1" hidden="1">{"_200",#N/A,FALSE,"ALLOCATIONS";"_80_1",#N/A,FALSE,"ALLOCATIONS";"_80_2",#N/A,FALSE,"ALLOCATIONS";"_80_3",#N/A,FALSE,"ALLOCATIONS";"_80_4",#N/A,FALSE,"ALLOCATIONS";"_80_5",#N/A,FALSE,"ALLOCATIONS"}</definedName>
    <definedName name="s_2" hidden="1">{"_200",#N/A,FALSE,"ALLOCATIONS";"_80_1",#N/A,FALSE,"ALLOCATIONS";"_80_2",#N/A,FALSE,"ALLOCATIONS";"_80_3",#N/A,FALSE,"ALLOCATIONS";"_80_4",#N/A,FALSE,"ALLOCATIONS";"_80_5",#N/A,FALSE,"ALLOCATIONS"}</definedName>
    <definedName name="s_3" hidden="1">{"_200",#N/A,FALSE,"ALLOCATIONS";"_80_1",#N/A,FALSE,"ALLOCATIONS";"_80_2",#N/A,FALSE,"ALLOCATIONS";"_80_3",#N/A,FALSE,"ALLOCATIONS";"_80_4",#N/A,FALSE,"ALLOCATIONS";"_80_5",#N/A,FALSE,"ALLOCATIONS"}</definedName>
    <definedName name="S_T_Debt_Borrowings__Repayments__99_03_Fcst___DCC" localSheetId="14">#REF!</definedName>
    <definedName name="S_T_Debt_Borrowings__Repayments__99_03_Fcst___DCC">#REF!</definedName>
    <definedName name="S_T_Debt_Borrowings__Repayments__99_03_Fcst___ELEC" localSheetId="14">#REF!</definedName>
    <definedName name="S_T_Debt_Borrowings__Repayments__99_03_Fcst___ELEC">#REF!</definedName>
    <definedName name="Safety_Allocation">'[67]Estimate Summary'!$E$51</definedName>
    <definedName name="Safety_Bonus">'[67]Estimate Summary'!$E$52</definedName>
    <definedName name="sales" localSheetId="14">#REF!</definedName>
    <definedName name="sales">#REF!</definedName>
    <definedName name="Sales_Tax">'[67]Info Tab'!$H$35</definedName>
    <definedName name="sales00">[228]model!$P$130</definedName>
    <definedName name="sales01">[228]model!$R$130</definedName>
    <definedName name="sales02">[228]model!$T$130</definedName>
    <definedName name="sales021">'[312]2002'!$A$2:$BF$1279</definedName>
    <definedName name="sales021a">'[312]2002'!$A$2:$BF$1279</definedName>
    <definedName name="sales03">[228]model!$V$130</definedName>
    <definedName name="sales04">[228]model!$X$130</definedName>
    <definedName name="sales1" localSheetId="14">[27]Sensetivities!#REF!</definedName>
    <definedName name="sales1">[27]Sensetivities!#REF!</definedName>
    <definedName name="sales13">[61]data!$B$2:$L$124</definedName>
    <definedName name="Sales1999">'[313]Store 1999'!$A:$IV</definedName>
    <definedName name="sales3" localSheetId="14">[27]Sensetivities!#REF!</definedName>
    <definedName name="sales3">[27]Sensetivities!#REF!</definedName>
    <definedName name="sales4" localSheetId="14">[27]Sensetivities!#REF!</definedName>
    <definedName name="sales4">[27]Sensetivities!#REF!</definedName>
    <definedName name="Sales95">'[314]95 Sales'!$A$38:$P$62</definedName>
    <definedName name="sales951">'[314]95 Sales'!$A$38:$P$62</definedName>
    <definedName name="sales951b">'[314]95 Sales'!$A$38:$P$62</definedName>
    <definedName name="sales95a">'[314]95 Sales'!$A$38:$P$62</definedName>
    <definedName name="Sales96">'[314]96 Sales'!$A$5:$Q$13</definedName>
    <definedName name="sales961">'[314]96 Sales'!$A$5:$Q$13</definedName>
    <definedName name="sales961b">'[314]96 Sales'!$A$5:$Q$13</definedName>
    <definedName name="sales96a">'[314]96 Sales'!$A$5:$Q$13</definedName>
    <definedName name="sales98" localSheetId="14">[33]model!#REF!</definedName>
    <definedName name="sales98">[33]model!#REF!</definedName>
    <definedName name="sales99">[228]model!$N$130</definedName>
    <definedName name="salesebitda" localSheetId="14">[27]Model!#REF!</definedName>
    <definedName name="salesebitda">[27]Model!#REF!</definedName>
    <definedName name="saleso2a">'[312]2002'!$A$2:$BF$1279</definedName>
    <definedName name="saleValue">[65]Assumptions!$H$10</definedName>
    <definedName name="Salvage_Value" localSheetId="14">#REF!</definedName>
    <definedName name="Salvage_Value">#REF!</definedName>
    <definedName name="SANJ" localSheetId="14">#REF!</definedName>
    <definedName name="SANJ">#REF!</definedName>
    <definedName name="SANJB" localSheetId="14">#REF!</definedName>
    <definedName name="SANJB">#REF!</definedName>
    <definedName name="SANJOP" localSheetId="14">#REF!</definedName>
    <definedName name="SANJOP">#REF!</definedName>
    <definedName name="SANJPK" localSheetId="14">#REF!</definedName>
    <definedName name="SANJPK">#REF!</definedName>
    <definedName name="SAPBEXdnldView">"AVXA6HL6GAB1ZEUL1LZIP7LIX"</definedName>
    <definedName name="SAPBEXrevision">2</definedName>
    <definedName name="SAPBEXsysID">"GP2"</definedName>
    <definedName name="SAPBEXwbID">"0QPV4RF636ZQNL5RK8PWSJVGT"</definedName>
    <definedName name="SavingsPlan?" localSheetId="14">'[315]Chieftain-All'!#REF!</definedName>
    <definedName name="SavingsPlan?">'[315]Chieftain-All'!#REF!</definedName>
    <definedName name="SB1Day1" localSheetId="14">#REF!</definedName>
    <definedName name="SB1Day1">#REF!</definedName>
    <definedName name="SB1Day10" localSheetId="14">#REF!</definedName>
    <definedName name="SB1Day10">#REF!</definedName>
    <definedName name="SB1Day11" localSheetId="14">#REF!</definedName>
    <definedName name="SB1Day11">#REF!</definedName>
    <definedName name="SB1Day12" localSheetId="14">#REF!</definedName>
    <definedName name="SB1Day12">#REF!</definedName>
    <definedName name="SB1Day13" localSheetId="14">#REF!</definedName>
    <definedName name="SB1Day13">#REF!</definedName>
    <definedName name="SB1Day14" localSheetId="14">#REF!</definedName>
    <definedName name="SB1Day14">#REF!</definedName>
    <definedName name="SB1Day15" localSheetId="14">#REF!</definedName>
    <definedName name="SB1Day15">#REF!</definedName>
    <definedName name="SB1Day16" localSheetId="14">#REF!</definedName>
    <definedName name="SB1Day16">#REF!</definedName>
    <definedName name="SB1Day17" localSheetId="14">#REF!</definedName>
    <definedName name="SB1Day17">#REF!</definedName>
    <definedName name="SB1Day18" localSheetId="14">#REF!</definedName>
    <definedName name="SB1Day18">#REF!</definedName>
    <definedName name="SB1Day19" localSheetId="14">#REF!</definedName>
    <definedName name="SB1Day19">#REF!</definedName>
    <definedName name="SB1Day2" localSheetId="14">#REF!</definedName>
    <definedName name="SB1Day2">#REF!</definedName>
    <definedName name="SB1Day20" localSheetId="14">#REF!</definedName>
    <definedName name="SB1Day20">#REF!</definedName>
    <definedName name="SB1Day21" localSheetId="14">#REF!</definedName>
    <definedName name="SB1Day21">#REF!</definedName>
    <definedName name="SB1Day22" localSheetId="14">#REF!</definedName>
    <definedName name="SB1Day22">#REF!</definedName>
    <definedName name="SB1Day23" localSheetId="14">#REF!</definedName>
    <definedName name="SB1Day23">#REF!</definedName>
    <definedName name="SB1Day24" localSheetId="14">#REF!</definedName>
    <definedName name="SB1Day24">#REF!</definedName>
    <definedName name="SB1Day25" localSheetId="14">#REF!</definedName>
    <definedName name="SB1Day25">#REF!</definedName>
    <definedName name="SB1Day26" localSheetId="14">#REF!</definedName>
    <definedName name="SB1Day26">#REF!</definedName>
    <definedName name="SB1Day27" localSheetId="14">#REF!</definedName>
    <definedName name="SB1Day27">#REF!</definedName>
    <definedName name="SB1Day28" localSheetId="14">#REF!</definedName>
    <definedName name="SB1Day28">#REF!</definedName>
    <definedName name="SB1Day29" localSheetId="14">#REF!</definedName>
    <definedName name="SB1Day29">#REF!</definedName>
    <definedName name="SB1Day3" localSheetId="14">#REF!</definedName>
    <definedName name="SB1Day3">#REF!</definedName>
    <definedName name="SB1Day30" localSheetId="14">#REF!</definedName>
    <definedName name="SB1Day30">#REF!</definedName>
    <definedName name="SB1Day31" localSheetId="14">#REF!</definedName>
    <definedName name="SB1Day31">#REF!</definedName>
    <definedName name="SB1Day4" localSheetId="14">#REF!</definedName>
    <definedName name="SB1Day4">#REF!</definedName>
    <definedName name="SB1Day5" localSheetId="14">#REF!</definedName>
    <definedName name="SB1Day5">#REF!</definedName>
    <definedName name="SB1Day6" localSheetId="14">#REF!</definedName>
    <definedName name="SB1Day6">#REF!</definedName>
    <definedName name="SB1Day7" localSheetId="14">#REF!</definedName>
    <definedName name="SB1Day7">#REF!</definedName>
    <definedName name="SB1Day8" localSheetId="14">#REF!</definedName>
    <definedName name="SB1Day8">#REF!</definedName>
    <definedName name="SB1Day9" localSheetId="14">#REF!</definedName>
    <definedName name="SB1Day9">#REF!</definedName>
    <definedName name="SB2Day1" localSheetId="14">#REF!</definedName>
    <definedName name="SB2Day1">#REF!</definedName>
    <definedName name="SB2Day10" localSheetId="14">#REF!</definedName>
    <definedName name="SB2Day10">#REF!</definedName>
    <definedName name="SB2Day11" localSheetId="14">#REF!</definedName>
    <definedName name="SB2Day11">#REF!</definedName>
    <definedName name="SB2Day12" localSheetId="14">#REF!</definedName>
    <definedName name="SB2Day12">#REF!</definedName>
    <definedName name="SB2Day13" localSheetId="14">#REF!</definedName>
    <definedName name="SB2Day13">#REF!</definedName>
    <definedName name="SB2Day14" localSheetId="14">#REF!</definedName>
    <definedName name="SB2Day14">#REF!</definedName>
    <definedName name="SB2Day15" localSheetId="14">#REF!</definedName>
    <definedName name="SB2Day15">#REF!</definedName>
    <definedName name="SB2Day16" localSheetId="14">#REF!</definedName>
    <definedName name="SB2Day16">#REF!</definedName>
    <definedName name="SB2Day17" localSheetId="14">#REF!</definedName>
    <definedName name="SB2Day17">#REF!</definedName>
    <definedName name="SB2Day18" localSheetId="14">#REF!</definedName>
    <definedName name="SB2Day18">#REF!</definedName>
    <definedName name="SB2Day19" localSheetId="14">#REF!</definedName>
    <definedName name="SB2Day19">#REF!</definedName>
    <definedName name="SB2Day2" localSheetId="14">#REF!</definedName>
    <definedName name="SB2Day2">#REF!</definedName>
    <definedName name="SB2Day20" localSheetId="14">#REF!</definedName>
    <definedName name="SB2Day20">#REF!</definedName>
    <definedName name="SB2Day21" localSheetId="14">#REF!</definedName>
    <definedName name="SB2Day21">#REF!</definedName>
    <definedName name="SB2Day22" localSheetId="14">#REF!</definedName>
    <definedName name="SB2Day22">#REF!</definedName>
    <definedName name="SB2Day23" localSheetId="14">#REF!</definedName>
    <definedName name="SB2Day23">#REF!</definedName>
    <definedName name="SB2Day24" localSheetId="14">#REF!</definedName>
    <definedName name="SB2Day24">#REF!</definedName>
    <definedName name="SB2Day25" localSheetId="14">#REF!</definedName>
    <definedName name="SB2Day25">#REF!</definedName>
    <definedName name="SB2Day26" localSheetId="14">#REF!</definedName>
    <definedName name="SB2Day26">#REF!</definedName>
    <definedName name="SB2Day27" localSheetId="14">#REF!</definedName>
    <definedName name="SB2Day27">#REF!</definedName>
    <definedName name="SB2Day28" localSheetId="14">#REF!</definedName>
    <definedName name="SB2Day28">#REF!</definedName>
    <definedName name="SB2Day29" localSheetId="14">#REF!</definedName>
    <definedName name="SB2Day29">#REF!</definedName>
    <definedName name="SB2Day3" localSheetId="14">#REF!</definedName>
    <definedName name="SB2Day3">#REF!</definedName>
    <definedName name="SB2Day30" localSheetId="14">#REF!</definedName>
    <definedName name="SB2Day30">#REF!</definedName>
    <definedName name="SB2Day31" localSheetId="14">#REF!</definedName>
    <definedName name="SB2Day31">#REF!</definedName>
    <definedName name="SB2Day4" localSheetId="14">#REF!</definedName>
    <definedName name="SB2Day4">#REF!</definedName>
    <definedName name="SB2Day5" localSheetId="14">#REF!</definedName>
    <definedName name="SB2Day5">#REF!</definedName>
    <definedName name="SB2Day6" localSheetId="14">#REF!</definedName>
    <definedName name="SB2Day6">#REF!</definedName>
    <definedName name="SB2Day7" localSheetId="14">#REF!</definedName>
    <definedName name="SB2Day7">#REF!</definedName>
    <definedName name="SB2Day8" localSheetId="14">#REF!</definedName>
    <definedName name="SB2Day8">#REF!</definedName>
    <definedName name="SB2Day9" localSheetId="14">#REF!</definedName>
    <definedName name="SB2Day9">#REF!</definedName>
    <definedName name="SB3Day1" localSheetId="14">#REF!</definedName>
    <definedName name="SB3Day1">#REF!</definedName>
    <definedName name="SB3Day10" localSheetId="14">#REF!</definedName>
    <definedName name="SB3Day10">#REF!</definedName>
    <definedName name="SB3Day11" localSheetId="14">#REF!</definedName>
    <definedName name="SB3Day11">#REF!</definedName>
    <definedName name="SB3Day12" localSheetId="14">#REF!</definedName>
    <definedName name="SB3Day12">#REF!</definedName>
    <definedName name="SB3Day13" localSheetId="14">#REF!</definedName>
    <definedName name="SB3Day13">#REF!</definedName>
    <definedName name="SB3Day14" localSheetId="14">#REF!</definedName>
    <definedName name="SB3Day14">#REF!</definedName>
    <definedName name="SB3Day15" localSheetId="14">#REF!</definedName>
    <definedName name="SB3Day15">#REF!</definedName>
    <definedName name="SB3Day16" localSheetId="14">#REF!</definedName>
    <definedName name="SB3Day16">#REF!</definedName>
    <definedName name="SB3Day17" localSheetId="14">#REF!</definedName>
    <definedName name="SB3Day17">#REF!</definedName>
    <definedName name="SB3Day18" localSheetId="14">#REF!</definedName>
    <definedName name="SB3Day18">#REF!</definedName>
    <definedName name="SB3Day19" localSheetId="14">#REF!</definedName>
    <definedName name="SB3Day19">#REF!</definedName>
    <definedName name="SB3Day2" localSheetId="14">#REF!</definedName>
    <definedName name="SB3Day2">#REF!</definedName>
    <definedName name="SB3Day20" localSheetId="14">#REF!</definedName>
    <definedName name="SB3Day20">#REF!</definedName>
    <definedName name="SB3Day21" localSheetId="14">#REF!</definedName>
    <definedName name="SB3Day21">#REF!</definedName>
    <definedName name="SB3Day22" localSheetId="14">#REF!</definedName>
    <definedName name="SB3Day22">#REF!</definedName>
    <definedName name="SB3Day23" localSheetId="14">#REF!</definedName>
    <definedName name="SB3Day23">#REF!</definedName>
    <definedName name="SB3Day24" localSheetId="14">#REF!</definedName>
    <definedName name="SB3Day24">#REF!</definedName>
    <definedName name="SB3Day25" localSheetId="14">#REF!</definedName>
    <definedName name="SB3Day25">#REF!</definedName>
    <definedName name="SB3Day26" localSheetId="14">#REF!</definedName>
    <definedName name="SB3Day26">#REF!</definedName>
    <definedName name="SB3Day27" localSheetId="14">#REF!</definedName>
    <definedName name="SB3Day27">#REF!</definedName>
    <definedName name="SB3Day28" localSheetId="14">#REF!</definedName>
    <definedName name="SB3Day28">#REF!</definedName>
    <definedName name="SB3Day29" localSheetId="14">#REF!</definedName>
    <definedName name="SB3Day29">#REF!</definedName>
    <definedName name="SB3Day3" localSheetId="14">#REF!</definedName>
    <definedName name="SB3Day3">#REF!</definedName>
    <definedName name="SB3Day30" localSheetId="14">#REF!</definedName>
    <definedName name="SB3Day30">#REF!</definedName>
    <definedName name="SB3Day31" localSheetId="14">#REF!</definedName>
    <definedName name="SB3Day31">#REF!</definedName>
    <definedName name="SB3Day4" localSheetId="14">#REF!</definedName>
    <definedName name="SB3Day4">#REF!</definedName>
    <definedName name="SB3Day5" localSheetId="14">#REF!</definedName>
    <definedName name="SB3Day5">#REF!</definedName>
    <definedName name="SB3Day6" localSheetId="14">#REF!</definedName>
    <definedName name="SB3Day6">#REF!</definedName>
    <definedName name="SB3Day7" localSheetId="14">#REF!</definedName>
    <definedName name="SB3Day7">#REF!</definedName>
    <definedName name="SB3Day8" localSheetId="14">#REF!</definedName>
    <definedName name="SB3Day8">#REF!</definedName>
    <definedName name="SB3Day9" localSheetId="14">#REF!</definedName>
    <definedName name="SB3Day9">#REF!</definedName>
    <definedName name="SB4Day1" localSheetId="14">#REF!</definedName>
    <definedName name="SB4Day1">#REF!</definedName>
    <definedName name="SB4Day10" localSheetId="14">#REF!</definedName>
    <definedName name="SB4Day10">#REF!</definedName>
    <definedName name="SB4Day11" localSheetId="14">#REF!</definedName>
    <definedName name="SB4Day11">#REF!</definedName>
    <definedName name="SB4Day12" localSheetId="14">#REF!</definedName>
    <definedName name="SB4Day12">#REF!</definedName>
    <definedName name="SB4Day13" localSheetId="14">#REF!</definedName>
    <definedName name="SB4Day13">#REF!</definedName>
    <definedName name="SB4Day14" localSheetId="14">#REF!</definedName>
    <definedName name="SB4Day14">#REF!</definedName>
    <definedName name="SB4Day15" localSheetId="14">#REF!</definedName>
    <definedName name="SB4Day15">#REF!</definedName>
    <definedName name="SB4Day16" localSheetId="14">#REF!</definedName>
    <definedName name="SB4Day16">#REF!</definedName>
    <definedName name="SB4Day17" localSheetId="14">#REF!</definedName>
    <definedName name="SB4Day17">#REF!</definedName>
    <definedName name="SB4Day18" localSheetId="14">#REF!</definedName>
    <definedName name="SB4Day18">#REF!</definedName>
    <definedName name="SB4Day19" localSheetId="14">#REF!</definedName>
    <definedName name="SB4Day19">#REF!</definedName>
    <definedName name="SB4Day2" localSheetId="14">#REF!</definedName>
    <definedName name="SB4Day2">#REF!</definedName>
    <definedName name="SB4Day20" localSheetId="14">#REF!</definedName>
    <definedName name="SB4Day20">#REF!</definedName>
    <definedName name="SB4Day21" localSheetId="14">#REF!</definedName>
    <definedName name="SB4Day21">#REF!</definedName>
    <definedName name="SB4Day22" localSheetId="14">#REF!</definedName>
    <definedName name="SB4Day22">#REF!</definedName>
    <definedName name="SB4Day23" localSheetId="14">#REF!</definedName>
    <definedName name="SB4Day23">#REF!</definedName>
    <definedName name="SB4Day24" localSheetId="14">#REF!</definedName>
    <definedName name="SB4Day24">#REF!</definedName>
    <definedName name="SB4Day25" localSheetId="14">#REF!</definedName>
    <definedName name="SB4Day25">#REF!</definedName>
    <definedName name="SB4Day26" localSheetId="14">#REF!</definedName>
    <definedName name="SB4Day26">#REF!</definedName>
    <definedName name="SB4Day27" localSheetId="14">#REF!</definedName>
    <definedName name="SB4Day27">#REF!</definedName>
    <definedName name="SB4Day28" localSheetId="14">#REF!</definedName>
    <definedName name="SB4Day28">#REF!</definedName>
    <definedName name="SB4Day29" localSheetId="14">#REF!</definedName>
    <definedName name="SB4Day29">#REF!</definedName>
    <definedName name="SB4Day3" localSheetId="14">#REF!</definedName>
    <definedName name="SB4Day3">#REF!</definedName>
    <definedName name="SB4Day30" localSheetId="14">#REF!</definedName>
    <definedName name="SB4Day30">#REF!</definedName>
    <definedName name="SB4Day31" localSheetId="14">#REF!</definedName>
    <definedName name="SB4Day31">#REF!</definedName>
    <definedName name="SB4Day4" localSheetId="14">#REF!</definedName>
    <definedName name="SB4Day4">#REF!</definedName>
    <definedName name="SB4Day5" localSheetId="14">#REF!</definedName>
    <definedName name="SB4Day5">#REF!</definedName>
    <definedName name="SB4Day6" localSheetId="14">#REF!</definedName>
    <definedName name="SB4Day6">#REF!</definedName>
    <definedName name="SB4Day7" localSheetId="14">#REF!</definedName>
    <definedName name="SB4Day7">#REF!</definedName>
    <definedName name="SB4Day8" localSheetId="14">#REF!</definedName>
    <definedName name="SB4Day8">#REF!</definedName>
    <definedName name="SB4Day9" localSheetId="14">#REF!</definedName>
    <definedName name="SB4Day9">#REF!</definedName>
    <definedName name="SBCTDay1" localSheetId="14">#REF!</definedName>
    <definedName name="SBCTDay1">#REF!</definedName>
    <definedName name="SBCTDay10" localSheetId="14">#REF!</definedName>
    <definedName name="SBCTDay10">#REF!</definedName>
    <definedName name="SBCTDay11" localSheetId="14">#REF!</definedName>
    <definedName name="SBCTDay11">#REF!</definedName>
    <definedName name="SBCTDay12" localSheetId="14">#REF!</definedName>
    <definedName name="SBCTDay12">#REF!</definedName>
    <definedName name="SBCTDay13" localSheetId="14">#REF!</definedName>
    <definedName name="SBCTDay13">#REF!</definedName>
    <definedName name="SBCTDay14" localSheetId="14">#REF!</definedName>
    <definedName name="SBCTDay14">#REF!</definedName>
    <definedName name="SBCTDay15" localSheetId="14">#REF!</definedName>
    <definedName name="SBCTDay15">#REF!</definedName>
    <definedName name="SBCTDay16" localSheetId="14">#REF!</definedName>
    <definedName name="SBCTDay16">#REF!</definedName>
    <definedName name="SBCTDay17" localSheetId="14">#REF!</definedName>
    <definedName name="SBCTDay17">#REF!</definedName>
    <definedName name="SBCTDay18" localSheetId="14">#REF!</definedName>
    <definedName name="SBCTDay18">#REF!</definedName>
    <definedName name="SBCTDay19" localSheetId="14">#REF!</definedName>
    <definedName name="SBCTDay19">#REF!</definedName>
    <definedName name="SBCTDay2" localSheetId="14">#REF!</definedName>
    <definedName name="SBCTDay2">#REF!</definedName>
    <definedName name="SBCTDay20" localSheetId="14">#REF!</definedName>
    <definedName name="SBCTDay20">#REF!</definedName>
    <definedName name="SBCTDay21" localSheetId="14">#REF!</definedName>
    <definedName name="SBCTDay21">#REF!</definedName>
    <definedName name="SBCTDay22" localSheetId="14">#REF!</definedName>
    <definedName name="SBCTDay22">#REF!</definedName>
    <definedName name="SBCTDay23" localSheetId="14">#REF!</definedName>
    <definedName name="SBCTDay23">#REF!</definedName>
    <definedName name="SBCTDay24" localSheetId="14">#REF!</definedName>
    <definedName name="SBCTDay24">#REF!</definedName>
    <definedName name="SBCTDay25" localSheetId="14">#REF!</definedName>
    <definedName name="SBCTDay25">#REF!</definedName>
    <definedName name="SBCTDay26" localSheetId="14">#REF!</definedName>
    <definedName name="SBCTDay26">#REF!</definedName>
    <definedName name="SBCTDay27" localSheetId="14">#REF!</definedName>
    <definedName name="SBCTDay27">#REF!</definedName>
    <definedName name="SBCTDay28" localSheetId="14">#REF!</definedName>
    <definedName name="SBCTDay28">#REF!</definedName>
    <definedName name="SBCTDay29" localSheetId="14">#REF!</definedName>
    <definedName name="SBCTDay29">#REF!</definedName>
    <definedName name="SBCTDay3" localSheetId="14">#REF!</definedName>
    <definedName name="SBCTDay3">#REF!</definedName>
    <definedName name="SBCTDay30" localSheetId="14">#REF!</definedName>
    <definedName name="SBCTDay30">#REF!</definedName>
    <definedName name="SBCTDay31" localSheetId="14">#REF!</definedName>
    <definedName name="SBCTDay31">#REF!</definedName>
    <definedName name="SBCTDay4" localSheetId="14">#REF!</definedName>
    <definedName name="SBCTDay4">#REF!</definedName>
    <definedName name="SBCTDay5" localSheetId="14">#REF!</definedName>
    <definedName name="SBCTDay5">#REF!</definedName>
    <definedName name="SBCTDay6" localSheetId="14">#REF!</definedName>
    <definedName name="SBCTDay6">#REF!</definedName>
    <definedName name="SBCTDay7" localSheetId="14">#REF!</definedName>
    <definedName name="SBCTDay7">#REF!</definedName>
    <definedName name="SBCTDay8" localSheetId="14">#REF!</definedName>
    <definedName name="SBCTDay8">#REF!</definedName>
    <definedName name="SBCTDay9" localSheetId="14">#REF!</definedName>
    <definedName name="SBCTDay9">#REF!</definedName>
    <definedName name="SBOOK" localSheetId="14">#REF!</definedName>
    <definedName name="SBOOK">#REF!</definedName>
    <definedName name="SBURD" localSheetId="14">#REF!</definedName>
    <definedName name="SBURD">#REF!</definedName>
    <definedName name="sbyacst" localSheetId="14">#REF!</definedName>
    <definedName name="sbyacst">#REF!</definedName>
    <definedName name="sbyact" localSheetId="14">#REF!</definedName>
    <definedName name="sbyact">#REF!</definedName>
    <definedName name="sbyash" localSheetId="14">#REF!</definedName>
    <definedName name="sbyash">#REF!</definedName>
    <definedName name="sbycum" localSheetId="14">#REF!</definedName>
    <definedName name="sbycum">#REF!</definedName>
    <definedName name="sbymo" localSheetId="14">#REF!</definedName>
    <definedName name="sbymo">#REF!</definedName>
    <definedName name="sbymw" localSheetId="14">#REF!</definedName>
    <definedName name="sbymw">#REF!</definedName>
    <definedName name="sbyrev" localSheetId="14">#REF!</definedName>
    <definedName name="sbyrev">#REF!</definedName>
    <definedName name="sbys" localSheetId="14">#REF!</definedName>
    <definedName name="sbys">#REF!</definedName>
    <definedName name="sbysust" localSheetId="14">#REF!</definedName>
    <definedName name="sbysust">#REF!</definedName>
    <definedName name="sbyw" localSheetId="14">#REF!</definedName>
    <definedName name="sbyw">#REF!</definedName>
    <definedName name="sbyytd" localSheetId="14">#REF!</definedName>
    <definedName name="sbyytd">#REF!</definedName>
    <definedName name="SC_Deal">'[316]Sandy Actual 9-30'!$A$1:$A$65536</definedName>
    <definedName name="SC_Htr_Fuel_Daily" localSheetId="14">'[113]Daily Dispatch and Fuel - 5'!#REF!</definedName>
    <definedName name="SC_Htr_Fuel_Daily">'[111]Daily Dispatch and Fuel - 5'!#REF!</definedName>
    <definedName name="SC_Hyp_Deal">'[316]SC Swaps Hypo 9-30-07'!$A$1:$A$65536</definedName>
    <definedName name="SC_Hyp_PV">'[316]SC Swaps Hypo 9-30-07'!$T$1:$T$65536</definedName>
    <definedName name="SC_PV_Act">'[316]Sandy Actual 9-30'!$Q$1:$Q$65536</definedName>
    <definedName name="sc1is" localSheetId="14">#REF!</definedName>
    <definedName name="sc1is">#REF!</definedName>
    <definedName name="scaflabor" localSheetId="14">#REF!</definedName>
    <definedName name="scaflabor">#REF!</definedName>
    <definedName name="SCD" localSheetId="14">#REF!</definedName>
    <definedName name="SCD">#REF!</definedName>
    <definedName name="Sce_DCF" localSheetId="14">[177]Scenario!#REF!</definedName>
    <definedName name="Sce_DCF">[177]Scenario!#REF!</definedName>
    <definedName name="scen" localSheetId="14">#REF!</definedName>
    <definedName name="scen">#REF!</definedName>
    <definedName name="scen_change" localSheetId="14">[46]Master!#REF!</definedName>
    <definedName name="scen_change">[46]Master!#REF!</definedName>
    <definedName name="scen1bs" localSheetId="14">#REF!</definedName>
    <definedName name="scen1bs">#REF!</definedName>
    <definedName name="scen1cf" localSheetId="14">#REF!</definedName>
    <definedName name="scen1cf">#REF!</definedName>
    <definedName name="scen1is" localSheetId="14">#REF!</definedName>
    <definedName name="scen1is">#REF!</definedName>
    <definedName name="scen1wc" localSheetId="14">#REF!</definedName>
    <definedName name="scen1wc">#REF!</definedName>
    <definedName name="scen3bs" localSheetId="14">#REF!</definedName>
    <definedName name="scen3bs">#REF!</definedName>
    <definedName name="scen3cf" localSheetId="14">#REF!</definedName>
    <definedName name="scen3cf">#REF!</definedName>
    <definedName name="scen3credit" localSheetId="14">#REF!</definedName>
    <definedName name="scen3credit">#REF!</definedName>
    <definedName name="scen3debt" localSheetId="14">#REF!</definedName>
    <definedName name="scen3debt">#REF!</definedName>
    <definedName name="scen3is" localSheetId="14">#REF!</definedName>
    <definedName name="scen3is">#REF!</definedName>
    <definedName name="scen3wc" localSheetId="14">#REF!</definedName>
    <definedName name="scen3wc">#REF!</definedName>
    <definedName name="scen4bs" localSheetId="14">#REF!</definedName>
    <definedName name="scen4bs">#REF!</definedName>
    <definedName name="scen4cf" localSheetId="14">#REF!</definedName>
    <definedName name="scen4cf">#REF!</definedName>
    <definedName name="scen4credit" localSheetId="14">#REF!</definedName>
    <definedName name="scen4credit">#REF!</definedName>
    <definedName name="scen4debt" localSheetId="14">#REF!</definedName>
    <definedName name="scen4debt">#REF!</definedName>
    <definedName name="scen4is" localSheetId="14">#REF!</definedName>
    <definedName name="scen4is">#REF!</definedName>
    <definedName name="scen4wc" localSheetId="14">#REF!</definedName>
    <definedName name="scen4wc">#REF!</definedName>
    <definedName name="scen5bs" localSheetId="14">#REF!</definedName>
    <definedName name="scen5bs">#REF!</definedName>
    <definedName name="scen5cf" localSheetId="14">#REF!</definedName>
    <definedName name="scen5cf">#REF!</definedName>
    <definedName name="scen5credit" localSheetId="14">#REF!</definedName>
    <definedName name="scen5credit">#REF!</definedName>
    <definedName name="scen5debt" localSheetId="14">#REF!</definedName>
    <definedName name="scen5debt">#REF!</definedName>
    <definedName name="scen5is" localSheetId="14">#REF!</definedName>
    <definedName name="scen5is">#REF!</definedName>
    <definedName name="scen5wc" localSheetId="14">#REF!</definedName>
    <definedName name="scen5wc">#REF!</definedName>
    <definedName name="scenario" localSheetId="14">#REF!</definedName>
    <definedName name="Scenario">#REF!</definedName>
    <definedName name="Scenario_2" localSheetId="14">'[317]Scenario 1'!#REF!</definedName>
    <definedName name="Scenario_2">'[317]Scenario 1'!#REF!</definedName>
    <definedName name="Scenario_2b" localSheetId="14">'[317]Scenario 1'!#REF!</definedName>
    <definedName name="Scenario_2b">'[317]Scenario 1'!#REF!</definedName>
    <definedName name="Scenario_2cont" localSheetId="14">'[317]Scenario 1'!#REF!</definedName>
    <definedName name="Scenario_2cont">'[317]Scenario 1'!#REF!</definedName>
    <definedName name="Scenario_3" localSheetId="14">'[317]Scenario 1'!#REF!</definedName>
    <definedName name="Scenario_3">'[317]Scenario 1'!#REF!</definedName>
    <definedName name="Scenario_4" localSheetId="14">'[317]Scenario 1'!#REF!</definedName>
    <definedName name="Scenario_4">'[317]Scenario 1'!#REF!</definedName>
    <definedName name="ScenarioAliasCol" localSheetId="14">#REF!</definedName>
    <definedName name="ScenarioAliasCol">#REF!</definedName>
    <definedName name="ScenarioCol" localSheetId="14">#REF!</definedName>
    <definedName name="ScenarioCol">#REF!</definedName>
    <definedName name="ScenarioDD">'[318]Scenario Control'!$C$1</definedName>
    <definedName name="scfee" localSheetId="14">#REF!</definedName>
    <definedName name="scfee">#REF!</definedName>
    <definedName name="SCHED" localSheetId="14">#REF!</definedName>
    <definedName name="SCHED">#REF!</definedName>
    <definedName name="Sched_Pay" localSheetId="14">#REF!</definedName>
    <definedName name="Sched_Pay">#REF!</definedName>
    <definedName name="Schedule">#REF!</definedName>
    <definedName name="schedulebox">#REF!</definedName>
    <definedName name="Scheduled_Extra_Payments" localSheetId="14">#REF!</definedName>
    <definedName name="Scheduled_Extra_Payments">#REF!</definedName>
    <definedName name="Scheduled_Interest_Rate" localSheetId="14">#REF!</definedName>
    <definedName name="Scheduled_Interest_Rate">#REF!</definedName>
    <definedName name="Scheduled_Monthly_Payment" localSheetId="14">#REF!</definedName>
    <definedName name="Scheduled_Monthly_Payment">#REF!</definedName>
    <definedName name="SCHoldingTB">'[255]Dynergy Cons YTD Sept TB'!$C$16:$O$118</definedName>
    <definedName name="SCN" localSheetId="14">#REF!</definedName>
    <definedName name="SCN">#REF!</definedName>
    <definedName name="SCOA_Date">'[145]PPH Inputs'!$E$39</definedName>
    <definedName name="SCOA_DEBT">'[145]PPH Inputs'!$E$40</definedName>
    <definedName name="SCOA_RATE">[198]Assumptions!$D$36</definedName>
    <definedName name="SCOA_Term">'[145]PPH Inputs'!$E$48</definedName>
    <definedName name="SCONT" localSheetId="14">#REF!</definedName>
    <definedName name="SCONT">#REF!</definedName>
    <definedName name="SCURVETAB">#REF!</definedName>
    <definedName name="sd" hidden="1">{"balsheet",#N/A,FALSE,"INCOME";"TB3",#N/A,FALSE,"INCOME";"TAJE",#N/A,FALSE,"TAJE";"_200",#N/A,FALSE,"ALLOCATIONS";"_80_1",#N/A,FALSE,"ALLOCATIONS";"_80_2",#N/A,FALSE,"ALLOCATIONS";"_80_3",#N/A,FALSE,"ALLOCATIONS";"_80_4",#N/A,FALSE,"ALLOCATIONS";"_80_5",#N/A,FALSE,"ALLOCATIONS"}</definedName>
    <definedName name="SD4PP">[57]FRONTSHEET!$E$11</definedName>
    <definedName name="SDData" localSheetId="14">#REF!</definedName>
    <definedName name="SDData">#REF!</definedName>
    <definedName name="sdggdsdgg" localSheetId="14" hidden="1">{#N/A,#N/A,TRUE,"MAIN FT TERM";#N/A,#N/A,TRUE,"MCI  FT TERM ";#N/A,#N/A,TRUE,"OC12 EQV"}</definedName>
    <definedName name="sdggdsdgg" hidden="1">{#N/A,#N/A,TRUE,"MAIN FT TERM";#N/A,#N/A,TRUE,"MCI  FT TERM ";#N/A,#N/A,TRUE,"OC12 EQV"}</definedName>
    <definedName name="sdr">[319]Over!$X$36</definedName>
    <definedName name="sec_fixed_CM1DC" localSheetId="14">#REF!</definedName>
    <definedName name="sec_fixed_CM1DC">#REF!</definedName>
    <definedName name="sec_fixed_CM1DE" localSheetId="14">#REF!</definedName>
    <definedName name="sec_fixed_CM1DE">#REF!</definedName>
    <definedName name="sec_fixed_CM1EL" localSheetId="14">#REF!</definedName>
    <definedName name="sec_fixed_CM1EL">#REF!</definedName>
    <definedName name="sec_fixed_CM1NE" localSheetId="14">#REF!</definedName>
    <definedName name="sec_fixed_CM1NE">#REF!</definedName>
    <definedName name="sec_fixed_CM2DC" localSheetId="14">#REF!</definedName>
    <definedName name="sec_fixed_CM2DC">#REF!</definedName>
    <definedName name="sec_fixed_CM2DE" localSheetId="14">#REF!</definedName>
    <definedName name="sec_fixed_CM2DE">#REF!</definedName>
    <definedName name="sec_fixed_CM2EL" localSheetId="14">#REF!</definedName>
    <definedName name="sec_fixed_CM2EL">#REF!</definedName>
    <definedName name="sec_fixed_CM2NE" localSheetId="14">#REF!</definedName>
    <definedName name="sec_fixed_CM2NE">#REF!</definedName>
    <definedName name="sec_fixed_CM3DC" localSheetId="14">#REF!</definedName>
    <definedName name="sec_fixed_CM3DC">#REF!</definedName>
    <definedName name="sec_fixed_CM3DE" localSheetId="14">#REF!</definedName>
    <definedName name="sec_fixed_CM3DE">#REF!</definedName>
    <definedName name="sec_fixed_CM3EL" localSheetId="14">#REF!</definedName>
    <definedName name="sec_fixed_CM3EL">#REF!</definedName>
    <definedName name="sec_fixed_CM3NE" localSheetId="14">#REF!</definedName>
    <definedName name="sec_fixed_CM3NE">#REF!</definedName>
    <definedName name="sec_fixed_CM4DC" localSheetId="14">#REF!</definedName>
    <definedName name="sec_fixed_CM4DC">#REF!</definedName>
    <definedName name="sec_fixed_CM4DE" localSheetId="14">#REF!</definedName>
    <definedName name="sec_fixed_CM4DE">#REF!</definedName>
    <definedName name="sec_fixed_CM4EL" localSheetId="14">#REF!</definedName>
    <definedName name="sec_fixed_CM4EL">#REF!</definedName>
    <definedName name="sec_fixed_CM4NE" localSheetId="14">#REF!</definedName>
    <definedName name="sec_fixed_CM4NE">#REF!</definedName>
    <definedName name="sec_fixed_CM5DC" localSheetId="14">#REF!</definedName>
    <definedName name="sec_fixed_CM5DC">#REF!</definedName>
    <definedName name="sec_fixed_CM5DE" localSheetId="14">#REF!</definedName>
    <definedName name="sec_fixed_CM5DE">#REF!</definedName>
    <definedName name="sec_fixed_CMNEP" localSheetId="14">#REF!</definedName>
    <definedName name="sec_fixed_CMNEP">#REF!</definedName>
    <definedName name="SecondHalf" localSheetId="14">#REF!</definedName>
    <definedName name="SecondHalf">#REF!</definedName>
    <definedName name="SecondHalf01" localSheetId="14">#REF!</definedName>
    <definedName name="SecondHalf01">#REF!</definedName>
    <definedName name="secondhalf1" localSheetId="14">#REF!</definedName>
    <definedName name="secondhalf1">#REF!</definedName>
    <definedName name="secondhalfa" localSheetId="14">#REF!</definedName>
    <definedName name="secondhalfa">#REF!</definedName>
    <definedName name="secondhalfb" localSheetId="14">#REF!</definedName>
    <definedName name="secondhalfb">#REF!</definedName>
    <definedName name="SecondROI" localSheetId="14">{"Client Name or Project Name"}</definedName>
    <definedName name="SecondROI">{"Client Name or Project Name"}</definedName>
    <definedName name="secret">#N/A</definedName>
    <definedName name="securities" localSheetId="14">#REF!</definedName>
    <definedName name="securities">#REF!</definedName>
    <definedName name="Security_Services_Dollars">'[67]Proj Exp &amp; OH Labor'!$F$24</definedName>
    <definedName name="seg" localSheetId="14">#REF!</definedName>
    <definedName name="seg">#REF!</definedName>
    <definedName name="seginc_cbd" localSheetId="14">[40]Model!#REF!</definedName>
    <definedName name="seginc_cbd">[40]Model!#REF!</definedName>
    <definedName name="sek" localSheetId="14">#REF!</definedName>
    <definedName name="sek">#REF!</definedName>
    <definedName name="SellingGeneralAndAdministrative" localSheetId="14">#REF!</definedName>
    <definedName name="SellingGeneralAndAdministrative">#REF!</definedName>
    <definedName name="SellingGeneralAndAdministrativeMargin" localSheetId="14">#REF!</definedName>
    <definedName name="SellingGeneralAndAdministrativeMargin">#REF!</definedName>
    <definedName name="sencount" hidden="1">1</definedName>
    <definedName name="senint">[162]sum!$Y$11</definedName>
    <definedName name="Senior_Date">'[145]PPH Inputs'!$E$53</definedName>
    <definedName name="Senior_Debt">'[145]PPH Inputs'!$E$54</definedName>
    <definedName name="senior05" localSheetId="14">[35]model!#REF!</definedName>
    <definedName name="senior05">[35]model!#REF!</definedName>
    <definedName name="SENIOR1997">[33]model!$L$871</definedName>
    <definedName name="SENIOR1998">[33]model!$P$871</definedName>
    <definedName name="senior1998a">[33]model!$N$871</definedName>
    <definedName name="SENIOR1999">[33]model!$R$871</definedName>
    <definedName name="SENIOR2000">[33]model!$V$871</definedName>
    <definedName name="SENIOR2001">[33]model!$X$871</definedName>
    <definedName name="SENIOR2002">[33]model!$Z$871</definedName>
    <definedName name="SeniorRating" localSheetId="14">#REF!</definedName>
    <definedName name="SeniorRating">#REF!</definedName>
    <definedName name="senscase" localSheetId="14">#REF!</definedName>
    <definedName name="senscase">#REF!</definedName>
    <definedName name="Sep" localSheetId="14">#REF!</definedName>
    <definedName name="Sep">#REF!</definedName>
    <definedName name="sepr">[76]ClassKWH!$N$6:$N$23</definedName>
    <definedName name="sept" localSheetId="14">#REF!</definedName>
    <definedName name="sept">#REF!</definedName>
    <definedName name="September" localSheetId="14">#REF!</definedName>
    <definedName name="September">#REF!</definedName>
    <definedName name="sesc">[156]Variables!$E$8</definedName>
    <definedName name="settle" localSheetId="14">#REF!</definedName>
    <definedName name="settle">#REF!</definedName>
    <definedName name="SF" hidden="1">{#N/A,#N/A,FALSE,"Aging Summary";#N/A,#N/A,FALSE,"Ratio Analysis";#N/A,#N/A,FALSE,"Test 120 Day Accts";#N/A,#N/A,FALSE,"Tickmarks"}</definedName>
    <definedName name="SFAC" localSheetId="14">#REF!</definedName>
    <definedName name="SFAC">#REF!</definedName>
    <definedName name="sfd" localSheetId="14">#REF!</definedName>
    <definedName name="sfd">#REF!</definedName>
    <definedName name="sfn" localSheetId="14">#REF!</definedName>
    <definedName name="sfn">#REF!</definedName>
    <definedName name="sfv" localSheetId="14">#REF!</definedName>
    <definedName name="sfv">#REF!</definedName>
    <definedName name="SG_A_as_a___of_Sales" localSheetId="14">#REF!</definedName>
    <definedName name="SG_A_as_a___of_Sales">#REF!</definedName>
    <definedName name="sga" localSheetId="14">[47]Preamble!#REF!</definedName>
    <definedName name="sga">[47]Preamble!#REF!</definedName>
    <definedName name="sgagi" localSheetId="14">[47]Preamble!#REF!</definedName>
    <definedName name="sgagi">[47]Preamble!#REF!</definedName>
    <definedName name="SGandA" localSheetId="14">#REF!</definedName>
    <definedName name="SGandA">#REF!</definedName>
    <definedName name="sh" localSheetId="14">#REF!</definedName>
    <definedName name="sh">#REF!</definedName>
    <definedName name="shadyhills">[56]Assumptions!$A$35</definedName>
    <definedName name="shaped" localSheetId="14">[187]Energy!#REF!</definedName>
    <definedName name="shaped">[187]Energy!#REF!</definedName>
    <definedName name="share">[319]Over!$X$36</definedName>
    <definedName name="ShareholdersEquity" localSheetId="14">#REF!</definedName>
    <definedName name="ShareholdersEquity">#REF!</definedName>
    <definedName name="SharePriceLTM" localSheetId="14">#REF!</definedName>
    <definedName name="SharePriceLTM">#REF!</definedName>
    <definedName name="SharePricePFY" localSheetId="14">#REF!</definedName>
    <definedName name="SharePricePFY">#REF!</definedName>
    <definedName name="SharePricePFY1" localSheetId="14">#REF!</definedName>
    <definedName name="SharePricePFY1">#REF!</definedName>
    <definedName name="sharerepurchase" localSheetId="14">#REF!</definedName>
    <definedName name="sharerepurchase">#REF!</definedName>
    <definedName name="shares">'[48]Key Assumptions'!$F$42</definedName>
    <definedName name="SharesA" localSheetId="14">#REF!</definedName>
    <definedName name="SharesA">#REF!</definedName>
    <definedName name="SharesB" localSheetId="14">#REF!</definedName>
    <definedName name="SharesB">#REF!</definedName>
    <definedName name="SHARESDILUTED" localSheetId="14">#REF!</definedName>
    <definedName name="SHARESDILUTED">#REF!</definedName>
    <definedName name="SharesFromExercisedOptions" localSheetId="14">#REF!</definedName>
    <definedName name="SharesFromExercisedOptions">#REF!</definedName>
    <definedName name="SharesFromRedeemedConvertibleDebt" localSheetId="14">#REF!</definedName>
    <definedName name="SharesFromRedeemedConvertibleDebt">#REF!</definedName>
    <definedName name="SharesFromRedeemedConvertiblePreferred" localSheetId="14">#REF!</definedName>
    <definedName name="SharesFromRedeemedConvertiblePreferred">#REF!</definedName>
    <definedName name="SharesOutstandingBalanceSheet" localSheetId="14">#REF!</definedName>
    <definedName name="SharesOutstandingBalanceSheet">#REF!</definedName>
    <definedName name="SHEETA" localSheetId="14">#REF!</definedName>
    <definedName name="SHEETA">#REF!</definedName>
    <definedName name="SHEETB" localSheetId="14">#REF!</definedName>
    <definedName name="SHEETB">#REF!</definedName>
    <definedName name="SHEETC" localSheetId="14">#REF!</definedName>
    <definedName name="SHEETC">#REF!</definedName>
    <definedName name="SHIP" localSheetId="14">#REF!</definedName>
    <definedName name="SHIP">#REF!</definedName>
    <definedName name="SHIPB" localSheetId="14">#REF!</definedName>
    <definedName name="SHIPB">#REF!</definedName>
    <definedName name="SHIPOP" localSheetId="14">#REF!</definedName>
    <definedName name="SHIPOP">#REF!</definedName>
    <definedName name="SHIPPK" localSheetId="14">#REF!</definedName>
    <definedName name="SHIPPK">#REF!</definedName>
    <definedName name="SHIPTEST" localSheetId="14">#REF!</definedName>
    <definedName name="SHIPTEST">#REF!</definedName>
    <definedName name="shiva" hidden="1">{#N/A,#N/A,FALSE,"O&amp;M by processes";#N/A,#N/A,FALSE,"Elec Act vs Bud";#N/A,#N/A,FALSE,"G&amp;A";#N/A,#N/A,FALSE,"BGS";#N/A,#N/A,FALSE,"Res Cost"}</definedName>
    <definedName name="Shorterm" localSheetId="14">#REF!</definedName>
    <definedName name="Shorterm">#REF!</definedName>
    <definedName name="ShortTermDebt" localSheetId="14">#REF!</definedName>
    <definedName name="ShortTermDebt">#REF!</definedName>
    <definedName name="ShortYear">#REF!</definedName>
    <definedName name="Show_Up_Dollars">'[67]Estimate Summary'!$F$19</definedName>
    <definedName name="Show_Up_Hours">'[67]Estimate Summary'!$E$19</definedName>
    <definedName name="shrprice">[197]Over!$T$20</definedName>
    <definedName name="Shutdown_power_req_col">50</definedName>
    <definedName name="SICcode" localSheetId="14">#REF!</definedName>
    <definedName name="SICcode">#REF!</definedName>
    <definedName name="SiemensL">[118]Assumptions!$E$18</definedName>
    <definedName name="SiemensP">[118]Assumptions!$E$17</definedName>
    <definedName name="sign">[33]sum1!$AS$8</definedName>
    <definedName name="size">'[173]Piping Calc'!$L$4</definedName>
    <definedName name="SLOWMOVING" localSheetId="14">#REF!</definedName>
    <definedName name="SLOWMOVING">#REF!</definedName>
    <definedName name="slugacc" localSheetId="14">#REF!</definedName>
    <definedName name="slugacc">#REF!</definedName>
    <definedName name="SM_Dollars">'[67]Estimate Summary'!$F$31</definedName>
    <definedName name="sm_exhibit_letter" localSheetId="14">'[146]Assumptions and Inputs'!#REF!</definedName>
    <definedName name="sm_exhibit_letter">'[146]Assumptions and Inputs'!#REF!</definedName>
    <definedName name="SM_Hours">'[67]Estimate Summary'!$E$31</definedName>
    <definedName name="SmallPremium" localSheetId="14">#REF!</definedName>
    <definedName name="SmallPremium">#REF!</definedName>
    <definedName name="SMEMS" localSheetId="14">#REF!</definedName>
    <definedName name="SMEMS">#REF!</definedName>
    <definedName name="SMEMSYrDiff" localSheetId="14">#REF!</definedName>
    <definedName name="SMEMSYrDiff">#REF!</definedName>
    <definedName name="SMWH" localSheetId="14">#REF!</definedName>
    <definedName name="SMWH">#REF!</definedName>
    <definedName name="snf">'[180]Old Whole Co Model'!$K$27</definedName>
    <definedName name="SNJN" localSheetId="14">#REF!</definedName>
    <definedName name="SNJN">#REF!</definedName>
    <definedName name="SNJNB" localSheetId="14">#REF!</definedName>
    <definedName name="SNJNB">#REF!</definedName>
    <definedName name="SO2_Allowances_Out" localSheetId="14">#REF!</definedName>
    <definedName name="SO2_Allowances_Out">#REF!</definedName>
    <definedName name="SO2_Offsets_Construction">[66]Inputs!$B$515</definedName>
    <definedName name="SO2_Out" localSheetId="14">#REF!</definedName>
    <definedName name="SO2_Out">#REF!</definedName>
    <definedName name="SoftsAlloc">#REF!</definedName>
    <definedName name="SoftsDepr">#REF!</definedName>
    <definedName name="solver_adj" hidden="1">#REF!</definedName>
    <definedName name="solver_lin" hidden="1">0</definedName>
    <definedName name="solver_num" hidden="1">0</definedName>
    <definedName name="solver_opt" hidden="1">#REF!</definedName>
    <definedName name="solver_rel1" hidden="1">2</definedName>
    <definedName name="solver_rhs1" hidden="1">17</definedName>
    <definedName name="solver_typ" hidden="1">3</definedName>
    <definedName name="solver_val" hidden="1">0.6</definedName>
    <definedName name="Sort" localSheetId="14">#REF!</definedName>
    <definedName name="Sort">#REF!</definedName>
    <definedName name="Sort2" localSheetId="14" hidden="1">#REF!</definedName>
    <definedName name="Sort2" hidden="1">#REF!</definedName>
    <definedName name="sortstations" localSheetId="14">#REF!</definedName>
    <definedName name="sortstations">#REF!</definedName>
    <definedName name="source" localSheetId="14">#REF!</definedName>
    <definedName name="source">#REF!</definedName>
    <definedName name="source_footnote">[102]Assumptions!$C$16</definedName>
    <definedName name="sources" localSheetId="14">[33]sum1!#REF!</definedName>
    <definedName name="sources">[33]sum1!#REF!</definedName>
    <definedName name="sources_select" localSheetId="14">#REF!</definedName>
    <definedName name="sources_select">#REF!</definedName>
    <definedName name="SOUTH">[33]sum1!$AO$8</definedName>
    <definedName name="Southern_Energy_Costs">'[149]Brazos Margins'!$F$227</definedName>
    <definedName name="SOx_Factor" localSheetId="14">#REF!</definedName>
    <definedName name="SOx_Factor">#REF!</definedName>
    <definedName name="sp" localSheetId="14">[40]Execs!#REF!</definedName>
    <definedName name="sp">[40]Execs!#REF!</definedName>
    <definedName name="SP15B" localSheetId="14">#REF!</definedName>
    <definedName name="SP15B">#REF!</definedName>
    <definedName name="Space">"          "</definedName>
    <definedName name="spaces">"     "</definedName>
    <definedName name="SPARK" localSheetId="14">#REF!</definedName>
    <definedName name="SPARK">#REF!</definedName>
    <definedName name="SPATH">"S1036105:\QUSRSYS\DCTQUE"</definedName>
    <definedName name="SPDAT">"3/3/2009"</definedName>
    <definedName name="SPDAY">"09"</definedName>
    <definedName name="SPDT2">"20090303"</definedName>
    <definedName name="SPEAK" localSheetId="14">#REF!</definedName>
    <definedName name="SPEAK">#REF!</definedName>
    <definedName name="Spec" localSheetId="14">'[115]CTC BS 05_OLD'!#REF!</definedName>
    <definedName name="Spec">'[115]CTC BS 05_OLD'!#REF!</definedName>
    <definedName name="SPEC1" localSheetId="14">#REF!</definedName>
    <definedName name="SPEC1">#REF!</definedName>
    <definedName name="SPEC2" localSheetId="14">#REF!</definedName>
    <definedName name="SPEC2">#REF!</definedName>
    <definedName name="SPEC3" localSheetId="14">#REF!</definedName>
    <definedName name="SPEC3">#REF!</definedName>
    <definedName name="SPEC4" localSheetId="14">#REF!</definedName>
    <definedName name="SPEC4">#REF!</definedName>
    <definedName name="Special_Insurance">'[67]Estimate Summary'!$P$41</definedName>
    <definedName name="Specialty" localSheetId="14">#REF!</definedName>
    <definedName name="Specialty">#REF!</definedName>
    <definedName name="SPERIOD" localSheetId="14">#REF!</definedName>
    <definedName name="SPERIOD">#REF!</definedName>
    <definedName name="spinbs" localSheetId="14">#REF!</definedName>
    <definedName name="spinbs">#REF!</definedName>
    <definedName name="spincf" localSheetId="14">#REF!</definedName>
    <definedName name="spincf">#REF!</definedName>
    <definedName name="spincredit" localSheetId="14">#REF!</definedName>
    <definedName name="spincredit">#REF!</definedName>
    <definedName name="spindebt" localSheetId="14">#REF!</definedName>
    <definedName name="spindebt">#REF!</definedName>
    <definedName name="spinis" localSheetId="14">#REF!</definedName>
    <definedName name="spinis">#REF!</definedName>
    <definedName name="spinpfbs" localSheetId="14">#REF!</definedName>
    <definedName name="spinpfbs">#REF!</definedName>
    <definedName name="spinwc" localSheetId="14">#REF!</definedName>
    <definedName name="spinwc">#REF!</definedName>
    <definedName name="SPMI.COA">'[201]SPMI Data'!$A$4:$IV$4</definedName>
    <definedName name="SPMI.LocCode">'[201]SPMI Data'!$A$1:$A$65536</definedName>
    <definedName name="SPMI.Period">'[320]SPMI Data'!$D$1</definedName>
    <definedName name="SPMON">"04"</definedName>
    <definedName name="SPNAM">"QSYSPRT"</definedName>
    <definedName name="SPNMB">"2"</definedName>
    <definedName name="sponsor">[153]model!$A$4</definedName>
    <definedName name="spot" localSheetId="14">#REF!</definedName>
    <definedName name="spot">#REF!</definedName>
    <definedName name="spotcase" localSheetId="14">#REF!</definedName>
    <definedName name="spotcase">#REF!</definedName>
    <definedName name="spotown" localSheetId="14">#REF!</definedName>
    <definedName name="spotown">#REF!</definedName>
    <definedName name="spread" localSheetId="14">#REF!</definedName>
    <definedName name="spread">#REF!</definedName>
    <definedName name="SPREAD_JERRY" localSheetId="14">#REF!</definedName>
    <definedName name="SPREAD_JERRY">#REF!</definedName>
    <definedName name="spreadA">[65]Assumptions!$B$7</definedName>
    <definedName name="spreadB">[65]Assumptions!$B$17</definedName>
    <definedName name="spreadC">[72]Assumptions!$B$31</definedName>
    <definedName name="spreadOptionArray">'[72]Spread Option Analysis'!$C$5:$G$10</definedName>
    <definedName name="spreadOptionTest">[72]Assumptions!$E$32</definedName>
    <definedName name="spreadOptionTestArray">'[72]Drop down lists'!$H$5:$H$6</definedName>
    <definedName name="spreadsheet">#N/A</definedName>
    <definedName name="spreadWC">[65]Assumptions!$B$26</definedName>
    <definedName name="SPROFIT" localSheetId="14">#REF!</definedName>
    <definedName name="SPROFIT">#REF!</definedName>
    <definedName name="SPS_COS">#REF!</definedName>
    <definedName name="spsales" localSheetId="14">[27]Sensetivities!#REF!</definedName>
    <definedName name="spsales">[27]Sensetivities!#REF!</definedName>
    <definedName name="SPTIM">"101316"</definedName>
    <definedName name="SPTM2">"080245"</definedName>
    <definedName name="SPYEA">"2010"</definedName>
    <definedName name="SRCode1">[96]Lookup!$J$2:$L$13</definedName>
    <definedName name="SRISK" localSheetId="14">#REF!</definedName>
    <definedName name="SRISK">#REF!</definedName>
    <definedName name="srsub01">[35]model!$P$209</definedName>
    <definedName name="srsub1999">[88]model!$J$127</definedName>
    <definedName name="ss" hidden="1">{#N/A,#N/A,FALSE,"Aging Summary";#N/A,#N/A,FALSE,"Ratio Analysis";#N/A,#N/A,FALSE,"Test 120 Day Accts";#N/A,#N/A,FALSE,"Tickmarks"}</definedName>
    <definedName name="SS_AVG_SIZE">#REF!</definedName>
    <definedName name="SS_WELDING">#REF!</definedName>
    <definedName name="ssal">[156]Variables!$H$16</definedName>
    <definedName name="SSCONT" localSheetId="14">#REF!</definedName>
    <definedName name="SSCONT">#REF!</definedName>
    <definedName name="SSO" hidden="1">{#N/A,#N/A,FALSE,"CF Consolidated 2";#N/A,#N/A,FALSE,"Retail Assump";#N/A,#N/A,FALSE,"CF Retail";#N/A,#N/A,FALSE,"Garage Assumpt 1";#N/A,#N/A,FALSE,"Garage Op Proj";#N/A,#N/A,FALSE,"Hist I&amp;E";#N/A,#N/A,FALSE,"Rent Roll";#N/A,#N/A,FALSE,"RE Taxes";#N/A,#N/A,FALSE,"CAM - BH";#N/A,#N/A,FALSE,"Comm.Condo CAM"}</definedName>
    <definedName name="SSSCONT" localSheetId="14">#REF!</definedName>
    <definedName name="SSSCONT">#REF!</definedName>
    <definedName name="SswpsAccrual">#REF!</definedName>
    <definedName name="SswpsDay">#REF!</definedName>
    <definedName name="SswpsParty">#REF!</definedName>
    <definedName name="Staffing" localSheetId="14">[108]TRANBUDGET!#REF!</definedName>
    <definedName name="Staffing">[80]TRANBUDGET!#REF!</definedName>
    <definedName name="Staking_Material_Report" localSheetId="14">#REF!</definedName>
    <definedName name="Staking_Material_Report">#REF!</definedName>
    <definedName name="STAMP" localSheetId="14">#REF!</definedName>
    <definedName name="STAMP">#REF!</definedName>
    <definedName name="standbyPower">[65]Assumptions!$E$48</definedName>
    <definedName name="start" localSheetId="14">#REF!</definedName>
    <definedName name="start">#REF!</definedName>
    <definedName name="Start_Corr_Factor" localSheetId="14">#REF!</definedName>
    <definedName name="Start_Corr_Factor">#REF!</definedName>
    <definedName name="Start_Date">'[145]PPH Inputs'!$E$12</definedName>
    <definedName name="Start_up_Electrical_Demand_Charge">[66]Inputs!$B$523</definedName>
    <definedName name="Start_up_Electricity_Consumption">[66]Inputs!$B$524</definedName>
    <definedName name="Start_up_Fuel_Gas">[66]Inputs!$B$521</definedName>
    <definedName name="Start_up_Major_Maintanence_Expense">[66]Inputs!$B$525</definedName>
    <definedName name="Start_up_Make_up_Water">[66]Inputs!$B$522</definedName>
    <definedName name="Start_up_Revenues">[66]Inputs!$B$526</definedName>
    <definedName name="Start1x1">[321]PARAMATERS!#REF!</definedName>
    <definedName name="Start2x1">[321]PARAMATERS!#REF!</definedName>
    <definedName name="startdate">'[107]Menu Data'!$C$63</definedName>
    <definedName name="startgas">[321]PARAMATERS!#REF!</definedName>
    <definedName name="StartMMBtu" localSheetId="14">#REF!</definedName>
    <definedName name="StartMMBtu">#REF!</definedName>
    <definedName name="StartMWH">[322]Oper!$B$73</definedName>
    <definedName name="Starts">'[149]Monthly Results'!$S$2:$S$9997</definedName>
    <definedName name="STARTS2" localSheetId="14">[116]Cases!#REF!</definedName>
    <definedName name="STARTS2">[116]Cases!#REF!</definedName>
    <definedName name="Startup_leadtime_gt_72hr_col">51</definedName>
    <definedName name="Startup_leadtime_lt_72_gt_8hr_col">52</definedName>
    <definedName name="Startup_leadtime_lt_8hr_col">53</definedName>
    <definedName name="StartYr" localSheetId="14">'[133]Finance Assumptions'!$F$120</definedName>
    <definedName name="StartYr">'[275]Finance Assumptions'!$F$120</definedName>
    <definedName name="Stat1" localSheetId="14">#REF!</definedName>
    <definedName name="Stat1">#REF!</definedName>
    <definedName name="Stat10" localSheetId="14">#REF!</definedName>
    <definedName name="Stat10">#REF!</definedName>
    <definedName name="Stat11" localSheetId="14">#REF!</definedName>
    <definedName name="Stat11">#REF!</definedName>
    <definedName name="Stat12" localSheetId="14">#REF!</definedName>
    <definedName name="Stat12">#REF!</definedName>
    <definedName name="Stat13" localSheetId="14">#REF!</definedName>
    <definedName name="Stat13">#REF!</definedName>
    <definedName name="Stat14" localSheetId="14">#REF!</definedName>
    <definedName name="Stat14">#REF!</definedName>
    <definedName name="Stat15" localSheetId="14">#REF!</definedName>
    <definedName name="Stat15">#REF!</definedName>
    <definedName name="Stat16" localSheetId="14">#REF!</definedName>
    <definedName name="Stat16">#REF!</definedName>
    <definedName name="Stat17" localSheetId="14">#REF!</definedName>
    <definedName name="Stat17">#REF!</definedName>
    <definedName name="Stat18" localSheetId="14">#REF!</definedName>
    <definedName name="Stat18">#REF!</definedName>
    <definedName name="Stat19" localSheetId="14">#REF!</definedName>
    <definedName name="Stat19">#REF!</definedName>
    <definedName name="Stat2" localSheetId="14">#REF!</definedName>
    <definedName name="Stat2">#REF!</definedName>
    <definedName name="Stat20" localSheetId="14">#REF!</definedName>
    <definedName name="Stat20">#REF!</definedName>
    <definedName name="Stat3" localSheetId="14">#REF!</definedName>
    <definedName name="Stat3">#REF!</definedName>
    <definedName name="Stat4" localSheetId="14">#REF!</definedName>
    <definedName name="Stat4">#REF!</definedName>
    <definedName name="Stat5" localSheetId="14">#REF!</definedName>
    <definedName name="Stat5">#REF!</definedName>
    <definedName name="Stat6" localSheetId="14">#REF!</definedName>
    <definedName name="Stat6">#REF!</definedName>
    <definedName name="Stat7" localSheetId="14">#REF!</definedName>
    <definedName name="Stat7">#REF!</definedName>
    <definedName name="Stat8" localSheetId="14">#REF!</definedName>
    <definedName name="Stat8">#REF!</definedName>
    <definedName name="Stat9" localSheetId="14">#REF!</definedName>
    <definedName name="Stat9">#REF!</definedName>
    <definedName name="STATBORD" localSheetId="14">#REF!</definedName>
    <definedName name="STATBORD">#REF!</definedName>
    <definedName name="StatBottom" localSheetId="14">#REF!</definedName>
    <definedName name="StatBottom">#REF!</definedName>
    <definedName name="STATE">"*HELD"</definedName>
    <definedName name="State_Ab">OFFSET([94]Tables!$C$4,0,0,COUNTA([94]Tables!$C:$C)+0,1)</definedName>
    <definedName name="State_Abbreviations">[67]Validations!$B$2:$B$65</definedName>
    <definedName name="State_Names">[67]Validations!$C$2:$C$65</definedName>
    <definedName name="States_Info">[94]Tables!$A$4:$C$63</definedName>
    <definedName name="States_Range">OFFSET([192]Tables!$C$4,0,0,COUNTA([192]Tables!$C:$C)+0,1)</definedName>
    <definedName name="Station" localSheetId="14">#REF!</definedName>
    <definedName name="Station">#REF!</definedName>
    <definedName name="StationList">'[282]Unit List'!$L$3:$L$10</definedName>
    <definedName name="STATIONS" localSheetId="14">#REF!</definedName>
    <definedName name="STATIONS">#REF!</definedName>
    <definedName name="StatLabel1" localSheetId="14">#REF!</definedName>
    <definedName name="StatLabel1">#REF!</definedName>
    <definedName name="StatLabel10" localSheetId="14">#REF!</definedName>
    <definedName name="StatLabel10">#REF!</definedName>
    <definedName name="StatLabel11" localSheetId="14">#REF!</definedName>
    <definedName name="StatLabel11">#REF!</definedName>
    <definedName name="StatLabel12" localSheetId="14">#REF!</definedName>
    <definedName name="StatLabel12">#REF!</definedName>
    <definedName name="StatLabel13" localSheetId="14">#REF!</definedName>
    <definedName name="StatLabel13">#REF!</definedName>
    <definedName name="StatLabel14" localSheetId="14">#REF!</definedName>
    <definedName name="StatLabel14">#REF!</definedName>
    <definedName name="StatLabel15" localSheetId="14">#REF!</definedName>
    <definedName name="StatLabel15">#REF!</definedName>
    <definedName name="StatLabel16" localSheetId="14">#REF!</definedName>
    <definedName name="StatLabel16">#REF!</definedName>
    <definedName name="StatLabel17" localSheetId="14">#REF!</definedName>
    <definedName name="StatLabel17">#REF!</definedName>
    <definedName name="StatLabel18" localSheetId="14">#REF!</definedName>
    <definedName name="StatLabel18">#REF!</definedName>
    <definedName name="StatLabel19" localSheetId="14">#REF!</definedName>
    <definedName name="StatLabel19">#REF!</definedName>
    <definedName name="StatLabel2" localSheetId="14">#REF!</definedName>
    <definedName name="StatLabel2">#REF!</definedName>
    <definedName name="StatLabel20" localSheetId="14">#REF!</definedName>
    <definedName name="StatLabel20">#REF!</definedName>
    <definedName name="StatLabel3" localSheetId="14">#REF!</definedName>
    <definedName name="StatLabel3">#REF!</definedName>
    <definedName name="StatLabel4" localSheetId="14">#REF!</definedName>
    <definedName name="StatLabel4">#REF!</definedName>
    <definedName name="StatLabel5" localSheetId="14">#REF!</definedName>
    <definedName name="StatLabel5">#REF!</definedName>
    <definedName name="StatLabel6" localSheetId="14">#REF!</definedName>
    <definedName name="StatLabel6">#REF!</definedName>
    <definedName name="StatLabel7" localSheetId="14">#REF!</definedName>
    <definedName name="StatLabel7">#REF!</definedName>
    <definedName name="StatLabel8" localSheetId="14">#REF!</definedName>
    <definedName name="StatLabel8">#REF!</definedName>
    <definedName name="StatLabel9" localSheetId="14">#REF!</definedName>
    <definedName name="StatLabel9">#REF!</definedName>
    <definedName name="statsrevised" hidden="1">{#N/A,#N/A,FALSE,"O&amp;M by processes";#N/A,#N/A,FALSE,"Elec Act vs Bud";#N/A,#N/A,FALSE,"G&amp;A";#N/A,#N/A,FALSE,"BGS";#N/A,#N/A,FALSE,"Res Cost"}</definedName>
    <definedName name="StatTop" localSheetId="14">#REF!</definedName>
    <definedName name="StatTop">#REF!</definedName>
    <definedName name="Status" localSheetId="14">[323]Summary!#REF!</definedName>
    <definedName name="Status">[323]Summary!#REF!</definedName>
    <definedName name="Status2" localSheetId="14">[323]Summary!#REF!</definedName>
    <definedName name="Status2">[323]Summary!#REF!</definedName>
    <definedName name="stc" localSheetId="14">#REF!</definedName>
    <definedName name="stc">#REF!</definedName>
    <definedName name="STCODE" localSheetId="14">#REF!</definedName>
    <definedName name="STCODE">#REF!</definedName>
    <definedName name="STD" localSheetId="14">#REF!</definedName>
    <definedName name="STD">#REF!</definedName>
    <definedName name="stdalne_Scenario_1_List" localSheetId="14">'[317]Scenario 1'!#REF!</definedName>
    <definedName name="stdalne_Scenario_1_List">'[317]Scenario 1'!#REF!</definedName>
    <definedName name="SteelHide">#REF!</definedName>
    <definedName name="SteeringData">'[96]Steering Controls'!$H$4:$L$53</definedName>
    <definedName name="STEP" localSheetId="14">#REF!</definedName>
    <definedName name="STEP">#REF!</definedName>
    <definedName name="STEVEC" localSheetId="14">#REF!</definedName>
    <definedName name="STEVEC">#REF!</definedName>
    <definedName name="STEVEP" localSheetId="14">#REF!</definedName>
    <definedName name="STEVEP">#REF!</definedName>
    <definedName name="STMTH1" localSheetId="14">#REF!</definedName>
    <definedName name="STMTH1">#REF!</definedName>
    <definedName name="STMTH2" localSheetId="14">#REF!</definedName>
    <definedName name="STMTH2">#REF!</definedName>
    <definedName name="STN" localSheetId="14">#REF!</definedName>
    <definedName name="STN">#REF!</definedName>
    <definedName name="StockExchange" localSheetId="14">#REF!</definedName>
    <definedName name="StockExchange">#REF!</definedName>
    <definedName name="StockPriceBalanceSheet" localSheetId="14">#REF!</definedName>
    <definedName name="StockPriceBalanceSheet">#REF!</definedName>
    <definedName name="storage" localSheetId="14" hidden="1">{#N/A,#N/A,FALSE,"Inv. in cons subs";#N/A,#N/A,FALSE,"Intercomp.";#N/A,#N/A,FALSE,"Common Stock";#N/A,#N/A,FALSE,"Beg. or year re";#N/A,#N/A,FALSE,"Inv. NC sub-undist"}</definedName>
    <definedName name="storage" hidden="1">{#N/A,#N/A,FALSE,"Inv. in cons subs";#N/A,#N/A,FALSE,"Intercomp.";#N/A,#N/A,FALSE,"Common Stock";#N/A,#N/A,FALSE,"Beg. or year re";#N/A,#N/A,FALSE,"Inv. NC sub-undist"}</definedName>
    <definedName name="store" localSheetId="14">#REF!</definedName>
    <definedName name="store">#REF!</definedName>
    <definedName name="STPOS1" localSheetId="14">#REF!</definedName>
    <definedName name="STPOS1">#REF!</definedName>
    <definedName name="STPOS2" localSheetId="14">#REF!</definedName>
    <definedName name="STPOS2">#REF!</definedName>
    <definedName name="STPSPLPOS" localSheetId="14">#REF!</definedName>
    <definedName name="STPSPLPOS">#REF!</definedName>
    <definedName name="Straight_Line" localSheetId="14">#REF!</definedName>
    <definedName name="Straight_Line">#REF!</definedName>
    <definedName name="StraightLongTermDebt" localSheetId="14">#REF!</definedName>
    <definedName name="StraightLongTermDebt">#REF!</definedName>
    <definedName name="StraightPreferredBookValue" localSheetId="14">#REF!</definedName>
    <definedName name="StraightPreferredBookValue">#REF!</definedName>
    <definedName name="StraightPreferredLiquidValue" localSheetId="14">#REF!</definedName>
    <definedName name="StraightPreferredLiquidValue">#REF!</definedName>
    <definedName name="street" localSheetId="14">#REF!</definedName>
    <definedName name="street">#REF!</definedName>
    <definedName name="street1" localSheetId="14">#REF!</definedName>
    <definedName name="street1">#REF!</definedName>
    <definedName name="STRESS_RELIEVIN">#REF!</definedName>
    <definedName name="stretch" localSheetId="14">#REF!</definedName>
    <definedName name="stretch">#REF!</definedName>
    <definedName name="Strike_days" localSheetId="14">[310]Offer_Value!$B$36:$AE$36</definedName>
    <definedName name="Strike_days">[311]Offer_Value!$B$36:$AE$36</definedName>
    <definedName name="stub">[324]Assumptions!$C$56</definedName>
    <definedName name="Stub.Factor.Acq" localSheetId="14">#REF!</definedName>
    <definedName name="Stub.Factor.Acq">#REF!</definedName>
    <definedName name="Stub.Factor.Tar" localSheetId="14">#REF!</definedName>
    <definedName name="Stub.Factor.Tar">#REF!</definedName>
    <definedName name="stub_adjustment">[102]Assumptions!$C$82</definedName>
    <definedName name="stub_months">[102]Assumptions!$C$78</definedName>
    <definedName name="stub_period">[56]Assumptions!$C$70</definedName>
    <definedName name="stub_year">[102]Assumptions!$C$72</definedName>
    <definedName name="Stubmonths">[56]Assumptions!$C$69</definedName>
    <definedName name="STUNIT" localSheetId="14">#REF!</definedName>
    <definedName name="STUNIT">#REF!</definedName>
    <definedName name="su">'[135]S&amp;U'!$B$2:$H$36</definedName>
    <definedName name="Sub_CC_Desc">'[67]Budget Form'!$A$1314:$A$1540</definedName>
    <definedName name="Sub_CC_Dollars">'[67]Budget Form'!$F$1314:$F$1540</definedName>
    <definedName name="SUB_TYPE">'[67]Subcon Comparison'!$D$11:$D$319</definedName>
    <definedName name="Subcontractor_Bonds">'[67]Estimate Summary'!$U$14</definedName>
    <definedName name="Subcontractor_Budgeting_Dollars">'[67]Bid Units'!$U$39:$U$70</definedName>
    <definedName name="Subcontractor_CC">'[67]Bid Units'!$F$39:$F$70</definedName>
    <definedName name="SubConUnitNumber">'[67]Subcon Comparison'!$B$19:$B$435</definedName>
    <definedName name="SubConUnitPrice">'[67]Subcon Comparison'!$G$19:$G$435</definedName>
    <definedName name="SubordinatedRating" localSheetId="14">#REF!</definedName>
    <definedName name="SubordinatedRating">#REF!</definedName>
    <definedName name="Subprofit" localSheetId="14">#REF!</definedName>
    <definedName name="Subprofit">#REF!</definedName>
    <definedName name="Subsistence">'[67]Estimate Summary'!$K$50:$K$54</definedName>
    <definedName name="SubstationAlloc">#REF!</definedName>
    <definedName name="SubstationDepr">#REF!</definedName>
    <definedName name="Success_Fee" localSheetId="14">#REF!</definedName>
    <definedName name="Success_Fee">#REF!</definedName>
    <definedName name="SUGA_INDEX">[325]INPUT!$N$20</definedName>
    <definedName name="sugarcreek">[56]Assumptions!$A$37</definedName>
    <definedName name="SUM" localSheetId="14">[103]main!#REF!</definedName>
    <definedName name="SUM">[103]main!#REF!</definedName>
    <definedName name="Sum_KSheet1_1">'[326]J-1 Blocker 2 Provision'!$D$24:$D$25,'[326]J-1 Blocker 2 Provision'!$D$27</definedName>
    <definedName name="Sum_KSheet1_2">'[326]J-1 Blocker 2 Provision'!$G$24:$G$25,'[326]J-1 Blocker 2 Provision'!$G$27</definedName>
    <definedName name="Sum_KSheet3_8" localSheetId="14">'[249]Estimate Blocker 2 Tax Liab.'!#REF!</definedName>
    <definedName name="Sum_KSheet3_8">'[249]Estimate Blocker 2 Tax Liab.'!#REF!</definedName>
    <definedName name="Sum_KSheet4_1">'[327]Blocker 3 J-1 Provision'!$D$24:$D$25,'[327]Blocker 3 J-1 Provision'!$D$27</definedName>
    <definedName name="sum_select" localSheetId="14">#REF!</definedName>
    <definedName name="sum_select">#REF!</definedName>
    <definedName name="SUM_TECH" localSheetId="14">#REF!</definedName>
    <definedName name="SUM_TECH">#REF!</definedName>
    <definedName name="SUM_VALUES" localSheetId="14">#REF!</definedName>
    <definedName name="SUM_VALUES">#REF!</definedName>
    <definedName name="sum_values_D" localSheetId="14">#REF!</definedName>
    <definedName name="sum_values_D">#REF!</definedName>
    <definedName name="sum99.xls" localSheetId="14">[128]Alberta!#REF!</definedName>
    <definedName name="sum99.xls">[128]Alberta!#REF!</definedName>
    <definedName name="SUMA" localSheetId="14">#REF!</definedName>
    <definedName name="SUMA">#REF!</definedName>
    <definedName name="SUMAB" localSheetId="14">#REF!</definedName>
    <definedName name="SUMAB">#REF!</definedName>
    <definedName name="SUMAS" localSheetId="14">#REF!</definedName>
    <definedName name="SUMAS">#REF!</definedName>
    <definedName name="SUMBORD" localSheetId="14">#REF!</definedName>
    <definedName name="SUMBORD">#REF!</definedName>
    <definedName name="SumIfCol" localSheetId="14">#REF!</definedName>
    <definedName name="SumIfCol">#REF!</definedName>
    <definedName name="SUMMARIES">#REF!</definedName>
    <definedName name="SUMMARY" localSheetId="14">#REF!</definedName>
    <definedName name="summary">'[173]Piping Calc'!$B$4:$G$1450</definedName>
    <definedName name="summary_2" localSheetId="14">'[233]Value Summary - Not Rnd'!#REF!</definedName>
    <definedName name="summary_2">'[233]Value Summary - Not Rnd'!#REF!</definedName>
    <definedName name="summary_3" localSheetId="14">'[233]Value Summary - Not Rnd'!#REF!</definedName>
    <definedName name="summary_3">'[233]Value Summary - Not Rnd'!#REF!</definedName>
    <definedName name="summaryArray">[65]Summary!$E$1:$S$51</definedName>
    <definedName name="SUMMARYGGVA" localSheetId="14">[101]IRR1295A!#REF!</definedName>
    <definedName name="SUMMARYGGVA">[101]IRR1295A!#REF!</definedName>
    <definedName name="SummaryInsert">#REF!</definedName>
    <definedName name="SUMMARYLGP2" localSheetId="14">[101]IRR1295A!#REF!</definedName>
    <definedName name="SUMMARYLGP2">[101]IRR1295A!#REF!</definedName>
    <definedName name="SummerMW">[328]Parameters!$C$11</definedName>
    <definedName name="sungard">#N/A</definedName>
    <definedName name="Super_Dollars">'[67]Estimate Summary'!$F$27</definedName>
    <definedName name="support" localSheetId="14">[259]Model!#REF!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pt_Hours">'[67]Estimate Summary'!$E$27</definedName>
    <definedName name="surogate">'[180]EXE MAIN MODEL'!$AC$153</definedName>
    <definedName name="surplus_pct">#REF!</definedName>
    <definedName name="surplus_point">#REF!</definedName>
    <definedName name="surrogate">'[180]EXE MAIN MODEL'!$AC$153</definedName>
    <definedName name="SUTA">'[67]Info Tab'!$E$35</definedName>
    <definedName name="SUTA_APPLIED">'[67]Suta 2014 Rates Applied'!$B$17:$C$66</definedName>
    <definedName name="SUTA_Dollars">'[67]Estimate Summary'!$E$44</definedName>
    <definedName name="SUTA_Override">'[67]Estimate Summary'!$F$44</definedName>
    <definedName name="SUTA0113">'[329]Unemployment Rates'!$C$13:$I$57</definedName>
    <definedName name="SUTA0114">'[329]Unemployment Rates'!$L$13:$R$57</definedName>
    <definedName name="SUTA0114APP" localSheetId="14">#REF!</definedName>
    <definedName name="SUTA0114APP">#REF!</definedName>
    <definedName name="SUTA0213">'[329]Unemployment Rates'!$C$58:$I$69</definedName>
    <definedName name="SUTA0214">'[329]Unemployment Rates'!$L$58:$R$69</definedName>
    <definedName name="SUTA0214APP" localSheetId="14">#REF!</definedName>
    <definedName name="SUTA0214APP">#REF!</definedName>
    <definedName name="SUTA0313">'[329]Unemployment Rates'!$C$70:$I$72</definedName>
    <definedName name="SUTA0314">'[329]Unemployment Rates'!$L$70:$R$72</definedName>
    <definedName name="SUTA0314APP" localSheetId="14">#REF!</definedName>
    <definedName name="SUTA0314APP">#REF!</definedName>
    <definedName name="Suta2017">'[94]Suta 2017 Rates'!$O$6:$W$57</definedName>
    <definedName name="SUTA3013">'[329]Unemployment Rates'!$C$73:$I$103</definedName>
    <definedName name="SUTA3014">'[329]Unemployment Rates'!$L$73:$R$103</definedName>
    <definedName name="SUTA3014APP" localSheetId="14">#REF!</definedName>
    <definedName name="SUTA3014APP">#REF!</definedName>
    <definedName name="SUTA3512">'[330]Sturgeon Detail'!$A$4:$D$17</definedName>
    <definedName name="SUTA3513">'[329]Unemployment Rates'!$C$104:$I$128</definedName>
    <definedName name="SUTA3514">'[329]Unemployment Rates'!$L$104:$R$128</definedName>
    <definedName name="SUTA3514APP" localSheetId="14">#REF!</definedName>
    <definedName name="SUTA3514APP">#REF!</definedName>
    <definedName name="SUTA6512">'[330]GSW Detail'!$A$4:$D$9</definedName>
    <definedName name="SUTA6513">'[329]Unemployment Rates'!$C$129:$I$146</definedName>
    <definedName name="SUTA6514">'[329]Unemployment Rates'!$L$129:$R$146</definedName>
    <definedName name="SUTA6514APP" localSheetId="14">#REF!</definedName>
    <definedName name="SUTA6514APP">#REF!</definedName>
    <definedName name="SUTAHAR12">'[330]Harlan Detail'!$A$4:$D$26</definedName>
    <definedName name="SUTALEM12">'[330]LEM Detail SUTA 2013'!$A$6:$D$58</definedName>
    <definedName name="Sutatest" localSheetId="14">#REF!</definedName>
    <definedName name="Sutatest">#REF!</definedName>
    <definedName name="Swag" localSheetId="14">[205]Pooling!#REF!</definedName>
    <definedName name="Swag">[205]Pooling!#REF!</definedName>
    <definedName name="Swaps1" localSheetId="14">#REF!</definedName>
    <definedName name="Swaps1">#REF!</definedName>
    <definedName name="Swaps2" localSheetId="14">#REF!</definedName>
    <definedName name="Swaps2">#REF!</definedName>
    <definedName name="Swaps3" localSheetId="14">#REF!</definedName>
    <definedName name="Swaps3">#REF!</definedName>
    <definedName name="sweep">[60]Model!$P$295</definedName>
    <definedName name="sweepAFail">[65]Assumptions!$B$10</definedName>
    <definedName name="sweepAPass">[65]Assumptions!$B$11</definedName>
    <definedName name="sweepB">[65]Assumptions!$B$19</definedName>
    <definedName name="swEscalation">[65]Assumptions!$E$27</definedName>
    <definedName name="swingcogs" localSheetId="14">[27]Model!#REF!</definedName>
    <definedName name="swingcogs">[27]Model!#REF!</definedName>
    <definedName name="swinggross" localSheetId="14">[27]Model!#REF!</definedName>
    <definedName name="swinggross">[27]Model!#REF!</definedName>
    <definedName name="swingop" localSheetId="14">[27]Model!#REF!</definedName>
    <definedName name="swingop">[27]Model!#REF!</definedName>
    <definedName name="switch" localSheetId="14">#REF!</definedName>
    <definedName name="switch">#REF!</definedName>
    <definedName name="switch2">[33]sum1!$BE$8</definedName>
    <definedName name="SYLM" localSheetId="14">#REF!</definedName>
    <definedName name="SYLM">#REF!</definedName>
    <definedName name="SYLMPK" localSheetId="14">#REF!</definedName>
    <definedName name="SYLMPK">#REF!</definedName>
    <definedName name="Synergies" localSheetId="14">#REF!</definedName>
    <definedName name="Synergies">#REF!</definedName>
    <definedName name="synergy" localSheetId="14">#REF!</definedName>
    <definedName name="synergy">#REF!</definedName>
    <definedName name="SYNLease_date">[198]Assumptions!$D$40</definedName>
    <definedName name="SYNOption_price">[198]Assumptions!$D$41</definedName>
    <definedName name="SYSTEM_LOAD_AREA_INTERVAL_DATA" localSheetId="14">#REF!</definedName>
    <definedName name="SYSTEM_LOAD_AREA_INTERVAL_DATA">#REF!</definedName>
    <definedName name="SYSTEM_LOAD_AREA_LOAD_FILE" localSheetId="14">#REF!</definedName>
    <definedName name="SYSTEM_LOAD_AREA_LOAD_FILE">#REF!</definedName>
    <definedName name="SYSTEM_REPORT_REGION_DATA" localSheetId="14">#REF!</definedName>
    <definedName name="SYSTEM_REPORT_REGION_DATA">#REF!</definedName>
    <definedName name="T" localSheetId="14">[310]Offer_Value!$B$14:$AE$14</definedName>
    <definedName name="T">[311]Offer_Value!$B$14:$AE$14</definedName>
    <definedName name="t_1">0.0000694444388500415</definedName>
    <definedName name="T_common_ratio" localSheetId="14">[62]Sheet1!#REF!</definedName>
    <definedName name="T_common_ratio">[63]Sheet1!#REF!</definedName>
    <definedName name="T_cost_common" localSheetId="14">[62]Sheet1!#REF!</definedName>
    <definedName name="T_cost_common">[63]Sheet1!#REF!</definedName>
    <definedName name="T_cost_debt" localSheetId="14">[62]Sheet1!#REF!</definedName>
    <definedName name="T_cost_debt">[63]Sheet1!#REF!</definedName>
    <definedName name="T_cost_pref" localSheetId="14">[62]Sheet1!#REF!</definedName>
    <definedName name="T_cost_pref">[63]Sheet1!#REF!</definedName>
    <definedName name="T_debt_ratio" localSheetId="14">[62]Sheet1!#REF!</definedName>
    <definedName name="T_debt_ratio">[63]Sheet1!#REF!</definedName>
    <definedName name="T_L_ALLOWANCE">'[238]Robota Report'!$F$160</definedName>
    <definedName name="T_pref_ratio" localSheetId="14">[62]Sheet1!#REF!</definedName>
    <definedName name="T_pref_ratio">[63]Sheet1!#REF!</definedName>
    <definedName name="t_tartax" localSheetId="14">#REF!</definedName>
    <definedName name="t_tartax">#REF!</definedName>
    <definedName name="T1.Column1" localSheetId="14">#REF!</definedName>
    <definedName name="T1.Column1">#REF!</definedName>
    <definedName name="TA" localSheetId="14">#REF!</definedName>
    <definedName name="TA">#REF!</definedName>
    <definedName name="TABLE" localSheetId="14">#REF!</definedName>
    <definedName name="TABLE">#REF!</definedName>
    <definedName name="TABLE_ALL">#REF!</definedName>
    <definedName name="tabledat">'[173]Piping Calc'!$N$4:$Q$4</definedName>
    <definedName name="TABLELESS4COL">#REF!</definedName>
    <definedName name="TABLESUMMARY">#REF!</definedName>
    <definedName name="Tags" localSheetId="14">#REF!</definedName>
    <definedName name="Tags">#REF!</definedName>
    <definedName name="TangibleBook" localSheetId="14">#REF!</definedName>
    <definedName name="TangibleBook">#REF!</definedName>
    <definedName name="TangibleBookValuePerShare" localSheetId="14">#REF!</definedName>
    <definedName name="TangibleBookValuePerShare">#REF!</definedName>
    <definedName name="TAR" localSheetId="14">#REF!</definedName>
    <definedName name="TAR">#REF!</definedName>
    <definedName name="tarbs" localSheetId="14">#REF!</definedName>
    <definedName name="tarbs">#REF!</definedName>
    <definedName name="tarcf" localSheetId="14">#REF!</definedName>
    <definedName name="tarcf">#REF!</definedName>
    <definedName name="TarCommitFee" localSheetId="14">#REF!</definedName>
    <definedName name="TarCommitFee">#REF!</definedName>
    <definedName name="tarcredit" localSheetId="14">#REF!</definedName>
    <definedName name="tarcredit">#REF!</definedName>
    <definedName name="tardebt" localSheetId="14">#REF!</definedName>
    <definedName name="tardebt">#REF!</definedName>
    <definedName name="TarDebtCap" localSheetId="14">#REF!</definedName>
    <definedName name="TarDebtCap">#REF!</definedName>
    <definedName name="tarepsdate">[54]Input!$H$24</definedName>
    <definedName name="tarepsdate1">[54]Input!$H$25</definedName>
    <definedName name="tarepsdate2">[54]Input!$H$26</definedName>
    <definedName name="tarepsgrowth">[54]Input!$H$23</definedName>
    <definedName name="tarexercise" localSheetId="14">[35]sum!#REF!</definedName>
    <definedName name="tarexercise">[35]sum!#REF!</definedName>
    <definedName name="TarExistDepYrs" localSheetId="14">#REF!</definedName>
    <definedName name="TarExistDepYrs">#REF!</definedName>
    <definedName name="Targ1">[331]MM!$AA$8</definedName>
    <definedName name="TARGET">[332]Inputs!$E$10</definedName>
    <definedName name="target_name">'[57]Assumptions and Inputs'!$C$12</definedName>
    <definedName name="targetbook">[54]Input!$H$17</definedName>
    <definedName name="targetcash">[54]Input!$H$15</definedName>
    <definedName name="targetdebt">[54]Input!$H$16</definedName>
    <definedName name="TargetLboProjection" localSheetId="14">#REF!</definedName>
    <definedName name="TargetLboProjection">#REF!</definedName>
    <definedName name="targetshares">[54]Input!$H$9</definedName>
    <definedName name="targetticker">[54]Input!$H$7</definedName>
    <definedName name="TarGwlAmrtYrs" localSheetId="14">#REF!</definedName>
    <definedName name="TarGwlAmrtYrs">#REF!</definedName>
    <definedName name="TarHistYear" localSheetId="14">#REF!</definedName>
    <definedName name="TarHistYear">#REF!</definedName>
    <definedName name="TarIntgAmrtYrs" localSheetId="14">#REF!</definedName>
    <definedName name="TarIntgAmrtYrs">#REF!</definedName>
    <definedName name="taris" localSheetId="14">#REF!</definedName>
    <definedName name="taris">#REF!</definedName>
    <definedName name="TarNewDepYrs" localSheetId="14">#REF!</definedName>
    <definedName name="TarNewDepYrs">#REF!</definedName>
    <definedName name="taroptions">[54]Input!$H$10</definedName>
    <definedName name="TarStubQtr" localSheetId="14">#REF!</definedName>
    <definedName name="TarStubQtr">#REF!</definedName>
    <definedName name="TarTaxRate" localSheetId="14">#REF!</definedName>
    <definedName name="TarTaxRate">#REF!</definedName>
    <definedName name="tarwc" localSheetId="14">#REF!</definedName>
    <definedName name="tarwc">#REF!</definedName>
    <definedName name="TarYearEnd" localSheetId="14">#REF!</definedName>
    <definedName name="TarYearEnd">#REF!</definedName>
    <definedName name="tax">'[333]Pro Forma &amp; Sum of Parts'!$D$23</definedName>
    <definedName name="tax_cad">[109]Assumptions!$C$25</definedName>
    <definedName name="Tax_CaptG" localSheetId="14">#REF!</definedName>
    <definedName name="Tax_CaptG">#REF!</definedName>
    <definedName name="Tax_Gross_Up_Payment_Month">[66]Inputs!$B$492</definedName>
    <definedName name="Tax_Rate">'[145]PPH Inputs'!$E$63</definedName>
    <definedName name="taxes">#N/A</definedName>
    <definedName name="TAXPAYER_S_YEAR">[334]General!$D$4</definedName>
    <definedName name="taxpercent">'[335]MFIII C-1 Cap Accts'!$J$54:$AK$54</definedName>
    <definedName name="taxpercentP3">'[335]PIII C-1 Cap Accts'!$J$53:$AH$53</definedName>
    <definedName name="taxr" localSheetId="14">#REF!</definedName>
    <definedName name="taxr">#REF!</definedName>
    <definedName name="Taxrate" localSheetId="14">#REF!</definedName>
    <definedName name="Taxrate">#REF!</definedName>
    <definedName name="TaxToggle" localSheetId="14">#REF!</definedName>
    <definedName name="TaxToggle">#REF!</definedName>
    <definedName name="TB">'[336]Trial Balance'!$A$8:$C$123</definedName>
    <definedName name="tbal" localSheetId="14">#REF!</definedName>
    <definedName name="tbal">#REF!</definedName>
    <definedName name="TBbal">'[261]TB 09-30-08'!$A$7:$C$422</definedName>
    <definedName name="tbl_DebTexport" localSheetId="14">#REF!</definedName>
    <definedName name="tbl_DebTexport">#REF!</definedName>
    <definedName name="tbldays">[337]Days!$A$4:$I$63</definedName>
    <definedName name="tblecontents">#N/A</definedName>
    <definedName name="TBSummary" localSheetId="14">'[338]Trial Balance - Review Log'!$A$8:$C$106</definedName>
    <definedName name="TBSummary">'[339]Trial Balance - Review Log'!$A$8:$C$129</definedName>
    <definedName name="tbytd" localSheetId="14">#REF!</definedName>
    <definedName name="tbytd">#REF!</definedName>
    <definedName name="td_emp_red" localSheetId="14">[62]Sheet1!#REF!</definedName>
    <definedName name="td_emp_red">[63]Sheet1!#REF!</definedName>
    <definedName name="TECH1" localSheetId="14">#REF!</definedName>
    <definedName name="TECH1">#REF!</definedName>
    <definedName name="TECH2" localSheetId="14">#REF!</definedName>
    <definedName name="TECH2">#REF!</definedName>
    <definedName name="TECH3" localSheetId="14">#REF!</definedName>
    <definedName name="TECH3">#REF!</definedName>
    <definedName name="TECH4" localSheetId="14">#REF!</definedName>
    <definedName name="TECH4">#REF!</definedName>
    <definedName name="TECH5" localSheetId="14">#REF!</definedName>
    <definedName name="TECH5">#REF!</definedName>
    <definedName name="TECH6" localSheetId="14">#REF!</definedName>
    <definedName name="TECH6">#REF!</definedName>
    <definedName name="temp">#N/A</definedName>
    <definedName name="Temp_Years">'[279]Temp Daily Summary'!$E$1</definedName>
    <definedName name="template" localSheetId="14">#REF!</definedName>
    <definedName name="template">#REF!</definedName>
    <definedName name="tenebitda" localSheetId="14">#REF!</definedName>
    <definedName name="tenebitda">#REF!</definedName>
    <definedName name="TENoOne">[77]PERF_INCENTIVE!$H$236</definedName>
    <definedName name="TENOR" localSheetId="14">#REF!</definedName>
    <definedName name="TENOR">#REF!</definedName>
    <definedName name="tenorA">[65]Assumptions!$B$5</definedName>
    <definedName name="tenorB">[65]Assumptions!$B$15</definedName>
    <definedName name="tenorC">[72]Assumptions!$B$29</definedName>
    <definedName name="TenorOffset" localSheetId="14">#REF!</definedName>
    <definedName name="TenorOffset">#REF!</definedName>
    <definedName name="TENoTwo">[77]PERF_INCENTIVE!$H$237</definedName>
    <definedName name="tensum" localSheetId="14">#REF!</definedName>
    <definedName name="tensum">#REF!</definedName>
    <definedName name="TEPPCO_INVOICE" localSheetId="14">[160]INVOICE!#REF!</definedName>
    <definedName name="TEPPCO_INVOICE">[160]INVOICE!#REF!</definedName>
    <definedName name="TEPPCO_VOUCHER" localSheetId="14">[160]VOUCHER!#REF!</definedName>
    <definedName name="TEPPCO_VOUCHER">[160]VOUCHER!#REF!</definedName>
    <definedName name="term" localSheetId="14">[52]Parameters!#REF!</definedName>
    <definedName name="term">[52]Parameters!#REF!</definedName>
    <definedName name="term7">#REF!</definedName>
    <definedName name="terma01">[35]model!$P$207</definedName>
    <definedName name="termb01">[35]model!$P$208</definedName>
    <definedName name="termLoanAmortA">[65]Assumptions!$B$8</definedName>
    <definedName name="termLoanAmortB">[65]Assumptions!$B$18</definedName>
    <definedName name="termLoanAmortC">[72]Assumptions!$B$32</definedName>
    <definedName name="terrf" localSheetId="14">'[129]1997 Forecast'!#REF!</definedName>
    <definedName name="terrf">'[129]1997 Forecast'!#REF!</definedName>
    <definedName name="terrfee1" localSheetId="14">'[129]1997 Forecast'!#REF!</definedName>
    <definedName name="terrfee1">'[129]1997 Forecast'!#REF!</definedName>
    <definedName name="terrfees" localSheetId="14">'[129]1997 Forecast'!#REF!</definedName>
    <definedName name="terrfees">'[129]1997 Forecast'!#REF!</definedName>
    <definedName name="terrfees01" localSheetId="14">'[129]1997 Forecast'!#REF!</definedName>
    <definedName name="terrfees01">'[129]1997 Forecast'!#REF!</definedName>
    <definedName name="terrfees1" localSheetId="14">'[129]1997 Forecast'!#REF!</definedName>
    <definedName name="terrfees1">'[129]1997 Forecast'!#REF!</definedName>
    <definedName name="terrfees1a" localSheetId="14">'[129]1997 Forecast'!#REF!</definedName>
    <definedName name="terrfees1a">'[129]1997 Forecast'!#REF!</definedName>
    <definedName name="terrfees1c" localSheetId="14">'[129]1997 Forecast'!#REF!</definedName>
    <definedName name="terrfees1c">'[129]1997 Forecast'!#REF!</definedName>
    <definedName name="terrfees2" localSheetId="14">'[129]1997 Forecast'!#REF!</definedName>
    <definedName name="terrfees2">'[129]1997 Forecast'!#REF!</definedName>
    <definedName name="terrfeesa" localSheetId="14">'[129]1997 Forecast'!#REF!</definedName>
    <definedName name="terrfeesa">'[129]1997 Forecast'!#REF!</definedName>
    <definedName name="terrfeesb" localSheetId="14">'[129]1997 Forecast'!#REF!</definedName>
    <definedName name="terrfeesb">'[129]1997 Forecast'!#REF!</definedName>
    <definedName name="terrfeess" localSheetId="14">'[129]1997 Forecast'!#REF!</definedName>
    <definedName name="terrfeess">'[129]1997 Forecast'!#REF!</definedName>
    <definedName name="Test" localSheetId="14">#REF!</definedName>
    <definedName name="TEST">2000</definedName>
    <definedName name="test1" localSheetId="14" hidden="1">{#N/A,#N/A,TRUE,"MAIN FT TERM";#N/A,#N/A,TRUE,"MCI  FT TERM ";#N/A,#N/A,TRUE,"OC12 EQV"}</definedName>
    <definedName name="test1" hidden="1">{#N/A,#N/A,TRUE,"MAIN FT TERM";#N/A,#N/A,TRUE,"MCI  FT TERM ";#N/A,#N/A,TRUE,"OC12 EQV"}</definedName>
    <definedName name="test2">[41]!test2</definedName>
    <definedName name="test4" localSheetId="14" hidden="1">{#N/A,#N/A,TRUE,"MAIN FT TERM";#N/A,#N/A,TRUE,"MCI  FT TERM ";#N/A,#N/A,TRUE,"OC12 EQV"}</definedName>
    <definedName name="test4" hidden="1">{#N/A,#N/A,TRUE,"MAIN FT TERM";#N/A,#N/A,TRUE,"MCI  FT TERM ";#N/A,#N/A,TRUE,"OC12 EQV"}</definedName>
    <definedName name="test5" localSheetId="14" hidden="1">{#N/A,#N/A,FALSE,"DAOCM 2차 검토"}</definedName>
    <definedName name="test5" hidden="1">{#N/A,#N/A,FALSE,"DAOCM 2차 검토"}</definedName>
    <definedName name="TESTCOUNT" localSheetId="14">#REF!</definedName>
    <definedName name="TESTCOUNT">#REF!</definedName>
    <definedName name="TestData" localSheetId="14">#REF!</definedName>
    <definedName name="TestData">#REF!</definedName>
    <definedName name="testing" localSheetId="14" hidden="1">{"detail305",#N/A,FALSE,"BI-305"}</definedName>
    <definedName name="testing" hidden="1">{"detail305",#N/A,FALSE,"BI-305"}</definedName>
    <definedName name="TextEnd" localSheetId="14">#REF!</definedName>
    <definedName name="TextEnd">#REF!</definedName>
    <definedName name="TextRefCopy1" localSheetId="14">#REF!</definedName>
    <definedName name="TextRefCopy1">#REF!</definedName>
    <definedName name="TextRefCopy2" localSheetId="14">#REF!</definedName>
    <definedName name="TextRefCopy2">#REF!</definedName>
    <definedName name="TextRefCopy3" localSheetId="14">#REF!</definedName>
    <definedName name="TextRefCopy3">#REF!</definedName>
    <definedName name="TextRefCopy4" localSheetId="14">#REF!</definedName>
    <definedName name="TextRefCopy4">#REF!</definedName>
    <definedName name="TextRefCopy5" localSheetId="14">#REF!</definedName>
    <definedName name="TextRefCopy5">#REF!</definedName>
    <definedName name="TextRefCopy6" localSheetId="14">#REF!</definedName>
    <definedName name="TextRefCopy6">#REF!</definedName>
    <definedName name="TextRefCopyRangeCount" hidden="1">6</definedName>
    <definedName name="TextStart" localSheetId="14">#REF!</definedName>
    <definedName name="TextStart">#REF!</definedName>
    <definedName name="TF">#REF!</definedName>
    <definedName name="TFAC" localSheetId="14">#REF!</definedName>
    <definedName name="TFAC">#REF!</definedName>
    <definedName name="the">[41]!is1b,[41]!is1c,[41]!STATS2,[41]!STATS3</definedName>
    <definedName name="Third_Party_Success_Fees">[66]Inputs!$B$542</definedName>
    <definedName name="thou">'[180]PPT Slides'!$T$8</definedName>
    <definedName name="Ticker" localSheetId="14">#REF!</definedName>
    <definedName name="Ticker">#REF!</definedName>
    <definedName name="ticker2">[340]setup!$D$7</definedName>
    <definedName name="TickerNumber" localSheetId="14">#REF!</definedName>
    <definedName name="TickerNumber">#REF!</definedName>
    <definedName name="TIE_TO_GAS_INCOME_MODEL" localSheetId="14">#REF!</definedName>
    <definedName name="TIE_TO_GAS_INCOME_MODEL">#REF!</definedName>
    <definedName name="TIRE1" localSheetId="14">#REF!</definedName>
    <definedName name="TIRE1">#REF!</definedName>
    <definedName name="TIRE2" localSheetId="14">#REF!</definedName>
    <definedName name="TIRE2">#REF!</definedName>
    <definedName name="TIRE3" localSheetId="14">#REF!</definedName>
    <definedName name="TIRE3">#REF!</definedName>
    <definedName name="TIRE4" localSheetId="14">#REF!</definedName>
    <definedName name="TIRE4">#REF!</definedName>
    <definedName name="Title" localSheetId="14">[341]NOTES!$C$6</definedName>
    <definedName name="TITLE">#REF!</definedName>
    <definedName name="TITLE_1">[224]Assumptions!$C$4</definedName>
    <definedName name="title1">[342]Configuration!$B$2</definedName>
    <definedName name="Title5" localSheetId="14">[188]Ele_Op!#REF!</definedName>
    <definedName name="Title5">[188]Ele_Op!#REF!</definedName>
    <definedName name="TO_LENGTH">'[343]T-Line Takeoff'!$AG$304</definedName>
    <definedName name="TO_TOT_STR">'[343]T-Line Takeoff'!$E$304</definedName>
    <definedName name="TOD_Factor_H1">[344]Assum!$G$26</definedName>
    <definedName name="TOD_Factor_H2">[344]Assum!$G$27</definedName>
    <definedName name="TODAY" localSheetId="14">#REF!</definedName>
    <definedName name="TODAY">#REF!</definedName>
    <definedName name="TODAY2" localSheetId="14">#REF!</definedName>
    <definedName name="TODAY2">#REF!</definedName>
    <definedName name="today3" localSheetId="14">#REF!</definedName>
    <definedName name="today3">#REF!</definedName>
    <definedName name="TODAY4" localSheetId="14">#REF!</definedName>
    <definedName name="TODAY4">#REF!</definedName>
    <definedName name="TODAY5" localSheetId="14">#REF!</definedName>
    <definedName name="TODAY5">#REF!</definedName>
    <definedName name="TODAY6" localSheetId="14">#REF!</definedName>
    <definedName name="TODAY6">#REF!</definedName>
    <definedName name="Toll" localSheetId="14">#REF!</definedName>
    <definedName name="Toll">#REF!</definedName>
    <definedName name="Toll_Pmts" localSheetId="14">#REF!</definedName>
    <definedName name="Toll_Pmts">#REF!</definedName>
    <definedName name="TOLL2" localSheetId="14">[116]Cases!#REF!</definedName>
    <definedName name="TOLL2">[116]Cases!#REF!</definedName>
    <definedName name="tolledMW" localSheetId="14">[345]Inputs!#REF!</definedName>
    <definedName name="tolledMW">[345]Inputs!#REF!</definedName>
    <definedName name="tollPrice" localSheetId="14">[345]Inputs!#REF!</definedName>
    <definedName name="tollPrice">[345]Inputs!#REF!</definedName>
    <definedName name="TollSCFees" localSheetId="14">#REF!</definedName>
    <definedName name="TollSCFees">#REF!</definedName>
    <definedName name="tollTenor">[65]Assumptions!$H$21</definedName>
    <definedName name="TollTotal" localSheetId="14">#REF!</definedName>
    <definedName name="TollTotal">#REF!</definedName>
    <definedName name="tolltotals" localSheetId="14">#REF!</definedName>
    <definedName name="tolltotals">#REF!</definedName>
    <definedName name="tollvolumes" localSheetId="14">#REF!</definedName>
    <definedName name="tollvolumes">#REF!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 localSheetId="14">[103]main!#REF!</definedName>
    <definedName name="TOP">[103]main!#REF!</definedName>
    <definedName name="topcomp" localSheetId="14">#REF!</definedName>
    <definedName name="topcomp">#REF!</definedName>
    <definedName name="topcopy" localSheetId="14">#REF!</definedName>
    <definedName name="topcopy">#REF!</definedName>
    <definedName name="topfoot" localSheetId="14">#REF!</definedName>
    <definedName name="topfoot">#REF!</definedName>
    <definedName name="TOPSEG" localSheetId="14">#REF!</definedName>
    <definedName name="TOPSEG">#REF!</definedName>
    <definedName name="TOT" localSheetId="14">#REF!</definedName>
    <definedName name="TOT">#REF!</definedName>
    <definedName name="tot_emp_red" localSheetId="14">[62]Sheet1!#REF!</definedName>
    <definedName name="tot_emp_red">[63]Sheet1!#REF!</definedName>
    <definedName name="Tot_Fuel_Exp_Fixed" localSheetId="14">#REF!</definedName>
    <definedName name="Tot_Fuel_Exp_Fixed">#REF!</definedName>
    <definedName name="Tot_Fuel_Exp_Var" localSheetId="14">#REF!</definedName>
    <definedName name="Tot_Fuel_Exp_Var">#REF!</definedName>
    <definedName name="total_assets" localSheetId="14">#REF!</definedName>
    <definedName name="total_assets">#REF!</definedName>
    <definedName name="Total_Aux_Pwr_MWhrs" localSheetId="14">'[113]Daily Dispatch and Fuel - 5'!#REF!</definedName>
    <definedName name="Total_Aux_Pwr_MWhrs">'[111]Daily Dispatch and Fuel - 5'!#REF!</definedName>
    <definedName name="Total_Bid" localSheetId="14">'[125]STATION BID UNITS'!#REF!</definedName>
    <definedName name="Total_Bid">'[125]STATION BID UNITS'!#REF!</definedName>
    <definedName name="Total_Business_Expansion_CAPX" localSheetId="14">#REF!</definedName>
    <definedName name="Total_Business_Expansion_CAPX">#REF!</definedName>
    <definedName name="TOTAL_CAPITAL_EXPENDITURES" localSheetId="14">#REF!</definedName>
    <definedName name="TOTAL_CAPITAL_EXPENDITURES">#REF!</definedName>
    <definedName name="Total_CAPX" localSheetId="14">#REF!</definedName>
    <definedName name="Total_CAPX">#REF!</definedName>
    <definedName name="Total_common_equity" localSheetId="14">#REF!</definedName>
    <definedName name="Total_common_equity">#REF!</definedName>
    <definedName name="TOTAL_Debt" localSheetId="14">#REF!</definedName>
    <definedName name="TOTAL_Debt">#REF!</definedName>
    <definedName name="TOTAL_Debt_Percent" localSheetId="14">#REF!</definedName>
    <definedName name="TOTAL_Debt_Percent">#REF!</definedName>
    <definedName name="Total_Draw_Before_Interest_and_Financing_Fees" localSheetId="14">#REF!</definedName>
    <definedName name="Total_Draw_Before_Interest_and_Financing_Fees">#REF!</definedName>
    <definedName name="Total_Electric_Operations_CapX" localSheetId="14">#REF!</definedName>
    <definedName name="Total_Electric_Operations_CapX">#REF!</definedName>
    <definedName name="Total_Equipment">'[67]Estimate Summary'!$K$43</definedName>
    <definedName name="Total_Gross_EBIT" localSheetId="14">#REF!</definedName>
    <definedName name="Total_Gross_EBIT">#REF!</definedName>
    <definedName name="TOTAL_GS">'[177]Total Calc'!$E$45</definedName>
    <definedName name="Total_Income_Before_Extraordinary_Item" localSheetId="14">#REF!</definedName>
    <definedName name="Total_Income_Before_Extraordinary_Item">#REF!</definedName>
    <definedName name="Total_Income_Taxes" localSheetId="14">#REF!</definedName>
    <definedName name="Total_Income_Taxes">#REF!</definedName>
    <definedName name="Total_Interest" localSheetId="14">#REF!</definedName>
    <definedName name="Total_Interest">#REF!</definedName>
    <definedName name="Total_ISIX_Spacecraft_Cost">'[69]GI Summary (BP)'!$D$25:$BB$25</definedName>
    <definedName name="Total_Labor_Dollars">'[67]Estimate Summary'!$F$36</definedName>
    <definedName name="Total_Labor_Hours">'[67]Estimate Summary'!$E$36</definedName>
    <definedName name="Total_Maintenance" localSheetId="14">#REF!</definedName>
    <definedName name="Total_Maintenance">#REF!</definedName>
    <definedName name="Total_Men">'[67]Estimate Summary'!$J$26</definedName>
    <definedName name="Total_Misc">'[67]Estimate Summary'!$K$58</definedName>
    <definedName name="total_net_debt" localSheetId="14">#REF!</definedName>
    <definedName name="total_net_debt">#REF!</definedName>
    <definedName name="Total_OH_Dollars">'[67]Estimate Summary'!$F$34</definedName>
    <definedName name="Total_Pay" localSheetId="14">#REF!</definedName>
    <definedName name="Total_Pay">#REF!</definedName>
    <definedName name="Total_Payment" localSheetId="14">Scheduled_Payment+Extra_Payment</definedName>
    <definedName name="Total_Payment">Scheduled_Payment+Extra_Payment</definedName>
    <definedName name="TOTAL_PP">'[177]Total Calc'!$E$44</definedName>
    <definedName name="Total_Pre_Financing_Cash_Flow" localSheetId="14">#REF!</definedName>
    <definedName name="Total_Pre_Financing_Cash_Flow">#REF!</definedName>
    <definedName name="Total_preferred" localSheetId="14">#REF!</definedName>
    <definedName name="Total_preferred">#REF!</definedName>
    <definedName name="Total_Productive_Dollars">'[67]Estimate Summary'!$F$24</definedName>
    <definedName name="total_rev_temp" localSheetId="14">[62]Sheet1!#REF!</definedName>
    <definedName name="total_rev_temp">[63]Sheet1!#REF!</definedName>
    <definedName name="Total_trust_preferred" localSheetId="14">#REF!</definedName>
    <definedName name="Total_trust_preferred">#REF!</definedName>
    <definedName name="Total_Water_Interconnect_Costs">[66]Inputs!$B$503</definedName>
    <definedName name="TotalAssets" localSheetId="14">#REF!</definedName>
    <definedName name="TotalAssets">#REF!</definedName>
    <definedName name="TotalCap" localSheetId="14">#REF!</definedName>
    <definedName name="TotalCap">#REF!</definedName>
    <definedName name="TotalCapitalization" localSheetId="14">#REF!</definedName>
    <definedName name="TotalCapitalization">#REF!</definedName>
    <definedName name="TotalCurrentAssets" localSheetId="14">#REF!</definedName>
    <definedName name="TotalCurrentAssets">#REF!</definedName>
    <definedName name="TotalCurrentLiabilities" localSheetId="14">#REF!</definedName>
    <definedName name="TotalCurrentLiabilities">#REF!</definedName>
    <definedName name="TotalDebt" localSheetId="14">#REF!</definedName>
    <definedName name="TotalDebt">#REF!</definedName>
    <definedName name="TotalEquityValue" localSheetId="14">#REF!</definedName>
    <definedName name="TotalEquityValue">#REF!</definedName>
    <definedName name="TotalFuelCost">'[149]Monthly Results'!$W$2:$W$9990</definedName>
    <definedName name="TotalFuelUsed">'[149]Monthly Results'!$X$2:$X$9990</definedName>
    <definedName name="totalgross" localSheetId="14">[27]Model!#REF!</definedName>
    <definedName name="totalgross">[27]Model!#REF!</definedName>
    <definedName name="TotalLiabilities" localSheetId="14">#REF!</definedName>
    <definedName name="TotalLiabilities">#REF!</definedName>
    <definedName name="TotalLiabilitiesAndEquity" localSheetId="14">#REF!</definedName>
    <definedName name="TotalLiabilitiesAndEquity">#REF!</definedName>
    <definedName name="totalMW" localSheetId="14">[345]Inputs!#REF!</definedName>
    <definedName name="TotalMW">'[346]Project Assumption'!$F$8</definedName>
    <definedName name="TotalPreferred" localSheetId="14">#REF!</definedName>
    <definedName name="TotalPreferred">#REF!</definedName>
    <definedName name="totalPrincipal">[65]Assumptions!$E$7</definedName>
    <definedName name="TotalSE" localSheetId="14">#REF!</definedName>
    <definedName name="TotalSE">#REF!</definedName>
    <definedName name="TotalSharesOutstanding" localSheetId="14">#REF!</definedName>
    <definedName name="TotalSharesOutstanding">#REF!</definedName>
    <definedName name="totcum" localSheetId="14">#REF!</definedName>
    <definedName name="totcum">#REF!</definedName>
    <definedName name="totmo" localSheetId="14">#REF!</definedName>
    <definedName name="totmo">#REF!</definedName>
    <definedName name="TOTPG">"44"</definedName>
    <definedName name="totytd" localSheetId="14">#REF!</definedName>
    <definedName name="totytd">#REF!</definedName>
    <definedName name="tp">#REF!</definedName>
    <definedName name="TPactuals">#N/A</definedName>
    <definedName name="TPactuals1">#N/A</definedName>
    <definedName name="TPATH">"N:\Program Files\Symtrax\Compleo Explorer 3\Temp\49ad57d4"</definedName>
    <definedName name="TPbudget">#N/A</definedName>
    <definedName name="trade_rateI">[70]Assumptions!$H$29</definedName>
    <definedName name="trademark_discrate">'[34]Assumptions and Inputs'!$C$172</definedName>
    <definedName name="trademark_generaladmin" localSheetId="14">'[130]Assumptions and Inputs'!#REF!</definedName>
    <definedName name="trademark_generaladmin">'[130]Assumptions and Inputs'!#REF!</definedName>
    <definedName name="trademark_taxrate" localSheetId="14">'[146]Assumptions and Inputs'!#REF!</definedName>
    <definedName name="trademark_taxrate">'[146]Assumptions and Inputs'!#REF!</definedName>
    <definedName name="trademark_value" localSheetId="14">#REF!</definedName>
    <definedName name="trademark_value">#REF!</definedName>
    <definedName name="Trading" localSheetId="14">#REF!</definedName>
    <definedName name="Trading">#REF!</definedName>
    <definedName name="Trading___Marketing__net_of_MI_CAPX" localSheetId="14">#REF!</definedName>
    <definedName name="Trading___Marketing__net_of_MI_CAPX">#REF!</definedName>
    <definedName name="Trading___Marketing__net_of_MI_EBIT" localSheetId="14">#REF!</definedName>
    <definedName name="Trading___Marketing__net_of_MI_EBIT">#REF!</definedName>
    <definedName name="Trading___Marketing__net_of_MI_MAINT" localSheetId="14">#REF!</definedName>
    <definedName name="Trading___Marketing__net_of_MI_MAINT">#REF!</definedName>
    <definedName name="Training" localSheetId="14">[108]TRANBUDGET!#REF!</definedName>
    <definedName name="Training">[80]TRANBUDGET!#REF!</definedName>
    <definedName name="Training__Travel_and_General" localSheetId="14">[108]TRANBUDGET!#REF!</definedName>
    <definedName name="Training__Travel_and_General">[80]TRANBUDGET!#REF!</definedName>
    <definedName name="Training_Hours">'[67]Estimate Summary'!$E$21</definedName>
    <definedName name="TRANBORD" localSheetId="14">#REF!</definedName>
    <definedName name="TRANBORD">#REF!</definedName>
    <definedName name="TRANS" localSheetId="14">#REF!</definedName>
    <definedName name="TRANS">#REF!</definedName>
    <definedName name="Transactiontype">#REF!</definedName>
    <definedName name="Transfer" localSheetId="14">#REF!</definedName>
    <definedName name="Transfer">#REF!</definedName>
    <definedName name="transferTaxRate">[65]Assumptions!$E$31</definedName>
    <definedName name="TRANSFROM" localSheetId="14">#REF!</definedName>
    <definedName name="TRANSFROM">#REF!</definedName>
    <definedName name="Transm_EBIT" localSheetId="14">#REF!</definedName>
    <definedName name="Transm_EBIT">#REF!</definedName>
    <definedName name="Transmission_Interconnect">[66]Inputs!$B$487</definedName>
    <definedName name="TRANSTO" localSheetId="14">#REF!</definedName>
    <definedName name="TRANSTO">#REF!</definedName>
    <definedName name="TransTotal" localSheetId="14">#REF!</definedName>
    <definedName name="TransTotal">#REF!</definedName>
    <definedName name="TransVol" localSheetId="14">#REF!</definedName>
    <definedName name="TransVol">#REF!</definedName>
    <definedName name="Trash_Dollars">'[67]Proj Exp &amp; OH Labor'!$F$19</definedName>
    <definedName name="Travel_Dollars">'[67]Proj Exp &amp; OH Labor'!$F$31</definedName>
    <definedName name="Trial_Balance" localSheetId="14">#REF!</definedName>
    <definedName name="Trial_Balance">#REF!</definedName>
    <definedName name="Trigger" localSheetId="14">#REF!</definedName>
    <definedName name="Trigger">#REF!</definedName>
    <definedName name="Trip_Corr_Factor" localSheetId="14">#REF!</definedName>
    <definedName name="Trip_Corr_Factor">#REF!</definedName>
    <definedName name="Trucks" localSheetId="14">'[94]Fleet Rates'!#REF!</definedName>
    <definedName name="Trucks">'[94]Fleet Rates'!#REF!</definedName>
    <definedName name="Trust_preferred" localSheetId="14">#REF!</definedName>
    <definedName name="Trust_preferred">#REF!</definedName>
    <definedName name="Trust_Preferred_99_03_Fcst___DCC" localSheetId="14">#REF!</definedName>
    <definedName name="Trust_Preferred_99_03_Fcst___DCC">#REF!</definedName>
    <definedName name="Trust_Preferred_99_03_Fcst___ELEC" localSheetId="14">#REF!</definedName>
    <definedName name="Trust_Preferred_99_03_Fcst___ELEC">#REF!</definedName>
    <definedName name="tryagain">"comp 1!ticker"</definedName>
    <definedName name="tt"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tt"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tt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tt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ttt">38516.4236689815</definedName>
    <definedName name="ttt_1">38516.4236689815</definedName>
    <definedName name="tur">#REF!</definedName>
    <definedName name="turbines">#REF!</definedName>
    <definedName name="turbines7">#REF!</definedName>
    <definedName name="TWS" localSheetId="14">#REF!</definedName>
    <definedName name="TWS">#REF!</definedName>
    <definedName name="Type_of_Work">[67]Validations!$AY$2:$AY$8</definedName>
    <definedName name="u">36963.680809375</definedName>
    <definedName name="UAG" localSheetId="14">'[315]Chieftain-LBO'!#REF!</definedName>
    <definedName name="UAG">'[315]Chieftain-LBO'!#REF!</definedName>
    <definedName name="udoni" localSheetId="14">'[137]GHCI Op Build'!#REF!</definedName>
    <definedName name="udoni">'[137]GHCI Op Build'!#REF!</definedName>
    <definedName name="UFAC" localSheetId="14">#REF!</definedName>
    <definedName name="UFAC">#REF!</definedName>
    <definedName name="UID" localSheetId="14">#REF!</definedName>
    <definedName name="UID">#REF!</definedName>
    <definedName name="UNDER" localSheetId="14">#REF!</definedName>
    <definedName name="UNDER">#REF!</definedName>
    <definedName name="UNEARNED" localSheetId="14">#REF!</definedName>
    <definedName name="UNEARNED">#REF!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4">#REF!</definedName>
    <definedName name="Unit">#REF!</definedName>
    <definedName name="Unit_Flag" localSheetId="14">#REF!</definedName>
    <definedName name="Unit_Flag">#REF!</definedName>
    <definedName name="UNIT_FUEL_ASSIGNMENT" localSheetId="14">#REF!</definedName>
    <definedName name="UNIT_FUEL_ASSIGNMENT">#REF!</definedName>
    <definedName name="unit1maxrun">'[347]Covert Lookups'!#REF!</definedName>
    <definedName name="unit1minrun">'[347]Covert Lookups'!#REF!</definedName>
    <definedName name="unit2CapacityArray">'[65]Astoria 2 Cap Contracts'!$C$3:$Q$17</definedName>
    <definedName name="unit2maxrun">'[347]Covert Lookups'!#REF!</definedName>
    <definedName name="unit2minrun">'[347]Covert Lookups'!#REF!</definedName>
    <definedName name="unit3maxrun">'[347]Covert Lookups'!#REF!</definedName>
    <definedName name="unit3minrun">'[347]Covert Lookups'!#REF!</definedName>
    <definedName name="UnitFlag">'[55]Model Assumptions'!$C$11</definedName>
    <definedName name="UnitHours">'[67]2014 - GSWC Cost Code Table'!$J$2:$J$1292</definedName>
    <definedName name="UnitilXmissionLossRate">'[149]Unitil Margins'!$D$45</definedName>
    <definedName name="UnitMaterial">'[67]2014 - GSWC Cost Code Table'!$K$2:$K$1292</definedName>
    <definedName name="UnitName" localSheetId="14">#REF!</definedName>
    <definedName name="UnitName">#REF!</definedName>
    <definedName name="UnitofMeasure">'[67]2014 - GSWC Cost Code Table'!$I$2:$I$1292</definedName>
    <definedName name="Units">[56]Assumptions!$C$5</definedName>
    <definedName name="UnitSubcontractor">'[67]2014 - GSWC Cost Code Table'!$L$2:$L$1292</definedName>
    <definedName name="UNITTABLE">'[348]DT-Adj'!$I$3:$J$8</definedName>
    <definedName name="UOMs" localSheetId="14">#REF!</definedName>
    <definedName name="UOMs">#REF!</definedName>
    <definedName name="UpdatedBy" localSheetId="14">#REF!</definedName>
    <definedName name="UpdatedBy">#REF!</definedName>
    <definedName name="upload" localSheetId="14">#REF!</definedName>
    <definedName name="upload">#REF!</definedName>
    <definedName name="UPSLBR">#REF!</definedName>
    <definedName name="US_CPI" localSheetId="14">#REF!</definedName>
    <definedName name="US_CPI">#REF!</definedName>
    <definedName name="USDAT">"P82001"</definedName>
    <definedName name="usemcb">LEFT([162]sum!$AE$6)="Y"</definedName>
    <definedName name="User_Unit_Data_Block1">'[223]Unit Definitions'!$B$49:$S$58,'[223]Unit Definitions'!$W$49:$W$58,'[223]Unit Definitions'!$Y$49:$Y$58,'[223]Unit Definitions'!$AC$49:$AE$58,'[223]Unit Definitions'!$AH$49:$AJ$58</definedName>
    <definedName name="User_Unit_Data_Block2">'[223]Unit Definitions'!$AL$49:$AO$58,'[223]Unit Definitions'!$AQ$49:$AS$58,'[223]Unit Definitions'!$BC$49:$BD$58</definedName>
    <definedName name="USNAM">"MARKENOS"</definedName>
    <definedName name="Utilities" localSheetId="14">[108]TRANBUDGET!#REF!</definedName>
    <definedName name="Utilities">[80]TRANBUDGET!#REF!</definedName>
    <definedName name="Utilities_Dollars">'[67]Proj Exp &amp; OH Labor'!$F$20</definedName>
    <definedName name="v" localSheetId="14" hidden="1">{"document1",#N/A,FALSE,"Documentation";"document2",#N/A,FALSE,"Documentation"}</definedName>
    <definedName name="v" hidden="1">{"document1",#N/A,FALSE,"Documentation";"document2",#N/A,FALSE,"Documentation"}</definedName>
    <definedName name="v_1" localSheetId="14" hidden="1">{"document1",#N/A,FALSE,"Documentation";"document2",#N/A,FALSE,"Documentation"}</definedName>
    <definedName name="v_1" hidden="1">{"document1",#N/A,FALSE,"Documentation";"document2",#N/A,FALSE,"Documentation"}</definedName>
    <definedName name="vacation" localSheetId="14">#REF!</definedName>
    <definedName name="vacation">#REF!</definedName>
    <definedName name="Vacation_Dollars">'[67]Estimate Summary'!$F$23</definedName>
    <definedName name="Vacation_Hours">'[67]Estimate Summary'!$E$23</definedName>
    <definedName name="Validation">"MAM"</definedName>
    <definedName name="ValidDepts." localSheetId="14">#REF!</definedName>
    <definedName name="ValidDepts.">#REF!</definedName>
    <definedName name="valmatrix" localSheetId="14">#REF!</definedName>
    <definedName name="valmatrix">#REF!</definedName>
    <definedName name="ValStartYear">'[318]Scenario Control'!$E$1</definedName>
    <definedName name="VALU1" localSheetId="14">#REF!</definedName>
    <definedName name="VALU1">#REF!</definedName>
    <definedName name="VALU1a" localSheetId="14">#REF!</definedName>
    <definedName name="VALU1a">#REF!</definedName>
    <definedName name="VALU1b" localSheetId="14">#REF!</definedName>
    <definedName name="VALU1b">#REF!</definedName>
    <definedName name="VALU1c" localSheetId="14">#REF!</definedName>
    <definedName name="VALU1c">#REF!</definedName>
    <definedName name="VALUATION" localSheetId="14">#REF!</definedName>
    <definedName name="VALUATION">#REF!</definedName>
    <definedName name="valuation_matrix" localSheetId="14">'[191]Accretion Analysis'!#REF!</definedName>
    <definedName name="valuation_matrix">'[191]Accretion Analysis'!#REF!</definedName>
    <definedName name="value_backlog" localSheetId="14">'[233]Value Summary - Not Rnd'!#REF!</definedName>
    <definedName name="value_backlog">'[233]Value Summary - Not Rnd'!#REF!</definedName>
    <definedName name="value_cust" localSheetId="14">'[233]Value Summary - Not Rnd'!#REF!</definedName>
    <definedName name="value_cust">'[233]Value Summary - Not Rnd'!#REF!</definedName>
    <definedName name="VALUECOMPARISON" localSheetId="14">'[349]VALUE DCF'!#REF!</definedName>
    <definedName name="VALUECOMPARISON">'[349]VALUE DCF'!#REF!</definedName>
    <definedName name="valuedcf" localSheetId="14">'[31]Valuation DCF'!#REF!</definedName>
    <definedName name="valuedcf">'[31]Valuation DCF'!#REF!</definedName>
    <definedName name="VALUEDT" localSheetId="14">#REF!</definedName>
    <definedName name="VALUEDT">#REF!</definedName>
    <definedName name="VALUEMULT" localSheetId="14">'[350]Value Multiple'!#REF!</definedName>
    <definedName name="VALUEMULT">'[350]Value Multiple'!#REF!</definedName>
    <definedName name="Values_Entered" localSheetId="14">IF('Attachment 13'!Loan_Amount*'Attachment 13'!Interest_Rate*'Attachment 13'!Loan_Years*'Attachment 13'!Loan_Start&gt;0,1,0)</definedName>
    <definedName name="Values_Entered">IF([0]!Loan_Amount*[0]!Interest_Rate*[0]!Loan_Years*[0]!Loan_Start&gt;0,1,0)</definedName>
    <definedName name="VALUESUM" localSheetId="14">'[349]VALUE DCF'!#REF!</definedName>
    <definedName name="VALUESUM">'[349]VALUE DCF'!#REF!</definedName>
    <definedName name="VARIANC" localSheetId="14">#REF!</definedName>
    <definedName name="VARIANC">#REF!</definedName>
    <definedName name="VARIOUS" localSheetId="14">#REF!</definedName>
    <definedName name="VARIOUS">#REF!</definedName>
    <definedName name="VarOMCostCol">17</definedName>
    <definedName name="VarRampRateTable" localSheetId="14">#REF!</definedName>
    <definedName name="VarRampRateTable">#REF!</definedName>
    <definedName name="vDebtPercentAdder">'[351]CTT, Q - Proj'!$G$22</definedName>
    <definedName name="Vehicles" localSheetId="14">[108]TRANBUDGET!#REF!</definedName>
    <definedName name="Vehicles">[80]TRANBUDGET!#REF!</definedName>
    <definedName name="VENC" localSheetId="14">#REF!</definedName>
    <definedName name="VENC">#REF!</definedName>
    <definedName name="venue3">[312]Sheet2!$A$1:$B$1269</definedName>
    <definedName name="venue31">[312]Sheet2!$A$1:$B$1269</definedName>
    <definedName name="venue31b">[312]Sheet2!$A$1:$B$1269</definedName>
    <definedName name="venue4">[312]Sheet2!$A$1:$B$1269</definedName>
    <definedName name="venuea">[312]Sheet2!$A$1:$B$1269</definedName>
    <definedName name="VerticalFilter" hidden="1">#REF!</definedName>
    <definedName name="ves" localSheetId="14">#REF!</definedName>
    <definedName name="ves">#REF!</definedName>
    <definedName name="vesbs" localSheetId="14">#REF!</definedName>
    <definedName name="vesbs">#REF!</definedName>
    <definedName name="vescf" localSheetId="14">#REF!</definedName>
    <definedName name="vescf">#REF!</definedName>
    <definedName name="vescredit" localSheetId="14">#REF!</definedName>
    <definedName name="vescredit">#REF!</definedName>
    <definedName name="vesdebt" localSheetId="14">#REF!</definedName>
    <definedName name="vesdebt">#REF!</definedName>
    <definedName name="vesis" localSheetId="14">#REF!</definedName>
    <definedName name="vesis">#REF!</definedName>
    <definedName name="veswc" localSheetId="14">#REF!</definedName>
    <definedName name="veswc">#REF!</definedName>
    <definedName name="Viastar" hidden="1">{#N/A,#N/A,FALSE,"Assumptions",#N/A;#N/A,FALSE,"N-IS-Sum",#N/A,#N/A;FALSE,"N-St-Sum",#N/A,#N/A,FALSE;"Inc Stmt",#N/A,#N/A,FALSE,"Stats"}</definedName>
    <definedName name="VIDEOCHARTINV" localSheetId="14">[101]IRR1295A!#REF!</definedName>
    <definedName name="VIDEOCHARTINV">[101]IRR1295A!#REF!</definedName>
    <definedName name="View_Graph3">[142]!View_Graph3</definedName>
    <definedName name="vj" hidden="1">{#N/A,#N/A,FALSE,"Assumptions";#N/A,#N/A,FALSE,"10-Yr - detail";#N/A,#N/A,FALSE,"Rent Roll";#N/A,#N/A,FALSE,"Historical (2)";#N/A,#N/A,FALSE,"RET's";#N/A,#N/A,FALSE,"Lse-Exp.";#N/A,#N/A,FALSE,"Lease Rollover";#N/A,#N/A,FALSE,"Service Contracts"}</definedName>
    <definedName name="Vld_Impact">'[67]Risk Assesment'!$AG$506:$AG$510</definedName>
    <definedName name="Vld_ImpctScore">'[67]Risk Assesment'!$AI$506:$AI$510</definedName>
    <definedName name="Vld_Probability">'[67]Risk Assesment'!$AD$506:$AD$510</definedName>
    <definedName name="Vld_ProbScore">'[67]Risk Assesment'!$AE$506:$AE$510</definedName>
    <definedName name="Vld_RiskCatCode">'[67]Risk Assesment'!$AO$506:$AO$516</definedName>
    <definedName name="Vld_RiskCategory">'[67]Risk Assesment'!$AP$506:$AP$516</definedName>
    <definedName name="Vld_RiskEffectCatagory">'[67]Risk Assesment'!$B$106:$B$120</definedName>
    <definedName name="Vld_RiskEffectCode">'[67]Risk Assesment'!$C$106:$C$120</definedName>
    <definedName name="Vld_RiskEffectOrigValue">'[67]Risk Assesment'!$D$106:$D$120</definedName>
    <definedName name="Vld_RiskFactor">'[67]Risk Assesment'!$AL$506:$AL$530</definedName>
    <definedName name="Vld_RiskRank">'[67]Risk Assesment'!$AM$506:$AM$530</definedName>
    <definedName name="Vld_RiskScore">'[67]Risk Assesment'!$AK$506:$AK$530</definedName>
    <definedName name="Vld_SubDivName">[352]Validations!$C$22:$C$26</definedName>
    <definedName name="VOC_Offsets_Construction">[66]Inputs!$B$514</definedName>
    <definedName name="VolCodeName" localSheetId="14">#REF!</definedName>
    <definedName name="VolCodeName">#REF!</definedName>
    <definedName name="VOM">'[149]Monthly Results'!$P$2:$P$1588</definedName>
    <definedName name="VOM_Out" localSheetId="14">#REF!</definedName>
    <definedName name="VOM_Out">#REF!</definedName>
    <definedName name="Voucher" localSheetId="14">#REF!</definedName>
    <definedName name="Voucher">#REF!</definedName>
    <definedName name="vRateBaseToggle">'[351]CTT, Q - Proj'!$G$31</definedName>
    <definedName name="w" localSheetId="14"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_1" localSheetId="14"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_1"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A" localSheetId="14">#REF!</definedName>
    <definedName name="WA">#REF!</definedName>
    <definedName name="wacc">'[57]Assumptions and Inputs'!$C$80</definedName>
    <definedName name="WACC_Pg1" localSheetId="14">#REF!</definedName>
    <definedName name="WACC_Pg1">#REF!</definedName>
    <definedName name="wacc_wara" localSheetId="14">#REF!</definedName>
    <definedName name="wacc_wara">#REF!</definedName>
    <definedName name="wacc1" localSheetId="14">#REF!</definedName>
    <definedName name="wacc1">#REF!</definedName>
    <definedName name="wacc2" localSheetId="14">#REF!</definedName>
    <definedName name="wacc2">#REF!</definedName>
    <definedName name="wact">[353]ACT!$C$54:$BC$101</definedName>
    <definedName name="waep" localSheetId="14">#REF!</definedName>
    <definedName name="waep">#REF!</definedName>
    <definedName name="WAGE" localSheetId="14">#REF!</definedName>
    <definedName name="WAGE">#REF!</definedName>
    <definedName name="WAGE_RATE">#REF!</definedName>
    <definedName name="Wage0100">#REF!</definedName>
    <definedName name="Wage0200">#REF!</definedName>
    <definedName name="WARA" localSheetId="14">#REF!</definedName>
    <definedName name="WARA">#REF!</definedName>
    <definedName name="wara_2" localSheetId="14">[71]WARA!#REF!</definedName>
    <definedName name="wara_2">[71]WARA!#REF!</definedName>
    <definedName name="wara_rate" localSheetId="14">#REF!</definedName>
    <definedName name="wara_rate">#REF!</definedName>
    <definedName name="WASOfullyDiluted" localSheetId="14">#REF!</definedName>
    <definedName name="WASOfullyDiluted">#REF!</definedName>
    <definedName name="WASOprimary" localSheetId="14">#REF!</definedName>
    <definedName name="WASOprimary">#REF!</definedName>
    <definedName name="Water_CAPX" localSheetId="14">#REF!</definedName>
    <definedName name="Water_CAPX">#REF!</definedName>
    <definedName name="Water_EBIT" localSheetId="14">#REF!</definedName>
    <definedName name="Water_EBIT">#REF!</definedName>
    <definedName name="Water_MAINT" localSheetId="14">#REF!</definedName>
    <definedName name="Water_MAINT">#REF!</definedName>
    <definedName name="waterfallArray">[65]Waterfall!$C$1:$Q$88</definedName>
    <definedName name="wc" localSheetId="14">[62]Sheet1!#REF!</definedName>
    <definedName name="wc">[63]Sheet1!#REF!</definedName>
    <definedName name="WC_Combined_Name">'[67]W.Comp Rates'!$A$3:$A$24</definedName>
    <definedName name="WC_Field">'[67]Info Tab'!$E$41</definedName>
    <definedName name="WC_Field_Dollars">'[67]Estimate Summary'!$E$40</definedName>
    <definedName name="WC_Field_Override">'[67]Estimate Summary'!$F$40</definedName>
    <definedName name="wc_frac" localSheetId="14">[62]Sheet1!#REF!</definedName>
    <definedName name="wc_frac">[63]Sheet1!#REF!</definedName>
    <definedName name="WC_Office">'[67]Info Tab'!$E$43</definedName>
    <definedName name="WC_Office_Dollars">'[67]Estimate Summary'!$E$41</definedName>
    <definedName name="WC_Office_Override">'[67]Estimate Summary'!$F$41</definedName>
    <definedName name="wcass1">[60]Sensitivities!$I$86:$S$88</definedName>
    <definedName name="wcass2">[60]Sensitivities!$I$91:$S$93</definedName>
    <definedName name="wcass3" localSheetId="14">[60]Sensitivities!#REF!</definedName>
    <definedName name="wcass3">[60]Sensitivities!#REF!</definedName>
    <definedName name="wcass4" localSheetId="14">[60]Sensitivities!#REF!</definedName>
    <definedName name="wcass4">[60]Sensitivities!#REF!</definedName>
    <definedName name="WCCODE">'[94]Info Tab'!$B$73:$C$93</definedName>
    <definedName name="wcDrawdown">[65]Assumptions!$B$25</definedName>
    <definedName name="wcFacility">[65]Assumptions!$B$24</definedName>
    <definedName name="wcliab1">[60]Sensitivities!$I$96:$S$98</definedName>
    <definedName name="wcliab2" localSheetId="14">[60]Sensitivities!#REF!</definedName>
    <definedName name="wcliab2">[60]Sensitivities!#REF!</definedName>
    <definedName name="wcliab3" localSheetId="14">[60]Sensitivities!#REF!</definedName>
    <definedName name="wcliab3">[60]Sensitivities!#REF!</definedName>
    <definedName name="WCOMP_RATE" localSheetId="14">#REF!</definedName>
    <definedName name="WCOMP_RATE">#REF!</definedName>
    <definedName name="WCTABLE2017">[94]WCTABLE!$N$8:$AJ$2155</definedName>
    <definedName name="we" hidden="1">{#N/A,#N/A,FALSE,"Aging Summary";#N/A,#N/A,FALSE,"Ratio Analysis";#N/A,#N/A,FALSE,"Test 120 Day Accts";#N/A,#N/A,FALSE,"Tickmarks"}</definedName>
    <definedName name="Weather_Contingency">'[67]Estimate Summary'!$T$59</definedName>
    <definedName name="WeightedAverageShares" localSheetId="14">#REF!</definedName>
    <definedName name="WeightedAverageShares">#REF!</definedName>
    <definedName name="Welder_Dollars">'[67]Estimate Summary'!$F$13</definedName>
    <definedName name="Welder_Hours">'[67]Estimate Summary'!$E$13</definedName>
    <definedName name="west_offpeak_hours" localSheetId="14">#REF!</definedName>
    <definedName name="west_offpeak_hours">#REF!</definedName>
    <definedName name="west_peak_hours" localSheetId="14">#REF!</definedName>
    <definedName name="west_peak_hours">#REF!</definedName>
    <definedName name="westgeorgia">[56]Assumptions!$A$39</definedName>
    <definedName name="Weston" localSheetId="14">#REF!</definedName>
    <definedName name="Weston">#REF!</definedName>
    <definedName name="WestonCAW" localSheetId="14">#REF!</definedName>
    <definedName name="WestonCAW">#REF!</definedName>
    <definedName name="wew" hidden="1">{#N/A,#N/A,FALSE,"BreakoutFY95";#N/A,#N/A,FALSE,"BreakoutFY96";#N/A,#N/A,FALSE,"BreakoutFY97";#N/A,#N/A,FALSE,"BreakoutFY98"}</definedName>
    <definedName name="WGT">#REF!</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nd_Years">'[279]Wind Daily Summary'!$E$1</definedName>
    <definedName name="WinterMW">#REF!</definedName>
    <definedName name="Wires">'[354]Wire-Payment  Instructions'!$A$1:$B$92</definedName>
    <definedName name="WN_NSI">[76]ClassKWH!$I$6:$I$23</definedName>
    <definedName name="Work_Code">OFFSET([94]Tables!$J$4,0,0,COUNTA([94]Tables!$J:$J)+0,1)</definedName>
    <definedName name="Work_Type">OFFSET([94]Tables!$Q$4,0,0,COUNTA([94]Tables!$Q:$Q)+0,1)</definedName>
    <definedName name="workforce_discrate">'[34]Assumptions and Inputs'!$C$171</definedName>
    <definedName name="Working_Capital_During_Construction_Input">[66]Inputs!$B$590</definedName>
    <definedName name="WORKINVEST" localSheetId="14">#REF!</definedName>
    <definedName name="WORKINVEST">#REF!</definedName>
    <definedName name="worksheet">[355]TELES!$B$1:$DL$54</definedName>
    <definedName name="wout" localSheetId="14">#REF!</definedName>
    <definedName name="wout">#REF!</definedName>
    <definedName name="wpkacst" localSheetId="14">#REF!</definedName>
    <definedName name="wpkacst">#REF!</definedName>
    <definedName name="wpkact" localSheetId="14">#REF!</definedName>
    <definedName name="wpkact">#REF!</definedName>
    <definedName name="wpkash" localSheetId="14">#REF!</definedName>
    <definedName name="wpkash">#REF!</definedName>
    <definedName name="wpkcum" localSheetId="14">#REF!</definedName>
    <definedName name="wpkcum">#REF!</definedName>
    <definedName name="wpkmo" localSheetId="14">#REF!</definedName>
    <definedName name="wpkmo">#REF!</definedName>
    <definedName name="wpkmw" localSheetId="14">#REF!</definedName>
    <definedName name="wpkmw">#REF!</definedName>
    <definedName name="wpkrev" localSheetId="14">#REF!</definedName>
    <definedName name="wpkrev">#REF!</definedName>
    <definedName name="wpks" localSheetId="14">#REF!</definedName>
    <definedName name="wpks">#REF!</definedName>
    <definedName name="wpksust" localSheetId="14">#REF!</definedName>
    <definedName name="wpksust">#REF!</definedName>
    <definedName name="wpkw" localSheetId="14">#REF!</definedName>
    <definedName name="wpkw">#REF!</definedName>
    <definedName name="wpkytd" localSheetId="14">#REF!</definedName>
    <definedName name="wpkytd">#REF!</definedName>
    <definedName name="wrn" hidden="1">{#N/A,#N/A,FALSE,"O&amp;M by processes";#N/A,#N/A,FALSE,"Elec Act vs Bud";#N/A,#N/A,FALSE,"G&amp;A";#N/A,#N/A,FALSE,"BGS";#N/A,#N/A,FALSE,"Res Cost"}</definedName>
    <definedName name="wrn.200CFWD." hidden="1">{"_200",#N/A,FALSE,"ALLOCATIONS"}</definedName>
    <definedName name="wrn.200CFWD._1" hidden="1">{"_200",#N/A,FALSE,"ALLOCATIONS"}</definedName>
    <definedName name="wrn.200CFWD._2" hidden="1">{"_200",#N/A,FALSE,"ALLOCATIONS"}</definedName>
    <definedName name="wrn.200CFWD._3" hidden="1">{"_200",#N/A,FALSE,"ALLOCATIONS"}</definedName>
    <definedName name="wrn.200SMALL." hidden="1">{#N/A,#N/A,FALSE,"ALLOCATIONS"}</definedName>
    <definedName name="wrn.200SMALL._1" hidden="1">{#N/A,#N/A,FALSE,"ALLOCATIONS"}</definedName>
    <definedName name="wrn.200SMALL._2" hidden="1">{#N/A,#N/A,FALSE,"ALLOCATIONS"}</definedName>
    <definedName name="wrn.200SMALL._3" hidden="1">{#N/A,#N/A,FALSE,"ALLOCATIONS"}</definedName>
    <definedName name="wrn.275PricingBook." hidden="1">{#N/A,#N/A,FALSE,"Assumptions";#N/A,#N/A,FALSE,"Impact Assumptions";#N/A,#N/A,FALSE,"10-Yr - detail";#N/A,#N/A,FALSE,"1,5,10 yr comp";#N/A,#N/A,FALSE,"Lse-Exp.";#N/A,#N/A,FALSE,"Rent Roll";#N/A,#N/A,FALSE,"Historical (2)";#N/A,#N/A,FALSE,"RET's";#N/A,#N/A,FALSE,"Lease Rollover"}</definedName>
    <definedName name="wrn.275Schedulles." hidden="1">{#N/A,#N/A,FALSE,"Assumptions";#N/A,#N/A,FALSE,"10-Yr - detail";#N/A,#N/A,FALSE,"Rent Roll";#N/A,#N/A,FALSE,"Historical (2)";#N/A,#N/A,FALSE,"RET's";#N/A,#N/A,FALSE,"Lse-Exp.";#N/A,#N/A,FALSE,"Lease Rollover";#N/A,#N/A,FALSE,"Service Contracts"}</definedName>
    <definedName name="wrn.722." hidden="1">{#N/A,#N/A,FALSE,"CURRENT"}</definedName>
    <definedName name="wrn.Accretion." hidden="1">{"Accretion";#N/A;FALSE;"Assum"}</definedName>
    <definedName name="wrn.ACCT._.ANALYSIS." localSheetId="14" hidden="1">{#N/A,#N/A,TRUE,"CASH";#N/A,#N/A,TRUE,"AR";#N/A,#N/A,TRUE,"PREPD";#N/A,#N/A,TRUE,"PPE";#N/A,#N/A,TRUE,"Vehicles";#N/A,#N/A,TRUE,"LIMPR";#N/A,#N/A,TRUE,"AP TRADE";#N/A,#N/A,TRUE,"AP AFFIL";#N/A,#N/A,TRUE,"ACCRDS";#N/A,#N/A,TRUE,"DEFERRED REV.";#N/A,#N/A,TRUE,"LT LIAB";#N/A,#N/A,TRUE,"EQUITY";#N/A,#N/A,TRUE,"REV";#N/A,#N/A,TRUE,"OTHR SALES-SERV.REV";#N/A,#N/A,TRUE,"SETTLEMENTS";#N/A,#N/A,TRUE,"INTERCO.SETTLEMENTS";#N/A,#N/A,TRUE,"FUEL";#N/A,#N/A,TRUE,"O&amp;M";#N/A,#N/A,TRUE,"PERMITS&amp;FEES";#N/A,#N/A,TRUE,"SITE LEASE";#N/A,#N/A,TRUE,"OTHER RENTAL";#N/A,#N/A,TRUE,"WATER-SEWAGE";#N/A,#N/A,TRUE,"PROPERTY DAMAGE";#N/A,#N/A,TRUE,"AD VALOREM";#N/A,#N/A,TRUE,"FREIGHT";#N/A,#N/A,TRUE,"OTHER MISC.";#N/A,#N/A,TRUE,"ASSETS DEPR.";#N/A,#N/A,TRUE,"MISC.OTHER INTEREST";#N/A,#N/A,TRUE,"INTEREST EXP. INTERCO."}</definedName>
    <definedName name="wrn.ACCT._.ANALYSIS." hidden="1">{#N/A,#N/A,TRUE,"CASH";#N/A,#N/A,TRUE,"AR";#N/A,#N/A,TRUE,"PREPD";#N/A,#N/A,TRUE,"PPE";#N/A,#N/A,TRUE,"Vehicles";#N/A,#N/A,TRUE,"LIMPR";#N/A,#N/A,TRUE,"AP TRADE";#N/A,#N/A,TRUE,"AP AFFIL";#N/A,#N/A,TRUE,"ACCRDS";#N/A,#N/A,TRUE,"DEFERRED REV.";#N/A,#N/A,TRUE,"LT LIAB";#N/A,#N/A,TRUE,"EQUITY";#N/A,#N/A,TRUE,"REV";#N/A,#N/A,TRUE,"OTHR SALES-SERV.REV";#N/A,#N/A,TRUE,"SETTLEMENTS";#N/A,#N/A,TRUE,"INTERCO.SETTLEMENTS";#N/A,#N/A,TRUE,"FUEL";#N/A,#N/A,TRUE,"O&amp;M";#N/A,#N/A,TRUE,"PERMITS&amp;FEES";#N/A,#N/A,TRUE,"SITE LEASE";#N/A,#N/A,TRUE,"OTHER RENTAL";#N/A,#N/A,TRUE,"WATER-SEWAGE";#N/A,#N/A,TRUE,"PROPERTY DAMAGE";#N/A,#N/A,TRUE,"AD VALOREM";#N/A,#N/A,TRUE,"FREIGHT";#N/A,#N/A,TRUE,"OTHER MISC.";#N/A,#N/A,TRUE,"ASSETS DEPR.";#N/A,#N/A,TRUE,"MISC.OTHER INTEREST";#N/A,#N/A,TRUE,"INTEREST EXP. INTERCO."}</definedName>
    <definedName name="wrn.ACCT._.RECONS."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wrn.ACCT._.RECONS."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wrn.ACCT._.RECONS._1" localSheetId="14"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wrn.ACCT._.RECONS._1" hidden="1">{#N/A,#N/A,FALSE,"HIGHLIGHT";#N/A,#N/A,FALSE,"CASH";#N/A,#N/A,FALSE,"A_R";#N/A,#N/A,FALSE,"PREPAIDS";#N/A,#N/A,FALSE,"PP_E";#N/A,#N/A,FALSE,"A_P_TRADE";#N/A,#N/A,FALSE,"A_P_RETENTION";#N/A,#N/A,FALSE,"A_P_AFFILIATES";#N/A,#N/A,FALSE,"A_L_I";#N/A,#N/A,FALSE,"A_L_II";#N/A,#N/A,FALSE,"TERM_LOAN";#N/A,#N/A,FALSE,"INST_DEBT";#N/A,#N/A,FALSE,"CAPITAL";#N/A,#N/A,FALSE,"ELEC_DOW";#N/A,#N/A,FALSE,"ELEC_OTHER";#N/A,#N/A,FALSE,"ELEC_HL_P";#N/A,#N/A,FALSE,"FUEL 99";#N/A,#N/A,FALSE,"LEASE";#N/A,#N/A,FALSE,"S_U";#N/A,#N/A,FALSE,"PERMITS";#N/A,#N/A,FALSE,"INC_O_M";#N/A,#N/A,FALSE,"TAXandBONUS";#N/A,#N/A,FALSE,"O_M";#N/A,#N/A,FALSE,"MGMT_FEE";#N/A,#N/A,FALSE,"DEPR";#N/A,#N/A,FALSE,"P_DISP";#N/A,#N/A,FALSE,"ACCOUNTING";#N/A,#N/A,FALSE,"BANKING";#N/A,#N/A,FALSE,"LEGAL";#N/A,#N/A,FALSE,"CONSULTING";#N/A,#N/A,FALSE,"INT_INCOME";#N/A,#N/A,FALSE,"INT_EXPENSE"}</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4"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N._.MODELS." localSheetId="14"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GN._.MODELS._1" localSheetId="14"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T." hidden="1">{"AGT",#N/A,FALSE,"Revenue"}</definedName>
    <definedName name="wrn.ALL." localSheetId="1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Exhibits." localSheetId="14"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_1" localSheetId="14"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_1"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rst._.Pass._.Schedules."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input." localSheetId="1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localSheetId="1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14" hidden="1">{#N/A,#N/A,FALSE,"Employee Receivables";#N/A,#N/A,FALSE,"Prepaid Insurance";#N/A,#N/A,FALSE,"Deferred Income Taxes";#N/A,#N/A,FALSE,"AP 3rd Pty";#N/A,#N/A,FALSE,"AP ACCRUAL";#N/A,#N/A,FALSE,"AP Auto Interco";#N/A,#N/A,FALSE,"AP Auto Interco";#N/A,#N/A,FALSE,"AP Manual";#N/A,#N/A,FALSE,"AP Interco Man Nontrd";#N/A,#N/A,FALSE,"Deferred Purchase Expense";#N/A,#N/A,FALSE,"Other Accrued Items";#N/A,#N/A,FALSE,"MTM Long-Term Liab";#N/A,#N/A,FALSE,"Deferred Revenue - LT";#N/A,#N/A,FALSE,"Unrealized Gain Loss in 133 Net"}</definedName>
    <definedName name="wrn.All._.Pages." hidden="1">{#N/A,#N/A,FALSE,"Employee Receivables";#N/A,#N/A,FALSE,"Prepaid Insurance";#N/A,#N/A,FALSE,"Deferred Income Taxes";#N/A,#N/A,FALSE,"AP 3rd Pty";#N/A,#N/A,FALSE,"AP ACCRUAL";#N/A,#N/A,FALSE,"AP Auto Interco";#N/A,#N/A,FALSE,"AP Auto Interco";#N/A,#N/A,FALSE,"AP Manual";#N/A,#N/A,FALSE,"AP Interco Man Nontrd";#N/A,#N/A,FALSE,"Deferred Purchase Expense";#N/A,#N/A,FALSE,"Other Accrued Items";#N/A,#N/A,FALSE,"MTM Long-Term Liab";#N/A,#N/A,FALSE,"Deferred Revenue - LT";#N/A,#N/A,FALSE,"Unrealized Gain Loss in 133 Net"}</definedName>
    <definedName name="wrn.All._.Pages._1" localSheetId="14" hidden="1">{#N/A,#N/A,FALSE,"Employee Receivables";#N/A,#N/A,FALSE,"Prepaid Insurance";#N/A,#N/A,FALSE,"Deferred Income Taxes";#N/A,#N/A,FALSE,"AP 3rd Pty";#N/A,#N/A,FALSE,"AP ACCRUAL";#N/A,#N/A,FALSE,"AP Auto Interco";#N/A,#N/A,FALSE,"AP Auto Interco";#N/A,#N/A,FALSE,"AP Manual";#N/A,#N/A,FALSE,"AP Interco Man Nontrd";#N/A,#N/A,FALSE,"Deferred Purchase Expense";#N/A,#N/A,FALSE,"Other Accrued Items";#N/A,#N/A,FALSE,"MTM Long-Term Liab";#N/A,#N/A,FALSE,"Deferred Revenue - LT";#N/A,#N/A,FALSE,"Unrealized Gain Loss in 133 Net"}</definedName>
    <definedName name="wrn.All._.Pages._1" hidden="1">{#N/A,#N/A,FALSE,"Employee Receivables";#N/A,#N/A,FALSE,"Prepaid Insurance";#N/A,#N/A,FALSE,"Deferred Income Taxes";#N/A,#N/A,FALSE,"AP 3rd Pty";#N/A,#N/A,FALSE,"AP ACCRUAL";#N/A,#N/A,FALSE,"AP Auto Interco";#N/A,#N/A,FALSE,"AP Auto Interco";#N/A,#N/A,FALSE,"AP Manual";#N/A,#N/A,FALSE,"AP Interco Man Nontrd";#N/A,#N/A,FALSE,"Deferred Purchase Expense";#N/A,#N/A,FALSE,"Other Accrued Items";#N/A,#N/A,FALSE,"MTM Long-Term Liab";#N/A,#N/A,FALSE,"Deferred Revenue - LT";#N/A,#N/A,FALSE,"Unrealized Gain Loss in 133 Net"}</definedName>
    <definedName name="wrn.All._.Schedules." hidden="1">{#N/A,#N/A,FALSE,"CF Consolidated 2";#N/A,#N/A,FALSE,"Retail Assump";#N/A,#N/A,FALSE,"CF Retail";#N/A,#N/A,FALSE,"Garage Assumpt 1";#N/A,#N/A,FALSE,"Garage Op Proj";#N/A,#N/A,FALSE,"Hist I&amp;E";#N/A,#N/A,FALSE,"Rent Roll";#N/A,#N/A,FALSE,"RE Taxes";#N/A,#N/A,FALSE,"CAM - BH";#N/A,#N/A,FALSE,"Comm.Condo CAM"}</definedName>
    <definedName name="wrn.All._.Schedules2" hidden="1">{#N/A,#N/A,FALSE,"CF Consolidated 2";#N/A,#N/A,FALSE,"Retail Assump";#N/A,#N/A,FALSE,"CF Retail";#N/A,#N/A,FALSE,"Garage Assumpt 1";#N/A,#N/A,FALSE,"Garage Op Proj";#N/A,#N/A,FALSE,"Hist I&amp;E";#N/A,#N/A,FALSE,"Rent Roll";#N/A,#N/A,FALSE,"RE Taxes";#N/A,#N/A,FALSE,"CAM - BH";#N/A,#N/A,FALSE,"Comm.Condo CAM"}</definedName>
    <definedName name="wrn.all._.sheet." localSheetId="14" hidden="1">{#N/A,#N/A,TRUE,"MAIN FT TERM";#N/A,#N/A,TRUE,"MCI  FT TERM ";#N/A,#N/A,TRUE,"OC12 EQV"}</definedName>
    <definedName name="wrn.all._.sheet." hidden="1">{#N/A,#N/A,TRUE,"MAIN FT TERM";#N/A,#N/A,TRUE,"MCI  FT TERM ";#N/A,#N/A,TRUE,"OC12 EQV"}</definedName>
    <definedName name="wrn.all._.sheets." localSheetId="14" hidden="1">{#N/A,#N/A,TRUE,"MAIN FT TERM";#N/A,#N/A,TRUE,"MCI  FT TERM ";#N/A,#N/A,TRUE,"OC12 EQV"}</definedName>
    <definedName name="wrn.all._.sheets." hidden="1">{#N/A,#N/A,TRUE,"MAIN FT TERM";#N/A,#N/A,TRUE,"MCI  FT TERM ";#N/A,#N/A,TRUE,"OC12 EQV"}</definedName>
    <definedName name="wrn.ALL._.STATEMENTS." localSheetId="14"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STATEMENTS._1" localSheetId="14"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Worksheets."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localSheetId="14" hidden="1">{#N/A,#N/A,FALSE,"Detail";#N/A,#N/A,FALSE,"10019";#N/A,#N/A,FALSE,"10001 JE";#N/A,#N/A,FALSE,"10004 JE";#N/A,#N/A,FALSE,"10014 JE";#N/A,#N/A,FALSE,"10017 JE";#N/A,#N/A,FALSE,"66101 JE";#N/A,#N/A,FALSE,"21001 JE";#N/A,#N/A,FALSE,"21002 JE";#N/A,#N/A,FALSE,"21003 JE";#N/A,#N/A,FALSE,"21004 JE";#N/A,#N/A,FALSE,"66001 JE"}</definedName>
    <definedName name="wrn.all._1" hidden="1">{#N/A,#N/A,FALSE,"Detail";#N/A,#N/A,FALSE,"10019";#N/A,#N/A,FALSE,"10001 JE";#N/A,#N/A,FALSE,"10004 JE";#N/A,#N/A,FALSE,"10014 JE";#N/A,#N/A,FALSE,"10017 JE";#N/A,#N/A,FALSE,"66101 JE";#N/A,#N/A,FALSE,"21001 JE";#N/A,#N/A,FALSE,"21002 JE";#N/A,#N/A,FALSE,"21003 JE";#N/A,#N/A,FALSE,"21004 JE";#N/A,#N/A,FALSE,"66001 JE"}</definedName>
    <definedName name="wrn.ALLOCATIONS." hidden="1">{"_200",#N/A,FALSE,"ALLOCATIONS";"_80_1",#N/A,FALSE,"ALLOCATIONS";"_80_2",#N/A,FALSE,"ALLOCATIONS";"_80_3",#N/A,FALSE,"ALLOCATIONS";"_80_4",#N/A,FALSE,"ALLOCATIONS";"_80_5",#N/A,FALSE,"ALLOCATIONS"}</definedName>
    <definedName name="wrn.ALLOCATIONS._1" hidden="1">{"_200",#N/A,FALSE,"ALLOCATIONS";"_80_1",#N/A,FALSE,"ALLOCATIONS";"_80_2",#N/A,FALSE,"ALLOCATIONS";"_80_3",#N/A,FALSE,"ALLOCATIONS";"_80_4",#N/A,FALSE,"ALLOCATIONS";"_80_5",#N/A,FALSE,"ALLOCATIONS"}</definedName>
    <definedName name="wrn.ALLOCATIONS._2" hidden="1">{"_200",#N/A,FALSE,"ALLOCATIONS";"_80_1",#N/A,FALSE,"ALLOCATIONS";"_80_2",#N/A,FALSE,"ALLOCATIONS";"_80_3",#N/A,FALSE,"ALLOCATIONS";"_80_4",#N/A,FALSE,"ALLOCATIONS";"_80_5",#N/A,FALSE,"ALLOCATIONS"}</definedName>
    <definedName name="wrn.ALLOCATIONS._3" hidden="1">{"_200",#N/A,FALSE,"ALLOCATIONS";"_80_1",#N/A,FALSE,"ALLOCATIONS";"_80_2",#N/A,FALSE,"ALLOCATIONS";"_80_3",#N/A,FALSE,"ALLOCATIONS";"_80_4",#N/A,FALSE,"ALLOCATIONS";"_80_5",#N/A,FALSE,"ALLOCATIONS"}</definedName>
    <definedName name="wrn.Annual._.Cashflows."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ppendix." hidden="1">{#N/A,#N/A,TRUE,"Lines",#N/A,#N/A,TRUE;"Stations",#N/A,#N/A,TRUE,"Cap. Expenses",#N/A,#N/A;TRUE,"Land",#N/A,#N/A,TRUE,"Cen Proces Sys",#N/A;#N/A,TRUE,"telecom",#N/A,#N/A,TRUE,"Other"}</definedName>
    <definedName name="wrn.Arcform1."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ssumptions." localSheetId="14" hidden="1">{"assumptions1",#N/A,FALSE,"Valuation Analysis";"assumptions2",#N/A,FALSE,"Valuation Analysis"}</definedName>
    <definedName name="wrn.assumptions." hidden="1">{"assumptions1",#N/A,FALSE,"Valuation Analysis";"assumptions2",#N/A,FALSE,"Valuation Analysis"}</definedName>
    <definedName name="wrn.assumptions._1" localSheetId="14" hidden="1">{"assumptions1",#N/A,FALSE,"Valuation Analysis";"assumptions2",#N/A,FALSE,"Valuation Analysis"}</definedName>
    <definedName name="wrn.assumptions._1" hidden="1">{"assumptions1",#N/A,FALSE,"Valuation Analysis";"assumptions2",#N/A,FALSE,"Valuation Analysis"}</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to._.Comp." localSheetId="14" hidden="1">{#N/A,#N/A,FALSE,"Sheet1"}</definedName>
    <definedName name="wrn.Auto._.Comp." hidden="1">{#N/A,#N/A,FALSE,"Sheet1"}</definedName>
    <definedName name="wrn.Auto._.Comp._1" localSheetId="14" hidden="1">{#N/A,#N/A,FALSE,"Sheet1"}</definedName>
    <definedName name="wrn.Auto._.Comp._1" hidden="1">{#N/A,#N/A,FALSE,"Sheet1"}</definedName>
    <definedName name="wrn.BALANCE._.SHEET." localSheetId="14" hidden="1">{"BALANCE SHEET",#N/A,FALSE,"Balance Sheet"}</definedName>
    <definedName name="wrn.BALANCE._.SHEET." hidden="1">{"BALANCE SHEET",#N/A,FALSE,"Balance Sheet"}</definedName>
    <definedName name="wrn.BALANCE._.SHEET._1" localSheetId="14" hidden="1">{"BALANCE SHEET",#N/A,FALSE,"Balance Sheet"}</definedName>
    <definedName name="wrn.BALANCE._.SHEET._1" hidden="1">{"BALANCE SHEET",#N/A,FALSE,"Balance Sheet"}</definedName>
    <definedName name="wrn.BALANCE._.SHEET._2" hidden="1">{"balsheet",#N/A,FALSE,"INCOME"}</definedName>
    <definedName name="wrn.BALANCE._.SHEET._3" hidden="1">{"balsheet",#N/A,FALSE,"INCOME"}</definedName>
    <definedName name="wrn.Basic." localSheetId="14" hidden="1">{#N/A,#N/A,FALSE,"Cover";#N/A,#N/A,FALSE,"Assumptions";#N/A,#N/A,FALSE,"Acquirer";#N/A,#N/A,FALSE,"Target";#N/A,#N/A,FALSE,"Income Statement";#N/A,#N/A,FALSE,"Summary Tables"}</definedName>
    <definedName name="wrn.Basic." hidden="1">{#N/A,#N/A,FALSE,"O&amp;M by processes";#N/A,#N/A,FALSE,"Elec Act vs Bud";#N/A,#N/A,FALSE,"G&amp;A";#N/A,#N/A,FALSE,"BGS";#N/A,#N/A,FALSE,"Res Cost"}</definedName>
    <definedName name="wrn.Basic._1" localSheetId="14" hidden="1">{#N/A,#N/A,FALSE,"Cover";#N/A,#N/A,FALSE,"Assumptions";#N/A,#N/A,FALSE,"Acquirer";#N/A,#N/A,FALSE,"Target";#N/A,#N/A,FALSE,"Income Statement";#N/A,#N/A,FALSE,"Summary Tables"}</definedName>
    <definedName name="wrn.Basic._1" hidden="1">{#N/A,#N/A,FALSE,"Cover";#N/A,#N/A,FALSE,"Assumptions";#N/A,#N/A,FALSE,"Acquirer";#N/A,#N/A,FALSE,"Target";#N/A,#N/A,FALSE,"Income Statement";#N/A,#N/A,FALSE,"Summary Tables"}</definedName>
    <definedName name="wrn.BidCo." localSheetId="14" hidden="1">{#N/A,#N/A,FALSE,"BidCo Assumptions";#N/A,#N/A,FALSE,"Credit Stats";#N/A,#N/A,FALSE,"Bidco Summary";#N/A,#N/A,FALSE,"BIDCO Consolidated"}</definedName>
    <definedName name="wrn.BidCo." hidden="1">{#N/A,#N/A,FALSE,"BidCo Assumptions";#N/A,#N/A,FALSE,"Credit Stats";#N/A,#N/A,FALSE,"Bidco Summary";#N/A,#N/A,FALSE,"BIDCO Consolidated"}</definedName>
    <definedName name="wrn.BidCo._1" localSheetId="14" hidden="1">{#N/A,#N/A,FALSE,"BidCo Assumptions";#N/A,#N/A,FALSE,"Credit Stats";#N/A,#N/A,FALSE,"Bidco Summary";#N/A,#N/A,FALSE,"BIDCO Consolidated"}</definedName>
    <definedName name="wrn.BidCo._1" hidden="1">{#N/A,#N/A,FALSE,"BidCo Assumptions";#N/A,#N/A,FALSE,"Credit Stats";#N/A,#N/A,FALSE,"Bidco Summary";#N/A,#N/A,FALSE,"BIDCO Consolidated"}</definedName>
    <definedName name="wrn.Bonds." hidden="1">{#N/A,#N/A,FALSE,"Bonds - Consol";#N/A,#N/A,FALSE,"Bonds - Lakes";#N/A,#N/A,FALSE,"Bonds - Chabot";#N/A,#N/A,FALSE,"Bonds - Diablo"}</definedName>
    <definedName name="wrn.Breakout." hidden="1">{#N/A,#N/A,FALSE,"BreakoutFY95";#N/A,#N/A,FALSE,"BreakoutFY96";#N/A,#N/A,FALSE,"BreakoutFY97";#N/A,#N/A,FALSE,"BreakoutFY98"}</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CAG." hidden="1">{#N/A;#N/A;FALSE;"CAG"}</definedName>
    <definedName name="wrn.calc_all." localSheetId="1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localSheetId="1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ulation_Page_Summary." hidden="1">{"NewCo_View",#N/A,FALSE,"Calculations"}</definedName>
    <definedName name="wrn.Capaciy._.Management._.Report." localSheetId="14" hidden="1">{#N/A,#N/A,FALSE,"EXTRNL";#N/A,#N/A,FALSE,"302L";#N/A,#N/A,FALSE,"401CL";#N/A,#N/A,FALSE,"303L";#N/A,#N/A,FALSE,"402CL";#N/A,#N/A,FALSE,"401KL";#N/A,#N/A,FALSE,"402KL"}</definedName>
    <definedName name="wrn.Capaciy._.Management._.Report." hidden="1">{#N/A,#N/A,FALSE,"EXTRNL";#N/A,#N/A,FALSE,"302L";#N/A,#N/A,FALSE,"401CL";#N/A,#N/A,FALSE,"303L";#N/A,#N/A,FALSE,"402CL";#N/A,#N/A,FALSE,"401KL";#N/A,#N/A,FALSE,"402KL"}</definedName>
    <definedName name="wrn.Capaciy._.Management._.Report._1" localSheetId="14" hidden="1">{#N/A,#N/A,FALSE,"EXTRNL";#N/A,#N/A,FALSE,"302L";#N/A,#N/A,FALSE,"401CL";#N/A,#N/A,FALSE,"303L";#N/A,#N/A,FALSE,"402CL";#N/A,#N/A,FALSE,"401KL";#N/A,#N/A,FALSE,"402KL"}</definedName>
    <definedName name="wrn.Capaciy._.Management._.Report._1" hidden="1">{#N/A,#N/A,FALSE,"EXTRNL";#N/A,#N/A,FALSE,"302L";#N/A,#N/A,FALSE,"401CL";#N/A,#N/A,FALSE,"303L";#N/A,#N/A,FALSE,"402CL";#N/A,#N/A,FALSE,"401KL";#N/A,#N/A,FALSE,"402KL"}</definedName>
    <definedName name="wrn.CASH." localSheetId="14"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wrn.CASH."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wrn.Cash._.Flow._.and._.Matrix." hidden="1">{#N/A,#N/A,FALSE,"Matrix";#N/A,#N/A,FALSE,"Cash Flow";#N/A,#N/A,FALSE,"10 Year Cost Analysis"}</definedName>
    <definedName name="wrn.Cash._.Flow._.Statement." hidden="1">{"CashPrintArea",#N/A,FALSE,"Cash (c)"}</definedName>
    <definedName name="wrn.CASH._.FLOWS._.ONLY." hidden="1">{#N/A,#N/A,FALSE,"Assumptions";#N/A,#N/A,FALSE,"Consol CF";#N/A,#N/A,FALSE,"Hacienda CF";#N/A,#N/A,FALSE,"Chabot CF";#N/A,#N/A,FALSE,"Diablo CF"}</definedName>
    <definedName name="wrn.CASH._1" localSheetId="14"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wrn.CASH._1" hidden="1">{#N/A,#N/A,FALSE,"Cash";#N/A,#N/A,FALSE,"AR";#N/A,#N/A,FALSE,"Prepaid Purchase";#N/A,#N/A,FALSE,"Deferred Charge";#N/A,#N/A,FALSE,"Property";#N/A,#N/A,FALSE,"Payables";#N/A,#N/A,FALSE,"Liabilities";#N/A,#N/A,FALSE,"Capital";#N/A,#N/A,FALSE,"Revenue - ECI";#N/A,#N/A,FALSE,"Fuel";#N/A,#N/A,FALSE,"O&amp;M";#N/A,#N/A,FALSE,"Standby";#N/A,#N/A,FALSE,"Advalorem";#N/A,#N/A,FALSE,"Insurance";#N/A,#N/A,FALSE,"Dep&amp;Amort "}</definedName>
    <definedName name="wrn.Cashflow." localSheetId="14" hidden="1">{#N/A,#N/A,TRUE,"Cover";#N/A,#N/A,TRUE,"Inputs";#N/A,#N/A,TRUE,"Results";#N/A,#N/A,TRUE,"Stats";#N/A,#N/A,TRUE,"Capital Cost";#N/A,#N/A,TRUE,"Income Statement";#N/A,#N/A,TRUE,"Cash Flows";#N/A,#N/A,TRUE,"Selldown";#N/A,#N/A,TRUE,"BookDep";#N/A,#N/A,TRUE,"Cash Taxes";#N/A,#N/A,TRUE,"O&amp;M";#N/A,#N/A,TRUE,"Graphs";#N/A,#N/A,TRUE,"Assumptions"}</definedName>
    <definedName name="wrn.Cashflow." hidden="1">{#N/A,#N/A,TRUE,"Cover";#N/A,#N/A,TRUE,"Inputs";#N/A,#N/A,TRUE,"Results";#N/A,#N/A,TRUE,"Stats";#N/A,#N/A,TRUE,"Capital Cost";#N/A,#N/A,TRUE,"Income Statement";#N/A,#N/A,TRUE,"Cash Flows";#N/A,#N/A,TRUE,"Selldown";#N/A,#N/A,TRUE,"BookDep";#N/A,#N/A,TRUE,"Cash Taxes";#N/A,#N/A,TRUE,"O&amp;M";#N/A,#N/A,TRUE,"Graphs";#N/A,#N/A,TRUE,"Assumptions"}</definedName>
    <definedName name="wrn.CF._.Statement." hidden="1">{"CashPrintArea",#N/A,FALSE,"Cash (c)"}</definedName>
    <definedName name="wrn.CF._.Statement._.Base._.Case." hidden="1">{"CashPrintArea",#N/A,FALSE,"Cash (c)"}</definedName>
    <definedName name="wrn.CGE" localSheetId="14"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14"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hartSet." hidden="1">{#N/A,#N/A,FALSE,"Elec Deliv";#N/A,#N/A,FALSE,"Atlantic Pie";#N/A,#N/A,FALSE,"Bay Pie";#N/A,#N/A,FALSE,"New Castle Pie";#N/A,#N/A,FALSE,"Transmission Pie"}</definedName>
    <definedName name="wrn.Color._.Pages...change._.printer." hidden="1">{#N/A,#N/A,FALSE,"Executive Summary Page 1";#N/A,#N/A,FALSE,"Executive Summary Page 1(P)";#N/A,#N/A,FALSE,"Executive Summary Page 2";#N/A,#N/A,FALSE,"Executive Summary Page 3";#N/A,#N/A,FALSE,"Site Improvement-Portfolio";#N/A,#N/A,FALSE,"DCF Assumptions Exhibit";#N/A,#N/A,FALSE,"Metro Profile";#N/A,#N/A,FALSE,"Metro Employment";#N/A,#N/A,FALSE,"US Market"}</definedName>
    <definedName name="wrn.Component._.Analy." localSheetId="1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4" hidden="1">{#N/A,#N/A,FALSE,"SUMMARY";#N/A,#N/A,FALSE,"INPUTDATA";#N/A,#N/A,FALSE,"Condenser Performance"}</definedName>
    <definedName name="wrn.Condenser._.Summary." hidden="1">{#N/A,#N/A,FALSE,"SUMMARY";#N/A,#N/A,FALSE,"INPUTDATA";#N/A,#N/A,FALSE,"Condenser Performance"}</definedName>
    <definedName name="wrn.contributory._.asset._.charges." localSheetId="14"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ibutory._.asset._.charges._1" localSheetId="14"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ST." localSheetId="14" hidden="1">{#N/A,#N/A,FALSE,"T COST";#N/A,#N/A,FALSE,"COST_FH"}</definedName>
    <definedName name="wrn.COST." hidden="1">{#N/A,#N/A,FALSE,"T COST";#N/A,#N/A,FALSE,"COST_FH"}</definedName>
    <definedName name="wrn.CPB." hidden="1">{#N/A;#N/A;FALSE;"CPB"}</definedName>
    <definedName name="wrn.Credit._.Summary." hidden="1">{#N/A;#N/A;FALSE;"Credit Summary"}</definedName>
    <definedName name="wrn.DACOM._.광전송장치._.투찰가._.검토." localSheetId="14" hidden="1">{#N/A,#N/A,FALSE,"DAOCM 2차 검토"}</definedName>
    <definedName name="wrn.DACOM._.광전송장치._.투찰가._.검토." hidden="1">{#N/A,#N/A,FALSE,"DAOCM 2차 검토"}</definedName>
    <definedName name="wrn.Data._.dump." hidden="1">{"Input Data",#N/A,FALSE,"Input";"Income and Cash Flow",#N/A,FALSE,"Calculations"}</definedName>
    <definedName name="wrn.DATABASE." hidden="1">{"DBINPUT1",#N/A,FALSE,"Database";"DBINPUT2",#N/A,FALSE,"Database"}</definedName>
    <definedName name="wrn.DCF._.Valuation." localSheetId="14" hidden="1">{"value box",#N/A,TRUE,"DPL Inc. Fin Statements";"unlevered free cash flows",#N/A,TRUE,"DPL Inc. Fin Statements"}</definedName>
    <definedName name="wrn.DCF._.Valuation." hidden="1">{"value box",#N/A,TRUE,"DPL Inc. Fin Statements";"unlevered free cash flows",#N/A,TRUE,"DPL Inc. Fin Statements"}</definedName>
    <definedName name="wrn.DCF._.Valuation._1" localSheetId="14" hidden="1">{"value box",#N/A,TRUE,"DPL Inc. Fin Statements";"unlevered free cash flows",#N/A,TRUE,"DPL Inc. Fin Statements"}</definedName>
    <definedName name="wrn.DCF._.Valuation._1" hidden="1">{"value box",#N/A,TRUE,"DPL Inc. Fin Statements";"unlevered free cash flows",#N/A,TRUE,"DPL Inc. Fin Statements"}</definedName>
    <definedName name="wrn.Debt." localSheetId="14" hidden="1">{"debt summary",#N/A,FALSE,"Debt";"loan details",#N/A,FALSE,"Debt"}</definedName>
    <definedName name="wrn.Debt." hidden="1">{"debt summary",#N/A,FALSE,"Debt";"loan details",#N/A,FALSE,"Debt"}</definedName>
    <definedName name="wrn.Debt._1" localSheetId="14" hidden="1">{"debt summary",#N/A,FALSE,"Debt";"loan details",#N/A,FALSE,"Debt"}</definedName>
    <definedName name="wrn.Debt._1" hidden="1">{"debt summary",#N/A,FALSE,"Debt";"loan details",#N/A,FALSE,"Debt"}</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ltek._.Upload." hidden="1">{#N/A;#N/A;FALSE;"Delt Data"}</definedName>
    <definedName name="wrn.DetailThru2007." localSheetId="1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localSheetId="1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localSheetId="1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localSheetId="1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ocumentation." localSheetId="14" hidden="1">{"document1",#N/A,FALSE,"Documentation";"document2",#N/A,FALSE,"Documentation"}</definedName>
    <definedName name="wrn.documentation." hidden="1">{"document1",#N/A,FALSE,"Documentation";"document2",#N/A,FALSE,"Documentation"}</definedName>
    <definedName name="wrn.documentation._1" localSheetId="14" hidden="1">{"document1",#N/A,FALSE,"Documentation";"document2",#N/A,FALSE,"Documentation"}</definedName>
    <definedName name="wrn.documentation._1" hidden="1">{"document1",#N/A,FALSE,"Documentation";"document2",#N/A,FALSE,"Documentation"}</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R." localSheetId="14" hidden="1">{#N/A,#N/A,FALSE,"schA"}</definedName>
    <definedName name="wrn.ECR." hidden="1">{#N/A,#N/A,FALSE,"schA"}</definedName>
    <definedName name="wrn.ECR._1" localSheetId="14" hidden="1">{#N/A,#N/A,FALSE,"schA"}</definedName>
    <definedName name="wrn.ECR._1" hidden="1">{#N/A,#N/A,FALSE,"schA"}</definedName>
    <definedName name="wrn.ECR._1_1" localSheetId="14" hidden="1">{#N/A,#N/A,FALSE,"schA"}</definedName>
    <definedName name="wrn.ECR._1_1" hidden="1">{#N/A,#N/A,FALSE,"schA"}</definedName>
    <definedName name="wrn.ECR._1_2" localSheetId="14" hidden="1">{#N/A,#N/A,FALSE,"schA"}</definedName>
    <definedName name="wrn.ECR._1_2" hidden="1">{#N/A,#N/A,FALSE,"schA"}</definedName>
    <definedName name="wrn.ECR._1_3" localSheetId="14" hidden="1">{#N/A,#N/A,FALSE,"schA"}</definedName>
    <definedName name="wrn.ECR._1_3" hidden="1">{#N/A,#N/A,FALSE,"schA"}</definedName>
    <definedName name="wrn.ECR._2" localSheetId="14" hidden="1">{#N/A,#N/A,FALSE,"schA"}</definedName>
    <definedName name="wrn.ECR._2" hidden="1">{#N/A,#N/A,FALSE,"schA"}</definedName>
    <definedName name="wrn.ECR._2_1" localSheetId="14" hidden="1">{#N/A,#N/A,FALSE,"schA"}</definedName>
    <definedName name="wrn.ECR._2_1" hidden="1">{#N/A,#N/A,FALSE,"schA"}</definedName>
    <definedName name="wrn.ECR._2_2" localSheetId="14" hidden="1">{#N/A,#N/A,FALSE,"schA"}</definedName>
    <definedName name="wrn.ECR._2_2" hidden="1">{#N/A,#N/A,FALSE,"schA"}</definedName>
    <definedName name="wrn.ECR._2_3" localSheetId="14" hidden="1">{#N/A,#N/A,FALSE,"schA"}</definedName>
    <definedName name="wrn.ECR._2_3" hidden="1">{#N/A,#N/A,FALSE,"schA"}</definedName>
    <definedName name="wrn.ECR._3" localSheetId="14" hidden="1">{#N/A,#N/A,FALSE,"schA"}</definedName>
    <definedName name="wrn.ECR._3" hidden="1">{#N/A,#N/A,FALSE,"schA"}</definedName>
    <definedName name="wrn.ECR._3_1" localSheetId="14" hidden="1">{#N/A,#N/A,FALSE,"schA"}</definedName>
    <definedName name="wrn.ECR._3_1" hidden="1">{#N/A,#N/A,FALSE,"schA"}</definedName>
    <definedName name="wrn.ECR._3_2" localSheetId="14" hidden="1">{#N/A,#N/A,FALSE,"schA"}</definedName>
    <definedName name="wrn.ECR._3_2" hidden="1">{#N/A,#N/A,FALSE,"schA"}</definedName>
    <definedName name="wrn.ECR._3_3" localSheetId="14" hidden="1">{#N/A,#N/A,FALSE,"schA"}</definedName>
    <definedName name="wrn.ECR._3_3" hidden="1">{#N/A,#N/A,FALSE,"schA"}</definedName>
    <definedName name="wrn.ECR._4" localSheetId="14" hidden="1">{#N/A,#N/A,FALSE,"schA"}</definedName>
    <definedName name="wrn.ECR._4" hidden="1">{#N/A,#N/A,FALSE,"schA"}</definedName>
    <definedName name="wrn.ECR._4_1" localSheetId="14" hidden="1">{#N/A,#N/A,FALSE,"schA"}</definedName>
    <definedName name="wrn.ECR._4_1" hidden="1">{#N/A,#N/A,FALSE,"schA"}</definedName>
    <definedName name="wrn.ECR._4_2" localSheetId="14" hidden="1">{#N/A,#N/A,FALSE,"schA"}</definedName>
    <definedName name="wrn.ECR._4_2" hidden="1">{#N/A,#N/A,FALSE,"schA"}</definedName>
    <definedName name="wrn.ECR._4_3" localSheetId="14" hidden="1">{#N/A,#N/A,FALSE,"schA"}</definedName>
    <definedName name="wrn.ECR._4_3" hidden="1">{#N/A,#N/A,FALSE,"schA"}</definedName>
    <definedName name="wrn.ECR._5" localSheetId="14" hidden="1">{#N/A,#N/A,FALSE,"schA"}</definedName>
    <definedName name="wrn.ECR._5" hidden="1">{#N/A,#N/A,FALSE,"schA"}</definedName>
    <definedName name="wrn.ECR._5_1" localSheetId="14" hidden="1">{#N/A,#N/A,FALSE,"schA"}</definedName>
    <definedName name="wrn.ECR._5_1" hidden="1">{#N/A,#N/A,FALSE,"schA"}</definedName>
    <definedName name="wrn.ECR._5_2" localSheetId="14" hidden="1">{#N/A,#N/A,FALSE,"schA"}</definedName>
    <definedName name="wrn.ECR._5_2" hidden="1">{#N/A,#N/A,FALSE,"schA"}</definedName>
    <definedName name="wrn.ECR._5_3" localSheetId="14" hidden="1">{#N/A,#N/A,FALSE,"schA"}</definedName>
    <definedName name="wrn.ECR._5_3" hidden="1">{#N/A,#N/A,FALSE,"schA"}</definedName>
    <definedName name="wrn.Engr._.Summary." localSheetId="14"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xec._.Summary." localSheetId="14" hidden="1">{#N/A,#N/A,FALSE,"INPUTDATA";#N/A,#N/A,FALSE,"SUMMARY"}</definedName>
    <definedName name="wrn.Exec._.Summary." hidden="1">{#N/A,#N/A,FALSE,"INPUTDATA";#N/A,#N/A,FALSE,"SUMMARY"}</definedName>
    <definedName name="wrn.Exec1._.Summary" localSheetId="14" hidden="1">{#N/A,#N/A,FALSE,"INPUTDATA";#N/A,#N/A,FALSE,"SUMMARY"}</definedName>
    <definedName name="wrn.Exec1._.Summary" hidden="1">{#N/A,#N/A,FALSE,"INPUTDATA";#N/A,#N/A,FALSE,"SUMMARY"}</definedName>
    <definedName name="wrn.Exhibit_draft_report." localSheetId="14"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_draft_report._1" localSheetId="14" hidden="1">{"Historic",#N/A,FALSE,"Historic IS";"BS",#N/A,FALSE,"DCF BS conversion";"Market_summary_2",#N/A,FALSE,"Market summary";"GCM_summary",#N/A,FALSE,"Market approach";"DCF",#N/A,FALSE,"DCF Projected IS unlevered";"DCF_value",#N/A,FALSE,"DCF Indications of value"}</definedName>
    <definedName name="wrn.Exhibit_draft_report._1" hidden="1">{"Historic",#N/A,FALSE,"Historic IS";"BS",#N/A,FALSE,"DCF BS conversion";"Market_summary_2",#N/A,FALSE,"Market summary";"GCM_summary",#N/A,FALSE,"Market approach";"DCF",#N/A,FALSE,"DCF Projected IS unlevered";"DCF_value",#N/A,FALSE,"DCF Indications of value"}</definedName>
    <definedName name="wrn.EXHIBITS." localSheetId="1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1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FCB." hidden="1">{"FCB_ALL";#N/A;FALSE;"FCB"}</definedName>
    <definedName name="wrn.fcb2" hidden="1">{"FCB_ALL";#N/A;FALSE;"FCB"}</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ncials." localSheetId="14" hidden="1">{#N/A,#N/A,TRUE,"Income Statement";#N/A,#N/A,TRUE,"Balance Sheet";#N/A,#N/A,TRUE,"Cash Flow"}</definedName>
    <definedName name="wrn.Financials." hidden="1">{#N/A,#N/A,TRUE,"Income Statement";#N/A,#N/A,TRUE,"Balance Sheet";#N/A,#N/A,TRUE,"Cash Flow"}</definedName>
    <definedName name="wrn.Financials._1" localSheetId="14" hidden="1">{#N/A,#N/A,TRUE,"Income Statement";#N/A,#N/A,TRUE,"Balance Sheet";#N/A,#N/A,TRUE,"Cash Flow"}</definedName>
    <definedName name="wrn.Financials._1" hidden="1">{#N/A,#N/A,TRUE,"Income Statement";#N/A,#N/A,TRUE,"Balance Sheet";#N/A,#N/A,TRUE,"Cash Flow"}</definedName>
    <definedName name="wrn.For._.filling._.out._.assessments." hidden="1">{"Print Empty Template",#N/A,FALSE,"Input"}</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ll._.Report." localSheetId="14" hidden="1">{#N/A,#N/A,FALSE,"Budget";#N/A,#N/A,FALSE,"Balance Sheet";#N/A,#N/A,FALSE,"Cash Flow"}</definedName>
    <definedName name="wrn.Full._.Report." hidden="1">{#N/A,#N/A,FALSE,"Budget";#N/A,#N/A,FALSE,"Balance Sheet";#N/A,#N/A,FALSE,"Cash Flow"}</definedName>
    <definedName name="wrn.Full._.Report._1" localSheetId="14" hidden="1">{#N/A,#N/A,FALSE,"Budget";#N/A,#N/A,FALSE,"Balance Sheet";#N/A,#N/A,FALSE,"Cash Flow"}</definedName>
    <definedName name="wrn.Full._.Report._1" hidden="1">{#N/A,#N/A,FALSE,"Budget";#N/A,#N/A,FALSE,"Balance Sheet";#N/A,#N/A,FALSE,"Cash Flow"}</definedName>
    <definedName name="wrn.FY97SBP." localSheetId="14" hidden="1">{#N/A,#N/A,FALSE,"FY97";#N/A,#N/A,FALSE,"FY98";#N/A,#N/A,FALSE,"FY99";#N/A,#N/A,FALSE,"FY00";#N/A,#N/A,FALSE,"FY01"}</definedName>
    <definedName name="wrn.FY97SBP." hidden="1">{#N/A,#N/A,FALSE,"FY97";#N/A,#N/A,FALSE,"FY98";#N/A,#N/A,FALSE,"FY99";#N/A,#N/A,FALSE,"FY00";#N/A,#N/A,FALSE,"FY01"}</definedName>
    <definedName name="wrn.FY97SBP._1" localSheetId="14" hidden="1">{#N/A,#N/A,FALSE,"FY97";#N/A,#N/A,FALSE,"FY98";#N/A,#N/A,FALSE,"FY99";#N/A,#N/A,FALSE,"FY00";#N/A,#N/A,FALSE,"FY01"}</definedName>
    <definedName name="wrn.FY97SBP._1" hidden="1">{#N/A,#N/A,FALSE,"FY97";#N/A,#N/A,FALSE,"FY98";#N/A,#N/A,FALSE,"FY99";#N/A,#N/A,FALSE,"FY00";#N/A,#N/A,FALSE,"FY01"}</definedName>
    <definedName name="wrn.Garage." hidden="1">{#N/A,#N/A,FALSE,"Garage Assumpt 1";#N/A,#N/A,FALSE,"Garage Op Proj";#N/A,#N/A,FALSE,"Hist I&amp;E";#N/A,#N/A,FALSE,"Garage Lease"}</definedName>
    <definedName name="wrn.General._.Information." hidden="1">{#N/A,#N/A,FALSE,"Input 2 - Sources of Funds"}</definedName>
    <definedName name="wrn.GIS." hidden="1">{#N/A;#N/A;FALSE;"GIS"}</definedName>
    <definedName name="wrn.gross._.margin._.detail." localSheetId="14" hidden="1">{"gross_margin1",#N/A,FALSE,"Gross Margin Detail";"gross_margin2",#N/A,FALSE,"Gross Margin Detail"}</definedName>
    <definedName name="wrn.gross._.margin._.detail." hidden="1">{"gross_margin1",#N/A,FALSE,"Gross Margin Detail";"gross_margin2",#N/A,FALSE,"Gross Margin Detail"}</definedName>
    <definedName name="wrn.gross._.margin._.detail._1" localSheetId="14" hidden="1">{"gross_margin1",#N/A,FALSE,"Gross Margin Detail";"gross_margin2",#N/A,FALSE,"Gross Margin Detail"}</definedName>
    <definedName name="wrn.gross._.margin._.detail._1" hidden="1">{"gross_margin1",#N/A,FALSE,"Gross Margin Detail";"gross_margin2",#N/A,FALSE,"Gross Margin Detail"}</definedName>
    <definedName name="wrn.Hist._.InE." hidden="1">{#N/A,#N/A,FALSE,"Hist I&amp;E - Consol";#N/A,#N/A,FALSE,"Hist I&amp;E - Lakes";#N/A,#N/A,FALSE,"Hist I&amp;E - Chabot";#N/A,#N/A,FALSE,"Hist I&amp;E - Diablo"}</definedName>
    <definedName name="wrn.Hist._.InE2." hidden="1">{#N/A,#N/A,FALSE,"Hist I&amp;E - #2";#N/A,#N/A,FALSE,"Hist I&amp;E - #3";#N/A,#N/A,FALSE,"Hist I&amp;E - #4";#N/A,#N/A,FALSE,"Hist I&amp;E - #5";#N/A,#N/A,FALSE,"Hist I&amp;E - #6";#N/A,#N/A,FALSE,"Hist I&amp;E - #8";#N/A,#N/A,FALSE,"Hist I&amp;E - #9";#N/A,#N/A,FALSE,"Hist I&amp;E - #10"}</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performance." localSheetId="14"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performance._1" localSheetId="14"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LP._.Detail." hidden="1">{"2002 - 2006 Detail Income Statement",#N/A,FALSE,"TUB Income Statement wo DW";"BGS Deferral",#N/A,FALSE,"BGS Deferral";"NNC Deferral",#N/A,FALSE,"NNC Deferral";"MTC Deferral",#N/A,FALSE,"MTC Deferral";#N/A,#N/A,FALSE,"Schedule D"}</definedName>
    <definedName name="wrn.HNZ." hidden="1">{#N/A;#N/A;FALSE;"HNZ"}</definedName>
    <definedName name="wrn.Ilijan._.Print."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 hidden="1">{#N/A,#N/A,TRUE,"Income";#N/A,#N/A,TRUE,"IncomeDetail";#N/A,#N/A,TRUE,"Balance";#N/A,#N/A,TRUE,"BalDetail"}</definedName>
    <definedName name="wrn.INCOME._.STATEMENT." localSheetId="14" hidden="1">{"INCOME STATEMENT",#N/A,FALSE,"Income Statement"}</definedName>
    <definedName name="wrn.INCOME._.STATEMENT." hidden="1">{"INCOME STATEMENT",#N/A,FALSE,"Income Statement"}</definedName>
    <definedName name="wrn.INCOME._.STATEMENT._1" localSheetId="14" hidden="1">{"INCOME STATEMENT",#N/A,FALSE,"Income Statement"}</definedName>
    <definedName name="wrn.INCOME._.STATEMENT._1" hidden="1">{"INCOME STATEMENT",#N/A,FALSE,"Income Statement"}</definedName>
    <definedName name="wrn.Income._.Statements." hidden="1">{#N/A,#N/A,FALSE,"Consol CF";#N/A,#N/A,FALSE,"matx B4 DS";#N/A,#N/A,FALSE,"Hacienda CF";#N/A,#N/A,FALSE,"matx B4 DS Hac";#N/A,#N/A,FALSE,"Chabot CF";#N/A,#N/A,FALSE,"matx B4 DS Chabot";#N/A,#N/A,FALSE,"Diablo CF";#N/A,#N/A,FALSE,"matx B4 DS Diablo";#N/A,#N/A,FALSE,"HAC2-CF";#N/A,#N/A,FALSE,"HAC3-CF";#N/A,#N/A,FALSE,"HAC4-CF";#N/A,#N/A,FALSE,"HAC5-CF";#N/A,#N/A,FALSE,"HAC6-CF";#N/A,#N/A,FALSE,"HAC7-CF";#N/A,#N/A,FALSE,"HAC8-CF";#N/A,#N/A,FALSE,"HAC9-CF";#N/A,#N/A,FALSE,"HA10-CF"}</definedName>
    <definedName name="wrn.Incr.._.CF._.Statement." hidden="1">{"IncrCashPrintArea",#N/A,FALSE,"Incr_CF"}</definedName>
    <definedName name="wrn.Incr.._.Profitability._.Indicators." hidden="1">{"IncrProfPrintArea",#N/A,FALSE,"Incr_Prof"}</definedName>
    <definedName name="wrn.input._.and._.output." localSheetId="14"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and._.output._1" localSheetId="14" hidden="1">{"EBITDA",#N/A,TRUE,"P&amp;L Net of Disc Ops";"output net of disc ops",#N/A,TRUE,"Revenue";"input",#N/A,TRUE,"Revenue";"output",#N/A,TRUE,"DC";"Input",#N/A,TRUE,"DC";"MTN and MCN",#N/A,TRUE,"Margin";"output detail line items",#N/A,TRUE,"SGA";"personnel by year",#N/A,TRUE,"Payroll";#N/A,#N/A,TRUE,"CapEx"}</definedName>
    <definedName name="wrn.input._.and._.output._1" hidden="1">{"EBITDA",#N/A,TRUE,"P&amp;L Net of Disc Ops";"output net of disc ops",#N/A,TRUE,"Revenue";"input",#N/A,TRUE,"Revenue";"output",#N/A,TRUE,"DC";"Input",#N/A,TRUE,"DC";"MTN and MCN",#N/A,TRUE,"Margin";"output detail line items",#N/A,TRUE,"SGA";"personnel by year",#N/A,TRUE,"Payroll";#N/A,#N/A,TRUE,"CapEx"}</definedName>
    <definedName name="wrn.INPUT._.INFO." hidden="1">{"Input",#N/A,FALSE,"INPUT"}</definedName>
    <definedName name="wrn.input._.sheet." localSheetId="14" hidden="1">{#N/A,#N/A,FALSE,"TICKERS INPUT SHEET"}</definedName>
    <definedName name="wrn.input._.sheet." hidden="1">{#N/A,#N/A,FALSE,"TICKERS INPUT SHEET"}</definedName>
    <definedName name="wrn.input._.sheet._1" localSheetId="14" hidden="1">{#N/A,#N/A,FALSE,"TICKERS INPUT SHEET"}</definedName>
    <definedName name="wrn.input._.sheet._1" hidden="1">{#N/A,#N/A,FALSE,"TICKERS INPUT SHEET"}</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PO._.Valuation." localSheetId="14" hidden="1">{"assumptions",#N/A,FALSE,"Scenario 1";"valuation",#N/A,FALSE,"Scenario 1"}</definedName>
    <definedName name="wrn.IPO._.Valuation." hidden="1">{"assumptions",#N/A,FALSE,"Scenario 1";"valuation",#N/A,FALSE,"Scenario 1"}</definedName>
    <definedName name="wrn.IPO._.Valuation._1" localSheetId="14" hidden="1">{"assumptions",#N/A,FALSE,"Scenario 1";"valuation",#N/A,FALSE,"Scenario 1"}</definedName>
    <definedName name="wrn.IPO._.Valuation._1" hidden="1">{"assumptions",#N/A,FALSE,"Scenario 1";"valuation",#N/A,FALSE,"Scenario 1"}</definedName>
    <definedName name="wrn.IRR." hidden="1">{"IRR Benefits",#N/A,FALSE,"IRR";"Tax Credits",#N/A,FALSE,"IRR"}</definedName>
    <definedName name="wrn.IRR._.CORP._.7." hidden="1">{"IRR",#N/A,FALSE,"Corp 7 IRR";"Input",#N/A,FALSE,"Corp 7 IRR"}</definedName>
    <definedName name="wrn.K." hidden="1">{#N/A;#N/A;FALSE;"K"}</definedName>
    <definedName name="wrn.Kristi" hidden="1">{#N/A,#N/A,TRUE,"Income";#N/A,#N/A,TRUE,"IncomeDetail";#N/A,#N/A,TRUE,"Balance";#N/A,#N/A,TRUE,"BalDetail"}</definedName>
    <definedName name="wrn.LBO._.Summary." localSheetId="14" hidden="1">{"LBO Summary",#N/A,FALSE,"Summary"}</definedName>
    <definedName name="wrn.LBO._.Summary." hidden="1">{"LBO Summary",#N/A,FALSE,"Summary"}</definedName>
    <definedName name="wrn.LBO._.Summary._1" localSheetId="14" hidden="1">{"LBO Summary",#N/A,FALSE,"Summary"}</definedName>
    <definedName name="wrn.LBO._.Summary._1" hidden="1">{"LBO Summary",#N/A,FALSE,"Summary"}</definedName>
    <definedName name="wrn.Leases.xls." localSheetId="14" hidden="1">{#N/A,#N/A,FALSE,"Initial Year";#N/A,#N/A,FALSE,"Historical";#N/A,#N/A,FALSE,"balsheet";#N/A,#N/A,FALSE,"incstate";#N/A,#N/A,FALSE,"Fleet"}</definedName>
    <definedName name="wrn.Leases.xls." hidden="1">{#N/A,#N/A,FALSE,"Initial Year";#N/A,#N/A,FALSE,"Historical";#N/A,#N/A,FALSE,"balsheet";#N/A,#N/A,FALSE,"incstate";#N/A,#N/A,FALSE,"Fleet"}</definedName>
    <definedName name="wrn.Leases.xls._1" localSheetId="14" hidden="1">{#N/A,#N/A,FALSE,"Initial Year";#N/A,#N/A,FALSE,"Historical";#N/A,#N/A,FALSE,"balsheet";#N/A,#N/A,FALSE,"incstate";#N/A,#N/A,FALSE,"Fleet"}</definedName>
    <definedName name="wrn.Leases.xls._1" hidden="1">{#N/A,#N/A,FALSE,"Initial Year";#N/A,#N/A,FALSE,"Historical";#N/A,#N/A,FALSE,"balsheet";#N/A,#N/A,FALSE,"incstate";#N/A,#N/A,FALSE,"Fleet"}</definedName>
    <definedName name="wrn.Manulife._.Reinsurance._.Ltd.._.Futures._.Information." hidden="1">{#N/A,#N/A,FALSE,"Open_Positions";#N/A,#N/A,FALSE,"Closed_Positions";#N/A,#N/A,FALSE,"Position_at_Dec_02"}</definedName>
    <definedName name="wrn.Mason._.Deliverables." localSheetId="14" hidden="1">{#N/A,#N/A,FALSE,"Data &amp; Key Results";#N/A,#N/A,FALSE,"Summary Template";#N/A,#N/A,FALSE,"Budget";#N/A,#N/A,FALSE,"Present Value Comparison";#N/A,#N/A,FALSE,"Cashflow";#N/A,#N/A,FALSE,"Income";#N/A,#N/A,FALSE,"Inputs"}</definedName>
    <definedName name="wrn.Mason._.Deliverables." hidden="1">{#N/A,#N/A,FALSE,"Data &amp; Key Results";#N/A,#N/A,FALSE,"Summary Template";#N/A,#N/A,FALSE,"Budget";#N/A,#N/A,FALSE,"Present Value Comparison";#N/A,#N/A,FALSE,"Cashflow";#N/A,#N/A,FALSE,"Income";#N/A,#N/A,FALSE,"Inputs"}</definedName>
    <definedName name="wrn.Mason._.Deliverables._1" localSheetId="14"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TRICES._.and._.CFs." hidden="1">{#N/A,#N/A,FALSE,"Assumptions";#N/A,#N/A,FALSE,"Consol CF";#N/A,#N/A,FALSE,"matx B4 DS";#N/A,#N/A,FALSE,"Hacienda CF";#N/A,#N/A,FALSE,"matx B4 DS Hac";#N/A,#N/A,FALSE,"Chabot CF";#N/A,#N/A,FALSE,"matx B4 DS Chabot";#N/A,#N/A,FALSE,"Diablo CF";#N/A,#N/A,FALSE,"matx B4 DS Diablo"}</definedName>
    <definedName name="wrn.MATRICIES._.ONLY." hidden="1">{#N/A,#N/A,FALSE,"matx B4 DS";#N/A,#N/A,FALSE,"matx B4 DS Hac";#N/A,#N/A,FALSE,"matx B4 DS Chabot";#N/A,#N/A,FALSE,"matx B4 DS Diablo"}</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CCRK." hidden="1">{#N/A;#N/A;FALSE;"MCCRK"}</definedName>
    <definedName name="wrn.Model." localSheetId="14" hidden="1">{#N/A,#N/A,FALSE,"Cover";#N/A,#N/A,FALSE,"LUMI";#N/A,#N/A,FALSE,"COMD";#N/A,#N/A,FALSE,"Valuation";#N/A,#N/A,FALSE,"Assumptions";#N/A,#N/A,FALSE,"Pooling";#N/A,#N/A,FALSE,"BalanceSheet"}</definedName>
    <definedName name="wrn.Model." hidden="1">{#N/A,#N/A,FALSE,"Cover";#N/A,#N/A,FALSE,"LUMI";#N/A,#N/A,FALSE,"COMD";#N/A,#N/A,FALSE,"Valuation";#N/A,#N/A,FALSE,"Assumptions";#N/A,#N/A,FALSE,"Pooling";#N/A,#N/A,FALSE,"BalanceSheet"}</definedName>
    <definedName name="wrn.Model._1" localSheetId="14" hidden="1">{#N/A,#N/A,FALSE,"Cover";#N/A,#N/A,FALSE,"LUMI";#N/A,#N/A,FALSE,"COMD";#N/A,#N/A,FALSE,"Valuation";#N/A,#N/A,FALSE,"Assumptions";#N/A,#N/A,FALSE,"Pooling";#N/A,#N/A,FALSE,"BalanceSheet"}</definedName>
    <definedName name="wrn.Model._1" hidden="1">{#N/A,#N/A,FALSE,"Cover";#N/A,#N/A,FALSE,"LUMI";#N/A,#N/A,FALSE,"COMD";#N/A,#N/A,FALSE,"Valuation";#N/A,#N/A,FALSE,"Assumptions";#N/A,#N/A,FALSE,"Pooling";#N/A,#N/A,FALSE,"BalanceSheet"}</definedName>
    <definedName name="wrn.MODELS." localSheetId="14" hidden="1">{"QTRINC",#N/A,FALSE,"QTRINC";"MARGIN",#N/A,FALSE,"MARGIN";"SALES1",#N/A,FALSE,"SALES";"SALES2",#N/A,FALSE,"SALES";"CASHFLOW",#N/A,FALSE,"CASHFLOW"}</definedName>
    <definedName name="wrn.MODELS." hidden="1">{"QTRINC",#N/A,FALSE,"QTRINC";"MARGIN",#N/A,FALSE,"MARGIN";"SALES1",#N/A,FALSE,"SALES";"SALES2",#N/A,FALSE,"SALES";"CASHFLOW",#N/A,FALSE,"CASHFLOW"}</definedName>
    <definedName name="wrn.MODELS._1" localSheetId="14" hidden="1">{"QTRINC",#N/A,FALSE,"QTRINC";"MARGIN",#N/A,FALSE,"MARGIN";"SALES1",#N/A,FALSE,"SALES";"SALES2",#N/A,FALSE,"SALES";"CASHFLOW",#N/A,FALSE,"CASHFLOW"}</definedName>
    <definedName name="wrn.MODELS._1" hidden="1">{"QTRINC",#N/A,FALSE,"QTRINC";"MARGIN",#N/A,FALSE,"MARGIN";"SALES1",#N/A,FALSE,"SALES";"SALES2",#N/A,FALSE,"SALES";"CASHFLOW",#N/A,FALSE,"CASHFLOW"}</definedName>
    <definedName name="wrn.Monthly._.Report." hidden="1">{#N/A,#N/A,FALSE,"Summary Page",#N/A,#N/A;FALSE,"Collections Listing",#N/A,#N/A,FALSE,"Lessee 60 days past due";#N/A,#N/A,FALSE,"Revenues--Lend Base JP Morgan",#N/A,#N/A;FALSE,"JP Morgan Debt Amort Schedule",#N/A,#N/A,FALSE,"Covenant Analysis"}</definedName>
    <definedName name="wrn.Multiples._.Calculation." localSheetId="14"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ltiples._.Calculation._1" localSheetId="14" hidden="1">{#N/A,#N/A,FALSE,"GCM Data Sum";#N/A,#N/A,FALSE,"TIC-Calculation";#N/A,#N/A,FALSE,"TIC  Multiples";#N/A,#N/A,FALSE,"P-E &amp; Price to Book Multiples";#N/A,#N/A,FALSE,"Margins-EBITDA-to-Growth"}</definedName>
    <definedName name="wrn.Multiples._.Calculation._1" hidden="1">{#N/A,#N/A,FALSE,"GCM Data Sum";#N/A,#N/A,FALSE,"TIC-Calculation";#N/A,#N/A,FALSE,"TIC  Multiples";#N/A,#N/A,FALSE,"P-E &amp; Price to Book Multiples";#N/A,#N/A,FALSE,"Margins-EBITDA-to-Growth"}</definedName>
    <definedName name="wrn.NA." hidden="1">{#N/A;#N/A;FALSE;"NA"}</definedName>
    <definedName name="wrn.NT_T._.Manpower._.by._.Department."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ops._.costs." localSheetId="14" hidden="1">{"page1",#N/A,FALSE,"APCI Operations Detail  ";"page2",#N/A,FALSE,"APCI Operations Detail  ";"page3",#N/A,FALSE,"APCI Operations Detail  ";"page4",#N/A,FALSE,"APCI Operations Detail  "}</definedName>
    <definedName name="wrn.ops._.costs." hidden="1">{"page1",#N/A,FALSE,"APCI Operations Detail  ";"page2",#N/A,FALSE,"APCI Operations Detail  ";"page3",#N/A,FALSE,"APCI Operations Detail  ";"page4",#N/A,FALSE,"APCI Operations Detail  "}</definedName>
    <definedName name="wrn.ops._.costs._1" localSheetId="14"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utput." localSheetId="14" hidden="1">{"calspreads",#N/A,FALSE,"Sheet1";"curves",#N/A,FALSE,"Sheet1";"libor",#N/A,FALSE,"Sheet1"}</definedName>
    <definedName name="wrn.Output." hidden="1">{"calspreads",#N/A,FALSE,"Sheet1";"curves",#N/A,FALSE,"Sheet1";"libor",#N/A,FALSE,"Sheet1"}</definedName>
    <definedName name="wrn.PARTNERS._.CAPITAL._.STMT." localSheetId="14" hidden="1">{"PARTNERS CAPITAL STMT",#N/A,FALSE,"Partners Capital"}</definedName>
    <definedName name="wrn.PARTNERS._.CAPITAL._.STMT." hidden="1">{"PARTNERS CAPITAL STMT",#N/A,FALSE,"Partners Capital"}</definedName>
    <definedName name="wrn.PARTNERS._.CAPITAL._.STMT._1" localSheetId="14" hidden="1">{"PARTNERS CAPITAL STMT",#N/A,FALSE,"Partners Capital"}</definedName>
    <definedName name="wrn.PARTNERS._.CAPITAL._.STMT._1" hidden="1">{"PARTNERS CAPITAL STMT",#N/A,FALSE,"Partners Capital"}</definedName>
    <definedName name="wrn.print." localSheetId="14" hidden="1">{#N/A,#N/A,FALSE,"Inv. in cons subs";#N/A,#N/A,FALSE,"Intercomp.";#N/A,#N/A,FALSE,"Common Stock";#N/A,#N/A,FALSE,"Beg. or year re";#N/A,#N/A,FALSE,"Inv. NC sub-undist"}</definedName>
    <definedName name="wrn.print." hidden="1">{#N/A,#N/A,FALSE,"Inv. in cons subs";#N/A,#N/A,FALSE,"Intercomp.";#N/A,#N/A,FALSE,"Common Stock";#N/A,#N/A,FALSE,"Beg. or year re";#N/A,#N/A,FALSE,"Inv. NC sub-undist"}</definedName>
    <definedName name="wrn.PRINT._.ALL." hidden="1">{"balsheet",#N/A,FALSE,"INCOME";"TB3",#N/A,FALSE,"INCOME";"TAJE",#N/A,FALSE,"TAJE";"_200",#N/A,FALSE,"ALLOCATIONS";"_80_1",#N/A,FALSE,"ALLOCATIONS";"_80_2",#N/A,FALSE,"ALLOCATIONS";"_80_3",#N/A,FALSE,"ALLOCATIONS";"_80_4",#N/A,FALSE,"ALLOCATIONS";"_80_5",#N/A,FALSE,"ALLOCATIONS"}</definedName>
    <definedName name="wrn.Print._.All._.Exhibits." localSheetId="14"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Exhibits._1" localSheetId="14" hidden="1">{"Inc Stmt Dollar",#N/A,FALSE,"IS";"Inc Stmt CS",#N/A,FALSE,"IS";"BS Dollar",#N/A,FALSE,"BS";"BS CS",#N/A,FALSE,"BS";"CF Dollar",#N/A,FALSE,"CF";"Ratio No.1",#N/A,FALSE,"Ratio";"Ratio No.2",#N/A,FALSE,"Ratio"}</definedName>
    <definedName name="wrn.Print._.All._.Exhibits._1" hidden="1">{"Inc Stmt Dollar",#N/A,FALSE,"IS";"Inc Stmt CS",#N/A,FALSE,"IS";"BS Dollar",#N/A,FALSE,"BS";"BS CS",#N/A,FALSE,"BS";"CF Dollar",#N/A,FALSE,"CF";"Ratio No.1",#N/A,FALSE,"Ratio";"Ratio No.2",#N/A,FALSE,"Ratio"}</definedName>
    <definedName name="wrn.Print._.All._.Imp.._.Sales." hidden="1">{#N/A,#N/A,FALSE,"Sale 1";#N/A,#N/A,FALSE,"Sale 2";#N/A,#N/A,FALSE,"Sale 3";#N/A,#N/A,FALSE,"Sale 4";#N/A,#N/A,FALSE,"Sale 5";#N/A,#N/A,FALSE,"Sale 6";#N/A,#N/A,FALSE,"Sale 7";#N/A,#N/A,FALSE,"Sale 8";#N/A,#N/A,FALSE,"Sale 9";#N/A,#N/A,FALSE,"Sale 10";#N/A,#N/A,FALSE,"Sale 11";#N/A,#N/A,FALSE,"Sale 12"}</definedName>
    <definedName name="wrn.Print._.All._.Pages." localSheetId="14"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14"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Rent._.Comps." hidden="1">{#N/A,#N/A,FALSE,"Rent 1";#N/A,#N/A,FALSE,"Rent 2";#N/A,#N/A,FALSE,"Rent 3";#N/A,#N/A,FALSE,"Rent 4";#N/A,#N/A,FALSE,"Rent 5";#N/A,#N/A,FALSE,"Rent 6";#N/A,#N/A,FALSE,"Rent 7";#N/A,#N/A,FALSE,"Rent 8";#N/A,#N/A,FALSE,"Rent 9";#N/A,#N/A,FALSE,"Rent 10"}</definedName>
    <definedName name="wrn.Print._.All._.Report._.Pages." hidden="1">{#N/A,#N/A,FALSE,"Executive Summary Page 1";#N/A,#N/A,FALSE,"Executive Summary Page 2";#N/A,#N/A,FALSE,"Executive Summary Page 3";#N/A,#N/A,FALSE,"DCF Assumptions Exhibit";#N/A,#N/A,FALSE,"Metro Profile";#N/A,#N/A,FALSE,"Metro Employment";#N/A,#N/A,FALSE,"US Market";#N/A,#N/A,FALSE,"Rent Roll";#N/A,#N/A,FALSE,"Cap &amp; Disc Rate";#N/A,#N/A,FALSE,"Tax Exhibit";#N/A,#N/A,FALSE,"Operating Statement";#N/A,#N/A,FALSE,"Budget Comparison";#N/A,#N/A,FALSE,"Direct Cap";#N/A,#N/A,FALSE,"SCG Summary";#N/A,#N/A,FALSE,"Mkt Rent Analysis";#N/A,#N/A,FALSE,"Improved Sales Adj. Grid";#N/A,#N/A,FALSE,"Regression Analysis";#N/A,#N/A,FALSE,"Land Sales Adj. Grid";#N/A,#N/A,FALSE,"Cost Schedule"}</definedName>
    <definedName name="wrn.Print._.All._.Report._.Sheets." hidden="1">{#N/A,#N/A,FALSE,"Executive Summary Page 1";#N/A,#N/A,FALSE,"Executive Summary Page 2";#N/A,#N/A,FALSE,"Executive Summary Page 3";#N/A,#N/A,FALSE,"Improvement Description";#N/A,#N/A,FALSE,"Metro Profile";#N/A,#N/A,FALSE,"Metro Employment";#N/A,#N/A,FALSE,"SCG Summary";#N/A,#N/A,FALSE,"Contract Rent Summary";#N/A,#N/A,FALSE,"SCG Unit Rent Summary";#N/A,#N/A,FALSE,"Market Rent Conclusion";#N/A,#N/A,FALSE,"Tax Exhibit";#N/A,#N/A,FALSE,"Operating Statement";#N/A,#N/A,FALSE,"Cap &amp; Discount Rate Analysis";#N/A,#N/A,FALSE,"DCF";#N/A,#N/A,FALSE,"DCF Assumptions Exhibit";#N/A,#N/A,FALSE,"Direct Cap";#N/A,#N/A,FALSE,"Improved Sales Adj. Grid";#N/A,#N/A,FALSE,"Stabilized Op. Stmt";#N/A,#N/A,FALSE,"Regression Analysis";#N/A,#N/A,FALSE,"Land Sales Adj. Grid";#N/A,#N/A,FALSE,"Cost Schedule"}</definedName>
    <definedName name="wrn.print._.all._.sheets." localSheetId="14"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all._.sheets._1" localSheetId="14" hidden="1">{"summary",#N/A,FALSE,"Valuation Analysis";"assumptions1",#N/A,FALSE,"Valuation Analysis";"assumptions2",#N/A,FALSE,"Valuation Analysis"}</definedName>
    <definedName name="wrn.print._.all._.sheets._1" hidden="1">{"summary",#N/A,FALSE,"Valuation Analysis";"assumptions1",#N/A,FALSE,"Valuation Analysis";"assumptions2",#N/A,FALSE,"Valuation Analysis"}</definedName>
    <definedName name="wrn.PRINT._.ALL._1" hidden="1">{"balsheet",#N/A,FALSE,"INCOME";"TB3",#N/A,FALSE,"INCOME";"TAJE",#N/A,FALSE,"TAJE";"_200",#N/A,FALSE,"ALLOCATIONS";"_80_1",#N/A,FALSE,"ALLOCATIONS";"_80_2",#N/A,FALSE,"ALLOCATIONS";"_80_3",#N/A,FALSE,"ALLOCATIONS";"_80_4",#N/A,FALSE,"ALLOCATIONS";"_80_5",#N/A,FALSE,"ALLOCATIONS"}</definedName>
    <definedName name="wrn.PRINT._.ALL._2" hidden="1">{"balsheet",#N/A,FALSE,"INCOME";"TB3",#N/A,FALSE,"INCOME";"TAJE",#N/A,FALSE,"TAJE";"_200",#N/A,FALSE,"ALLOCATIONS";"_80_1",#N/A,FALSE,"ALLOCATIONS";"_80_2",#N/A,FALSE,"ALLOCATIONS";"_80_3",#N/A,FALSE,"ALLOCATIONS";"_80_4",#N/A,FALSE,"ALLOCATIONS";"_80_5",#N/A,FALSE,"ALLOCATIONS"}</definedName>
    <definedName name="wrn.PRINT._.ALL._3" hidden="1">{"balsheet",#N/A,FALSE,"INCOME";"TB3",#N/A,FALSE,"INCOME";"TAJE",#N/A,FALSE,"TAJE";"_200",#N/A,FALSE,"ALLOCATIONS";"_80_1",#N/A,FALSE,"ALLOCATIONS";"_80_2",#N/A,FALSE,"ALLOCATIONS";"_80_3",#N/A,FALSE,"ALLOCATIONS";"_80_4",#N/A,FALSE,"ALLOCATIONS";"_80_5",#N/A,FALSE,"ALLOCATIONS"}</definedName>
    <definedName name="wrn.Print._.Blank._.Exhibit." localSheetId="14" hidden="1">{"Extra 1",#N/A,FALSE,"Blank"}</definedName>
    <definedName name="wrn.Print._.Blank._.Exhibit." hidden="1">{"Extra 1",#N/A,FALSE,"Blank"}</definedName>
    <definedName name="wrn.Print._.Blank._.Exhibit._1" localSheetId="14" hidden="1">{"Extra 1",#N/A,FALSE,"Blank"}</definedName>
    <definedName name="wrn.Print._.Blank._.Exhibit._1" hidden="1">{"Extra 1",#N/A,FALSE,"Blank"}</definedName>
    <definedName name="wrn.Print._.BS._.Exhibits." localSheetId="14" hidden="1">{"BS Dollar",#N/A,FALSE,"BS";"BS CS",#N/A,FALSE,"BS"}</definedName>
    <definedName name="wrn.Print._.BS._.Exhibits." hidden="1">{"BS Dollar",#N/A,FALSE,"BS";"BS CS",#N/A,FALSE,"BS"}</definedName>
    <definedName name="wrn.Print._.BS._.Exhibits._1" localSheetId="14" hidden="1">{"BS Dollar",#N/A,FALSE,"BS";"BS CS",#N/A,FALSE,"BS"}</definedName>
    <definedName name="wrn.Print._.BS._.Exhibits._1" hidden="1">{"BS Dollar",#N/A,FALSE,"BS";"BS CS",#N/A,FALSE,"BS"}</definedName>
    <definedName name="wrn.Print._.CF._.Exhibit." localSheetId="14" hidden="1">{"CF Dollar",#N/A,FALSE,"CF"}</definedName>
    <definedName name="wrn.Print._.CF._.Exhibit." hidden="1">{"CF Dollar",#N/A,FALSE,"CF"}</definedName>
    <definedName name="wrn.Print._.CF._.Exhibit._1" localSheetId="14" hidden="1">{"CF Dollar",#N/A,FALSE,"CF"}</definedName>
    <definedName name="wrn.Print._.CF._.Exhibit._1" hidden="1">{"CF Dollar",#N/A,FALSE,"CF"}</definedName>
    <definedName name="wrn.Print._.Documents." hidden="1">{#N/A,#N/A,TRUE,"Cover Page";#N/A,#N/A,TRUE,"Executive Summary";#N/A,#N/A,TRUE,"Photos";#N/A,#N/A,TRUE,"Area Map";#N/A,#N/A,TRUE,"Descriptions";#N/A,#N/A,TRUE,"SitePlan";#N/A,#N/A,TRUE,"Land Grid";#N/A,#N/A,TRUE,"Land Sales Map";#N/A,#N/A,TRUE,"Cost Approach Schedule";#N/A,#N/A,TRUE,"Certification"}</definedName>
    <definedName name="wrn.Print._.Full._.Format." hidden="1">{#N/A,#N/A,FALSE,"Assumptions";"Model",#N/A,FALSE,"MDU";#N/A,#N/A,FALSE,"Notes"}</definedName>
    <definedName name="wrn.print._.graphs." localSheetId="14"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graphs._1" localSheetId="14"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Improved._.Sales." hidden="1">{#N/A,#N/A,FALSE,"Sale 1";#N/A,#N/A,FALSE,"Sale 2";#N/A,#N/A,FALSE,"Sale 3";#N/A,#N/A,FALSE,"Sale 4";#N/A,#N/A,FALSE,"Sale 5";#N/A,#N/A,FALSE,"Sale 6";#N/A,#N/A,FALSE,"Sale 7";#N/A,#N/A,FALSE,"Sale 8";#N/A,#N/A,FALSE,"Sale 9";#N/A,#N/A,FALSE,"Sale 10";#N/A,#N/A,FALSE,"Sale 11";#N/A,#N/A,FALSE,"Sale 12"}</definedName>
    <definedName name="wrn.Print._.IS._.Exhibits." localSheetId="14" hidden="1">{"Inc Stmt Dollar",#N/A,FALSE,"IS";"Inc Stmt CS",#N/A,FALSE,"IS"}</definedName>
    <definedName name="wrn.Print._.IS._.Exhibits." hidden="1">{"Inc Stmt Dollar",#N/A,FALSE,"IS";"Inc Stmt CS",#N/A,FALSE,"IS"}</definedName>
    <definedName name="wrn.Print._.IS._.Exhibits._1" localSheetId="14" hidden="1">{"Inc Stmt Dollar",#N/A,FALSE,"IS";"Inc Stmt CS",#N/A,FALSE,"IS"}</definedName>
    <definedName name="wrn.Print._.IS._.Exhibits._1" hidden="1">{"Inc Stmt Dollar",#N/A,FALSE,"IS";"Inc Stmt CS",#N/A,FALSE,"IS"}</definedName>
    <definedName name="wrn.Print._.PNL._.Download." localSheetId="14" hidden="1">{"PNLProjDL",#N/A,FALSE,"PROJCO";"PNLParDL",#N/A,FALSE,"Parent"}</definedName>
    <definedName name="wrn.Print._.PNL._.Download." hidden="1">{"PNLProjDL",#N/A,FALSE,"PROJCO";"PNLParDL",#N/A,FALSE,"Parent"}</definedName>
    <definedName name="wrn.Print._.PNL._.Download._1" localSheetId="14" hidden="1">{"PNLProjDL",#N/A,FALSE,"PROJCO";"PNLParDL",#N/A,FALSE,"Parent"}</definedName>
    <definedName name="wrn.Print._.PNL._.Download._1" hidden="1">{"PNLProjDL",#N/A,FALSE,"PROJCO";"PNLParDL",#N/A,FALSE,"Parent"}</definedName>
    <definedName name="wrn.Print._.Ratio._.Exhibits." localSheetId="14" hidden="1">{"Ratio No.1",#N/A,FALSE,"Ratio";"Ratio No.2",#N/A,FALSE,"Ratio"}</definedName>
    <definedName name="wrn.Print._.Ratio._.Exhibits." hidden="1">{"Ratio No.1",#N/A,FALSE,"Ratio";"Ratio No.2",#N/A,FALSE,"Ratio"}</definedName>
    <definedName name="wrn.Print._.Ratio._.Exhibits._1" localSheetId="14" hidden="1">{"Ratio No.1",#N/A,FALSE,"Ratio";"Ratio No.2",#N/A,FALSE,"Ratio"}</definedName>
    <definedName name="wrn.Print._.Ratio._.Exhibits._1" hidden="1">{"Ratio No.1",#N/A,FALSE,"Ratio";"Ratio No.2",#N/A,FALSE,"Ratio"}</definedName>
    <definedName name="wrn.print._.raw._.data._.entry." localSheetId="14" hidden="1">{"inputs raw data",#N/A,TRUE,"INPUT"}</definedName>
    <definedName name="wrn.print._.raw._.data._.entry." hidden="1">{"inputs raw data",#N/A,TRUE,"INPUT"}</definedName>
    <definedName name="wrn.print._.raw._.data._.entry._1" localSheetId="14" hidden="1">{"inputs raw data",#N/A,TRUE,"INPUT"}</definedName>
    <definedName name="wrn.print._.raw._.data._.entry._1" hidden="1">{"inputs raw data",#N/A,TRUE,"INPUT"}</definedName>
    <definedName name="wrn.Print._.Rent._.Comps." hidden="1">{#N/A,#N/A,FALSE,"Rent 1";#N/A,#N/A,FALSE,"Rent 2";#N/A,#N/A,FALSE,"Rent 3";#N/A,#N/A,FALSE,"Rent 4";#N/A,#N/A,FALSE,"Rent 5";#N/A,#N/A,FALSE,"Rent 6";#N/A,#N/A,FALSE,"Rent 7";#N/A,#N/A,FALSE,"Rent 8"}</definedName>
    <definedName name="wrn.Print._.Report." hidden="1">{#N/A,#N/A,TRUE,"Summary";#N/A,#N/A,TRUE,"Page Break";#N/A,#N/A,TRUE,"Page Break";#N/A,#N/A,TRUE,"Page Break";#N/A,#N/A,TRUE,"ID &amp; Area Data";#N/A,#N/A,TRUE,"Main Site Data";#N/A,#N/A,TRUE,"Page Break";#N/A,#N/A,TRUE,"Building Data 1 &amp; 2";#N/A,#N/A,TRUE,"Property Tax Data";#N/A,#N/A,TRUE,"Land";#N/A,#N/A,TRUE,"Page Break";#N/A,#N/A,TRUE,"Adjustment Discussion";#N/A,#N/A,TRUE,"Structural 1";#N/A,#N/A,TRUE,"Structural 2";#N/A,#N/A,TRUE,"Site 1";#N/A,#N/A,TRUE,"Site 2";#N/A,#N/A,TRUE,"Landscaping";#N/A,#N/A,TRUE,"Income Approach"}</definedName>
    <definedName name="wrn.print._.summary._.sheets." localSheetId="14" hidden="1">{"summary1",#N/A,TRUE,"Comps";"summary2",#N/A,TRUE,"Comps";"summary3",#N/A,TRUE,"Comps"}</definedName>
    <definedName name="wrn.print._.summary._.sheets." hidden="1">{"summary1",#N/A,TRUE,"Comps";"summary2",#N/A,TRUE,"Comps";"summary3",#N/A,TRUE,"Comps"}</definedName>
    <definedName name="wrn.print._.summary._.sheets._1" localSheetId="14" hidden="1">{"summary1",#N/A,TRUE,"Comps";"summary2",#N/A,TRUE,"Comps";"summary3",#N/A,TRUE,"Comps"}</definedName>
    <definedName name="wrn.print._.summary._.sheets._1" hidden="1">{"summary1",#N/A,TRUE,"Comps";"summary2",#N/A,TRUE,"Comps";"summary3",#N/A,TRUE,"Comps"}</definedName>
    <definedName name="wrn.print._.summary._.sheets.2" hidden="1">{"summary1",#N/A,TRUE;"Comps","summary2",#N/A;TRUE,"Comps","summary3";#N/A,TRUE,"Comps"}</definedName>
    <definedName name="wrn.print._1" localSheetId="14" hidden="1">{#N/A,#N/A,FALSE,"Inv. in cons subs";#N/A,#N/A,FALSE,"Intercomp.";#N/A,#N/A,FALSE,"Common Stock";#N/A,#N/A,FALSE,"Beg. or year re";#N/A,#N/A,FALSE,"Inv. NC sub-undist"}</definedName>
    <definedName name="wrn.print._1" hidden="1">{#N/A,#N/A,FALSE,"Inv. in cons subs";#N/A,#N/A,FALSE,"Intercomp.";#N/A,#N/A,FALSE,"Common Stock";#N/A,#N/A,FALSE,"Beg. or year re";#N/A,#N/A,FALSE,"Inv. NC sub-undist"}</definedName>
    <definedName name="wrn.Print_Buyer." hidden="1">{#N/A,"DR",FALSE,"increm pf",#N/A,"MAMSI";FALSE,"increm pf",#N/A,"MAXI",FALSE,"increm pf";#N/A,"PCAM",FALSE,"increm pf",#N/A,"PHSV";FALSE,"increm pf",#N/A,"SIE",FALSE,"increm pf"}</definedName>
    <definedName name="wrn.Print_Earnings_template." localSheetId="14"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Earnings_template._1" localSheetId="14"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14" hidden="1">{"var_page",#N/A,FALSE,"template"}</definedName>
    <definedName name="wrn.Print_Var_page." hidden="1">{"var_page",#N/A,FALSE,"template"}</definedName>
    <definedName name="wrn.Print_Var_page._1" localSheetId="14" hidden="1">{"var_page",#N/A,FALSE,"template"}</definedName>
    <definedName name="wrn.Print_Var_page._1" hidden="1">{"var_page",#N/A,FALSE,"template"}</definedName>
    <definedName name="wrn.print_variance." localSheetId="14" hidden="1">{"var_report",#N/A,FALSE,"template"}</definedName>
    <definedName name="wrn.print_variance." hidden="1">{"var_report",#N/A,FALSE,"template"}</definedName>
    <definedName name="wrn.print_variance._1" localSheetId="14" hidden="1">{"var_report",#N/A,FALSE,"template"}</definedName>
    <definedName name="wrn.print_variance._1" hidden="1">{"var_report",#N/A,FALSE,"template"}</definedName>
    <definedName name="wrn.Print_Variance_Page." localSheetId="14" hidden="1">{"variance_page",#N/A,FALSE,"template"}</definedName>
    <definedName name="wrn.Print_Variance_Page." hidden="1">{"variance_page",#N/A,FALSE,"template"}</definedName>
    <definedName name="wrn.Print_Variance_Page._1" localSheetId="14" hidden="1">{"variance_page",#N/A,FALSE,"template"}</definedName>
    <definedName name="wrn.Print_Variance_Page._1" hidden="1">{"variance_page",#N/A,FALSE,"template"}</definedName>
    <definedName name="wrn.print1." localSheetId="14" hidden="1">{"assumption1",#N/A,FALSE,"Assumptions";"assumption2",#N/A,FALSE,"Assumptions";"assumption3",#N/A,FALSE,"Assumptions";"prod",#N/A,FALSE,"Financials";"prod2",#N/A,FALSE,"Financials";"pnl",#N/A,FALSE,"Financials";"pnl2",#N/A,FALSE,"Financials";"cash",#N/A,FALSE,"Financials";"cash2",#N/A,FALSE,"Financials"}</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localSheetId="14"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localSheetId="14"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localSheetId="14"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localSheetId="14"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2" localSheetId="14"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localSheetId="14"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localSheetId="14"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localSheetId="14"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3" localSheetId="14"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3_1" localSheetId="14" hidden="1">{"assumption1",#N/A,FALSE,"Assumptions";"assumption2",#N/A,FALSE,"Assumptions";"assumption3",#N/A,FALSE,"Assumptions";"prod",#N/A,FALSE,"Financials";"prod2",#N/A,FALSE,"Financials";"pnl",#N/A,FALSE,"Financials";"pnl2",#N/A,FALSE,"Financials";"cash",#N/A,FALSE,"Financials";"cash2",#N/A,FALSE,"Financials"}</definedName>
    <definedName name="wrn.print1._3_1" hidden="1">{"assumption1",#N/A,FALSE,"Assumptions";"assumption2",#N/A,FALSE,"Assumptions";"assumption3",#N/A,FALSE,"Assumptions";"prod",#N/A,FALSE,"Financials";"prod2",#N/A,FALSE,"Financials";"pnl",#N/A,FALSE,"Financials";"pnl2",#N/A,FALSE,"Financials";"cash",#N/A,FALSE,"Financials";"cash2",#N/A,FALSE,"Financials"}</definedName>
    <definedName name="wrn.print1._3_2" localSheetId="14" hidden="1">{"assumption1",#N/A,FALSE,"Assumptions";"assumption2",#N/A,FALSE,"Assumptions";"assumption3",#N/A,FALSE,"Assumptions";"prod",#N/A,FALSE,"Financials";"prod2",#N/A,FALSE,"Financials";"pnl",#N/A,FALSE,"Financials";"pnl2",#N/A,FALSE,"Financials";"cash",#N/A,FALSE,"Financials";"cash2",#N/A,FALSE,"Financials"}</definedName>
    <definedName name="wrn.print1._3_2" hidden="1">{"assumption1",#N/A,FALSE,"Assumptions";"assumption2",#N/A,FALSE,"Assumptions";"assumption3",#N/A,FALSE,"Assumptions";"prod",#N/A,FALSE,"Financials";"prod2",#N/A,FALSE,"Financials";"pnl",#N/A,FALSE,"Financials";"pnl2",#N/A,FALSE,"Financials";"cash",#N/A,FALSE,"Financials";"cash2",#N/A,FALSE,"Financials"}</definedName>
    <definedName name="wrn.print1._3_3" localSheetId="14" hidden="1">{"assumption1",#N/A,FALSE,"Assumptions";"assumption2",#N/A,FALSE,"Assumptions";"assumption3",#N/A,FALSE,"Assumptions";"prod",#N/A,FALSE,"Financials";"prod2",#N/A,FALSE,"Financials";"pnl",#N/A,FALSE,"Financials";"pnl2",#N/A,FALSE,"Financials";"cash",#N/A,FALSE,"Financials";"cash2",#N/A,FALSE,"Financials"}</definedName>
    <definedName name="wrn.print1._3_3" hidden="1">{"assumption1",#N/A,FALSE,"Assumptions";"assumption2",#N/A,FALSE,"Assumptions";"assumption3",#N/A,FALSE,"Assumptions";"prod",#N/A,FALSE,"Financials";"prod2",#N/A,FALSE,"Financials";"pnl",#N/A,FALSE,"Financials";"pnl2",#N/A,FALSE,"Financials";"cash",#N/A,FALSE,"Financials";"cash2",#N/A,FALSE,"Financials"}</definedName>
    <definedName name="wrn.print1._4" localSheetId="14"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4_1" localSheetId="14" hidden="1">{"assumption1",#N/A,FALSE,"Assumptions";"assumption2",#N/A,FALSE,"Assumptions";"assumption3",#N/A,FALSE,"Assumptions";"prod",#N/A,FALSE,"Financials";"prod2",#N/A,FALSE,"Financials";"pnl",#N/A,FALSE,"Financials";"pnl2",#N/A,FALSE,"Financials";"cash",#N/A,FALSE,"Financials";"cash2",#N/A,FALSE,"Financials"}</definedName>
    <definedName name="wrn.print1._4_1" hidden="1">{"assumption1",#N/A,FALSE,"Assumptions";"assumption2",#N/A,FALSE,"Assumptions";"assumption3",#N/A,FALSE,"Assumptions";"prod",#N/A,FALSE,"Financials";"prod2",#N/A,FALSE,"Financials";"pnl",#N/A,FALSE,"Financials";"pnl2",#N/A,FALSE,"Financials";"cash",#N/A,FALSE,"Financials";"cash2",#N/A,FALSE,"Financials"}</definedName>
    <definedName name="wrn.print1._4_2" localSheetId="14" hidden="1">{"assumption1",#N/A,FALSE,"Assumptions";"assumption2",#N/A,FALSE,"Assumptions";"assumption3",#N/A,FALSE,"Assumptions";"prod",#N/A,FALSE,"Financials";"prod2",#N/A,FALSE,"Financials";"pnl",#N/A,FALSE,"Financials";"pnl2",#N/A,FALSE,"Financials";"cash",#N/A,FALSE,"Financials";"cash2",#N/A,FALSE,"Financials"}</definedName>
    <definedName name="wrn.print1._4_2" hidden="1">{"assumption1",#N/A,FALSE,"Assumptions";"assumption2",#N/A,FALSE,"Assumptions";"assumption3",#N/A,FALSE,"Assumptions";"prod",#N/A,FALSE,"Financials";"prod2",#N/A,FALSE,"Financials";"pnl",#N/A,FALSE,"Financials";"pnl2",#N/A,FALSE,"Financials";"cash",#N/A,FALSE,"Financials";"cash2",#N/A,FALSE,"Financials"}</definedName>
    <definedName name="wrn.print1._4_3" localSheetId="14" hidden="1">{"assumption1",#N/A,FALSE,"Assumptions";"assumption2",#N/A,FALSE,"Assumptions";"assumption3",#N/A,FALSE,"Assumptions";"prod",#N/A,FALSE,"Financials";"prod2",#N/A,FALSE,"Financials";"pnl",#N/A,FALSE,"Financials";"pnl2",#N/A,FALSE,"Financials";"cash",#N/A,FALSE,"Financials";"cash2",#N/A,FALSE,"Financials"}</definedName>
    <definedName name="wrn.print1._4_3" hidden="1">{"assumption1",#N/A,FALSE,"Assumptions";"assumption2",#N/A,FALSE,"Assumptions";"assumption3",#N/A,FALSE,"Assumptions";"prod",#N/A,FALSE,"Financials";"prod2",#N/A,FALSE,"Financials";"pnl",#N/A,FALSE,"Financials";"pnl2",#N/A,FALSE,"Financials";"cash",#N/A,FALSE,"Financials";"cash2",#N/A,FALSE,"Financials"}</definedName>
    <definedName name="wrn.print1._5" localSheetId="1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1._5_1" localSheetId="14" hidden="1">{"assumption1",#N/A,FALSE,"Assumptions";"assumption2",#N/A,FALSE,"Assumptions";"assumption3",#N/A,FALSE,"Assumptions";"prod",#N/A,FALSE,"Financials";"prod2",#N/A,FALSE,"Financials";"pnl",#N/A,FALSE,"Financials";"pnl2",#N/A,FALSE,"Financials";"cash",#N/A,FALSE,"Financials";"cash2",#N/A,FALSE,"Financials"}</definedName>
    <definedName name="wrn.print1._5_1" hidden="1">{"assumption1",#N/A,FALSE,"Assumptions";"assumption2",#N/A,FALSE,"Assumptions";"assumption3",#N/A,FALSE,"Assumptions";"prod",#N/A,FALSE,"Financials";"prod2",#N/A,FALSE,"Financials";"pnl",#N/A,FALSE,"Financials";"pnl2",#N/A,FALSE,"Financials";"cash",#N/A,FALSE,"Financials";"cash2",#N/A,FALSE,"Financials"}</definedName>
    <definedName name="wrn.print1._5_2" localSheetId="14" hidden="1">{"assumption1",#N/A,FALSE,"Assumptions";"assumption2",#N/A,FALSE,"Assumptions";"assumption3",#N/A,FALSE,"Assumptions";"prod",#N/A,FALSE,"Financials";"prod2",#N/A,FALSE,"Financials";"pnl",#N/A,FALSE,"Financials";"pnl2",#N/A,FALSE,"Financials";"cash",#N/A,FALSE,"Financials";"cash2",#N/A,FALSE,"Financials"}</definedName>
    <definedName name="wrn.print1._5_2" hidden="1">{"assumption1",#N/A,FALSE,"Assumptions";"assumption2",#N/A,FALSE,"Assumptions";"assumption3",#N/A,FALSE,"Assumptions";"prod",#N/A,FALSE,"Financials";"prod2",#N/A,FALSE,"Financials";"pnl",#N/A,FALSE,"Financials";"pnl2",#N/A,FALSE,"Financials";"cash",#N/A,FALSE,"Financials";"cash2",#N/A,FALSE,"Financials"}</definedName>
    <definedName name="wrn.print1._5_3" localSheetId="14" hidden="1">{"assumption1",#N/A,FALSE,"Assumptions";"assumption2",#N/A,FALSE,"Assumptions";"assumption3",#N/A,FALSE,"Assumptions";"prod",#N/A,FALSE,"Financials";"prod2",#N/A,FALSE,"Financials";"pnl",#N/A,FALSE,"Financials";"pnl2",#N/A,FALSE,"Financials";"cash",#N/A,FALSE,"Financials";"cash2",#N/A,FALSE,"Financials"}</definedName>
    <definedName name="wrn.print1._5_3" hidden="1">{"assumption1",#N/A,FALSE,"Assumptions";"assumption2",#N/A,FALSE,"Assumptions";"assumption3",#N/A,FALSE,"Assumptions";"prod",#N/A,FALSE,"Financials";"prod2",#N/A,FALSE,"Financials";"pnl",#N/A,FALSE,"Financials";"pnl2",#N/A,FALSE,"Financials";"cash",#N/A,FALSE,"Financials";"cash2",#N/A,FALSE,"Financials"}</definedName>
    <definedName name="wrn.PrintAll." localSheetId="14" hidden="1">{"PA1",#N/A,TRUE,"BORDMW";"pa2",#N/A,TRUE,"BORDMW";"PA3",#N/A,TRUE,"BORDMW";"PA4",#N/A,TRUE,"BORDMW"}</definedName>
    <definedName name="wrn.PrintAll." hidden="1">{"PA1",#N/A,TRUE,"BORDMW";"pa2",#N/A,TRUE,"BORDMW";"PA3",#N/A,TRUE,"BORDMW";"PA4",#N/A,TRUE,"BORDMW"}</definedName>
    <definedName name="wrn.PrintAll._1" localSheetId="14" hidden="1">{"PA1",#N/A,TRUE,"BORDMW";"pa2",#N/A,TRUE,"BORDMW";"PA3",#N/A,TRUE,"BORDMW";"PA4",#N/A,TRUE,"BORDMW"}</definedName>
    <definedName name="wrn.PrintAll._1"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Workbook." hidden="1">{"Index",#N/A,FALSE,"Index"}</definedName>
    <definedName name="wrn.Profitability._.Indicators." hidden="1">{"ProfPrintArea",#N/A,FALSE,"Prof (c)"}</definedName>
    <definedName name="wrn.Profitability._.Indicators._.Base._.Case." hidden="1">{"ProfPrintArea",#N/A,FALSE,"Prof (c)"}</definedName>
    <definedName name="wrn.Project._.Summary." localSheetId="14" hidden="1">{"Summary",#N/A,FALSE,"MICMULT";"Income Statement",#N/A,FALSE,"MICMULT";"Cash Flows",#N/A,FALSE,"MICMULT"}</definedName>
    <definedName name="wrn.Project._.Summary." hidden="1">{"Summary",#N/A,FALSE,"MICMULT";"Income Statement",#N/A,FALSE,"MICMULT";"Cash Flows",#N/A,FALSE,"MICMULT"}</definedName>
    <definedName name="wrn.Project._.Summary._1" localSheetId="14" hidden="1">{"Summary",#N/A,FALSE,"MICMULT";"Income Statement",#N/A,FALSE,"MICMULT";"Cash Flows",#N/A,FALSE,"MICMULT"}</definedName>
    <definedName name="wrn.Project._.Summary._1" hidden="1">{"Summary",#N/A,FALSE,"MICMULT";"Income Statement",#N/A,FALSE,"MICMULT";"Cash Flows",#N/A,FALSE,"MICMULT"}</definedName>
    <definedName name="wrn.Projected._.Data._.and._.Subject._.Company._.Data." localSheetId="14" hidden="1">{#N/A,#N/A,FALSE,"Projected Data &amp; SUBJECT-INPUTS"}</definedName>
    <definedName name="wrn.Projected._.Data._.and._.Subject._.Company._.Data." hidden="1">{#N/A,#N/A,FALSE,"Projected Data &amp; SUBJECT-INPUTS"}</definedName>
    <definedName name="wrn.Projected._.Data._.and._.Subject._.Company._.Data._1" localSheetId="14" hidden="1">{#N/A,#N/A,FALSE,"Projected Data &amp; SUBJECT-INPUTS"}</definedName>
    <definedName name="wrn.Projected._.Data._.and._.Subject._.Company._.Data._1" hidden="1">{#N/A,#N/A,FALSE,"Projected Data &amp; SUBJECT-INPUTS"}</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cap." localSheetId="14" hidden="1">{#N/A,#N/A,FALSE,"RECAP";#N/A,#N/A,FALSE,"CW_B";#N/A,#N/A,FALSE,"CW_M";#N/A,#N/A,FALSE,"CW_E";#N/A,#N/A,FALSE,"CW_F";#N/A,#N/A,FALSE,"FC_B";#N/A,#N/A,FALSE,"FC_M";#N/A,#N/A,FALSE,"FC_E";#N/A,#N/A,FALSE,"FC_F";#N/A,#N/A,FALSE,"CS"}</definedName>
    <definedName name="wrn.recap." hidden="1">{#N/A,#N/A,FALSE,"RECAP";#N/A,#N/A,FALSE,"CW_B";#N/A,#N/A,FALSE,"CW_M";#N/A,#N/A,FALSE,"CW_E";#N/A,#N/A,FALSE,"CW_F";#N/A,#N/A,FALSE,"FC_B";#N/A,#N/A,FALSE,"FC_M";#N/A,#N/A,FALSE,"FC_E";#N/A,#N/A,FALSE,"FC_F";#N/A,#N/A,FALSE,"CS"}</definedName>
    <definedName name="wrn.RECON." hidden="1">{"RECON",#N/A,FALSE,"Allocations"}</definedName>
    <definedName name="wrn.RECON._1" hidden="1">{"RECON",#N/A,FALSE,"Allocations"}</definedName>
    <definedName name="wrn.RECON._2" hidden="1">{"RECON",#N/A,FALSE,"Allocations"}</definedName>
    <definedName name="wrn.RECON._3" hidden="1">{"RECON",#N/A,FALSE,"Allocations"}</definedName>
    <definedName name="wrn.red_take." localSheetId="14" hidden="1">{"red_take_pg1",#N/A,FALSE,"reduced_take";"red_take_pg2",#N/A,FALSE,"reduced_take";"red_take_pg3",#N/A,FALSE,"reduced_take";"red_take_pg4",#N/A,FALSE,"reduced_take";"red_take_pg5",#N/A,FALSE,"reduced_take";"red_take_pg6",#N/A,FALSE,"reduced_take"}</definedName>
    <definedName name="wrn.red_take." hidden="1">{"red_take_pg1",#N/A,FALSE,"reduced_take";"red_take_pg2",#N/A,FALSE,"reduced_take";"red_take_pg3",#N/A,FALSE,"reduced_take";"red_take_pg4",#N/A,FALSE,"reduced_take";"red_take_pg5",#N/A,FALSE,"reduced_take";"red_take_pg6",#N/A,FALSE,"reduced_take"}</definedName>
    <definedName name="wrn.red_take._1" localSheetId="14"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forcast._.Print." hidden="1">{#N/A,#N/A,FALSE;"RF Inc Stmt",#N/A,#N/A;FALSE,"RF-IS-1",#N/A;#N/A,FALSE,"RF-IS-2"}</definedName>
    <definedName name="wrn.Reforcast._.Print1" hidden="1">{#N/A,#N/A,FALSE;"RF Inc Stmt",#N/A,#N/A;FALSE,"RF-IS-1",#N/A;#N/A,FALSE,"RF-IS-2"}</definedName>
    <definedName name="wrn.Reforecast."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placement._.Cost." hidden="1">{#N/A,#N/A,TRUE,"Cover Repl",#N/A,#N/A,TRUE,"P&amp;L";#N/A,#N/A,TRUE,"P&amp;L (2)",#N/A,#N/A,TRUE,"BS";#N/A,#N/A,TRUE,"Depreciation",#N/A,#N/A,TRUE,"GRAPHS";#N/A,#N/A,TRUE,"DCF EBITDA Multiple",#N/A,#N/A,TRUE,"DCF Perpetual Growth"}</definedName>
    <definedName name="wrn.Report." hidden="1">{#N/A,#N/A,FALSE,"Work performed";#N/A,#N/A,FALSE,"Resources"}</definedName>
    <definedName name="wrn.Report._.Exhibits." localSheetId="14" hidden="1">{"Inc Stmt Exhibit",#N/A,FALSE,"IS";"BS Exhibit",#N/A,FALSE,"BS";"Ratio No.1",#N/A,FALSE,"Ratio";"Ratio No.2",#N/A,FALSE,"Ratio"}</definedName>
    <definedName name="wrn.Report._.Exhibits." hidden="1">{"Inc Stmt Exhibit",#N/A,FALSE,"IS";"BS Exhibit",#N/A,FALSE,"BS";"Ratio No.1",#N/A,FALSE,"Ratio";"Ratio No.2",#N/A,FALSE,"Ratio"}</definedName>
    <definedName name="wrn.Report._.Exhibits._1" localSheetId="14" hidden="1">{"Inc Stmt Exhibit",#N/A,FALSE,"IS";"BS Exhibit",#N/A,FALSE,"BS";"Ratio No.1",#N/A,FALSE,"Ratio";"Ratio No.2",#N/A,FALSE,"Ratio"}</definedName>
    <definedName name="wrn.Report._.Exhibits._1" hidden="1">{"Inc Stmt Exhibit",#N/A,FALSE,"IS";"BS Exhibit",#N/A,FALSE,"BS";"Ratio No.1",#N/A,FALSE,"Ratio";"Ratio No.2",#N/A,FALSE,"Ratio"}</definedName>
    <definedName name="wrn.REPORT._.FOR._.CCA." hidden="1">{"CCA",#N/A,FALSE,"INPUT";"Pricing","CCA",FALSE,"Pricing";"Rent","CCA",FALSE,"Rent,Exp";"Fund Flow",#N/A,FALSE,"Fund Flow"}</definedName>
    <definedName name="wrn.REPORT._.FOR._.FA." hidden="1">{"Report for FA","FA",FALSE,"Benefits"}</definedName>
    <definedName name="wrn.REPORT._.FOR._.LUS." hidden="1">{#N/A,#N/A,FALSE,"LeaseData";"Rent",#N/A,FALSE,"Rent,Exp"}</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detail." localSheetId="14"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_1" localSheetId="14"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graph." localSheetId="14" hidden="1">{"revenue graph",#N/A,FALSE,"Revenue Graph"}</definedName>
    <definedName name="wrn.revenue._.graph." hidden="1">{"revenue graph",#N/A,FALSE,"Revenue Graph"}</definedName>
    <definedName name="wrn.revenue._.graph._1" localSheetId="14" hidden="1">{"revenue graph",#N/A,FALSE,"Revenue Graph"}</definedName>
    <definedName name="wrn.revenue._.graph._1" hidden="1">{"revenue graph",#N/A,FALSE,"Revenue Graph"}</definedName>
    <definedName name="wrn.rollup." hidden="1">{"page1",#N/A,FALSE,"rollup"}</definedName>
    <definedName name="wrn.Roof._.Report." hidden="1">{"Roofs Page 1",#N/A,FALSE,"Roof Outline";"Roofs Page 2",#N/A,FALSE,"Roof Outline"}</definedName>
    <definedName name="wrn.RustyPresentation." hidden="1">{#N/A,#N/A,TRUE,"TransCore Summary",#N/A,#N/A,TRUE,"TransCore IS";#N/A,#N/A,TRUE,"TransCore Balance",#N/A,#N/A,TRUE,"TransCore Backlog";#N/A,#N/A,TRUE,"Syntonic IS",#N/A,#N/A,TRUE,"Syntonic Bal";#N/A,#N/A,TRUE,"Systems IS",#N/A,#N/A,TRUE,"Systems Bal"}</definedName>
    <definedName name="wrn.sales." localSheetId="14" hidden="1">{"sales",#N/A,FALSE,"Sales";"sales existing",#N/A,FALSE,"Sales";"sales rd1",#N/A,FALSE,"Sales";"sales rd2",#N/A,FALSE,"Sales"}</definedName>
    <definedName name="wrn.sales." hidden="1">{"sales",#N/A,FALSE,"Sales";"sales existing",#N/A,FALSE,"Sales";"sales rd1",#N/A,FALSE,"Sales";"sales rd2",#N/A,FALSE,"Sales"}</definedName>
    <definedName name="wrn.Sales._.Information." hidden="1">{#N/A,#N/A,FALSE,"Cover Page";#N/A,#N/A,FALSE,"Table of Contents";#N/A,#N/A,FALSE,"Investment-Acquisition Costs";#N/A,#N/A,FALSE,"Financing Assumptions";#N/A,#N/A,FALSE,"Proforma Assumptions";#N/A,#N/A,FALSE,"Rent Roll";#N/A,#N/A,FALSE,"Taxes and Assessments"}</definedName>
    <definedName name="wrn.Sales._.Package._.MPS._.01." hidden="1">{#N/A,#N/A,FALSE,"Cover Page";#N/A,#N/A,FALSE,"Table of Contents";#N/A,#N/A,FALSE,"Executive Summary";#N/A,#N/A,FALSE,"Investment-Acquisition Costs";#N/A,#N/A,FALSE,"Financing Assumptions";#N/A,#N/A,FALSE,"Rent Roll";#N/A,#N/A,FALSE,"Taxes and Assessments"}</definedName>
    <definedName name="wrn.sales._1" localSheetId="14" hidden="1">{"sales",#N/A,FALSE,"Sales";"sales existing",#N/A,FALSE,"Sales";"sales rd1",#N/A,FALSE,"Sales";"sales rd2",#N/A,FALSE,"Sales"}</definedName>
    <definedName name="wrn.sales._1" hidden="1">{"sales",#N/A,FALSE,"Sales";"sales existing",#N/A,FALSE,"Sales";"sales rd1",#N/A,FALSE,"Sales";"sales rd2",#N/A,FALSE,"Sales"}</definedName>
    <definedName name="wrn.sample." localSheetId="14" hidden="1">{"sample",#N/A,FALSE,"Client Input Sheet"}</definedName>
    <definedName name="wrn.sample." hidden="1">{"sample",#N/A,FALSE,"Client Input Sheet"}</definedName>
    <definedName name="wrn.sample._1" localSheetId="14" hidden="1">{"sample",#N/A,FALSE,"Client Input Sheet"}</definedName>
    <definedName name="wrn.sample._1" hidden="1">{"sample",#N/A,FALSE,"Client Input Sheet"}</definedName>
    <definedName name="wrn.Schedules." hidden="1">{#N/A,#N/A,FALSE,"Lse-ex";#N/A,#N/A,FALSE,"Rollover";#N/A,#N/A,FALSE,"Hist Sales";#N/A,#N/A,FALSE,"97 Occup Cst";#N/A,#N/A,FALSE,"Breakpoint";#N/A,#N/A,FALSE,"Rentroll";#N/A,#N/A,FALSE,"Hst I&amp;E";#N/A,#N/A,FALSE,"Owners";#N/A,#N/A,FALSE,"PROPS96";#N/A,#N/A,FALSE,"Props on mkt";#N/A,#N/A,FALSE,"Portfolios on mkt"}</definedName>
    <definedName name="wrn.Shorten._.Version." localSheetId="14"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horten._.Version._1" localSheetId="14" hidden="1">{#N/A,#N/A,FALSE,"changes";#N/A,#N/A,FALSE,"Assumptions";"view1",#N/A,FALSE,"BE Analysis";"view2",#N/A,FALSE,"BE Analysis";#N/A,#N/A,FALSE,"DCF Calculation - Scenario 1";"Dollar",#N/A,FALSE,"Consolidated - Scenario 1";"CS",#N/A,FALSE,"Consolidated - Scenario 1"}</definedName>
    <definedName name="wrn.Shorten._.Version._1" hidden="1">{#N/A,#N/A,FALSE,"changes";#N/A,#N/A,FALSE,"Assumptions";"view1",#N/A,FALSE,"BE Analysis";"view2",#N/A,FALSE,"BE Analysis";#N/A,#N/A,FALSE,"DCF Calculation - Scenario 1";"Dollar",#N/A,FALSE,"Consolidated - Scenario 1";"CS",#N/A,FALSE,"Consolidated - Scenario 1"}</definedName>
    <definedName name="wrn.STAND_ALONE_BOTH." hidden="1">{"FCB_ALL",#N/A;FALSE,"FCB";"GREY_ALL",#N/A;FALSE,"GREY"}</definedName>
    <definedName name="wrn.STMT._.OF._.CASH._.FLOWS." localSheetId="14" hidden="1">{"STMT OF CASH FLOWS",#N/A,FALSE,"Cash Flows Indirect"}</definedName>
    <definedName name="wrn.STMT._.OF._.CASH._.FLOWS." hidden="1">{"STMT OF CASH FLOWS",#N/A,FALSE,"Cash Flows Indirect"}</definedName>
    <definedName name="wrn.STMT._.OF._.CASH._.FLOWS._1" localSheetId="14" hidden="1">{"STMT OF CASH FLOWS",#N/A,FALSE,"Cash Flows Indirect"}</definedName>
    <definedName name="wrn.STMT._.OF._.CASH._.FLOWS._1" hidden="1">{"STMT OF CASH FLOWS",#N/A,FALSE,"Cash Flows Indirect"}</definedName>
    <definedName name="wrn.SUM._.OF._.UNIT._.3." localSheetId="14"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4" hidden="1">{"summary",#N/A,FALSE,"Valuation Analysis"}</definedName>
    <definedName name="wrn.summary." hidden="1">{"summary",#N/A,FALSE,"Valuation Analysis"}</definedName>
    <definedName name="wrn.summary._.schedules." localSheetId="14" hidden="1">{"summary1",#N/A,FALSE,"Summary of Values";"summary2",#N/A,FALSE,"Summary of Values"}</definedName>
    <definedName name="wrn.summary._.schedules." hidden="1">{"summary1",#N/A,FALSE,"Summary of Values";"summary2",#N/A,FALSE,"Summary of Values"}</definedName>
    <definedName name="wrn.summary._.schedules._1" localSheetId="14" hidden="1">{"summary1",#N/A,FALSE,"Summary of Values";"summary2",#N/A,FALSE,"Summary of Values"}</definedName>
    <definedName name="wrn.summary._.schedules._1" hidden="1">{"summary1",#N/A,FALSE,"Summary of Values";"summary2",#N/A,FALSE,"Summary of Values"}</definedName>
    <definedName name="wrn.summary._1" localSheetId="14" hidden="1">{"summary",#N/A,FALSE,"Valuation Analysis"}</definedName>
    <definedName name="wrn.summary._1" hidden="1">{"summary",#N/A,FALSE,"Valuation Analysis"}</definedName>
    <definedName name="wrn.Supporting._.Calculations." hidden="1">{#N/A,#N/A,FALSE,"Work performed";#N/A,#N/A,FALSE,"Resources"}</definedName>
    <definedName name="wrn.TAJE." hidden="1">{"TAJE",#N/A,FALSE,"TAJE"}</definedName>
    <definedName name="wrn.TAJE._1" hidden="1">{"TAJE",#N/A,FALSE,"TAJE"}</definedName>
    <definedName name="wrn.TAJE._2" hidden="1">{"TAJE",#N/A,FALSE,"TAJE"}</definedName>
    <definedName name="wrn.TAJE._3" hidden="1">{"TAJE",#N/A,FALSE,"TAJE"}</definedName>
    <definedName name="wrn.Tax._.Accrual." hidden="1">{#N/A,#N/A,TRUE,"TAXPROV";#N/A,#N/A,TRUE,"FLOWTHRU";#N/A,#N/A,TRUE,"SCHEDULE M'S";#N/A,#N/A,TRUE,"PLANT M'S";#N/A,#N/A,TRUE,"TAXJE"}</definedName>
    <definedName name="wrn.TB._.ALL._.ACCTS." localSheetId="14" hidden="1">{"BALANCE SHEET ACCTS",#N/A,TRUE,"Working Trial Balance";"INCOME STMT ACCTS",#N/A,TRUE,"Working Trial Balance"}</definedName>
    <definedName name="wrn.TB._.ALL._.ACCTS." hidden="1">{"BALANCE SHEET ACCTS",#N/A,TRUE,"Working Trial Balance";"INCOME STMT ACCTS",#N/A,TRUE,"Working Trial Balance"}</definedName>
    <definedName name="wrn.TB._.ALL._.ACCTS._1" localSheetId="14" hidden="1">{"BALANCE SHEET ACCTS",#N/A,TRUE,"Working Trial Balance";"INCOME STMT ACCTS",#N/A,TRUE,"Working Trial Balance"}</definedName>
    <definedName name="wrn.TB._.ALL._.ACCTS._1" hidden="1">{"BALANCE SHEET ACCTS",#N/A,TRUE,"Working Trial Balance";"INCOME STMT ACCTS",#N/A,TRUE,"Working Trial Balance"}</definedName>
    <definedName name="wrn.TB._.BALANCE._.SHEET." localSheetId="14" hidden="1">{"BALANCE SHEET ACCTS",#N/A,FALSE,"Working Trial Balance"}</definedName>
    <definedName name="wrn.TB._.BALANCE._.SHEET." hidden="1">{"BALANCE SHEET ACCTS",#N/A,FALSE,"Working Trial Balance"}</definedName>
    <definedName name="wrn.TB._.BALANCE._.SHEET._1" localSheetId="14" hidden="1">{"BALANCE SHEET ACCTS",#N/A,FALSE,"Working Trial Balance"}</definedName>
    <definedName name="wrn.TB._.BALANCE._.SHEET._1" hidden="1">{"BALANCE SHEET ACCTS",#N/A,FALSE,"Working Trial Balance"}</definedName>
    <definedName name="wrn.TB._.EXPLANATIONS." localSheetId="14" hidden="1">{"EXPLANATIONS",#N/A,FALSE,"Working Trial Balance"}</definedName>
    <definedName name="wrn.TB._.EXPLANATIONS." hidden="1">{"EXPLANATIONS",#N/A,FALSE,"Working Trial Balance"}</definedName>
    <definedName name="wrn.TB._.EXPLANATIONS._1" localSheetId="14" hidden="1">{"EXPLANATIONS",#N/A,FALSE,"Working Trial Balance"}</definedName>
    <definedName name="wrn.TB._.EXPLANATIONS._1" hidden="1">{"EXPLANATIONS",#N/A,FALSE,"Working Trial Balance"}</definedName>
    <definedName name="wrn.TB._.INCOME._.STMT." localSheetId="14" hidden="1">{"INCOME STMT ACCTS",#N/A,FALSE,"Working Trial Balance"}</definedName>
    <definedName name="wrn.TB._.INCOME._.STMT." hidden="1">{"INCOME STMT ACCTS",#N/A,FALSE,"Working Trial Balance"}</definedName>
    <definedName name="wrn.TB._.INCOME._.STMT._1" localSheetId="14" hidden="1">{"INCOME STMT ACCTS",#N/A,FALSE,"Working Trial Balance"}</definedName>
    <definedName name="wrn.TB._.INCOME._.STMT._1" hidden="1">{"INCOME STMT ACCTS",#N/A,FALSE,"Working Trial Balance"}</definedName>
    <definedName name="wrn.TB3." hidden="1">{"TB3",#N/A,FALSE,"INCOME"}</definedName>
    <definedName name="wrn.TB3._1" hidden="1">{"TB3",#N/A,FALSE,"INCOME"}</definedName>
    <definedName name="wrn.TB3._2" hidden="1">{"TB3",#N/A,FALSE,"INCOME"}</definedName>
    <definedName name="wrn.TB3._3" hidden="1">{"TB3",#N/A,FALSE,"INCOME"}</definedName>
    <definedName name="wrn.technology." localSheetId="14"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localSheetId="14"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ST." hidden="1">{"acc1",#N/A,TRUE,"Accrual";"ACC2",#N/A,TRUE,"Accrual"}</definedName>
    <definedName name="wrn.test1." localSheetId="14" hidden="1">{"Income Statement",#N/A,FALSE,"CFMODEL";"Balance Sheet",#N/A,FALSE,"CFMODEL"}</definedName>
    <definedName name="wrn.test1." hidden="1">{"Income Statement",#N/A,FALSE,"CFMODEL";"Balance Sheet",#N/A,FALSE,"CFMODEL"}</definedName>
    <definedName name="wrn.test1._1" localSheetId="14" hidden="1">{"Income Statement",#N/A,FALSE,"CFMODEL";"Balance Sheet",#N/A,FALSE,"CFMODEL"}</definedName>
    <definedName name="wrn.test1._1" hidden="1">{"Income Statement",#N/A,FALSE,"CFMODEL";"Balance Sheet",#N/A,FALSE,"CFMODEL"}</definedName>
    <definedName name="wrn.test2." localSheetId="14" hidden="1">{"SourcesUses",#N/A,TRUE,"CFMODEL";"TransOverview",#N/A,TRUE,"CFMODEL"}</definedName>
    <definedName name="wrn.test2." hidden="1">{"SourcesUses",#N/A,TRUE,"CFMODEL";"TransOverview",#N/A,TRUE,"CFMODEL"}</definedName>
    <definedName name="wrn.test2._1" localSheetId="14" hidden="1">{"SourcesUses",#N/A,TRUE,"CFMODEL";"TransOverview",#N/A,TRUE,"CFMODEL"}</definedName>
    <definedName name="wrn.test2._1" hidden="1">{"SourcesUses",#N/A,TRUE,"CFMODEL";"TransOverview",#N/A,TRUE,"CFMODEL"}</definedName>
    <definedName name="wrn.test3." localSheetId="14" hidden="1">{"SourcesUses",#N/A,TRUE,#N/A;"TransOverview",#N/A,TRUE,"CFMODEL"}</definedName>
    <definedName name="wrn.test3." hidden="1">{"SourcesUses",#N/A,TRUE,#N/A;"TransOverview",#N/A,TRUE,"CFMODEL"}</definedName>
    <definedName name="wrn.test3._1" localSheetId="14" hidden="1">{"SourcesUses",#N/A,TRUE,#N/A;"TransOverview",#N/A,TRUE,"CFMODEL"}</definedName>
    <definedName name="wrn.test3._1" hidden="1">{"SourcesUses",#N/A,TRUE,#N/A;"TransOverview",#N/A,TRUE,"CFMODEL"}</definedName>
    <definedName name="wrn.test4." localSheetId="14" hidden="1">{"SourcesUses",#N/A,TRUE,"FundsFlow";"TransOverview",#N/A,TRUE,"FundsFlow"}</definedName>
    <definedName name="wrn.test4." hidden="1">{"SourcesUses",#N/A,TRUE,"FundsFlow";"TransOverview",#N/A,TRUE,"FundsFlow"}</definedName>
    <definedName name="wrn.test4._1" localSheetId="14" hidden="1">{"SourcesUses",#N/A,TRUE,"FundsFlow";"TransOverview",#N/A,TRUE,"FundsFlow"}</definedName>
    <definedName name="wrn.test4._1" hidden="1">{"SourcesUses",#N/A,TRUE,"FundsFlow";"TransOverview",#N/A,TRUE,"FundsFlow"}</definedName>
    <definedName name="wrn.TESTS." localSheetId="14" hidden="1">{"PAGE_1",#N/A,FALSE,"MONTH"}</definedName>
    <definedName name="wrn.TESTS." hidden="1">{"PAGE_1",#N/A,FALSE,"MONTH"}</definedName>
    <definedName name="wrn.Total._.Company._.Reforecast._.Print."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Printout." localSheetId="14" hidden="1">{#N/A,#N/A,FALSE,"System Totals";#N/A,#N/A,FALSE,"SegA";#N/A,#N/A,FALSE,"SegB";#N/A,#N/A,FALSE,"SegC";#N/A,#N/A,FALSE,"SegD";#N/A,#N/A,FALSE,"SegE";#N/A,#N/A,FALSE,"SegF";#N/A,#N/A,FALSE,"SegG"}</definedName>
    <definedName name="wrn.Total._.Printout." hidden="1">{#N/A,#N/A,FALSE,"System Totals";#N/A,#N/A,FALSE,"SegA";#N/A,#N/A,FALSE,"SegB";#N/A,#N/A,FALSE,"SegC";#N/A,#N/A,FALSE,"SegD";#N/A,#N/A,FALSE,"SegE";#N/A,#N/A,FALSE,"SegF";#N/A,#N/A,FALSE,"SegG"}</definedName>
    <definedName name="wrn.Track." hidden="1">{#N/A,#N/A,FALSE;"Inc Stmt",#N/A,#N/A;FALSE,"Indirect Costs",#N/A;#N/A,FALSE,"Capital"}</definedName>
    <definedName name="wrn.trademark._.and._.trade._.name." localSheetId="14" hidden="1">{"trademark1",#N/A,FALSE,"Trademark(s) and Trade Name(s)"}</definedName>
    <definedName name="wrn.trademark._.and._.trade._.name." hidden="1">{"trademark1",#N/A,FALSE,"Trademark(s) and Trade Name(s)"}</definedName>
    <definedName name="wrn.trademark._.and._.trade._.name._1" localSheetId="14" hidden="1">{"trademark1",#N/A,FALSE,"Trademark(s) and Trade Name(s)"}</definedName>
    <definedName name="wrn.trademark._.and._.trade._.name._1" hidden="1">{"trademark1",#N/A,FALSE,"Trademark(s) and Trade Name(s)"}</definedName>
    <definedName name="wrn.Trading._.Summary." hidden="1">{#N/A;#N/A;FALSE;"Trading Summary"}</definedName>
    <definedName name="wrn.Unit._.Financials." localSheetId="14"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_1" localSheetId="14"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_1"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1"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2"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3"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_1" localSheetId="14"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localSheetId="14"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localSheetId="14"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localSheetId="14"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2" localSheetId="14"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localSheetId="14"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localSheetId="14"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localSheetId="14"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3" localSheetId="14"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3_1" localSheetId="14" hidden="1">{#N/A,#N/A,FALSE,"Expenditures";#N/A,#N/A,FALSE,"Property Placed In-Service";#N/A,#N/A,FALSE,"Removals";#N/A,#N/A,FALSE,"Retirements";#N/A,#N/A,FALSE,"CWIP Balances";#N/A,#N/A,FALSE,"CWIP_Expend_Ratios";#N/A,#N/A,FALSE,"CWIP_Yr_End"}</definedName>
    <definedName name="wrn.USIM_Data_Abbrev._3_1" hidden="1">{#N/A,#N/A,FALSE,"Expenditures";#N/A,#N/A,FALSE,"Property Placed In-Service";#N/A,#N/A,FALSE,"Removals";#N/A,#N/A,FALSE,"Retirements";#N/A,#N/A,FALSE,"CWIP Balances";#N/A,#N/A,FALSE,"CWIP_Expend_Ratios";#N/A,#N/A,FALSE,"CWIP_Yr_End"}</definedName>
    <definedName name="wrn.USIM_Data_Abbrev._3_2" localSheetId="14" hidden="1">{#N/A,#N/A,FALSE,"Expenditures";#N/A,#N/A,FALSE,"Property Placed In-Service";#N/A,#N/A,FALSE,"Removals";#N/A,#N/A,FALSE,"Retirements";#N/A,#N/A,FALSE,"CWIP Balances";#N/A,#N/A,FALSE,"CWIP_Expend_Ratios";#N/A,#N/A,FALSE,"CWIP_Yr_End"}</definedName>
    <definedName name="wrn.USIM_Data_Abbrev._3_2" hidden="1">{#N/A,#N/A,FALSE,"Expenditures";#N/A,#N/A,FALSE,"Property Placed In-Service";#N/A,#N/A,FALSE,"Removals";#N/A,#N/A,FALSE,"Retirements";#N/A,#N/A,FALSE,"CWIP Balances";#N/A,#N/A,FALSE,"CWIP_Expend_Ratios";#N/A,#N/A,FALSE,"CWIP_Yr_End"}</definedName>
    <definedName name="wrn.USIM_Data_Abbrev._3_3" localSheetId="14" hidden="1">{#N/A,#N/A,FALSE,"Expenditures";#N/A,#N/A,FALSE,"Property Placed In-Service";#N/A,#N/A,FALSE,"Removals";#N/A,#N/A,FALSE,"Retirements";#N/A,#N/A,FALSE,"CWIP Balances";#N/A,#N/A,FALSE,"CWIP_Expend_Ratios";#N/A,#N/A,FALSE,"CWIP_Yr_End"}</definedName>
    <definedName name="wrn.USIM_Data_Abbrev._3_3" hidden="1">{#N/A,#N/A,FALSE,"Expenditures";#N/A,#N/A,FALSE,"Property Placed In-Service";#N/A,#N/A,FALSE,"Removals";#N/A,#N/A,FALSE,"Retirements";#N/A,#N/A,FALSE,"CWIP Balances";#N/A,#N/A,FALSE,"CWIP_Expend_Ratios";#N/A,#N/A,FALSE,"CWIP_Yr_End"}</definedName>
    <definedName name="wrn.USIM_Data_Abbrev._4" localSheetId="14"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4_1" localSheetId="14" hidden="1">{#N/A,#N/A,FALSE,"Expenditures";#N/A,#N/A,FALSE,"Property Placed In-Service";#N/A,#N/A,FALSE,"Removals";#N/A,#N/A,FALSE,"Retirements";#N/A,#N/A,FALSE,"CWIP Balances";#N/A,#N/A,FALSE,"CWIP_Expend_Ratios";#N/A,#N/A,FALSE,"CWIP_Yr_End"}</definedName>
    <definedName name="wrn.USIM_Data_Abbrev._4_1" hidden="1">{#N/A,#N/A,FALSE,"Expenditures";#N/A,#N/A,FALSE,"Property Placed In-Service";#N/A,#N/A,FALSE,"Removals";#N/A,#N/A,FALSE,"Retirements";#N/A,#N/A,FALSE,"CWIP Balances";#N/A,#N/A,FALSE,"CWIP_Expend_Ratios";#N/A,#N/A,FALSE,"CWIP_Yr_End"}</definedName>
    <definedName name="wrn.USIM_Data_Abbrev._4_2" localSheetId="14" hidden="1">{#N/A,#N/A,FALSE,"Expenditures";#N/A,#N/A,FALSE,"Property Placed In-Service";#N/A,#N/A,FALSE,"Removals";#N/A,#N/A,FALSE,"Retirements";#N/A,#N/A,FALSE,"CWIP Balances";#N/A,#N/A,FALSE,"CWIP_Expend_Ratios";#N/A,#N/A,FALSE,"CWIP_Yr_End"}</definedName>
    <definedName name="wrn.USIM_Data_Abbrev._4_2" hidden="1">{#N/A,#N/A,FALSE,"Expenditures";#N/A,#N/A,FALSE,"Property Placed In-Service";#N/A,#N/A,FALSE,"Removals";#N/A,#N/A,FALSE,"Retirements";#N/A,#N/A,FALSE,"CWIP Balances";#N/A,#N/A,FALSE,"CWIP_Expend_Ratios";#N/A,#N/A,FALSE,"CWIP_Yr_End"}</definedName>
    <definedName name="wrn.USIM_Data_Abbrev._4_3" localSheetId="14" hidden="1">{#N/A,#N/A,FALSE,"Expenditures";#N/A,#N/A,FALSE,"Property Placed In-Service";#N/A,#N/A,FALSE,"Removals";#N/A,#N/A,FALSE,"Retirements";#N/A,#N/A,FALSE,"CWIP Balances";#N/A,#N/A,FALSE,"CWIP_Expend_Ratios";#N/A,#N/A,FALSE,"CWIP_Yr_End"}</definedName>
    <definedName name="wrn.USIM_Data_Abbrev._4_3" hidden="1">{#N/A,#N/A,FALSE,"Expenditures";#N/A,#N/A,FALSE,"Property Placed In-Service";#N/A,#N/A,FALSE,"Removals";#N/A,#N/A,FALSE,"Retirements";#N/A,#N/A,FALSE,"CWIP Balances";#N/A,#N/A,FALSE,"CWIP_Expend_Ratios";#N/A,#N/A,FALSE,"CWIP_Yr_End"}</definedName>
    <definedName name="wrn.USIM_Data_Abbrev._5" localSheetId="1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_5_1" localSheetId="14" hidden="1">{#N/A,#N/A,FALSE,"Expenditures";#N/A,#N/A,FALSE,"Property Placed In-Service";#N/A,#N/A,FALSE,"Removals";#N/A,#N/A,FALSE,"Retirements";#N/A,#N/A,FALSE,"CWIP Balances";#N/A,#N/A,FALSE,"CWIP_Expend_Ratios";#N/A,#N/A,FALSE,"CWIP_Yr_End"}</definedName>
    <definedName name="wrn.USIM_Data_Abbrev._5_1" hidden="1">{#N/A,#N/A,FALSE,"Expenditures";#N/A,#N/A,FALSE,"Property Placed In-Service";#N/A,#N/A,FALSE,"Removals";#N/A,#N/A,FALSE,"Retirements";#N/A,#N/A,FALSE,"CWIP Balances";#N/A,#N/A,FALSE,"CWIP_Expend_Ratios";#N/A,#N/A,FALSE,"CWIP_Yr_End"}</definedName>
    <definedName name="wrn.USIM_Data_Abbrev._5_2" localSheetId="14" hidden="1">{#N/A,#N/A,FALSE,"Expenditures";#N/A,#N/A,FALSE,"Property Placed In-Service";#N/A,#N/A,FALSE,"Removals";#N/A,#N/A,FALSE,"Retirements";#N/A,#N/A,FALSE,"CWIP Balances";#N/A,#N/A,FALSE,"CWIP_Expend_Ratios";#N/A,#N/A,FALSE,"CWIP_Yr_End"}</definedName>
    <definedName name="wrn.USIM_Data_Abbrev._5_2" hidden="1">{#N/A,#N/A,FALSE,"Expenditures";#N/A,#N/A,FALSE,"Property Placed In-Service";#N/A,#N/A,FALSE,"Removals";#N/A,#N/A,FALSE,"Retirements";#N/A,#N/A,FALSE,"CWIP Balances";#N/A,#N/A,FALSE,"CWIP_Expend_Ratios";#N/A,#N/A,FALSE,"CWIP_Yr_End"}</definedName>
    <definedName name="wrn.USIM_Data_Abbrev._5_3" localSheetId="14" hidden="1">{#N/A,#N/A,FALSE,"Expenditures";#N/A,#N/A,FALSE,"Property Placed In-Service";#N/A,#N/A,FALSE,"Removals";#N/A,#N/A,FALSE,"Retirements";#N/A,#N/A,FALSE,"CWIP Balances";#N/A,#N/A,FALSE,"CWIP_Expend_Ratios";#N/A,#N/A,FALSE,"CWIP_Yr_End"}</definedName>
    <definedName name="wrn.USIM_Data_Abbrev._5_3" hidden="1">{#N/A,#N/A,FALSE,"Expenditures";#N/A,#N/A,FALSE,"Property Placed In-Service";#N/A,#N/A,FALSE,"Removals";#N/A,#N/A,FALSE,"Retirements";#N/A,#N/A,FALSE,"CWIP Balances";#N/A,#N/A,FALSE,"CWIP_Expend_Ratios";#N/A,#N/A,FALSE,"CWIP_Yr_End"}</definedName>
    <definedName name="wrn.USIM_Data_Abbrev3." localSheetId="14" hidden="1">{#N/A,#N/A,FALSE,"Expenditures";#N/A,#N/A,FALSE,"Property Placed In-Service";#N/A,#N/A,FALSE,"CWIP Balances"}</definedName>
    <definedName name="wrn.USIM_Data_Abbrev3." hidden="1">{#N/A,#N/A,FALSE,"Expenditures";#N/A,#N/A,FALSE,"Property Placed In-Service";#N/A,#N/A,FALSE,"CWIP Balances"}</definedName>
    <definedName name="wrn.USIM_Data_Abbrev3._1" localSheetId="14" hidden="1">{#N/A,#N/A,FALSE,"Expenditures";#N/A,#N/A,FALSE,"Property Placed In-Service";#N/A,#N/A,FALSE,"CWIP Balances"}</definedName>
    <definedName name="wrn.USIM_Data_Abbrev3._1" hidden="1">{#N/A,#N/A,FALSE,"Expenditures";#N/A,#N/A,FALSE,"Property Placed In-Service";#N/A,#N/A,FALSE,"CWIP Balances"}</definedName>
    <definedName name="wrn.USIM_Data_Abbrev3._1_1" localSheetId="14" hidden="1">{#N/A,#N/A,FALSE,"Expenditures";#N/A,#N/A,FALSE,"Property Placed In-Service";#N/A,#N/A,FALSE,"CWIP Balances"}</definedName>
    <definedName name="wrn.USIM_Data_Abbrev3._1_1" hidden="1">{#N/A,#N/A,FALSE,"Expenditures";#N/A,#N/A,FALSE,"Property Placed In-Service";#N/A,#N/A,FALSE,"CWIP Balances"}</definedName>
    <definedName name="wrn.USIM_Data_Abbrev3._1_2" localSheetId="14" hidden="1">{#N/A,#N/A,FALSE,"Expenditures";#N/A,#N/A,FALSE,"Property Placed In-Service";#N/A,#N/A,FALSE,"CWIP Balances"}</definedName>
    <definedName name="wrn.USIM_Data_Abbrev3._1_2" hidden="1">{#N/A,#N/A,FALSE,"Expenditures";#N/A,#N/A,FALSE,"Property Placed In-Service";#N/A,#N/A,FALSE,"CWIP Balances"}</definedName>
    <definedName name="wrn.USIM_Data_Abbrev3._1_3" localSheetId="14" hidden="1">{#N/A,#N/A,FALSE,"Expenditures";#N/A,#N/A,FALSE,"Property Placed In-Service";#N/A,#N/A,FALSE,"CWIP Balances"}</definedName>
    <definedName name="wrn.USIM_Data_Abbrev3._1_3" hidden="1">{#N/A,#N/A,FALSE,"Expenditures";#N/A,#N/A,FALSE,"Property Placed In-Service";#N/A,#N/A,FALSE,"CWIP Balances"}</definedName>
    <definedName name="wrn.USIM_Data_Abbrev3._2" localSheetId="14" hidden="1">{#N/A,#N/A,FALSE,"Expenditures";#N/A,#N/A,FALSE,"Property Placed In-Service";#N/A,#N/A,FALSE,"CWIP Balances"}</definedName>
    <definedName name="wrn.USIM_Data_Abbrev3._2" hidden="1">{#N/A,#N/A,FALSE,"Expenditures";#N/A,#N/A,FALSE,"Property Placed In-Service";#N/A,#N/A,FALSE,"CWIP Balances"}</definedName>
    <definedName name="wrn.USIM_Data_Abbrev3._2_1" localSheetId="14" hidden="1">{#N/A,#N/A,FALSE,"Expenditures";#N/A,#N/A,FALSE,"Property Placed In-Service";#N/A,#N/A,FALSE,"CWIP Balances"}</definedName>
    <definedName name="wrn.USIM_Data_Abbrev3._2_1" hidden="1">{#N/A,#N/A,FALSE,"Expenditures";#N/A,#N/A,FALSE,"Property Placed In-Service";#N/A,#N/A,FALSE,"CWIP Balances"}</definedName>
    <definedName name="wrn.USIM_Data_Abbrev3._2_2" localSheetId="14" hidden="1">{#N/A,#N/A,FALSE,"Expenditures";#N/A,#N/A,FALSE,"Property Placed In-Service";#N/A,#N/A,FALSE,"CWIP Balances"}</definedName>
    <definedName name="wrn.USIM_Data_Abbrev3._2_2" hidden="1">{#N/A,#N/A,FALSE,"Expenditures";#N/A,#N/A,FALSE,"Property Placed In-Service";#N/A,#N/A,FALSE,"CWIP Balances"}</definedName>
    <definedName name="wrn.USIM_Data_Abbrev3._2_3" localSheetId="14" hidden="1">{#N/A,#N/A,FALSE,"Expenditures";#N/A,#N/A,FALSE,"Property Placed In-Service";#N/A,#N/A,FALSE,"CWIP Balances"}</definedName>
    <definedName name="wrn.USIM_Data_Abbrev3._2_3" hidden="1">{#N/A,#N/A,FALSE,"Expenditures";#N/A,#N/A,FALSE,"Property Placed In-Service";#N/A,#N/A,FALSE,"CWIP Balances"}</definedName>
    <definedName name="wrn.USIM_Data_Abbrev3._3" localSheetId="14" hidden="1">{#N/A,#N/A,FALSE,"Expenditures";#N/A,#N/A,FALSE,"Property Placed In-Service";#N/A,#N/A,FALSE,"CWIP Balances"}</definedName>
    <definedName name="wrn.USIM_Data_Abbrev3._3" hidden="1">{#N/A,#N/A,FALSE,"Expenditures";#N/A,#N/A,FALSE,"Property Placed In-Service";#N/A,#N/A,FALSE,"CWIP Balances"}</definedName>
    <definedName name="wrn.USIM_Data_Abbrev3._3_1" localSheetId="14" hidden="1">{#N/A,#N/A,FALSE,"Expenditures";#N/A,#N/A,FALSE,"Property Placed In-Service";#N/A,#N/A,FALSE,"CWIP Balances"}</definedName>
    <definedName name="wrn.USIM_Data_Abbrev3._3_1" hidden="1">{#N/A,#N/A,FALSE,"Expenditures";#N/A,#N/A,FALSE,"Property Placed In-Service";#N/A,#N/A,FALSE,"CWIP Balances"}</definedName>
    <definedName name="wrn.USIM_Data_Abbrev3._3_2" localSheetId="14" hidden="1">{#N/A,#N/A,FALSE,"Expenditures";#N/A,#N/A,FALSE,"Property Placed In-Service";#N/A,#N/A,FALSE,"CWIP Balances"}</definedName>
    <definedName name="wrn.USIM_Data_Abbrev3._3_2" hidden="1">{#N/A,#N/A,FALSE,"Expenditures";#N/A,#N/A,FALSE,"Property Placed In-Service";#N/A,#N/A,FALSE,"CWIP Balances"}</definedName>
    <definedName name="wrn.USIM_Data_Abbrev3._3_3" localSheetId="14" hidden="1">{#N/A,#N/A,FALSE,"Expenditures";#N/A,#N/A,FALSE,"Property Placed In-Service";#N/A,#N/A,FALSE,"CWIP Balances"}</definedName>
    <definedName name="wrn.USIM_Data_Abbrev3._3_3" hidden="1">{#N/A,#N/A,FALSE,"Expenditures";#N/A,#N/A,FALSE,"Property Placed In-Service";#N/A,#N/A,FALSE,"CWIP Balances"}</definedName>
    <definedName name="wrn.USIM_Data_Abbrev3._4" localSheetId="14" hidden="1">{#N/A,#N/A,FALSE,"Expenditures";#N/A,#N/A,FALSE,"Property Placed In-Service";#N/A,#N/A,FALSE,"CWIP Balances"}</definedName>
    <definedName name="wrn.USIM_Data_Abbrev3._4" hidden="1">{#N/A,#N/A,FALSE,"Expenditures";#N/A,#N/A,FALSE,"Property Placed In-Service";#N/A,#N/A,FALSE,"CWIP Balances"}</definedName>
    <definedName name="wrn.USIM_Data_Abbrev3._4_1" localSheetId="14" hidden="1">{#N/A,#N/A,FALSE,"Expenditures";#N/A,#N/A,FALSE,"Property Placed In-Service";#N/A,#N/A,FALSE,"CWIP Balances"}</definedName>
    <definedName name="wrn.USIM_Data_Abbrev3._4_1" hidden="1">{#N/A,#N/A,FALSE,"Expenditures";#N/A,#N/A,FALSE,"Property Placed In-Service";#N/A,#N/A,FALSE,"CWIP Balances"}</definedName>
    <definedName name="wrn.USIM_Data_Abbrev3._4_2" localSheetId="14" hidden="1">{#N/A,#N/A,FALSE,"Expenditures";#N/A,#N/A,FALSE,"Property Placed In-Service";#N/A,#N/A,FALSE,"CWIP Balances"}</definedName>
    <definedName name="wrn.USIM_Data_Abbrev3._4_2" hidden="1">{#N/A,#N/A,FALSE,"Expenditures";#N/A,#N/A,FALSE,"Property Placed In-Service";#N/A,#N/A,FALSE,"CWIP Balances"}</definedName>
    <definedName name="wrn.USIM_Data_Abbrev3._4_3" localSheetId="14" hidden="1">{#N/A,#N/A,FALSE,"Expenditures";#N/A,#N/A,FALSE,"Property Placed In-Service";#N/A,#N/A,FALSE,"CWIP Balances"}</definedName>
    <definedName name="wrn.USIM_Data_Abbrev3._4_3" hidden="1">{#N/A,#N/A,FALSE,"Expenditures";#N/A,#N/A,FALSE,"Property Placed In-Service";#N/A,#N/A,FALSE,"CWIP Balances"}</definedName>
    <definedName name="wrn.USIM_Data_Abbrev3._5" localSheetId="14" hidden="1">{#N/A,#N/A,FALSE,"Expenditures";#N/A,#N/A,FALSE,"Property Placed In-Service";#N/A,#N/A,FALSE,"CWIP Balances"}</definedName>
    <definedName name="wrn.USIM_Data_Abbrev3._5" hidden="1">{#N/A,#N/A,FALSE,"Expenditures";#N/A,#N/A,FALSE,"Property Placed In-Service";#N/A,#N/A,FALSE,"CWIP Balances"}</definedName>
    <definedName name="wrn.USIM_Data_Abbrev3._5_1" localSheetId="14" hidden="1">{#N/A,#N/A,FALSE,"Expenditures";#N/A,#N/A,FALSE,"Property Placed In-Service";#N/A,#N/A,FALSE,"CWIP Balances"}</definedName>
    <definedName name="wrn.USIM_Data_Abbrev3._5_1" hidden="1">{#N/A,#N/A,FALSE,"Expenditures";#N/A,#N/A,FALSE,"Property Placed In-Service";#N/A,#N/A,FALSE,"CWIP Balances"}</definedName>
    <definedName name="wrn.USIM_Data_Abbrev3._5_2" localSheetId="14" hidden="1">{#N/A,#N/A,FALSE,"Expenditures";#N/A,#N/A,FALSE,"Property Placed In-Service";#N/A,#N/A,FALSE,"CWIP Balances"}</definedName>
    <definedName name="wrn.USIM_Data_Abbrev3._5_2" hidden="1">{#N/A,#N/A,FALSE,"Expenditures";#N/A,#N/A,FALSE,"Property Placed In-Service";#N/A,#N/A,FALSE,"CWIP Balances"}</definedName>
    <definedName name="wrn.USIM_Data_Abbrev3._5_3" localSheetId="14" hidden="1">{#N/A,#N/A,FALSE,"Expenditures";#N/A,#N/A,FALSE,"Property Placed In-Service";#N/A,#N/A,FALSE,"CWIP Balances"}</definedName>
    <definedName name="wrn.USIM_Data_Abbrev3._5_3" hidden="1">{#N/A,#N/A,FALSE,"Expenditures";#N/A,#N/A,FALSE,"Property Placed In-Service";#N/A,#N/A,FALSE,"CWIP Balances"}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irg._.Worksheets." localSheetId="1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 hidden="1">{#N/A,#N/A,FALSE,"1F";#N/A,#N/A,FALSE,"2Aand2B";#N/A,#N/A,FALSE,"2Cand2D";#N/A,#N/A,FALSE,"2F";#N/A,#N/A,FALSE,"2G";#N/A,#N/A,FALSE,"2H";#N/A,#N/A,FALSE,"2Land2M";#N/A,#N/A,FALSE,"2N";#N/A,#N/A,FALSE,"2T";#N/A,#N/A,FALSE,"2Uand2Ui";#N/A,#N/A,FALSE,"2V";#N/A,#N/A,FALSE,"2Xand2X1";#N/A,#N/A,FALSE,"2Y";#N/A,#N/A,FALSE,"2Z";#N/A,#N/A,FALSE,"2AA";#N/A,#N/A,FALSE,"2CCand2CC1";#N/A,#N/A,FALSE,"2LL1"}</definedName>
    <definedName name="wrn.Virg._.Worksheets._1" localSheetId="14" hidden="1">{#N/A,#N/A,FALSE,"1F";#N/A,#N/A,FALSE,"2Aand2B";#N/A,#N/A,FALSE,"2Cand2D";#N/A,#N/A,FALSE,"2F";#N/A,#N/A,FALSE,"2G";#N/A,#N/A,FALSE,"2H";#N/A,#N/A,FALSE,"2Land2M";#N/A,#N/A,FALSE,"2N";#N/A,#N/A,FALSE,"2T";#N/A,#N/A,FALSE,"2Uand2Ui";#N/A,#N/A,FALSE,"2V";#N/A,#N/A,FALSE,"2Xand2X1";#N/A,#N/A,FALSE,"2Y";#N/A,#N/A,FALSE,"2Z";#N/A,#N/A,FALSE,"2AA";#N/A,#N/A,FALSE,"2CCand2CC1";#N/A,#N/A,FALSE,"2LL1"}</definedName>
    <definedName name="wrn.Virg._.Worksheets._1" hidden="1">{#N/A,#N/A,FALSE,"1F";#N/A,#N/A,FALSE,"2Aand2B";#N/A,#N/A,FALSE,"2Cand2D";#N/A,#N/A,FALSE,"2F";#N/A,#N/A,FALSE,"2G";#N/A,#N/A,FALSE,"2H";#N/A,#N/A,FALSE,"2Land2M";#N/A,#N/A,FALSE,"2N";#N/A,#N/A,FALSE,"2T";#N/A,#N/A,FALSE,"2Uand2Ui";#N/A,#N/A,FALSE,"2V";#N/A,#N/A,FALSE,"2Xand2X1";#N/A,#N/A,FALSE,"2Y";#N/A,#N/A,FALSE,"2Z";#N/A,#N/A,FALSE,"2AA";#N/A,#N/A,FALSE,"2CCand2CC1";#N/A,#N/A,FALSE,"2LL1"}</definedName>
    <definedName name="wrn.Wacc." localSheetId="14" hidden="1">{"Area1",#N/A,FALSE,"OREWACC";"Area2",#N/A,FALSE,"OREWACC"}</definedName>
    <definedName name="wrn.Wacc." hidden="1">{"Area1",#N/A,FALSE,"OREWACC";"Area2",#N/A,FALSE,"OREWACC"}</definedName>
    <definedName name="wrn.Wacc._1" localSheetId="14" hidden="1">{"Area1",#N/A,FALSE,"OREWACC";"Area2",#N/A,FALSE,"OREWACC"}</definedName>
    <definedName name="wrn.Wacc._1" hidden="1">{"Area1",#N/A,FALSE,"OREWACC";"Area2",#N/A,FALSE,"OREWACC"}</definedName>
    <definedName name="wrn.work._.paper._.shcedules." localSheetId="14"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_.paper._.shcedules._1" localSheetId="14"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WY." hidden="1">{#N/A;#N/A;FALSE;"WWY"}</definedName>
    <definedName name="WS">'[167]Actual Gross Rev Req'!$M$194</definedName>
    <definedName name="WSTW" localSheetId="14">#REF!</definedName>
    <definedName name="WSTW">#REF!</definedName>
    <definedName name="WSTWPK" localSheetId="14">#REF!</definedName>
    <definedName name="WSTWPK">#REF!</definedName>
    <definedName name="WTD_AVG_WAGE">'[238]Robota Report'!$F$154</definedName>
    <definedName name="WTG_rating7">#REF!</definedName>
    <definedName name="wvu.inputs._.raw._.data." localSheetId="1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1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1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1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1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[41]!is1b,[41]!is1c,[41]!STATS2,[41]!STATS3</definedName>
    <definedName name="www" localSheetId="14" hidden="1">{#N/A,#N/A,FALSE,"schA"}</definedName>
    <definedName name="www" hidden="1">{#N/A,#N/A,FALSE,"schA"}</definedName>
    <definedName name="www_1" localSheetId="14" hidden="1">{#N/A,#N/A,FALSE,"schA"}</definedName>
    <definedName name="www_1" hidden="1">{#N/A,#N/A,FALSE,"schA"}</definedName>
    <definedName name="www_1_1" localSheetId="14" hidden="1">{#N/A,#N/A,FALSE,"schA"}</definedName>
    <definedName name="www_1_1" hidden="1">{#N/A,#N/A,FALSE,"schA"}</definedName>
    <definedName name="www_1_2" localSheetId="14" hidden="1">{#N/A,#N/A,FALSE,"schA"}</definedName>
    <definedName name="www_1_2" hidden="1">{#N/A,#N/A,FALSE,"schA"}</definedName>
    <definedName name="www_1_3" localSheetId="14" hidden="1">{#N/A,#N/A,FALSE,"schA"}</definedName>
    <definedName name="www_1_3" hidden="1">{#N/A,#N/A,FALSE,"schA"}</definedName>
    <definedName name="www_2" localSheetId="14" hidden="1">{#N/A,#N/A,FALSE,"schA"}</definedName>
    <definedName name="www_2" hidden="1">{#N/A,#N/A,FALSE,"schA"}</definedName>
    <definedName name="www_2_1" localSheetId="14" hidden="1">{#N/A,#N/A,FALSE,"schA"}</definedName>
    <definedName name="www_2_1" hidden="1">{#N/A,#N/A,FALSE,"schA"}</definedName>
    <definedName name="www_2_2" localSheetId="14" hidden="1">{#N/A,#N/A,FALSE,"schA"}</definedName>
    <definedName name="www_2_2" hidden="1">{#N/A,#N/A,FALSE,"schA"}</definedName>
    <definedName name="www_2_3" localSheetId="14" hidden="1">{#N/A,#N/A,FALSE,"schA"}</definedName>
    <definedName name="www_2_3" hidden="1">{#N/A,#N/A,FALSE,"schA"}</definedName>
    <definedName name="www_3" localSheetId="14" hidden="1">{#N/A,#N/A,FALSE,"schA"}</definedName>
    <definedName name="www_3" hidden="1">{#N/A,#N/A,FALSE,"schA"}</definedName>
    <definedName name="www_3_1" localSheetId="14" hidden="1">{#N/A,#N/A,FALSE,"schA"}</definedName>
    <definedName name="www_3_1" hidden="1">{#N/A,#N/A,FALSE,"schA"}</definedName>
    <definedName name="www_3_2" localSheetId="14" hidden="1">{#N/A,#N/A,FALSE,"schA"}</definedName>
    <definedName name="www_3_2" hidden="1">{#N/A,#N/A,FALSE,"schA"}</definedName>
    <definedName name="www_3_3" localSheetId="14" hidden="1">{#N/A,#N/A,FALSE,"schA"}</definedName>
    <definedName name="www_3_3" hidden="1">{#N/A,#N/A,FALSE,"schA"}</definedName>
    <definedName name="www_4" localSheetId="14" hidden="1">{#N/A,#N/A,FALSE,"schA"}</definedName>
    <definedName name="www_4" hidden="1">{#N/A,#N/A,FALSE,"schA"}</definedName>
    <definedName name="www_4_1" localSheetId="14" hidden="1">{#N/A,#N/A,FALSE,"schA"}</definedName>
    <definedName name="www_4_1" hidden="1">{#N/A,#N/A,FALSE,"schA"}</definedName>
    <definedName name="www_4_2" localSheetId="14" hidden="1">{#N/A,#N/A,FALSE,"schA"}</definedName>
    <definedName name="www_4_2" hidden="1">{#N/A,#N/A,FALSE,"schA"}</definedName>
    <definedName name="www_4_3" localSheetId="14" hidden="1">{#N/A,#N/A,FALSE,"schA"}</definedName>
    <definedName name="www_4_3" hidden="1">{#N/A,#N/A,FALSE,"schA"}</definedName>
    <definedName name="www_5" localSheetId="14" hidden="1">{#N/A,#N/A,FALSE,"schA"}</definedName>
    <definedName name="www_5" hidden="1">{#N/A,#N/A,FALSE,"schA"}</definedName>
    <definedName name="www_5_1" localSheetId="14" hidden="1">{#N/A,#N/A,FALSE,"schA"}</definedName>
    <definedName name="www_5_1" hidden="1">{#N/A,#N/A,FALSE,"schA"}</definedName>
    <definedName name="www_5_2" localSheetId="14" hidden="1">{#N/A,#N/A,FALSE,"schA"}</definedName>
    <definedName name="www_5_2" hidden="1">{#N/A,#N/A,FALSE,"schA"}</definedName>
    <definedName name="www_5_3" localSheetId="14" hidden="1">{#N/A,#N/A,FALSE,"schA"}</definedName>
    <definedName name="www_5_3" hidden="1">{#N/A,#N/A,FALSE,"schA"}</definedName>
    <definedName name="wwww" localSheetId="14" hidden="1">{#N/A,#N/A,FALSE,"schA"}</definedName>
    <definedName name="wwww" hidden="1">{#N/A,#N/A,FALSE,"schA"}</definedName>
    <definedName name="wwww_1" localSheetId="14" hidden="1">{#N/A,#N/A,FALSE,"schA"}</definedName>
    <definedName name="wwww_1" hidden="1">{#N/A,#N/A,FALSE,"schA"}</definedName>
    <definedName name="wwww_1_1" localSheetId="14" hidden="1">{#N/A,#N/A,FALSE,"schA"}</definedName>
    <definedName name="wwww_1_1" hidden="1">{#N/A,#N/A,FALSE,"schA"}</definedName>
    <definedName name="wwww_1_2" localSheetId="14" hidden="1">{#N/A,#N/A,FALSE,"schA"}</definedName>
    <definedName name="wwww_1_2" hidden="1">{#N/A,#N/A,FALSE,"schA"}</definedName>
    <definedName name="wwww_1_3" localSheetId="14" hidden="1">{#N/A,#N/A,FALSE,"schA"}</definedName>
    <definedName name="wwww_1_3" hidden="1">{#N/A,#N/A,FALSE,"schA"}</definedName>
    <definedName name="wwww_2" localSheetId="14" hidden="1">{#N/A,#N/A,FALSE,"schA"}</definedName>
    <definedName name="wwww_2" hidden="1">{#N/A,#N/A,FALSE,"schA"}</definedName>
    <definedName name="wwww_2_1" localSheetId="14" hidden="1">{#N/A,#N/A,FALSE,"schA"}</definedName>
    <definedName name="wwww_2_1" hidden="1">{#N/A,#N/A,FALSE,"schA"}</definedName>
    <definedName name="wwww_2_2" localSheetId="14" hidden="1">{#N/A,#N/A,FALSE,"schA"}</definedName>
    <definedName name="wwww_2_2" hidden="1">{#N/A,#N/A,FALSE,"schA"}</definedName>
    <definedName name="wwww_2_3" localSheetId="14" hidden="1">{#N/A,#N/A,FALSE,"schA"}</definedName>
    <definedName name="wwww_2_3" hidden="1">{#N/A,#N/A,FALSE,"schA"}</definedName>
    <definedName name="wwww_3" localSheetId="14" hidden="1">{#N/A,#N/A,FALSE,"schA"}</definedName>
    <definedName name="wwww_3" hidden="1">{#N/A,#N/A,FALSE,"schA"}</definedName>
    <definedName name="wwww_3_1" localSheetId="14" hidden="1">{#N/A,#N/A,FALSE,"schA"}</definedName>
    <definedName name="wwww_3_1" hidden="1">{#N/A,#N/A,FALSE,"schA"}</definedName>
    <definedName name="wwww_3_2" localSheetId="14" hidden="1">{#N/A,#N/A,FALSE,"schA"}</definedName>
    <definedName name="wwww_3_2" hidden="1">{#N/A,#N/A,FALSE,"schA"}</definedName>
    <definedName name="wwww_3_3" localSheetId="14" hidden="1">{#N/A,#N/A,FALSE,"schA"}</definedName>
    <definedName name="wwww_3_3" hidden="1">{#N/A,#N/A,FALSE,"schA"}</definedName>
    <definedName name="wwww_4" localSheetId="14" hidden="1">{#N/A,#N/A,FALSE,"schA"}</definedName>
    <definedName name="wwww_4" hidden="1">{#N/A,#N/A,FALSE,"schA"}</definedName>
    <definedName name="wwww_4_1" localSheetId="14" hidden="1">{#N/A,#N/A,FALSE,"schA"}</definedName>
    <definedName name="wwww_4_1" hidden="1">{#N/A,#N/A,FALSE,"schA"}</definedName>
    <definedName name="wwww_4_2" localSheetId="14" hidden="1">{#N/A,#N/A,FALSE,"schA"}</definedName>
    <definedName name="wwww_4_2" hidden="1">{#N/A,#N/A,FALSE,"schA"}</definedName>
    <definedName name="wwww_4_3" localSheetId="14" hidden="1">{#N/A,#N/A,FALSE,"schA"}</definedName>
    <definedName name="wwww_4_3" hidden="1">{#N/A,#N/A,FALSE,"schA"}</definedName>
    <definedName name="wwww_5" localSheetId="14" hidden="1">{#N/A,#N/A,FALSE,"schA"}</definedName>
    <definedName name="wwww_5" hidden="1">{#N/A,#N/A,FALSE,"schA"}</definedName>
    <definedName name="wwww_5_1" localSheetId="14" hidden="1">{#N/A,#N/A,FALSE,"schA"}</definedName>
    <definedName name="wwww_5_1" hidden="1">{#N/A,#N/A,FALSE,"schA"}</definedName>
    <definedName name="wwww_5_2" localSheetId="14" hidden="1">{#N/A,#N/A,FALSE,"schA"}</definedName>
    <definedName name="wwww_5_2" hidden="1">{#N/A,#N/A,FALSE,"schA"}</definedName>
    <definedName name="wwww_5_3" localSheetId="14" hidden="1">{#N/A,#N/A,FALSE,"schA"}</definedName>
    <definedName name="wwww_5_3" hidden="1">{#N/A,#N/A,FALSE,"schA"}</definedName>
    <definedName name="x" localSheetId="14" hidden="1">{#N/A,#N/A,FALSE,"FY97";#N/A,#N/A,FALSE,"FY98";#N/A,#N/A,FALSE,"FY99";#N/A,#N/A,FALSE,"FY00";#N/A,#N/A,FALSE,"FY01"}</definedName>
    <definedName name="x" hidden="1">{#N/A,#N/A,FALSE,"FY97";#N/A,#N/A,FALSE,"FY98";#N/A,#N/A,FALSE,"FY99";#N/A,#N/A,FALSE,"FY00";#N/A,#N/A,FALSE,"FY01"}</definedName>
    <definedName name="x_1" localSheetId="14" hidden="1">{#N/A,#N/A,FALSE,"FY97";#N/A,#N/A,FALSE,"FY98";#N/A,#N/A,FALSE,"FY99";#N/A,#N/A,FALSE,"FY00";#N/A,#N/A,FALSE,"FY01"}</definedName>
    <definedName name="x_1" hidden="1">{#N/A,#N/A,FALSE,"FY97";#N/A,#N/A,FALSE,"FY98";#N/A,#N/A,FALSE,"FY99";#N/A,#N/A,FALSE,"FY00";#N/A,#N/A,FALSE,"FY01"}</definedName>
    <definedName name="Xcel">#REF!</definedName>
    <definedName name="Xcel_COS">#REF!</definedName>
    <definedName name="XCEL_PROJECT">'[67]Info Tab'!$E$27</definedName>
    <definedName name="Xmax_col">44</definedName>
    <definedName name="XPSPLPOS" localSheetId="14">#REF!</definedName>
    <definedName name="XPSPLPOS">#REF!</definedName>
    <definedName name="xr" localSheetId="14">#REF!</definedName>
    <definedName name="xr">#REF!</definedName>
    <definedName name="XRATE" localSheetId="14">#REF!</definedName>
    <definedName name="XRATE">#REF!</definedName>
    <definedName name="XRatio" localSheetId="14">'[356]Share Buyback Calcs'!#REF!</definedName>
    <definedName name="XRatio">'[356]Share Buyback Calcs'!#REF!</definedName>
    <definedName name="XREF_COLUMN_1" hidden="1">#REF!</definedName>
    <definedName name="XREF_COLUMN_2" hidden="1">#REF!</definedName>
    <definedName name="XREF_COLUMN_3"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[276]XREF!#REF!</definedName>
    <definedName name="XRefCopy1Row" hidden="1">#REF!</definedName>
    <definedName name="XRefCopy20" hidden="1">#REF!</definedName>
    <definedName name="XRefCopy20Row" hidden="1">[276]XREF!#REF!</definedName>
    <definedName name="XRefCopy21" hidden="1">#REF!</definedName>
    <definedName name="XRefCopy22" hidden="1">#REF!</definedName>
    <definedName name="XRefCopy23" hidden="1">#REF!</definedName>
    <definedName name="XRefCopy24" hidden="1">#REF!</definedName>
    <definedName name="XRefCopy3" hidden="1">#REF!</definedName>
    <definedName name="XRefCopy3Row" hidden="1">[357]XREF!#REF!</definedName>
    <definedName name="XRefCopy4" hidden="1">#REF!</definedName>
    <definedName name="XRefCopy4Row" hidden="1">[357]XREF!#REF!</definedName>
    <definedName name="XRefCopy5" hidden="1">#REF!</definedName>
    <definedName name="XRefCopy5Row" hidden="1">[357]XREF!#REF!</definedName>
    <definedName name="XRefCopyRangeCount" hidden="1">3</definedName>
    <definedName name="XRefPaste1" hidden="1">#REF!</definedName>
    <definedName name="XRefPaste11" hidden="1">#REF!</definedName>
    <definedName name="XRefPaste15" hidden="1">#REF!</definedName>
    <definedName name="XRefPaste15Row" hidden="1">[276]XREF!#REF!</definedName>
    <definedName name="XRefPaste17" hidden="1">#REF!</definedName>
    <definedName name="XRefPaste17Row" hidden="1">[276]XREF!#REF!</definedName>
    <definedName name="XRefPaste19" hidden="1">#REF!</definedName>
    <definedName name="XRefPaste19Row" hidden="1">[276]XREF!#REF!</definedName>
    <definedName name="XRefPaste1Row" hidden="1">[357]XREF!#REF!</definedName>
    <definedName name="XRefPaste2" hidden="1">#REF!</definedName>
    <definedName name="XRefPaste20" hidden="1">#REF!</definedName>
    <definedName name="XRefPaste21" hidden="1">#REF!</definedName>
    <definedName name="XRefPaste21Row" hidden="1">[276]XREF!#REF!</definedName>
    <definedName name="XRefPaste24" hidden="1">#REF!</definedName>
    <definedName name="XRefPaste24Row" hidden="1">[276]XREF!#REF!</definedName>
    <definedName name="XRefPaste25" hidden="1">#REF!</definedName>
    <definedName name="XRefPaste25Row" hidden="1">[276]XREF!#REF!</definedName>
    <definedName name="XRefPaste26" hidden="1">#REF!</definedName>
    <definedName name="XRefPaste26Row" hidden="1">[276]XREF!#REF!</definedName>
    <definedName name="XRefPaste27" hidden="1">#REF!</definedName>
    <definedName name="XRefPaste27Row" hidden="1">[276]XREF!#REF!</definedName>
    <definedName name="XRefPaste28" hidden="1">#REF!</definedName>
    <definedName name="XRefPaste28Row" hidden="1">[276]XREF!#REF!</definedName>
    <definedName name="XRefPaste29" hidden="1">#REF!</definedName>
    <definedName name="XRefPaste29Row" hidden="1">[276]XREF!#REF!</definedName>
    <definedName name="XRefPaste2Row" hidden="1">[357]XREF!#REF!</definedName>
    <definedName name="XRefPaste3" hidden="1">#REF!</definedName>
    <definedName name="XRefPaste30" hidden="1">#REF!</definedName>
    <definedName name="XRefPaste30Row" hidden="1">[276]XREF!#REF!</definedName>
    <definedName name="XRefPaste31" hidden="1">#REF!</definedName>
    <definedName name="XRefPaste31Row" hidden="1">[276]XREF!#REF!</definedName>
    <definedName name="XRefPaste32" hidden="1">#REF!</definedName>
    <definedName name="XRefPaste33" hidden="1">#REF!</definedName>
    <definedName name="XRefPaste34" hidden="1">#REF!</definedName>
    <definedName name="XRefPaste35" hidden="1">#REF!</definedName>
    <definedName name="XRefPaste36" hidden="1">#REF!</definedName>
    <definedName name="XRefPaste37" hidden="1">#REF!</definedName>
    <definedName name="XRefPaste37Row" hidden="1">[276]XREF!#REF!</definedName>
    <definedName name="XRefPaste38" hidden="1">#REF!</definedName>
    <definedName name="XRefPaste3Row" hidden="1">[357]XREF!#REF!</definedName>
    <definedName name="XRefPaste5Row" hidden="1">[357]XREF!#REF!</definedName>
    <definedName name="XRefPaste7" hidden="1">#REF!</definedName>
    <definedName name="XRefPaste8" hidden="1">#REF!</definedName>
    <definedName name="XRefPasteRangeCount" hidden="1">2</definedName>
    <definedName name="xx" localSheetId="14" hidden="1">{2;#N/A;"R13C16:R17C16";#N/A;"R13C14:R17C15";FALSE;FALSE;FALSE;95;#N/A;#N/A;"R13C19";#N/A;FALSE;FALSE;FALSE;FALSE;#N/A;"";#N/A;FALSE;"";"";#N/A;#N/A;#N/A}</definedName>
    <definedName name="xx" hidden="1">{2;#N/A;"R13C16:R17C16";#N/A;"R13C14:R17C15";FALSE;FALSE;FALSE;95;#N/A;#N/A;"R13C19";#N/A;FALSE;FALSE;FALSE;FALSE;#N/A;"";#N/A;FALSE;"";"";#N/A;#N/A;#N/A}</definedName>
    <definedName name="xxx" hidden="1">{#N/A,#N/A,FALSE,"O&amp;M by processes";#N/A,#N/A,FALSE,"Elec Act vs Bud";#N/A,#N/A,FALSE,"G&amp;A";#N/A,#N/A,FALSE,"BGS";#N/A,#N/A,FALSE,"Res Cost"}</definedName>
    <definedName name="xxx.detail" localSheetId="14" hidden="1">{"detail305",#N/A,FALSE,"BI-305"}</definedName>
    <definedName name="xxx.detail" hidden="1">{"detail305",#N/A,FALSE,"BI-305"}</definedName>
    <definedName name="xxx.directory" localSheetId="14" hidden="1">{"summary",#N/A,FALSE,"PCR DIRECTORY"}</definedName>
    <definedName name="xxx.directory" hidden="1">{"summary",#N/A,FALSE,"PCR DIRECTORY"}</definedName>
    <definedName name="xxxx" hidden="1">{#N/A,#N/A,FALSE,"O&amp;M by processes";#N/A,#N/A,FALSE,"Elec Act vs Bud";#N/A,#N/A,FALSE,"G&amp;A";#N/A,#N/A,FALSE,"BGS";#N/A,#N/A,FALSE,"Res Cost"}</definedName>
    <definedName name="xxxxw" hidden="1">{#N/A,#N/A,FALSE,"Aging Summary";#N/A,#N/A,FALSE,"Ratio Analysis";#N/A,#N/A,FALSE,"Test 120 Day Accts";#N/A,#N/A,FALSE,"Tickmarks"}</definedName>
    <definedName name="xxxxx">#N/A</definedName>
    <definedName name="xxxxxx">#N/A</definedName>
    <definedName name="y" localSheetId="14">#N/A</definedName>
    <definedName name="y">'[1]ALL EXPENSES(3)'!#REF!</definedName>
    <definedName name="yea" hidden="1">{#N/A,#N/A,FALSE,"Assumptions";"Model",#N/A,FALSE,"MDU";#N/A,#N/A,FALSE,"Notes"}</definedName>
    <definedName name="Year_Month">OFFSET('[155]Daily Gas Prices'!$C$2,0,0,COUNTA('[155]Daily Gas Prices'!$D$2:$D$10000),1)</definedName>
    <definedName name="Year_Month_GD">OFFSET('[358]GD Prices'!$C$2,0,0,COUNTA('[359]Daily Gas Prices'!$A$2:$A$10000),1)</definedName>
    <definedName name="Year_of_Measurement" localSheetId="14">'[158]Inflation Table'!#REF!</definedName>
    <definedName name="Year_of_Measurement">'[159]Inflation Table'!#REF!</definedName>
    <definedName name="Year_of_Obligation" localSheetId="14">'[158]Inflation Table'!#REF!</definedName>
    <definedName name="Year_of_Obligation">'[159]Inflation Table'!#REF!</definedName>
    <definedName name="year_summ" localSheetId="14">#REF!</definedName>
    <definedName name="year_summ">#REF!</definedName>
    <definedName name="Year0PmtsLeft">#REF!</definedName>
    <definedName name="Year1Method">#REF!</definedName>
    <definedName name="Year5" localSheetId="14">#REF!</definedName>
    <definedName name="Year5">#REF!</definedName>
    <definedName name="Year6" localSheetId="14">#REF!</definedName>
    <definedName name="Year6">#REF!</definedName>
    <definedName name="YEARplus1" localSheetId="14">#REF!</definedName>
    <definedName name="YEARplus1">#REF!</definedName>
    <definedName name="YearPlus1PE" localSheetId="14">#REF!</definedName>
    <definedName name="YearPlus1PE">#REF!</definedName>
    <definedName name="Yearplus2" localSheetId="14">#REF!</definedName>
    <definedName name="Yearplus2">#REF!</definedName>
    <definedName name="YearPlus2PE" localSheetId="14">#REF!</definedName>
    <definedName name="YearPlus2PE">#REF!</definedName>
    <definedName name="YearPlus3" localSheetId="14">#REF!</definedName>
    <definedName name="YearPlus3">#REF!</definedName>
    <definedName name="yearr">[76]ClassKWH!$E$6:$E$23</definedName>
    <definedName name="Yeartitles" localSheetId="14">#REF!</definedName>
    <definedName name="Yeartitles">#REF!</definedName>
    <definedName name="yes">[360]Inputs!$C$8</definedName>
    <definedName name="Yes_No">OFFSET([94]Tables!$Y$4,0,0,COUNTA([94]Tables!$Y:$Y)+0,1)</definedName>
    <definedName name="yesno" localSheetId="14">#REF!</definedName>
    <definedName name="yesno">#REF!</definedName>
    <definedName name="YESTERDAY" localSheetId="14">#REF!</definedName>
    <definedName name="YESTERDAY">#REF!</definedName>
    <definedName name="YESTERDAY2" localSheetId="14">#REF!</definedName>
    <definedName name="YESTERDAY2">#REF!</definedName>
    <definedName name="YESTERDAY3" localSheetId="14">#REF!</definedName>
    <definedName name="YESTERDAY3">#REF!</definedName>
    <definedName name="YESTERDAY4" localSheetId="14">#REF!</definedName>
    <definedName name="YESTERDAY4">#REF!</definedName>
    <definedName name="YESTERDAY5" localSheetId="14">#REF!</definedName>
    <definedName name="YESTERDAY5">#REF!</definedName>
    <definedName name="YESTERDAY6" localSheetId="14">#REF!</definedName>
    <definedName name="YESTERDAY6">#REF!</definedName>
    <definedName name="YYYYMM_Portfolio_Data" localSheetId="14">#REF!</definedName>
    <definedName name="YYYYMM_Portfolio_Data">#REF!</definedName>
    <definedName name="z" localSheetId="14" hidden="1">{"PAGE_1",#N/A,FALSE,"MONTH"}</definedName>
    <definedName name="z" hidden="1">{"PAGE_1",#N/A,FALSE,"MONTH"}</definedName>
    <definedName name="Z_3F84D7F5_9C87_11D5_BA56_00508BDABC29_.wvu.Cols" hidden="1">#REF!</definedName>
    <definedName name="Z_3F84D7F5_9C87_11D5_BA56_00508BDABC29_.wvu.PrintArea" hidden="1">#REF!</definedName>
    <definedName name="Z_3F84D7F5_9C87_11D5_BA56_00508BDABC29_.wvu.PrintTitles" hidden="1">#REF!</definedName>
    <definedName name="ZAPR8" localSheetId="14">#REF!</definedName>
    <definedName name="ZAPR8">#REF!</definedName>
    <definedName name="ZAUG8" localSheetId="14">#REF!</definedName>
    <definedName name="ZAUG8">#REF!</definedName>
    <definedName name="ZCONT" localSheetId="14">#REF!</definedName>
    <definedName name="ZCONT">#REF!</definedName>
    <definedName name="ZDEC7" localSheetId="14">#REF!</definedName>
    <definedName name="ZDEC7">#REF!</definedName>
    <definedName name="ZDEC8" localSheetId="14">#REF!</definedName>
    <definedName name="ZDEC8">#REF!</definedName>
    <definedName name="ZDEFRD" localSheetId="14">#REF!</definedName>
    <definedName name="ZDEFRD">#REF!</definedName>
    <definedName name="zebra">#REF!</definedName>
    <definedName name="zeeland">[56]Assumptions!$A$41</definedName>
    <definedName name="ZFEB8" localSheetId="14">#REF!</definedName>
    <definedName name="ZFEB8">#REF!</definedName>
    <definedName name="ZJAN8" localSheetId="14">#REF!</definedName>
    <definedName name="ZJAN8">#REF!</definedName>
    <definedName name="ZJAN9" localSheetId="14">#REF!</definedName>
    <definedName name="ZJAN9">#REF!</definedName>
    <definedName name="ZJUL8" localSheetId="14">#REF!</definedName>
    <definedName name="ZJUL8">#REF!</definedName>
    <definedName name="ZJUN8" localSheetId="14">#REF!</definedName>
    <definedName name="ZJUN8">#REF!</definedName>
    <definedName name="ZLND_RT">[265]INPUT!$R$22</definedName>
    <definedName name="ZLOCAL" localSheetId="14">#REF!</definedName>
    <definedName name="ZLOCAL">#REF!</definedName>
    <definedName name="zma1" localSheetId="14">#REF!</definedName>
    <definedName name="zma1">#REF!</definedName>
    <definedName name="zma10" localSheetId="14">#REF!</definedName>
    <definedName name="zma10">#REF!</definedName>
    <definedName name="zma11" localSheetId="14">#REF!</definedName>
    <definedName name="zma11">#REF!</definedName>
    <definedName name="zma12" localSheetId="14">#REF!</definedName>
    <definedName name="zma12">#REF!</definedName>
    <definedName name="zma13" localSheetId="14">#REF!</definedName>
    <definedName name="zma13">#REF!</definedName>
    <definedName name="zma14" localSheetId="14">#REF!</definedName>
    <definedName name="zma14">#REF!</definedName>
    <definedName name="zma15" localSheetId="14">#REF!</definedName>
    <definedName name="zma15">#REF!</definedName>
    <definedName name="zma16" localSheetId="14">#REF!</definedName>
    <definedName name="zma16">#REF!</definedName>
    <definedName name="zma17" localSheetId="14">#REF!</definedName>
    <definedName name="zma17">#REF!</definedName>
    <definedName name="zma18" localSheetId="14">#REF!</definedName>
    <definedName name="zma18">#REF!</definedName>
    <definedName name="zma19" localSheetId="14">#REF!</definedName>
    <definedName name="zma19">#REF!</definedName>
    <definedName name="zma2" localSheetId="14">#REF!</definedName>
    <definedName name="zma2">#REF!</definedName>
    <definedName name="zma20" localSheetId="14">#REF!</definedName>
    <definedName name="zma20">#REF!</definedName>
    <definedName name="zma21" localSheetId="14">#REF!</definedName>
    <definedName name="zma21">#REF!</definedName>
    <definedName name="zma22" localSheetId="14">#REF!</definedName>
    <definedName name="zma22">#REF!</definedName>
    <definedName name="zma23" localSheetId="14">#REF!</definedName>
    <definedName name="zma23">#REF!</definedName>
    <definedName name="zma24" localSheetId="14">#REF!</definedName>
    <definedName name="zma24">#REF!</definedName>
    <definedName name="zma25" localSheetId="14">#REF!</definedName>
    <definedName name="zma25">#REF!</definedName>
    <definedName name="zma26" localSheetId="14">#REF!</definedName>
    <definedName name="zma26">#REF!</definedName>
    <definedName name="zma3" localSheetId="14">#REF!</definedName>
    <definedName name="zma3">#REF!</definedName>
    <definedName name="zma4" localSheetId="14">#REF!</definedName>
    <definedName name="zma4">#REF!</definedName>
    <definedName name="zma5" localSheetId="14">#REF!</definedName>
    <definedName name="zma5">#REF!</definedName>
    <definedName name="zma6" localSheetId="14">#REF!</definedName>
    <definedName name="zma6">#REF!</definedName>
    <definedName name="zma7" localSheetId="14">#REF!</definedName>
    <definedName name="zma7">#REF!</definedName>
    <definedName name="zma8" localSheetId="14">#REF!</definedName>
    <definedName name="zma8">#REF!</definedName>
    <definedName name="zma9" localSheetId="14">#REF!</definedName>
    <definedName name="zma9">#REF!</definedName>
    <definedName name="ZMAR8" localSheetId="14">#REF!</definedName>
    <definedName name="ZMAR8">#REF!</definedName>
    <definedName name="ZMAY8" localSheetId="14">#REF!</definedName>
    <definedName name="ZMAY8">#REF!</definedName>
    <definedName name="ZNOV8" localSheetId="14">#REF!</definedName>
    <definedName name="ZNOV8">#REF!</definedName>
    <definedName name="ZOCT8" localSheetId="14">#REF!</definedName>
    <definedName name="ZOCT8">#REF!</definedName>
    <definedName name="Zone">#REF!</definedName>
    <definedName name="zoneselection">#REF!</definedName>
    <definedName name="ZPEAK" localSheetId="14">#REF!</definedName>
    <definedName name="ZPEAK">#REF!</definedName>
    <definedName name="ZSEP8" localSheetId="14">#REF!</definedName>
    <definedName name="ZSEP8">#REF!</definedName>
    <definedName name="ZTOTAL" localSheetId="14">#REF!</definedName>
    <definedName name="ZTOTAL">#REF!</definedName>
    <definedName name="ZZAPR8" localSheetId="14">#REF!</definedName>
    <definedName name="ZZAPR8">#REF!</definedName>
    <definedName name="ZZAUG8" localSheetId="14">#REF!</definedName>
    <definedName name="ZZAUG8">#REF!</definedName>
    <definedName name="ZZDEC7" localSheetId="14">#REF!</definedName>
    <definedName name="ZZDEC7">#REF!</definedName>
    <definedName name="ZZDEC8" localSheetId="14">#REF!</definedName>
    <definedName name="ZZDEC8">#REF!</definedName>
    <definedName name="ZZDEFRD" localSheetId="14">#REF!</definedName>
    <definedName name="ZZDEFRD">#REF!</definedName>
    <definedName name="ZZFEB8" localSheetId="14">#REF!</definedName>
    <definedName name="ZZFEB8">#REF!</definedName>
    <definedName name="ZZJAN8" localSheetId="14">#REF!</definedName>
    <definedName name="ZZJAN8">#REF!</definedName>
    <definedName name="ZZJAN9" localSheetId="14">#REF!</definedName>
    <definedName name="ZZJAN9">#REF!</definedName>
    <definedName name="ZZJUL8" localSheetId="14">#REF!</definedName>
    <definedName name="ZZJUL8">#REF!</definedName>
    <definedName name="ZZJUN8" localSheetId="14">#REF!</definedName>
    <definedName name="ZZJUN8">#REF!</definedName>
    <definedName name="ZZMAR8" localSheetId="14">#REF!</definedName>
    <definedName name="ZZMAR8">#REF!</definedName>
    <definedName name="ZZMAY8" localSheetId="14">#REF!</definedName>
    <definedName name="ZZMAY8">#REF!</definedName>
    <definedName name="ZZNOV8" localSheetId="14">#REF!</definedName>
    <definedName name="ZZNOV8">#REF!</definedName>
    <definedName name="ZZOCT8" localSheetId="14">#REF!</definedName>
    <definedName name="ZZOCT8">#REF!</definedName>
    <definedName name="ZZSEP8" localSheetId="14">#REF!</definedName>
    <definedName name="ZZSEP8">#REF!</definedName>
    <definedName name="ZZTOTAL" localSheetId="14">#REF!</definedName>
    <definedName name="ZZTOTAL">#REF!</definedName>
    <definedName name="zzzz" localSheetId="14">#REF!</definedName>
    <definedName name="zzzz">#REF!</definedName>
    <definedName name="端局単価情報" localSheetId="14" hidden="1">{#N/A,#N/A,FALSE,"RECAP";#N/A,#N/A,FALSE,"CW_B";#N/A,#N/A,FALSE,"CW_M";#N/A,#N/A,FALSE,"CW_E";#N/A,#N/A,FALSE,"CW_F";#N/A,#N/A,FALSE,"FC_B";#N/A,#N/A,FALSE,"FC_M";#N/A,#N/A,FALSE,"FC_E";#N/A,#N/A,FALSE,"FC_F";#N/A,#N/A,FALSE,"CS"}</definedName>
    <definedName name="端局単価情報" hidden="1">{#N/A,#N/A,FALSE,"RECAP";#N/A,#N/A,FALSE,"CW_B";#N/A,#N/A,FALSE,"CW_M";#N/A,#N/A,FALSE,"CW_E";#N/A,#N/A,FALSE,"CW_F";#N/A,#N/A,FALSE,"FC_B";#N/A,#N/A,FALSE,"FC_M";#N/A,#N/A,FALSE,"FC_E";#N/A,#N/A,FALSE,"FC_F";#N/A,#N/A,FALSE,"CS"}</definedName>
  </definedNames>
  <calcPr calcId="162913"/>
</workbook>
</file>

<file path=xl/calcChain.xml><?xml version="1.0" encoding="utf-8"?>
<calcChain xmlns="http://schemas.openxmlformats.org/spreadsheetml/2006/main">
  <c r="I186" i="1" l="1"/>
  <c r="G153" i="27" l="1"/>
  <c r="G154" i="27" s="1"/>
  <c r="G155" i="27" s="1"/>
  <c r="F153" i="27"/>
  <c r="F154" i="27" s="1"/>
  <c r="D145" i="27"/>
  <c r="G131" i="27"/>
  <c r="E131" i="27"/>
  <c r="I130" i="27"/>
  <c r="H130" i="27"/>
  <c r="H129" i="27"/>
  <c r="H128" i="27"/>
  <c r="I126" i="27"/>
  <c r="H126" i="27"/>
  <c r="I125" i="27"/>
  <c r="H125" i="27"/>
  <c r="L116" i="27"/>
  <c r="K116" i="27"/>
  <c r="J116" i="27"/>
  <c r="I116" i="27"/>
  <c r="H116" i="27"/>
  <c r="G116" i="27"/>
  <c r="F115" i="27"/>
  <c r="F114" i="27"/>
  <c r="F113" i="27"/>
  <c r="F112" i="27"/>
  <c r="F111" i="27"/>
  <c r="L109" i="27"/>
  <c r="K109" i="27"/>
  <c r="J109" i="27"/>
  <c r="I109" i="27"/>
  <c r="H109" i="27"/>
  <c r="G109" i="27"/>
  <c r="F108" i="27"/>
  <c r="F107" i="27"/>
  <c r="F106" i="27"/>
  <c r="F105" i="27"/>
  <c r="F104" i="27"/>
  <c r="L95" i="27"/>
  <c r="K95" i="27"/>
  <c r="J95" i="27"/>
  <c r="I95" i="27"/>
  <c r="H95" i="27"/>
  <c r="G95" i="27"/>
  <c r="F94" i="27"/>
  <c r="F93" i="27"/>
  <c r="F92" i="27"/>
  <c r="F91" i="27"/>
  <c r="F90" i="27"/>
  <c r="L88" i="27"/>
  <c r="K88" i="27"/>
  <c r="K96" i="27" s="1"/>
  <c r="J88" i="27"/>
  <c r="I88" i="27"/>
  <c r="H88" i="27"/>
  <c r="G88" i="27"/>
  <c r="G96" i="27" s="1"/>
  <c r="F87" i="27"/>
  <c r="F86" i="27"/>
  <c r="F85" i="27"/>
  <c r="F84" i="27"/>
  <c r="F83" i="27"/>
  <c r="H71" i="27"/>
  <c r="G71" i="27"/>
  <c r="F71" i="27"/>
  <c r="E71" i="27"/>
  <c r="H70" i="27"/>
  <c r="G70" i="27"/>
  <c r="F70" i="27"/>
  <c r="E70" i="27"/>
  <c r="I69" i="27"/>
  <c r="I68" i="27"/>
  <c r="I67" i="27"/>
  <c r="I66" i="27"/>
  <c r="I65" i="27"/>
  <c r="H63" i="27"/>
  <c r="H73" i="27" s="1"/>
  <c r="G63" i="27"/>
  <c r="F63" i="27"/>
  <c r="E63" i="27"/>
  <c r="H62" i="27"/>
  <c r="H72" i="27" s="1"/>
  <c r="G62" i="27"/>
  <c r="F62" i="27"/>
  <c r="E62" i="27"/>
  <c r="I61" i="27"/>
  <c r="I60" i="27"/>
  <c r="I59" i="27"/>
  <c r="I58" i="27"/>
  <c r="I57" i="27"/>
  <c r="I63" i="27" s="1"/>
  <c r="H47" i="27"/>
  <c r="G47" i="27"/>
  <c r="F47" i="27"/>
  <c r="E47" i="27"/>
  <c r="H46" i="27"/>
  <c r="G46" i="27"/>
  <c r="F46" i="27"/>
  <c r="E46" i="27"/>
  <c r="I45" i="27"/>
  <c r="I44" i="27"/>
  <c r="I43" i="27"/>
  <c r="I42" i="27"/>
  <c r="I41" i="27"/>
  <c r="H39" i="27"/>
  <c r="G39" i="27"/>
  <c r="G49" i="27" s="1"/>
  <c r="F39" i="27"/>
  <c r="E39" i="27"/>
  <c r="H38" i="27"/>
  <c r="G38" i="27"/>
  <c r="F38" i="27"/>
  <c r="E38" i="27"/>
  <c r="I37" i="27"/>
  <c r="I36" i="27"/>
  <c r="I35" i="27"/>
  <c r="I34" i="27"/>
  <c r="I33" i="27"/>
  <c r="K24" i="27"/>
  <c r="I24" i="27"/>
  <c r="G24" i="27"/>
  <c r="E24" i="27"/>
  <c r="H16" i="27"/>
  <c r="D16" i="27"/>
  <c r="A10" i="27"/>
  <c r="A12" i="27" s="1"/>
  <c r="A13" i="27" s="1"/>
  <c r="A14" i="27" s="1"/>
  <c r="A15" i="27" s="1"/>
  <c r="A16" i="27" s="1"/>
  <c r="A18" i="27" s="1"/>
  <c r="A20" i="27" s="1"/>
  <c r="A21" i="27" s="1"/>
  <c r="A22" i="27" s="1"/>
  <c r="A23" i="27" s="1"/>
  <c r="A24" i="27" s="1"/>
  <c r="A25" i="27" s="1"/>
  <c r="A27" i="27" s="1"/>
  <c r="A29" i="27" s="1"/>
  <c r="A31" i="27" s="1"/>
  <c r="A32" i="27" s="1"/>
  <c r="A33" i="27" s="1"/>
  <c r="A34" i="27" s="1"/>
  <c r="A35" i="27" s="1"/>
  <c r="A36" i="27" s="1"/>
  <c r="A37" i="27" s="1"/>
  <c r="A38" i="27" s="1"/>
  <c r="A39" i="27" s="1"/>
  <c r="A41" i="27" s="1"/>
  <c r="A42" i="27" s="1"/>
  <c r="A43" i="27" s="1"/>
  <c r="A44" i="27" s="1"/>
  <c r="A45" i="27" s="1"/>
  <c r="A46" i="27" s="1"/>
  <c r="A47" i="27" s="1"/>
  <c r="A48" i="27" s="1"/>
  <c r="A49" i="27" s="1"/>
  <c r="A51" i="27" s="1"/>
  <c r="A53" i="27" s="1"/>
  <c r="A55" i="27" s="1"/>
  <c r="A56" i="27" s="1"/>
  <c r="A57" i="27" s="1"/>
  <c r="A58" i="27" s="1"/>
  <c r="A59" i="27" s="1"/>
  <c r="A60" i="27" s="1"/>
  <c r="A61" i="27" s="1"/>
  <c r="A62" i="27" s="1"/>
  <c r="A63" i="27" s="1"/>
  <c r="A65" i="27" s="1"/>
  <c r="A66" i="27" s="1"/>
  <c r="A67" i="27" s="1"/>
  <c r="A68" i="27" s="1"/>
  <c r="A69" i="27" s="1"/>
  <c r="A70" i="27" s="1"/>
  <c r="A71" i="27" s="1"/>
  <c r="A72" i="27" s="1"/>
  <c r="A73" i="27" s="1"/>
  <c r="A75" i="27" s="1"/>
  <c r="A77" i="27" s="1"/>
  <c r="A78" i="27" s="1"/>
  <c r="A80" i="27" s="1"/>
  <c r="A81" i="27" s="1"/>
  <c r="A82" i="27" s="1"/>
  <c r="A83" i="27" s="1"/>
  <c r="A84" i="27" s="1"/>
  <c r="A85" i="27" s="1"/>
  <c r="A86" i="27" s="1"/>
  <c r="A87" i="27" s="1"/>
  <c r="A88" i="27" s="1"/>
  <c r="A90" i="27" s="1"/>
  <c r="A91" i="27" s="1"/>
  <c r="A92" i="27" s="1"/>
  <c r="A93" i="27" s="1"/>
  <c r="A94" i="27" s="1"/>
  <c r="A95" i="27" s="1"/>
  <c r="A96" i="27" s="1"/>
  <c r="A98" i="27" s="1"/>
  <c r="A99" i="27" s="1"/>
  <c r="A101" i="27" s="1"/>
  <c r="A102" i="27" s="1"/>
  <c r="A103" i="27" s="1"/>
  <c r="A104" i="27" s="1"/>
  <c r="A105" i="27" s="1"/>
  <c r="A106" i="27" s="1"/>
  <c r="A107" i="27" s="1"/>
  <c r="A108" i="27" s="1"/>
  <c r="A109" i="27" s="1"/>
  <c r="A111" i="27" s="1"/>
  <c r="A112" i="27" s="1"/>
  <c r="A113" i="27" s="1"/>
  <c r="A114" i="27" s="1"/>
  <c r="A115" i="27" s="1"/>
  <c r="A116" i="27" s="1"/>
  <c r="A117" i="27" s="1"/>
  <c r="A119" i="27" s="1"/>
  <c r="A120" i="27" s="1"/>
  <c r="A121" i="27" s="1"/>
  <c r="A122" i="27" s="1"/>
  <c r="A123" i="27" s="1"/>
  <c r="A124" i="27" s="1"/>
  <c r="A125" i="27" s="1"/>
  <c r="A126" i="27" s="1"/>
  <c r="A127" i="27" s="1"/>
  <c r="A128" i="27" s="1"/>
  <c r="A129" i="27" s="1"/>
  <c r="A130" i="27" s="1"/>
  <c r="A131" i="27" s="1"/>
  <c r="A133" i="27" s="1"/>
  <c r="A134" i="27" s="1"/>
  <c r="A135" i="27" s="1"/>
  <c r="A136" i="27" s="1"/>
  <c r="A137" i="27" s="1"/>
  <c r="A138" i="27" s="1"/>
  <c r="A139" i="27" s="1"/>
  <c r="A140" i="27" s="1"/>
  <c r="A141" i="27" s="1"/>
  <c r="A142" i="27" s="1"/>
  <c r="A143" i="27" s="1"/>
  <c r="A144" i="27" s="1"/>
  <c r="A145" i="27" s="1"/>
  <c r="A147" i="27" s="1"/>
  <c r="A148" i="27" s="1"/>
  <c r="A149" i="27" s="1"/>
  <c r="A150" i="27" s="1"/>
  <c r="A151" i="27" s="1"/>
  <c r="A152" i="27" s="1"/>
  <c r="A153" i="27" s="1"/>
  <c r="A154" i="27" s="1"/>
  <c r="A155" i="27" s="1"/>
  <c r="A157" i="27" s="1"/>
  <c r="A159" i="27" s="1"/>
  <c r="A161" i="27" s="1"/>
  <c r="A163" i="27" s="1"/>
  <c r="A165" i="27" s="1"/>
  <c r="A167" i="27" s="1"/>
  <c r="A169" i="27" s="1"/>
  <c r="A171" i="27" s="1"/>
  <c r="G72" i="27" l="1"/>
  <c r="J96" i="27"/>
  <c r="H117" i="27"/>
  <c r="L117" i="27"/>
  <c r="H49" i="27"/>
  <c r="F73" i="27"/>
  <c r="F48" i="27"/>
  <c r="F109" i="27"/>
  <c r="G117" i="27"/>
  <c r="K117" i="27"/>
  <c r="E73" i="27"/>
  <c r="E48" i="27"/>
  <c r="F116" i="27"/>
  <c r="I131" i="27"/>
  <c r="I39" i="27"/>
  <c r="H48" i="27"/>
  <c r="G48" i="27"/>
  <c r="I62" i="27"/>
  <c r="E72" i="27"/>
  <c r="I70" i="27"/>
  <c r="H96" i="27"/>
  <c r="L96" i="27"/>
  <c r="I96" i="27"/>
  <c r="J117" i="27"/>
  <c r="I38" i="27"/>
  <c r="I46" i="27"/>
  <c r="F49" i="27"/>
  <c r="E49" i="27"/>
  <c r="G73" i="27"/>
  <c r="F72" i="27"/>
  <c r="F88" i="27"/>
  <c r="F95" i="27"/>
  <c r="F96" i="27" s="1"/>
  <c r="I117" i="27"/>
  <c r="F155" i="27"/>
  <c r="D127" i="27"/>
  <c r="D131" i="27" s="1"/>
  <c r="I47" i="27"/>
  <c r="I71" i="27"/>
  <c r="I73" i="27" s="1"/>
  <c r="F127" i="27"/>
  <c r="G15" i="20"/>
  <c r="I72" i="27" l="1"/>
  <c r="I49" i="27"/>
  <c r="F117" i="27"/>
  <c r="I48" i="27"/>
  <c r="F131" i="27"/>
  <c r="H127" i="27"/>
  <c r="H131" i="27" s="1"/>
  <c r="K67" i="1"/>
  <c r="C43" i="8" l="1"/>
  <c r="C44" i="8"/>
  <c r="C45" i="8"/>
  <c r="C46" i="8"/>
  <c r="C47" i="8" s="1"/>
  <c r="C48" i="8" s="1"/>
  <c r="C49" i="8" s="1"/>
  <c r="C50" i="8" s="1"/>
  <c r="C51" i="8" s="1"/>
  <c r="C52" i="8" s="1"/>
  <c r="C42" i="8"/>
  <c r="C41" i="8"/>
  <c r="C38" i="8"/>
  <c r="C25" i="8"/>
  <c r="C26" i="8"/>
  <c r="C27" i="8" s="1"/>
  <c r="C28" i="8" s="1"/>
  <c r="C29" i="8" s="1"/>
  <c r="C30" i="8" s="1"/>
  <c r="C31" i="8" s="1"/>
  <c r="C32" i="8" s="1"/>
  <c r="C33" i="8" s="1"/>
  <c r="C34" i="8" s="1"/>
  <c r="C24" i="8"/>
  <c r="C57" i="6"/>
  <c r="C58" i="6" s="1"/>
  <c r="C59" i="6" s="1"/>
  <c r="C60" i="6" s="1"/>
  <c r="C61" i="6" s="1"/>
  <c r="C62" i="6" s="1"/>
  <c r="C63" i="6" s="1"/>
  <c r="C64" i="6" s="1"/>
  <c r="C65" i="6" s="1"/>
  <c r="C66" i="6" s="1"/>
  <c r="C56" i="6"/>
  <c r="G12" i="20" l="1"/>
  <c r="D43" i="6" l="1"/>
  <c r="F66" i="1" l="1"/>
  <c r="F115" i="1"/>
  <c r="F114" i="1"/>
  <c r="C92" i="5" s="1"/>
  <c r="F117" i="1" l="1"/>
  <c r="F221" i="1"/>
  <c r="F220" i="1"/>
  <c r="H15" i="19" l="1"/>
  <c r="H19" i="19" s="1"/>
  <c r="H23" i="19" s="1"/>
  <c r="F142" i="1" s="1"/>
  <c r="J30" i="18"/>
  <c r="I30" i="18"/>
  <c r="H30" i="18"/>
  <c r="G30" i="18"/>
  <c r="F30" i="18"/>
  <c r="E30" i="18"/>
  <c r="K31" i="18" s="1"/>
  <c r="K26" i="18"/>
  <c r="J25" i="18"/>
  <c r="I25" i="18"/>
  <c r="H25" i="18"/>
  <c r="G25" i="18"/>
  <c r="F25" i="18"/>
  <c r="E25" i="18"/>
  <c r="G14" i="18"/>
  <c r="G96" i="17"/>
  <c r="G98" i="17" s="1"/>
  <c r="G89" i="17"/>
  <c r="G91" i="17" s="1"/>
  <c r="G75" i="17"/>
  <c r="G77" i="17" s="1"/>
  <c r="G68" i="17"/>
  <c r="G70" i="17" s="1"/>
  <c r="D60" i="17"/>
  <c r="G48" i="17"/>
  <c r="G49" i="17" s="1"/>
  <c r="G47" i="17"/>
  <c r="E47" i="17"/>
  <c r="I47" i="17" s="1"/>
  <c r="G34" i="17"/>
  <c r="G36" i="17" s="1"/>
  <c r="G27" i="17"/>
  <c r="G29" i="17" s="1"/>
  <c r="G20" i="17"/>
  <c r="A9" i="17"/>
  <c r="A11" i="17" s="1"/>
  <c r="A13" i="17" s="1"/>
  <c r="M201" i="1"/>
  <c r="M159" i="1"/>
  <c r="M90" i="1"/>
  <c r="M37" i="1"/>
  <c r="G80" i="17" l="1"/>
  <c r="G81" i="17" s="1"/>
  <c r="F65" i="1" s="1"/>
  <c r="G39" i="17"/>
  <c r="E48" i="17"/>
  <c r="E49" i="17" s="1"/>
  <c r="E50" i="17" s="1"/>
  <c r="E51" i="17" s="1"/>
  <c r="E52" i="17" s="1"/>
  <c r="E53" i="17" s="1"/>
  <c r="E54" i="17" s="1"/>
  <c r="E55" i="17" s="1"/>
  <c r="E56" i="17" s="1"/>
  <c r="E57" i="17" s="1"/>
  <c r="E58" i="17" s="1"/>
  <c r="E59" i="17" s="1"/>
  <c r="I48" i="17"/>
  <c r="H49" i="17"/>
  <c r="G50" i="17"/>
  <c r="A16" i="17"/>
  <c r="A18" i="17" s="1"/>
  <c r="A19" i="17" s="1"/>
  <c r="A20" i="17" s="1"/>
  <c r="A22" i="17"/>
  <c r="A24" i="17" s="1"/>
  <c r="A25" i="17" s="1"/>
  <c r="A26" i="17" s="1"/>
  <c r="A27" i="17" s="1"/>
  <c r="A28" i="17" s="1"/>
  <c r="A29" i="17" s="1"/>
  <c r="A31" i="17" s="1"/>
  <c r="A32" i="17" s="1"/>
  <c r="A33" i="17" s="1"/>
  <c r="A34" i="17" s="1"/>
  <c r="A35" i="17" s="1"/>
  <c r="A36" i="17" s="1"/>
  <c r="A38" i="17" s="1"/>
  <c r="A39" i="17" s="1"/>
  <c r="A40" i="17" s="1"/>
  <c r="A42" i="17" s="1"/>
  <c r="A44" i="17" s="1"/>
  <c r="A46" i="17" s="1"/>
  <c r="A47" i="17" s="1"/>
  <c r="A48" i="17" s="1"/>
  <c r="A49" i="17" s="1"/>
  <c r="A50" i="17" s="1"/>
  <c r="A51" i="17" s="1"/>
  <c r="A52" i="17" s="1"/>
  <c r="A53" i="17" s="1"/>
  <c r="A54" i="17" s="1"/>
  <c r="A55" i="17" s="1"/>
  <c r="A56" i="17" s="1"/>
  <c r="A57" i="17" s="1"/>
  <c r="A58" i="17" s="1"/>
  <c r="A59" i="17" s="1"/>
  <c r="A60" i="17" s="1"/>
  <c r="A63" i="17" s="1"/>
  <c r="A65" i="17" s="1"/>
  <c r="A66" i="17" s="1"/>
  <c r="A67" i="17" s="1"/>
  <c r="A68" i="17" s="1"/>
  <c r="A69" i="17" s="1"/>
  <c r="A70" i="17" s="1"/>
  <c r="A72" i="17" s="1"/>
  <c r="A73" i="17" s="1"/>
  <c r="A74" i="17" s="1"/>
  <c r="A75" i="17" s="1"/>
  <c r="A76" i="17" s="1"/>
  <c r="A77" i="17" s="1"/>
  <c r="A79" i="17" s="1"/>
  <c r="A80" i="17" s="1"/>
  <c r="A81" i="17" s="1"/>
  <c r="A84" i="17" s="1"/>
  <c r="A86" i="17" s="1"/>
  <c r="A87" i="17" s="1"/>
  <c r="A88" i="17" s="1"/>
  <c r="A89" i="17" s="1"/>
  <c r="A90" i="17" s="1"/>
  <c r="A91" i="17" s="1"/>
  <c r="A93" i="17" s="1"/>
  <c r="A94" i="17" s="1"/>
  <c r="A95" i="17" s="1"/>
  <c r="A96" i="17" s="1"/>
  <c r="A97" i="17" s="1"/>
  <c r="A98" i="17" s="1"/>
  <c r="A100" i="17" s="1"/>
  <c r="A101" i="17" s="1"/>
  <c r="A102" i="17" s="1"/>
  <c r="G101" i="17"/>
  <c r="G102" i="17" s="1"/>
  <c r="H48" i="17"/>
  <c r="I49" i="17" l="1"/>
  <c r="G51" i="17"/>
  <c r="H50" i="17"/>
  <c r="I50" i="17" s="1"/>
  <c r="E19" i="4"/>
  <c r="G52" i="17" l="1"/>
  <c r="H51" i="17"/>
  <c r="I51" i="17" s="1"/>
  <c r="H52" i="17" l="1"/>
  <c r="I52" i="17" s="1"/>
  <c r="G53" i="17"/>
  <c r="G54" i="17" l="1"/>
  <c r="H53" i="17"/>
  <c r="I53" i="17" s="1"/>
  <c r="G55" i="17" l="1"/>
  <c r="H54" i="17"/>
  <c r="I54" i="17" s="1"/>
  <c r="H55" i="17" l="1"/>
  <c r="I55" i="17" s="1"/>
  <c r="G56" i="17"/>
  <c r="G57" i="17" l="1"/>
  <c r="H56" i="17"/>
  <c r="I56" i="17" s="1"/>
  <c r="H57" i="17" l="1"/>
  <c r="I57" i="17" s="1"/>
  <c r="G58" i="17"/>
  <c r="H58" i="17" l="1"/>
  <c r="I58" i="17" s="1"/>
  <c r="G59" i="17"/>
  <c r="H59" i="17" s="1"/>
  <c r="I59" i="17" l="1"/>
  <c r="G38" i="17" s="1"/>
  <c r="G40" i="17" s="1"/>
  <c r="F64" i="1" s="1"/>
  <c r="F30" i="13" l="1"/>
  <c r="F28" i="13"/>
  <c r="F24" i="13"/>
  <c r="F21" i="13"/>
  <c r="F19" i="13"/>
  <c r="D67" i="6"/>
  <c r="F128" i="1"/>
  <c r="K116" i="1"/>
  <c r="K125" i="1"/>
  <c r="K108" i="1"/>
  <c r="K106" i="1"/>
  <c r="F110" i="1"/>
  <c r="F111" i="1" s="1"/>
  <c r="K63" i="1"/>
  <c r="H24" i="6"/>
  <c r="F79" i="1" s="1"/>
  <c r="F58" i="1"/>
  <c r="F56" i="1"/>
  <c r="E28" i="14"/>
  <c r="J102" i="5"/>
  <c r="H102" i="5"/>
  <c r="F179" i="1"/>
  <c r="G20" i="16"/>
  <c r="F20" i="16"/>
  <c r="L21" i="16" s="1"/>
  <c r="K15" i="16"/>
  <c r="I15" i="16"/>
  <c r="H15" i="16"/>
  <c r="G15" i="16"/>
  <c r="F15" i="16"/>
  <c r="A157" i="1"/>
  <c r="A199" i="1" s="1"/>
  <c r="A5" i="5"/>
  <c r="A46" i="5"/>
  <c r="F30" i="15"/>
  <c r="F29" i="15"/>
  <c r="E38" i="8"/>
  <c r="C41" i="7"/>
  <c r="F78" i="1" l="1"/>
  <c r="D24" i="6"/>
  <c r="E23" i="4"/>
  <c r="I61" i="5"/>
  <c r="E30" i="4"/>
  <c r="E29" i="4"/>
  <c r="E28" i="4"/>
  <c r="K28" i="3"/>
  <c r="E24" i="3"/>
  <c r="I177" i="1"/>
  <c r="I176" i="1"/>
  <c r="I175" i="1"/>
  <c r="I174" i="1"/>
  <c r="F55" i="5" l="1"/>
  <c r="I179" i="1"/>
  <c r="K179" i="1" s="1"/>
  <c r="F131" i="1"/>
  <c r="F135" i="1" s="1"/>
  <c r="K20" i="16" l="1"/>
  <c r="J20" i="16"/>
  <c r="I20" i="16"/>
  <c r="H20" i="16"/>
  <c r="J13" i="16"/>
  <c r="J15" i="16" s="1"/>
  <c r="L16" i="16" s="1"/>
  <c r="I13" i="16"/>
  <c r="H13" i="16"/>
  <c r="C64" i="10" l="1"/>
  <c r="G47" i="10" l="1"/>
  <c r="I47" i="10" s="1"/>
  <c r="E25" i="14" l="1"/>
  <c r="F57" i="5" l="1"/>
  <c r="F61" i="5"/>
  <c r="C94" i="5"/>
  <c r="H94" i="5"/>
  <c r="J94" i="5"/>
  <c r="C98" i="5"/>
  <c r="H98" i="5"/>
  <c r="J98" i="5"/>
  <c r="F11" i="14"/>
  <c r="F12" i="14"/>
  <c r="F13" i="14"/>
  <c r="F14" i="14"/>
  <c r="F15" i="14"/>
  <c r="F16" i="14"/>
  <c r="D17" i="14"/>
  <c r="E17" i="14"/>
  <c r="F20" i="14"/>
  <c r="F22" i="14"/>
  <c r="F24" i="14"/>
  <c r="F27" i="14"/>
  <c r="E24" i="4"/>
  <c r="E25" i="4"/>
  <c r="E26" i="4"/>
  <c r="K20" i="3"/>
  <c r="K24" i="3"/>
  <c r="F43" i="1"/>
  <c r="E24" i="6"/>
  <c r="F45" i="1" s="1"/>
  <c r="G24" i="6"/>
  <c r="F75" i="1" s="1"/>
  <c r="I24" i="6"/>
  <c r="F80" i="1" s="1"/>
  <c r="J24" i="6"/>
  <c r="K24" i="6"/>
  <c r="F52" i="1" s="1"/>
  <c r="F71" i="1"/>
  <c r="K71" i="1" s="1"/>
  <c r="E43" i="6"/>
  <c r="F72" i="1" s="1"/>
  <c r="K72" i="1" s="1"/>
  <c r="F54" i="6"/>
  <c r="F11" i="6" s="1"/>
  <c r="F55" i="6"/>
  <c r="F12" i="6" s="1"/>
  <c r="F56" i="6"/>
  <c r="F13" i="6" s="1"/>
  <c r="F57" i="6"/>
  <c r="F14" i="6" s="1"/>
  <c r="F58" i="6"/>
  <c r="F15" i="6" s="1"/>
  <c r="F59" i="6"/>
  <c r="F16" i="6" s="1"/>
  <c r="F60" i="6"/>
  <c r="F17" i="6" s="1"/>
  <c r="F61" i="6"/>
  <c r="F18" i="6" s="1"/>
  <c r="F62" i="6"/>
  <c r="F19" i="6" s="1"/>
  <c r="F63" i="6"/>
  <c r="F20" i="6" s="1"/>
  <c r="F64" i="6"/>
  <c r="F21" i="6" s="1"/>
  <c r="F65" i="6"/>
  <c r="F22" i="6" s="1"/>
  <c r="F66" i="6"/>
  <c r="F23" i="6" s="1"/>
  <c r="E67" i="6"/>
  <c r="F67" i="6" s="1"/>
  <c r="K72" i="6"/>
  <c r="K73" i="6"/>
  <c r="F74" i="6"/>
  <c r="I22" i="7"/>
  <c r="K185" i="1" s="1"/>
  <c r="F21" i="7"/>
  <c r="H21" i="7" s="1"/>
  <c r="D41" i="7"/>
  <c r="F22" i="7" s="1"/>
  <c r="F14" i="7" s="1"/>
  <c r="F41" i="7"/>
  <c r="F15" i="7" s="1"/>
  <c r="G41" i="7"/>
  <c r="F16" i="7" s="1"/>
  <c r="E17" i="8"/>
  <c r="F24" i="10"/>
  <c r="G24" i="10" s="1"/>
  <c r="F25" i="10"/>
  <c r="G25" i="10" s="1"/>
  <c r="F26" i="10"/>
  <c r="G26" i="10" s="1"/>
  <c r="F27" i="10"/>
  <c r="G27" i="10" s="1"/>
  <c r="F28" i="10"/>
  <c r="G28" i="10" s="1"/>
  <c r="F29" i="10"/>
  <c r="G29" i="10" s="1"/>
  <c r="F30" i="10"/>
  <c r="G30" i="10" s="1"/>
  <c r="F31" i="10"/>
  <c r="G31" i="10" s="1"/>
  <c r="F32" i="10"/>
  <c r="G32" i="10" s="1"/>
  <c r="F33" i="10"/>
  <c r="G33" i="10" s="1"/>
  <c r="F34" i="10"/>
  <c r="G34" i="10" s="1"/>
  <c r="F35" i="10"/>
  <c r="G35" i="10" s="1"/>
  <c r="F36" i="10"/>
  <c r="G36" i="10" s="1"/>
  <c r="E37" i="10"/>
  <c r="G56" i="10" s="1"/>
  <c r="G42" i="10"/>
  <c r="I42" i="10" s="1"/>
  <c r="I48" i="10" s="1"/>
  <c r="G43" i="10"/>
  <c r="I43" i="10" s="1"/>
  <c r="G44" i="10"/>
  <c r="I44" i="10" s="1"/>
  <c r="G45" i="10"/>
  <c r="I45" i="10" s="1"/>
  <c r="G46" i="10"/>
  <c r="I46" i="10" s="1"/>
  <c r="D48" i="10"/>
  <c r="D55" i="10" s="1"/>
  <c r="H48" i="10"/>
  <c r="H55" i="10" s="1"/>
  <c r="G51" i="10"/>
  <c r="G52" i="10"/>
  <c r="G53" i="10"/>
  <c r="G54" i="10"/>
  <c r="F16" i="11"/>
  <c r="F35" i="11"/>
  <c r="M36" i="1"/>
  <c r="K42" i="1"/>
  <c r="K56" i="1" s="1"/>
  <c r="K44" i="1"/>
  <c r="K49" i="1"/>
  <c r="K51" i="1"/>
  <c r="M89" i="1"/>
  <c r="M158" i="1"/>
  <c r="H185" i="1"/>
  <c r="F13" i="4" s="1"/>
  <c r="I185" i="1"/>
  <c r="H13" i="4" s="1"/>
  <c r="H14" i="4"/>
  <c r="M200" i="1"/>
  <c r="F50" i="1" l="1"/>
  <c r="I55" i="5"/>
  <c r="I57" i="5" s="1"/>
  <c r="I65" i="5" s="1"/>
  <c r="F65" i="5"/>
  <c r="F184" i="1"/>
  <c r="E12" i="4" s="1"/>
  <c r="F59" i="1"/>
  <c r="K58" i="1"/>
  <c r="F53" i="1"/>
  <c r="F57" i="1"/>
  <c r="F46" i="1"/>
  <c r="C102" i="5"/>
  <c r="F17" i="14"/>
  <c r="K192" i="1" s="1"/>
  <c r="F14" i="1" s="1"/>
  <c r="F185" i="1"/>
  <c r="E13" i="4" s="1"/>
  <c r="I115" i="1"/>
  <c r="F37" i="11"/>
  <c r="K74" i="6"/>
  <c r="F69" i="1" s="1"/>
  <c r="E26" i="8"/>
  <c r="E30" i="8"/>
  <c r="E34" i="8"/>
  <c r="E43" i="8"/>
  <c r="E46" i="8"/>
  <c r="E49" i="8"/>
  <c r="E25" i="8"/>
  <c r="E42" i="8"/>
  <c r="E48" i="8"/>
  <c r="E23" i="8"/>
  <c r="E27" i="8"/>
  <c r="E31" i="8"/>
  <c r="E44" i="8"/>
  <c r="E47" i="8"/>
  <c r="E50" i="8"/>
  <c r="E24" i="8"/>
  <c r="E28" i="8"/>
  <c r="E32" i="8"/>
  <c r="E41" i="8"/>
  <c r="E45" i="8"/>
  <c r="E51" i="8"/>
  <c r="E29" i="8"/>
  <c r="E33" i="8"/>
  <c r="E52" i="8"/>
  <c r="E30" i="14"/>
  <c r="H25" i="10"/>
  <c r="H27" i="10"/>
  <c r="H31" i="10"/>
  <c r="H35" i="10"/>
  <c r="I13" i="4"/>
  <c r="K164" i="1"/>
  <c r="F81" i="1"/>
  <c r="F24" i="6"/>
  <c r="F70" i="1" s="1"/>
  <c r="K70" i="1" s="1"/>
  <c r="G37" i="10"/>
  <c r="G48" i="10"/>
  <c r="H34" i="10"/>
  <c r="H36" i="10"/>
  <c r="H32" i="10"/>
  <c r="H28" i="10"/>
  <c r="H24" i="10"/>
  <c r="H30" i="10"/>
  <c r="H26" i="10"/>
  <c r="H33" i="10"/>
  <c r="H29" i="10"/>
  <c r="F73" i="1" l="1"/>
  <c r="I184" i="1"/>
  <c r="H12" i="4" s="1"/>
  <c r="F60" i="1"/>
  <c r="K115" i="1"/>
  <c r="I20" i="5" s="1"/>
  <c r="K69" i="1"/>
  <c r="K168" i="1"/>
  <c r="K170" i="1" s="1"/>
  <c r="I98" i="1"/>
  <c r="K98" i="1" s="1"/>
  <c r="I101" i="1"/>
  <c r="K101" i="1" s="1"/>
  <c r="I99" i="1"/>
  <c r="K99" i="1" s="1"/>
  <c r="I102" i="1"/>
  <c r="K102" i="1" s="1"/>
  <c r="I122" i="1"/>
  <c r="K122" i="1" s="1"/>
  <c r="I100" i="1"/>
  <c r="K100" i="1" s="1"/>
  <c r="I121" i="1"/>
  <c r="K121" i="1" s="1"/>
  <c r="I52" i="1"/>
  <c r="K52" i="1" s="1"/>
  <c r="I45" i="1"/>
  <c r="K45" i="1" s="1"/>
  <c r="I55" i="10"/>
  <c r="G55" i="10"/>
  <c r="G57" i="10" s="1"/>
  <c r="D15" i="10" s="1"/>
  <c r="H37" i="10"/>
  <c r="I37" i="10" s="1"/>
  <c r="F83" i="1" l="1"/>
  <c r="K59" i="1"/>
  <c r="I17" i="1"/>
  <c r="K17" i="1" s="1"/>
  <c r="I114" i="1"/>
  <c r="K114" i="1" s="1"/>
  <c r="K117" i="1" s="1"/>
  <c r="I96" i="1"/>
  <c r="K96" i="1" s="1"/>
  <c r="I50" i="1"/>
  <c r="K50" i="1" s="1"/>
  <c r="K53" i="1" s="1"/>
  <c r="I15" i="1"/>
  <c r="I109" i="1"/>
  <c r="K109" i="1" s="1"/>
  <c r="K110" i="1" s="1"/>
  <c r="I95" i="1"/>
  <c r="K95" i="1" s="1"/>
  <c r="I43" i="1"/>
  <c r="K43" i="1" s="1"/>
  <c r="I14" i="1"/>
  <c r="K14" i="1" s="1"/>
  <c r="I104" i="1"/>
  <c r="K104" i="1" s="1"/>
  <c r="I79" i="1"/>
  <c r="K79" i="1" s="1"/>
  <c r="I97" i="1"/>
  <c r="K97" i="1" s="1"/>
  <c r="I75" i="1"/>
  <c r="K75" i="1" s="1"/>
  <c r="I16" i="1"/>
  <c r="K16" i="1" s="1"/>
  <c r="D37" i="3"/>
  <c r="F20" i="1"/>
  <c r="K20" i="1" s="1"/>
  <c r="D14" i="10"/>
  <c r="D16" i="10" s="1"/>
  <c r="K57" i="1" l="1"/>
  <c r="K46" i="1"/>
  <c r="K111" i="1"/>
  <c r="I12" i="5"/>
  <c r="I21" i="5" s="1"/>
  <c r="K21" i="5" s="1"/>
  <c r="K60" i="1" l="1"/>
  <c r="I13" i="5"/>
  <c r="J39" i="4"/>
  <c r="K78" i="1"/>
  <c r="I46" i="1"/>
  <c r="I124" i="1" s="1"/>
  <c r="K124" i="1" s="1"/>
  <c r="I60" i="1"/>
  <c r="I16" i="5"/>
  <c r="I127" i="1" l="1"/>
  <c r="K127" i="1" s="1"/>
  <c r="I126" i="1"/>
  <c r="K126" i="1" s="1"/>
  <c r="K128" i="1" s="1"/>
  <c r="I80" i="1"/>
  <c r="K80" i="1" s="1"/>
  <c r="K81" i="1" s="1"/>
  <c r="I17" i="5"/>
  <c r="K17" i="5" s="1"/>
  <c r="I64" i="1"/>
  <c r="K64" i="1" s="1"/>
  <c r="H28" i="4"/>
  <c r="I142" i="1"/>
  <c r="K142" i="1" s="1"/>
  <c r="I65" i="1"/>
  <c r="K65" i="1" s="1"/>
  <c r="I68" i="1"/>
  <c r="K68" i="1" s="1"/>
  <c r="I66" i="1"/>
  <c r="K66" i="1" s="1"/>
  <c r="I141" i="1"/>
  <c r="K141" i="1" s="1"/>
  <c r="I140" i="1"/>
  <c r="K140" i="1" s="1"/>
  <c r="K73" i="1" l="1"/>
  <c r="H29" i="4"/>
  <c r="I28" i="4"/>
  <c r="I24" i="5"/>
  <c r="K83" i="1" l="1"/>
  <c r="I25" i="5"/>
  <c r="K25" i="5" s="1"/>
  <c r="I29" i="4"/>
  <c r="H30" i="4"/>
  <c r="I30" i="4" s="1"/>
  <c r="J7" i="4" l="1"/>
  <c r="E20" i="3" l="1"/>
  <c r="E28" i="3" s="1"/>
  <c r="H20" i="3"/>
  <c r="H28" i="3" s="1"/>
  <c r="F19" i="3" l="1"/>
  <c r="G19" i="3" s="1"/>
  <c r="I19" i="3" s="1"/>
  <c r="F18" i="3"/>
  <c r="G18" i="3" s="1"/>
  <c r="G20" i="3" s="1"/>
  <c r="F16" i="3"/>
  <c r="F23" i="3"/>
  <c r="G23" i="3" s="1"/>
  <c r="I23" i="3" s="1"/>
  <c r="F26" i="3"/>
  <c r="G26" i="3" s="1"/>
  <c r="I26" i="3" s="1"/>
  <c r="F22" i="3"/>
  <c r="G22" i="3" s="1"/>
  <c r="I22" i="3" s="1"/>
  <c r="G16" i="3"/>
  <c r="I16" i="3" s="1"/>
  <c r="F28" i="3"/>
  <c r="F11" i="8"/>
  <c r="D30" i="8" s="1"/>
  <c r="G30" i="8" s="1"/>
  <c r="I30" i="8" s="1"/>
  <c r="G24" i="3" l="1"/>
  <c r="G28" i="3" s="1"/>
  <c r="I24" i="3"/>
  <c r="I18" i="3"/>
  <c r="I20" i="3" s="1"/>
  <c r="D25" i="8"/>
  <c r="G25" i="8" s="1"/>
  <c r="I25" i="8" s="1"/>
  <c r="D33" i="8"/>
  <c r="G33" i="8" s="1"/>
  <c r="I33" i="8" s="1"/>
  <c r="D27" i="8"/>
  <c r="G27" i="8" s="1"/>
  <c r="I27" i="8" s="1"/>
  <c r="D28" i="8"/>
  <c r="G28" i="8" s="1"/>
  <c r="I28" i="8" s="1"/>
  <c r="D32" i="8"/>
  <c r="G32" i="8" s="1"/>
  <c r="I32" i="8" s="1"/>
  <c r="H56" i="8"/>
  <c r="D23" i="8"/>
  <c r="G23" i="8" s="1"/>
  <c r="D24" i="8"/>
  <c r="G24" i="8" s="1"/>
  <c r="I24" i="8" s="1"/>
  <c r="D31" i="8"/>
  <c r="G31" i="8" s="1"/>
  <c r="I31" i="8" s="1"/>
  <c r="D29" i="8"/>
  <c r="G29" i="8" s="1"/>
  <c r="I29" i="8" s="1"/>
  <c r="D34" i="8"/>
  <c r="G34" i="8" s="1"/>
  <c r="I34" i="8" s="1"/>
  <c r="D26" i="8"/>
  <c r="G26" i="8" s="1"/>
  <c r="I26" i="8" s="1"/>
  <c r="I28" i="3" l="1"/>
  <c r="I23" i="8"/>
  <c r="I35" i="8" s="1"/>
  <c r="D38" i="8" s="1"/>
  <c r="G38" i="8" s="1"/>
  <c r="I38" i="8" s="1"/>
  <c r="G35" i="8"/>
  <c r="D41" i="8" l="1"/>
  <c r="H41" i="8"/>
  <c r="H48" i="8" l="1"/>
  <c r="H51" i="8"/>
  <c r="H42" i="8"/>
  <c r="H44" i="8"/>
  <c r="H50" i="8"/>
  <c r="H45" i="8"/>
  <c r="H49" i="8"/>
  <c r="H52" i="8"/>
  <c r="H46" i="8"/>
  <c r="H43" i="8"/>
  <c r="H47" i="8"/>
  <c r="G41" i="8"/>
  <c r="I41" i="8"/>
  <c r="D42" i="8" s="1"/>
  <c r="H55" i="8" l="1"/>
  <c r="H57" i="8" s="1"/>
  <c r="J31" i="3" s="1"/>
  <c r="J18" i="3" s="1"/>
  <c r="I42" i="8"/>
  <c r="D43" i="8" s="1"/>
  <c r="G42" i="8"/>
  <c r="J16" i="3" l="1"/>
  <c r="F21" i="1" s="1"/>
  <c r="K21" i="1" s="1"/>
  <c r="J22" i="3"/>
  <c r="L22" i="3" s="1"/>
  <c r="J19" i="3"/>
  <c r="L19" i="3" s="1"/>
  <c r="J23" i="3"/>
  <c r="L23" i="3" s="1"/>
  <c r="J26" i="3"/>
  <c r="L26" i="3" s="1"/>
  <c r="L18" i="3"/>
  <c r="G43" i="8"/>
  <c r="I43" i="8"/>
  <c r="D44" i="8" s="1"/>
  <c r="L16" i="3" l="1"/>
  <c r="L24" i="3"/>
  <c r="L20" i="3"/>
  <c r="J24" i="3"/>
  <c r="J20" i="3"/>
  <c r="I44" i="8"/>
  <c r="D45" i="8" s="1"/>
  <c r="G44" i="8"/>
  <c r="L28" i="3" l="1"/>
  <c r="J28" i="3"/>
  <c r="G45" i="8"/>
  <c r="I45" i="8"/>
  <c r="D46" i="8" s="1"/>
  <c r="I46" i="8" l="1"/>
  <c r="D47" i="8" s="1"/>
  <c r="G46" i="8"/>
  <c r="I47" i="8" l="1"/>
  <c r="D48" i="8" s="1"/>
  <c r="G47" i="8"/>
  <c r="G48" i="8" l="1"/>
  <c r="I48" i="8"/>
  <c r="D49" i="8" s="1"/>
  <c r="I49" i="8" l="1"/>
  <c r="D50" i="8" s="1"/>
  <c r="G49" i="8"/>
  <c r="G50" i="8" l="1"/>
  <c r="I50" i="8"/>
  <c r="D51" i="8" s="1"/>
  <c r="G51" i="8" l="1"/>
  <c r="I51" i="8"/>
  <c r="D52" i="8" s="1"/>
  <c r="G52" i="8" l="1"/>
  <c r="G53" i="8" s="1"/>
  <c r="I52" i="8"/>
  <c r="F21" i="14" l="1"/>
  <c r="F14" i="4"/>
  <c r="I14" i="4" s="1"/>
  <c r="I21" i="7"/>
  <c r="K184" i="1" s="1"/>
  <c r="I23" i="7"/>
  <c r="H184" i="1"/>
  <c r="F12" i="4" s="1"/>
  <c r="I12" i="4" s="1"/>
  <c r="H186" i="1"/>
  <c r="E21" i="4" l="1"/>
  <c r="I15" i="4"/>
  <c r="J16" i="4" s="1"/>
  <c r="K186" i="1"/>
  <c r="K188" i="1" s="1"/>
  <c r="I24" i="7"/>
  <c r="F146" i="1" l="1"/>
  <c r="K146" i="1"/>
  <c r="F132" i="1"/>
  <c r="F139" i="1" s="1"/>
  <c r="I27" i="4"/>
  <c r="I31" i="4" s="1"/>
  <c r="J31" i="4" s="1"/>
  <c r="J33" i="4" s="1"/>
  <c r="E20" i="4"/>
  <c r="F143" i="1" l="1"/>
  <c r="K139" i="1"/>
  <c r="K143" i="1" s="1"/>
  <c r="I37" i="5"/>
  <c r="I38" i="5" s="1"/>
  <c r="K38" i="5" s="1"/>
  <c r="J35" i="4"/>
  <c r="I33" i="5" l="1"/>
  <c r="I34" i="5" s="1"/>
  <c r="K34" i="5" s="1"/>
  <c r="K40" i="5" s="1"/>
  <c r="K148" i="1"/>
  <c r="J36" i="4"/>
  <c r="J37" i="4" s="1"/>
  <c r="J38" i="4" s="1"/>
  <c r="J40" i="4" s="1"/>
  <c r="F148" i="1"/>
  <c r="F93" i="5" l="1"/>
  <c r="F100" i="5"/>
  <c r="F96" i="5"/>
  <c r="F98" i="5" s="1"/>
  <c r="F92" i="5"/>
  <c r="F94" i="5" s="1"/>
  <c r="F97" i="5"/>
  <c r="J59" i="5"/>
  <c r="K59" i="5" s="1"/>
  <c r="K61" i="5" s="1"/>
  <c r="J60" i="5"/>
  <c r="K60" i="5" s="1"/>
  <c r="J55" i="5"/>
  <c r="K55" i="5" s="1"/>
  <c r="J56" i="5"/>
  <c r="K56" i="5" s="1"/>
  <c r="J63" i="5"/>
  <c r="K63" i="5" s="1"/>
  <c r="K57" i="5" l="1"/>
  <c r="K65" i="5" s="1"/>
  <c r="F102" i="5"/>
  <c r="F150" i="1" s="1"/>
  <c r="F29" i="1"/>
  <c r="K150" i="1" l="1"/>
  <c r="K152" i="1" s="1"/>
  <c r="K11" i="1" s="1"/>
  <c r="F152" i="1"/>
  <c r="E41" i="7" l="1"/>
  <c r="F13" i="7" s="1"/>
  <c r="F17" i="7" s="1"/>
  <c r="F23" i="7" s="1"/>
  <c r="F24" i="7" l="1"/>
  <c r="F186" i="1"/>
  <c r="E14" i="4" l="1"/>
  <c r="E15" i="4" s="1"/>
  <c r="F188" i="1"/>
  <c r="F25" i="14"/>
  <c r="F23" i="14"/>
  <c r="D26" i="14"/>
  <c r="F26" i="14" s="1"/>
  <c r="D25" i="14"/>
  <c r="D28" i="14" l="1"/>
  <c r="F28" i="14" l="1"/>
  <c r="K194" i="1" s="1"/>
  <c r="F15" i="1" s="1"/>
  <c r="D30" i="14"/>
  <c r="F30" i="14" s="1"/>
  <c r="F18" i="1" l="1"/>
  <c r="K15" i="1"/>
  <c r="K18" i="1" s="1"/>
  <c r="K23" i="1" l="1"/>
  <c r="I27" i="5"/>
  <c r="I28" i="5" s="1"/>
  <c r="K28" i="5" s="1"/>
  <c r="K30" i="5" s="1"/>
  <c r="G60" i="5" l="1"/>
  <c r="H60" i="5" s="1"/>
  <c r="D97" i="5" s="1"/>
  <c r="G59" i="5"/>
  <c r="H59" i="5" s="1"/>
  <c r="G63" i="5"/>
  <c r="H63" i="5" s="1"/>
  <c r="D100" i="5" s="1"/>
  <c r="G56" i="5"/>
  <c r="H56" i="5" s="1"/>
  <c r="D93" i="5" s="1"/>
  <c r="G55" i="5"/>
  <c r="H55" i="5" s="1"/>
  <c r="I93" i="5" l="1"/>
  <c r="K93" i="5" s="1"/>
  <c r="G93" i="5"/>
  <c r="G100" i="5"/>
  <c r="I100" i="5"/>
  <c r="K100" i="5" s="1"/>
  <c r="H61" i="5"/>
  <c r="D96" i="5"/>
  <c r="H57" i="5"/>
  <c r="H65" i="5" s="1"/>
  <c r="D92" i="5"/>
  <c r="G97" i="5"/>
  <c r="I97" i="5"/>
  <c r="K97" i="5" s="1"/>
  <c r="D94" i="5" l="1"/>
  <c r="I92" i="5"/>
  <c r="G92" i="5"/>
  <c r="G94" i="5" s="1"/>
  <c r="G96" i="5"/>
  <c r="G98" i="5" s="1"/>
  <c r="I96" i="5"/>
  <c r="D98" i="5"/>
  <c r="G102" i="5" l="1"/>
  <c r="I94" i="5"/>
  <c r="I102" i="5" s="1"/>
  <c r="K92" i="5"/>
  <c r="K94" i="5" s="1"/>
  <c r="I98" i="5"/>
  <c r="K96" i="5"/>
  <c r="K98" i="5" s="1"/>
  <c r="D102" i="5"/>
  <c r="F28" i="1" l="1"/>
  <c r="F30" i="1" s="1"/>
  <c r="K102" i="5"/>
</calcChain>
</file>

<file path=xl/sharedStrings.xml><?xml version="1.0" encoding="utf-8"?>
<sst xmlns="http://schemas.openxmlformats.org/spreadsheetml/2006/main" count="1778" uniqueCount="1047">
  <si>
    <t>The FERC's annual charges for the year assessed the Transmission Owner for service under this tariff.  To the extent the charges are separately identified on the FERC Form 1, page 350, column 1, the line number will be added to the source in Column 2 for reference.  Line item references can change from year to year.  Items not specifically identified in the FERC Form 1, page 350 will be obtained from Company books and records.</t>
  </si>
  <si>
    <t>Long Term Interest and Fees (117, sum of 62.c through 67.c)</t>
  </si>
  <si>
    <t>Cash Working Capital assigned to transmission is one-eighth of O&amp;M allocated to transmission at page 3, line 17, column 5 minus amortization of Regulatory Asset at page 3, line 14, column 5.  Prepayments are the electric related prepayments booked to Account No. 165 and reported on page 111, line 57 in the Form 1.</t>
  </si>
  <si>
    <t>(Col. 3 * Col. 4)</t>
  </si>
  <si>
    <t>(Note E)</t>
  </si>
  <si>
    <t>(Col. 6 * Col. 7)</t>
  </si>
  <si>
    <t>Page 2 of 3</t>
  </si>
  <si>
    <t>1a</t>
  </si>
  <si>
    <t>1b</t>
  </si>
  <si>
    <t>3a</t>
  </si>
  <si>
    <t>3b</t>
  </si>
  <si>
    <t>Total Schedule 12</t>
  </si>
  <si>
    <t>Total Zonal</t>
  </si>
  <si>
    <t>Other</t>
  </si>
  <si>
    <t>Annual Totals</t>
  </si>
  <si>
    <t>Notes</t>
  </si>
  <si>
    <t>General and Intangible Depreciation and Amortization Expense includes all expense not directly associated with a project, which is entered on page 3 , column 9.</t>
  </si>
  <si>
    <t>Project Gross Plant is the total capital investment including CWIP for the project calculated from Company books and records in the same method as the gross plant value in line 1.  This value includes subsequent capital investments required to maintain the facilities to their original capabilities.</t>
  </si>
  <si>
    <t>Project Net Plant is the Project Gross Plant Identified in Column 3 less the associated Accumulated Depreciation plus CWIP in rate base if applicable and Unamortized Abandoned Plant.</t>
  </si>
  <si>
    <t>True-Up Adjustment is calculated on the Project True-up Schedule for the relevant true-up year.</t>
  </si>
  <si>
    <t>Page 3 of 3</t>
  </si>
  <si>
    <t>Project Depreciation/Amortization Expense</t>
  </si>
  <si>
    <t>Annual Revenue Requirement</t>
  </si>
  <si>
    <t>Incentive Return in Basis Points</t>
  </si>
  <si>
    <t>Incentive Return</t>
  </si>
  <si>
    <t>Ceiling Rate</t>
  </si>
  <si>
    <t>Competitive Concession</t>
  </si>
  <si>
    <t>Net Revenue Requirement</t>
  </si>
  <si>
    <t>True-Up Adjustment</t>
  </si>
  <si>
    <t>(9)</t>
  </si>
  <si>
    <t>(10)</t>
  </si>
  <si>
    <t>(11)</t>
  </si>
  <si>
    <t>(12)</t>
  </si>
  <si>
    <t>(13)</t>
  </si>
  <si>
    <t>(14)</t>
  </si>
  <si>
    <t>(15)</t>
  </si>
  <si>
    <t>(16)</t>
  </si>
  <si>
    <t>(12a)</t>
  </si>
  <si>
    <t>(Note F)</t>
  </si>
  <si>
    <t>(Note G)</t>
  </si>
  <si>
    <t>(Sum Col. 10 &amp; 12)</t>
  </si>
  <si>
    <t>(Note H)</t>
  </si>
  <si>
    <t>(Sum Col. 10 &amp; 12 Less Col. 13)</t>
  </si>
  <si>
    <t>Total Annual Revenue Requirement</t>
  </si>
  <si>
    <t>The Competitive Concession is the reduction in revenue, if any, that the company agreed to, for instance, to be selected to build facilities as the result of a competitive process and equals the amount by which the  annual revenue requirement is reduced from the ceiling rate.</t>
  </si>
  <si>
    <t>RTEP Project Number Or Other Identifier</t>
  </si>
  <si>
    <t>Rate Base</t>
  </si>
  <si>
    <t>100 Basis Point Incentive Return</t>
  </si>
  <si>
    <t>Long Term Debt</t>
  </si>
  <si>
    <t>Preferred Stock</t>
  </si>
  <si>
    <t>Common Stock</t>
  </si>
  <si>
    <t>Total (sum lines 3-5)</t>
  </si>
  <si>
    <t>100 Basis Point Incentive Return multiplied by Rate Base (line 1 * line 6)</t>
  </si>
  <si>
    <t>INCOME TAXES</t>
  </si>
  <si>
    <t>CIT=(T/1-T) * (1-(WCLTD/R)) =</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</si>
  <si>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</si>
  <si>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</si>
  <si>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</si>
  <si>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</si>
  <si>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Notes:</t>
  </si>
  <si>
    <t>Attachment 2</t>
  </si>
  <si>
    <t>Page 1 of 1</t>
  </si>
  <si>
    <t>Attachment 3</t>
  </si>
  <si>
    <t>Formula Rate True-Up</t>
  </si>
  <si>
    <t>Line</t>
  </si>
  <si>
    <t>True-Up Year</t>
  </si>
  <si>
    <t>Project # Or Other Identifier</t>
  </si>
  <si>
    <t>Projected True-Up Year Revenue Requirement Calculation</t>
  </si>
  <si>
    <t>Actual True-Up Year Revenue Req.</t>
  </si>
  <si>
    <t>Annual True-Up Calculation</t>
  </si>
  <si>
    <t>% of Total Revenue  Requirement</t>
  </si>
  <si>
    <t>4a</t>
  </si>
  <si>
    <t>4b</t>
  </si>
  <si>
    <t>6a</t>
  </si>
  <si>
    <t>6b</t>
  </si>
  <si>
    <t>Prior Period Adjustment</t>
  </si>
  <si>
    <t>Adjustment Amount</t>
  </si>
  <si>
    <t>Prior Period Adjustment (Note 5)</t>
  </si>
  <si>
    <t>Description of Adjustment</t>
  </si>
  <si>
    <t>Attachment 11</t>
  </si>
  <si>
    <t>1)</t>
  </si>
  <si>
    <t>2)</t>
  </si>
  <si>
    <t>3)</t>
  </si>
  <si>
    <t>4)</t>
  </si>
  <si>
    <t>5)</t>
  </si>
  <si>
    <t>The revenue received is the total amount of revenue distributed to company in the  year as shown on pages 328-330 of the Form No 1. The Revenue Received is input on line 2, Col. E.</t>
  </si>
  <si>
    <t>Interest due on the true up is calculated for the 24 month period from the start of the true-up year until the end of the year following the true-up year when the true up will be included in rates. Total True up Interest calculate on Attachment 6 and allocated to projects based on the percentage in Column D.</t>
  </si>
  <si>
    <t>Corrections to true-ups for previous rate years including interest will be computed on Attachment 11 and entered on the appropriate line 3-8 above.</t>
  </si>
  <si>
    <t>The cost of debt will be determined based on the financing in place during each stage of project development. Before debt is obtained, a proxy interest rate which will be supported in the original Section 205 filing will be used. This rate is provided on Attachment 8 line 36. If construction debt (wherein principal is drawn down over time) is issued, the rate plus an amortization of fees projected to be incurred on the construction debt during the rate year will be the cost of debt. This construction debt rate (inclusive of fees) will be reset and trued-up every year using the method on Attachment 9 for multi-year construction projects. Once non-construction debt is obtained, the actual interest rate and fees on the debt in place at the end of the year such non-construction debt is obtained will become the cost of debt. In the first full year after non-construction debt is obtained, the cost of debt will be the actual cost of debt determined using the method on Attachment 5. 
A hypothetical capital structure of 50% Equity and 50% debt will be used until the first transmission asset is placed in service, or until otherwise authorized by the Commission.</t>
  </si>
  <si>
    <t>W</t>
  </si>
  <si>
    <t>Allocator (W)</t>
  </si>
  <si>
    <t>DA = Direct Assignment; GP = Gross Plant Allocator (page 2, line 5); N/A = Not Applicable; NP = Net Plant Allocator (page 2, line 17); TP = Transmission Plant Allocator (page 4, line 5); WS = Wage and Salary Allocator (page 4, line 11).</t>
  </si>
  <si>
    <t>INTANGIBLE PLANT</t>
  </si>
  <si>
    <t>Organization</t>
  </si>
  <si>
    <t>Franchises and Consents</t>
  </si>
  <si>
    <t>Overhead Conductors &amp; Devices</t>
  </si>
  <si>
    <t>Roads and Trails</t>
  </si>
  <si>
    <t>Computer Hardware</t>
  </si>
  <si>
    <t>Initial Annual Depreciation Rates</t>
  </si>
  <si>
    <t>(Notes A and B)</t>
  </si>
  <si>
    <t>This Attachment 3 is used to calculate the annual formula rate true-up. Any projects for which the RTO requires a true-up on an individual project basis, as shown on Attachment 1, will be computed separately. The remainder of the revenue requirement will also be trued up. The utility will individually enter the projected true-up year revenue requirements in Column C. A percentage of total will be calculated in Column D. Actual revenue received during the true-up year is entered into Column E, line 2 and allocated using the Column D percentage. The utility will prepare this formula rate template with the actual inputs for the true-up year, with the resulting revenue requirement for each line being separately entered in Column F.  In Col. G, Col. F is subtracted from Col. E to calculate the true-up adjustment. Interest on the true-up is computed in Column H. Any adjustments to prior period true-ups are entered in Col. I.  Col. J computes the total true-up as the sum of Col. G, H and I.</t>
  </si>
  <si>
    <t>Net Under/(Over) Collection   (F)-(E)</t>
  </si>
  <si>
    <t>Page 1 of 2</t>
  </si>
  <si>
    <t>Rate Base Worksheet</t>
  </si>
  <si>
    <t>Attachment 4</t>
  </si>
  <si>
    <t>Line No</t>
  </si>
  <si>
    <t>Month</t>
  </si>
  <si>
    <t>General &amp; Intangible</t>
  </si>
  <si>
    <t>CWIP in Rate Base</t>
  </si>
  <si>
    <t>Held for Future Use</t>
  </si>
  <si>
    <t>Materials &amp; Supplies</t>
  </si>
  <si>
    <t>Prepayments</t>
  </si>
  <si>
    <t>Gross Plant in Service</t>
  </si>
  <si>
    <t>CWIP</t>
  </si>
  <si>
    <t>LHFFU</t>
  </si>
  <si>
    <t>Working Capital</t>
  </si>
  <si>
    <t>Accumulated Depreciation</t>
  </si>
  <si>
    <t>(a)</t>
  </si>
  <si>
    <t>(b)</t>
  </si>
  <si>
    <t>(d)</t>
  </si>
  <si>
    <t xml:space="preserve">(c) </t>
  </si>
  <si>
    <t xml:space="preserve">(e) </t>
  </si>
  <si>
    <t>(f)</t>
  </si>
  <si>
    <t>(g)</t>
  </si>
  <si>
    <t>(h)</t>
  </si>
  <si>
    <t>(i)</t>
  </si>
  <si>
    <t>207.58.g for end of year, records for other months</t>
  </si>
  <si>
    <t>205.5.g &amp; 207.99.g for end of year, records for other months</t>
  </si>
  <si>
    <t>227.8.c &amp; 227.16.c for end of year, records for other months</t>
  </si>
  <si>
    <t>111.57.c for end of year, records for other months</t>
  </si>
  <si>
    <t>219.25.c for end of year, records for other months</t>
  </si>
  <si>
    <t>219.28.c &amp; 200.21.c for end of year, records for other months</t>
  </si>
  <si>
    <t>(Note A)</t>
  </si>
  <si>
    <t>December Prior Year</t>
  </si>
  <si>
    <t>January</t>
  </si>
  <si>
    <t>February</t>
  </si>
  <si>
    <t>March</t>
  </si>
  <si>
    <t>April</t>
  </si>
  <si>
    <t>May</t>
  </si>
  <si>
    <t>June</t>
  </si>
  <si>
    <t>July</t>
  </si>
  <si>
    <t>August</t>
  </si>
  <si>
    <t>September</t>
  </si>
  <si>
    <t>October</t>
  </si>
  <si>
    <t>November</t>
  </si>
  <si>
    <t>December</t>
  </si>
  <si>
    <t>Average of the 13 Monthly Balances</t>
  </si>
  <si>
    <t>Adjustments to Rate Base</t>
  </si>
  <si>
    <t>Unamortized Regulatory Asset</t>
  </si>
  <si>
    <t>Unamortized Abandoned Plant</t>
  </si>
  <si>
    <t>Note C</t>
  </si>
  <si>
    <t>Note D</t>
  </si>
  <si>
    <t>Reconciliation of CWIP in Rate Base to FERC Form 1 - Note B</t>
  </si>
  <si>
    <t>Total CWIP</t>
  </si>
  <si>
    <t>Less: CWIP and AFUDC Excluded from Rate Base</t>
  </si>
  <si>
    <t>CWIP allowed in Rate Base</t>
  </si>
  <si>
    <t>(c) = (a) - (b)</t>
  </si>
  <si>
    <t>216.b for end of year, records for other months</t>
  </si>
  <si>
    <t>Company records</t>
  </si>
  <si>
    <t>Unfunded Reserves   (Notes A and F and G)</t>
  </si>
  <si>
    <t>Enter 1 if NOT in a trust or reserved account, enter zero (0) if included in a trust or reserved account</t>
  </si>
  <si>
    <t>Enter 1 if the accrual account is included in the formula rate, enter (0) if the accrual account is NOT included in the formula rate</t>
  </si>
  <si>
    <t>Enter the percentage paid for by customers less the percent associated with an offsetting liability on the balance sheet (Note H)</t>
  </si>
  <si>
    <t>Allocation (Plant or Labor Allocator)</t>
  </si>
  <si>
    <t>List of all reserves</t>
  </si>
  <si>
    <t>Amount</t>
  </si>
  <si>
    <t>Reserve 1</t>
  </si>
  <si>
    <t>Reserve 2</t>
  </si>
  <si>
    <t>42a</t>
  </si>
  <si>
    <t>42b</t>
  </si>
  <si>
    <t>Recovery of abandoned plant is limited to any abandoned plant recovery authorized by FERC.</t>
  </si>
  <si>
    <t>( Line 10 + Line 11)</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</si>
  <si>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 count (see Note H)).  Each unfunded reserve will be included on lines 42 above. The allocator in Col. (g) will be the same allocator used in the formula for the cost accruals to the account that is recovered under the Formula Rate.  Since reserves can be created by creating an offsetting balance sheet account, rather than through cost accruals, the amount to be deducted from rate base should exclude the portion offset by another balance sheet account.</t>
  </si>
  <si>
    <t>The inputs in Column (f) are the percentage of the unfunded reserve that was created by an offsetting liability. The percentage shown in Column (f) is then equal to the percentage that customers have contributed to the unfunded reserve.</t>
  </si>
  <si>
    <t>Page 2 of 2</t>
  </si>
  <si>
    <t>Recovery of CWIP in rate base must be approved by FERC.  Lines 29-41 of page 2 provide a reconciliation of the Company's total CWIP to the CWIP allowed in rate base. The annual report filed pursuant to the Protocols will include for each project under construction (i) the CWIP balance eligible for inclusion in rate base; (ii) the CWIP balance ineligible for inclusion in rate base; and (iii) a demonstration that AFUDC is only applied to the CWIP balance that is not included in rate base.  The annual report will also describe the reconciliation prepared on this Attachment.</t>
  </si>
  <si>
    <t>Attachment 7</t>
  </si>
  <si>
    <t>Recovery of a Regulatory Asset is permitted only for pre-commercial and formation expenses, and is subject to FERC approval before the amortization of the Regulatory Asset can be included in rates. Recovery of any other regulatory assets requires authorization from the Commission.</t>
  </si>
  <si>
    <t>Not all unfunded reserves are created only from contributions from customers. Many are created by creating an offsetting liability in whole or in part.  Column (f) ensures only the portion of the unfunded reserve contributed by the customer (and not created by an offsetting liability) is a reduction to rate base.</t>
  </si>
  <si>
    <t>Note B - page 2, column C</t>
  </si>
  <si>
    <t>Amount Allocated, col. c x col. d x col. e x col. f x col. g</t>
  </si>
  <si>
    <t>Attachment 5</t>
  </si>
  <si>
    <t>Return on Rate Base Worksheet</t>
  </si>
  <si>
    <t>RETURN ON RATE BASE ( R )</t>
  </si>
  <si>
    <t>Preferred Dividends (118.29c) (positive number)</t>
  </si>
  <si>
    <t xml:space="preserve">(Sum of Lines 3 through 6)   </t>
  </si>
  <si>
    <t>(Sum of Lines 8 through 10)</t>
  </si>
  <si>
    <t xml:space="preserve">( c ) </t>
  </si>
  <si>
    <t xml:space="preserve">(d) </t>
  </si>
  <si>
    <t xml:space="preserve">( e ) </t>
  </si>
  <si>
    <t>Monthly Balances for Capital Structure</t>
  </si>
  <si>
    <t>Long Term Debt (112.24.c)</t>
  </si>
  <si>
    <t>Preferred Stock (112.3.c)</t>
  </si>
  <si>
    <t>Undistributed Sub Earnings 216.1 (112.12.c)</t>
  </si>
  <si>
    <t>Accum Other Comp. Income 219 (112.15.c)</t>
  </si>
  <si>
    <t>December (Prior Year)</t>
  </si>
  <si>
    <t>Long Term debt balance will reflect the 13 month average of the balances, of which the 1st and 13th are found on page 112 lines 18.c to 21.c in the Form No. 1, the cost is calculated by dividing line 1 by the Long Term Debt balance on line 8.</t>
  </si>
  <si>
    <t>Preferred Stock balance will reflect the 13 month average of the balances, of which the 1st and 13th are found on page 112 line 3.c in the Form No. 1</t>
  </si>
  <si>
    <t>Common Stock balance will reflect the 13 month average of the balances, of which the 1st and 13th are found on Form 1 page 112 line 16.c less lines 3.c , 12.c, and 15.c</t>
  </si>
  <si>
    <t>=WCLTD</t>
  </si>
  <si>
    <t>=R</t>
  </si>
  <si>
    <t>Proprietary Capital (112.16.c)</t>
  </si>
  <si>
    <t>Attachment 6</t>
  </si>
  <si>
    <t>Interest on True-Up</t>
  </si>
  <si>
    <t>Projected Revenue Requirement (Note A)</t>
  </si>
  <si>
    <t>Less</t>
  </si>
  <si>
    <t>Actual Net Revenue Requirement (Note B)</t>
  </si>
  <si>
    <t>Equals</t>
  </si>
  <si>
    <t>Over (Under) Recovery</t>
  </si>
  <si>
    <t>Interest Rate on Amount of Refunds or Surcharges</t>
  </si>
  <si>
    <t>Over (Under) Recovery Plus Interest</t>
  </si>
  <si>
    <t>Monthly Interest Rate on Attachment 6a</t>
  </si>
  <si>
    <t>Months</t>
  </si>
  <si>
    <t>Calculated Interest</t>
  </si>
  <si>
    <t>Surcharge (Refund) Owed</t>
  </si>
  <si>
    <t>Calculation of Interest</t>
  </si>
  <si>
    <t>Monthly</t>
  </si>
  <si>
    <t>January through December</t>
  </si>
  <si>
    <t>Annual</t>
  </si>
  <si>
    <t>Over (Under) Recovery Plus Interest Amortized and Recovered Over 12 Months</t>
  </si>
  <si>
    <t>Total Amount of True-Up Adjustment</t>
  </si>
  <si>
    <t>Less Over (Under) Recovery</t>
  </si>
  <si>
    <t>Total Interest</t>
  </si>
  <si>
    <t>Amortization</t>
  </si>
  <si>
    <t>This Attachment is used to compute the interest rate to be applied to each year's revenue requirement true-up.</t>
  </si>
  <si>
    <t>Rate Year Plus 1  January</t>
  </si>
  <si>
    <t>Rate Year Plus 1  February</t>
  </si>
  <si>
    <t>Rate Year Plus 1  March</t>
  </si>
  <si>
    <t>Rate Year Plus 1  April</t>
  </si>
  <si>
    <t>Rate Year Plus 1  May</t>
  </si>
  <si>
    <t>Average Rate</t>
  </si>
  <si>
    <t>Monthly Average Rate</t>
  </si>
  <si>
    <t>Note A - Lines 1-17 are the FERC interest rates under section 35.19a of the regulations for the period shown. Line 18 is the average of lines 1-17.</t>
  </si>
  <si>
    <t>Attachment 6a</t>
  </si>
  <si>
    <t>True-Up Interest Rate Calculator</t>
  </si>
  <si>
    <t>Applicable FERC Interest Rate (Note A):</t>
  </si>
  <si>
    <t>Cost of Debt Prior to Issuing Non-Construction Financing</t>
  </si>
  <si>
    <t>Attachment 8</t>
  </si>
  <si>
    <t>If construction debt has not or will not be issued when construction starts, a proxy rate will be used for the cost of debt, which will be supported in the initial section 205 filing. The proxy rate will be entered on line 36 of this attachment.</t>
  </si>
  <si>
    <t>If construction financing has been obtained, the cost of debt prior the issuance of non-construction financing shall be based on the terms of the construction financing and determined below. Up-front fees including origination fees will be amortized and included in the cost of debt.</t>
  </si>
  <si>
    <t>If construction financing is obtained, all rates, fees and monthly debt balances will be subject to true up pursuant to Attachment 9.</t>
  </si>
  <si>
    <t>Any hypothetical amounts in a filed template will be removed and replaced with actual amounts in the first year actual construction loans are borrowed or projected to be borrowed without the need for a section 205 filing to modify the template.</t>
  </si>
  <si>
    <t>Attachment 1, Line 2, Col. 12</t>
  </si>
  <si>
    <t>(Sum of Lines 14 through 15)" Ties to 321.97b</t>
  </si>
  <si>
    <t>(Sum of Lines 19 through 21)</t>
  </si>
  <si>
    <t>(Sum of Lines 7 through 10)</t>
  </si>
  <si>
    <t>(line 3 divided by line 1, col 3)</t>
  </si>
  <si>
    <t>(line 5 divided by line 1, col 3)</t>
  </si>
  <si>
    <t>(line 7 divided by line 1, col 3)</t>
  </si>
  <si>
    <t>(line 9 divided by line 1, col 3)</t>
  </si>
  <si>
    <t>Sum of lines 4, 6, 8, and 10</t>
  </si>
  <si>
    <t>(line 12 divided by line 2, col 3)</t>
  </si>
  <si>
    <t>(line 14 divided by line 2, col 3)</t>
  </si>
  <si>
    <t>Sum of lines 13 and 15</t>
  </si>
  <si>
    <t>(Page 1, line 11)</t>
  </si>
  <si>
    <t>(Page 1, line 16)</t>
  </si>
  <si>
    <t>1 / (1 - T)</t>
  </si>
  <si>
    <t>Line 7 times Line 10</t>
  </si>
  <si>
    <t>Income Tax Calculation</t>
  </si>
  <si>
    <t>Permanent Differences Tax Adjustment</t>
  </si>
  <si>
    <t>Sum of Lines 17 through 20</t>
  </si>
  <si>
    <t>Line 3</t>
  </si>
  <si>
    <t>Return</t>
  </si>
  <si>
    <t>Income Tax</t>
  </si>
  <si>
    <t>13-Month Average</t>
  </si>
  <si>
    <t xml:space="preserve">Less Account 216.1 Undistributed Subsidiary Earnings (Line 25 (d))     </t>
  </si>
  <si>
    <t xml:space="preserve">Less Account 219 Accum. Other Comprehensive Income (Line 25 (e))        </t>
  </si>
  <si>
    <t>Proprietary Capital (Line 25 (c))</t>
  </si>
  <si>
    <t>Total Loan Amount ($000)</t>
  </si>
  <si>
    <t>Interest Rate Information</t>
  </si>
  <si>
    <t>Interest rate on Construction Debt for Rate Year - Line 19 (g)</t>
  </si>
  <si>
    <t>Rate Year Debt Fee expense - Line 35 (e)</t>
  </si>
  <si>
    <t>Commitment Fee Rate (%)</t>
  </si>
  <si>
    <t>Projected Average Drawn Rate for Rate Year (%) - Note A</t>
  </si>
  <si>
    <t>Month During Rate Year</t>
  </si>
  <si>
    <t>(c)</t>
  </si>
  <si>
    <t>(e)</t>
  </si>
  <si>
    <t>Principal Drawn ($000)</t>
  </si>
  <si>
    <t>Commitment Fee &amp; Utilization Fee ($000)</t>
  </si>
  <si>
    <t>Interest Expense ($000)</t>
  </si>
  <si>
    <t>Effective Annual Interest Rate (%)</t>
  </si>
  <si>
    <t>Unutilized Loan Balance ($000)</t>
  </si>
  <si>
    <t>Example Fee Calculation - All amounts represent actual rate year expenses.</t>
  </si>
  <si>
    <t xml:space="preserve">Origination Fees           </t>
  </si>
  <si>
    <t>Underwriting Discount</t>
  </si>
  <si>
    <t>Arrangement Fee</t>
  </si>
  <si>
    <t>Upfront Fee</t>
  </si>
  <si>
    <t>Rating Agency Fee</t>
  </si>
  <si>
    <t>Legal Fees</t>
  </si>
  <si>
    <t>Total Fees</t>
  </si>
  <si>
    <t>13 Month Average Debt balance - Line 19 (c)</t>
  </si>
  <si>
    <t>Rate Year cost of fees</t>
  </si>
  <si>
    <t>Proxy Debt rate. Used prior to issuance of construction financing and supported in initial section 205 filing.</t>
  </si>
  <si>
    <t>Projected rate will be Average LIBOR for rate year + spread. Spread will be supported in initial section 205 filing. LIBOR will be updated based on information in the Wall Street Journal as of the 15th day of the month prior to population of this template.</t>
  </si>
  <si>
    <t>LIBOR</t>
  </si>
  <si>
    <t>Spread</t>
  </si>
  <si>
    <t>Rate/Fees</t>
  </si>
  <si>
    <t>Gross Fee Amount ($000)</t>
  </si>
  <si>
    <t>Year Fee Incurred</t>
  </si>
  <si>
    <t>Fee Amortization Period (years)</t>
  </si>
  <si>
    <t>Rate Year Amortized Fee Amount, col. b / col. d</t>
  </si>
  <si>
    <t>Prior Years Accumulated Fee Amortization</t>
  </si>
  <si>
    <t>Unamortized Balance - End of Rate Year</t>
  </si>
  <si>
    <t>Line of Credit Fees (68.c)</t>
  </si>
  <si>
    <t>Total Interest and Fees</t>
  </si>
  <si>
    <t>13 Month Average Long-Term Debt - Note A</t>
  </si>
  <si>
    <t>True-Up Cost of Debt (Line 3 / Line 17)</t>
  </si>
  <si>
    <t>Attachment 9</t>
  </si>
  <si>
    <t>True-Up - Construction Financing Cost of Debt</t>
  </si>
  <si>
    <t>One time up-front debt fees, including origination fees will be amortized and included in the cost of debt.</t>
  </si>
  <si>
    <t>Attachment 10</t>
  </si>
  <si>
    <t>Depreciation Rates</t>
  </si>
  <si>
    <t>INITIAL PROPOSED TRANSMISSION AND GENERAL PLANT DEPRECIATION RATES</t>
  </si>
  <si>
    <t>GENERAL PLANT</t>
  </si>
  <si>
    <t>Structures &amp; Improvements</t>
  </si>
  <si>
    <t>Station Equipment</t>
  </si>
  <si>
    <t>Towers &amp; Fixtures</t>
  </si>
  <si>
    <t>Poles &amp; Fixtures</t>
  </si>
  <si>
    <t>Underground Conduit</t>
  </si>
  <si>
    <t>Underground Conductor and Devices</t>
  </si>
  <si>
    <t>Office Furniture &amp; Equipment</t>
  </si>
  <si>
    <t>Transportation Equipment</t>
  </si>
  <si>
    <t>Stores Equipment</t>
  </si>
  <si>
    <t>Communication Equipment</t>
  </si>
  <si>
    <t>These depreciation rates will not be changed absent a FERC order.</t>
  </si>
  <si>
    <t>Prior Period Adjustments</t>
  </si>
  <si>
    <t>Calendar Year</t>
  </si>
  <si>
    <t>Description</t>
  </si>
  <si>
    <t>Revenue Impact of Correction</t>
  </si>
  <si>
    <t>Revenue Requirement</t>
  </si>
  <si>
    <t>Filing Name and Date</t>
  </si>
  <si>
    <t>Original Revenue Requirement</t>
  </si>
  <si>
    <t>Description of Correction 1</t>
  </si>
  <si>
    <t>Description of Correction 2</t>
  </si>
  <si>
    <t>Total Corrections</t>
  </si>
  <si>
    <t>Corrected Revenue Requirement</t>
  </si>
  <si>
    <t>Average Monthly FERC Refund Rate</t>
  </si>
  <si>
    <t>Number of Months of Interest</t>
  </si>
  <si>
    <t>Interest on Correction</t>
  </si>
  <si>
    <t>The interest rate on corrections will be the average monthly FERC interest rate for the period from the beginning of the year being corrected through the most recent  month available as of the time the correction is computed and included in an annual filing.</t>
  </si>
  <si>
    <t>For each project listed on this Attachment 1 that is a Required Transmission Enhancement, the net revenue requirement shown in Column (16) is: (i) the annual transmission revenue requirement for purposes of determining the PJM OATT Schedule 12 Transmission Enhancement Charges associated with that Required Transmission Enhancement, and (ii) the Annual Revenue Requirement for purposes of Schedule 12, Appendix A for that Required Transmission Enhancement.</t>
  </si>
  <si>
    <t>1.95% **</t>
  </si>
  <si>
    <t>The number of months interest due on the correction will be the number of months from the beginning of the year being corrected through June of the year in which the correction will be reflected in rates. In this manner the interest computed will reflect all years prior to when the correction is reflected in rates plus interest on the average unrefunded balance of the correction during the year the correction is reflected in rates.</t>
  </si>
  <si>
    <t>Line 4 + 5</t>
  </si>
  <si>
    <t>Line 7</t>
  </si>
  <si>
    <t>Note A</t>
  </si>
  <si>
    <t>Note B</t>
  </si>
  <si>
    <t>Line 12 x 14 x 15</t>
  </si>
  <si>
    <t>Line 2 + 7</t>
  </si>
  <si>
    <t>Line 12 + 16</t>
  </si>
  <si>
    <t>Attachment 12</t>
  </si>
  <si>
    <t>Revenue Credit Detail</t>
  </si>
  <si>
    <t>Less: Non Transmission</t>
  </si>
  <si>
    <t>Transmission-related</t>
  </si>
  <si>
    <t>Account 454 - Rent from Electric Property</t>
  </si>
  <si>
    <t>Joint pole attachments - telephone</t>
  </si>
  <si>
    <t>Joint pole attachments - cable</t>
  </si>
  <si>
    <t>Underground rentals</t>
  </si>
  <si>
    <t>Transmission tower wireless rentals</t>
  </si>
  <si>
    <t>Other rentals</t>
  </si>
  <si>
    <t>Account 454 Revenue Credit</t>
  </si>
  <si>
    <t>Account 456.1 Other Operating Revenues</t>
  </si>
  <si>
    <t>PJM NITS</t>
  </si>
  <si>
    <t>PJM Point to Point</t>
  </si>
  <si>
    <t>Over/Under recovery deferral</t>
  </si>
  <si>
    <t>Form 1 300.19.b</t>
  </si>
  <si>
    <t>(Line 8 + line 18)</t>
  </si>
  <si>
    <t>N/A</t>
  </si>
  <si>
    <t>Total Annual Revenue Requirements</t>
  </si>
  <si>
    <t>Production</t>
  </si>
  <si>
    <t>Total True-Up        (G) + (H) + (I)</t>
  </si>
  <si>
    <t>Allocation of Revenue Received                                                            (E, Line 2) x (D)</t>
  </si>
  <si>
    <t xml:space="preserve">Allocated </t>
  </si>
  <si>
    <t>No.</t>
  </si>
  <si>
    <t>Total (W&amp;S Allocator is 1 if lines 7-10 are zero)</t>
  </si>
  <si>
    <t>GENERAL AND INTANGIBLE (G&amp;I) DEPRECIATION EXPENSE</t>
  </si>
  <si>
    <t>Total G&amp;I Depreciation Expense</t>
  </si>
  <si>
    <t>Annual Allocation Factor for G,I &amp; C Depreciation Expense</t>
  </si>
  <si>
    <t>Page 1 of 5</t>
  </si>
  <si>
    <t>Source</t>
  </si>
  <si>
    <t>(1)</t>
  </si>
  <si>
    <t>(2)</t>
  </si>
  <si>
    <t>(3)</t>
  </si>
  <si>
    <t>(4)</t>
  </si>
  <si>
    <t>(5)</t>
  </si>
  <si>
    <t>Total</t>
  </si>
  <si>
    <t>Allocator</t>
  </si>
  <si>
    <t>TP</t>
  </si>
  <si>
    <t>Unamortized Abandoned Plant and Amortization of Abandoned Plant will be zero until the Commission accepts or approves recovery of the cost of Abandoned Plant. Utility must submit a Section 205 filing to recover the cost of abandoned plant.</t>
  </si>
  <si>
    <t>Schedule 12 ATRR Without Incentives</t>
  </si>
  <si>
    <t>FERC Approved Incentives on Schedule 12 projects</t>
  </si>
  <si>
    <t>Schedule 12 Revenue Requirement</t>
  </si>
  <si>
    <t>DA</t>
  </si>
  <si>
    <t>Line No.</t>
  </si>
  <si>
    <t>Formula Rate - Non-Levelized</t>
  </si>
  <si>
    <t>A.</t>
  </si>
  <si>
    <t>Line 9</t>
  </si>
  <si>
    <t>PJM Regional Service</t>
  </si>
  <si>
    <t>Page 2 of 5</t>
  </si>
  <si>
    <t>Company Total</t>
  </si>
  <si>
    <t>Transmission</t>
  </si>
  <si>
    <t>(Col 3 times Col 4)</t>
  </si>
  <si>
    <t>GP=</t>
  </si>
  <si>
    <t>219.20-24.c for end of year, records for other months</t>
  </si>
  <si>
    <t>NP=</t>
  </si>
  <si>
    <t>NP</t>
  </si>
  <si>
    <t>GP</t>
  </si>
  <si>
    <t>Page 3 of 5</t>
  </si>
  <si>
    <t>O&amp;M</t>
  </si>
  <si>
    <t>321.112.b</t>
  </si>
  <si>
    <t>PLANT RELATED</t>
  </si>
  <si>
    <t>Page 4 of 5</t>
  </si>
  <si>
    <t>SUPPORTING CALCULATIONS AND NOTES</t>
  </si>
  <si>
    <t>TRANSMISSION PLANT INCLUDED IN ISO RATES</t>
  </si>
  <si>
    <t>(Note S)</t>
  </si>
  <si>
    <t>(Note P)</t>
  </si>
  <si>
    <t xml:space="preserve">TP = </t>
  </si>
  <si>
    <t>$</t>
  </si>
  <si>
    <t>A</t>
  </si>
  <si>
    <t>Allocation</t>
  </si>
  <si>
    <t>=</t>
  </si>
  <si>
    <t>WS</t>
  </si>
  <si>
    <t>W&amp;S Allocator</t>
  </si>
  <si>
    <t>($ / Allocation)</t>
  </si>
  <si>
    <t>Weighted</t>
  </si>
  <si>
    <t>%</t>
  </si>
  <si>
    <t>WCLTD</t>
  </si>
  <si>
    <t>R</t>
  </si>
  <si>
    <t>Cost</t>
  </si>
  <si>
    <t>Page 5 of 5</t>
  </si>
  <si>
    <t>B</t>
  </si>
  <si>
    <t>Company will not have any grandfathered agreements. Therefore, this line shall remain zero.</t>
  </si>
  <si>
    <t>Plant In Service, Accumulated Depreciation, and Depreciation Expenses shall exclude Asset Retirement Obligation amounts.</t>
  </si>
  <si>
    <t>C</t>
  </si>
  <si>
    <t>D</t>
  </si>
  <si>
    <t>Rate Formula Template - Attachment H-27A</t>
  </si>
  <si>
    <t>Attachment H-27A, Page, Line, Col.</t>
  </si>
  <si>
    <t>Attach H-27A, p 2, line 2, col 5 plus line 25, col 5 (Note A)</t>
  </si>
  <si>
    <t>Attach H-27A, p 2, line 14, col 5 plus line 25 &amp; 27, col 5 (Note B)</t>
  </si>
  <si>
    <t>Attach H-27A, p 3, line 17, col 5</t>
  </si>
  <si>
    <t>Attach H-27A, p 3, line 20, col 5 (Note C)</t>
  </si>
  <si>
    <t>Attach H-27A, p 3, line 32, col 5</t>
  </si>
  <si>
    <t>Attach H-27A, p 1, line 6 col 5</t>
  </si>
  <si>
    <t>Attach H-27A, p 3, line 46, col 5</t>
  </si>
  <si>
    <t>Attach H-27A, p 3, line 48, col 5</t>
  </si>
  <si>
    <t>This worksheet is used to compute project specific revenue requirements for any projects for which such calculation is required by PJM. Other projects which comprise the remaining revenue requirement on Attachment H-27A will not be entered on this schedule.</t>
  </si>
  <si>
    <t>Gross Transmission Plant is that identified on page 2 line 2 of Attachment H-27A inclusive of any CWIP or unamortized abandoned plant included in rate base when authorized by FERC order.</t>
  </si>
  <si>
    <t>Net Plant is that identified on page 2 line 14 of Attachment H-27A inclusive of any CWIP or unamortized Abandoned Plant included in rate base when authorized by FERC order less any prefunded AFUDC, if applicable.</t>
  </si>
  <si>
    <t>Project Depreciation Expense is the actual value booked for the project (excluding General and Intangible depreciation) at Attachment H-27A, page 3, line 19, plus amortization of Abandoned Plant at Attachment H-27A, page 3, line 21.</t>
  </si>
  <si>
    <t>Attachment H-27A, Page 2, Line 35, Col.5</t>
  </si>
  <si>
    <t xml:space="preserve">(Notes Q &amp; R from Attachment H-27A) </t>
  </si>
  <si>
    <t>(Notes Q, R, &amp; T from Attachment H-27A)</t>
  </si>
  <si>
    <t>FIT, SIT &amp; p are as given in Attachment H-27A footnote N.</t>
  </si>
  <si>
    <t>Attachment H-27A, Page 3, Line 39</t>
  </si>
  <si>
    <t>Attachment H-27A, Page 3, Line 40</t>
  </si>
  <si>
    <t>Attachment H-27A, Page 3, Line 41</t>
  </si>
  <si>
    <t>Cost = Attachment H-27A, Page 4, Line 17, plus 100 bp</t>
  </si>
  <si>
    <t>The Tax Effect of Permanent Differences captures the differences in the income taxes due under the Federal and State calculations and the income taxes calculated in Attachment H-27A that are not the result of a timing difference.</t>
  </si>
  <si>
    <t>Remaining Attachment H-27A</t>
  </si>
  <si>
    <t>Line 25 (a), Note A and Attachment H-27A Note Q</t>
  </si>
  <si>
    <t>Line 25 (b), Note B and Attachment H-27A Note Q</t>
  </si>
  <si>
    <t>Note B - Actual Net ATRR for the true-up year from Page 1, Line 9 of True-Up Attachment H-27A.</t>
  </si>
  <si>
    <t>Note A - Projected ATRR for the true-up year from Page 1, Line 1 of Projection Attachment H-27A minus Line 6 of Projection Attachment H-27A.</t>
  </si>
  <si>
    <t>This Attachment 8 is to be utilized to determine the cost of debt prior to issuing non-construction financing.  Once non-construction financing is issued the cost of debt shall be determined using the methodology described in Note Q on Attachment H-27A.</t>
  </si>
  <si>
    <t>This Attachment 9 is to be utilized only in the event construction financing has been obtained to compute the actual cost of debt to be included in the return on rate base calculation for the true-up each year prior to the issuance of non-construction financing. Once non-construction financing has been obtained the cost of debt shall be determined using the methodology described in Note Q on Attachment H-27A.</t>
  </si>
  <si>
    <t>1.85% *</t>
  </si>
  <si>
    <t>6.67% *</t>
  </si>
  <si>
    <t>1.43% *</t>
  </si>
  <si>
    <t>2.82% *</t>
  </si>
  <si>
    <t>2.69% *</t>
  </si>
  <si>
    <t>1.67% *</t>
  </si>
  <si>
    <t>2.28% *</t>
  </si>
  <si>
    <t>2.61% *</t>
  </si>
  <si>
    <t>12.50% *</t>
  </si>
  <si>
    <t>10.00% *</t>
  </si>
  <si>
    <t>25.00% *</t>
  </si>
  <si>
    <t>Identified in FERC Form 1, or Company records if not so indicated on the FERC Form 1, as being transmission related.</t>
  </si>
  <si>
    <t>Page 3, Line 8-Add back Regulatory Commission Expenses directly related to transmission service, ISO filings, or transmission siting itemized at 351.h.</t>
  </si>
  <si>
    <t>E</t>
  </si>
  <si>
    <t>F</t>
  </si>
  <si>
    <t>G</t>
  </si>
  <si>
    <t>H</t>
  </si>
  <si>
    <t>I</t>
  </si>
  <si>
    <t>J</t>
  </si>
  <si>
    <t>K</t>
  </si>
  <si>
    <t>M</t>
  </si>
  <si>
    <t>N</t>
  </si>
  <si>
    <t>O</t>
  </si>
  <si>
    <t>Removes transmission plant determined by Commission order to be state-jurisdictional according to the seven-factor test (until Form 1 balances are adjusted to reflect application of seven-factor test).</t>
  </si>
  <si>
    <t>P</t>
  </si>
  <si>
    <t>Q</t>
  </si>
  <si>
    <t>Removes dollar amount of transmission plant to be included in the development of OATT ancillary services rates and generation step-up facilities, which are deemed to be included in OATT ancillary services. For these purposes, generation step-up facilities are those facilities at a generator substation on which there is no through-flow when the generator is shut down.</t>
  </si>
  <si>
    <t>Includes only income related to transmission facilities, such as pole attachments, rentals and special use from general ledger.</t>
  </si>
  <si>
    <t>Add back any lease expense of transmission assets used to provide service under this tariff included in account 565. Amount to be obtained from company books and records.</t>
  </si>
  <si>
    <t>S</t>
  </si>
  <si>
    <t>T</t>
  </si>
  <si>
    <t>U</t>
  </si>
  <si>
    <t>V</t>
  </si>
  <si>
    <t>Inputs Required:</t>
  </si>
  <si>
    <t xml:space="preserve">FIT = </t>
  </si>
  <si>
    <t xml:space="preserve">SIT = </t>
  </si>
  <si>
    <t xml:space="preserve">p = </t>
  </si>
  <si>
    <t>Page 1 of 3</t>
  </si>
  <si>
    <t>Project Revenue Requirement Worksheet</t>
  </si>
  <si>
    <t>Attachment 1</t>
  </si>
  <si>
    <t>Line 
No.</t>
  </si>
  <si>
    <t>Gross Transmission Plant plus CWIP</t>
  </si>
  <si>
    <t>Net Transmission Plant plus CWIP and Abandoned Plant</t>
  </si>
  <si>
    <t>O&amp;M EXPENSE</t>
  </si>
  <si>
    <t>Total O&amp;M Allocated to Transmission</t>
  </si>
  <si>
    <t>Annual Allocation Factor for O&amp;M</t>
  </si>
  <si>
    <t>Total Other Taxes</t>
  </si>
  <si>
    <t>TAXES OTHER THAN INCOME TAXES</t>
  </si>
  <si>
    <t>Annual Allocation Factor for Other Taxes</t>
  </si>
  <si>
    <t>Less Revenue Credits</t>
  </si>
  <si>
    <t>Annual Allocation Factor for Revenue Credits</t>
  </si>
  <si>
    <t>Annual Allocation Factor for Expense</t>
  </si>
  <si>
    <t xml:space="preserve">INCOME TAXES </t>
  </si>
  <si>
    <t>Total Income Taxes</t>
  </si>
  <si>
    <t>Annual Allocation Factor for Income Taxes</t>
  </si>
  <si>
    <t>RETURN</t>
  </si>
  <si>
    <t>Return on Rate Base</t>
  </si>
  <si>
    <t>Annual Allocation Factor for Return on Rate Base</t>
  </si>
  <si>
    <t>Annual Allocation Factor for Return</t>
  </si>
  <si>
    <t>Any hypothetical amounts or project names in a filed template will be removed and replaced with actual amounts in the first year actual values are available without the need for a section 205 filing to modify the template.</t>
  </si>
  <si>
    <t>(6)</t>
  </si>
  <si>
    <t>(7)</t>
  </si>
  <si>
    <t>(8)</t>
  </si>
  <si>
    <t>Project Name</t>
  </si>
  <si>
    <t>PJM Category</t>
  </si>
  <si>
    <t>Project Gross Plant</t>
  </si>
  <si>
    <t>Annual Expense Charge</t>
  </si>
  <si>
    <t>Project Net Plant</t>
  </si>
  <si>
    <t>Annual Return Charge</t>
  </si>
  <si>
    <t>(Note D)</t>
  </si>
  <si>
    <t>321.97.b less line 14</t>
  </si>
  <si>
    <t>Land Rights</t>
  </si>
  <si>
    <t>Computer Software</t>
  </si>
  <si>
    <t>An over or under collection will be recovered pro rata over year collected, held for one year and returned pro rata over next year</t>
  </si>
  <si>
    <t>TRANSMISSION PLANT</t>
  </si>
  <si>
    <t>-</t>
  </si>
  <si>
    <t>Attachment 1, Line 2, Col. 16 less Col. 12</t>
  </si>
  <si>
    <t>Attachment 12, Line 8, Col. C (Note U)</t>
  </si>
  <si>
    <t>Attachment 12, Line 18, Col. C (Note A)</t>
  </si>
  <si>
    <t xml:space="preserve">Less Preferred Stock (Line 9) </t>
  </si>
  <si>
    <t>Line 7, Note C  and Attachment H-27A Notes Q and T</t>
  </si>
  <si>
    <t>Long Term debt balance will reflect the 13 month average of the balances, of which the 1st and 13th are found on page 112 lines 18.c to 21.c in the Form No. 1, the cost is calculated by dividing line 3 by the Long Term Debt balance on line 17.</t>
  </si>
  <si>
    <t>351.h (Note I)</t>
  </si>
  <si>
    <t>263.i</t>
  </si>
  <si>
    <t>(Note I)</t>
  </si>
  <si>
    <t>(Sum Col. 14 &amp; 15)</t>
  </si>
  <si>
    <t>(Attachment H-27A, page 3, line 48, col 5)</t>
  </si>
  <si>
    <t>(Attachment H-27A, page 3, line 46, col 5)</t>
  </si>
  <si>
    <t>Sum of Lines 23 and 24</t>
  </si>
  <si>
    <t>Line 22 less Line 25</t>
  </si>
  <si>
    <t>Line 26 divided by Line 27</t>
  </si>
  <si>
    <t>From the Attachment 1, lines 1a through 6, col. 16 from the template in which the true-up year revenue requirement was initially projected.</t>
  </si>
  <si>
    <t>From True-Up revenue requirement template Attachment 1, lines 1a through 6, col. 14.</t>
  </si>
  <si>
    <t>Long-term interest will exclude any short-term interest included in FERC Account 430, Interest on Debt to Associated Companies</t>
  </si>
  <si>
    <t>Long Term Interest (117, sum of 62.c through 67.c) (Note D)</t>
  </si>
  <si>
    <t>Total Cost of Debt - Sum of Lines 1 and 2</t>
  </si>
  <si>
    <t xml:space="preserve">   Total Issuance Expense / Origination Fees - Sum of Lines 20-25</t>
  </si>
  <si>
    <t>214.47.d for end of year, records for other months</t>
  </si>
  <si>
    <t>Balance of Account 255 will be reduced by prior flow throughs and excluded if the utility chooses to utilize amortization of tax credits against taxable income.</t>
  </si>
  <si>
    <t xml:space="preserve">Less Transmission plant excluded from ISO rates
</t>
  </si>
  <si>
    <t>Less Transmission plant included in OATT Ancillary Service rates</t>
  </si>
  <si>
    <t>( Sum of Lines 42 through 45)</t>
  </si>
  <si>
    <t>(b.i)</t>
  </si>
  <si>
    <t>(b.ii)</t>
  </si>
  <si>
    <t xml:space="preserve">FERC balance sheet account where reserves are recorded </t>
  </si>
  <si>
    <t>FERC income statement account where expenses are recorded</t>
  </si>
  <si>
    <t>Total Annual Amount Due from / (to) Customers</t>
  </si>
  <si>
    <t>Corporations</t>
  </si>
  <si>
    <t>Individuals</t>
  </si>
  <si>
    <t>Funds</t>
  </si>
  <si>
    <t>Mutual</t>
  </si>
  <si>
    <t>Pensions, IRAs</t>
  </si>
  <si>
    <t>Keogh Plans</t>
  </si>
  <si>
    <t>UBTI</t>
  </si>
  <si>
    <t>Entities</t>
  </si>
  <si>
    <t>Subchapter C</t>
  </si>
  <si>
    <t>Average</t>
  </si>
  <si>
    <t xml:space="preserve">Weighted Average Federal Income Tax Rate </t>
  </si>
  <si>
    <t xml:space="preserve">Weighted </t>
  </si>
  <si>
    <t>Line 1 x Line 2</t>
  </si>
  <si>
    <t xml:space="preserve">Weighted Average </t>
  </si>
  <si>
    <t/>
  </si>
  <si>
    <t>Sum of Line 3, Col. (c)-(h)</t>
  </si>
  <si>
    <t>Line 5 x Line 6</t>
  </si>
  <si>
    <t>Sum of Line 7, Col. (c)-(h)</t>
  </si>
  <si>
    <t>Allocated Income Percentage</t>
  </si>
  <si>
    <t>Weighted Average State Income Tax Rate</t>
  </si>
  <si>
    <t>Weighted Average Federal and State Income Tax Rates</t>
  </si>
  <si>
    <t>Weighted Marginal Federal Income Tax Rate</t>
  </si>
  <si>
    <t>Weighted Marginal State Income Tax Rate</t>
  </si>
  <si>
    <t>All 454 and 456.1 revenues will be detailed from Company books and records or FERC Form 1, and additional rows added if necessary.  Non-transmission-related amounts will be deducted to determine transmission-related amounts.</t>
  </si>
  <si>
    <t>Total Interest on True-Up - Attachment 6</t>
  </si>
  <si>
    <t>Non-Taxpaying</t>
  </si>
  <si>
    <t>T=1 - {[(1 - SIT) * (1 - FIT)] / (1 - SIT * FIT * p)} =</t>
  </si>
  <si>
    <t>(Sum of Lines 1, 4, 10, 12, and 16 less Sum of Lines 2, 3, and 5 through 8)</t>
  </si>
  <si>
    <t>This percentage is developed based on the distributive income allocated to each category of partners rather than their respective ownership percentages.</t>
  </si>
  <si>
    <t>Includes only FICA, unemployment, highway, property, and other assessments charged in the current year.  Taxes related to income are excluded. Gross receipts taxes are not included in transmission revenue requirement in the Rate Formula Template, since they are recovered elsewhere. Enter the line number on page 262-63 upon which each item is identified.  To the extent individual types of taxes are separately identified on the FERC Form 1, page 262, column a, the line number will be added to the source in Column 2 for reference.  Line item references can change from year to year.  Items not specifically identified in the FERC Form 1, page 262-63 will be obtained from Company books and records.</t>
  </si>
  <si>
    <t>Less EPRI and EEI Dues</t>
  </si>
  <si>
    <t>Recovery of Regulatory Asset permitted only for pre-commercial and formation expenses as authorized by the Commission. Recovery of any other regulatory assets requires authorization from the Commission. A carrying charge will be applied to the Regulatory Asset prior to the rate year when costs are first recovered.  This carrying charge shall not result in a higher amount of interest than is allowed for construction expenditures that accrue an AFUDC, and interest will be compounded no more than on a semi-annual basis.</t>
  </si>
  <si>
    <r>
      <rPr>
        <sz val="9"/>
        <rFont val="Times New Roman"/>
        <family val="1"/>
      </rPr>
      <t>Utilizing FERC Form 1 Data</t>
    </r>
  </si>
  <si>
    <r>
      <rPr>
        <sz val="9"/>
        <rFont val="Times New Roman"/>
        <family val="1"/>
      </rPr>
      <t>For the 12 months ended</t>
    </r>
  </si>
  <si>
    <r>
      <rPr>
        <sz val="9"/>
        <rFont val="Times New Roman"/>
        <family val="1"/>
      </rPr>
      <t>GROSS REVENUE REQUIREMENT, without incentives</t>
    </r>
  </si>
  <si>
    <r>
      <rPr>
        <sz val="9"/>
        <rFont val="Times New Roman"/>
        <family val="1"/>
      </rPr>
      <t>(Page 3, Line 49)</t>
    </r>
  </si>
  <si>
    <r>
      <rPr>
        <sz val="9"/>
        <rFont val="Times New Roman"/>
        <family val="1"/>
      </rPr>
      <t>REVENUE CREDITS</t>
    </r>
  </si>
  <si>
    <r>
      <rPr>
        <sz val="9"/>
        <rFont val="Times New Roman"/>
        <family val="1"/>
      </rPr>
      <t>(Note A)</t>
    </r>
  </si>
  <si>
    <r>
      <rPr>
        <sz val="9"/>
        <rFont val="Times New Roman"/>
        <family val="1"/>
      </rPr>
      <t>Account No. 454</t>
    </r>
  </si>
  <si>
    <r>
      <rPr>
        <sz val="9"/>
        <rFont val="Times New Roman"/>
        <family val="1"/>
      </rPr>
      <t>(Page 4, Line 20)</t>
    </r>
  </si>
  <si>
    <r>
      <rPr>
        <sz val="9"/>
        <rFont val="Times New Roman"/>
        <family val="1"/>
      </rPr>
      <t>Account No. 456.1</t>
    </r>
  </si>
  <si>
    <r>
      <rPr>
        <sz val="9"/>
        <rFont val="Times New Roman"/>
        <family val="1"/>
      </rPr>
      <t>(Page 4, Line 21)</t>
    </r>
  </si>
  <si>
    <r>
      <rPr>
        <sz val="9"/>
        <rFont val="Times New Roman"/>
        <family val="1"/>
      </rPr>
      <t>Revenues from Grandfathered Interzonal Transactions</t>
    </r>
  </si>
  <si>
    <r>
      <rPr>
        <sz val="9"/>
        <rFont val="Times New Roman"/>
        <family val="1"/>
      </rPr>
      <t>(Note B)</t>
    </r>
  </si>
  <si>
    <r>
      <rPr>
        <sz val="9"/>
        <rFont val="Times New Roman"/>
        <family val="1"/>
      </rPr>
      <t>Revenues from service provided by the ISO at a discount</t>
    </r>
  </si>
  <si>
    <r>
      <rPr>
        <sz val="9"/>
        <rFont val="Times New Roman"/>
        <family val="1"/>
      </rPr>
      <t>TOTAL REVENUE CREDITS</t>
    </r>
  </si>
  <si>
    <r>
      <rPr>
        <sz val="9"/>
        <rFont val="Times New Roman"/>
        <family val="1"/>
      </rPr>
      <t>(Sum of Lines 2 through 5)</t>
    </r>
  </si>
  <si>
    <r>
      <rPr>
        <sz val="9"/>
        <rFont val="Times New Roman"/>
        <family val="1"/>
      </rPr>
      <t>Prior Period Adjustments</t>
    </r>
  </si>
  <si>
    <r>
      <rPr>
        <sz val="9"/>
        <rFont val="Times New Roman"/>
        <family val="1"/>
      </rPr>
      <t>Attachment 11, Line 18, Col. B</t>
    </r>
  </si>
  <si>
    <r>
      <rPr>
        <sz val="9"/>
        <rFont val="Times New Roman"/>
        <family val="1"/>
      </rPr>
      <t>True-up Adjustment with Interest</t>
    </r>
  </si>
  <si>
    <r>
      <rPr>
        <sz val="9"/>
        <rFont val="Times New Roman"/>
        <family val="1"/>
      </rPr>
      <t>NET ANNUAL TRANSMISSION REVENUE REQUIREMENT</t>
    </r>
  </si>
  <si>
    <r>
      <rPr>
        <sz val="9"/>
        <rFont val="Times New Roman"/>
        <family val="1"/>
      </rPr>
      <t>(Line 1 less Line 6 plus Lines 7 and 8)</t>
    </r>
  </si>
  <si>
    <r>
      <rPr>
        <sz val="9"/>
        <rFont val="Times New Roman"/>
        <family val="1"/>
      </rPr>
      <t>Rate Calculations</t>
    </r>
  </si>
  <si>
    <r>
      <rPr>
        <b/>
        <sz val="9"/>
        <rFont val="Times New Roman"/>
        <family val="1"/>
      </rPr>
      <t>RATE BASE: (Note R)</t>
    </r>
  </si>
  <si>
    <r>
      <rPr>
        <sz val="9"/>
        <rFont val="Times New Roman"/>
        <family val="1"/>
      </rPr>
      <t>GROSS PLANT IN SERVICE</t>
    </r>
  </si>
  <si>
    <r>
      <rPr>
        <sz val="9"/>
        <rFont val="Times New Roman"/>
        <family val="1"/>
      </rPr>
      <t>Note C</t>
    </r>
  </si>
  <si>
    <r>
      <rPr>
        <sz val="9"/>
        <rFont val="Times New Roman"/>
        <family val="1"/>
      </rPr>
      <t>Production</t>
    </r>
  </si>
  <si>
    <r>
      <rPr>
        <sz val="9"/>
        <rFont val="Times New Roman"/>
        <family val="1"/>
      </rPr>
      <t>205.46.g for end of year, records for other months</t>
    </r>
  </si>
  <si>
    <r>
      <rPr>
        <sz val="9"/>
        <rFont val="Times New Roman"/>
        <family val="1"/>
      </rPr>
      <t>Transmission</t>
    </r>
  </si>
  <si>
    <r>
      <rPr>
        <sz val="9"/>
        <rFont val="Times New Roman"/>
        <family val="1"/>
      </rPr>
      <t>Attachment 4, Line 14, Col. (b)</t>
    </r>
  </si>
  <si>
    <r>
      <rPr>
        <sz val="9"/>
        <rFont val="Times New Roman"/>
        <family val="1"/>
      </rPr>
      <t>Distribution</t>
    </r>
  </si>
  <si>
    <r>
      <rPr>
        <sz val="9"/>
        <rFont val="Times New Roman"/>
        <family val="1"/>
      </rPr>
      <t>207.75.g for end of year, records for other months</t>
    </r>
  </si>
  <si>
    <r>
      <rPr>
        <sz val="9"/>
        <rFont val="Times New Roman"/>
        <family val="1"/>
      </rPr>
      <t>General &amp; Intangible</t>
    </r>
  </si>
  <si>
    <r>
      <rPr>
        <sz val="9"/>
        <rFont val="Times New Roman"/>
        <family val="1"/>
      </rPr>
      <t>Attachment 4, Line 14, Col. (c)</t>
    </r>
  </si>
  <si>
    <r>
      <rPr>
        <sz val="9"/>
        <rFont val="Times New Roman"/>
        <family val="1"/>
      </rPr>
      <t>TOTAL GROSS PLANT</t>
    </r>
  </si>
  <si>
    <r>
      <rPr>
        <sz val="9"/>
        <rFont val="Times New Roman"/>
        <family val="1"/>
      </rPr>
      <t>(Sum of Lines 1 through 4)</t>
    </r>
  </si>
  <si>
    <r>
      <rPr>
        <sz val="9"/>
        <rFont val="Times New Roman"/>
        <family val="1"/>
      </rPr>
      <t>ACCUMULATED DEPRECIATION</t>
    </r>
  </si>
  <si>
    <r>
      <rPr>
        <sz val="9"/>
        <rFont val="Times New Roman"/>
        <family val="1"/>
      </rPr>
      <t>Attachment 4, Line 14, Col. (h)</t>
    </r>
  </si>
  <si>
    <r>
      <rPr>
        <sz val="9"/>
        <rFont val="Times New Roman"/>
        <family val="1"/>
      </rPr>
      <t>219.26.c for end of year, records for other months</t>
    </r>
  </si>
  <si>
    <r>
      <rPr>
        <sz val="9"/>
        <rFont val="Times New Roman"/>
        <family val="1"/>
      </rPr>
      <t>Attachment 4, Line 14, Col. (i)</t>
    </r>
  </si>
  <si>
    <r>
      <rPr>
        <sz val="9"/>
        <rFont val="Times New Roman"/>
        <family val="1"/>
      </rPr>
      <t>TOTAL ACCUM. DEPRECIATION</t>
    </r>
  </si>
  <si>
    <r>
      <rPr>
        <sz val="9"/>
        <rFont val="Times New Roman"/>
        <family val="1"/>
      </rPr>
      <t>(Sum of Lines 7 through 10)</t>
    </r>
  </si>
  <si>
    <r>
      <rPr>
        <sz val="9"/>
        <rFont val="Times New Roman"/>
        <family val="1"/>
      </rPr>
      <t>NET PLANT IN SERVICE</t>
    </r>
  </si>
  <si>
    <r>
      <rPr>
        <sz val="9"/>
        <rFont val="Times New Roman"/>
        <family val="1"/>
      </rPr>
      <t>(Line 1 - Line 7)</t>
    </r>
  </si>
  <si>
    <r>
      <rPr>
        <sz val="9"/>
        <rFont val="Times New Roman"/>
        <family val="1"/>
      </rPr>
      <t>(Line 2 - Line 8)</t>
    </r>
  </si>
  <si>
    <r>
      <rPr>
        <sz val="9"/>
        <rFont val="Times New Roman"/>
        <family val="1"/>
      </rPr>
      <t>(Line 3 - Line 9)</t>
    </r>
  </si>
  <si>
    <r>
      <rPr>
        <sz val="9"/>
        <rFont val="Times New Roman"/>
        <family val="1"/>
      </rPr>
      <t>(Line 4 - Line 10)</t>
    </r>
  </si>
  <si>
    <r>
      <rPr>
        <sz val="9"/>
        <rFont val="Times New Roman"/>
        <family val="1"/>
      </rPr>
      <t>TOTAL NET PLANT</t>
    </r>
  </si>
  <si>
    <r>
      <rPr>
        <sz val="9"/>
        <rFont val="Times New Roman"/>
        <family val="1"/>
      </rPr>
      <t>( Sum of Lines 13 through 16)</t>
    </r>
  </si>
  <si>
    <r>
      <rPr>
        <sz val="9"/>
        <rFont val="Times New Roman"/>
        <family val="1"/>
      </rPr>
      <t>ADJUSTMENTS TO RATE BASE</t>
    </r>
  </si>
  <si>
    <r>
      <rPr>
        <sz val="9"/>
        <rFont val="Times New Roman"/>
        <family val="1"/>
      </rPr>
      <t>LAND HELD FOR FUTURE USE</t>
    </r>
  </si>
  <si>
    <r>
      <rPr>
        <sz val="9"/>
        <rFont val="Times New Roman"/>
        <family val="1"/>
      </rPr>
      <t>Attachment 4, Line 14, Col. (e) (Note G)</t>
    </r>
  </si>
  <si>
    <r>
      <rPr>
        <sz val="9"/>
        <rFont val="Times New Roman"/>
        <family val="1"/>
      </rPr>
      <t>WORKING CAPITAL</t>
    </r>
  </si>
  <si>
    <r>
      <rPr>
        <sz val="9"/>
        <rFont val="Times New Roman"/>
        <family val="1"/>
      </rPr>
      <t>Note H</t>
    </r>
  </si>
  <si>
    <r>
      <rPr>
        <sz val="9"/>
        <rFont val="Times New Roman"/>
        <family val="1"/>
      </rPr>
      <t>Cash Working Capital</t>
    </r>
  </si>
  <si>
    <r>
      <rPr>
        <sz val="9"/>
        <rFont val="Times New Roman"/>
        <family val="1"/>
      </rPr>
      <t>1/8*(Page 3, Line 17 minus Page 3, Line 14)</t>
    </r>
  </si>
  <si>
    <r>
      <rPr>
        <sz val="9"/>
        <rFont val="Times New Roman"/>
        <family val="1"/>
      </rPr>
      <t>Materials &amp; Supplies</t>
    </r>
  </si>
  <si>
    <r>
      <rPr>
        <sz val="9"/>
        <rFont val="Times New Roman"/>
        <family val="1"/>
      </rPr>
      <t>Attachment 4, Line 14, Col. (f)</t>
    </r>
  </si>
  <si>
    <r>
      <rPr>
        <sz val="9"/>
        <rFont val="Times New Roman"/>
        <family val="1"/>
      </rPr>
      <t>Prepayments (Account 165)</t>
    </r>
  </si>
  <si>
    <r>
      <rPr>
        <sz val="9"/>
        <rFont val="Times New Roman"/>
        <family val="1"/>
      </rPr>
      <t>Attachment 4, Line 14, Col. (g)</t>
    </r>
  </si>
  <si>
    <r>
      <rPr>
        <sz val="9"/>
        <rFont val="Times New Roman"/>
        <family val="1"/>
      </rPr>
      <t>TOTAL WORKING CAPITAL</t>
    </r>
  </si>
  <si>
    <r>
      <rPr>
        <sz val="9"/>
        <rFont val="Times New Roman"/>
        <family val="1"/>
      </rPr>
      <t>( Sum of Lines 31 through 33)</t>
    </r>
  </si>
  <si>
    <r>
      <rPr>
        <sz val="9"/>
        <rFont val="Times New Roman"/>
        <family val="1"/>
      </rPr>
      <t>RATE BASE</t>
    </r>
  </si>
  <si>
    <r>
      <rPr>
        <sz val="9"/>
        <rFont val="Times New Roman"/>
        <family val="1"/>
      </rPr>
      <t>( Sum of Lines 17, 28, 29, and 34)</t>
    </r>
  </si>
  <si>
    <r>
      <rPr>
        <sz val="9"/>
        <rFont val="Times New Roman"/>
        <family val="1"/>
      </rPr>
      <t>Less Account 566 (Misc Trans Expense)</t>
    </r>
  </si>
  <si>
    <r>
      <rPr>
        <sz val="9"/>
        <rFont val="Times New Roman"/>
        <family val="1"/>
      </rPr>
      <t>321.97.b</t>
    </r>
  </si>
  <si>
    <r>
      <rPr>
        <sz val="9"/>
        <rFont val="Times New Roman"/>
        <family val="1"/>
      </rPr>
      <t>Less Account 565</t>
    </r>
  </si>
  <si>
    <r>
      <rPr>
        <sz val="9"/>
        <rFont val="Times New Roman"/>
        <family val="1"/>
      </rPr>
      <t>321.96.b</t>
    </r>
  </si>
  <si>
    <r>
      <rPr>
        <sz val="9"/>
        <rFont val="Times New Roman"/>
        <family val="1"/>
      </rPr>
      <t>A&amp;G</t>
    </r>
  </si>
  <si>
    <r>
      <rPr>
        <sz val="9"/>
        <rFont val="Times New Roman"/>
        <family val="1"/>
      </rPr>
      <t>323.197.b</t>
    </r>
  </si>
  <si>
    <r>
      <rPr>
        <sz val="9"/>
        <rFont val="Times New Roman"/>
        <family val="1"/>
      </rPr>
      <t>Less FERC Annual Fees</t>
    </r>
  </si>
  <si>
    <r>
      <rPr>
        <sz val="9"/>
        <rFont val="Times New Roman"/>
        <family val="1"/>
      </rPr>
      <t>Note J</t>
    </r>
  </si>
  <si>
    <r>
      <rPr>
        <sz val="9"/>
        <rFont val="Times New Roman"/>
        <family val="1"/>
      </rPr>
      <t>Less Reg. Commission Expense Account 928</t>
    </r>
  </si>
  <si>
    <r>
      <rPr>
        <sz val="9"/>
        <rFont val="Times New Roman"/>
        <family val="1"/>
      </rPr>
      <t>Less: Non-safety Advertising account 930.1</t>
    </r>
  </si>
  <si>
    <r>
      <rPr>
        <sz val="9"/>
        <rFont val="Times New Roman"/>
        <family val="1"/>
      </rPr>
      <t>Plus Transmission Related Reg. Comm. Exp.</t>
    </r>
  </si>
  <si>
    <r>
      <rPr>
        <sz val="9"/>
        <rFont val="Times New Roman"/>
        <family val="1"/>
      </rPr>
      <t>Note K</t>
    </r>
  </si>
  <si>
    <r>
      <rPr>
        <sz val="9"/>
        <rFont val="Times New Roman"/>
        <family val="1"/>
      </rPr>
      <t>Plus Transmission Lease Payments in Acct 565</t>
    </r>
  </si>
  <si>
    <r>
      <rPr>
        <sz val="9"/>
        <rFont val="Times New Roman"/>
        <family val="1"/>
      </rPr>
      <t>Note V</t>
    </r>
  </si>
  <si>
    <r>
      <rPr>
        <sz val="9"/>
        <rFont val="Times New Roman"/>
        <family val="1"/>
      </rPr>
      <t>Account 566</t>
    </r>
  </si>
  <si>
    <r>
      <rPr>
        <sz val="9"/>
        <rFont val="Times New Roman"/>
        <family val="1"/>
      </rPr>
      <t>Amortization of Regulatory Asset</t>
    </r>
  </si>
  <si>
    <r>
      <rPr>
        <sz val="9"/>
        <rFont val="Times New Roman"/>
        <family val="1"/>
      </rPr>
      <t>Note E</t>
    </r>
  </si>
  <si>
    <r>
      <rPr>
        <sz val="9"/>
        <rFont val="Times New Roman"/>
        <family val="1"/>
      </rPr>
      <t>Misc. Transmission Expense (less amort. of regulatory asset)</t>
    </r>
  </si>
  <si>
    <r>
      <rPr>
        <sz val="9"/>
        <rFont val="Times New Roman"/>
        <family val="1"/>
      </rPr>
      <t>Total Account 566</t>
    </r>
  </si>
  <si>
    <r>
      <rPr>
        <sz val="9"/>
        <rFont val="Times New Roman"/>
        <family val="1"/>
      </rPr>
      <t>TOTAL O&amp;M</t>
    </r>
  </si>
  <si>
    <r>
      <rPr>
        <sz val="9"/>
        <rFont val="Times New Roman"/>
        <family val="1"/>
      </rPr>
      <t>DEPRECIATION EXPENSE</t>
    </r>
  </si>
  <si>
    <r>
      <rPr>
        <sz val="9"/>
        <rFont val="Times New Roman"/>
        <family val="1"/>
      </rPr>
      <t>336.7.b&amp;d</t>
    </r>
  </si>
  <si>
    <r>
      <rPr>
        <sz val="9"/>
        <rFont val="Times New Roman"/>
        <family val="1"/>
      </rPr>
      <t>336.10.b&amp;d, 336.1.b&amp;d</t>
    </r>
  </si>
  <si>
    <r>
      <rPr>
        <sz val="9"/>
        <rFont val="Times New Roman"/>
        <family val="1"/>
      </rPr>
      <t>Amortization of Abandoned Plant</t>
    </r>
  </si>
  <si>
    <r>
      <rPr>
        <sz val="9"/>
        <rFont val="Times New Roman"/>
        <family val="1"/>
      </rPr>
      <t>Note F</t>
    </r>
  </si>
  <si>
    <r>
      <rPr>
        <sz val="9"/>
        <rFont val="Times New Roman"/>
        <family val="1"/>
      </rPr>
      <t>TOTAL DEPRECIATION</t>
    </r>
  </si>
  <si>
    <r>
      <rPr>
        <sz val="9"/>
        <rFont val="Times New Roman"/>
        <family val="1"/>
      </rPr>
      <t>TAXES OTHER THAN INCOME TAXES   (Note M)</t>
    </r>
  </si>
  <si>
    <r>
      <rPr>
        <sz val="9"/>
        <rFont val="Times New Roman"/>
        <family val="1"/>
      </rPr>
      <t>LABOR RELATED</t>
    </r>
  </si>
  <si>
    <r>
      <rPr>
        <sz val="9"/>
        <rFont val="Times New Roman"/>
        <family val="1"/>
      </rPr>
      <t>Payroll</t>
    </r>
  </si>
  <si>
    <r>
      <rPr>
        <sz val="9"/>
        <rFont val="Times New Roman"/>
        <family val="1"/>
      </rPr>
      <t>263.i</t>
    </r>
  </si>
  <si>
    <r>
      <rPr>
        <sz val="9"/>
        <rFont val="Times New Roman"/>
        <family val="1"/>
      </rPr>
      <t xml:space="preserve">Highway and vehicle
</t>
    </r>
  </si>
  <si>
    <r>
      <rPr>
        <sz val="9"/>
        <rFont val="Times New Roman"/>
        <family val="1"/>
      </rPr>
      <t>Property</t>
    </r>
  </si>
  <si>
    <r>
      <rPr>
        <sz val="9"/>
        <rFont val="Times New Roman"/>
        <family val="1"/>
      </rPr>
      <t>Gross Receipts</t>
    </r>
  </si>
  <si>
    <r>
      <rPr>
        <sz val="9"/>
        <rFont val="Times New Roman"/>
        <family val="1"/>
      </rPr>
      <t>Other</t>
    </r>
  </si>
  <si>
    <r>
      <rPr>
        <sz val="9"/>
        <rFont val="Times New Roman"/>
        <family val="1"/>
      </rPr>
      <t>Payments in lieu of taxes</t>
    </r>
  </si>
  <si>
    <r>
      <rPr>
        <sz val="9"/>
        <rFont val="Times New Roman"/>
        <family val="1"/>
      </rPr>
      <t>TOTAL OTHER TAXES</t>
    </r>
  </si>
  <si>
    <r>
      <rPr>
        <sz val="9"/>
        <rFont val="Times New Roman"/>
        <family val="1"/>
      </rPr>
      <t>( Sum of Lines 25 through 31)</t>
    </r>
  </si>
  <si>
    <r>
      <rPr>
        <sz val="9"/>
        <rFont val="Times New Roman"/>
        <family val="1"/>
      </rPr>
      <t>Note N</t>
    </r>
  </si>
  <si>
    <r>
      <rPr>
        <sz val="9"/>
        <rFont val="Times New Roman"/>
        <family val="1"/>
      </rPr>
      <t>CIT=(T/1-T) * (1-(WCLTD/R)) =</t>
    </r>
  </si>
  <si>
    <r>
      <rPr>
        <sz val="9"/>
        <rFont val="Times New Roman"/>
        <family val="1"/>
      </rPr>
      <t>1 / (1 - T)  = (from line 34)</t>
    </r>
  </si>
  <si>
    <r>
      <rPr>
        <sz val="9"/>
        <rFont val="Times New Roman"/>
        <family val="1"/>
      </rPr>
      <t>(Line 35 times Line 48)</t>
    </r>
  </si>
  <si>
    <r>
      <rPr>
        <sz val="9"/>
        <rFont val="Times New Roman"/>
        <family val="1"/>
      </rPr>
      <t>Permanent Differences Tax Adjustment</t>
    </r>
  </si>
  <si>
    <r>
      <rPr>
        <sz val="9"/>
        <rFont val="Times New Roman"/>
        <family val="1"/>
      </rPr>
      <t>Total Income Taxes</t>
    </r>
  </si>
  <si>
    <r>
      <rPr>
        <sz val="9"/>
        <rFont val="Times New Roman"/>
        <family val="1"/>
      </rPr>
      <t>RETURN</t>
    </r>
  </si>
  <si>
    <r>
      <rPr>
        <sz val="9"/>
        <rFont val="Times New Roman"/>
        <family val="1"/>
      </rPr>
      <t>Rate Base times Return</t>
    </r>
  </si>
  <si>
    <r>
      <rPr>
        <sz val="9"/>
        <rFont val="Times New Roman"/>
        <family val="1"/>
      </rPr>
      <t>(Page 2, Line 35 times Page 4, Line 18)</t>
    </r>
  </si>
  <si>
    <r>
      <rPr>
        <sz val="9"/>
        <rFont val="Times New Roman"/>
        <family val="1"/>
      </rPr>
      <t>GROSS REVENUE REQUIREMENT</t>
    </r>
  </si>
  <si>
    <r>
      <rPr>
        <sz val="9"/>
        <rFont val="Times New Roman"/>
        <family val="1"/>
      </rPr>
      <t>Total Transmission plant</t>
    </r>
  </si>
  <si>
    <r>
      <rPr>
        <sz val="9"/>
        <rFont val="Times New Roman"/>
        <family val="1"/>
      </rPr>
      <t>(Page 2, Line 2, Col. 3)</t>
    </r>
  </si>
  <si>
    <r>
      <rPr>
        <sz val="9"/>
        <rFont val="Times New Roman"/>
        <family val="1"/>
      </rPr>
      <t>Transmission plant included in ISO rates</t>
    </r>
  </si>
  <si>
    <r>
      <rPr>
        <sz val="9"/>
        <rFont val="Times New Roman"/>
        <family val="1"/>
      </rPr>
      <t>(Line 1 minus Lines 2 and 3)</t>
    </r>
  </si>
  <si>
    <r>
      <rPr>
        <sz val="9"/>
        <rFont val="Times New Roman"/>
        <family val="1"/>
      </rPr>
      <t>Percentage of Transmission plant included in ISO Rates</t>
    </r>
  </si>
  <si>
    <r>
      <rPr>
        <sz val="9"/>
        <rFont val="Times New Roman"/>
        <family val="1"/>
      </rPr>
      <t>(Line 4 divided by Line 1) (If line 1 is zero, enter 1)</t>
    </r>
  </si>
  <si>
    <r>
      <rPr>
        <sz val="9"/>
        <rFont val="Times New Roman"/>
        <family val="1"/>
      </rPr>
      <t>WAGES &amp; SALARY ALLOCATOR (W&amp;S)</t>
    </r>
  </si>
  <si>
    <r>
      <rPr>
        <sz val="9"/>
        <rFont val="Times New Roman"/>
        <family val="1"/>
      </rPr>
      <t>Form 1 Reference</t>
    </r>
  </si>
  <si>
    <r>
      <rPr>
        <sz val="9"/>
        <rFont val="Times New Roman"/>
        <family val="1"/>
      </rPr>
      <t>354.20.b</t>
    </r>
  </si>
  <si>
    <r>
      <rPr>
        <sz val="9"/>
        <rFont val="Times New Roman"/>
        <family val="1"/>
      </rPr>
      <t>354.21.b</t>
    </r>
  </si>
  <si>
    <r>
      <rPr>
        <sz val="9"/>
        <rFont val="Times New Roman"/>
        <family val="1"/>
      </rPr>
      <t>354.23.b</t>
    </r>
  </si>
  <si>
    <r>
      <rPr>
        <sz val="9"/>
        <rFont val="Times New Roman"/>
        <family val="1"/>
      </rPr>
      <t>354.24,25,26.b</t>
    </r>
  </si>
  <si>
    <r>
      <rPr>
        <sz val="9"/>
        <rFont val="Times New Roman"/>
        <family val="1"/>
      </rPr>
      <t>RETURN (R)</t>
    </r>
  </si>
  <si>
    <r>
      <rPr>
        <sz val="9"/>
        <rFont val="Times New Roman"/>
        <family val="1"/>
      </rPr>
      <t>Long Term Debt</t>
    </r>
  </si>
  <si>
    <r>
      <rPr>
        <sz val="9"/>
        <rFont val="Times New Roman"/>
        <family val="1"/>
      </rPr>
      <t>Attachment 5, (Notes Q &amp; R)</t>
    </r>
  </si>
  <si>
    <r>
      <rPr>
        <sz val="9"/>
        <rFont val="Times New Roman"/>
        <family val="1"/>
      </rPr>
      <t>Preferred Stock (112.3.c)</t>
    </r>
  </si>
  <si>
    <r>
      <rPr>
        <sz val="9"/>
        <rFont val="Times New Roman"/>
        <family val="1"/>
      </rPr>
      <t>Common Stock</t>
    </r>
  </si>
  <si>
    <r>
      <rPr>
        <sz val="9"/>
        <rFont val="Times New Roman"/>
        <family val="1"/>
      </rPr>
      <t>Attachment 5, (Notes Q, R, and T)</t>
    </r>
  </si>
  <si>
    <r>
      <rPr>
        <sz val="9"/>
        <rFont val="Times New Roman"/>
        <family val="1"/>
      </rPr>
      <t>Total</t>
    </r>
  </si>
  <si>
    <r>
      <rPr>
        <sz val="9"/>
        <rFont val="Times New Roman"/>
        <family val="1"/>
      </rPr>
      <t>( Sum of Lines 15 through 17)</t>
    </r>
  </si>
  <si>
    <r>
      <rPr>
        <sz val="9"/>
        <rFont val="Times New Roman"/>
        <family val="1"/>
      </rPr>
      <t>ACCOUNT 454 (RENT FROM ELECTRIC
PROPERTY)</t>
    </r>
  </si>
  <si>
    <r>
      <rPr>
        <sz val="9"/>
        <rFont val="Times New Roman"/>
        <family val="1"/>
      </rPr>
      <t>ACCOUNT 456.1 (OTHER ELECTRIC REVENUES)</t>
    </r>
  </si>
  <si>
    <r>
      <rPr>
        <sz val="9"/>
        <rFont val="Times New Roman"/>
        <family val="1"/>
      </rPr>
      <t>General Note: References to pages in this formula rate template are indicated as: (Page #, Line #, Col. #)</t>
    </r>
  </si>
  <si>
    <r>
      <rPr>
        <sz val="9"/>
        <rFont val="Times New Roman"/>
        <family val="1"/>
      </rPr>
      <t>References to data from FERC Form 1 are indicated as: #.y.x (page, line, column)</t>
    </r>
  </si>
  <si>
    <r>
      <rPr>
        <sz val="9"/>
        <rFont val="Times New Roman"/>
        <family val="1"/>
      </rPr>
      <t>Notes</t>
    </r>
  </si>
  <si>
    <t>Silver Run Electric, LLC</t>
  </si>
  <si>
    <t>Note O</t>
  </si>
  <si>
    <t>48a</t>
  </si>
  <si>
    <t>Rev Requirement before Incentive Return</t>
  </si>
  <si>
    <t>48b</t>
  </si>
  <si>
    <t>Incentive Return, Income Tax, and Concessions</t>
  </si>
  <si>
    <t>(Attachment 1, Page 3, Col 12, Line 6)</t>
  </si>
  <si>
    <t>X</t>
  </si>
  <si>
    <t>Investment tax credit (ITC) is recorded in accordance with the deferral method of accounting and any normalization requirements that relate to the eligibility to claim the credit or the recapture of the credit.  The revenue requirement impact of any ITC will be supported by a work paper.</t>
  </si>
  <si>
    <t>(Federal Income Tax Rate)</t>
  </si>
  <si>
    <t>(State Income Tax Rate or Composite SIT)</t>
  </si>
  <si>
    <t>(percent of federal income tax deductible for state purposes)</t>
  </si>
  <si>
    <r>
      <t>True-Up Year Revenue Received</t>
    </r>
    <r>
      <rPr>
        <b/>
        <vertAlign val="superscript"/>
        <sz val="9"/>
        <color indexed="8"/>
        <rFont val="Times New Roman"/>
        <family val="1"/>
      </rPr>
      <t>1</t>
    </r>
  </si>
  <si>
    <r>
      <t>Net Revenue Requirement</t>
    </r>
    <r>
      <rPr>
        <vertAlign val="superscript"/>
        <sz val="9"/>
        <color indexed="8"/>
        <rFont val="Times New Roman"/>
        <family val="1"/>
      </rPr>
      <t>2</t>
    </r>
  </si>
  <si>
    <r>
      <t>True-Up Net Revenue Requirement</t>
    </r>
    <r>
      <rPr>
        <vertAlign val="superscript"/>
        <sz val="9"/>
        <color indexed="8"/>
        <rFont val="Times New Roman"/>
        <family val="1"/>
      </rPr>
      <t>3</t>
    </r>
  </si>
  <si>
    <r>
      <t>True-Up Interest Income (Expense)</t>
    </r>
    <r>
      <rPr>
        <vertAlign val="superscript"/>
        <sz val="9"/>
        <color indexed="8"/>
        <rFont val="Times New Roman"/>
        <family val="1"/>
      </rPr>
      <t>4</t>
    </r>
    <r>
      <rPr>
        <sz val="9"/>
        <color indexed="8"/>
        <rFont val="Times New Roman"/>
        <family val="1"/>
      </rPr>
      <t xml:space="preserve"> (D) x (H, line 10)</t>
    </r>
  </si>
  <si>
    <r>
      <t>Prior Period Adjustment with Interest</t>
    </r>
    <r>
      <rPr>
        <vertAlign val="superscript"/>
        <sz val="9"/>
        <color indexed="8"/>
        <rFont val="Times New Roman"/>
        <family val="1"/>
      </rPr>
      <t>5</t>
    </r>
  </si>
  <si>
    <t>(Sum of Lines 17, 22, 32, 46, and 48)</t>
  </si>
  <si>
    <r>
      <rPr>
        <sz val="9"/>
        <rFont val="Times New Roman"/>
        <family val="1"/>
      </rPr>
      <t>To be completed in conjunction with Attachment H-27A.</t>
    </r>
  </si>
  <si>
    <t xml:space="preserve">For each Rate Year, SRE will develop a schedule calculating the weighted average federal income tax rate for each category of partners. </t>
  </si>
  <si>
    <t xml:space="preserve">For each Rate Year, SRE will develop a schedule calculating the weighted average state income tax rate for each category of partners. </t>
  </si>
  <si>
    <t>Contributions in Aid of Construction</t>
  </si>
  <si>
    <t>* Taken directly from SRE affiliate Cross Texas Transmission, LLC as approved by the Public Utility Commission of Texas in Docket No. 43950 by order issued May 1, 2015.
** Based on a proxy depreciation rate as supported in Section 205 filing.</t>
  </si>
  <si>
    <t>The revenues credited on page 1, lines 2-6, shall include only the amounts received by SRE for service rendered using facilities for which recovery is provided under this tariff. They do not include revenues associated with FERC annual charges, gross receipts taxes, or facilities not included in this template (e.g., direct assignment facilities and GSUs) which are not recovered under this Rate Formula Template.</t>
  </si>
  <si>
    <t>Page 3, Line 6 - Subtract all EPRI and EEI Annual Membership Dues listed in Form 1 at 353.f, all Regulatory Commission Expenses in account 928 itemized at 351.h, and non-safety related advertising included in Account 930.1.  Any lobbying expenses incurred by SRE shall be booked to Account 426.4 in accordance with the Uniform System of Accounts and, as a result, are not recoverable under the Formula Rate.</t>
  </si>
  <si>
    <t>The cost of common stock includes both SRE’s base return on equity (“ROE”) and the 50 basis point ROE adder for RTO participation granted to SRE in 155 FERC ¶ 61,097 at P 94 (2016).  Pursuant to the Settlement Agreement in FERC Docket No. ER16-453, SRE’s base ROE shall be 9.85% and the equity portion of its capital structure shall not exceed 54.75% (“Equity Cap”).  With respect to SRE’s capital structure, per the Commission’s order in 155 FERC ¶ 61,097 at PP 50-52, SRE will use a hypothetical capital structure of 50 percent debt and 50 percent equity for the period prior to the date on which PJM assumes operational control of the Artificial Island Project facilities (“In-Service Date”) and will use its actual capital structure thereafter, subject to the Equity Cap.   Both SRE’s base ROE and the Equity Cap shall be subject to a moratorium that will last until the date that is three years after the In-Service Date.  During the moratorium period, no Party to the Settlement Agreement shall be permitted to file unilaterally to modify the base ROE or Equity Cap under FPA Sections 205 or 206, as the case may be, and nor may any Party support such a request by another entity.  After the expiration of the moratorium period, SRE’s base ROE and Equity Cap shall remain in effect until SRE makes a filing under FPA Section 205 to change said value and the revised base ROE or Equity Cap becomes effective by operation of law or by a Commission order, or until a complaint filed pursuant to FPA Section 206 or action taken pursuant to FPA Section 206 by the Commission acting sua sponte results in a Commission order directing a change to the base ROE or Equity Cap.</t>
  </si>
  <si>
    <t>Requires approval by FERC of incentive return applicable to the specified project(s).  Per the Commission’s order in 158 FERC ¶ 61,060 at PP 32-35, SRE shall not recover a 50 basis point ROE incentive for the risks and challenges associated with the Artificial Island Project facilities, PJM Upgrade Projects b2633.1 and b2633.2.</t>
  </si>
  <si>
    <t>Line 5 includes a 100 basis point increase in ROE that is used only to determine the increase in return and income taxes associated with a 100 basis point increase in ROE. Any ROE actual incentive must be approved by the Commission.  For example, if the Commission were to grant a 150 basis point ROE incentive, the increase in return and taxes for a 100 basis point increase in ROE would be multiplied by 1.5 on Attachment 1 column 12.  Per the Commission’s order in 158 FERC ¶ 61,060 at PP 32-35, SRE shall not recover a 50 basis point ROE incentive for the risks and challenges associated with the Artificial Island Project facilities, PJM Upgrade Projects b2633.1 and b2633.2.</t>
  </si>
  <si>
    <r>
      <rPr>
        <sz val="9"/>
        <rFont val="Times New Roman"/>
        <family val="1"/>
      </rPr>
      <t>Rate Year January</t>
    </r>
  </si>
  <si>
    <r>
      <rPr>
        <sz val="9"/>
        <rFont val="Times New Roman"/>
        <family val="1"/>
      </rPr>
      <t>Rate Year February</t>
    </r>
  </si>
  <si>
    <r>
      <rPr>
        <sz val="9"/>
        <rFont val="Times New Roman"/>
        <family val="1"/>
      </rPr>
      <t>Rate Year March</t>
    </r>
  </si>
  <si>
    <r>
      <rPr>
        <sz val="9"/>
        <rFont val="Times New Roman"/>
        <family val="1"/>
      </rPr>
      <t>Rate Year April</t>
    </r>
  </si>
  <si>
    <r>
      <rPr>
        <sz val="9"/>
        <rFont val="Times New Roman"/>
        <family val="1"/>
      </rPr>
      <t>Rate Year May</t>
    </r>
  </si>
  <si>
    <r>
      <rPr>
        <sz val="9"/>
        <rFont val="Times New Roman"/>
        <family val="1"/>
      </rPr>
      <t>Rate Year June</t>
    </r>
  </si>
  <si>
    <r>
      <rPr>
        <sz val="9"/>
        <rFont val="Times New Roman"/>
        <family val="1"/>
      </rPr>
      <t>Rate Year July</t>
    </r>
  </si>
  <si>
    <r>
      <rPr>
        <sz val="9"/>
        <rFont val="Times New Roman"/>
        <family val="1"/>
      </rPr>
      <t>Rate Year August</t>
    </r>
  </si>
  <si>
    <r>
      <rPr>
        <sz val="9"/>
        <rFont val="Times New Roman"/>
        <family val="1"/>
      </rPr>
      <t>Rate Year September</t>
    </r>
  </si>
  <si>
    <r>
      <rPr>
        <sz val="9"/>
        <rFont val="Times New Roman"/>
        <family val="1"/>
      </rPr>
      <t>Rate Year October</t>
    </r>
  </si>
  <si>
    <r>
      <rPr>
        <sz val="9"/>
        <rFont val="Times New Roman"/>
        <family val="1"/>
      </rPr>
      <t>Rate Year November</t>
    </r>
  </si>
  <si>
    <r>
      <rPr>
        <sz val="9"/>
        <rFont val="Times New Roman"/>
        <family val="1"/>
      </rPr>
      <t>Rate Year December</t>
    </r>
  </si>
  <si>
    <t>Attachment 3, Line 9, Col. J</t>
  </si>
  <si>
    <t>Note X</t>
  </si>
  <si>
    <t>Account No. 281 (enter negative)</t>
  </si>
  <si>
    <t>Account No. 282 (enter negative)</t>
  </si>
  <si>
    <t>Account No. 283 (enter negative)</t>
  </si>
  <si>
    <t>Account No. 190</t>
  </si>
  <si>
    <t>Account No. 255 (enter negative)</t>
  </si>
  <si>
    <t>Unfunded Reserves (enter negative)</t>
  </si>
  <si>
    <t>Attachment 4, Line 43, Col. (h)</t>
  </si>
  <si>
    <t>Attachment 4, Line 14, Col. (d)</t>
  </si>
  <si>
    <t>Attachment 4, Line 28, Col. (b) (Note E)</t>
  </si>
  <si>
    <t>Attachment 4, Line 28, Col. (c) (Note F)</t>
  </si>
  <si>
    <t>TOTAL ADJUSTMENTS</t>
  </si>
  <si>
    <t>( Sum of Lines 19 through 27)</t>
  </si>
  <si>
    <t xml:space="preserve">INCOME TAXES   </t>
  </si>
  <si>
    <r>
      <t xml:space="preserve">T=1 - </t>
    </r>
    <r>
      <rPr>
        <sz val="9"/>
        <rFont val="Times New Roman"/>
        <family val="1"/>
      </rPr>
      <t>[(1 - SIT) * (1 - FIT)] / (1 - SIT * FIT * p)</t>
    </r>
  </si>
  <si>
    <t>WCLTD = Page 4, Line 15, R = Page 4, Line 18,  FIT &amp; SIT &amp; P = Note N</t>
  </si>
  <si>
    <t>Reserved</t>
  </si>
  <si>
    <t>ITC Amortization Tax adjustment</t>
  </si>
  <si>
    <t>( Sum of Lines  17, 22, 32, 46, 48, and 48b)</t>
  </si>
  <si>
    <t>The balances in Accounts 190, 281, 282 and 283 are allocated to transmission plant included in rate base based on Company accounting records.  Accumulated deferred income tax amounts associated with asset or liability accounts excluded from rate base (such as ADIT related to asset retirement obligations and certain tax-related regulatory assets or liabilities) do not affect rate base.  To the extent that the normalization requirements apply to ADIT activity in the projected net revenue requirement calculation or the true-up adjustment calculation, the ADIT amounts are computed in accordance with the proration formula of Treasury regulation Section 1.167(l)-1(h)(6).  The remaining ADIT activity is averaged.  Work papers supporting the ADIT calculations will be posted with each projected net revenue requirement and/or Annual True-Up and included in the annual Informational Filing submitted to the Commission.  Account 281 is not allocated to Transmission.</t>
  </si>
  <si>
    <t xml:space="preserve">The currently effective income tax rate (T), where FIT is the federal income tax rate, SIT is the state income tax rate, and p is the percentage of federal income tax deductible for state income taxes. If the utility is taxed in more than one state, it must attach a work paper showing the name of each state and how the blended or composite SIT was computed. </t>
  </si>
  <si>
    <t xml:space="preserve">Includes the annual income tax cost or benefit due to permanent differences between the amounts of expenses or revenues for ratemaking purposes and the amounts recognized for income tax purposes, including the effects of regulatory depreciation of plant basis attributable to Allowance for Other Funds Used During Construction (AFUDC-equity).  The tax adjustment related to these items is computed by multiplying the tax effect of each item by the applicable tax gross-up factor and will be supported by a work paper.  </t>
  </si>
  <si>
    <t>(Sum Col. 5 + Col. 9  + (Column 6 * Line 16))</t>
  </si>
  <si>
    <t xml:space="preserve"> (Col. 11/100)*Col. 6*Att 2 Line 28)  (Note G)</t>
  </si>
  <si>
    <t>ITC Amortization Tax Adjustment</t>
  </si>
  <si>
    <t>Attachment H-27A, Page 3, Line 43</t>
  </si>
  <si>
    <t>Attachment H-27A, Page 3, Line 44</t>
  </si>
  <si>
    <t>Attachment H-27A, Page 3, Line 45</t>
  </si>
  <si>
    <t>Net Transmission Plant</t>
  </si>
  <si>
    <t>Attachment H-27A, page 2, line 14, col 5</t>
  </si>
  <si>
    <t>Calculate using 13 month average balance.</t>
  </si>
  <si>
    <t xml:space="preserve">Reserved.  </t>
  </si>
  <si>
    <t>(Line 15 - line 16 - line 17)</t>
  </si>
  <si>
    <t>Calculate rate base using 13 month average balance, except ADIT.  The calculation of ADIT is covered in Note D.</t>
  </si>
  <si>
    <t>For the twelve months ended 12/31/2021</t>
  </si>
  <si>
    <r>
      <rPr>
        <b/>
        <sz val="9"/>
        <rFont val="Times New Roman"/>
        <family val="1"/>
      </rPr>
      <t>Annual Fees</t>
    </r>
  </si>
  <si>
    <r>
      <rPr>
        <sz val="9"/>
        <rFont val="Times New Roman"/>
        <family val="1"/>
      </rPr>
      <t>Annual Rating Agency Fee</t>
    </r>
  </si>
  <si>
    <r>
      <rPr>
        <sz val="9"/>
        <rFont val="Times New Roman"/>
        <family val="1"/>
      </rPr>
      <t>Annual Bank Agency Fee</t>
    </r>
  </si>
  <si>
    <r>
      <rPr>
        <sz val="9"/>
        <rFont val="Times New Roman"/>
        <family val="1"/>
      </rPr>
      <t>Utilization Fee</t>
    </r>
  </si>
  <si>
    <r>
      <rPr>
        <sz val="9"/>
        <rFont val="Times New Roman"/>
        <family val="1"/>
      </rPr>
      <t>Other Fees</t>
    </r>
  </si>
  <si>
    <r>
      <rPr>
        <sz val="9"/>
        <rFont val="Times New Roman"/>
        <family val="1"/>
      </rPr>
      <t>Company books</t>
    </r>
  </si>
  <si>
    <r>
      <rPr>
        <sz val="9"/>
        <rFont val="Times New Roman"/>
        <family val="1"/>
      </rPr>
      <t>Other PJM revenues</t>
    </r>
  </si>
  <si>
    <r>
      <rPr>
        <sz val="9"/>
        <rFont val="Times New Roman"/>
        <family val="1"/>
      </rPr>
      <t>Total Per Books</t>
    </r>
  </si>
  <si>
    <r>
      <rPr>
        <sz val="9"/>
        <rFont val="Times New Roman"/>
        <family val="1"/>
      </rPr>
      <t>Form 1 330.n</t>
    </r>
  </si>
  <si>
    <r>
      <rPr>
        <sz val="9"/>
        <rFont val="Times New Roman"/>
        <family val="1"/>
      </rPr>
      <t>Less: revenues received pursuant to this Formula Rate</t>
    </r>
  </si>
  <si>
    <r>
      <rPr>
        <sz val="9"/>
        <rFont val="Times New Roman"/>
        <family val="1"/>
      </rPr>
      <t>Less: Over/Under recovery deferral</t>
    </r>
  </si>
  <si>
    <r>
      <rPr>
        <b/>
        <sz val="9"/>
        <rFont val="Times New Roman"/>
        <family val="1"/>
      </rPr>
      <t>Account 456.1 Revenue Credit</t>
    </r>
  </si>
  <si>
    <r>
      <rPr>
        <b/>
        <sz val="9"/>
        <rFont val="Times New Roman"/>
        <family val="1"/>
      </rPr>
      <t>Total Revenue Credits</t>
    </r>
  </si>
  <si>
    <t>2021 Projected Attachment H-27A</t>
  </si>
  <si>
    <t>Workpaper #1</t>
  </si>
  <si>
    <t>Accumulated Deferred Income Taxes and Regulatory Assets/Liabilities for Excess/Deficient ADIT - Averaging and Proration Adjustments (Projected Revenue Requirement)</t>
  </si>
  <si>
    <t xml:space="preserve">No. </t>
  </si>
  <si>
    <t>Rate year =</t>
  </si>
  <si>
    <t>Test period days after rates become effective</t>
  </si>
  <si>
    <t>Account 281 - Accumulated Deferred Income Taxes - Accelerated Amortization</t>
  </si>
  <si>
    <t>debit / &lt;credit&gt;</t>
  </si>
  <si>
    <t>Beginning Balance</t>
  </si>
  <si>
    <t>Ending Balance</t>
  </si>
  <si>
    <t>Average Balance</t>
  </si>
  <si>
    <t>Account 282 - Accumulated Deferred Income Taxes - Other Property</t>
  </si>
  <si>
    <t>Amount
debit / &lt;credit&gt;</t>
  </si>
  <si>
    <t>Less:  Portion not related to transmission</t>
  </si>
  <si>
    <t>Less:  Portion not reflected in rate base</t>
  </si>
  <si>
    <t>Subtotal:  Portion reflected in rate base</t>
  </si>
  <si>
    <t>Less:  Portion subject to proration</t>
  </si>
  <si>
    <t>Portion subject to averaging</t>
  </si>
  <si>
    <t>Less:  Portion subject to proration (before proration)</t>
  </si>
  <si>
    <t>Portion subject to averaging (before averaging)</t>
  </si>
  <si>
    <t>Ending balance of portion subject to proration (prorated)</t>
  </si>
  <si>
    <t>Average balance of portion subject to averaging</t>
  </si>
  <si>
    <t>Amount reflected in rate base</t>
  </si>
  <si>
    <t>Year</t>
  </si>
  <si>
    <t>Forecasted Monthly Activity
debit / &lt;credit&gt;</t>
  </si>
  <si>
    <t>Forecasted Month-end Balance
debit / &lt;credit&gt;</t>
  </si>
  <si>
    <t>Days until End of Test Period</t>
  </si>
  <si>
    <t>Days in Test Period</t>
  </si>
  <si>
    <t>Prorated Forecasted Monthly Activity
debit / &lt;credit&gt;</t>
  </si>
  <si>
    <t>Forecasted  Prorated Month-end Balance
debit / &lt;credit&gt;</t>
  </si>
  <si>
    <t>December 31,</t>
  </si>
  <si>
    <t>NA</t>
  </si>
  <si>
    <t xml:space="preserve">January </t>
  </si>
  <si>
    <t xml:space="preserve">March </t>
  </si>
  <si>
    <t xml:space="preserve">August </t>
  </si>
  <si>
    <t xml:space="preserve">Total </t>
  </si>
  <si>
    <t>Account 283 - Accumulated Deferred Income Taxes - Other</t>
  </si>
  <si>
    <t>Account 190 - Accumulated Deferred Income Taxes</t>
  </si>
  <si>
    <t>Workpaper #2</t>
  </si>
  <si>
    <t>2021 Tax Rates</t>
  </si>
  <si>
    <t>Federal income tax rate</t>
  </si>
  <si>
    <t>Delaware corporate tax rate and apportionment factor</t>
  </si>
  <si>
    <t>New Jersey corporate tax rate and apportionment factor</t>
  </si>
  <si>
    <t>Composit state income tax rate</t>
  </si>
  <si>
    <t>Workpaper #3</t>
  </si>
  <si>
    <t>Permanent Difference Tax Adjustment</t>
  </si>
  <si>
    <t xml:space="preserve">The permanent book/tax differences reflected in recoverable income tax expense are differences between revenues and expenses reflected in the revenue requirement and revenue and deductions reflected in taxable income.  As such, non-operating (below-the-line) expenses and income are not included (e.g., accrual of AFUDC-equity, certain lobbying costs).  Book depreciation of capitalized AFUDC-equity is reflected in ratemaking, but not for income tax purposes, and, thus, is a permanent book/tax difference in this context.  Similarly, amortization of the regulatory asset for pre-commercial carrying charges accrued at an after-tax equity rate of return is permanent difference between recoverable expenses and tax deductions. </t>
  </si>
  <si>
    <t>Amount per Formula Rate Template</t>
  </si>
  <si>
    <t>Permanent book/tax differences</t>
  </si>
  <si>
    <t>Depreciation of AFUDC-equity</t>
  </si>
  <si>
    <t>Amortization of carrying charge-equity</t>
  </si>
  <si>
    <t>Total permanent book/tax differences</t>
  </si>
  <si>
    <t>Tax rate</t>
  </si>
  <si>
    <t>Tax effect of permanent book/tax differences</t>
  </si>
  <si>
    <t>Tax gross-up factor (1 / (1 - T) from Attachment H-27A, page 3, line 38)</t>
  </si>
  <si>
    <r>
      <rPr>
        <b/>
        <sz val="9"/>
        <color theme="1"/>
        <rFont val="Times New Roman"/>
        <family val="1"/>
      </rPr>
      <t>Note 1</t>
    </r>
    <r>
      <rPr>
        <sz val="9"/>
        <color rgb="FF000000"/>
        <rFont val="Times New Roman"/>
        <family val="1"/>
      </rPr>
      <t xml:space="preserve"> - The computations on this workpaper apply the proration rules of Treasury Regulation section 1.167(l)-1(h)(6) to the annual activity of depreciation-related accumulated deferred income taxes that are subject to the normalization requirements.  Activity related to the portions of the account balances not subject to the proration requirement is averaged instead of prorated. </t>
    </r>
  </si>
  <si>
    <r>
      <rPr>
        <b/>
        <sz val="9"/>
        <color theme="1"/>
        <rFont val="Times New Roman"/>
        <family val="1"/>
      </rPr>
      <t xml:space="preserve">Note 2 </t>
    </r>
    <r>
      <rPr>
        <sz val="9"/>
        <color rgb="FF000000"/>
        <rFont val="Times New Roman"/>
        <family val="1"/>
      </rPr>
      <t xml:space="preserve">- Accumulated deferred income tax amounts reflected in rate base exclude ADIT related to assets and liabilities excluded from rate base, including amounts related to asset retirement obligations, other post-employment benefit obligations and tax-related regulatory assets and liabilities. </t>
    </r>
  </si>
  <si>
    <r>
      <t xml:space="preserve">Note 3 - </t>
    </r>
    <r>
      <rPr>
        <sz val="9"/>
        <color rgb="FF000000"/>
        <rFont val="Times New Roman"/>
        <family val="1"/>
      </rPr>
      <t>Accumulated deferred income tax activity in account 282 subject to the proration rules relates differences between depreciation methods and lives for public utility property and any other amounts subject to the Section 168 or other normalization requirements.</t>
    </r>
  </si>
  <si>
    <t>Workpaper #4</t>
  </si>
  <si>
    <t>Construction Cost Cap</t>
  </si>
  <si>
    <t>Construction Cost Cap (Note 1)</t>
  </si>
  <si>
    <t>Gross Plant In Service – Construction Costs</t>
  </si>
  <si>
    <t>Gross Plant In Service – Excluded Costs (Note 2)</t>
  </si>
  <si>
    <t xml:space="preserve">1.  The Construction Cost Cap Amount was determined pursuant to the Designated Entity Agreement (DEA) filed under Docket ER16-453 </t>
  </si>
  <si>
    <t>2.  Excluded Costs as defined in the DEA.</t>
  </si>
  <si>
    <t>Artificial Island</t>
  </si>
  <si>
    <t>Schedule 12</t>
  </si>
  <si>
    <t>b2633.1, b2633.2</t>
  </si>
  <si>
    <t>In the event a Contribution in Aid of Construction (CIAC) is made for a transmission facility, the transmission depreciation rates above will be weighted based on the relative amount of underlying plant booked to the accounts shown in the lines above, and the resultant weighted average depreciation rate will be used to amortize the CIAC. The CIAC depreciation rate for each facility will be determined at the time the plant is placed into service, and will not change without FERC approval.</t>
  </si>
  <si>
    <t>2019</t>
  </si>
  <si>
    <t>Total Project Costs</t>
  </si>
  <si>
    <t>Total Gross Plant in Service - Attachment 4, Line 13 (b) and (c)</t>
  </si>
  <si>
    <t>Unamortized Regulatory Asset- Project Cost- Attachment 4, Line 27 (b) and (c)</t>
  </si>
  <si>
    <t>To Attachment H-27A, page 2, line 22, col. 3</t>
  </si>
  <si>
    <t>To Attachment H-27A, page 2, line 21, col. 3</t>
  </si>
  <si>
    <t>To Attachment H-27A, page 2, line 20, col. 3</t>
  </si>
  <si>
    <t>To Attachment H-27A, page 2, line 19, col. 3</t>
  </si>
  <si>
    <t>22a</t>
  </si>
  <si>
    <t>Deficient or (Excess) Accumulated Deferred Income Taxes</t>
  </si>
  <si>
    <t>Attachment 13, Line 7 (Note Y)</t>
  </si>
  <si>
    <t>Deficient or (Excess) Deferred  Income Tax Adjustment</t>
  </si>
  <si>
    <t>Attachment 13, Line 13 (Note Y)</t>
  </si>
  <si>
    <t>Y</t>
  </si>
  <si>
    <t xml:space="preserve">Upon enactment of changes in tax law, ADIT balances are re-measured and adjusted in Company’s books of account, resulting in excess or deficient accumulated deferred income tax assets and liabilities.  Excess or deficient ADIT attributable to timing differences between the amounts of expenses or revenues recognized for income tax purposes and amounts of expenses or revenues recognized for ratemaking purposes as well as subsequent recoverable or refundable amortization of such amounts will be based upon Company records and be calculated and recorded in accordance with ASC 740 and any applicable normalization requirements of the taxing jurisdiction.  The Deficient or (Excess) Deferred Income Tax Adjustment (page 3, line 44) is computed by multiplying each component of deficient or (excess) deferred income taxes by the applicable tax gross-up factor.  For each re-measurement of ADIT, the amounts entered as the Deficient or (Excess) Accumulated Deferred Income Taxes component of ADJUSTMENTS TO RATE BASE (page 2, line 22a) or as the Deficient or (Excess) Deferred Income Tax Adjustment component of INCOME TAXES (page 3, line 44) will be supported by Attachment 13 (Deficient or Excess Accumulated Deferred Income Taxes) providing the balance for each taxing jurisdiction at the beginning and end of the year, amortization for the year, calculation of the gross-up to the revenue requirement level and any other information required to support compliance with any applicable normalization requirements.  </t>
  </si>
  <si>
    <t>Deficient or (Excess)  Deferred Income Tax Adjustment</t>
  </si>
  <si>
    <t>Page 1 of 7</t>
  </si>
  <si>
    <t>Attachment 13</t>
  </si>
  <si>
    <t>Deficient or Excess Accumulated Deferred Income Taxes</t>
  </si>
  <si>
    <t xml:space="preserve">Line No. </t>
  </si>
  <si>
    <t>The primary purposes of this worksheet are to (1) reconcile the amounts of regulatory assets or liabilities comprising the rate base adjustment mechanism on Page 2, Line 22a (ADJUSTMENTS TO RATE BASE-Deficient or (Excess) Accumulated Deferred Income Taxes) as of the beginning and end of the current test period (summarized beginning at Line 2 below) and (2) to support the effect of excess deferred tax expense or benefit recognized due to enacted change(s) in tax rate(s) on the revenue requirement as reflected in the income tax allowance adjustment mechanism on Page 3, Line 44 (INCOME TAXES-Deficient or (Excess) Deferred Income Tax Adjustment) during the test period (summarized beginning on Line 9 below).  This worksheet supports the computation of the projected revenue requirement and, as appropriate, the actual revenue requirement used to compute the true-up adjustment.
This worksheet addresses tax law changes resulting in the decrease in federal income tax rate pursuant to the Tax Cuts and Jobs Act ("TCJA") (see Note 1a) and will be updated for subsequent tax law changes.  Subsequent tax law changes will be described in Note 1b.</t>
  </si>
  <si>
    <t>Rate Base Adjustment Mechanism - Summary</t>
  </si>
  <si>
    <t>Projected Revenue Requirement</t>
  </si>
  <si>
    <t>Actual Revenue Requirement (True-up)</t>
  </si>
  <si>
    <t>Account</t>
  </si>
  <si>
    <t>182.3 (debit or &lt;credit&gt;)</t>
  </si>
  <si>
    <t>From Line 24</t>
  </si>
  <si>
    <t>From Line 44</t>
  </si>
  <si>
    <t>254 (debit or &lt;credit&gt;)</t>
  </si>
  <si>
    <t>From Line 31</t>
  </si>
  <si>
    <t>From Line 51</t>
  </si>
  <si>
    <t>Total Deficient or (Excess) ADIT (Sum of lines 5-6)</t>
  </si>
  <si>
    <t>To Attachment H-27A Page 2, Line 22a</t>
  </si>
  <si>
    <r>
      <t>The amounts summarized above are computed beginning on line 16 in the Rate Base Adjustment Mechanism-Reconciliation of Beginning and End of Test Period Balances-Projected section of the</t>
    </r>
    <r>
      <rPr>
        <sz val="10"/>
        <color rgb="FFFF0000"/>
        <rFont val="Times New Roman"/>
        <family val="1"/>
      </rPr>
      <t xml:space="preserve"> </t>
    </r>
    <r>
      <rPr>
        <sz val="10"/>
        <rFont val="Times New Roman"/>
        <family val="1"/>
      </rPr>
      <t>worksheet or on line 36 in the Rate Base Adjustment Mechanism-Reconciliation of Beginning and End of Test Period Balances-Actual section of the worksheet.</t>
    </r>
  </si>
  <si>
    <t>Income Tax Allowance Adjustment Mechanism - Summary</t>
  </si>
  <si>
    <t>Projected Amortization of Deficient or &lt;Excess&gt; ADIT</t>
  </si>
  <si>
    <t>Tax Gross-up Factor</t>
  </si>
  <si>
    <t>Projected Amortization with 
Tax Gross-up</t>
  </si>
  <si>
    <t>Actual Amortization of Deficient or &lt;Excess&gt; ADIT</t>
  </si>
  <si>
    <t>Actual Amortization with 
Tax Gross-up</t>
  </si>
  <si>
    <t>Amortization - federal rate decrease (2017)</t>
  </si>
  <si>
    <t>Items related to subsequent tax law changes</t>
  </si>
  <si>
    <t>Total (Sum of Lines 11-12)</t>
  </si>
  <si>
    <t>To Attachment H-27A Page 3, Line 44</t>
  </si>
  <si>
    <t>The amounts summarized above are computed beginning on line 56 in the Income Tax Allowance Adjustment Mechanism-Projected section of the worksheet or on line 74 in the Income Tax Allowance Adjustment Mechanism-Actual section of the worksheet.</t>
  </si>
  <si>
    <t>Rate Base Adjustment Mechanism - Reconciliation of Beginning and End of Test Period Balances - Projected</t>
  </si>
  <si>
    <t>Page 2 of 7</t>
  </si>
  <si>
    <t>(j)</t>
  </si>
  <si>
    <t>Description (+ = debit, &lt;&gt; = credit)</t>
  </si>
  <si>
    <t>Balance at Beginning of Year - 
Projected</t>
  </si>
  <si>
    <t>Re-measurement of ADIT - 
Projected
(Notes 2, 3)</t>
  </si>
  <si>
    <t>Annual Amortization - 
Projected
(Note 4)</t>
  </si>
  <si>
    <t>Other Adjustments - 
Projected
(Note 5)</t>
  </si>
  <si>
    <t>Balance at End of Year - 
Projected
(d)+(e)+(f)+(g)</t>
  </si>
  <si>
    <t>Whether subject to normalization rules
(Note 6)</t>
  </si>
  <si>
    <t>Amortization period and method</t>
  </si>
  <si>
    <t>Federal rate decrease (2017) - affecting rate base</t>
  </si>
  <si>
    <t>Protected</t>
  </si>
  <si>
    <t>Unprotected</t>
  </si>
  <si>
    <t>Federal rate decrease (2017) - not affecting rate base</t>
  </si>
  <si>
    <t>Total for account 182.3 (Sum of Lines 19-23)</t>
  </si>
  <si>
    <t>Portion of account 182.3 affecting rate base (Sum of Lines 19-20)</t>
  </si>
  <si>
    <t>Total for account 254 (Sum of Lines 26-30)</t>
  </si>
  <si>
    <t>Portion of account 254 affecting rate base (Lines 26 + 27)</t>
  </si>
  <si>
    <t>Total excess or deficient ADIT (Line 24 + Line 31)</t>
  </si>
  <si>
    <t>Total excess or deficient ADIT affecting rate base (Line 25 + Line 32)</t>
  </si>
  <si>
    <r>
      <rPr>
        <b/>
        <sz val="10"/>
        <rFont val="Times New Roman"/>
        <family val="1"/>
      </rPr>
      <t>Analysis</t>
    </r>
    <r>
      <rPr>
        <sz val="10"/>
        <rFont val="Times New Roman"/>
        <family val="1"/>
      </rPr>
      <t xml:space="preserve"> - This will be updated to support information above.</t>
    </r>
  </si>
  <si>
    <t>Rate Base Adjustment Mechanism - Reconciliation of Beginning and End of Test Period Balances - Actual</t>
  </si>
  <si>
    <t>Page 3 of 7</t>
  </si>
  <si>
    <t>Balance at Beginning of Year - 
Actual</t>
  </si>
  <si>
    <t>Re-measurement of ADIT - 
Actual
(Note 2, 7)</t>
  </si>
  <si>
    <t>Annual Amortization - 
Actual
(Note 4)</t>
  </si>
  <si>
    <t>Other Adjustments - 
Actual
(Note 8)</t>
  </si>
  <si>
    <t>Balance at End of Year - 
Actual
(d)+(e)+(f)+(g)</t>
  </si>
  <si>
    <t>Total for account 182.3 (Sum of Lines 39-43)</t>
  </si>
  <si>
    <t>Portion of account 182.3 affecting rate base (Sum of Lines 39-40)</t>
  </si>
  <si>
    <t>Total for account 254 (Sum of Lines 46-50)</t>
  </si>
  <si>
    <t>Portion of account 254 affecting rate base (Sum of Lines 46-47)</t>
  </si>
  <si>
    <t>Total excess or deficient ADIT (Line 44 + Line 51)</t>
  </si>
  <si>
    <t>Total excess or deficient ADIT affecting rate base (Line 45 + Line 52)</t>
  </si>
  <si>
    <t>Income Tax Allowance Adjustment Mechanism - Projected</t>
  </si>
  <si>
    <t>Page 4 of 7</t>
  </si>
  <si>
    <t>The income tax allowance adjustment mechanism may include amortization of excess or deficient ADIT pertaining to deferred tax expense or benefit reflected in rates at a historical tax rate when the underlying timing difference(s) originated.</t>
  </si>
  <si>
    <t>Amortization of Excess or Deficient ADIT - Projected</t>
  </si>
  <si>
    <t>Projected Annual Amortization from Table Above
Note 4</t>
  </si>
  <si>
    <t>Debit or &lt;Credit&gt; to Account 410.1</t>
  </si>
  <si>
    <t>Debit or &lt;Credit&gt; to Account 411.1</t>
  </si>
  <si>
    <t>Debit or &lt;Credit&gt; to Account 410.2</t>
  </si>
  <si>
    <t>Debit or &lt;Credit&gt; to Account 411.2</t>
  </si>
  <si>
    <t>Debit or &lt;Credit&gt; to Account 190</t>
  </si>
  <si>
    <t>Debit or &lt;Credit&gt; to Account 283</t>
  </si>
  <si>
    <t>Federal rate decrease (2017) - affecting rate base - protected</t>
  </si>
  <si>
    <t>Federal rate decrease (2017) - affecting rate base - unprotected</t>
  </si>
  <si>
    <t>Federal rate decrease (2017) - not affecting rate base - protected</t>
  </si>
  <si>
    <t>Federal rate decrease (2017) - not affecting rate base - unprotected</t>
  </si>
  <si>
    <t>Total for account 182.3 (Sum of Lines 61-65)</t>
  </si>
  <si>
    <t>Total for account 254 (Sum of Lines 67-71)</t>
  </si>
  <si>
    <t>Total amortization and offsetting entries (Line 66 + Line 72)</t>
  </si>
  <si>
    <t>Income Tax Allowance Adjustment Mechanism - Actual</t>
  </si>
  <si>
    <t>Page 5 of 7</t>
  </si>
  <si>
    <t>Amortization of Excess or Deficient ADIT - Actual</t>
  </si>
  <si>
    <t>Actual Annual Amortization from Table Above
Note 4</t>
  </si>
  <si>
    <t>Total for account 182.3 (Sum of Lines 79-83)</t>
  </si>
  <si>
    <t>Total for account 254 (Sum of Lines 85-89)</t>
  </si>
  <si>
    <t>Total amortization and offsetting entries (Line 84 + Line 90)</t>
  </si>
  <si>
    <t>Summary of re-measurement of ADIT resulting from tax law changes</t>
  </si>
  <si>
    <t>Page 6 of 7</t>
  </si>
  <si>
    <t>The purposes of this portion of the worksheet are, for each change in tax law, to explain: 
- how any ADIT accounts were re-measured, 
- the excess or deficient ADIT contained therein, and 
- the accounting for any excess or deficient amounts in Accounts 182.3 (Other Regulatory Assets) and 254 (Other Regulatory Liabilities).
Note 2 describes the accounting summarized below.</t>
  </si>
  <si>
    <t>Summary of re-measurement of ADIT resulting from the 2017 decrease in federal income tax rate  (Note 1a)</t>
  </si>
  <si>
    <t>ADIT and tax-related regulatory assets and liabilities existing before the change in tax law - remeasurements and portions of each account reflected in rate base:</t>
  </si>
  <si>
    <t>Balance Prior to Change in Law
Debit or &lt;Credit&gt; Balance</t>
  </si>
  <si>
    <t>Portion of Balance Affecting Rate Base Prior to Change in Law
Debit or &lt;Credit&gt; Balance</t>
  </si>
  <si>
    <t>Balance 
Re-measured after Change in Law
Debit or &lt;Credit&gt; Balance</t>
  </si>
  <si>
    <t>Portion of Balance Affecting Rate Base Re-measured after Change in Law
Debit or &lt;Credit&gt; Balance</t>
  </si>
  <si>
    <t>Debit or &lt;Credit&gt; Entry to Total Pre-TCJA ADIT or Pre-TCJA Tax-related Regulatory Asset or Liability Balance</t>
  </si>
  <si>
    <t>Debit or &lt;Credit&gt; Entry to Portion of Pre-TCJA ADIT or Pre-TCJA Regulatory Asset or Liability Affecting Rate Base</t>
  </si>
  <si>
    <t>281 (enter negative)</t>
  </si>
  <si>
    <t>282 (enter negative)</t>
  </si>
  <si>
    <t>283 (enter negative)</t>
  </si>
  <si>
    <t>182.3 (tax-related)</t>
  </si>
  <si>
    <t>254 (tax-related) (enter negative)</t>
  </si>
  <si>
    <t>Total (Sum of Lines 98-103)</t>
  </si>
  <si>
    <t>Other accounts affected by remeasurements of ADIT and tax-related regulatory assets and liabilities existing before the change in tax law (Note 2):</t>
  </si>
  <si>
    <t>Debit or &lt;Credit&gt;</t>
  </si>
  <si>
    <t>Account 410.1</t>
  </si>
  <si>
    <t>Account 411.1</t>
  </si>
  <si>
    <t>Account 410.2</t>
  </si>
  <si>
    <t>Account 411.2</t>
  </si>
  <si>
    <t>Account 182.3</t>
  </si>
  <si>
    <t>Account 282 related to Account 182.3</t>
  </si>
  <si>
    <t>Account 283 related to Account 182.3</t>
  </si>
  <si>
    <t>Account 254</t>
  </si>
  <si>
    <t>Account 190 related to Account 254</t>
  </si>
  <si>
    <t>Total (Sum of Lines 108-116)</t>
  </si>
  <si>
    <r>
      <rPr>
        <b/>
        <sz val="10"/>
        <rFont val="Times New Roman"/>
        <family val="1"/>
      </rPr>
      <t>Analysis of 2017 decrease in federal income tax rate</t>
    </r>
    <r>
      <rPr>
        <sz val="10"/>
        <rFont val="Times New Roman"/>
        <family val="1"/>
      </rPr>
      <t xml:space="preserve"> - Silver Run Electric had not begun providing electric transmission service prior to the 2017 federal change in tax law and, thus, the resulting remeasurements of ADIT recorded in 2017 did not affect rate base or result in refundable excess ADIT amounts or recoverable deficient ADIT amounts.  The decrease in tax rate reduced the regulatory asset in Account 182.3 and deferred tax liabilities in Accounts 282 and 283 related to accrued/capitalized AFUDC-equity.  Accordingly, the decrease in tax rate will reduce the revenue requirement associated with depreciation of AFUDC-equity after the associated plant is placed in service. </t>
    </r>
  </si>
  <si>
    <t>Page 7 of 7</t>
  </si>
  <si>
    <r>
      <rPr>
        <b/>
        <sz val="10"/>
        <rFont val="Times New Roman"/>
        <family val="1"/>
      </rPr>
      <t>Note 1a</t>
    </r>
    <r>
      <rPr>
        <sz val="10"/>
        <rFont val="Times New Roman"/>
        <family val="1"/>
      </rPr>
      <t xml:space="preserve"> - The Tax Cuts and Jobs Act (Public Law No. 115-97) was enacted on December 22, 2017.  The TCJA reduced the federal corporate income tax rate from 35 percent to 21 percent, effective January 1, 2018.  Silver Run Electric had not begun providing electric transmission service prior to this change in tax law and Silver Run Electric has yet to recover federal income tax expense in rates.  The construction period for Silver Run Electric's depreciable plant began before this change in tax law.  Thus, remeasurements of ADIT recorded through the end of 2017 by Silver Run Electric did not result in refundable excess ADIT amounts or recoverable deficient ADIT amounts.  The effects of the ADIT remeasurements as of December 31, 2017, the end of the year in which the change in tax rate was enacted, are described above.  In addition, the effect of remeasurement of the tax-related regulatory asset existing prior to this change in tax rate is described above.  The composite tax rates used for the remeasurement of ADIT balances as a result of the TCJA are:</t>
    </r>
  </si>
  <si>
    <t>Historical</t>
  </si>
  <si>
    <t>New</t>
  </si>
  <si>
    <t>State income tax rate</t>
  </si>
  <si>
    <t>Federal benefit of deduction for state income tax</t>
  </si>
  <si>
    <t>Composite federal/state income tax rate (Sum of Lines 122-124)</t>
  </si>
  <si>
    <t>Composite federal/state tax gross-up factor (1 / ( 1 - Line 125 ) )</t>
  </si>
  <si>
    <r>
      <rPr>
        <b/>
        <sz val="10"/>
        <rFont val="Times New Roman"/>
        <family val="1"/>
      </rPr>
      <t>Note 1b</t>
    </r>
    <r>
      <rPr>
        <sz val="10"/>
        <rFont val="Times New Roman"/>
        <family val="1"/>
      </rPr>
      <t xml:space="preserve"> - Note 1 will be expanded, as necessary, to describe subsequent tax law changes.</t>
    </r>
  </si>
  <si>
    <r>
      <rPr>
        <b/>
        <sz val="10"/>
        <rFont val="Times New Roman"/>
        <family val="1"/>
      </rPr>
      <t>Note 2 - Explanation of how ADIT accounts are re-measured upon a change in income tax law</t>
    </r>
    <r>
      <rPr>
        <sz val="10"/>
        <rFont val="Times New Roman"/>
        <family val="1"/>
      </rPr>
      <t xml:space="preserve">
Deferred tax assets and liabilities are adjusted (re-measured) for the effect of the changes in tax law (including tax rates) in the period that the change is enacted.  Adjustments are recorded in the appropriate deferred tax balance sheet accounts (Accounts 190, 281, 282 and 283) based on the nature of the temporary difference and the related classification requirements of the accounts.   If as a result of action or expected action by a regulator, it is probable that the future increase or decrease in taxes payable due to the change in tax law or rates will be recovered from or returned to customers through future rates, a regulatory asset or liability is recognized in Account 182.3 (Other Regulatory Assets), or Account 254 (Other Regulatory Liabilities), as appropriate, for that probable future revenue or reduction in future revenue.  Re-measurements of deferred tax balance sheet accounts may also result in re-measurements of tax-related regulatory assets or liabilities that had been recorded prior to the change in tax law.  If it is not probable that the future increase or decrease in taxes payable due to the change in tax law or rates will be recovered from or returned to customers through future rates, tax expense is recognized in Account 410.2 (Provision for Deferred Income Taxes, Other Income or Deductions) or tax benefit is recognized in Account 411.2 (Provision for Deferred Income Taxes-Credit, Other Income or Deductions), as appropriate.  </t>
    </r>
  </si>
  <si>
    <r>
      <rPr>
        <b/>
        <sz val="10"/>
        <rFont val="Times New Roman"/>
        <family val="1"/>
      </rPr>
      <t>Note 3</t>
    </r>
    <r>
      <rPr>
        <sz val="10"/>
        <rFont val="Times New Roman"/>
        <family val="1"/>
      </rPr>
      <t xml:space="preserve"> - This will be updated to support information above.</t>
    </r>
  </si>
  <si>
    <r>
      <rPr>
        <b/>
        <sz val="10"/>
        <rFont val="Times New Roman"/>
        <family val="1"/>
      </rPr>
      <t>Note 4</t>
    </r>
    <r>
      <rPr>
        <sz val="10"/>
        <rFont val="Times New Roman"/>
        <family val="1"/>
      </rPr>
      <t xml:space="preserve"> - The amortization of the excess and/or deficient ADIT recorded in Account 254 (Other Regulatory Liabilities) and/or Account 182.3 (Other Regulatory Assets) is recorded with offsetting entries to Account 410.1 (Provision for Deferred Income Taxes, Utility Operating Income) or Account 411.1 (Provision for Deferred Income Taxes – Credit, Utility Operating Income), as appropriate.  In addition, the deferred tax asset related to Account 254 or the deferred tax liability related to Account 182.3 is adjusted, as appropriate.  This activity is summarized in the table "Income Tax Allowance Mechanism - Projected" or the table "Income Tax Allowance Mechanism - Actual," as appropriate.  The annual amortization in the tables above reflects tax gross-up and is stated at the revenue requirement level. </t>
    </r>
  </si>
  <si>
    <r>
      <rPr>
        <b/>
        <sz val="10"/>
        <rFont val="Times New Roman"/>
        <family val="1"/>
      </rPr>
      <t>Note 5</t>
    </r>
    <r>
      <rPr>
        <sz val="10"/>
        <rFont val="Times New Roman"/>
        <family val="1"/>
      </rPr>
      <t xml:space="preserve"> - This will be updated to support information above.</t>
    </r>
  </si>
  <si>
    <r>
      <rPr>
        <b/>
        <sz val="10"/>
        <rFont val="Times New Roman"/>
        <family val="1"/>
      </rPr>
      <t>Note 6</t>
    </r>
    <r>
      <rPr>
        <sz val="10"/>
        <rFont val="Times New Roman"/>
        <family val="1"/>
      </rPr>
      <t xml:space="preserve"> -  The worksheet indicates whether each excess or deficient ADIT amount is protected (i.e., subject to normalization rules of a taxing jurisdiction) or unprotected (i.e., not subject to normalization rules of a taxing jurisdiction).  Certain excess deferred taxes pertaining to the TCJA are subject to (protected by) the normalization requirements of TCJA Section 13001(d).  None of the ADIT remeasurements by Silver Run Electric are subject to such normalization requirements.  To the extent that normalization requirements apply to ADIT remeasurements, additional computations (e.g., proration of excess deferred tax activity related to future test periods) may be necessary.</t>
    </r>
  </si>
  <si>
    <r>
      <rPr>
        <b/>
        <sz val="10"/>
        <rFont val="Times New Roman"/>
        <family val="1"/>
      </rPr>
      <t>Note 7</t>
    </r>
    <r>
      <rPr>
        <sz val="10"/>
        <rFont val="Times New Roman"/>
        <family val="1"/>
      </rPr>
      <t xml:space="preserve"> - This will be updated to support information above.</t>
    </r>
  </si>
  <si>
    <r>
      <rPr>
        <b/>
        <sz val="10"/>
        <rFont val="Times New Roman"/>
        <family val="1"/>
      </rPr>
      <t>Note 8</t>
    </r>
    <r>
      <rPr>
        <sz val="10"/>
        <rFont val="Times New Roman"/>
        <family val="1"/>
      </rPr>
      <t xml:space="preserve"> </t>
    </r>
    <r>
      <rPr>
        <b/>
        <sz val="10"/>
        <rFont val="Times New Roman"/>
        <family val="1"/>
      </rPr>
      <t>-</t>
    </r>
    <r>
      <rPr>
        <sz val="10"/>
        <rFont val="Times New Roman"/>
        <family val="1"/>
      </rPr>
      <t xml:space="preserve"> This will be updated to support information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</si>
</sst>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_);[Red]\(&quot;$&quot;#,##0\)"/>
    <numFmt numFmtId="44" formatCode="_(&quot;$&quot;* #,##0.00_);_(&quot;$&quot;* \(#,##0.00\);_(&quot;$&quot;* &quot;-&quot;??_);_(@_)"/>
    <numFmt numFmtId="43" formatCode="_(* #,##0.00_);_(* \(#,##0.00\);_(* &quot;-&quot;??_);_(@_)"/>
    <numFmt numFmtId="164" formatCode="###0_);\(###0\)"/>
    <numFmt numFmtId="165" formatCode="###0;###0"/>
    <numFmt numFmtId="166" formatCode="0.0000"/>
    <numFmt numFmtId="167" formatCode="_(* #,##0.0000_);_(* \(#,##0.0000\);_(* &quot;-&quot;??_);_(@_)"/>
    <numFmt numFmtId="168" formatCode="0.0%"/>
    <numFmt numFmtId="169" formatCode="0.0"/>
    <numFmt numFmtId="170" formatCode="##,##0_)\ ;\ \(#,##0\)\ ;\ \-"/>
    <numFmt numFmtId="171" formatCode="_(* #,##0_);_(* \(#,##0\);_(* &quot;-&quot;??_);_(@_)"/>
    <numFmt numFmtId="172" formatCode="_(* #,##0.00000_);_(* \(#,##0.00000\);_(* &quot;-&quot;??_);_(@_)"/>
    <numFmt numFmtId="173" formatCode="0.0000%"/>
    <numFmt numFmtId="174" formatCode="0.000%"/>
    <numFmt numFmtId="175" formatCode="_(* #,##0.00000_);_(* \(#,##0.00000\);_(* &quot;-&quot;?????_);_(@_)"/>
    <numFmt numFmtId="176" formatCode="_(* #,##0.000_);_(* \(#,##0.000\);_(* &quot;-&quot;???_);_(@_)"/>
    <numFmt numFmtId="177" formatCode="_(&quot;$&quot;* #,##0_);_(&quot;$&quot;* \(#,##0\);_(&quot;$&quot;* &quot;-&quot;??_);_(@_)"/>
    <numFmt numFmtId="178" formatCode="_(* #,##0.0_);_(* \(#,##0.0\);_(* &quot;-&quot;???_);_(@_)"/>
    <numFmt numFmtId="179" formatCode="_(* #,##0_);_(* \(#,##0\);_(* &quot;-&quot;???_);_(@_)"/>
    <numFmt numFmtId="180" formatCode="General_)"/>
    <numFmt numFmtId="181" formatCode="&quot;$&quot;#,##0.00"/>
    <numFmt numFmtId="182" formatCode="0.00000"/>
  </numFmts>
  <fonts count="40">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Times New Roman"/>
      <family val="1"/>
    </font>
    <font>
      <sz val="10"/>
      <color rgb="FF000000"/>
      <name val="Times New Roman"/>
      <family val="1"/>
    </font>
    <font>
      <u/>
      <sz val="10"/>
      <color theme="10"/>
      <name val="Times New Roman"/>
      <family val="1"/>
    </font>
    <font>
      <sz val="9"/>
      <color rgb="FF000000"/>
      <name val="Times New Roman"/>
      <family val="1"/>
    </font>
    <font>
      <sz val="9"/>
      <color indexed="8"/>
      <name val="Times New Roman"/>
      <family val="1"/>
    </font>
    <font>
      <sz val="9"/>
      <name val="Times New Roman"/>
      <family val="1"/>
    </font>
    <font>
      <b/>
      <sz val="9"/>
      <name val="Times New Roman"/>
      <family val="1"/>
    </font>
    <font>
      <b/>
      <sz val="9"/>
      <color indexed="8"/>
      <name val="Times New Roman"/>
      <family val="1"/>
    </font>
    <font>
      <b/>
      <u/>
      <sz val="9"/>
      <color indexed="8"/>
      <name val="Times New Roman"/>
      <family val="1"/>
    </font>
    <font>
      <strike/>
      <sz val="9"/>
      <color rgb="FFFF0000"/>
      <name val="Times New Roman"/>
      <family val="1"/>
    </font>
    <font>
      <b/>
      <vertAlign val="superscript"/>
      <sz val="9"/>
      <color indexed="8"/>
      <name val="Times New Roman"/>
      <family val="1"/>
    </font>
    <font>
      <vertAlign val="superscript"/>
      <sz val="9"/>
      <color indexed="8"/>
      <name val="Times New Roman"/>
      <family val="1"/>
    </font>
    <font>
      <u/>
      <sz val="9"/>
      <color indexed="8"/>
      <name val="Times New Roman"/>
      <family val="1"/>
    </font>
    <font>
      <sz val="9"/>
      <color theme="1"/>
      <name val="Times New Roman"/>
      <family val="1"/>
    </font>
    <font>
      <sz val="9"/>
      <color rgb="FF00B0F0"/>
      <name val="Times New Roman"/>
      <family val="1"/>
    </font>
    <font>
      <sz val="11"/>
      <color rgb="FF00B0F0"/>
      <name val="Times New Roman"/>
      <family val="1"/>
    </font>
    <font>
      <b/>
      <sz val="9"/>
      <color rgb="FF000000"/>
      <name val="Times New Roman"/>
      <family val="1"/>
    </font>
    <font>
      <u/>
      <sz val="9"/>
      <color theme="10"/>
      <name val="Times New Roman"/>
      <family val="1"/>
    </font>
    <font>
      <sz val="12"/>
      <name val="Arial"/>
      <family val="2"/>
    </font>
    <font>
      <sz val="10"/>
      <name val="Arial"/>
      <family val="2"/>
    </font>
    <font>
      <b/>
      <sz val="9"/>
      <color theme="1"/>
      <name val="Times New Roman"/>
      <family val="1"/>
    </font>
    <font>
      <u/>
      <sz val="9"/>
      <color rgb="FF000000"/>
      <name val="Times New Roman"/>
      <family val="1"/>
    </font>
    <font>
      <sz val="9"/>
      <color theme="1"/>
      <name val="Calibri"/>
      <family val="2"/>
    </font>
    <font>
      <sz val="10"/>
      <color indexed="0"/>
      <name val="Arial"/>
      <family val="2"/>
    </font>
    <font>
      <u/>
      <sz val="10"/>
      <color theme="10"/>
      <name val="Arial"/>
      <family val="2"/>
    </font>
    <font>
      <sz val="12"/>
      <name val="Arial MT"/>
      <family val="2"/>
    </font>
    <font>
      <sz val="10"/>
      <name val="Times New Roman"/>
      <family val="1"/>
    </font>
    <font>
      <sz val="10"/>
      <color theme="1"/>
      <name val="Times New Roman"/>
      <family val="1"/>
    </font>
    <font>
      <b/>
      <sz val="10"/>
      <color theme="1"/>
      <name val="Times New Roman"/>
      <family val="1"/>
    </font>
    <font>
      <sz val="12"/>
      <name val="Arial MT"/>
    </font>
    <font>
      <b/>
      <sz val="10"/>
      <name val="Times New Roman"/>
      <family val="1"/>
    </font>
    <font>
      <sz val="10"/>
      <color rgb="FFFF0000"/>
      <name val="Times New Roman"/>
      <family val="1"/>
    </font>
    <font>
      <sz val="8"/>
      <name val="Times New Roman"/>
      <family val="1"/>
    </font>
    <font>
      <sz val="9.5"/>
      <name val="Times New Roman"/>
      <family val="1"/>
    </font>
  </fonts>
  <fills count="8">
    <fill>
      <patternFill patternType="none"/>
    </fill>
    <fill>
      <patternFill patternType="gray125"/>
    </fill>
    <fill>
      <patternFill patternType="solid">
        <fgColor indexed="9"/>
      </patternFill>
    </fill>
    <fill>
      <patternFill patternType="solid">
        <fgColor indexed="23"/>
        <bgColor indexed="64"/>
      </patternFill>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s>
  <borders count="22">
    <border>
      <left/>
      <right/>
      <top/>
      <bottom/>
      <diagonal/>
    </border>
    <border>
      <left/>
      <right/>
      <top/>
      <bottom style="thin">
        <color indexed="64"/>
      </bottom>
      <diagonal/>
    </border>
    <border>
      <left/>
      <right/>
      <top style="thin">
        <color indexed="8"/>
      </top>
      <bottom/>
      <diagonal/>
    </border>
    <border>
      <left/>
      <right/>
      <top/>
      <bottom style="double">
        <color indexed="64"/>
      </bottom>
      <diagonal/>
    </border>
    <border>
      <left/>
      <right/>
      <top style="thin">
        <color indexed="64"/>
      </top>
      <bottom style="double">
        <color indexed="64"/>
      </bottom>
      <diagonal/>
    </border>
    <border>
      <left/>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s>
  <cellStyleXfs count="47">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7" fillId="0" borderId="0"/>
    <xf numFmtId="9" fontId="6" fillId="0" borderId="0" applyFont="0" applyFill="0" applyBorder="0" applyAlignment="0" applyProtection="0"/>
    <xf numFmtId="43" fontId="6" fillId="0" borderId="0" applyFont="0" applyFill="0" applyBorder="0" applyAlignment="0" applyProtection="0"/>
    <xf numFmtId="180" fontId="24" fillId="0" borderId="0"/>
    <xf numFmtId="0" fontId="5" fillId="0" borderId="0"/>
    <xf numFmtId="44" fontId="6" fillId="0" borderId="0" applyFont="0" applyFill="0" applyBorder="0" applyAlignment="0" applyProtection="0"/>
    <xf numFmtId="0" fontId="5" fillId="0" borderId="0"/>
    <xf numFmtId="43" fontId="5" fillId="0" borderId="0" applyFont="0" applyFill="0" applyBorder="0" applyAlignment="0" applyProtection="0"/>
    <xf numFmtId="0" fontId="25" fillId="0" borderId="0"/>
    <xf numFmtId="0" fontId="25" fillId="0" borderId="0"/>
    <xf numFmtId="0" fontId="5" fillId="0" borderId="0"/>
    <xf numFmtId="43" fontId="5" fillId="0" borderId="0" applyFont="0" applyFill="0" applyBorder="0" applyAlignment="0" applyProtection="0"/>
    <xf numFmtId="0" fontId="25"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25" fillId="0" borderId="0" applyFont="0" applyFill="0" applyBorder="0" applyAlignment="0" applyProtection="0"/>
    <xf numFmtId="9" fontId="28" fillId="0" borderId="0" applyFont="0" applyFill="0" applyBorder="0" applyAlignment="0" applyProtection="0"/>
    <xf numFmtId="0" fontId="25" fillId="0" borderId="0"/>
    <xf numFmtId="0" fontId="28" fillId="0" borderId="0"/>
    <xf numFmtId="0" fontId="25" fillId="0" borderId="0"/>
    <xf numFmtId="43" fontId="28" fillId="0" borderId="0" applyFont="0" applyFill="0" applyBorder="0" applyAlignment="0" applyProtection="0"/>
    <xf numFmtId="0" fontId="29" fillId="0" borderId="0"/>
    <xf numFmtId="43" fontId="25" fillId="0" borderId="0" applyFont="0" applyFill="0" applyBorder="0" applyAlignment="0" applyProtection="0"/>
    <xf numFmtId="9" fontId="25" fillId="0" borderId="0" applyFont="0" applyFill="0" applyBorder="0" applyAlignment="0" applyProtection="0"/>
    <xf numFmtId="0" fontId="4" fillId="0" borderId="0"/>
    <xf numFmtId="0" fontId="30" fillId="0" borderId="0" applyNumberFormat="0" applyFill="0" applyBorder="0" applyAlignment="0" applyProtection="0"/>
    <xf numFmtId="0" fontId="3" fillId="0" borderId="0"/>
    <xf numFmtId="181" fontId="31" fillId="0" borderId="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0" fontId="35" fillId="0" borderId="0" applyProtection="0"/>
    <xf numFmtId="0" fontId="1" fillId="0" borderId="0"/>
    <xf numFmtId="0" fontId="25" fillId="0" borderId="0"/>
    <xf numFmtId="0" fontId="25" fillId="0" borderId="0"/>
    <xf numFmtId="43" fontId="1" fillId="0" borderId="0" applyFont="0" applyFill="0" applyBorder="0" applyAlignment="0" applyProtection="0"/>
  </cellStyleXfs>
  <cellXfs count="783">
    <xf numFmtId="0" fontId="0" fillId="2" borderId="0" xfId="0" applyFill="1" applyBorder="1" applyAlignment="1">
      <alignment horizontal="left" vertical="top"/>
    </xf>
    <xf numFmtId="0" fontId="10" fillId="2" borderId="0" xfId="0" applyFont="1" applyFill="1" applyBorder="1" applyAlignment="1">
      <alignment horizontal="left" vertical="top"/>
    </xf>
    <xf numFmtId="0" fontId="11" fillId="2" borderId="0" xfId="0" applyFont="1" applyFill="1" applyBorder="1" applyAlignment="1">
      <alignment vertical="top"/>
    </xf>
    <xf numFmtId="164" fontId="10" fillId="2" borderId="0" xfId="0" applyNumberFormat="1" applyFont="1" applyFill="1" applyBorder="1" applyAlignment="1">
      <alignment horizontal="right" vertical="top"/>
    </xf>
    <xf numFmtId="0" fontId="10" fillId="3" borderId="0" xfId="0" applyFont="1" applyFill="1" applyBorder="1" applyAlignment="1">
      <alignment vertical="top"/>
    </xf>
    <xf numFmtId="0" fontId="10" fillId="3" borderId="0" xfId="0" applyFont="1" applyFill="1" applyBorder="1" applyAlignment="1">
      <alignment horizontal="left" vertical="top"/>
    </xf>
    <xf numFmtId="0" fontId="10" fillId="4" borderId="0" xfId="0" applyFont="1" applyFill="1" applyBorder="1" applyAlignment="1">
      <alignment horizontal="right" vertical="top"/>
    </xf>
    <xf numFmtId="0" fontId="10" fillId="0" borderId="0" xfId="0" applyFont="1" applyFill="1" applyBorder="1" applyAlignment="1">
      <alignment vertical="top"/>
    </xf>
    <xf numFmtId="0" fontId="10" fillId="2" borderId="0" xfId="0" applyFont="1" applyFill="1" applyBorder="1" applyAlignment="1">
      <alignment vertical="top"/>
    </xf>
    <xf numFmtId="49" fontId="10" fillId="2" borderId="0" xfId="0" applyNumberFormat="1" applyFont="1" applyFill="1" applyBorder="1" applyAlignment="1">
      <alignment horizontal="center" vertical="top"/>
    </xf>
    <xf numFmtId="0" fontId="12" fillId="2" borderId="0" xfId="0" applyFont="1" applyFill="1" applyBorder="1" applyAlignment="1">
      <alignment horizontal="center" vertical="center"/>
    </xf>
    <xf numFmtId="49" fontId="13" fillId="2" borderId="0" xfId="0" applyNumberFormat="1" applyFont="1" applyFill="1" applyBorder="1" applyAlignment="1">
      <alignment horizontal="center" vertical="top"/>
    </xf>
    <xf numFmtId="0" fontId="12" fillId="2" borderId="5" xfId="0" applyFont="1" applyFill="1" applyBorder="1" applyAlignment="1">
      <alignment horizontal="center" vertical="center"/>
    </xf>
    <xf numFmtId="0" fontId="10" fillId="2" borderId="0" xfId="0" applyFont="1" applyFill="1" applyBorder="1" applyAlignment="1">
      <alignment vertical="center"/>
    </xf>
    <xf numFmtId="0" fontId="12" fillId="2" borderId="1" xfId="0" applyFont="1" applyFill="1" applyBorder="1" applyAlignment="1">
      <alignment horizontal="center" vertical="top"/>
    </xf>
    <xf numFmtId="0" fontId="12" fillId="2" borderId="0" xfId="0" applyFont="1" applyFill="1" applyBorder="1" applyAlignment="1">
      <alignment horizontal="center" vertical="top"/>
    </xf>
    <xf numFmtId="164" fontId="10" fillId="2" borderId="0" xfId="0" applyNumberFormat="1" applyFont="1" applyFill="1" applyBorder="1" applyAlignment="1">
      <alignment vertical="top"/>
    </xf>
    <xf numFmtId="164" fontId="13" fillId="2" borderId="1" xfId="0" applyNumberFormat="1" applyFont="1" applyFill="1" applyBorder="1" applyAlignment="1">
      <alignment horizontal="center" vertical="top"/>
    </xf>
    <xf numFmtId="164" fontId="10" fillId="2" borderId="0" xfId="0" applyNumberFormat="1" applyFont="1" applyFill="1" applyBorder="1" applyAlignment="1">
      <alignment horizontal="center" vertical="top"/>
    </xf>
    <xf numFmtId="165" fontId="10" fillId="2" borderId="2" xfId="0" applyNumberFormat="1" applyFont="1" applyFill="1" applyBorder="1" applyAlignment="1">
      <alignment horizontal="center" vertical="top"/>
    </xf>
    <xf numFmtId="0" fontId="10" fillId="0" borderId="0" xfId="0" applyFont="1" applyFill="1" applyBorder="1" applyAlignment="1">
      <alignment horizontal="left" vertical="top"/>
    </xf>
    <xf numFmtId="44" fontId="10" fillId="2" borderId="0" xfId="2" applyFont="1" applyFill="1" applyBorder="1" applyAlignment="1">
      <alignment vertical="top"/>
    </xf>
    <xf numFmtId="165" fontId="10" fillId="2" borderId="0" xfId="0" applyNumberFormat="1" applyFont="1" applyFill="1" applyBorder="1" applyAlignment="1">
      <alignment horizontal="center" vertical="top"/>
    </xf>
    <xf numFmtId="0" fontId="10" fillId="2" borderId="0" xfId="0" applyFont="1" applyFill="1" applyBorder="1" applyAlignment="1">
      <alignment horizontal="center" vertical="top"/>
    </xf>
    <xf numFmtId="0" fontId="13" fillId="2" borderId="1" xfId="0" applyFont="1" applyFill="1" applyBorder="1" applyAlignment="1">
      <alignment horizontal="center" vertical="top"/>
    </xf>
    <xf numFmtId="0" fontId="13" fillId="2" borderId="0" xfId="0" applyFont="1" applyFill="1" applyBorder="1" applyAlignment="1">
      <alignment horizontal="center" vertical="top"/>
    </xf>
    <xf numFmtId="166" fontId="10" fillId="2" borderId="0" xfId="0" applyNumberFormat="1" applyFont="1" applyFill="1" applyBorder="1" applyAlignment="1">
      <alignment vertical="top"/>
    </xf>
    <xf numFmtId="43" fontId="10" fillId="2" borderId="0" xfId="2" applyNumberFormat="1" applyFont="1" applyFill="1" applyBorder="1" applyAlignment="1">
      <alignment horizontal="left" vertical="top"/>
    </xf>
    <xf numFmtId="0" fontId="10" fillId="2" borderId="0" xfId="0" applyFont="1" applyFill="1" applyBorder="1" applyAlignment="1">
      <alignment horizontal="left" vertical="top" indent="1"/>
    </xf>
    <xf numFmtId="0" fontId="10" fillId="5" borderId="0" xfId="0" applyFont="1" applyFill="1" applyBorder="1" applyAlignment="1">
      <alignment horizontal="center" vertical="top"/>
    </xf>
    <xf numFmtId="167" fontId="10" fillId="5" borderId="0" xfId="2" applyNumberFormat="1" applyFont="1" applyFill="1" applyBorder="1" applyAlignment="1">
      <alignment vertical="top"/>
    </xf>
    <xf numFmtId="43" fontId="10" fillId="4" borderId="0" xfId="2" applyNumberFormat="1" applyFont="1" applyFill="1" applyBorder="1" applyAlignment="1">
      <alignment horizontal="left" vertical="top"/>
    </xf>
    <xf numFmtId="43" fontId="10" fillId="4" borderId="1" xfId="2" applyNumberFormat="1" applyFont="1" applyFill="1" applyBorder="1" applyAlignment="1">
      <alignment horizontal="left" vertical="top"/>
    </xf>
    <xf numFmtId="0" fontId="11" fillId="0" borderId="0" xfId="0" applyFont="1" applyFill="1" applyBorder="1" applyAlignment="1">
      <alignment vertical="top"/>
    </xf>
    <xf numFmtId="165" fontId="10" fillId="2" borderId="0" xfId="0" applyNumberFormat="1" applyFont="1" applyFill="1" applyBorder="1" applyAlignment="1">
      <alignment horizontal="center" vertical="center"/>
    </xf>
    <xf numFmtId="0" fontId="10" fillId="2" borderId="1" xfId="0" applyFont="1" applyFill="1" applyBorder="1" applyAlignment="1">
      <alignment horizontal="left" vertical="top"/>
    </xf>
    <xf numFmtId="0" fontId="14" fillId="2" borderId="0" xfId="0" applyFont="1" applyFill="1" applyBorder="1" applyAlignment="1">
      <alignment horizontal="left" vertical="top"/>
    </xf>
    <xf numFmtId="0" fontId="11" fillId="2" borderId="0" xfId="0" applyFont="1" applyFill="1" applyBorder="1" applyAlignment="1">
      <alignment horizontal="left" vertical="top"/>
    </xf>
    <xf numFmtId="43" fontId="10" fillId="2" borderId="0" xfId="2" applyNumberFormat="1" applyFont="1" applyFill="1" applyBorder="1" applyAlignment="1">
      <alignment horizontal="right" vertical="top"/>
    </xf>
    <xf numFmtId="0" fontId="11" fillId="2" borderId="0" xfId="0" applyFont="1" applyFill="1" applyBorder="1" applyAlignment="1">
      <alignment horizontal="center" vertical="top"/>
    </xf>
    <xf numFmtId="0" fontId="10" fillId="2" borderId="0" xfId="0" applyFont="1" applyFill="1" applyBorder="1" applyAlignment="1">
      <alignment horizontal="right" vertical="top"/>
    </xf>
    <xf numFmtId="0" fontId="10" fillId="5" borderId="0" xfId="0" applyFont="1" applyFill="1" applyBorder="1" applyAlignment="1">
      <alignment horizontal="right" vertical="top"/>
    </xf>
    <xf numFmtId="0" fontId="10" fillId="2" borderId="0" xfId="0" applyFont="1" applyFill="1" applyBorder="1" applyAlignment="1"/>
    <xf numFmtId="164" fontId="13" fillId="2" borderId="0" xfId="0" applyNumberFormat="1" applyFont="1" applyFill="1" applyBorder="1" applyAlignment="1">
      <alignment horizontal="center" vertical="top"/>
    </xf>
    <xf numFmtId="0" fontId="10" fillId="2" borderId="2" xfId="0" applyFont="1" applyFill="1" applyBorder="1" applyAlignment="1">
      <alignment vertical="top"/>
    </xf>
    <xf numFmtId="0" fontId="10" fillId="5" borderId="0" xfId="0" applyFont="1" applyFill="1" applyBorder="1" applyAlignment="1">
      <alignment vertical="top"/>
    </xf>
    <xf numFmtId="0" fontId="10" fillId="5" borderId="0" xfId="0" applyFont="1" applyFill="1" applyBorder="1" applyAlignment="1">
      <alignment horizontal="left" vertical="top"/>
    </xf>
    <xf numFmtId="43" fontId="10" fillId="4" borderId="0" xfId="0" applyNumberFormat="1" applyFont="1" applyFill="1" applyBorder="1" applyAlignment="1">
      <alignment horizontal="right" vertical="center"/>
    </xf>
    <xf numFmtId="167" fontId="10" fillId="6" borderId="0" xfId="2" applyNumberFormat="1" applyFont="1" applyFill="1" applyBorder="1" applyAlignment="1">
      <alignment horizontal="right" vertical="top"/>
    </xf>
    <xf numFmtId="43" fontId="10" fillId="2" borderId="0" xfId="2" applyNumberFormat="1" applyFont="1" applyFill="1" applyBorder="1" applyAlignment="1">
      <alignment horizontal="right" vertical="center"/>
    </xf>
    <xf numFmtId="0" fontId="10" fillId="5" borderId="0" xfId="0" applyNumberFormat="1" applyFont="1" applyFill="1" applyBorder="1" applyAlignment="1">
      <alignment horizontal="center" vertical="top"/>
    </xf>
    <xf numFmtId="167" fontId="10" fillId="5" borderId="0" xfId="2" applyNumberFormat="1" applyFont="1" applyFill="1" applyBorder="1" applyAlignment="1">
      <alignment horizontal="right" vertical="top"/>
    </xf>
    <xf numFmtId="0" fontId="10" fillId="5" borderId="0" xfId="0" applyFont="1" applyFill="1" applyBorder="1" applyAlignment="1">
      <alignment horizontal="right" vertical="center"/>
    </xf>
    <xf numFmtId="0" fontId="11" fillId="2" borderId="0" xfId="0" applyFont="1" applyFill="1" applyBorder="1" applyAlignment="1">
      <alignment horizontal="left" vertical="center" indent="1"/>
    </xf>
    <xf numFmtId="0" fontId="11" fillId="2" borderId="0" xfId="0" applyFont="1" applyFill="1" applyBorder="1" applyAlignment="1">
      <alignment horizontal="left" indent="1"/>
    </xf>
    <xf numFmtId="0" fontId="11" fillId="5" borderId="0" xfId="0" applyFont="1" applyFill="1" applyBorder="1" applyAlignment="1">
      <alignment wrapText="1"/>
    </xf>
    <xf numFmtId="0" fontId="10" fillId="5" borderId="0" xfId="0" applyFont="1" applyFill="1" applyBorder="1" applyAlignment="1">
      <alignment horizontal="center" vertical="center"/>
    </xf>
    <xf numFmtId="0" fontId="10" fillId="5" borderId="0" xfId="0" applyFont="1" applyFill="1" applyBorder="1" applyAlignment="1">
      <alignment vertical="center"/>
    </xf>
    <xf numFmtId="43" fontId="10" fillId="5" borderId="0" xfId="0" applyNumberFormat="1" applyFont="1" applyFill="1" applyBorder="1" applyAlignment="1">
      <alignment horizontal="right" vertical="top" indent="1"/>
    </xf>
    <xf numFmtId="43" fontId="10" fillId="2" borderId="0" xfId="2" applyNumberFormat="1" applyFont="1" applyFill="1" applyBorder="1" applyAlignment="1">
      <alignment horizontal="right" vertical="top" indent="1"/>
    </xf>
    <xf numFmtId="0" fontId="10" fillId="0" borderId="0" xfId="0" applyFont="1" applyFill="1" applyBorder="1" applyAlignment="1">
      <alignment horizontal="center" vertical="top"/>
    </xf>
    <xf numFmtId="167" fontId="10" fillId="6" borderId="0" xfId="2" applyNumberFormat="1" applyFont="1" applyFill="1" applyBorder="1" applyAlignment="1">
      <alignment vertical="top"/>
    </xf>
    <xf numFmtId="0" fontId="10" fillId="5" borderId="1" xfId="0" applyFont="1" applyFill="1" applyBorder="1" applyAlignment="1">
      <alignment vertical="top"/>
    </xf>
    <xf numFmtId="0" fontId="10" fillId="5" borderId="1" xfId="0" applyFont="1" applyFill="1" applyBorder="1" applyAlignment="1">
      <alignment horizontal="right" vertical="top" indent="1"/>
    </xf>
    <xf numFmtId="49" fontId="10" fillId="5" borderId="0" xfId="0" applyNumberFormat="1" applyFont="1" applyFill="1" applyBorder="1" applyAlignment="1">
      <alignment horizontal="center" vertical="top"/>
    </xf>
    <xf numFmtId="164" fontId="13" fillId="5" borderId="0" xfId="0" applyNumberFormat="1" applyFont="1" applyFill="1" applyBorder="1" applyAlignment="1">
      <alignment horizontal="center" vertical="top"/>
    </xf>
    <xf numFmtId="164" fontId="13" fillId="5" borderId="1" xfId="0" applyNumberFormat="1" applyFont="1" applyFill="1" applyBorder="1" applyAlignment="1">
      <alignment horizontal="center" vertical="top"/>
    </xf>
    <xf numFmtId="164" fontId="10" fillId="5" borderId="0" xfId="0" applyNumberFormat="1" applyFont="1" applyFill="1" applyBorder="1" applyAlignment="1">
      <alignment vertical="top"/>
    </xf>
    <xf numFmtId="164" fontId="13" fillId="2" borderId="0" xfId="0" applyNumberFormat="1" applyFont="1" applyFill="1" applyBorder="1" applyAlignment="1">
      <alignment vertical="top"/>
    </xf>
    <xf numFmtId="164" fontId="10" fillId="5" borderId="0" xfId="0" applyNumberFormat="1" applyFont="1" applyFill="1" applyBorder="1" applyAlignment="1">
      <alignment horizontal="center" vertical="top"/>
    </xf>
    <xf numFmtId="43" fontId="10" fillId="4" borderId="0" xfId="0" applyNumberFormat="1" applyFont="1" applyFill="1" applyBorder="1" applyAlignment="1">
      <alignment vertical="top"/>
    </xf>
    <xf numFmtId="43" fontId="10" fillId="5" borderId="0" xfId="0" applyNumberFormat="1" applyFont="1" applyFill="1" applyBorder="1" applyAlignment="1">
      <alignment vertical="top"/>
    </xf>
    <xf numFmtId="0" fontId="11" fillId="5" borderId="0" xfId="0" applyFont="1" applyFill="1" applyBorder="1" applyAlignment="1">
      <alignment vertical="top"/>
    </xf>
    <xf numFmtId="0" fontId="11" fillId="2" borderId="0" xfId="0" applyFont="1" applyFill="1" applyBorder="1" applyAlignment="1">
      <alignment horizontal="left" vertical="top" indent="1"/>
    </xf>
    <xf numFmtId="165" fontId="10" fillId="0" borderId="0" xfId="0" applyNumberFormat="1" applyFont="1" applyFill="1" applyBorder="1" applyAlignment="1">
      <alignment horizontal="center" vertical="top"/>
    </xf>
    <xf numFmtId="43" fontId="10" fillId="2" borderId="0" xfId="0" applyNumberFormat="1" applyFont="1" applyFill="1" applyBorder="1" applyAlignment="1">
      <alignment vertical="top"/>
    </xf>
    <xf numFmtId="43" fontId="10" fillId="0" borderId="0" xfId="0" applyNumberFormat="1" applyFont="1" applyFill="1" applyBorder="1" applyAlignment="1">
      <alignment vertical="top"/>
    </xf>
    <xf numFmtId="0" fontId="10" fillId="0" borderId="0" xfId="0" applyFont="1" applyFill="1" applyBorder="1" applyAlignment="1">
      <alignment horizontal="left" vertical="top" indent="1"/>
    </xf>
    <xf numFmtId="43" fontId="10" fillId="4" borderId="1" xfId="0" applyNumberFormat="1" applyFont="1" applyFill="1" applyBorder="1" applyAlignment="1">
      <alignment vertical="top"/>
    </xf>
    <xf numFmtId="0" fontId="10" fillId="2" borderId="0" xfId="0" applyFont="1" applyFill="1" applyBorder="1" applyAlignment="1">
      <alignment horizontal="left" vertical="top" indent="2"/>
    </xf>
    <xf numFmtId="0" fontId="10" fillId="2" borderId="0" xfId="0" applyFont="1" applyFill="1" applyBorder="1" applyAlignment="1">
      <alignment horizontal="left" vertical="top" wrapText="1" indent="2"/>
    </xf>
    <xf numFmtId="43" fontId="10" fillId="5" borderId="1" xfId="0" applyNumberFormat="1" applyFont="1" applyFill="1" applyBorder="1" applyAlignment="1">
      <alignment vertical="top"/>
    </xf>
    <xf numFmtId="0" fontId="11" fillId="0" borderId="0" xfId="0" applyFont="1" applyFill="1" applyBorder="1" applyAlignment="1">
      <alignment horizontal="left" vertical="top" indent="1"/>
    </xf>
    <xf numFmtId="10" fontId="10" fillId="0" borderId="0" xfId="0" applyNumberFormat="1" applyFont="1" applyFill="1" applyBorder="1" applyAlignment="1">
      <alignment vertical="top"/>
    </xf>
    <xf numFmtId="10" fontId="10" fillId="2" borderId="0" xfId="3" applyNumberFormat="1" applyFont="1" applyFill="1" applyBorder="1" applyAlignment="1">
      <alignment vertical="top"/>
    </xf>
    <xf numFmtId="167" fontId="10" fillId="5" borderId="0" xfId="1" applyNumberFormat="1" applyFont="1" applyFill="1" applyBorder="1" applyAlignment="1">
      <alignment vertical="top"/>
    </xf>
    <xf numFmtId="0" fontId="12" fillId="2" borderId="1" xfId="0" applyFont="1" applyFill="1" applyBorder="1" applyAlignment="1">
      <alignment horizontal="center" vertical="center"/>
    </xf>
    <xf numFmtId="0" fontId="11" fillId="2" borderId="0" xfId="0" applyFont="1" applyFill="1" applyBorder="1" applyAlignment="1">
      <alignment vertical="top" wrapText="1"/>
    </xf>
    <xf numFmtId="167" fontId="10" fillId="0" borderId="0" xfId="2" applyNumberFormat="1" applyFont="1" applyFill="1" applyBorder="1" applyAlignment="1">
      <alignment vertical="top"/>
    </xf>
    <xf numFmtId="0" fontId="10" fillId="5" borderId="1" xfId="0" applyFont="1" applyFill="1" applyBorder="1" applyAlignment="1">
      <alignment vertical="center"/>
    </xf>
    <xf numFmtId="0" fontId="10" fillId="2" borderId="1" xfId="0" applyFont="1" applyFill="1" applyBorder="1" applyAlignment="1">
      <alignment horizontal="center" vertical="top"/>
    </xf>
    <xf numFmtId="0" fontId="10" fillId="0" borderId="1" xfId="0" applyFont="1" applyFill="1" applyBorder="1" applyAlignment="1">
      <alignment horizontal="center" vertical="top"/>
    </xf>
    <xf numFmtId="167" fontId="10" fillId="5" borderId="11" xfId="2" applyNumberFormat="1" applyFont="1" applyFill="1" applyBorder="1" applyAlignment="1">
      <alignment vertical="top"/>
    </xf>
    <xf numFmtId="0" fontId="10" fillId="5" borderId="1" xfId="0" applyFont="1" applyFill="1" applyBorder="1" applyAlignment="1">
      <alignment horizontal="center" vertical="top"/>
    </xf>
    <xf numFmtId="10" fontId="10" fillId="5" borderId="0" xfId="0" applyNumberFormat="1" applyFont="1" applyFill="1" applyBorder="1" applyAlignment="1">
      <alignment vertical="top"/>
    </xf>
    <xf numFmtId="10" fontId="10" fillId="5" borderId="0" xfId="3" applyNumberFormat="1" applyFont="1" applyFill="1" applyBorder="1" applyAlignment="1">
      <alignment vertical="top"/>
    </xf>
    <xf numFmtId="10" fontId="10" fillId="5" borderId="0" xfId="0" applyNumberFormat="1" applyFont="1" applyFill="1" applyBorder="1" applyAlignment="1">
      <alignment horizontal="right" vertical="top"/>
    </xf>
    <xf numFmtId="10" fontId="10" fillId="5" borderId="1" xfId="0" applyNumberFormat="1" applyFont="1" applyFill="1" applyBorder="1" applyAlignment="1">
      <alignment vertical="top"/>
    </xf>
    <xf numFmtId="10" fontId="10" fillId="5" borderId="5" xfId="0" applyNumberFormat="1" applyFont="1" applyFill="1" applyBorder="1" applyAlignment="1">
      <alignment horizontal="right" vertical="top"/>
    </xf>
    <xf numFmtId="10" fontId="10" fillId="5" borderId="2" xfId="0" applyNumberFormat="1" applyFont="1" applyFill="1" applyBorder="1" applyAlignment="1">
      <alignment horizontal="right" vertical="top"/>
    </xf>
    <xf numFmtId="10" fontId="10" fillId="5" borderId="0" xfId="0" applyNumberFormat="1" applyFont="1" applyFill="1" applyBorder="1" applyAlignment="1">
      <alignment horizontal="right" vertical="center"/>
    </xf>
    <xf numFmtId="0" fontId="10" fillId="5" borderId="0" xfId="0" quotePrefix="1" applyFont="1" applyFill="1" applyBorder="1" applyAlignment="1">
      <alignment horizontal="center" vertical="center"/>
    </xf>
    <xf numFmtId="0" fontId="11" fillId="5" borderId="0" xfId="0" applyFont="1" applyFill="1" applyBorder="1" applyAlignment="1">
      <alignment vertical="center"/>
    </xf>
    <xf numFmtId="165" fontId="13" fillId="2" borderId="0" xfId="0" applyNumberFormat="1" applyFont="1" applyFill="1" applyBorder="1" applyAlignment="1">
      <alignment horizontal="center" vertical="center"/>
    </xf>
    <xf numFmtId="0" fontId="13" fillId="2" borderId="0" xfId="0" applyFont="1" applyFill="1" applyBorder="1" applyAlignment="1">
      <alignment vertical="top"/>
    </xf>
    <xf numFmtId="0" fontId="13" fillId="5" borderId="0" xfId="0" applyFont="1" applyFill="1" applyBorder="1" applyAlignment="1">
      <alignment vertical="center"/>
    </xf>
    <xf numFmtId="0" fontId="13" fillId="5" borderId="0" xfId="0" applyFont="1" applyFill="1" applyBorder="1" applyAlignment="1">
      <alignment vertical="top"/>
    </xf>
    <xf numFmtId="0" fontId="13" fillId="3" borderId="0" xfId="0" applyFont="1" applyFill="1" applyBorder="1" applyAlignment="1">
      <alignment vertical="top"/>
    </xf>
    <xf numFmtId="0" fontId="13" fillId="3" borderId="0" xfId="0" applyFont="1" applyFill="1" applyBorder="1" applyAlignment="1">
      <alignment horizontal="left" vertical="top"/>
    </xf>
    <xf numFmtId="165" fontId="10" fillId="2" borderId="0" xfId="0" applyNumberFormat="1" applyFont="1" applyFill="1" applyBorder="1" applyAlignment="1">
      <alignment horizontal="left" vertical="center"/>
    </xf>
    <xf numFmtId="0" fontId="10" fillId="0" borderId="0" xfId="0" applyFont="1" applyFill="1" applyBorder="1" applyAlignment="1">
      <alignment horizontal="right" vertical="top"/>
    </xf>
    <xf numFmtId="0" fontId="10" fillId="5" borderId="0" xfId="0" applyFont="1" applyFill="1" applyBorder="1" applyAlignment="1">
      <alignment horizontal="center" vertical="top" wrapText="1"/>
    </xf>
    <xf numFmtId="168" fontId="10" fillId="6" borderId="0" xfId="3" applyNumberFormat="1" applyFont="1" applyFill="1" applyBorder="1" applyAlignment="1">
      <alignment vertical="top"/>
    </xf>
    <xf numFmtId="0" fontId="11" fillId="5" borderId="0" xfId="0" applyFont="1" applyFill="1" applyBorder="1" applyAlignment="1">
      <alignment horizontal="center" vertical="top"/>
    </xf>
    <xf numFmtId="171" fontId="11" fillId="6" borderId="0" xfId="0" applyNumberFormat="1" applyFont="1" applyFill="1" applyBorder="1" applyAlignment="1">
      <alignment horizontal="right" vertical="center"/>
    </xf>
    <xf numFmtId="171" fontId="10" fillId="2" borderId="0" xfId="2" applyNumberFormat="1" applyFont="1" applyFill="1" applyBorder="1" applyAlignment="1">
      <alignment horizontal="right" vertical="top" indent="1"/>
    </xf>
    <xf numFmtId="171" fontId="10" fillId="5" borderId="0" xfId="0" applyNumberFormat="1" applyFont="1" applyFill="1" applyBorder="1" applyAlignment="1">
      <alignment horizontal="center" vertical="center"/>
    </xf>
    <xf numFmtId="171" fontId="10" fillId="5" borderId="0" xfId="0" applyNumberFormat="1" applyFont="1" applyFill="1" applyBorder="1" applyAlignment="1">
      <alignment vertical="top"/>
    </xf>
    <xf numFmtId="0" fontId="15" fillId="5" borderId="0" xfId="0" applyFont="1" applyFill="1" applyBorder="1" applyAlignment="1">
      <alignment vertical="top"/>
    </xf>
    <xf numFmtId="171" fontId="10" fillId="2" borderId="0" xfId="0" applyNumberFormat="1" applyFont="1" applyFill="1" applyBorder="1" applyAlignment="1">
      <alignment vertical="top"/>
    </xf>
    <xf numFmtId="0" fontId="10" fillId="7" borderId="0" xfId="0" applyFont="1" applyFill="1" applyBorder="1" applyAlignment="1">
      <alignment vertical="top"/>
    </xf>
    <xf numFmtId="171" fontId="10" fillId="7" borderId="0" xfId="0" applyNumberFormat="1" applyFont="1" applyFill="1" applyBorder="1" applyAlignment="1">
      <alignment vertical="top"/>
    </xf>
    <xf numFmtId="0" fontId="10" fillId="7" borderId="0" xfId="0" applyFont="1" applyFill="1" applyBorder="1" applyAlignment="1">
      <alignment horizontal="center" vertical="top"/>
    </xf>
    <xf numFmtId="167" fontId="10" fillId="7" borderId="0" xfId="2" applyNumberFormat="1" applyFont="1" applyFill="1" applyBorder="1" applyAlignment="1">
      <alignment vertical="top"/>
    </xf>
    <xf numFmtId="168" fontId="10" fillId="7" borderId="0" xfId="3" applyNumberFormat="1" applyFont="1" applyFill="1" applyBorder="1" applyAlignment="1">
      <alignment vertical="top"/>
    </xf>
    <xf numFmtId="0" fontId="10" fillId="7" borderId="0" xfId="0" applyFont="1" applyFill="1" applyBorder="1" applyAlignment="1">
      <alignment horizontal="left" vertical="top"/>
    </xf>
    <xf numFmtId="0" fontId="9" fillId="2" borderId="0" xfId="0" applyFont="1" applyFill="1" applyBorder="1" applyAlignment="1">
      <alignment horizontal="center" vertical="center"/>
    </xf>
    <xf numFmtId="0" fontId="9" fillId="2" borderId="0" xfId="0" applyFont="1" applyFill="1" applyBorder="1" applyAlignment="1">
      <alignment horizontal="left" vertical="top"/>
    </xf>
    <xf numFmtId="0" fontId="9" fillId="2" borderId="0" xfId="0" applyFont="1" applyFill="1" applyBorder="1" applyAlignment="1">
      <alignment horizontal="center" vertical="top"/>
    </xf>
    <xf numFmtId="0" fontId="10" fillId="6" borderId="0" xfId="0" applyFont="1" applyFill="1" applyBorder="1" applyAlignment="1">
      <alignment horizontal="right" vertical="top"/>
    </xf>
    <xf numFmtId="0" fontId="10" fillId="2" borderId="0" xfId="0" applyFont="1" applyFill="1" applyBorder="1" applyAlignment="1">
      <alignment horizontal="center" vertical="center"/>
    </xf>
    <xf numFmtId="0" fontId="10" fillId="2" borderId="0" xfId="0" applyFont="1" applyFill="1" applyBorder="1" applyAlignment="1">
      <alignment horizontal="left" vertical="top" wrapText="1"/>
    </xf>
    <xf numFmtId="49" fontId="10" fillId="2" borderId="0" xfId="0" applyNumberFormat="1" applyFont="1" applyFill="1" applyBorder="1" applyAlignment="1">
      <alignment horizontal="center"/>
    </xf>
    <xf numFmtId="0" fontId="10" fillId="2" borderId="1" xfId="0" applyNumberFormat="1" applyFont="1" applyFill="1" applyBorder="1" applyAlignment="1">
      <alignment horizontal="center" vertical="top"/>
    </xf>
    <xf numFmtId="49" fontId="13"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vertical="top"/>
    </xf>
    <xf numFmtId="49" fontId="13" fillId="2" borderId="0" xfId="0" applyNumberFormat="1" applyFont="1" applyFill="1" applyBorder="1" applyAlignment="1">
      <alignment horizontal="center"/>
    </xf>
    <xf numFmtId="49" fontId="10" fillId="4" borderId="0" xfId="0" applyNumberFormat="1" applyFont="1" applyFill="1" applyBorder="1" applyAlignment="1">
      <alignment horizontal="center" vertical="top"/>
    </xf>
    <xf numFmtId="43" fontId="10" fillId="4" borderId="15" xfId="2" applyNumberFormat="1" applyFont="1" applyFill="1" applyBorder="1" applyAlignment="1">
      <alignment horizontal="center" vertical="top"/>
    </xf>
    <xf numFmtId="49" fontId="10" fillId="2" borderId="9" xfId="0" applyNumberFormat="1" applyFont="1" applyFill="1" applyBorder="1" applyAlignment="1">
      <alignment horizontal="center" vertical="top"/>
    </xf>
    <xf numFmtId="49" fontId="10" fillId="2" borderId="6" xfId="0" applyNumberFormat="1" applyFont="1" applyFill="1" applyBorder="1" applyAlignment="1">
      <alignment horizontal="center" vertical="top"/>
    </xf>
    <xf numFmtId="49" fontId="10" fillId="2" borderId="9" xfId="0" applyNumberFormat="1" applyFont="1" applyFill="1" applyBorder="1" applyAlignment="1">
      <alignment horizontal="center"/>
    </xf>
    <xf numFmtId="0" fontId="10" fillId="2" borderId="0" xfId="0" applyNumberFormat="1" applyFont="1" applyFill="1" applyBorder="1" applyAlignment="1">
      <alignment horizontal="center"/>
    </xf>
    <xf numFmtId="49" fontId="10" fillId="2" borderId="9" xfId="0" applyNumberFormat="1" applyFont="1" applyFill="1" applyBorder="1" applyAlignment="1">
      <alignment horizontal="center" wrapText="1"/>
    </xf>
    <xf numFmtId="0" fontId="9" fillId="2" borderId="0" xfId="0" applyFont="1" applyFill="1" applyBorder="1" applyAlignment="1">
      <alignment horizontal="left"/>
    </xf>
    <xf numFmtId="49" fontId="10" fillId="0" borderId="14" xfId="0" applyNumberFormat="1" applyFont="1" applyFill="1" applyBorder="1" applyAlignment="1">
      <alignment horizontal="center" vertical="top"/>
    </xf>
    <xf numFmtId="49" fontId="10" fillId="4" borderId="14" xfId="0" applyNumberFormat="1" applyFont="1" applyFill="1" applyBorder="1" applyAlignment="1">
      <alignment horizontal="center" vertical="top"/>
    </xf>
    <xf numFmtId="43" fontId="10" fillId="2" borderId="15" xfId="2" applyNumberFormat="1" applyFont="1" applyFill="1" applyBorder="1" applyAlignment="1">
      <alignment horizontal="center" vertical="top"/>
    </xf>
    <xf numFmtId="49" fontId="10" fillId="2" borderId="14" xfId="0" applyNumberFormat="1" applyFont="1" applyFill="1" applyBorder="1" applyAlignment="1">
      <alignment horizontal="center" vertical="top"/>
    </xf>
    <xf numFmtId="43" fontId="10" fillId="2" borderId="14" xfId="2" applyNumberFormat="1" applyFont="1" applyFill="1" applyBorder="1" applyAlignment="1">
      <alignment horizontal="center" vertical="top"/>
    </xf>
    <xf numFmtId="43" fontId="10" fillId="7" borderId="14" xfId="2" applyNumberFormat="1" applyFont="1" applyFill="1" applyBorder="1" applyAlignment="1">
      <alignment horizontal="center" vertical="top"/>
    </xf>
    <xf numFmtId="43" fontId="10" fillId="6" borderId="14" xfId="2" applyNumberFormat="1" applyFont="1" applyFill="1" applyBorder="1" applyAlignment="1">
      <alignment horizontal="center" vertical="top"/>
    </xf>
    <xf numFmtId="43" fontId="10" fillId="4" borderId="14" xfId="2" applyNumberFormat="1" applyFont="1" applyFill="1" applyBorder="1" applyAlignment="1">
      <alignment horizontal="center" vertical="top"/>
    </xf>
    <xf numFmtId="49" fontId="10" fillId="2" borderId="15" xfId="0" applyNumberFormat="1" applyFont="1" applyFill="1" applyBorder="1" applyAlignment="1">
      <alignment horizontal="center" vertical="top"/>
    </xf>
    <xf numFmtId="168" fontId="10" fillId="2" borderId="15" xfId="2" applyNumberFormat="1" applyFont="1" applyFill="1" applyBorder="1" applyAlignment="1">
      <alignment horizontal="right" vertical="top" indent="1"/>
    </xf>
    <xf numFmtId="49" fontId="10" fillId="4" borderId="16" xfId="0" applyNumberFormat="1" applyFont="1" applyFill="1" applyBorder="1" applyAlignment="1">
      <alignment horizontal="center" vertical="top"/>
    </xf>
    <xf numFmtId="43" fontId="10" fillId="6" borderId="16" xfId="2" applyNumberFormat="1" applyFont="1" applyFill="1" applyBorder="1" applyAlignment="1">
      <alignment horizontal="center" vertical="top"/>
    </xf>
    <xf numFmtId="43" fontId="10" fillId="7" borderId="16" xfId="2" applyNumberFormat="1" applyFont="1" applyFill="1" applyBorder="1" applyAlignment="1">
      <alignment horizontal="center" vertical="top"/>
    </xf>
    <xf numFmtId="43" fontId="10" fillId="2" borderId="16" xfId="2" applyNumberFormat="1" applyFont="1" applyFill="1" applyBorder="1" applyAlignment="1">
      <alignment horizontal="center" vertical="top"/>
    </xf>
    <xf numFmtId="43" fontId="10" fillId="4" borderId="16" xfId="2" applyNumberFormat="1" applyFont="1" applyFill="1" applyBorder="1" applyAlignment="1">
      <alignment horizontal="center" vertical="top"/>
    </xf>
    <xf numFmtId="49" fontId="10" fillId="2" borderId="16" xfId="0" applyNumberFormat="1" applyFont="1" applyFill="1" applyBorder="1" applyAlignment="1">
      <alignment horizontal="center" vertical="top"/>
    </xf>
    <xf numFmtId="0" fontId="10" fillId="2" borderId="0" xfId="0" applyNumberFormat="1" applyFont="1" applyFill="1" applyBorder="1" applyAlignment="1">
      <alignment horizontal="center" wrapText="1"/>
    </xf>
    <xf numFmtId="49" fontId="10" fillId="2" borderId="0" xfId="0" applyNumberFormat="1" applyFont="1" applyFill="1" applyBorder="1" applyAlignment="1">
      <alignment horizontal="left" wrapText="1"/>
    </xf>
    <xf numFmtId="43" fontId="10" fillId="2" borderId="0" xfId="2" applyNumberFormat="1" applyFont="1" applyFill="1" applyBorder="1" applyAlignment="1">
      <alignment horizontal="center"/>
    </xf>
    <xf numFmtId="168" fontId="10" fillId="2" borderId="0" xfId="3" applyNumberFormat="1" applyFont="1" applyFill="1" applyBorder="1" applyAlignment="1">
      <alignment horizontal="right" indent="1"/>
    </xf>
    <xf numFmtId="0" fontId="9" fillId="2" borderId="0" xfId="0" applyFont="1" applyFill="1" applyBorder="1" applyAlignment="1">
      <alignment horizontal="left" vertical="top" wrapText="1"/>
    </xf>
    <xf numFmtId="43" fontId="10" fillId="5" borderId="0" xfId="2" applyNumberFormat="1" applyFont="1" applyFill="1" applyBorder="1" applyAlignment="1">
      <alignment horizontal="center" vertical="top"/>
    </xf>
    <xf numFmtId="0" fontId="13" fillId="2" borderId="0" xfId="0" applyNumberFormat="1" applyFont="1" applyFill="1" applyBorder="1" applyAlignment="1">
      <alignment horizontal="left" vertical="top"/>
    </xf>
    <xf numFmtId="49" fontId="10" fillId="4" borderId="15" xfId="0" applyNumberFormat="1" applyFont="1" applyFill="1" applyBorder="1" applyAlignment="1">
      <alignment horizontal="center"/>
    </xf>
    <xf numFmtId="49" fontId="10" fillId="2" borderId="15" xfId="0" applyNumberFormat="1" applyFont="1" applyFill="1" applyBorder="1" applyAlignment="1">
      <alignment horizontal="center" wrapText="1"/>
    </xf>
    <xf numFmtId="49" fontId="10" fillId="0" borderId="16" xfId="0" applyNumberFormat="1" applyFont="1" applyFill="1" applyBorder="1" applyAlignment="1">
      <alignment horizontal="center" vertical="top"/>
    </xf>
    <xf numFmtId="172" fontId="10" fillId="6" borderId="17" xfId="0" applyNumberFormat="1" applyFont="1" applyFill="1" applyBorder="1" applyAlignment="1">
      <alignment horizontal="center" vertical="top"/>
    </xf>
    <xf numFmtId="43" fontId="10" fillId="0" borderId="17" xfId="2" applyNumberFormat="1" applyFont="1" applyFill="1" applyBorder="1" applyAlignment="1">
      <alignment horizontal="center" vertical="top"/>
    </xf>
    <xf numFmtId="43" fontId="10" fillId="6" borderId="17" xfId="2" applyNumberFormat="1" applyFont="1" applyFill="1" applyBorder="1" applyAlignment="1">
      <alignment horizontal="center" vertical="top"/>
    </xf>
    <xf numFmtId="43" fontId="10" fillId="7" borderId="17" xfId="2" applyNumberFormat="1" applyFont="1" applyFill="1" applyBorder="1" applyAlignment="1">
      <alignment horizontal="center" vertical="top"/>
    </xf>
    <xf numFmtId="43" fontId="10" fillId="6" borderId="19" xfId="2" applyNumberFormat="1" applyFont="1" applyFill="1" applyBorder="1" applyAlignment="1">
      <alignment horizontal="center" vertical="top"/>
    </xf>
    <xf numFmtId="43" fontId="10" fillId="2" borderId="19" xfId="2" applyNumberFormat="1" applyFont="1" applyFill="1" applyBorder="1" applyAlignment="1">
      <alignment horizontal="center" vertical="top"/>
    </xf>
    <xf numFmtId="172" fontId="10" fillId="2" borderId="12" xfId="2" applyNumberFormat="1" applyFont="1" applyFill="1" applyBorder="1" applyAlignment="1">
      <alignment horizontal="center" vertical="top"/>
    </xf>
    <xf numFmtId="172" fontId="10" fillId="2" borderId="18" xfId="2" applyNumberFormat="1" applyFont="1" applyFill="1" applyBorder="1" applyAlignment="1">
      <alignment horizontal="center" vertical="top"/>
    </xf>
    <xf numFmtId="172" fontId="10" fillId="2" borderId="20" xfId="2" applyNumberFormat="1" applyFont="1" applyFill="1" applyBorder="1" applyAlignment="1">
      <alignment horizontal="center" vertical="top"/>
    </xf>
    <xf numFmtId="175" fontId="10" fillId="2" borderId="15" xfId="2" applyNumberFormat="1" applyFont="1" applyFill="1" applyBorder="1" applyAlignment="1">
      <alignment horizontal="center" vertical="top"/>
    </xf>
    <xf numFmtId="0" fontId="13" fillId="2" borderId="0" xfId="0" applyFont="1" applyFill="1" applyBorder="1" applyAlignment="1">
      <alignment horizontal="center"/>
    </xf>
    <xf numFmtId="0" fontId="10" fillId="2" borderId="1" xfId="0" applyFont="1" applyFill="1" applyBorder="1" applyAlignment="1">
      <alignment horizontal="center" wrapText="1"/>
    </xf>
    <xf numFmtId="0" fontId="13" fillId="2" borderId="0" xfId="0" applyFont="1" applyFill="1" applyBorder="1" applyAlignment="1">
      <alignment horizontal="center" wrapText="1"/>
    </xf>
    <xf numFmtId="0" fontId="13" fillId="2" borderId="0" xfId="0" quotePrefix="1" applyFont="1" applyFill="1" applyBorder="1" applyAlignment="1">
      <alignment horizontal="center" vertical="top"/>
    </xf>
    <xf numFmtId="0" fontId="10" fillId="2" borderId="0" xfId="0" applyFont="1" applyFill="1" applyBorder="1" applyAlignment="1">
      <alignment horizontal="center"/>
    </xf>
    <xf numFmtId="0" fontId="10" fillId="2" borderId="0" xfId="0" applyFont="1" applyFill="1" applyBorder="1" applyAlignment="1">
      <alignment horizontal="center" wrapText="1"/>
    </xf>
    <xf numFmtId="0" fontId="10" fillId="0" borderId="0" xfId="0" applyFont="1" applyFill="1" applyBorder="1" applyAlignment="1">
      <alignment horizontal="center" wrapText="1"/>
    </xf>
    <xf numFmtId="43" fontId="10" fillId="4" borderId="0" xfId="2" applyNumberFormat="1" applyFont="1" applyFill="1" applyBorder="1" applyAlignment="1">
      <alignment horizontal="center" vertical="top"/>
    </xf>
    <xf numFmtId="0" fontId="10" fillId="2" borderId="0" xfId="0" applyFont="1" applyFill="1" applyBorder="1" applyAlignment="1">
      <alignment horizontal="right" vertical="top" wrapText="1"/>
    </xf>
    <xf numFmtId="43" fontId="10" fillId="5" borderId="4" xfId="2" applyNumberFormat="1" applyFont="1" applyFill="1" applyBorder="1" applyAlignment="1">
      <alignment horizontal="center"/>
    </xf>
    <xf numFmtId="0" fontId="13" fillId="2" borderId="0" xfId="0" quotePrefix="1" applyFont="1" applyFill="1" applyBorder="1" applyAlignment="1">
      <alignment horizontal="center"/>
    </xf>
    <xf numFmtId="43" fontId="10" fillId="5" borderId="4" xfId="2" applyNumberFormat="1" applyFont="1" applyFill="1" applyBorder="1" applyAlignment="1">
      <alignment horizontal="center" vertical="top"/>
    </xf>
    <xf numFmtId="0" fontId="18" fillId="2" borderId="0" xfId="0" applyFont="1" applyFill="1" applyBorder="1" applyAlignment="1">
      <alignment horizontal="center" vertical="top"/>
    </xf>
    <xf numFmtId="0" fontId="18" fillId="2" borderId="0" xfId="0" applyFont="1" applyFill="1" applyBorder="1" applyAlignment="1">
      <alignment vertical="top"/>
    </xf>
    <xf numFmtId="43" fontId="10" fillId="6" borderId="0" xfId="2" applyNumberFormat="1" applyFont="1" applyFill="1" applyBorder="1" applyAlignment="1">
      <alignment horizontal="center" vertical="top"/>
    </xf>
    <xf numFmtId="0" fontId="18" fillId="2" borderId="0" xfId="0" applyFont="1" applyFill="1" applyBorder="1" applyAlignment="1">
      <alignment horizontal="left" vertical="top"/>
    </xf>
    <xf numFmtId="0" fontId="10" fillId="2" borderId="0" xfId="0" quotePrefix="1" applyFont="1" applyFill="1" applyBorder="1" applyAlignment="1">
      <alignment horizontal="center"/>
    </xf>
    <xf numFmtId="0" fontId="10" fillId="2" borderId="1" xfId="0" applyFont="1" applyFill="1" applyBorder="1" applyAlignment="1">
      <alignment horizontal="left"/>
    </xf>
    <xf numFmtId="0" fontId="10" fillId="2" borderId="1" xfId="0" applyFont="1" applyFill="1" applyBorder="1" applyAlignment="1">
      <alignment horizontal="center"/>
    </xf>
    <xf numFmtId="0" fontId="10" fillId="4" borderId="0" xfId="0" applyFont="1" applyFill="1" applyBorder="1" applyAlignment="1">
      <alignment horizontal="left" vertical="top"/>
    </xf>
    <xf numFmtId="170" fontId="10" fillId="4" borderId="11" xfId="0" applyNumberFormat="1" applyFont="1" applyFill="1" applyBorder="1" applyAlignment="1">
      <alignment horizontal="right" vertical="top" indent="2"/>
    </xf>
    <xf numFmtId="0" fontId="10" fillId="4" borderId="1" xfId="0" applyFont="1" applyFill="1" applyBorder="1" applyAlignment="1">
      <alignment horizontal="left" vertical="top"/>
    </xf>
    <xf numFmtId="170" fontId="10" fillId="4" borderId="0" xfId="0" applyNumberFormat="1" applyFont="1" applyFill="1" applyBorder="1" applyAlignment="1">
      <alignment horizontal="right" vertical="top" indent="2"/>
    </xf>
    <xf numFmtId="0" fontId="10" fillId="2" borderId="11" xfId="0" applyFont="1" applyFill="1" applyBorder="1" applyAlignment="1">
      <alignment horizontal="left" vertical="top"/>
    </xf>
    <xf numFmtId="43" fontId="10" fillId="5" borderId="11" xfId="2" applyNumberFormat="1" applyFont="1" applyFill="1" applyBorder="1" applyAlignment="1">
      <alignment horizontal="center" vertical="top"/>
    </xf>
    <xf numFmtId="0" fontId="9" fillId="5" borderId="0" xfId="0" applyFont="1" applyFill="1" applyBorder="1" applyAlignment="1">
      <alignment horizontal="left" vertical="top"/>
    </xf>
    <xf numFmtId="0" fontId="10" fillId="7" borderId="0" xfId="0" applyFont="1" applyFill="1" applyBorder="1" applyAlignment="1">
      <alignment horizontal="right" vertical="top" wrapText="1"/>
    </xf>
    <xf numFmtId="43" fontId="10" fillId="7" borderId="4" xfId="2" applyNumberFormat="1" applyFont="1" applyFill="1" applyBorder="1" applyAlignment="1">
      <alignment horizontal="center" vertical="top"/>
    </xf>
    <xf numFmtId="167" fontId="10" fillId="7" borderId="0" xfId="2" applyNumberFormat="1" applyFont="1" applyFill="1" applyBorder="1" applyAlignment="1">
      <alignment horizontal="center" vertical="top"/>
    </xf>
    <xf numFmtId="0" fontId="11" fillId="7" borderId="0" xfId="0" applyFont="1" applyFill="1" applyBorder="1" applyAlignment="1">
      <alignment vertical="top" wrapText="1"/>
    </xf>
    <xf numFmtId="0" fontId="11" fillId="7" borderId="0" xfId="0" applyFont="1" applyFill="1" applyBorder="1" applyAlignment="1">
      <alignment vertical="top"/>
    </xf>
    <xf numFmtId="0" fontId="10" fillId="7" borderId="1" xfId="0" applyFont="1" applyFill="1" applyBorder="1" applyAlignment="1">
      <alignment vertical="top"/>
    </xf>
    <xf numFmtId="0" fontId="12" fillId="2" borderId="0" xfId="0" applyFont="1" applyFill="1" applyBorder="1" applyAlignment="1">
      <alignment horizontal="center" wrapText="1"/>
    </xf>
    <xf numFmtId="0" fontId="12" fillId="2" borderId="1" xfId="0" applyFont="1" applyFill="1" applyBorder="1" applyAlignment="1">
      <alignment horizontal="center" wrapText="1"/>
    </xf>
    <xf numFmtId="0" fontId="11" fillId="2" borderId="0" xfId="0" applyFont="1" applyFill="1" applyBorder="1" applyAlignment="1">
      <alignment horizontal="center" vertical="center" wrapText="1"/>
    </xf>
    <xf numFmtId="49" fontId="10" fillId="2" borderId="0"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165" fontId="10" fillId="2" borderId="0" xfId="0" applyNumberFormat="1" applyFont="1" applyFill="1" applyBorder="1" applyAlignment="1">
      <alignment horizontal="center" vertical="center" wrapText="1"/>
    </xf>
    <xf numFmtId="9" fontId="10" fillId="2" borderId="0" xfId="3" applyFont="1" applyFill="1" applyBorder="1" applyAlignment="1">
      <alignment horizontal="center" vertical="top"/>
    </xf>
    <xf numFmtId="49" fontId="10" fillId="2" borderId="0" xfId="0" applyNumberFormat="1" applyFont="1" applyFill="1" applyBorder="1" applyAlignment="1">
      <alignment horizontal="right" vertical="top"/>
    </xf>
    <xf numFmtId="49" fontId="10" fillId="2" borderId="0" xfId="0" applyNumberFormat="1" applyFont="1" applyFill="1" applyBorder="1" applyAlignment="1">
      <alignment vertical="top"/>
    </xf>
    <xf numFmtId="49" fontId="10" fillId="2" borderId="0" xfId="0" applyNumberFormat="1" applyFont="1" applyFill="1" applyBorder="1" applyAlignment="1">
      <alignment horizontal="left" vertical="top"/>
    </xf>
    <xf numFmtId="9" fontId="10" fillId="2" borderId="0" xfId="3" quotePrefix="1" applyFont="1" applyFill="1" applyBorder="1" applyAlignment="1">
      <alignment horizontal="right" vertical="top"/>
    </xf>
    <xf numFmtId="43" fontId="10" fillId="5" borderId="0" xfId="2" applyNumberFormat="1" applyFont="1" applyFill="1" applyBorder="1" applyAlignment="1">
      <alignment horizontal="right" vertical="top"/>
    </xf>
    <xf numFmtId="49" fontId="10" fillId="0" borderId="0" xfId="0" applyNumberFormat="1" applyFont="1" applyFill="1" applyBorder="1" applyAlignment="1">
      <alignment horizontal="left" vertical="top"/>
    </xf>
    <xf numFmtId="9" fontId="10" fillId="2" borderId="0" xfId="3" applyFont="1" applyFill="1" applyBorder="1" applyAlignment="1">
      <alignment horizontal="right" vertical="top"/>
    </xf>
    <xf numFmtId="10" fontId="10" fillId="2" borderId="0" xfId="3" applyNumberFormat="1" applyFont="1" applyFill="1" applyBorder="1" applyAlignment="1">
      <alignment horizontal="right" vertical="top"/>
    </xf>
    <xf numFmtId="10" fontId="10" fillId="2" borderId="0" xfId="0" applyNumberFormat="1" applyFont="1" applyFill="1" applyBorder="1" applyAlignment="1">
      <alignment horizontal="right" vertical="top"/>
    </xf>
    <xf numFmtId="10" fontId="10" fillId="2" borderId="0" xfId="3" quotePrefix="1" applyNumberFormat="1" applyFont="1" applyFill="1" applyBorder="1" applyAlignment="1">
      <alignment horizontal="right" vertical="top"/>
    </xf>
    <xf numFmtId="49" fontId="13" fillId="2" borderId="0" xfId="0" applyNumberFormat="1" applyFont="1" applyFill="1" applyBorder="1" applyAlignment="1">
      <alignment vertical="top"/>
    </xf>
    <xf numFmtId="49" fontId="13" fillId="2" borderId="0" xfId="0" applyNumberFormat="1" applyFont="1" applyFill="1" applyBorder="1" applyAlignment="1">
      <alignment horizontal="left" vertical="top"/>
    </xf>
    <xf numFmtId="10" fontId="13" fillId="2" borderId="0" xfId="0" applyNumberFormat="1" applyFont="1" applyFill="1" applyBorder="1" applyAlignment="1">
      <alignment horizontal="right" vertical="top"/>
    </xf>
    <xf numFmtId="165" fontId="13" fillId="2" borderId="0" xfId="0" applyNumberFormat="1" applyFont="1" applyFill="1" applyBorder="1" applyAlignment="1">
      <alignment horizontal="center" vertical="center" wrapText="1"/>
    </xf>
    <xf numFmtId="0" fontId="12" fillId="2" borderId="6" xfId="0" applyFont="1" applyFill="1" applyBorder="1" applyAlignment="1">
      <alignment horizontal="center" wrapText="1"/>
    </xf>
    <xf numFmtId="0" fontId="12" fillId="2" borderId="7" xfId="0" applyFont="1" applyFill="1" applyBorder="1" applyAlignment="1">
      <alignment horizontal="center" wrapText="1"/>
    </xf>
    <xf numFmtId="0" fontId="12" fillId="2" borderId="8" xfId="0" applyFont="1" applyFill="1" applyBorder="1" applyAlignment="1">
      <alignment horizontal="center" wrapText="1"/>
    </xf>
    <xf numFmtId="0" fontId="12" fillId="2" borderId="9" xfId="0" applyFont="1" applyFill="1" applyBorder="1" applyAlignment="1">
      <alignment horizontal="center" wrapText="1"/>
    </xf>
    <xf numFmtId="0" fontId="10" fillId="2" borderId="0" xfId="0" applyFont="1" applyFill="1" applyBorder="1" applyAlignment="1">
      <alignment horizontal="left"/>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165" fontId="10" fillId="2" borderId="10" xfId="0" applyNumberFormat="1" applyFont="1" applyFill="1" applyBorder="1" applyAlignment="1">
      <alignment horizontal="center" vertical="center" wrapText="1"/>
    </xf>
    <xf numFmtId="165" fontId="10" fillId="2" borderId="11" xfId="0" applyNumberFormat="1" applyFont="1" applyFill="1" applyBorder="1" applyAlignment="1">
      <alignment horizontal="center" vertical="center" wrapText="1"/>
    </xf>
    <xf numFmtId="0" fontId="10" fillId="2" borderId="12" xfId="0" applyFont="1" applyFill="1" applyBorder="1" applyAlignment="1">
      <alignment horizontal="left" vertical="top"/>
    </xf>
    <xf numFmtId="0" fontId="10" fillId="2" borderId="15" xfId="0" applyFont="1" applyFill="1" applyBorder="1" applyAlignment="1">
      <alignment horizontal="left" vertical="top"/>
    </xf>
    <xf numFmtId="165" fontId="10" fillId="2" borderId="17" xfId="0" applyNumberFormat="1" applyFont="1" applyFill="1" applyBorder="1" applyAlignment="1">
      <alignment horizontal="center" vertical="center" wrapText="1"/>
    </xf>
    <xf numFmtId="0" fontId="10" fillId="4" borderId="0" xfId="2" applyNumberFormat="1" applyFont="1" applyFill="1" applyBorder="1" applyAlignment="1">
      <alignment horizontal="left" vertical="top"/>
    </xf>
    <xf numFmtId="10" fontId="10" fillId="2" borderId="18" xfId="0" applyNumberFormat="1" applyFont="1" applyFill="1" applyBorder="1" applyAlignment="1">
      <alignment horizontal="right" vertical="top" indent="2"/>
    </xf>
    <xf numFmtId="43" fontId="10" fillId="5" borderId="14" xfId="2" applyNumberFormat="1" applyFont="1" applyFill="1" applyBorder="1" applyAlignment="1">
      <alignment horizontal="right" vertical="top"/>
    </xf>
    <xf numFmtId="44" fontId="10" fillId="4" borderId="14" xfId="2" applyNumberFormat="1" applyFont="1" applyFill="1" applyBorder="1" applyAlignment="1">
      <alignment horizontal="right" vertical="top"/>
    </xf>
    <xf numFmtId="10" fontId="10" fillId="2" borderId="0" xfId="0" applyNumberFormat="1" applyFont="1" applyFill="1" applyBorder="1" applyAlignment="1">
      <alignment horizontal="right" vertical="top" indent="2"/>
    </xf>
    <xf numFmtId="165" fontId="10" fillId="2" borderId="19"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wrapText="1"/>
    </xf>
    <xf numFmtId="43" fontId="10" fillId="4" borderId="1" xfId="2" applyNumberFormat="1" applyFont="1" applyFill="1" applyBorder="1" applyAlignment="1">
      <alignment horizontal="right" vertical="top"/>
    </xf>
    <xf numFmtId="0" fontId="10" fillId="2" borderId="12" xfId="0" applyFont="1" applyFill="1" applyBorder="1" applyAlignment="1">
      <alignment horizontal="right" vertical="top" indent="2"/>
    </xf>
    <xf numFmtId="10" fontId="10" fillId="2" borderId="15" xfId="0" applyNumberFormat="1" applyFont="1" applyFill="1" applyBorder="1" applyAlignment="1">
      <alignment horizontal="right" vertical="top" indent="2"/>
    </xf>
    <xf numFmtId="0" fontId="10" fillId="2" borderId="18" xfId="0" applyFont="1" applyFill="1" applyBorder="1" applyAlignment="1">
      <alignment horizontal="right" vertical="top" indent="2"/>
    </xf>
    <xf numFmtId="44" fontId="10" fillId="5" borderId="14" xfId="2" applyNumberFormat="1" applyFont="1" applyFill="1" applyBorder="1" applyAlignment="1">
      <alignment horizontal="right" vertical="top"/>
    </xf>
    <xf numFmtId="10" fontId="10" fillId="2" borderId="14" xfId="0" applyNumberFormat="1" applyFont="1" applyFill="1" applyBorder="1" applyAlignment="1">
      <alignment horizontal="right" vertical="top" indent="2"/>
    </xf>
    <xf numFmtId="10" fontId="10" fillId="2" borderId="20" xfId="0" applyNumberFormat="1" applyFont="1" applyFill="1" applyBorder="1" applyAlignment="1">
      <alignment horizontal="right" vertical="top" indent="2"/>
    </xf>
    <xf numFmtId="43" fontId="10" fillId="5" borderId="16" xfId="2" applyNumberFormat="1" applyFont="1" applyFill="1" applyBorder="1" applyAlignment="1">
      <alignment horizontal="right" vertical="top"/>
    </xf>
    <xf numFmtId="44" fontId="10" fillId="4" borderId="16" xfId="2" applyNumberFormat="1" applyFont="1" applyFill="1" applyBorder="1" applyAlignment="1">
      <alignment horizontal="right" vertical="top"/>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left" vertical="top"/>
    </xf>
    <xf numFmtId="0" fontId="10" fillId="2" borderId="14" xfId="0" applyFont="1" applyFill="1" applyBorder="1" applyAlignment="1">
      <alignment horizontal="left" vertical="top"/>
    </xf>
    <xf numFmtId="44" fontId="10" fillId="4" borderId="14" xfId="2" applyFont="1" applyFill="1" applyBorder="1" applyAlignment="1">
      <alignment horizontal="left" vertical="top"/>
    </xf>
    <xf numFmtId="0" fontId="10" fillId="2" borderId="19"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20" xfId="0" applyFont="1" applyFill="1" applyBorder="1" applyAlignment="1">
      <alignment horizontal="left" vertical="top"/>
    </xf>
    <xf numFmtId="0" fontId="10" fillId="2" borderId="16" xfId="0" applyFont="1" applyFill="1" applyBorder="1" applyAlignment="1">
      <alignment horizontal="left" vertical="top"/>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2" fillId="2" borderId="12" xfId="0" applyFont="1" applyFill="1" applyBorder="1" applyAlignment="1">
      <alignment horizontal="center" wrapText="1"/>
    </xf>
    <xf numFmtId="0" fontId="11" fillId="2" borderId="6" xfId="0" applyFont="1" applyFill="1" applyBorder="1" applyAlignment="1">
      <alignment horizontal="center" wrapText="1"/>
    </xf>
    <xf numFmtId="0" fontId="11" fillId="2" borderId="7" xfId="0" applyFont="1" applyFill="1" applyBorder="1" applyAlignment="1">
      <alignment horizontal="center" wrapText="1"/>
    </xf>
    <xf numFmtId="0" fontId="11" fillId="2" borderId="8" xfId="0" applyFont="1" applyFill="1" applyBorder="1" applyAlignment="1">
      <alignment horizontal="center" wrapText="1"/>
    </xf>
    <xf numFmtId="0" fontId="11" fillId="2" borderId="9" xfId="0" applyFont="1" applyFill="1" applyBorder="1" applyAlignment="1">
      <alignment horizontal="center" wrapText="1"/>
    </xf>
    <xf numFmtId="0" fontId="10" fillId="2" borderId="12" xfId="0" applyFont="1" applyFill="1" applyBorder="1" applyAlignment="1">
      <alignment horizontal="center" vertical="center"/>
    </xf>
    <xf numFmtId="43" fontId="10" fillId="4" borderId="14" xfId="2" applyNumberFormat="1" applyFont="1" applyFill="1" applyBorder="1" applyAlignment="1">
      <alignment horizontal="right" vertical="top"/>
    </xf>
    <xf numFmtId="43" fontId="10" fillId="4" borderId="16" xfId="2" applyNumberFormat="1" applyFont="1" applyFill="1" applyBorder="1" applyAlignment="1">
      <alignment horizontal="right" vertical="top"/>
    </xf>
    <xf numFmtId="43" fontId="10" fillId="5" borderId="17" xfId="2" applyNumberFormat="1" applyFont="1" applyFill="1" applyBorder="1" applyAlignment="1">
      <alignment horizontal="right" vertical="top"/>
    </xf>
    <xf numFmtId="43" fontId="10" fillId="5" borderId="18" xfId="2" applyNumberFormat="1" applyFont="1" applyFill="1" applyBorder="1" applyAlignment="1">
      <alignment horizontal="right" vertical="top"/>
    </xf>
    <xf numFmtId="43" fontId="10" fillId="4" borderId="17" xfId="2" applyNumberFormat="1" applyFont="1" applyFill="1" applyBorder="1" applyAlignment="1">
      <alignment horizontal="right" vertical="top"/>
    </xf>
    <xf numFmtId="175" fontId="10" fillId="4" borderId="14" xfId="0" applyNumberFormat="1" applyFont="1" applyFill="1" applyBorder="1" applyAlignment="1">
      <alignment horizontal="center" vertical="top"/>
    </xf>
    <xf numFmtId="175" fontId="10" fillId="2" borderId="15" xfId="0" applyNumberFormat="1" applyFont="1" applyFill="1" applyBorder="1" applyAlignment="1">
      <alignment horizontal="center" vertical="top"/>
    </xf>
    <xf numFmtId="175" fontId="10" fillId="2" borderId="14" xfId="0" applyNumberFormat="1" applyFont="1" applyFill="1" applyBorder="1" applyAlignment="1">
      <alignment horizontal="center" vertical="top"/>
    </xf>
    <xf numFmtId="175" fontId="10" fillId="4" borderId="16" xfId="0" applyNumberFormat="1" applyFont="1" applyFill="1" applyBorder="1" applyAlignment="1">
      <alignment horizontal="center" vertical="top"/>
    </xf>
    <xf numFmtId="175" fontId="10" fillId="2" borderId="0" xfId="2" applyNumberFormat="1" applyFont="1" applyFill="1" applyBorder="1" applyAlignment="1">
      <alignment horizontal="center"/>
    </xf>
    <xf numFmtId="0" fontId="10" fillId="2" borderId="0" xfId="0" applyFont="1" applyFill="1" applyBorder="1" applyAlignment="1">
      <alignment vertical="top" wrapText="1"/>
    </xf>
    <xf numFmtId="10" fontId="10" fillId="4" borderId="0" xfId="3" applyNumberFormat="1" applyFont="1" applyFill="1" applyBorder="1" applyAlignment="1">
      <alignment horizontal="right" vertical="top" wrapText="1" indent="1"/>
    </xf>
    <xf numFmtId="10" fontId="10" fillId="0" borderId="0" xfId="3" applyNumberFormat="1" applyFont="1" applyFill="1" applyBorder="1" applyAlignment="1">
      <alignment vertical="top"/>
    </xf>
    <xf numFmtId="0" fontId="11" fillId="0" borderId="0" xfId="0" applyFont="1" applyFill="1" applyBorder="1" applyAlignment="1">
      <alignment vertical="center"/>
    </xf>
    <xf numFmtId="171" fontId="10" fillId="6" borderId="0" xfId="2" applyNumberFormat="1" applyFont="1" applyFill="1" applyBorder="1" applyAlignment="1">
      <alignment horizontal="left" vertical="top"/>
    </xf>
    <xf numFmtId="171" fontId="10" fillId="0" borderId="11" xfId="2" applyNumberFormat="1" applyFont="1" applyFill="1" applyBorder="1" applyAlignment="1">
      <alignment horizontal="left" vertical="top"/>
    </xf>
    <xf numFmtId="171" fontId="10" fillId="4" borderId="0" xfId="2" applyNumberFormat="1" applyFont="1" applyFill="1" applyBorder="1" applyAlignment="1">
      <alignment horizontal="left" vertical="top"/>
    </xf>
    <xf numFmtId="171" fontId="10" fillId="7" borderId="11" xfId="2" applyNumberFormat="1" applyFont="1" applyFill="1" applyBorder="1" applyAlignment="1">
      <alignment horizontal="left" vertical="top"/>
    </xf>
    <xf numFmtId="10" fontId="10" fillId="7" borderId="0" xfId="3" applyNumberFormat="1" applyFont="1" applyFill="1" applyBorder="1" applyAlignment="1">
      <alignment horizontal="right" vertical="top" indent="1"/>
    </xf>
    <xf numFmtId="0" fontId="18" fillId="2" borderId="0" xfId="0" applyFont="1" applyFill="1" applyBorder="1" applyAlignment="1">
      <alignment horizontal="center" vertical="top" wrapText="1"/>
    </xf>
    <xf numFmtId="0" fontId="18" fillId="2" borderId="0" xfId="0" applyFont="1" applyFill="1" applyBorder="1" applyAlignment="1">
      <alignment horizontal="left" vertical="top" wrapText="1"/>
    </xf>
    <xf numFmtId="43" fontId="10" fillId="4" borderId="0" xfId="2" applyNumberFormat="1" applyFont="1" applyFill="1" applyBorder="1" applyAlignment="1">
      <alignment horizontal="left" vertical="top" indent="2"/>
    </xf>
    <xf numFmtId="170" fontId="10" fillId="2" borderId="1" xfId="0" applyNumberFormat="1" applyFont="1" applyFill="1" applyBorder="1" applyAlignment="1">
      <alignment horizontal="center" vertical="top"/>
    </xf>
    <xf numFmtId="170" fontId="10" fillId="2" borderId="0" xfId="0" applyNumberFormat="1" applyFont="1" applyFill="1" applyBorder="1" applyAlignment="1">
      <alignment horizontal="center" vertical="top"/>
    </xf>
    <xf numFmtId="10" fontId="10" fillId="4" borderId="0" xfId="3" applyNumberFormat="1" applyFont="1" applyFill="1" applyBorder="1" applyAlignment="1">
      <alignment horizontal="center" vertical="top"/>
    </xf>
    <xf numFmtId="0" fontId="10" fillId="4" borderId="1" xfId="0" applyFont="1" applyFill="1" applyBorder="1" applyAlignment="1">
      <alignment horizontal="center" vertical="top"/>
    </xf>
    <xf numFmtId="2" fontId="10" fillId="5" borderId="0" xfId="2" applyNumberFormat="1" applyFont="1" applyFill="1" applyBorder="1" applyAlignment="1">
      <alignment horizontal="right" vertical="top"/>
    </xf>
    <xf numFmtId="2" fontId="10" fillId="5" borderId="16" xfId="2" applyNumberFormat="1" applyFont="1" applyFill="1" applyBorder="1" applyAlignment="1">
      <alignment horizontal="right" vertical="top" indent="1"/>
    </xf>
    <xf numFmtId="2" fontId="10" fillId="5" borderId="14" xfId="2" applyNumberFormat="1" applyFont="1" applyFill="1" applyBorder="1" applyAlignment="1">
      <alignment horizontal="right" vertical="top" indent="2"/>
    </xf>
    <xf numFmtId="176" fontId="10" fillId="2" borderId="15" xfId="0" applyNumberFormat="1" applyFont="1" applyFill="1" applyBorder="1" applyAlignment="1">
      <alignment horizontal="right" vertical="top" indent="1"/>
    </xf>
    <xf numFmtId="176" fontId="10" fillId="2" borderId="15" xfId="0" applyNumberFormat="1" applyFont="1" applyFill="1" applyBorder="1" applyAlignment="1">
      <alignment horizontal="left" vertical="top"/>
    </xf>
    <xf numFmtId="176" fontId="10" fillId="2" borderId="10" xfId="0" applyNumberFormat="1" applyFont="1" applyFill="1" applyBorder="1" applyAlignment="1">
      <alignment horizontal="center" vertical="top"/>
    </xf>
    <xf numFmtId="176" fontId="10" fillId="5" borderId="14" xfId="2" applyNumberFormat="1" applyFont="1" applyFill="1" applyBorder="1" applyAlignment="1">
      <alignment horizontal="right" vertical="top" indent="1"/>
    </xf>
    <xf numFmtId="176" fontId="10" fillId="4" borderId="14" xfId="2" applyNumberFormat="1" applyFont="1" applyFill="1" applyBorder="1" applyAlignment="1">
      <alignment horizontal="right" vertical="top"/>
    </xf>
    <xf numFmtId="176" fontId="10" fillId="2" borderId="17" xfId="0" applyNumberFormat="1" applyFont="1" applyFill="1" applyBorder="1" applyAlignment="1">
      <alignment horizontal="right" vertical="top" indent="2"/>
    </xf>
    <xf numFmtId="176" fontId="10" fillId="5" borderId="15" xfId="2" applyNumberFormat="1" applyFont="1" applyFill="1" applyBorder="1" applyAlignment="1">
      <alignment horizontal="right" vertical="top" indent="1"/>
    </xf>
    <xf numFmtId="176" fontId="10" fillId="5" borderId="15" xfId="2" applyNumberFormat="1" applyFont="1" applyFill="1" applyBorder="1" applyAlignment="1">
      <alignment horizontal="right" vertical="top"/>
    </xf>
    <xf numFmtId="176" fontId="10" fillId="2" borderId="15" xfId="0" applyNumberFormat="1" applyFont="1" applyFill="1" applyBorder="1" applyAlignment="1">
      <alignment horizontal="right" vertical="top" indent="2"/>
    </xf>
    <xf numFmtId="176" fontId="10" fillId="5" borderId="14" xfId="2" applyNumberFormat="1" applyFont="1" applyFill="1" applyBorder="1" applyAlignment="1">
      <alignment horizontal="right" vertical="top"/>
    </xf>
    <xf numFmtId="176" fontId="10" fillId="2" borderId="14" xfId="0" applyNumberFormat="1" applyFont="1" applyFill="1" applyBorder="1" applyAlignment="1">
      <alignment horizontal="right" vertical="top" indent="2"/>
    </xf>
    <xf numFmtId="176" fontId="10" fillId="4" borderId="16" xfId="2" applyNumberFormat="1" applyFont="1" applyFill="1" applyBorder="1" applyAlignment="1">
      <alignment horizontal="right" vertical="top"/>
    </xf>
    <xf numFmtId="176" fontId="10" fillId="5" borderId="0" xfId="2" applyNumberFormat="1" applyFont="1" applyFill="1" applyBorder="1" applyAlignment="1">
      <alignment horizontal="right" vertical="top"/>
    </xf>
    <xf numFmtId="176" fontId="10" fillId="4" borderId="0" xfId="2" applyNumberFormat="1" applyFont="1" applyFill="1" applyBorder="1" applyAlignment="1">
      <alignment horizontal="right" vertical="top"/>
    </xf>
    <xf numFmtId="176" fontId="10" fillId="4" borderId="0" xfId="3" applyNumberFormat="1" applyFont="1" applyFill="1" applyBorder="1" applyAlignment="1">
      <alignment horizontal="right" vertical="top" wrapText="1" indent="1"/>
    </xf>
    <xf numFmtId="0" fontId="11" fillId="7" borderId="0" xfId="0" applyFont="1" applyFill="1" applyBorder="1" applyAlignment="1">
      <alignment horizontal="left" vertical="top" indent="1"/>
    </xf>
    <xf numFmtId="165" fontId="11" fillId="2" borderId="0" xfId="0" applyNumberFormat="1" applyFont="1" applyFill="1" applyBorder="1" applyAlignment="1">
      <alignment horizontal="center" vertical="top"/>
    </xf>
    <xf numFmtId="0" fontId="11" fillId="2" borderId="0" xfId="0" applyFont="1" applyFill="1" applyBorder="1" applyAlignment="1">
      <alignment vertical="center"/>
    </xf>
    <xf numFmtId="43" fontId="11" fillId="2" borderId="0" xfId="0" applyNumberFormat="1" applyFont="1" applyFill="1" applyBorder="1" applyAlignment="1">
      <alignment vertical="top"/>
    </xf>
    <xf numFmtId="167" fontId="11" fillId="7" borderId="0" xfId="2" applyNumberFormat="1" applyFont="1" applyFill="1" applyBorder="1" applyAlignment="1">
      <alignment horizontal="right" vertical="top"/>
    </xf>
    <xf numFmtId="171" fontId="11" fillId="7" borderId="0" xfId="0" applyNumberFormat="1" applyFont="1" applyFill="1" applyBorder="1" applyAlignment="1">
      <alignment vertical="top"/>
    </xf>
    <xf numFmtId="43" fontId="11" fillId="7" borderId="0" xfId="0" applyNumberFormat="1" applyFont="1" applyFill="1" applyBorder="1" applyAlignment="1">
      <alignment vertical="top"/>
    </xf>
    <xf numFmtId="167" fontId="11" fillId="6" borderId="0" xfId="2" applyNumberFormat="1" applyFont="1" applyFill="1" applyBorder="1" applyAlignment="1">
      <alignment horizontal="right" vertical="top"/>
    </xf>
    <xf numFmtId="0" fontId="11" fillId="7" borderId="0" xfId="0" applyFont="1" applyFill="1" applyBorder="1" applyAlignment="1">
      <alignment horizontal="center" vertical="top"/>
    </xf>
    <xf numFmtId="167" fontId="11" fillId="7" borderId="0" xfId="2" applyNumberFormat="1" applyFont="1" applyFill="1" applyBorder="1" applyAlignment="1">
      <alignment vertical="top"/>
    </xf>
    <xf numFmtId="0" fontId="10" fillId="2" borderId="0" xfId="0" applyFont="1" applyFill="1" applyBorder="1" applyAlignment="1">
      <alignment horizontal="center" vertical="top"/>
    </xf>
    <xf numFmtId="0" fontId="10" fillId="0" borderId="0" xfId="0" applyFont="1" applyFill="1" applyBorder="1" applyAlignment="1">
      <alignment horizontal="center" vertical="top"/>
    </xf>
    <xf numFmtId="0" fontId="10" fillId="5" borderId="0" xfId="0" applyFont="1" applyFill="1" applyBorder="1" applyAlignment="1">
      <alignment horizontal="left" vertical="top"/>
    </xf>
    <xf numFmtId="0" fontId="11" fillId="7" borderId="0" xfId="0" applyFont="1" applyFill="1" applyBorder="1" applyAlignment="1">
      <alignment horizontal="left" vertical="top"/>
    </xf>
    <xf numFmtId="0" fontId="10" fillId="2" borderId="0" xfId="0" applyFont="1" applyFill="1" applyBorder="1" applyAlignment="1">
      <alignment horizontal="left" vertical="top" wrapText="1"/>
    </xf>
    <xf numFmtId="0" fontId="13" fillId="2" borderId="0" xfId="0" applyFont="1" applyFill="1" applyBorder="1" applyAlignment="1">
      <alignment horizontal="center" vertical="top"/>
    </xf>
    <xf numFmtId="0" fontId="9" fillId="2" borderId="0" xfId="5" applyFont="1" applyFill="1" applyBorder="1" applyAlignment="1">
      <alignment horizontal="left" vertical="top" wrapText="1"/>
    </xf>
    <xf numFmtId="0" fontId="10" fillId="2" borderId="0" xfId="0" applyFont="1" applyFill="1" applyBorder="1" applyAlignment="1">
      <alignment horizontal="left" vertical="top"/>
    </xf>
    <xf numFmtId="171" fontId="10" fillId="4" borderId="0" xfId="2" applyNumberFormat="1" applyFont="1" applyFill="1" applyBorder="1" applyAlignment="1">
      <alignment horizontal="center" vertical="top"/>
    </xf>
    <xf numFmtId="171" fontId="10" fillId="5" borderId="4" xfId="2" applyNumberFormat="1" applyFont="1" applyFill="1" applyBorder="1" applyAlignment="1">
      <alignment horizontal="center"/>
    </xf>
    <xf numFmtId="171" fontId="10" fillId="5" borderId="4" xfId="2" applyNumberFormat="1" applyFont="1" applyFill="1" applyBorder="1" applyAlignment="1">
      <alignment horizontal="center" vertical="top"/>
    </xf>
    <xf numFmtId="171" fontId="10" fillId="4" borderId="0" xfId="0" applyNumberFormat="1" applyFont="1" applyFill="1" applyBorder="1" applyAlignment="1">
      <alignment horizontal="right" vertical="center"/>
    </xf>
    <xf numFmtId="171" fontId="10" fillId="5" borderId="0" xfId="0" applyNumberFormat="1" applyFont="1" applyFill="1" applyBorder="1" applyAlignment="1">
      <alignment horizontal="right" vertical="center"/>
    </xf>
    <xf numFmtId="171" fontId="10" fillId="5" borderId="1" xfId="0" applyNumberFormat="1" applyFont="1" applyFill="1" applyBorder="1" applyAlignment="1">
      <alignment horizontal="right" vertical="center"/>
    </xf>
    <xf numFmtId="171" fontId="10" fillId="5" borderId="11" xfId="0" applyNumberFormat="1" applyFont="1" applyFill="1" applyBorder="1" applyAlignment="1">
      <alignment horizontal="right" vertical="center"/>
    </xf>
    <xf numFmtId="171" fontId="10" fillId="2" borderId="0" xfId="2" applyNumberFormat="1" applyFont="1" applyFill="1" applyBorder="1" applyAlignment="1">
      <alignment horizontal="right" vertical="center"/>
    </xf>
    <xf numFmtId="171" fontId="10" fillId="2" borderId="11" xfId="2" applyNumberFormat="1" applyFont="1" applyFill="1" applyBorder="1" applyAlignment="1">
      <alignment horizontal="right" vertical="center"/>
    </xf>
    <xf numFmtId="171" fontId="10" fillId="5" borderId="0" xfId="0" applyNumberFormat="1" applyFont="1" applyFill="1" applyBorder="1" applyAlignment="1">
      <alignment horizontal="right" vertical="top" indent="1"/>
    </xf>
    <xf numFmtId="171" fontId="10" fillId="5" borderId="0" xfId="0" applyNumberFormat="1" applyFont="1" applyFill="1" applyBorder="1" applyAlignment="1">
      <alignment horizontal="center" vertical="top"/>
    </xf>
    <xf numFmtId="171" fontId="10" fillId="0" borderId="11" xfId="0" applyNumberFormat="1" applyFont="1" applyFill="1" applyBorder="1" applyAlignment="1">
      <alignment horizontal="right" vertical="top" indent="1"/>
    </xf>
    <xf numFmtId="171" fontId="10" fillId="5" borderId="0" xfId="0" applyNumberFormat="1" applyFont="1" applyFill="1" applyBorder="1" applyAlignment="1">
      <alignment horizontal="left" vertical="top"/>
    </xf>
    <xf numFmtId="171" fontId="10" fillId="5" borderId="0" xfId="2" applyNumberFormat="1" applyFont="1" applyFill="1" applyBorder="1" applyAlignment="1">
      <alignment vertical="top"/>
    </xf>
    <xf numFmtId="171" fontId="10" fillId="2" borderId="11" xfId="2" applyNumberFormat="1" applyFont="1" applyFill="1" applyBorder="1" applyAlignment="1">
      <alignment horizontal="right" vertical="top" indent="1"/>
    </xf>
    <xf numFmtId="171" fontId="10" fillId="3" borderId="0" xfId="0" applyNumberFormat="1" applyFont="1" applyFill="1" applyBorder="1" applyAlignment="1">
      <alignment horizontal="left" vertical="top"/>
    </xf>
    <xf numFmtId="171" fontId="10" fillId="5" borderId="11" xfId="0" applyNumberFormat="1" applyFont="1" applyFill="1" applyBorder="1" applyAlignment="1">
      <alignment horizontal="right" vertical="top" indent="1"/>
    </xf>
    <xf numFmtId="171" fontId="10" fillId="4" borderId="0" xfId="0" applyNumberFormat="1" applyFont="1" applyFill="1" applyBorder="1" applyAlignment="1">
      <alignment vertical="top"/>
    </xf>
    <xf numFmtId="171" fontId="10" fillId="2" borderId="1" xfId="0" applyNumberFormat="1" applyFont="1" applyFill="1" applyBorder="1" applyAlignment="1">
      <alignment vertical="top"/>
    </xf>
    <xf numFmtId="0" fontId="21" fillId="3" borderId="0" xfId="0" applyFont="1" applyFill="1" applyBorder="1" applyAlignment="1">
      <alignment vertical="top"/>
    </xf>
    <xf numFmtId="171" fontId="10" fillId="5" borderId="4" xfId="0" applyNumberFormat="1" applyFont="1" applyFill="1" applyBorder="1" applyAlignment="1">
      <alignment horizontal="right" vertical="top" indent="1"/>
    </xf>
    <xf numFmtId="171" fontId="10" fillId="2" borderId="4" xfId="2" applyNumberFormat="1" applyFont="1" applyFill="1" applyBorder="1" applyAlignment="1">
      <alignment horizontal="right" vertical="top" indent="1"/>
    </xf>
    <xf numFmtId="171" fontId="10" fillId="5" borderId="11" xfId="0" applyNumberFormat="1" applyFont="1" applyFill="1" applyBorder="1" applyAlignment="1">
      <alignment vertical="top"/>
    </xf>
    <xf numFmtId="171" fontId="10" fillId="4" borderId="1" xfId="0" applyNumberFormat="1" applyFont="1" applyFill="1" applyBorder="1" applyAlignment="1">
      <alignment vertical="top"/>
    </xf>
    <xf numFmtId="10" fontId="10" fillId="6" borderId="0" xfId="3" applyNumberFormat="1" applyFont="1" applyFill="1" applyBorder="1" applyAlignment="1">
      <alignment vertical="top"/>
    </xf>
    <xf numFmtId="171" fontId="10" fillId="2" borderId="4" xfId="0" applyNumberFormat="1" applyFont="1" applyFill="1" applyBorder="1" applyAlignment="1">
      <alignment vertical="top"/>
    </xf>
    <xf numFmtId="171" fontId="10" fillId="5" borderId="0" xfId="2" applyNumberFormat="1" applyFont="1" applyFill="1" applyBorder="1" applyAlignment="1">
      <alignment horizontal="right" vertical="top"/>
    </xf>
    <xf numFmtId="171" fontId="10" fillId="4" borderId="0" xfId="2" applyNumberFormat="1" applyFont="1" applyFill="1" applyBorder="1" applyAlignment="1">
      <alignment horizontal="right" vertical="top"/>
    </xf>
    <xf numFmtId="171" fontId="10" fillId="5" borderId="14" xfId="2" applyNumberFormat="1" applyFont="1" applyFill="1" applyBorder="1" applyAlignment="1">
      <alignment horizontal="right" vertical="top"/>
    </xf>
    <xf numFmtId="171" fontId="10" fillId="5" borderId="15" xfId="2" applyNumberFormat="1" applyFont="1" applyFill="1" applyBorder="1" applyAlignment="1">
      <alignment horizontal="right" vertical="top"/>
    </xf>
    <xf numFmtId="171" fontId="10" fillId="4" borderId="14" xfId="2" applyNumberFormat="1" applyFont="1" applyFill="1" applyBorder="1" applyAlignment="1">
      <alignment horizontal="right" vertical="top"/>
    </xf>
    <xf numFmtId="179" fontId="10" fillId="5" borderId="14" xfId="2" applyNumberFormat="1" applyFont="1" applyFill="1" applyBorder="1" applyAlignment="1">
      <alignment horizontal="right" vertical="top" indent="1"/>
    </xf>
    <xf numFmtId="179" fontId="10" fillId="5" borderId="15" xfId="2" applyNumberFormat="1" applyFont="1" applyFill="1" applyBorder="1" applyAlignment="1">
      <alignment horizontal="right" vertical="top" indent="1"/>
    </xf>
    <xf numFmtId="171" fontId="10" fillId="5" borderId="16" xfId="2" applyNumberFormat="1" applyFont="1" applyFill="1" applyBorder="1" applyAlignment="1">
      <alignment horizontal="right" vertical="top" indent="1"/>
    </xf>
    <xf numFmtId="171" fontId="10" fillId="5" borderId="6" xfId="2" applyNumberFormat="1" applyFont="1" applyFill="1" applyBorder="1" applyAlignment="1">
      <alignment horizontal="right" vertical="top" indent="1"/>
    </xf>
    <xf numFmtId="171" fontId="10" fillId="2" borderId="9" xfId="0" applyNumberFormat="1" applyFont="1" applyFill="1" applyBorder="1" applyAlignment="1">
      <alignment horizontal="left" vertical="top"/>
    </xf>
    <xf numFmtId="171" fontId="10" fillId="5" borderId="8" xfId="2" applyNumberFormat="1" applyFont="1" applyFill="1" applyBorder="1" applyAlignment="1">
      <alignment horizontal="right" vertical="top" indent="1"/>
    </xf>
    <xf numFmtId="171" fontId="10" fillId="5" borderId="9" xfId="2" applyNumberFormat="1" applyFont="1" applyFill="1" applyBorder="1" applyAlignment="1">
      <alignment horizontal="right" vertical="top" indent="1"/>
    </xf>
    <xf numFmtId="171" fontId="10" fillId="5" borderId="9" xfId="2" applyNumberFormat="1" applyFont="1" applyFill="1" applyBorder="1" applyAlignment="1">
      <alignment horizontal="right" vertical="top"/>
    </xf>
    <xf numFmtId="0" fontId="20" fillId="2" borderId="0" xfId="0" applyFont="1" applyFill="1" applyBorder="1" applyAlignment="1">
      <alignment horizontal="left" vertical="top"/>
    </xf>
    <xf numFmtId="171" fontId="10" fillId="5" borderId="1" xfId="0" applyNumberFormat="1" applyFont="1" applyFill="1" applyBorder="1" applyAlignment="1">
      <alignment vertical="top"/>
    </xf>
    <xf numFmtId="171" fontId="10" fillId="5" borderId="0" xfId="0" applyNumberFormat="1" applyFont="1" applyFill="1" applyBorder="1" applyAlignment="1">
      <alignment vertical="center"/>
    </xf>
    <xf numFmtId="177" fontId="10" fillId="2" borderId="0" xfId="2" applyNumberFormat="1" applyFont="1" applyFill="1" applyBorder="1" applyAlignment="1">
      <alignment vertical="top"/>
    </xf>
    <xf numFmtId="177" fontId="10" fillId="2" borderId="0" xfId="0" applyNumberFormat="1" applyFont="1" applyFill="1" applyBorder="1" applyAlignment="1">
      <alignment horizontal="left" vertical="top"/>
    </xf>
    <xf numFmtId="177" fontId="10" fillId="2" borderId="0" xfId="2" applyNumberFormat="1" applyFont="1" applyFill="1" applyBorder="1" applyAlignment="1">
      <alignment horizontal="left" vertical="top"/>
    </xf>
    <xf numFmtId="177" fontId="10" fillId="2" borderId="11" xfId="2" applyNumberFormat="1" applyFont="1" applyFill="1" applyBorder="1" applyAlignment="1">
      <alignment horizontal="left" vertical="top"/>
    </xf>
    <xf numFmtId="177" fontId="10" fillId="2" borderId="3" xfId="2" applyNumberFormat="1" applyFont="1" applyFill="1" applyBorder="1" applyAlignment="1">
      <alignment vertical="top"/>
    </xf>
    <xf numFmtId="171" fontId="10" fillId="4" borderId="1" xfId="2" applyNumberFormat="1" applyFont="1" applyFill="1" applyBorder="1" applyAlignment="1">
      <alignment horizontal="right" vertical="top"/>
    </xf>
    <xf numFmtId="171" fontId="10" fillId="2" borderId="1" xfId="0" applyNumberFormat="1" applyFont="1" applyFill="1" applyBorder="1" applyAlignment="1">
      <alignment horizontal="left" vertical="top"/>
    </xf>
    <xf numFmtId="171" fontId="10" fillId="5" borderId="7" xfId="2" applyNumberFormat="1" applyFont="1" applyFill="1" applyBorder="1" applyAlignment="1">
      <alignment horizontal="right" vertical="top"/>
    </xf>
    <xf numFmtId="171" fontId="10" fillId="5" borderId="16" xfId="2" applyNumberFormat="1" applyFont="1" applyFill="1" applyBorder="1" applyAlignment="1">
      <alignment horizontal="right" vertical="top"/>
    </xf>
    <xf numFmtId="171" fontId="10" fillId="2" borderId="20" xfId="0" applyNumberFormat="1" applyFont="1" applyFill="1" applyBorder="1" applyAlignment="1">
      <alignment horizontal="left" vertical="top"/>
    </xf>
    <xf numFmtId="171" fontId="10" fillId="2" borderId="0" xfId="0" applyNumberFormat="1" applyFont="1" applyFill="1" applyBorder="1" applyAlignment="1">
      <alignment horizontal="left" vertical="top"/>
    </xf>
    <xf numFmtId="178" fontId="10" fillId="2" borderId="17" xfId="0" applyNumberFormat="1" applyFont="1" applyFill="1" applyBorder="1" applyAlignment="1">
      <alignment horizontal="right" vertical="top" indent="2"/>
    </xf>
    <xf numFmtId="178" fontId="10" fillId="2" borderId="15" xfId="0" applyNumberFormat="1" applyFont="1" applyFill="1" applyBorder="1" applyAlignment="1">
      <alignment horizontal="right" vertical="top" indent="2"/>
    </xf>
    <xf numFmtId="171" fontId="10" fillId="5" borderId="1" xfId="2" applyNumberFormat="1" applyFont="1" applyFill="1" applyBorder="1" applyAlignment="1">
      <alignment vertical="top"/>
    </xf>
    <xf numFmtId="179" fontId="10" fillId="4" borderId="14" xfId="2" applyNumberFormat="1" applyFont="1" applyFill="1" applyBorder="1" applyAlignment="1">
      <alignment horizontal="right" vertical="top"/>
    </xf>
    <xf numFmtId="14" fontId="11" fillId="4" borderId="0" xfId="0" applyNumberFormat="1" applyFont="1" applyFill="1" applyBorder="1" applyAlignment="1">
      <alignment horizontal="right" vertical="top"/>
    </xf>
    <xf numFmtId="14" fontId="10" fillId="5" borderId="0" xfId="0" applyNumberFormat="1" applyFont="1" applyFill="1" applyBorder="1" applyAlignment="1">
      <alignment horizontal="right" vertical="top"/>
    </xf>
    <xf numFmtId="0" fontId="9" fillId="2" borderId="0" xfId="5" applyFont="1" applyFill="1" applyBorder="1" applyAlignment="1">
      <alignment horizontal="left" vertical="top"/>
    </xf>
    <xf numFmtId="0" fontId="10" fillId="2" borderId="0" xfId="5" applyFont="1" applyFill="1" applyBorder="1" applyAlignment="1">
      <alignment horizontal="right" vertical="top"/>
    </xf>
    <xf numFmtId="0" fontId="10" fillId="6" borderId="0" xfId="5" applyFont="1" applyFill="1" applyBorder="1" applyAlignment="1">
      <alignment horizontal="right" vertical="top"/>
    </xf>
    <xf numFmtId="0" fontId="11" fillId="2" borderId="0" xfId="5" applyFont="1" applyFill="1" applyBorder="1" applyAlignment="1">
      <alignment horizontal="center" vertical="top"/>
    </xf>
    <xf numFmtId="0" fontId="9" fillId="2" borderId="0" xfId="5" applyFont="1" applyFill="1" applyBorder="1" applyAlignment="1">
      <alignment horizontal="center" vertical="top"/>
    </xf>
    <xf numFmtId="0" fontId="9" fillId="2" borderId="0" xfId="5" quotePrefix="1" applyFont="1" applyFill="1" applyBorder="1" applyAlignment="1">
      <alignment horizontal="left" vertical="top" wrapText="1"/>
    </xf>
    <xf numFmtId="0" fontId="22" fillId="2" borderId="0" xfId="5" applyFont="1" applyFill="1" applyBorder="1" applyAlignment="1">
      <alignment horizontal="left" vertical="top" wrapText="1"/>
    </xf>
    <xf numFmtId="0" fontId="22" fillId="2" borderId="0" xfId="5" applyFont="1" applyFill="1" applyBorder="1" applyAlignment="1">
      <alignment horizontal="center" vertical="top" wrapText="1"/>
    </xf>
    <xf numFmtId="0" fontId="22" fillId="2" borderId="0" xfId="5" applyFont="1" applyFill="1" applyBorder="1" applyAlignment="1">
      <alignment horizontal="center" vertical="top"/>
    </xf>
    <xf numFmtId="0" fontId="9" fillId="2" borderId="1" xfId="5" applyFont="1" applyFill="1" applyBorder="1" applyAlignment="1">
      <alignment horizontal="center" vertical="top"/>
    </xf>
    <xf numFmtId="0" fontId="22" fillId="2" borderId="1" xfId="5" applyFont="1" applyFill="1" applyBorder="1" applyAlignment="1">
      <alignment horizontal="left" vertical="top"/>
    </xf>
    <xf numFmtId="0" fontId="22" fillId="2" borderId="0" xfId="5" applyFont="1" applyFill="1" applyBorder="1" applyAlignment="1">
      <alignment horizontal="left" vertical="top"/>
    </xf>
    <xf numFmtId="0" fontId="22" fillId="2" borderId="1" xfId="5" applyFont="1" applyFill="1" applyBorder="1" applyAlignment="1">
      <alignment horizontal="center" vertical="top"/>
    </xf>
    <xf numFmtId="0" fontId="9" fillId="2" borderId="0" xfId="5" applyFont="1" applyFill="1" applyBorder="1" applyAlignment="1">
      <alignment horizontal="center" vertical="center"/>
    </xf>
    <xf numFmtId="0" fontId="9" fillId="2" borderId="0" xfId="5" applyFont="1" applyFill="1" applyBorder="1" applyAlignment="1">
      <alignment horizontal="left" vertical="center"/>
    </xf>
    <xf numFmtId="10" fontId="9" fillId="6" borderId="0" xfId="3" applyNumberFormat="1" applyFont="1" applyFill="1" applyBorder="1" applyAlignment="1">
      <alignment horizontal="right" vertical="center"/>
    </xf>
    <xf numFmtId="10" fontId="9" fillId="6" borderId="1" xfId="3" applyNumberFormat="1" applyFont="1" applyFill="1" applyBorder="1" applyAlignment="1">
      <alignment horizontal="right" vertical="center"/>
    </xf>
    <xf numFmtId="10" fontId="9" fillId="2" borderId="0" xfId="3" applyNumberFormat="1" applyFont="1" applyFill="1" applyBorder="1" applyAlignment="1">
      <alignment horizontal="right" vertical="center"/>
    </xf>
    <xf numFmtId="10" fontId="9" fillId="2" borderId="0" xfId="5" applyNumberFormat="1" applyFont="1" applyFill="1" applyBorder="1" applyAlignment="1">
      <alignment horizontal="right" vertical="center"/>
    </xf>
    <xf numFmtId="0" fontId="9" fillId="0" borderId="0" xfId="5" applyFont="1"/>
    <xf numFmtId="0" fontId="23" fillId="2" borderId="0" xfId="4" applyFont="1" applyFill="1" applyBorder="1" applyAlignment="1">
      <alignment horizontal="left" vertical="center"/>
    </xf>
    <xf numFmtId="171" fontId="10" fillId="2" borderId="0" xfId="2" applyNumberFormat="1" applyFont="1" applyFill="1" applyBorder="1" applyAlignment="1">
      <alignment horizontal="right" vertical="top"/>
    </xf>
    <xf numFmtId="171" fontId="10" fillId="2" borderId="0" xfId="0" applyNumberFormat="1" applyFont="1" applyFill="1" applyBorder="1" applyAlignment="1">
      <alignment horizontal="right" vertical="top"/>
    </xf>
    <xf numFmtId="0" fontId="10" fillId="2" borderId="13" xfId="0" applyFont="1" applyFill="1" applyBorder="1" applyAlignment="1">
      <alignment horizontal="center" vertical="top"/>
    </xf>
    <xf numFmtId="171" fontId="10" fillId="2" borderId="21" xfId="2" applyNumberFormat="1" applyFont="1" applyFill="1" applyBorder="1" applyAlignment="1">
      <alignment horizontal="center" vertical="top"/>
    </xf>
    <xf numFmtId="10" fontId="10" fillId="0" borderId="0" xfId="0" applyNumberFormat="1" applyFont="1" applyFill="1" applyBorder="1" applyAlignment="1">
      <alignment horizontal="right" vertical="top" indent="1"/>
    </xf>
    <xf numFmtId="10" fontId="10" fillId="2" borderId="0" xfId="3" applyNumberFormat="1" applyFont="1" applyFill="1" applyBorder="1" applyAlignment="1">
      <alignment horizontal="right" vertical="top" indent="1"/>
    </xf>
    <xf numFmtId="171" fontId="10" fillId="2" borderId="0" xfId="2" applyNumberFormat="1" applyFont="1" applyFill="1" applyBorder="1" applyAlignment="1">
      <alignment horizontal="center" vertical="top"/>
    </xf>
    <xf numFmtId="10" fontId="10" fillId="2" borderId="0" xfId="0" applyNumberFormat="1" applyFont="1" applyFill="1" applyBorder="1" applyAlignment="1">
      <alignment horizontal="right" vertical="top" indent="1"/>
    </xf>
    <xf numFmtId="0" fontId="10" fillId="2" borderId="0" xfId="0" quotePrefix="1" applyFont="1" applyFill="1" applyBorder="1" applyAlignment="1">
      <alignment horizontal="left" vertical="top" wrapText="1"/>
    </xf>
    <xf numFmtId="10" fontId="10" fillId="2" borderId="13" xfId="3" applyNumberFormat="1" applyFont="1" applyFill="1" applyBorder="1" applyAlignment="1">
      <alignment horizontal="right" vertical="top" indent="1"/>
    </xf>
    <xf numFmtId="171" fontId="10" fillId="2" borderId="0" xfId="0" applyNumberFormat="1" applyFont="1" applyFill="1" applyBorder="1" applyAlignment="1">
      <alignment horizontal="right"/>
    </xf>
    <xf numFmtId="0" fontId="10" fillId="2" borderId="0" xfId="0" applyFont="1" applyFill="1" applyBorder="1" applyAlignment="1">
      <alignment horizontal="left" wrapText="1"/>
    </xf>
    <xf numFmtId="0" fontId="10" fillId="2" borderId="0" xfId="0" applyFont="1" applyFill="1" applyBorder="1" applyAlignment="1">
      <alignment horizontal="right" vertical="top" indent="1"/>
    </xf>
    <xf numFmtId="10" fontId="10" fillId="5" borderId="0" xfId="3" applyNumberFormat="1" applyFont="1" applyFill="1" applyBorder="1" applyAlignment="1">
      <alignment horizontal="right" vertical="top" indent="1"/>
    </xf>
    <xf numFmtId="10" fontId="10" fillId="0" borderId="0" xfId="3" applyNumberFormat="1" applyFont="1" applyFill="1" applyBorder="1" applyAlignment="1">
      <alignment horizontal="right" vertical="top" indent="1"/>
    </xf>
    <xf numFmtId="171" fontId="10" fillId="2" borderId="0" xfId="0" applyNumberFormat="1" applyFont="1" applyFill="1" applyBorder="1" applyAlignment="1">
      <alignment horizontal="right" vertical="top" indent="1"/>
    </xf>
    <xf numFmtId="171" fontId="10" fillId="2" borderId="0" xfId="2" applyNumberFormat="1" applyFont="1" applyFill="1" applyBorder="1" applyAlignment="1">
      <alignment horizontal="left" vertical="top"/>
    </xf>
    <xf numFmtId="43" fontId="10" fillId="2" borderId="0" xfId="1" applyFont="1" applyFill="1" applyBorder="1" applyAlignment="1">
      <alignment horizontal="left" vertical="top"/>
    </xf>
    <xf numFmtId="171" fontId="10" fillId="2" borderId="1" xfId="2" applyNumberFormat="1" applyFont="1" applyFill="1" applyBorder="1" applyAlignment="1">
      <alignment horizontal="center" vertical="top"/>
    </xf>
    <xf numFmtId="171" fontId="10" fillId="2" borderId="11" xfId="2" applyNumberFormat="1" applyFont="1" applyFill="1" applyBorder="1" applyAlignment="1">
      <alignment horizontal="center" vertical="top"/>
    </xf>
    <xf numFmtId="171" fontId="10" fillId="5" borderId="1" xfId="2" applyNumberFormat="1" applyFont="1" applyFill="1" applyBorder="1" applyAlignment="1">
      <alignment horizontal="right" vertical="top"/>
    </xf>
    <xf numFmtId="171" fontId="10" fillId="2" borderId="11" xfId="2" applyNumberFormat="1" applyFont="1" applyFill="1" applyBorder="1" applyAlignment="1">
      <alignment horizontal="right" vertical="top"/>
    </xf>
    <xf numFmtId="171" fontId="10" fillId="4" borderId="11" xfId="2" applyNumberFormat="1" applyFont="1" applyFill="1" applyBorder="1" applyAlignment="1">
      <alignment horizontal="center" vertical="top"/>
    </xf>
    <xf numFmtId="171" fontId="10" fillId="5" borderId="0" xfId="2" applyNumberFormat="1" applyFont="1" applyFill="1" applyBorder="1" applyAlignment="1">
      <alignment horizontal="center" vertical="top"/>
    </xf>
    <xf numFmtId="10" fontId="10" fillId="4" borderId="0" xfId="3" applyNumberFormat="1" applyFont="1" applyFill="1" applyBorder="1" applyAlignment="1">
      <alignment horizontal="right" vertical="top" indent="1"/>
    </xf>
    <xf numFmtId="10" fontId="10" fillId="0" borderId="0" xfId="3" applyNumberFormat="1" applyFont="1" applyFill="1" applyBorder="1" applyAlignment="1">
      <alignment horizontal="center" vertical="top"/>
    </xf>
    <xf numFmtId="0" fontId="10" fillId="2" borderId="0" xfId="0" quotePrefix="1" applyFont="1" applyFill="1" applyBorder="1" applyAlignment="1">
      <alignment horizontal="left" vertical="top"/>
    </xf>
    <xf numFmtId="10" fontId="10" fillId="6" borderId="0" xfId="3" applyNumberFormat="1" applyFont="1" applyFill="1" applyBorder="1" applyAlignment="1">
      <alignment horizontal="right" vertical="top" indent="1"/>
    </xf>
    <xf numFmtId="10" fontId="10" fillId="4" borderId="1" xfId="3" applyNumberFormat="1" applyFont="1" applyFill="1" applyBorder="1" applyAlignment="1">
      <alignment horizontal="right" vertical="top" indent="1"/>
    </xf>
    <xf numFmtId="10" fontId="10" fillId="2" borderId="1" xfId="0" applyNumberFormat="1" applyFont="1" applyFill="1" applyBorder="1" applyAlignment="1">
      <alignment horizontal="right" vertical="top" indent="1"/>
    </xf>
    <xf numFmtId="171" fontId="10" fillId="5" borderId="11" xfId="2" applyNumberFormat="1" applyFont="1" applyFill="1" applyBorder="1" applyAlignment="1">
      <alignment horizontal="center" vertical="top"/>
    </xf>
    <xf numFmtId="0" fontId="10" fillId="5" borderId="0" xfId="0" applyFont="1" applyFill="1" applyBorder="1" applyAlignment="1">
      <alignment horizontal="center" wrapText="1"/>
    </xf>
    <xf numFmtId="0" fontId="10" fillId="4" borderId="0" xfId="0" applyFont="1" applyFill="1" applyBorder="1" applyAlignment="1">
      <alignment horizontal="center" vertical="top"/>
    </xf>
    <xf numFmtId="44" fontId="10" fillId="2" borderId="16" xfId="0" applyNumberFormat="1" applyFont="1" applyFill="1" applyBorder="1" applyAlignment="1">
      <alignment horizontal="center" vertical="top"/>
    </xf>
    <xf numFmtId="0" fontId="13" fillId="2" borderId="0" xfId="0" applyFont="1" applyFill="1" applyBorder="1" applyAlignment="1">
      <alignment horizontal="left" wrapText="1"/>
    </xf>
    <xf numFmtId="0" fontId="13" fillId="2" borderId="11" xfId="0" applyFont="1" applyFill="1" applyBorder="1" applyAlignment="1">
      <alignment horizontal="center" wrapText="1"/>
    </xf>
    <xf numFmtId="174" fontId="10" fillId="0" borderId="0" xfId="1" applyNumberFormat="1" applyFont="1" applyFill="1" applyBorder="1" applyAlignment="1">
      <alignment horizontal="right" vertical="top" indent="1"/>
    </xf>
    <xf numFmtId="0" fontId="13" fillId="2" borderId="0" xfId="0" applyFont="1" applyFill="1" applyBorder="1" applyAlignment="1">
      <alignment horizontal="left" vertical="top"/>
    </xf>
    <xf numFmtId="0" fontId="14" fillId="2" borderId="0" xfId="0" applyFont="1" applyFill="1" applyBorder="1" applyAlignment="1">
      <alignment horizontal="center" vertical="top"/>
    </xf>
    <xf numFmtId="174" fontId="10" fillId="7" borderId="0" xfId="3" applyNumberFormat="1" applyFont="1" applyFill="1" applyBorder="1" applyAlignment="1">
      <alignment horizontal="right" vertical="top"/>
    </xf>
    <xf numFmtId="43" fontId="10" fillId="7" borderId="0" xfId="1" applyFont="1" applyFill="1" applyBorder="1" applyAlignment="1">
      <alignment horizontal="right" vertical="top"/>
    </xf>
    <xf numFmtId="171" fontId="13" fillId="5" borderId="0" xfId="2" applyNumberFormat="1" applyFont="1" applyFill="1" applyBorder="1" applyAlignment="1">
      <alignment horizontal="right" vertical="top"/>
    </xf>
    <xf numFmtId="171" fontId="10" fillId="5" borderId="11" xfId="2" applyNumberFormat="1" applyFont="1" applyFill="1" applyBorder="1" applyAlignment="1">
      <alignment horizontal="right" vertical="top"/>
    </xf>
    <xf numFmtId="171" fontId="13" fillId="5" borderId="0" xfId="2" applyNumberFormat="1" applyFont="1" applyFill="1" applyBorder="1" applyAlignment="1">
      <alignment horizontal="center" vertical="top"/>
    </xf>
    <xf numFmtId="10" fontId="10" fillId="0" borderId="1" xfId="3" applyNumberFormat="1" applyFont="1" applyFill="1" applyBorder="1" applyAlignment="1">
      <alignment horizontal="right" vertical="top" indent="1"/>
    </xf>
    <xf numFmtId="10" fontId="13" fillId="0" borderId="0" xfId="0" applyNumberFormat="1" applyFont="1" applyFill="1" applyBorder="1" applyAlignment="1">
      <alignment horizontal="right" vertical="top" indent="1"/>
    </xf>
    <xf numFmtId="10" fontId="10" fillId="4" borderId="0" xfId="0" applyNumberFormat="1" applyFont="1" applyFill="1" applyBorder="1" applyAlignment="1">
      <alignment horizontal="right" vertical="top" indent="1"/>
    </xf>
    <xf numFmtId="0" fontId="13" fillId="2" borderId="1" xfId="0" applyFont="1" applyFill="1" applyBorder="1" applyAlignment="1">
      <alignment horizontal="center"/>
    </xf>
    <xf numFmtId="0" fontId="13" fillId="0" borderId="1" xfId="0" applyFont="1" applyFill="1" applyBorder="1" applyAlignment="1">
      <alignment horizontal="center" wrapText="1"/>
    </xf>
    <xf numFmtId="6" fontId="13" fillId="0" borderId="1" xfId="0" applyNumberFormat="1" applyFont="1" applyFill="1" applyBorder="1" applyAlignment="1">
      <alignment horizontal="center" wrapText="1"/>
    </xf>
    <xf numFmtId="10" fontId="10" fillId="2" borderId="11" xfId="3" applyNumberFormat="1" applyFont="1" applyFill="1" applyBorder="1" applyAlignment="1">
      <alignment horizontal="right" vertical="top" indent="1"/>
    </xf>
    <xf numFmtId="0" fontId="13" fillId="2" borderId="1" xfId="0" applyFont="1" applyFill="1" applyBorder="1" applyAlignment="1">
      <alignment horizontal="left"/>
    </xf>
    <xf numFmtId="0" fontId="10" fillId="0" borderId="1" xfId="0" applyFont="1" applyFill="1" applyBorder="1" applyAlignment="1">
      <alignment horizontal="center" wrapText="1"/>
    </xf>
    <xf numFmtId="170" fontId="10" fillId="4" borderId="0" xfId="0" applyNumberFormat="1" applyFont="1" applyFill="1" applyBorder="1" applyAlignment="1">
      <alignment horizontal="right" vertical="top"/>
    </xf>
    <xf numFmtId="170" fontId="10" fillId="5" borderId="0" xfId="0" applyNumberFormat="1" applyFont="1" applyFill="1" applyBorder="1" applyAlignment="1">
      <alignment horizontal="right" vertical="top"/>
    </xf>
    <xf numFmtId="170" fontId="10" fillId="4" borderId="0" xfId="0" applyNumberFormat="1" applyFont="1" applyFill="1" applyBorder="1" applyAlignment="1">
      <alignment horizontal="right" vertical="top" indent="1"/>
    </xf>
    <xf numFmtId="170" fontId="10" fillId="5" borderId="0" xfId="0" applyNumberFormat="1" applyFont="1" applyFill="1" applyBorder="1" applyAlignment="1">
      <alignment horizontal="right" vertical="top" indent="1"/>
    </xf>
    <xf numFmtId="170" fontId="10" fillId="5" borderId="11" xfId="0" applyNumberFormat="1" applyFont="1" applyFill="1" applyBorder="1" applyAlignment="1">
      <alignment horizontal="right" vertical="top"/>
    </xf>
    <xf numFmtId="170" fontId="10" fillId="5" borderId="11" xfId="0" applyNumberFormat="1" applyFont="1" applyFill="1" applyBorder="1" applyAlignment="1">
      <alignment horizontal="right" vertical="top" indent="1"/>
    </xf>
    <xf numFmtId="0" fontId="10" fillId="2" borderId="0" xfId="0" applyFont="1" applyFill="1" applyBorder="1" applyAlignment="1">
      <alignment horizontal="right" vertical="top" wrapText="1" indent="1"/>
    </xf>
    <xf numFmtId="0" fontId="10" fillId="2" borderId="0" xfId="0" applyFont="1" applyFill="1" applyBorder="1" applyAlignment="1">
      <alignment horizontal="right" vertical="top" wrapText="1" indent="2"/>
    </xf>
    <xf numFmtId="0" fontId="10" fillId="2" borderId="1" xfId="0" applyFont="1" applyFill="1" applyBorder="1" applyAlignment="1">
      <alignment vertical="top" wrapText="1"/>
    </xf>
    <xf numFmtId="170" fontId="10" fillId="4" borderId="1" xfId="0" applyNumberFormat="1" applyFont="1" applyFill="1" applyBorder="1" applyAlignment="1">
      <alignment horizontal="right" vertical="top"/>
    </xf>
    <xf numFmtId="0" fontId="10" fillId="2" borderId="1" xfId="0" applyFont="1" applyFill="1" applyBorder="1" applyAlignment="1">
      <alignment horizontal="right" vertical="top" wrapText="1" indent="1"/>
    </xf>
    <xf numFmtId="0" fontId="10" fillId="2" borderId="1" xfId="0" applyFont="1" applyFill="1" applyBorder="1" applyAlignment="1">
      <alignment horizontal="right" vertical="top" wrapText="1" indent="2"/>
    </xf>
    <xf numFmtId="173" fontId="10" fillId="6" borderId="0" xfId="3" applyNumberFormat="1" applyFont="1" applyFill="1" applyBorder="1" applyAlignment="1">
      <alignment horizontal="right" vertical="top" indent="1"/>
    </xf>
    <xf numFmtId="173" fontId="10" fillId="4" borderId="0" xfId="3" applyNumberFormat="1" applyFont="1" applyFill="1" applyBorder="1" applyAlignment="1">
      <alignment horizontal="right" vertical="top" indent="1"/>
    </xf>
    <xf numFmtId="173" fontId="10" fillId="7" borderId="0" xfId="3" applyNumberFormat="1" applyFont="1" applyFill="1" applyBorder="1" applyAlignment="1">
      <alignment horizontal="right" vertical="top" indent="1"/>
    </xf>
    <xf numFmtId="173" fontId="10" fillId="7" borderId="0" xfId="0" applyNumberFormat="1" applyFont="1" applyFill="1" applyBorder="1" applyAlignment="1">
      <alignment horizontal="left" vertical="top"/>
    </xf>
    <xf numFmtId="169" fontId="10" fillId="2" borderId="0" xfId="0" applyNumberFormat="1" applyFont="1" applyFill="1" applyBorder="1" applyAlignment="1">
      <alignment horizontal="left" vertical="top"/>
    </xf>
    <xf numFmtId="10" fontId="10" fillId="6" borderId="0" xfId="3" applyNumberFormat="1" applyFont="1" applyFill="1" applyBorder="1" applyAlignment="1">
      <alignment horizontal="center" wrapText="1"/>
    </xf>
    <xf numFmtId="10" fontId="10" fillId="6" borderId="0" xfId="3" applyNumberFormat="1" applyFont="1" applyFill="1" applyBorder="1" applyAlignment="1">
      <alignment horizontal="center" vertical="center"/>
    </xf>
    <xf numFmtId="0" fontId="11" fillId="7" borderId="0" xfId="0" applyFont="1" applyFill="1" applyBorder="1" applyAlignment="1">
      <alignment horizontal="center" vertical="center"/>
    </xf>
    <xf numFmtId="10" fontId="11" fillId="6" borderId="0" xfId="3" applyNumberFormat="1" applyFont="1" applyFill="1" applyBorder="1" applyAlignment="1">
      <alignment horizontal="center" wrapText="1"/>
    </xf>
    <xf numFmtId="169" fontId="11" fillId="2" borderId="0" xfId="0" applyNumberFormat="1" applyFont="1" applyFill="1" applyBorder="1" applyAlignment="1">
      <alignment horizontal="left" vertical="top"/>
    </xf>
    <xf numFmtId="0" fontId="11" fillId="2" borderId="0" xfId="0" applyFont="1" applyFill="1" applyBorder="1" applyAlignment="1">
      <alignment horizontal="center" vertical="center"/>
    </xf>
    <xf numFmtId="10" fontId="11" fillId="2" borderId="0" xfId="3" applyNumberFormat="1" applyFont="1" applyFill="1" applyBorder="1" applyAlignment="1">
      <alignment horizontal="center" vertical="center"/>
    </xf>
    <xf numFmtId="0" fontId="11" fillId="0" borderId="0" xfId="0" applyFont="1" applyFill="1" applyBorder="1" applyAlignment="1">
      <alignment horizontal="left" vertical="top"/>
    </xf>
    <xf numFmtId="10" fontId="11" fillId="2" borderId="0" xfId="3" applyNumberFormat="1" applyFont="1" applyFill="1" applyBorder="1" applyAlignment="1">
      <alignment horizontal="center" wrapText="1"/>
    </xf>
    <xf numFmtId="10" fontId="11" fillId="0" borderId="0" xfId="3" applyNumberFormat="1" applyFont="1" applyFill="1" applyBorder="1" applyAlignment="1">
      <alignment horizontal="center" vertical="center"/>
    </xf>
    <xf numFmtId="0" fontId="11" fillId="2" borderId="1" xfId="0" applyFont="1" applyFill="1" applyBorder="1" applyAlignment="1">
      <alignment horizontal="center" vertical="top"/>
    </xf>
    <xf numFmtId="0" fontId="10" fillId="2" borderId="2" xfId="0" applyFont="1" applyFill="1" applyBorder="1" applyAlignment="1">
      <alignment horizontal="left" vertical="top"/>
    </xf>
    <xf numFmtId="0" fontId="10" fillId="0" borderId="2" xfId="0" applyFont="1" applyFill="1" applyBorder="1" applyAlignment="1">
      <alignment horizontal="center" vertical="top"/>
    </xf>
    <xf numFmtId="0" fontId="10" fillId="2" borderId="2" xfId="0" applyFont="1" applyFill="1" applyBorder="1" applyAlignment="1">
      <alignment horizontal="center" vertical="top"/>
    </xf>
    <xf numFmtId="43" fontId="10" fillId="2" borderId="0" xfId="2" applyNumberFormat="1" applyFont="1" applyFill="1" applyBorder="1" applyAlignment="1">
      <alignment horizontal="center" vertical="top"/>
    </xf>
    <xf numFmtId="43" fontId="10" fillId="4" borderId="1" xfId="2" applyNumberFormat="1" applyFont="1" applyFill="1" applyBorder="1" applyAlignment="1">
      <alignment horizontal="center" vertical="top"/>
    </xf>
    <xf numFmtId="43" fontId="10" fillId="2" borderId="1" xfId="2" applyNumberFormat="1" applyFont="1" applyFill="1" applyBorder="1" applyAlignment="1">
      <alignment horizontal="center" vertical="top"/>
    </xf>
    <xf numFmtId="0" fontId="11" fillId="0" borderId="0" xfId="0" applyFont="1" applyFill="1" applyBorder="1" applyAlignment="1">
      <alignment vertical="top" wrapText="1"/>
    </xf>
    <xf numFmtId="43" fontId="10" fillId="7" borderId="0" xfId="0" applyNumberFormat="1" applyFont="1" applyFill="1" applyBorder="1" applyAlignment="1">
      <alignment horizontal="center" vertical="top"/>
    </xf>
    <xf numFmtId="43" fontId="10" fillId="7" borderId="0" xfId="2" applyNumberFormat="1" applyFont="1" applyFill="1" applyBorder="1" applyAlignment="1">
      <alignment horizontal="center" vertical="top"/>
    </xf>
    <xf numFmtId="171" fontId="10" fillId="2" borderId="1" xfId="2" applyNumberFormat="1" applyFont="1" applyFill="1" applyBorder="1" applyAlignment="1">
      <alignment horizontal="right" vertical="top"/>
    </xf>
    <xf numFmtId="0" fontId="26" fillId="0" borderId="0" xfId="5" applyFont="1"/>
    <xf numFmtId="171" fontId="19" fillId="0" borderId="0" xfId="7" applyNumberFormat="1" applyFont="1"/>
    <xf numFmtId="0" fontId="12" fillId="0" borderId="0" xfId="5" applyFont="1" applyAlignment="1">
      <alignment horizontal="left"/>
    </xf>
    <xf numFmtId="180" fontId="12" fillId="0" borderId="0" xfId="8" quotePrefix="1" applyFont="1"/>
    <xf numFmtId="0" fontId="12" fillId="0" borderId="0" xfId="9" applyFont="1"/>
    <xf numFmtId="180" fontId="12" fillId="0" borderId="0" xfId="8" quotePrefix="1" applyFont="1" applyAlignment="1">
      <alignment horizontal="center"/>
    </xf>
    <xf numFmtId="0" fontId="12" fillId="0" borderId="0" xfId="9" applyFont="1" applyAlignment="1">
      <alignment horizontal="center"/>
    </xf>
    <xf numFmtId="0" fontId="19" fillId="0" borderId="0" xfId="9" applyFont="1" applyAlignment="1">
      <alignment horizontal="center"/>
    </xf>
    <xf numFmtId="0" fontId="19" fillId="0" borderId="0" xfId="9" applyFont="1" applyAlignment="1">
      <alignment horizontal="left"/>
    </xf>
    <xf numFmtId="0" fontId="10" fillId="0" borderId="0" xfId="7" applyNumberFormat="1" applyFont="1" applyAlignment="1">
      <alignment horizontal="right" vertical="top"/>
    </xf>
    <xf numFmtId="0" fontId="19" fillId="0" borderId="0" xfId="9" applyFont="1"/>
    <xf numFmtId="171" fontId="10" fillId="0" borderId="0" xfId="10" applyNumberFormat="1" applyFont="1" applyAlignment="1">
      <alignment horizontal="center" vertical="top"/>
    </xf>
    <xf numFmtId="0" fontId="26" fillId="0" borderId="0" xfId="9" applyFont="1"/>
    <xf numFmtId="0" fontId="19" fillId="0" borderId="0" xfId="11" applyFont="1"/>
    <xf numFmtId="0" fontId="26" fillId="0" borderId="0" xfId="9" applyFont="1" applyAlignment="1">
      <alignment horizontal="left"/>
    </xf>
    <xf numFmtId="171" fontId="19" fillId="0" borderId="0" xfId="12" applyNumberFormat="1" applyFont="1" applyBorder="1" applyAlignment="1">
      <alignment horizontal="center" vertical="center" wrapText="1"/>
    </xf>
    <xf numFmtId="171" fontId="19" fillId="0" borderId="1" xfId="12" applyNumberFormat="1" applyFont="1" applyBorder="1" applyAlignment="1">
      <alignment horizontal="center" vertical="center"/>
    </xf>
    <xf numFmtId="171" fontId="19" fillId="6" borderId="0" xfId="9" applyNumberFormat="1" applyFont="1" applyFill="1"/>
    <xf numFmtId="171" fontId="19" fillId="0" borderId="4" xfId="9" applyNumberFormat="1" applyFont="1" applyBorder="1"/>
    <xf numFmtId="171" fontId="19" fillId="6" borderId="1" xfId="9" applyNumberFormat="1" applyFont="1" applyFill="1" applyBorder="1"/>
    <xf numFmtId="171" fontId="19" fillId="0" borderId="0" xfId="9" applyNumberFormat="1" applyFont="1"/>
    <xf numFmtId="171" fontId="26" fillId="0" borderId="0" xfId="12" applyNumberFormat="1" applyFont="1" applyAlignment="1">
      <alignment vertical="center"/>
    </xf>
    <xf numFmtId="0" fontId="26" fillId="0" borderId="0" xfId="9" applyFont="1" applyAlignment="1">
      <alignment horizontal="center" wrapText="1"/>
    </xf>
    <xf numFmtId="0" fontId="11" fillId="0" borderId="0" xfId="13" applyFont="1"/>
    <xf numFmtId="0" fontId="12" fillId="0" borderId="0" xfId="14" applyFont="1"/>
    <xf numFmtId="0" fontId="12" fillId="0" borderId="0" xfId="13" applyFont="1" applyAlignment="1">
      <alignment horizontal="center"/>
    </xf>
    <xf numFmtId="0" fontId="12" fillId="0" borderId="0" xfId="14" applyFont="1" applyAlignment="1">
      <alignment horizontal="center"/>
    </xf>
    <xf numFmtId="0" fontId="26" fillId="0" borderId="0" xfId="5" applyFont="1" applyAlignment="1">
      <alignment horizontal="center"/>
    </xf>
    <xf numFmtId="0" fontId="11" fillId="0" borderId="1" xfId="14" applyFont="1" applyBorder="1" applyAlignment="1">
      <alignment horizontal="center" vertical="center"/>
    </xf>
    <xf numFmtId="0" fontId="19" fillId="0" borderId="1" xfId="15" applyFont="1" applyBorder="1" applyAlignment="1">
      <alignment horizontal="center" vertical="center" wrapText="1"/>
    </xf>
    <xf numFmtId="0" fontId="11" fillId="0" borderId="0" xfId="14" applyFont="1"/>
    <xf numFmtId="0" fontId="19" fillId="0" borderId="0" xfId="15" applyFont="1" applyAlignment="1">
      <alignment horizontal="left"/>
    </xf>
    <xf numFmtId="171" fontId="19" fillId="6" borderId="0" xfId="15" applyNumberFormat="1" applyFont="1" applyFill="1" applyAlignment="1">
      <alignment horizontal="right"/>
    </xf>
    <xf numFmtId="171" fontId="19" fillId="0" borderId="0" xfId="16" applyNumberFormat="1" applyFont="1" applyAlignment="1">
      <alignment horizontal="right"/>
    </xf>
    <xf numFmtId="0" fontId="19" fillId="6" borderId="0" xfId="15" applyFont="1" applyFill="1" applyAlignment="1">
      <alignment horizontal="center"/>
    </xf>
    <xf numFmtId="0" fontId="19" fillId="0" borderId="0" xfId="15" applyFont="1" applyAlignment="1">
      <alignment horizontal="center"/>
    </xf>
    <xf numFmtId="171" fontId="19" fillId="0" borderId="0" xfId="15" applyNumberFormat="1" applyFont="1" applyAlignment="1">
      <alignment horizontal="right"/>
    </xf>
    <xf numFmtId="171" fontId="19" fillId="0" borderId="0" xfId="15" applyNumberFormat="1" applyFont="1"/>
    <xf numFmtId="171" fontId="19" fillId="6" borderId="0" xfId="15" applyNumberFormat="1" applyFont="1" applyFill="1"/>
    <xf numFmtId="171" fontId="19" fillId="0" borderId="1" xfId="15" applyNumberFormat="1" applyFont="1" applyBorder="1"/>
    <xf numFmtId="0" fontId="11" fillId="0" borderId="11" xfId="14" applyFont="1" applyBorder="1" applyAlignment="1">
      <alignment horizontal="right"/>
    </xf>
    <xf numFmtId="171" fontId="19" fillId="0" borderId="4" xfId="15" applyNumberFormat="1" applyFont="1" applyBorder="1"/>
    <xf numFmtId="0" fontId="19" fillId="0" borderId="11" xfId="15" applyFont="1" applyBorder="1"/>
    <xf numFmtId="0" fontId="9" fillId="2" borderId="0" xfId="5" applyFont="1" applyFill="1" applyAlignment="1">
      <alignment horizontal="left" vertical="top"/>
    </xf>
    <xf numFmtId="0" fontId="10" fillId="2" borderId="0" xfId="5" applyFont="1" applyFill="1" applyAlignment="1">
      <alignment horizontal="right" vertical="top"/>
    </xf>
    <xf numFmtId="0" fontId="10" fillId="0" borderId="0" xfId="5" applyFont="1" applyAlignment="1">
      <alignment horizontal="right" vertical="top"/>
    </xf>
    <xf numFmtId="0" fontId="27" fillId="2" borderId="0" xfId="5" applyFont="1" applyFill="1" applyAlignment="1">
      <alignment horizontal="center" vertical="center"/>
    </xf>
    <xf numFmtId="0" fontId="9" fillId="2" borderId="0" xfId="5" applyFont="1" applyFill="1" applyAlignment="1">
      <alignment horizontal="left" vertical="center"/>
    </xf>
    <xf numFmtId="0" fontId="11" fillId="0" borderId="0" xfId="17" applyFont="1"/>
    <xf numFmtId="10" fontId="11" fillId="6" borderId="0" xfId="17" applyNumberFormat="1" applyFont="1" applyFill="1"/>
    <xf numFmtId="173" fontId="11" fillId="6" borderId="0" xfId="17" applyNumberFormat="1" applyFont="1" applyFill="1"/>
    <xf numFmtId="0" fontId="9" fillId="2" borderId="0" xfId="5" applyFont="1" applyFill="1" applyAlignment="1">
      <alignment horizontal="center" vertical="top"/>
    </xf>
    <xf numFmtId="0" fontId="9" fillId="2" borderId="0" xfId="5" applyFont="1" applyFill="1" applyAlignment="1">
      <alignment horizontal="left" vertical="top" wrapText="1"/>
    </xf>
    <xf numFmtId="0" fontId="9" fillId="2" borderId="0" xfId="5" quotePrefix="1" applyFont="1" applyFill="1" applyAlignment="1">
      <alignment horizontal="left" vertical="top" wrapText="1"/>
    </xf>
    <xf numFmtId="0" fontId="22" fillId="2" borderId="0" xfId="5" applyFont="1" applyFill="1" applyAlignment="1">
      <alignment horizontal="left" vertical="top" wrapText="1"/>
    </xf>
    <xf numFmtId="0" fontId="22" fillId="2" borderId="0" xfId="5" applyFont="1" applyFill="1" applyAlignment="1">
      <alignment horizontal="center" vertical="top" wrapText="1"/>
    </xf>
    <xf numFmtId="0" fontId="22" fillId="2" borderId="0" xfId="5" applyFont="1" applyFill="1" applyAlignment="1">
      <alignment horizontal="center" vertical="top"/>
    </xf>
    <xf numFmtId="0" fontId="22" fillId="2" borderId="0" xfId="5" applyFont="1" applyFill="1" applyAlignment="1">
      <alignment horizontal="left" vertical="top"/>
    </xf>
    <xf numFmtId="0" fontId="9" fillId="2" borderId="0" xfId="5" applyFont="1" applyFill="1" applyAlignment="1">
      <alignment horizontal="center" vertical="center"/>
    </xf>
    <xf numFmtId="10" fontId="9" fillId="6" borderId="0" xfId="6" applyNumberFormat="1" applyFont="1" applyFill="1" applyAlignment="1">
      <alignment horizontal="right" vertical="center"/>
    </xf>
    <xf numFmtId="10" fontId="9" fillId="6" borderId="1" xfId="6" applyNumberFormat="1" applyFont="1" applyFill="1" applyBorder="1" applyAlignment="1">
      <alignment horizontal="right" vertical="center"/>
    </xf>
    <xf numFmtId="10" fontId="9" fillId="2" borderId="0" xfId="6" applyNumberFormat="1" applyFont="1" applyFill="1" applyAlignment="1">
      <alignment horizontal="right" vertical="center"/>
    </xf>
    <xf numFmtId="10" fontId="9" fillId="2" borderId="0" xfId="5" applyNumberFormat="1" applyFont="1" applyFill="1" applyAlignment="1">
      <alignment horizontal="right" vertical="center"/>
    </xf>
    <xf numFmtId="0" fontId="23" fillId="2" borderId="0" xfId="4" applyFont="1" applyFill="1" applyAlignment="1">
      <alignment horizontal="left" vertical="center"/>
    </xf>
    <xf numFmtId="0" fontId="19" fillId="0" borderId="0" xfId="5" applyFont="1"/>
    <xf numFmtId="0" fontId="11" fillId="0" borderId="0" xfId="17" applyFont="1" applyAlignment="1">
      <alignment horizontal="center"/>
    </xf>
    <xf numFmtId="0" fontId="11" fillId="0" borderId="0" xfId="17" applyFont="1" applyAlignment="1">
      <alignment horizontal="center" vertical="center"/>
    </xf>
    <xf numFmtId="0" fontId="26" fillId="0" borderId="0" xfId="5" applyFont="1" applyAlignment="1">
      <alignment horizontal="left" vertical="center"/>
    </xf>
    <xf numFmtId="0" fontId="11" fillId="0" borderId="0" xfId="17" applyFont="1" applyAlignment="1">
      <alignment horizontal="left" wrapText="1"/>
    </xf>
    <xf numFmtId="0" fontId="12" fillId="0" borderId="0" xfId="17" applyFont="1"/>
    <xf numFmtId="171" fontId="11" fillId="6" borderId="0" xfId="16" applyNumberFormat="1" applyFont="1" applyFill="1"/>
    <xf numFmtId="171" fontId="11" fillId="0" borderId="11" xfId="16" applyNumberFormat="1" applyFont="1" applyBorder="1"/>
    <xf numFmtId="171" fontId="12" fillId="0" borderId="0" xfId="16" applyNumberFormat="1" applyFont="1"/>
    <xf numFmtId="10" fontId="11" fillId="0" borderId="0" xfId="6" applyNumberFormat="1" applyFont="1"/>
    <xf numFmtId="171" fontId="11" fillId="0" borderId="11" xfId="17" applyNumberFormat="1" applyFont="1" applyBorder="1"/>
    <xf numFmtId="171" fontId="12" fillId="0" borderId="4" xfId="17" applyNumberFormat="1" applyFont="1" applyBorder="1"/>
    <xf numFmtId="172" fontId="10" fillId="5" borderId="0" xfId="1" applyNumberFormat="1" applyFont="1" applyFill="1" applyBorder="1" applyAlignment="1">
      <alignment vertical="top"/>
    </xf>
    <xf numFmtId="177" fontId="11" fillId="6" borderId="0" xfId="2" applyNumberFormat="1" applyFont="1" applyFill="1"/>
    <xf numFmtId="177" fontId="22" fillId="2" borderId="0" xfId="5" applyNumberFormat="1" applyFont="1" applyFill="1" applyBorder="1" applyAlignment="1">
      <alignment horizontal="right"/>
    </xf>
    <xf numFmtId="0" fontId="9" fillId="2" borderId="0" xfId="5" applyFont="1" applyFill="1" applyBorder="1" applyAlignment="1">
      <alignment horizontal="left"/>
    </xf>
    <xf numFmtId="0" fontId="27" fillId="2" borderId="0" xfId="5" applyFont="1" applyFill="1" applyBorder="1" applyAlignment="1">
      <alignment horizontal="left" vertical="top"/>
    </xf>
    <xf numFmtId="9" fontId="10" fillId="2" borderId="14" xfId="3" applyFont="1" applyFill="1" applyBorder="1" applyAlignment="1">
      <alignment horizontal="right" vertical="top" indent="1"/>
    </xf>
    <xf numFmtId="171" fontId="10" fillId="7" borderId="10" xfId="2" applyNumberFormat="1" applyFont="1" applyFill="1" applyBorder="1" applyAlignment="1">
      <alignment horizontal="center" vertical="top"/>
    </xf>
    <xf numFmtId="171" fontId="10" fillId="2" borderId="14" xfId="2" applyNumberFormat="1" applyFont="1" applyFill="1" applyBorder="1" applyAlignment="1">
      <alignment horizontal="center" vertical="top"/>
    </xf>
    <xf numFmtId="171" fontId="10" fillId="6" borderId="14" xfId="2" applyNumberFormat="1" applyFont="1" applyFill="1" applyBorder="1" applyAlignment="1">
      <alignment horizontal="center" vertical="top"/>
    </xf>
    <xf numFmtId="9" fontId="10" fillId="2" borderId="15" xfId="3" applyFont="1" applyFill="1" applyBorder="1" applyAlignment="1">
      <alignment horizontal="right" vertical="top" indent="1"/>
    </xf>
    <xf numFmtId="9" fontId="10" fillId="5" borderId="15" xfId="3" applyFont="1" applyFill="1" applyBorder="1" applyAlignment="1">
      <alignment horizontal="right" vertical="top" indent="1"/>
    </xf>
    <xf numFmtId="171" fontId="10" fillId="2" borderId="15" xfId="2" applyNumberFormat="1" applyFont="1" applyFill="1" applyBorder="1" applyAlignment="1">
      <alignment horizontal="center" vertical="top"/>
    </xf>
    <xf numFmtId="171" fontId="10" fillId="6" borderId="17" xfId="2" applyNumberFormat="1" applyFont="1" applyFill="1" applyBorder="1" applyAlignment="1">
      <alignment horizontal="center" vertical="top"/>
    </xf>
    <xf numFmtId="9" fontId="10" fillId="5" borderId="14" xfId="3" applyFont="1" applyFill="1" applyBorder="1" applyAlignment="1">
      <alignment horizontal="right" vertical="top" indent="1"/>
    </xf>
    <xf numFmtId="0" fontId="10" fillId="4" borderId="0" xfId="0" applyFont="1" applyFill="1" applyBorder="1" applyAlignment="1">
      <alignment horizontal="left" vertical="top"/>
    </xf>
    <xf numFmtId="49" fontId="10" fillId="4" borderId="14" xfId="0" applyNumberFormat="1" applyFont="1" applyFill="1" applyBorder="1" applyAlignment="1">
      <alignment horizontal="center" vertical="top"/>
    </xf>
    <xf numFmtId="0" fontId="10" fillId="4" borderId="14" xfId="2" applyNumberFormat="1" applyFont="1" applyFill="1" applyBorder="1" applyAlignment="1">
      <alignment horizontal="center" vertical="top"/>
    </xf>
    <xf numFmtId="9" fontId="10" fillId="2" borderId="16" xfId="3" applyFont="1" applyFill="1" applyBorder="1" applyAlignment="1">
      <alignment horizontal="right" vertical="top" indent="1"/>
    </xf>
    <xf numFmtId="177" fontId="10" fillId="6" borderId="16" xfId="2" applyNumberFormat="1" applyFont="1" applyFill="1" applyBorder="1" applyAlignment="1">
      <alignment horizontal="center" vertical="top"/>
    </xf>
    <xf numFmtId="0" fontId="10" fillId="2" borderId="0" xfId="0" applyFont="1" applyFill="1" applyBorder="1" applyAlignment="1">
      <alignment horizontal="left" vertical="top"/>
    </xf>
    <xf numFmtId="0" fontId="10" fillId="2" borderId="0" xfId="0" applyFont="1" applyFill="1" applyBorder="1" applyAlignment="1">
      <alignment vertical="top"/>
    </xf>
    <xf numFmtId="0" fontId="9" fillId="2" borderId="0" xfId="0" applyFont="1" applyFill="1" applyBorder="1" applyAlignment="1">
      <alignment horizontal="left" vertical="top"/>
    </xf>
    <xf numFmtId="171" fontId="10" fillId="4" borderId="0" xfId="0" applyNumberFormat="1" applyFont="1" applyFill="1" applyBorder="1" applyAlignment="1">
      <alignment vertical="top"/>
    </xf>
    <xf numFmtId="171" fontId="10" fillId="5" borderId="0" xfId="0" applyNumberFormat="1" applyFont="1" applyFill="1" applyBorder="1" applyAlignment="1">
      <alignment vertical="top"/>
    </xf>
    <xf numFmtId="177" fontId="10" fillId="6" borderId="16" xfId="0" applyNumberFormat="1" applyFont="1" applyFill="1" applyBorder="1" applyAlignment="1">
      <alignment horizontal="center" vertical="top"/>
    </xf>
    <xf numFmtId="172" fontId="10" fillId="2" borderId="0" xfId="0" applyNumberFormat="1" applyFont="1" applyFill="1" applyBorder="1" applyAlignment="1">
      <alignment horizontal="left" vertical="top"/>
    </xf>
    <xf numFmtId="171" fontId="10" fillId="0" borderId="0" xfId="2" applyNumberFormat="1" applyFont="1" applyFill="1" applyBorder="1" applyAlignment="1">
      <alignment horizontal="center" vertical="top"/>
    </xf>
    <xf numFmtId="10" fontId="10" fillId="4" borderId="21" xfId="3" applyNumberFormat="1" applyFont="1" applyFill="1" applyBorder="1" applyAlignment="1">
      <alignment horizontal="right" vertical="top" indent="1"/>
    </xf>
    <xf numFmtId="0" fontId="26" fillId="0" borderId="0" xfId="5" applyFont="1" applyFill="1" applyAlignment="1">
      <alignment horizontal="left" vertical="center"/>
    </xf>
    <xf numFmtId="0" fontId="11" fillId="0" borderId="0" xfId="17" applyFont="1" applyFill="1"/>
    <xf numFmtId="0" fontId="12" fillId="0" borderId="0" xfId="5" applyNumberFormat="1" applyFont="1" applyFill="1" applyAlignment="1">
      <alignment horizontal="left"/>
    </xf>
    <xf numFmtId="171" fontId="11" fillId="4" borderId="0" xfId="1" applyNumberFormat="1" applyFont="1" applyFill="1" applyBorder="1" applyAlignment="1">
      <alignment horizontal="center" vertical="top"/>
    </xf>
    <xf numFmtId="177" fontId="22" fillId="2" borderId="0" xfId="5" applyNumberFormat="1" applyFont="1" applyFill="1" applyBorder="1" applyAlignment="1">
      <alignment horizontal="left" vertical="top"/>
    </xf>
    <xf numFmtId="0" fontId="32" fillId="0" borderId="0" xfId="17" applyFont="1" applyAlignment="1">
      <alignment vertical="center"/>
    </xf>
    <xf numFmtId="0" fontId="33" fillId="0" borderId="0" xfId="41" applyFont="1" applyAlignment="1">
      <alignment vertical="center" wrapText="1"/>
    </xf>
    <xf numFmtId="0" fontId="33" fillId="0" borderId="0" xfId="41" applyFont="1" applyAlignment="1">
      <alignment vertical="center"/>
    </xf>
    <xf numFmtId="0" fontId="34" fillId="0" borderId="0" xfId="41" applyFont="1" applyAlignment="1">
      <alignment vertical="center" wrapText="1"/>
    </xf>
    <xf numFmtId="0" fontId="6" fillId="2" borderId="0" xfId="5" applyFont="1" applyFill="1" applyBorder="1" applyAlignment="1">
      <alignment horizontal="right" vertical="center"/>
    </xf>
    <xf numFmtId="0" fontId="32" fillId="0" borderId="0" xfId="17" applyFont="1"/>
    <xf numFmtId="0" fontId="6" fillId="6" borderId="0" xfId="5" applyFont="1" applyFill="1" applyBorder="1" applyAlignment="1">
      <alignment horizontal="right" vertical="top"/>
    </xf>
    <xf numFmtId="0" fontId="6" fillId="6" borderId="0" xfId="5" applyFont="1" applyFill="1" applyBorder="1" applyAlignment="1">
      <alignment horizontal="right" vertical="center"/>
    </xf>
    <xf numFmtId="0" fontId="34" fillId="0" borderId="0" xfId="41" applyFont="1" applyAlignment="1">
      <alignment horizontal="center" vertical="center"/>
    </xf>
    <xf numFmtId="0" fontId="34" fillId="0" borderId="0" xfId="41" applyFont="1" applyAlignment="1">
      <alignment vertical="center"/>
    </xf>
    <xf numFmtId="0" fontId="36" fillId="0" borderId="0" xfId="42" quotePrefix="1" applyFont="1" applyAlignment="1" applyProtection="1">
      <alignment horizontal="right"/>
      <protection locked="0"/>
    </xf>
    <xf numFmtId="0" fontId="33" fillId="0" borderId="0" xfId="43" applyFont="1" applyAlignment="1">
      <alignment vertical="center"/>
    </xf>
    <xf numFmtId="0" fontId="36" fillId="0" borderId="0" xfId="43" applyFont="1"/>
    <xf numFmtId="0" fontId="32" fillId="0" borderId="0" xfId="43" applyFont="1" applyAlignment="1">
      <alignment horizontal="center"/>
    </xf>
    <xf numFmtId="171" fontId="32" fillId="0" borderId="0" xfId="43" applyNumberFormat="1" applyFont="1" applyAlignment="1">
      <alignment horizontal="center"/>
    </xf>
    <xf numFmtId="0" fontId="32" fillId="0" borderId="0" xfId="43" applyFont="1" applyAlignment="1">
      <alignment horizontal="left"/>
    </xf>
    <xf numFmtId="0" fontId="32" fillId="0" borderId="0" xfId="43" applyFont="1"/>
    <xf numFmtId="0" fontId="36" fillId="0" borderId="0" xfId="43" applyFont="1" applyAlignment="1">
      <alignment horizontal="center"/>
    </xf>
    <xf numFmtId="0" fontId="33" fillId="0" borderId="0" xfId="43" applyFont="1" applyAlignment="1">
      <alignment horizontal="center" vertical="top"/>
    </xf>
    <xf numFmtId="0" fontId="33" fillId="0" borderId="13" xfId="43" applyFont="1" applyBorder="1" applyAlignment="1">
      <alignment horizontal="center" vertical="center"/>
    </xf>
    <xf numFmtId="0" fontId="34" fillId="0" borderId="13" xfId="43" applyFont="1" applyBorder="1" applyAlignment="1">
      <alignment horizontal="center"/>
    </xf>
    <xf numFmtId="0" fontId="33" fillId="0" borderId="13" xfId="43" applyFont="1" applyBorder="1" applyAlignment="1">
      <alignment horizontal="center"/>
    </xf>
    <xf numFmtId="0" fontId="32" fillId="0" borderId="0" xfId="43" applyFont="1" applyAlignment="1">
      <alignment horizontal="center" vertical="center"/>
    </xf>
    <xf numFmtId="0" fontId="36" fillId="0" borderId="0" xfId="17" applyFont="1" applyAlignment="1">
      <alignment vertical="center"/>
    </xf>
    <xf numFmtId="0" fontId="33" fillId="0" borderId="0" xfId="43" applyFont="1" applyAlignment="1">
      <alignment horizontal="center" vertical="center"/>
    </xf>
    <xf numFmtId="180" fontId="36" fillId="0" borderId="0" xfId="8" quotePrefix="1" applyFont="1" applyAlignment="1">
      <alignment vertical="center"/>
    </xf>
    <xf numFmtId="180" fontId="36" fillId="0" borderId="1" xfId="8" quotePrefix="1" applyFont="1" applyBorder="1" applyAlignment="1">
      <alignment vertical="center"/>
    </xf>
    <xf numFmtId="0" fontId="36" fillId="0" borderId="0" xfId="43" applyFont="1" applyAlignment="1">
      <alignment vertical="center"/>
    </xf>
    <xf numFmtId="0" fontId="36" fillId="0" borderId="0" xfId="43" applyFont="1" applyAlignment="1">
      <alignment horizontal="center" vertical="center"/>
    </xf>
    <xf numFmtId="0" fontId="32" fillId="0" borderId="0" xfId="43" applyFont="1" applyAlignment="1">
      <alignment horizontal="left" vertical="center"/>
    </xf>
    <xf numFmtId="171" fontId="32" fillId="6" borderId="0" xfId="32" applyNumberFormat="1" applyFont="1" applyFill="1" applyAlignment="1">
      <alignment vertical="center"/>
    </xf>
    <xf numFmtId="0" fontId="32" fillId="0" borderId="0" xfId="43" applyFont="1" applyAlignment="1">
      <alignment vertical="center"/>
    </xf>
    <xf numFmtId="171" fontId="32" fillId="0" borderId="4" xfId="43" applyNumberFormat="1" applyFont="1" applyBorder="1" applyAlignment="1">
      <alignment horizontal="center" vertical="center"/>
    </xf>
    <xf numFmtId="171" fontId="32" fillId="0" borderId="0" xfId="43" applyNumberFormat="1" applyFont="1" applyBorder="1" applyAlignment="1">
      <alignment horizontal="center"/>
    </xf>
    <xf numFmtId="0" fontId="36" fillId="0" borderId="0" xfId="43" applyFont="1" applyAlignment="1">
      <alignment vertical="top"/>
    </xf>
    <xf numFmtId="0" fontId="32" fillId="0" borderId="13" xfId="17" applyFont="1" applyBorder="1" applyAlignment="1">
      <alignment horizontal="left" wrapText="1"/>
    </xf>
    <xf numFmtId="0" fontId="32" fillId="0" borderId="0" xfId="44" applyFont="1" applyAlignment="1">
      <alignment vertical="center"/>
    </xf>
    <xf numFmtId="171" fontId="32" fillId="0" borderId="0" xfId="32" applyNumberFormat="1" applyFont="1" applyBorder="1" applyAlignment="1">
      <alignment vertical="center"/>
    </xf>
    <xf numFmtId="171" fontId="32" fillId="0" borderId="0" xfId="44" applyNumberFormat="1" applyFont="1" applyAlignment="1">
      <alignment vertical="center"/>
    </xf>
    <xf numFmtId="0" fontId="32" fillId="0" borderId="0" xfId="44" applyFont="1"/>
    <xf numFmtId="171" fontId="36" fillId="0" borderId="0" xfId="32" applyNumberFormat="1" applyFont="1" applyBorder="1" applyAlignment="1">
      <alignment horizontal="center" wrapText="1"/>
    </xf>
    <xf numFmtId="171" fontId="32" fillId="0" borderId="0" xfId="32" applyNumberFormat="1" applyFont="1" applyBorder="1"/>
    <xf numFmtId="171" fontId="32" fillId="0" borderId="0" xfId="44" applyNumberFormat="1" applyFont="1"/>
    <xf numFmtId="0" fontId="32" fillId="6" borderId="0" xfId="44" applyFont="1" applyFill="1" applyAlignment="1">
      <alignment vertical="center"/>
    </xf>
    <xf numFmtId="0" fontId="32" fillId="6" borderId="1" xfId="44" applyFont="1" applyFill="1" applyBorder="1" applyAlignment="1">
      <alignment vertical="center"/>
    </xf>
    <xf numFmtId="171" fontId="32" fillId="6" borderId="1" xfId="32" applyNumberFormat="1" applyFont="1" applyFill="1" applyBorder="1" applyAlignment="1">
      <alignment vertical="center"/>
    </xf>
    <xf numFmtId="171" fontId="32" fillId="0" borderId="4" xfId="32" applyNumberFormat="1" applyFont="1" applyBorder="1" applyAlignment="1">
      <alignment vertical="center"/>
    </xf>
    <xf numFmtId="0" fontId="32" fillId="0" borderId="0" xfId="43" applyFont="1" applyBorder="1" applyAlignment="1">
      <alignment horizontal="left" vertical="center"/>
    </xf>
    <xf numFmtId="171" fontId="32" fillId="0" borderId="0" xfId="32" applyNumberFormat="1" applyFont="1" applyFill="1" applyBorder="1" applyAlignment="1">
      <alignment vertical="center"/>
    </xf>
    <xf numFmtId="171" fontId="32" fillId="0" borderId="0" xfId="32" applyNumberFormat="1" applyFont="1" applyBorder="1" applyAlignment="1">
      <alignment horizontal="center" wrapText="1"/>
    </xf>
    <xf numFmtId="0" fontId="32" fillId="0" borderId="0" xfId="43" applyFont="1" applyBorder="1" applyAlignment="1">
      <alignment horizontal="left"/>
    </xf>
    <xf numFmtId="171" fontId="38" fillId="0" borderId="0" xfId="32" applyNumberFormat="1" applyFont="1" applyBorder="1" applyAlignment="1">
      <alignment horizontal="center" wrapText="1"/>
    </xf>
    <xf numFmtId="171" fontId="32" fillId="0" borderId="0" xfId="32" applyNumberFormat="1" applyFont="1" applyFill="1" applyBorder="1"/>
    <xf numFmtId="180" fontId="32" fillId="0" borderId="0" xfId="8" quotePrefix="1" applyFont="1" applyBorder="1" applyAlignment="1">
      <alignment horizontal="center" vertical="center"/>
    </xf>
    <xf numFmtId="0" fontId="32" fillId="0" borderId="0" xfId="43" applyFont="1" applyBorder="1" applyAlignment="1">
      <alignment horizontal="center"/>
    </xf>
    <xf numFmtId="0" fontId="32" fillId="0" borderId="0" xfId="43" applyFont="1" applyBorder="1"/>
    <xf numFmtId="180" fontId="32" fillId="0" borderId="13" xfId="8" quotePrefix="1" applyFont="1" applyBorder="1" applyAlignment="1">
      <alignment horizontal="center" vertical="center"/>
    </xf>
    <xf numFmtId="0" fontId="32" fillId="0" borderId="13" xfId="43" applyFont="1" applyBorder="1" applyAlignment="1">
      <alignment horizontal="center"/>
    </xf>
    <xf numFmtId="0" fontId="32" fillId="0" borderId="13" xfId="43" applyFont="1" applyBorder="1"/>
    <xf numFmtId="0" fontId="36" fillId="0" borderId="0" xfId="45" applyFont="1" applyAlignment="1">
      <alignment horizontal="center" vertical="center"/>
    </xf>
    <xf numFmtId="0" fontId="36" fillId="0" borderId="0" xfId="14" applyFont="1" applyAlignment="1">
      <alignment horizontal="center" vertical="center"/>
    </xf>
    <xf numFmtId="0" fontId="34" fillId="0" borderId="0" xfId="41" applyFont="1" applyBorder="1" applyAlignment="1">
      <alignment vertical="center"/>
    </xf>
    <xf numFmtId="0" fontId="36" fillId="0" borderId="1" xfId="44" applyFont="1" applyBorder="1"/>
    <xf numFmtId="0" fontId="36" fillId="0" borderId="1" xfId="44" applyFont="1" applyBorder="1" applyAlignment="1">
      <alignment horizontal="center"/>
    </xf>
    <xf numFmtId="0" fontId="32" fillId="0" borderId="1" xfId="44" applyFont="1" applyBorder="1"/>
    <xf numFmtId="0" fontId="36" fillId="0" borderId="1" xfId="44" applyFont="1" applyBorder="1" applyAlignment="1">
      <alignment horizontal="center" vertical="top" wrapText="1"/>
    </xf>
    <xf numFmtId="0" fontId="36" fillId="0" borderId="0" xfId="44" applyFont="1" applyAlignment="1">
      <alignment horizontal="center" wrapText="1"/>
    </xf>
    <xf numFmtId="171" fontId="32" fillId="7" borderId="0" xfId="32" applyNumberFormat="1" applyFont="1" applyFill="1" applyAlignment="1">
      <alignment vertical="center"/>
    </xf>
    <xf numFmtId="171" fontId="32" fillId="6" borderId="11" xfId="32" applyNumberFormat="1" applyFont="1" applyFill="1" applyBorder="1" applyAlignment="1">
      <alignment vertical="center"/>
    </xf>
    <xf numFmtId="171" fontId="32" fillId="6" borderId="0" xfId="32" applyNumberFormat="1" applyFont="1" applyFill="1" applyBorder="1" applyAlignment="1">
      <alignment vertical="center"/>
    </xf>
    <xf numFmtId="171" fontId="32" fillId="0" borderId="0" xfId="32" applyNumberFormat="1" applyFont="1" applyFill="1" applyBorder="1" applyAlignment="1">
      <alignment horizontal="right" vertical="center"/>
    </xf>
    <xf numFmtId="0" fontId="32" fillId="0" borderId="0" xfId="44" applyFont="1" applyBorder="1" applyAlignment="1">
      <alignment horizontal="left" vertical="center"/>
    </xf>
    <xf numFmtId="0" fontId="32" fillId="0" borderId="0" xfId="44" applyFont="1" applyAlignment="1">
      <alignment horizontal="left" vertical="center"/>
    </xf>
    <xf numFmtId="171" fontId="32" fillId="0" borderId="7" xfId="32" applyNumberFormat="1" applyFont="1" applyFill="1" applyBorder="1" applyAlignment="1">
      <alignment vertical="center"/>
    </xf>
    <xf numFmtId="0" fontId="39" fillId="0" borderId="0" xfId="44" applyFont="1" applyAlignment="1">
      <alignment vertical="center"/>
    </xf>
    <xf numFmtId="0" fontId="33" fillId="0" borderId="0" xfId="43" applyFont="1" applyBorder="1" applyAlignment="1">
      <alignment horizontal="center" vertical="center"/>
    </xf>
    <xf numFmtId="0" fontId="32" fillId="0" borderId="0" xfId="17" applyFont="1" applyBorder="1" applyAlignment="1">
      <alignment horizontal="left" vertical="center" wrapText="1"/>
    </xf>
    <xf numFmtId="0" fontId="32" fillId="0" borderId="11" xfId="44" applyFont="1" applyBorder="1" applyAlignment="1">
      <alignment horizontal="left" vertical="center"/>
    </xf>
    <xf numFmtId="0" fontId="32" fillId="0" borderId="13" xfId="17" applyFont="1" applyBorder="1" applyAlignment="1">
      <alignment horizontal="left" vertical="center" wrapText="1"/>
    </xf>
    <xf numFmtId="0" fontId="36" fillId="0" borderId="0" xfId="17" applyFont="1"/>
    <xf numFmtId="0" fontId="32" fillId="0" borderId="0" xfId="44" applyFont="1" applyAlignment="1">
      <alignment horizontal="right"/>
    </xf>
    <xf numFmtId="0" fontId="32" fillId="0" borderId="0" xfId="43" applyFont="1" applyAlignment="1">
      <alignment horizontal="left" vertical="center" wrapText="1"/>
    </xf>
    <xf numFmtId="0" fontId="36" fillId="0" borderId="1" xfId="44" applyFont="1" applyBorder="1" applyAlignment="1">
      <alignment horizontal="center" wrapText="1"/>
    </xf>
    <xf numFmtId="0" fontId="36" fillId="0" borderId="1" xfId="17" applyFont="1" applyBorder="1" applyAlignment="1">
      <alignment horizontal="center" wrapText="1"/>
    </xf>
    <xf numFmtId="0" fontId="32" fillId="0" borderId="13" xfId="17" applyFont="1" applyBorder="1" applyAlignment="1">
      <alignment vertical="center"/>
    </xf>
    <xf numFmtId="171" fontId="32" fillId="0" borderId="0" xfId="43" applyNumberFormat="1" applyFont="1" applyAlignment="1">
      <alignment horizontal="center" vertical="center"/>
    </xf>
    <xf numFmtId="0" fontId="33" fillId="0" borderId="0" xfId="43" applyFont="1" applyBorder="1" applyAlignment="1">
      <alignment horizontal="center" vertical="top"/>
    </xf>
    <xf numFmtId="0" fontId="33" fillId="0" borderId="0" xfId="43" applyFont="1" applyAlignment="1">
      <alignment horizontal="left" vertical="center"/>
    </xf>
    <xf numFmtId="0" fontId="36" fillId="0" borderId="1" xfId="43" applyFont="1" applyBorder="1" applyAlignment="1">
      <alignment horizontal="center"/>
    </xf>
    <xf numFmtId="0" fontId="36" fillId="0" borderId="1" xfId="43" applyFont="1" applyBorder="1" applyAlignment="1">
      <alignment horizontal="center" wrapText="1"/>
    </xf>
    <xf numFmtId="171" fontId="32" fillId="6" borderId="0" xfId="32" applyNumberFormat="1" applyFont="1" applyFill="1"/>
    <xf numFmtId="171" fontId="32" fillId="0" borderId="4" xfId="43" applyNumberFormat="1" applyFont="1" applyBorder="1" applyAlignment="1">
      <alignment horizontal="center"/>
    </xf>
    <xf numFmtId="171" fontId="32" fillId="0" borderId="0" xfId="43" applyNumberFormat="1" applyFont="1" applyBorder="1" applyAlignment="1">
      <alignment horizontal="center" vertical="center"/>
    </xf>
    <xf numFmtId="0" fontId="36" fillId="0" borderId="1" xfId="43" applyFont="1" applyBorder="1" applyAlignment="1">
      <alignment horizontal="center" vertical="center" wrapText="1"/>
    </xf>
    <xf numFmtId="171" fontId="32" fillId="6" borderId="0" xfId="43" applyNumberFormat="1" applyFont="1" applyFill="1" applyBorder="1" applyAlignment="1">
      <alignment horizontal="center" vertical="center"/>
    </xf>
    <xf numFmtId="0" fontId="32" fillId="0" borderId="0" xfId="43" applyFont="1" applyAlignment="1">
      <alignment horizontal="right" vertical="center"/>
    </xf>
    <xf numFmtId="10" fontId="32" fillId="0" borderId="0" xfId="33" applyNumberFormat="1" applyFont="1" applyFill="1" applyAlignment="1">
      <alignment horizontal="right" vertical="center"/>
    </xf>
    <xf numFmtId="10" fontId="32" fillId="0" borderId="4" xfId="43" applyNumberFormat="1" applyFont="1" applyBorder="1" applyAlignment="1">
      <alignment horizontal="right" vertical="center" wrapText="1"/>
    </xf>
    <xf numFmtId="182" fontId="32" fillId="0" borderId="4" xfId="33" applyNumberFormat="1" applyFont="1" applyFill="1" applyBorder="1" applyAlignment="1">
      <alignment horizontal="right" vertical="center" wrapText="1"/>
    </xf>
    <xf numFmtId="182" fontId="32" fillId="0" borderId="0" xfId="33" applyNumberFormat="1" applyFont="1" applyFill="1" applyBorder="1" applyAlignment="1">
      <alignment horizontal="right" vertical="center" wrapText="1"/>
    </xf>
    <xf numFmtId="0" fontId="32" fillId="0" borderId="0" xfId="43" applyFont="1" applyAlignment="1">
      <alignment horizontal="center" vertical="top"/>
    </xf>
    <xf numFmtId="10" fontId="10" fillId="2" borderId="0" xfId="3" applyNumberFormat="1" applyFont="1" applyFill="1" applyBorder="1" applyAlignment="1">
      <alignment horizontal="left" vertical="top"/>
    </xf>
    <xf numFmtId="0" fontId="12" fillId="0" borderId="0" xfId="13" applyFont="1"/>
    <xf numFmtId="0" fontId="11" fillId="5" borderId="0" xfId="0" applyFont="1" applyFill="1" applyBorder="1" applyAlignment="1">
      <alignment horizontal="left" vertical="top" wrapText="1"/>
    </xf>
    <xf numFmtId="0" fontId="10" fillId="5" borderId="0" xfId="0" applyFont="1" applyFill="1" applyBorder="1" applyAlignment="1">
      <alignment horizontal="left" vertical="top" wrapText="1"/>
    </xf>
    <xf numFmtId="0" fontId="11" fillId="5" borderId="0" xfId="0" applyFont="1" applyFill="1" applyBorder="1" applyAlignment="1">
      <alignment vertical="top" wrapText="1"/>
    </xf>
    <xf numFmtId="0" fontId="10" fillId="2" borderId="0" xfId="0" applyFont="1" applyFill="1" applyBorder="1" applyAlignment="1">
      <alignment horizontal="center" vertical="top"/>
    </xf>
    <xf numFmtId="0" fontId="11" fillId="0" borderId="0" xfId="0" applyFont="1" applyFill="1" applyBorder="1" applyAlignment="1">
      <alignment horizontal="center" vertical="top"/>
    </xf>
    <xf numFmtId="0" fontId="10" fillId="0" borderId="0" xfId="0" applyFont="1" applyFill="1" applyBorder="1" applyAlignment="1">
      <alignment horizontal="center" vertical="top"/>
    </xf>
    <xf numFmtId="0" fontId="12" fillId="2" borderId="1" xfId="0" applyFont="1" applyFill="1" applyBorder="1" applyAlignment="1">
      <alignment horizontal="center" vertical="top"/>
    </xf>
    <xf numFmtId="164" fontId="13" fillId="2" borderId="1" xfId="0" applyNumberFormat="1" applyFont="1" applyFill="1" applyBorder="1" applyAlignment="1">
      <alignment horizontal="center" vertical="top"/>
    </xf>
    <xf numFmtId="164" fontId="13" fillId="5" borderId="1" xfId="0" applyNumberFormat="1" applyFont="1" applyFill="1" applyBorder="1" applyAlignment="1">
      <alignment horizontal="center" vertical="top"/>
    </xf>
    <xf numFmtId="0" fontId="13" fillId="2" borderId="1" xfId="0" applyFont="1" applyFill="1" applyBorder="1" applyAlignment="1">
      <alignment horizontal="center" vertical="top"/>
    </xf>
    <xf numFmtId="0" fontId="11" fillId="5" borderId="0" xfId="0" applyFont="1" applyFill="1" applyBorder="1" applyAlignment="1">
      <alignment horizontal="left" vertical="top"/>
    </xf>
    <xf numFmtId="0" fontId="11" fillId="7" borderId="0" xfId="0" applyFont="1" applyFill="1" applyBorder="1" applyAlignment="1">
      <alignment horizontal="left" vertical="top"/>
    </xf>
    <xf numFmtId="0" fontId="11" fillId="7" borderId="0" xfId="0" applyFont="1" applyFill="1" applyBorder="1" applyAlignment="1">
      <alignment horizontal="left" vertical="top" wrapText="1"/>
    </xf>
    <xf numFmtId="0" fontId="10" fillId="2" borderId="0" xfId="0" applyFont="1" applyFill="1" applyBorder="1" applyAlignment="1">
      <alignment horizontal="left" vertical="top" wrapText="1"/>
    </xf>
    <xf numFmtId="49" fontId="10" fillId="2" borderId="0" xfId="0" applyNumberFormat="1" applyFont="1" applyFill="1" applyBorder="1" applyAlignment="1">
      <alignment horizontal="center" vertical="top"/>
    </xf>
    <xf numFmtId="0" fontId="10" fillId="0" borderId="0" xfId="0" quotePrefix="1" applyNumberFormat="1" applyFont="1" applyFill="1" applyBorder="1" applyAlignment="1" applyProtection="1">
      <alignment horizontal="left" vertical="top" wrapText="1"/>
      <protection locked="0"/>
    </xf>
    <xf numFmtId="0" fontId="10" fillId="0" borderId="0" xfId="0" applyFont="1" applyFill="1" applyBorder="1" applyAlignment="1">
      <alignment horizontal="left" vertical="top" wrapText="1"/>
    </xf>
    <xf numFmtId="49" fontId="10" fillId="2" borderId="0" xfId="0" applyNumberFormat="1" applyFont="1" applyFill="1" applyBorder="1" applyAlignment="1">
      <alignment horizontal="left" vertical="top" wrapText="1"/>
    </xf>
    <xf numFmtId="49" fontId="13" fillId="0" borderId="1" xfId="0" applyNumberFormat="1" applyFont="1" applyFill="1" applyBorder="1" applyAlignment="1">
      <alignment horizontal="left" vertical="center" wrapText="1"/>
    </xf>
    <xf numFmtId="49" fontId="13" fillId="2" borderId="9" xfId="0" applyNumberFormat="1" applyFont="1" applyFill="1" applyBorder="1" applyAlignment="1">
      <alignment horizontal="center" wrapText="1"/>
    </xf>
    <xf numFmtId="49" fontId="13" fillId="2" borderId="9" xfId="0" applyNumberFormat="1" applyFont="1" applyFill="1" applyBorder="1" applyAlignment="1">
      <alignment horizontal="center"/>
    </xf>
    <xf numFmtId="0" fontId="10" fillId="2" borderId="0" xfId="0" applyFont="1" applyFill="1" applyBorder="1" applyAlignment="1">
      <alignment horizontal="left" vertical="center" wrapText="1"/>
    </xf>
    <xf numFmtId="49" fontId="10" fillId="2" borderId="9" xfId="0" applyNumberFormat="1" applyFont="1" applyFill="1" applyBorder="1" applyAlignment="1">
      <alignment horizontal="center"/>
    </xf>
    <xf numFmtId="0" fontId="10" fillId="2" borderId="0" xfId="0" applyNumberFormat="1" applyFont="1" applyFill="1" applyBorder="1" applyAlignment="1">
      <alignment horizontal="left" vertical="top" wrapText="1"/>
    </xf>
    <xf numFmtId="0" fontId="13" fillId="2" borderId="0" xfId="0" applyFont="1" applyFill="1" applyBorder="1" applyAlignment="1">
      <alignment horizontal="center" vertical="top"/>
    </xf>
    <xf numFmtId="0" fontId="10" fillId="5" borderId="0" xfId="0" applyFont="1" applyFill="1" applyBorder="1" applyAlignment="1">
      <alignment vertical="top" wrapText="1"/>
    </xf>
    <xf numFmtId="0" fontId="13" fillId="2" borderId="0" xfId="0" applyFont="1" applyFill="1" applyBorder="1" applyAlignment="1">
      <alignment horizontal="center"/>
    </xf>
    <xf numFmtId="0" fontId="10" fillId="2" borderId="0" xfId="0" applyFont="1" applyFill="1" applyBorder="1" applyAlignment="1">
      <alignment horizontal="right" vertical="top"/>
    </xf>
    <xf numFmtId="0" fontId="10" fillId="0" borderId="0" xfId="0" applyFont="1" applyFill="1" applyBorder="1" applyAlignment="1">
      <alignment horizontal="left" vertical="top"/>
    </xf>
    <xf numFmtId="0" fontId="10" fillId="2" borderId="15"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5" xfId="0" applyFont="1" applyFill="1" applyBorder="1" applyAlignment="1">
      <alignment horizontal="center" vertical="top" wrapText="1"/>
    </xf>
    <xf numFmtId="0" fontId="10" fillId="2" borderId="14" xfId="0" applyFont="1" applyFill="1" applyBorder="1" applyAlignment="1">
      <alignment horizontal="center" vertical="top" wrapText="1"/>
    </xf>
    <xf numFmtId="0" fontId="10" fillId="2" borderId="0" xfId="5" applyFont="1" applyFill="1" applyBorder="1" applyAlignment="1">
      <alignment horizontal="center" vertical="top"/>
    </xf>
    <xf numFmtId="0" fontId="11" fillId="0" borderId="0" xfId="5" applyFont="1" applyFill="1" applyBorder="1" applyAlignment="1">
      <alignment horizontal="center" vertical="top"/>
    </xf>
    <xf numFmtId="0" fontId="9" fillId="2" borderId="0" xfId="5" applyFont="1" applyFill="1" applyBorder="1" applyAlignment="1">
      <alignment horizontal="left" vertical="top" wrapText="1"/>
    </xf>
    <xf numFmtId="0" fontId="10" fillId="2" borderId="0" xfId="0" applyFont="1" applyFill="1" applyBorder="1" applyAlignment="1">
      <alignment vertical="top" wrapText="1"/>
    </xf>
    <xf numFmtId="0" fontId="10" fillId="2" borderId="0" xfId="0" applyFont="1" applyFill="1" applyBorder="1" applyAlignment="1">
      <alignment horizontal="left" vertical="top"/>
    </xf>
    <xf numFmtId="0" fontId="11" fillId="2" borderId="0" xfId="0" applyFont="1" applyFill="1" applyBorder="1" applyAlignment="1">
      <alignment horizontal="left" vertical="top" wrapText="1"/>
    </xf>
    <xf numFmtId="0" fontId="11" fillId="2" borderId="0" xfId="0" applyFont="1" applyFill="1" applyBorder="1" applyAlignment="1">
      <alignment horizontal="left" vertical="top"/>
    </xf>
    <xf numFmtId="0" fontId="32" fillId="0" borderId="0" xfId="43" applyFont="1" applyAlignment="1">
      <alignment horizontal="left" vertical="top" wrapText="1"/>
    </xf>
    <xf numFmtId="0" fontId="32" fillId="0" borderId="0" xfId="17" applyFont="1" applyAlignment="1">
      <alignment horizontal="left" vertical="top" wrapText="1"/>
    </xf>
    <xf numFmtId="0" fontId="32" fillId="6" borderId="0" xfId="44" applyFont="1" applyFill="1" applyAlignment="1">
      <alignment horizontal="left" vertical="center" wrapText="1"/>
    </xf>
    <xf numFmtId="0" fontId="32" fillId="4" borderId="0" xfId="46" applyNumberFormat="1" applyFont="1" applyFill="1" applyBorder="1" applyAlignment="1">
      <alignment horizontal="left" vertical="center" wrapText="1"/>
    </xf>
    <xf numFmtId="0" fontId="32" fillId="6" borderId="0" xfId="43" applyFont="1" applyFill="1" applyAlignment="1">
      <alignment horizontal="left" vertical="center"/>
    </xf>
    <xf numFmtId="0" fontId="12" fillId="0" borderId="0" xfId="5" applyFont="1" applyAlignment="1">
      <alignment horizontal="left"/>
    </xf>
    <xf numFmtId="0" fontId="9" fillId="0" borderId="0" xfId="9" applyFont="1" applyAlignment="1">
      <alignment horizontal="left" wrapText="1"/>
    </xf>
    <xf numFmtId="0" fontId="19" fillId="0" borderId="0" xfId="9" applyFont="1" applyAlignment="1">
      <alignment horizontal="left" wrapText="1"/>
    </xf>
    <xf numFmtId="171" fontId="19" fillId="0" borderId="0" xfId="12" applyNumberFormat="1" applyFont="1" applyAlignment="1">
      <alignment horizontal="center" vertical="center" wrapText="1"/>
    </xf>
    <xf numFmtId="171" fontId="19" fillId="0" borderId="1" xfId="12" applyNumberFormat="1" applyFont="1" applyBorder="1" applyAlignment="1">
      <alignment horizontal="center" vertical="center" wrapText="1"/>
    </xf>
    <xf numFmtId="0" fontId="26" fillId="0" borderId="0" xfId="9" applyFont="1" applyAlignment="1">
      <alignment horizontal="left" wrapText="1"/>
    </xf>
    <xf numFmtId="0" fontId="10" fillId="2" borderId="0" xfId="5" applyFont="1" applyFill="1" applyAlignment="1">
      <alignment horizontal="center" vertical="top"/>
    </xf>
    <xf numFmtId="0" fontId="9" fillId="2" borderId="0" xfId="5" applyFont="1" applyFill="1" applyAlignment="1">
      <alignment horizontal="left" vertical="top" wrapText="1"/>
    </xf>
    <xf numFmtId="0" fontId="11" fillId="0" borderId="0" xfId="17" applyFont="1" applyAlignment="1">
      <alignment horizontal="left" wrapText="1"/>
    </xf>
    <xf numFmtId="0" fontId="11" fillId="0" borderId="0" xfId="17" applyFont="1" applyAlignment="1">
      <alignment horizontal="center" wrapText="1"/>
    </xf>
    <xf numFmtId="0" fontId="12" fillId="0" borderId="0" xfId="17" applyFont="1" applyAlignment="1">
      <alignment horizontal="center" wrapText="1"/>
    </xf>
    <xf numFmtId="0" fontId="12" fillId="0" borderId="0" xfId="5" applyNumberFormat="1" applyFont="1" applyFill="1" applyAlignment="1">
      <alignment horizontal="left"/>
    </xf>
  </cellXfs>
  <cellStyles count="47">
    <cellStyle name="=C:\WINNT35\SYSTEM32\COMMAND.COM 2" xfId="27"/>
    <cellStyle name="Comma" xfId="1" builtinId="3"/>
    <cellStyle name="Comma 2" xfId="7"/>
    <cellStyle name="Comma 2 2" xfId="32"/>
    <cellStyle name="Comma 21 2" xfId="16"/>
    <cellStyle name="Comma 21 2 2" xfId="24"/>
    <cellStyle name="Comma 27 2" xfId="12"/>
    <cellStyle name="Comma 27 2 2" xfId="22"/>
    <cellStyle name="Comma 3" xfId="19"/>
    <cellStyle name="Comma 4" xfId="30"/>
    <cellStyle name="Comma 88 2" xfId="46"/>
    <cellStyle name="Currency" xfId="2" builtinId="4"/>
    <cellStyle name="Currency 2" xfId="10"/>
    <cellStyle name="Currency 2 2" xfId="25"/>
    <cellStyle name="Currency 3" xfId="39"/>
    <cellStyle name="Hyperlink" xfId="4" builtinId="8"/>
    <cellStyle name="Hyperlink 2" xfId="35"/>
    <cellStyle name="Normal" xfId="0" builtinId="0"/>
    <cellStyle name="Normal 10" xfId="31"/>
    <cellStyle name="Normal 10 2 2" xfId="44"/>
    <cellStyle name="Normal 2" xfId="5"/>
    <cellStyle name="Normal 2 2" xfId="34"/>
    <cellStyle name="Normal 2 2 2" xfId="29"/>
    <cellStyle name="Normal 2 4" xfId="17"/>
    <cellStyle name="Normal 28 2" xfId="15"/>
    <cellStyle name="Normal 28 2 2" xfId="23"/>
    <cellStyle name="Normal 283" xfId="36"/>
    <cellStyle name="Normal 3" xfId="18"/>
    <cellStyle name="Normal 4" xfId="13"/>
    <cellStyle name="Normal 4 2" xfId="45"/>
    <cellStyle name="Normal 48 2" xfId="41"/>
    <cellStyle name="Normal 5" xfId="28"/>
    <cellStyle name="Normal 6" xfId="37"/>
    <cellStyle name="Normal 69 2" xfId="9"/>
    <cellStyle name="Normal 69 2 2" xfId="20"/>
    <cellStyle name="Normal 69 2 2 2" xfId="43"/>
    <cellStyle name="Normal 69 3 2" xfId="11"/>
    <cellStyle name="Normal 69 3 2 2" xfId="21"/>
    <cellStyle name="Normal 7" xfId="38"/>
    <cellStyle name="Normal_21 Exh B" xfId="42"/>
    <cellStyle name="Normal_Schedule O Info for Mike" xfId="14"/>
    <cellStyle name="Normal_SP ANCILLARIES_9-10(clean 9-19)(a)" xfId="8"/>
    <cellStyle name="Percent" xfId="3" builtinId="5"/>
    <cellStyle name="Percent 2" xfId="6"/>
    <cellStyle name="Percent 2 2" xfId="33"/>
    <cellStyle name="Percent 3" xfId="26"/>
    <cellStyle name="Percent 4" xfId="4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8.xml"/><Relationship Id="rId299" Type="http://schemas.openxmlformats.org/officeDocument/2006/relationships/externalLink" Target="externalLinks/externalLink280.xml"/><Relationship Id="rId21" Type="http://schemas.openxmlformats.org/officeDocument/2006/relationships/externalLink" Target="externalLinks/externalLink2.xml"/><Relationship Id="rId63" Type="http://schemas.openxmlformats.org/officeDocument/2006/relationships/externalLink" Target="externalLinks/externalLink44.xml"/><Relationship Id="rId159" Type="http://schemas.openxmlformats.org/officeDocument/2006/relationships/externalLink" Target="externalLinks/externalLink140.xml"/><Relationship Id="rId324" Type="http://schemas.openxmlformats.org/officeDocument/2006/relationships/externalLink" Target="externalLinks/externalLink305.xml"/><Relationship Id="rId366" Type="http://schemas.openxmlformats.org/officeDocument/2006/relationships/externalLink" Target="externalLinks/externalLink347.xml"/><Relationship Id="rId170" Type="http://schemas.openxmlformats.org/officeDocument/2006/relationships/externalLink" Target="externalLinks/externalLink151.xml"/><Relationship Id="rId226" Type="http://schemas.openxmlformats.org/officeDocument/2006/relationships/externalLink" Target="externalLinks/externalLink207.xml"/><Relationship Id="rId268" Type="http://schemas.openxmlformats.org/officeDocument/2006/relationships/externalLink" Target="externalLinks/externalLink249.xml"/><Relationship Id="rId32" Type="http://schemas.openxmlformats.org/officeDocument/2006/relationships/externalLink" Target="externalLinks/externalLink13.xml"/><Relationship Id="rId74" Type="http://schemas.openxmlformats.org/officeDocument/2006/relationships/externalLink" Target="externalLinks/externalLink55.xml"/><Relationship Id="rId128" Type="http://schemas.openxmlformats.org/officeDocument/2006/relationships/externalLink" Target="externalLinks/externalLink109.xml"/><Relationship Id="rId335" Type="http://schemas.openxmlformats.org/officeDocument/2006/relationships/externalLink" Target="externalLinks/externalLink316.xml"/><Relationship Id="rId377" Type="http://schemas.openxmlformats.org/officeDocument/2006/relationships/externalLink" Target="externalLinks/externalLink358.xml"/><Relationship Id="rId5" Type="http://schemas.openxmlformats.org/officeDocument/2006/relationships/worksheet" Target="worksheets/sheet5.xml"/><Relationship Id="rId181" Type="http://schemas.openxmlformats.org/officeDocument/2006/relationships/externalLink" Target="externalLinks/externalLink162.xml"/><Relationship Id="rId237" Type="http://schemas.openxmlformats.org/officeDocument/2006/relationships/externalLink" Target="externalLinks/externalLink218.xml"/><Relationship Id="rId279" Type="http://schemas.openxmlformats.org/officeDocument/2006/relationships/externalLink" Target="externalLinks/externalLink260.xml"/><Relationship Id="rId43" Type="http://schemas.openxmlformats.org/officeDocument/2006/relationships/externalLink" Target="externalLinks/externalLink24.xml"/><Relationship Id="rId139" Type="http://schemas.openxmlformats.org/officeDocument/2006/relationships/externalLink" Target="externalLinks/externalLink120.xml"/><Relationship Id="rId290" Type="http://schemas.openxmlformats.org/officeDocument/2006/relationships/externalLink" Target="externalLinks/externalLink271.xml"/><Relationship Id="rId304" Type="http://schemas.openxmlformats.org/officeDocument/2006/relationships/externalLink" Target="externalLinks/externalLink285.xml"/><Relationship Id="rId346" Type="http://schemas.openxmlformats.org/officeDocument/2006/relationships/externalLink" Target="externalLinks/externalLink327.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92" Type="http://schemas.openxmlformats.org/officeDocument/2006/relationships/externalLink" Target="externalLinks/externalLink173.xml"/><Relationship Id="rId206" Type="http://schemas.openxmlformats.org/officeDocument/2006/relationships/externalLink" Target="externalLinks/externalLink187.xml"/><Relationship Id="rId248" Type="http://schemas.openxmlformats.org/officeDocument/2006/relationships/externalLink" Target="externalLinks/externalLink229.xml"/><Relationship Id="rId12" Type="http://schemas.openxmlformats.org/officeDocument/2006/relationships/worksheet" Target="worksheets/sheet12.xml"/><Relationship Id="rId108" Type="http://schemas.openxmlformats.org/officeDocument/2006/relationships/externalLink" Target="externalLinks/externalLink89.xml"/><Relationship Id="rId315" Type="http://schemas.openxmlformats.org/officeDocument/2006/relationships/externalLink" Target="externalLinks/externalLink296.xml"/><Relationship Id="rId357" Type="http://schemas.openxmlformats.org/officeDocument/2006/relationships/externalLink" Target="externalLinks/externalLink338.xml"/><Relationship Id="rId54" Type="http://schemas.openxmlformats.org/officeDocument/2006/relationships/externalLink" Target="externalLinks/externalLink35.xml"/><Relationship Id="rId96" Type="http://schemas.openxmlformats.org/officeDocument/2006/relationships/externalLink" Target="externalLinks/externalLink77.xml"/><Relationship Id="rId161" Type="http://schemas.openxmlformats.org/officeDocument/2006/relationships/externalLink" Target="externalLinks/externalLink142.xml"/><Relationship Id="rId217" Type="http://schemas.openxmlformats.org/officeDocument/2006/relationships/externalLink" Target="externalLinks/externalLink198.xml"/><Relationship Id="rId259" Type="http://schemas.openxmlformats.org/officeDocument/2006/relationships/externalLink" Target="externalLinks/externalLink240.xml"/><Relationship Id="rId23" Type="http://schemas.openxmlformats.org/officeDocument/2006/relationships/externalLink" Target="externalLinks/externalLink4.xml"/><Relationship Id="rId119" Type="http://schemas.openxmlformats.org/officeDocument/2006/relationships/externalLink" Target="externalLinks/externalLink100.xml"/><Relationship Id="rId270" Type="http://schemas.openxmlformats.org/officeDocument/2006/relationships/externalLink" Target="externalLinks/externalLink251.xml"/><Relationship Id="rId326" Type="http://schemas.openxmlformats.org/officeDocument/2006/relationships/externalLink" Target="externalLinks/externalLink307.xml"/><Relationship Id="rId65" Type="http://schemas.openxmlformats.org/officeDocument/2006/relationships/externalLink" Target="externalLinks/externalLink46.xml"/><Relationship Id="rId130" Type="http://schemas.openxmlformats.org/officeDocument/2006/relationships/externalLink" Target="externalLinks/externalLink111.xml"/><Relationship Id="rId368" Type="http://schemas.openxmlformats.org/officeDocument/2006/relationships/externalLink" Target="externalLinks/externalLink349.xml"/><Relationship Id="rId172" Type="http://schemas.openxmlformats.org/officeDocument/2006/relationships/externalLink" Target="externalLinks/externalLink153.xml"/><Relationship Id="rId228" Type="http://schemas.openxmlformats.org/officeDocument/2006/relationships/externalLink" Target="externalLinks/externalLink209.xml"/><Relationship Id="rId281" Type="http://schemas.openxmlformats.org/officeDocument/2006/relationships/externalLink" Target="externalLinks/externalLink262.xml"/><Relationship Id="rId337" Type="http://schemas.openxmlformats.org/officeDocument/2006/relationships/externalLink" Target="externalLinks/externalLink318.xml"/><Relationship Id="rId34" Type="http://schemas.openxmlformats.org/officeDocument/2006/relationships/externalLink" Target="externalLinks/externalLink15.xml"/><Relationship Id="rId76" Type="http://schemas.openxmlformats.org/officeDocument/2006/relationships/externalLink" Target="externalLinks/externalLink57.xml"/><Relationship Id="rId141" Type="http://schemas.openxmlformats.org/officeDocument/2006/relationships/externalLink" Target="externalLinks/externalLink122.xml"/><Relationship Id="rId379" Type="http://schemas.openxmlformats.org/officeDocument/2006/relationships/externalLink" Target="externalLinks/externalLink360.xml"/><Relationship Id="rId7" Type="http://schemas.openxmlformats.org/officeDocument/2006/relationships/worksheet" Target="worksheets/sheet7.xml"/><Relationship Id="rId183" Type="http://schemas.openxmlformats.org/officeDocument/2006/relationships/externalLink" Target="externalLinks/externalLink164.xml"/><Relationship Id="rId239" Type="http://schemas.openxmlformats.org/officeDocument/2006/relationships/externalLink" Target="externalLinks/externalLink220.xml"/><Relationship Id="rId250" Type="http://schemas.openxmlformats.org/officeDocument/2006/relationships/externalLink" Target="externalLinks/externalLink231.xml"/><Relationship Id="rId292" Type="http://schemas.openxmlformats.org/officeDocument/2006/relationships/externalLink" Target="externalLinks/externalLink273.xml"/><Relationship Id="rId306" Type="http://schemas.openxmlformats.org/officeDocument/2006/relationships/externalLink" Target="externalLinks/externalLink287.xml"/><Relationship Id="rId45" Type="http://schemas.openxmlformats.org/officeDocument/2006/relationships/externalLink" Target="externalLinks/externalLink26.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348" Type="http://schemas.openxmlformats.org/officeDocument/2006/relationships/externalLink" Target="externalLinks/externalLink329.xml"/><Relationship Id="rId152" Type="http://schemas.openxmlformats.org/officeDocument/2006/relationships/externalLink" Target="externalLinks/externalLink133.xml"/><Relationship Id="rId194" Type="http://schemas.openxmlformats.org/officeDocument/2006/relationships/externalLink" Target="externalLinks/externalLink175.xml"/><Relationship Id="rId208" Type="http://schemas.openxmlformats.org/officeDocument/2006/relationships/externalLink" Target="externalLinks/externalLink189.xml"/><Relationship Id="rId261" Type="http://schemas.openxmlformats.org/officeDocument/2006/relationships/externalLink" Target="externalLinks/externalLink242.xml"/><Relationship Id="rId14" Type="http://schemas.openxmlformats.org/officeDocument/2006/relationships/worksheet" Target="worksheets/sheet14.xml"/><Relationship Id="rId56" Type="http://schemas.openxmlformats.org/officeDocument/2006/relationships/externalLink" Target="externalLinks/externalLink37.xml"/><Relationship Id="rId317" Type="http://schemas.openxmlformats.org/officeDocument/2006/relationships/externalLink" Target="externalLinks/externalLink298.xml"/><Relationship Id="rId359" Type="http://schemas.openxmlformats.org/officeDocument/2006/relationships/externalLink" Target="externalLinks/externalLink340.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63" Type="http://schemas.openxmlformats.org/officeDocument/2006/relationships/externalLink" Target="externalLinks/externalLink144.xml"/><Relationship Id="rId219" Type="http://schemas.openxmlformats.org/officeDocument/2006/relationships/externalLink" Target="externalLinks/externalLink200.xml"/><Relationship Id="rId370" Type="http://schemas.openxmlformats.org/officeDocument/2006/relationships/externalLink" Target="externalLinks/externalLink351.xml"/><Relationship Id="rId230" Type="http://schemas.openxmlformats.org/officeDocument/2006/relationships/externalLink" Target="externalLinks/externalLink211.xml"/><Relationship Id="rId25" Type="http://schemas.openxmlformats.org/officeDocument/2006/relationships/externalLink" Target="externalLinks/externalLink6.xml"/><Relationship Id="rId67" Type="http://schemas.openxmlformats.org/officeDocument/2006/relationships/externalLink" Target="externalLinks/externalLink48.xml"/><Relationship Id="rId272" Type="http://schemas.openxmlformats.org/officeDocument/2006/relationships/externalLink" Target="externalLinks/externalLink253.xml"/><Relationship Id="rId328" Type="http://schemas.openxmlformats.org/officeDocument/2006/relationships/externalLink" Target="externalLinks/externalLink309.xml"/><Relationship Id="rId132" Type="http://schemas.openxmlformats.org/officeDocument/2006/relationships/externalLink" Target="externalLinks/externalLink113.xml"/><Relationship Id="rId174" Type="http://schemas.openxmlformats.org/officeDocument/2006/relationships/externalLink" Target="externalLinks/externalLink155.xml"/><Relationship Id="rId381" Type="http://schemas.openxmlformats.org/officeDocument/2006/relationships/styles" Target="styles.xml"/><Relationship Id="rId241" Type="http://schemas.openxmlformats.org/officeDocument/2006/relationships/externalLink" Target="externalLinks/externalLink222.xml"/><Relationship Id="rId36" Type="http://schemas.openxmlformats.org/officeDocument/2006/relationships/externalLink" Target="externalLinks/externalLink17.xml"/><Relationship Id="rId283" Type="http://schemas.openxmlformats.org/officeDocument/2006/relationships/externalLink" Target="externalLinks/externalLink264.xml"/><Relationship Id="rId339" Type="http://schemas.openxmlformats.org/officeDocument/2006/relationships/externalLink" Target="externalLinks/externalLink320.xml"/><Relationship Id="rId78" Type="http://schemas.openxmlformats.org/officeDocument/2006/relationships/externalLink" Target="externalLinks/externalLink59.xml"/><Relationship Id="rId101" Type="http://schemas.openxmlformats.org/officeDocument/2006/relationships/externalLink" Target="externalLinks/externalLink82.xml"/><Relationship Id="rId143" Type="http://schemas.openxmlformats.org/officeDocument/2006/relationships/externalLink" Target="externalLinks/externalLink124.xml"/><Relationship Id="rId185" Type="http://schemas.openxmlformats.org/officeDocument/2006/relationships/externalLink" Target="externalLinks/externalLink166.xml"/><Relationship Id="rId350" Type="http://schemas.openxmlformats.org/officeDocument/2006/relationships/externalLink" Target="externalLinks/externalLink331.xml"/><Relationship Id="rId9" Type="http://schemas.openxmlformats.org/officeDocument/2006/relationships/worksheet" Target="worksheets/sheet9.xml"/><Relationship Id="rId210" Type="http://schemas.openxmlformats.org/officeDocument/2006/relationships/externalLink" Target="externalLinks/externalLink191.xml"/><Relationship Id="rId26" Type="http://schemas.openxmlformats.org/officeDocument/2006/relationships/externalLink" Target="externalLinks/externalLink7.xml"/><Relationship Id="rId231" Type="http://schemas.openxmlformats.org/officeDocument/2006/relationships/externalLink" Target="externalLinks/externalLink212.xml"/><Relationship Id="rId252" Type="http://schemas.openxmlformats.org/officeDocument/2006/relationships/externalLink" Target="externalLinks/externalLink233.xml"/><Relationship Id="rId273" Type="http://schemas.openxmlformats.org/officeDocument/2006/relationships/externalLink" Target="externalLinks/externalLink254.xml"/><Relationship Id="rId294" Type="http://schemas.openxmlformats.org/officeDocument/2006/relationships/externalLink" Target="externalLinks/externalLink275.xml"/><Relationship Id="rId308" Type="http://schemas.openxmlformats.org/officeDocument/2006/relationships/externalLink" Target="externalLinks/externalLink289.xml"/><Relationship Id="rId329" Type="http://schemas.openxmlformats.org/officeDocument/2006/relationships/externalLink" Target="externalLinks/externalLink310.xml"/><Relationship Id="rId47" Type="http://schemas.openxmlformats.org/officeDocument/2006/relationships/externalLink" Target="externalLinks/externalLink28.xml"/><Relationship Id="rId68" Type="http://schemas.openxmlformats.org/officeDocument/2006/relationships/externalLink" Target="externalLinks/externalLink49.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54" Type="http://schemas.openxmlformats.org/officeDocument/2006/relationships/externalLink" Target="externalLinks/externalLink135.xml"/><Relationship Id="rId175" Type="http://schemas.openxmlformats.org/officeDocument/2006/relationships/externalLink" Target="externalLinks/externalLink156.xml"/><Relationship Id="rId340" Type="http://schemas.openxmlformats.org/officeDocument/2006/relationships/externalLink" Target="externalLinks/externalLink321.xml"/><Relationship Id="rId361" Type="http://schemas.openxmlformats.org/officeDocument/2006/relationships/externalLink" Target="externalLinks/externalLink342.xml"/><Relationship Id="rId196" Type="http://schemas.openxmlformats.org/officeDocument/2006/relationships/externalLink" Target="externalLinks/externalLink177.xml"/><Relationship Id="rId200" Type="http://schemas.openxmlformats.org/officeDocument/2006/relationships/externalLink" Target="externalLinks/externalLink181.xml"/><Relationship Id="rId382" Type="http://schemas.openxmlformats.org/officeDocument/2006/relationships/sharedStrings" Target="sharedStrings.xml"/><Relationship Id="rId16" Type="http://schemas.openxmlformats.org/officeDocument/2006/relationships/worksheet" Target="worksheets/sheet16.xml"/><Relationship Id="rId221" Type="http://schemas.openxmlformats.org/officeDocument/2006/relationships/externalLink" Target="externalLinks/externalLink202.xml"/><Relationship Id="rId242" Type="http://schemas.openxmlformats.org/officeDocument/2006/relationships/externalLink" Target="externalLinks/externalLink223.xml"/><Relationship Id="rId263" Type="http://schemas.openxmlformats.org/officeDocument/2006/relationships/externalLink" Target="externalLinks/externalLink244.xml"/><Relationship Id="rId284" Type="http://schemas.openxmlformats.org/officeDocument/2006/relationships/externalLink" Target="externalLinks/externalLink265.xml"/><Relationship Id="rId319" Type="http://schemas.openxmlformats.org/officeDocument/2006/relationships/externalLink" Target="externalLinks/externalLink300.xml"/><Relationship Id="rId37" Type="http://schemas.openxmlformats.org/officeDocument/2006/relationships/externalLink" Target="externalLinks/externalLink18.xml"/><Relationship Id="rId58" Type="http://schemas.openxmlformats.org/officeDocument/2006/relationships/externalLink" Target="externalLinks/externalLink39.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44" Type="http://schemas.openxmlformats.org/officeDocument/2006/relationships/externalLink" Target="externalLinks/externalLink125.xml"/><Relationship Id="rId330" Type="http://schemas.openxmlformats.org/officeDocument/2006/relationships/externalLink" Target="externalLinks/externalLink311.xml"/><Relationship Id="rId90" Type="http://schemas.openxmlformats.org/officeDocument/2006/relationships/externalLink" Target="externalLinks/externalLink71.xml"/><Relationship Id="rId165" Type="http://schemas.openxmlformats.org/officeDocument/2006/relationships/externalLink" Target="externalLinks/externalLink146.xml"/><Relationship Id="rId186" Type="http://schemas.openxmlformats.org/officeDocument/2006/relationships/externalLink" Target="externalLinks/externalLink167.xml"/><Relationship Id="rId351" Type="http://schemas.openxmlformats.org/officeDocument/2006/relationships/externalLink" Target="externalLinks/externalLink332.xml"/><Relationship Id="rId372" Type="http://schemas.openxmlformats.org/officeDocument/2006/relationships/externalLink" Target="externalLinks/externalLink353.xml"/><Relationship Id="rId211" Type="http://schemas.openxmlformats.org/officeDocument/2006/relationships/externalLink" Target="externalLinks/externalLink192.xml"/><Relationship Id="rId232" Type="http://schemas.openxmlformats.org/officeDocument/2006/relationships/externalLink" Target="externalLinks/externalLink213.xml"/><Relationship Id="rId253" Type="http://schemas.openxmlformats.org/officeDocument/2006/relationships/externalLink" Target="externalLinks/externalLink234.xml"/><Relationship Id="rId274" Type="http://schemas.openxmlformats.org/officeDocument/2006/relationships/externalLink" Target="externalLinks/externalLink255.xml"/><Relationship Id="rId295" Type="http://schemas.openxmlformats.org/officeDocument/2006/relationships/externalLink" Target="externalLinks/externalLink276.xml"/><Relationship Id="rId309" Type="http://schemas.openxmlformats.org/officeDocument/2006/relationships/externalLink" Target="externalLinks/externalLink290.xml"/><Relationship Id="rId27" Type="http://schemas.openxmlformats.org/officeDocument/2006/relationships/externalLink" Target="externalLinks/externalLink8.xml"/><Relationship Id="rId48" Type="http://schemas.openxmlformats.org/officeDocument/2006/relationships/externalLink" Target="externalLinks/externalLink29.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34" Type="http://schemas.openxmlformats.org/officeDocument/2006/relationships/externalLink" Target="externalLinks/externalLink115.xml"/><Relationship Id="rId320" Type="http://schemas.openxmlformats.org/officeDocument/2006/relationships/externalLink" Target="externalLinks/externalLink301.xml"/><Relationship Id="rId80" Type="http://schemas.openxmlformats.org/officeDocument/2006/relationships/externalLink" Target="externalLinks/externalLink61.xml"/><Relationship Id="rId155" Type="http://schemas.openxmlformats.org/officeDocument/2006/relationships/externalLink" Target="externalLinks/externalLink136.xml"/><Relationship Id="rId176" Type="http://schemas.openxmlformats.org/officeDocument/2006/relationships/externalLink" Target="externalLinks/externalLink157.xml"/><Relationship Id="rId197" Type="http://schemas.openxmlformats.org/officeDocument/2006/relationships/externalLink" Target="externalLinks/externalLink178.xml"/><Relationship Id="rId341" Type="http://schemas.openxmlformats.org/officeDocument/2006/relationships/externalLink" Target="externalLinks/externalLink322.xml"/><Relationship Id="rId362" Type="http://schemas.openxmlformats.org/officeDocument/2006/relationships/externalLink" Target="externalLinks/externalLink343.xml"/><Relationship Id="rId383" Type="http://schemas.openxmlformats.org/officeDocument/2006/relationships/calcChain" Target="calcChain.xml"/><Relationship Id="rId201" Type="http://schemas.openxmlformats.org/officeDocument/2006/relationships/externalLink" Target="externalLinks/externalLink182.xml"/><Relationship Id="rId222" Type="http://schemas.openxmlformats.org/officeDocument/2006/relationships/externalLink" Target="externalLinks/externalLink203.xml"/><Relationship Id="rId243" Type="http://schemas.openxmlformats.org/officeDocument/2006/relationships/externalLink" Target="externalLinks/externalLink224.xml"/><Relationship Id="rId264" Type="http://schemas.openxmlformats.org/officeDocument/2006/relationships/externalLink" Target="externalLinks/externalLink245.xml"/><Relationship Id="rId285" Type="http://schemas.openxmlformats.org/officeDocument/2006/relationships/externalLink" Target="externalLinks/externalLink266.xml"/><Relationship Id="rId17" Type="http://schemas.openxmlformats.org/officeDocument/2006/relationships/worksheet" Target="worksheets/sheet17.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24" Type="http://schemas.openxmlformats.org/officeDocument/2006/relationships/externalLink" Target="externalLinks/externalLink105.xml"/><Relationship Id="rId310" Type="http://schemas.openxmlformats.org/officeDocument/2006/relationships/externalLink" Target="externalLinks/externalLink291.xml"/><Relationship Id="rId70" Type="http://schemas.openxmlformats.org/officeDocument/2006/relationships/externalLink" Target="externalLinks/externalLink51.xml"/><Relationship Id="rId91" Type="http://schemas.openxmlformats.org/officeDocument/2006/relationships/externalLink" Target="externalLinks/externalLink72.xml"/><Relationship Id="rId145" Type="http://schemas.openxmlformats.org/officeDocument/2006/relationships/externalLink" Target="externalLinks/externalLink126.xml"/><Relationship Id="rId166" Type="http://schemas.openxmlformats.org/officeDocument/2006/relationships/externalLink" Target="externalLinks/externalLink147.xml"/><Relationship Id="rId187" Type="http://schemas.openxmlformats.org/officeDocument/2006/relationships/externalLink" Target="externalLinks/externalLink168.xml"/><Relationship Id="rId331" Type="http://schemas.openxmlformats.org/officeDocument/2006/relationships/externalLink" Target="externalLinks/externalLink312.xml"/><Relationship Id="rId352" Type="http://schemas.openxmlformats.org/officeDocument/2006/relationships/externalLink" Target="externalLinks/externalLink333.xml"/><Relationship Id="rId373" Type="http://schemas.openxmlformats.org/officeDocument/2006/relationships/externalLink" Target="externalLinks/externalLink354.xml"/><Relationship Id="rId1" Type="http://schemas.openxmlformats.org/officeDocument/2006/relationships/worksheet" Target="worksheets/sheet1.xml"/><Relationship Id="rId212" Type="http://schemas.openxmlformats.org/officeDocument/2006/relationships/externalLink" Target="externalLinks/externalLink193.xml"/><Relationship Id="rId233" Type="http://schemas.openxmlformats.org/officeDocument/2006/relationships/externalLink" Target="externalLinks/externalLink214.xml"/><Relationship Id="rId254" Type="http://schemas.openxmlformats.org/officeDocument/2006/relationships/externalLink" Target="externalLinks/externalLink235.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275" Type="http://schemas.openxmlformats.org/officeDocument/2006/relationships/externalLink" Target="externalLinks/externalLink256.xml"/><Relationship Id="rId296" Type="http://schemas.openxmlformats.org/officeDocument/2006/relationships/externalLink" Target="externalLinks/externalLink277.xml"/><Relationship Id="rId300" Type="http://schemas.openxmlformats.org/officeDocument/2006/relationships/externalLink" Target="externalLinks/externalLink281.xml"/><Relationship Id="rId60" Type="http://schemas.openxmlformats.org/officeDocument/2006/relationships/externalLink" Target="externalLinks/externalLink41.xml"/><Relationship Id="rId81" Type="http://schemas.openxmlformats.org/officeDocument/2006/relationships/externalLink" Target="externalLinks/externalLink62.xml"/><Relationship Id="rId135" Type="http://schemas.openxmlformats.org/officeDocument/2006/relationships/externalLink" Target="externalLinks/externalLink116.xml"/><Relationship Id="rId156" Type="http://schemas.openxmlformats.org/officeDocument/2006/relationships/externalLink" Target="externalLinks/externalLink137.xml"/><Relationship Id="rId177" Type="http://schemas.openxmlformats.org/officeDocument/2006/relationships/externalLink" Target="externalLinks/externalLink158.xml"/><Relationship Id="rId198" Type="http://schemas.openxmlformats.org/officeDocument/2006/relationships/externalLink" Target="externalLinks/externalLink179.xml"/><Relationship Id="rId321" Type="http://schemas.openxmlformats.org/officeDocument/2006/relationships/externalLink" Target="externalLinks/externalLink302.xml"/><Relationship Id="rId342" Type="http://schemas.openxmlformats.org/officeDocument/2006/relationships/externalLink" Target="externalLinks/externalLink323.xml"/><Relationship Id="rId363" Type="http://schemas.openxmlformats.org/officeDocument/2006/relationships/externalLink" Target="externalLinks/externalLink344.xml"/><Relationship Id="rId202" Type="http://schemas.openxmlformats.org/officeDocument/2006/relationships/externalLink" Target="externalLinks/externalLink183.xml"/><Relationship Id="rId223" Type="http://schemas.openxmlformats.org/officeDocument/2006/relationships/externalLink" Target="externalLinks/externalLink204.xml"/><Relationship Id="rId244" Type="http://schemas.openxmlformats.org/officeDocument/2006/relationships/externalLink" Target="externalLinks/externalLink225.xml"/><Relationship Id="rId18" Type="http://schemas.openxmlformats.org/officeDocument/2006/relationships/worksheet" Target="worksheets/sheet18.xml"/><Relationship Id="rId39" Type="http://schemas.openxmlformats.org/officeDocument/2006/relationships/externalLink" Target="externalLinks/externalLink20.xml"/><Relationship Id="rId265" Type="http://schemas.openxmlformats.org/officeDocument/2006/relationships/externalLink" Target="externalLinks/externalLink246.xml"/><Relationship Id="rId286" Type="http://schemas.openxmlformats.org/officeDocument/2006/relationships/externalLink" Target="externalLinks/externalLink267.xml"/><Relationship Id="rId50" Type="http://schemas.openxmlformats.org/officeDocument/2006/relationships/externalLink" Target="externalLinks/externalLink31.xml"/><Relationship Id="rId104" Type="http://schemas.openxmlformats.org/officeDocument/2006/relationships/externalLink" Target="externalLinks/externalLink85.xml"/><Relationship Id="rId125" Type="http://schemas.openxmlformats.org/officeDocument/2006/relationships/externalLink" Target="externalLinks/externalLink106.xml"/><Relationship Id="rId146" Type="http://schemas.openxmlformats.org/officeDocument/2006/relationships/externalLink" Target="externalLinks/externalLink127.xml"/><Relationship Id="rId167" Type="http://schemas.openxmlformats.org/officeDocument/2006/relationships/externalLink" Target="externalLinks/externalLink148.xml"/><Relationship Id="rId188" Type="http://schemas.openxmlformats.org/officeDocument/2006/relationships/externalLink" Target="externalLinks/externalLink169.xml"/><Relationship Id="rId311" Type="http://schemas.openxmlformats.org/officeDocument/2006/relationships/externalLink" Target="externalLinks/externalLink292.xml"/><Relationship Id="rId332" Type="http://schemas.openxmlformats.org/officeDocument/2006/relationships/externalLink" Target="externalLinks/externalLink313.xml"/><Relationship Id="rId353" Type="http://schemas.openxmlformats.org/officeDocument/2006/relationships/externalLink" Target="externalLinks/externalLink334.xml"/><Relationship Id="rId374" Type="http://schemas.openxmlformats.org/officeDocument/2006/relationships/externalLink" Target="externalLinks/externalLink355.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13" Type="http://schemas.openxmlformats.org/officeDocument/2006/relationships/externalLink" Target="externalLinks/externalLink194.xml"/><Relationship Id="rId234" Type="http://schemas.openxmlformats.org/officeDocument/2006/relationships/externalLink" Target="externalLinks/externalLink215.xml"/><Relationship Id="rId2" Type="http://schemas.openxmlformats.org/officeDocument/2006/relationships/worksheet" Target="worksheets/sheet2.xml"/><Relationship Id="rId29" Type="http://schemas.openxmlformats.org/officeDocument/2006/relationships/externalLink" Target="externalLinks/externalLink10.xml"/><Relationship Id="rId255" Type="http://schemas.openxmlformats.org/officeDocument/2006/relationships/externalLink" Target="externalLinks/externalLink236.xml"/><Relationship Id="rId276" Type="http://schemas.openxmlformats.org/officeDocument/2006/relationships/externalLink" Target="externalLinks/externalLink257.xml"/><Relationship Id="rId297" Type="http://schemas.openxmlformats.org/officeDocument/2006/relationships/externalLink" Target="externalLinks/externalLink278.xml"/><Relationship Id="rId40" Type="http://schemas.openxmlformats.org/officeDocument/2006/relationships/externalLink" Target="externalLinks/externalLink21.xml"/><Relationship Id="rId115" Type="http://schemas.openxmlformats.org/officeDocument/2006/relationships/externalLink" Target="externalLinks/externalLink96.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178" Type="http://schemas.openxmlformats.org/officeDocument/2006/relationships/externalLink" Target="externalLinks/externalLink159.xml"/><Relationship Id="rId301" Type="http://schemas.openxmlformats.org/officeDocument/2006/relationships/externalLink" Target="externalLinks/externalLink282.xml"/><Relationship Id="rId322" Type="http://schemas.openxmlformats.org/officeDocument/2006/relationships/externalLink" Target="externalLinks/externalLink303.xml"/><Relationship Id="rId343" Type="http://schemas.openxmlformats.org/officeDocument/2006/relationships/externalLink" Target="externalLinks/externalLink324.xml"/><Relationship Id="rId364" Type="http://schemas.openxmlformats.org/officeDocument/2006/relationships/externalLink" Target="externalLinks/externalLink345.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9" Type="http://schemas.openxmlformats.org/officeDocument/2006/relationships/externalLink" Target="externalLinks/externalLink180.xml"/><Relationship Id="rId203" Type="http://schemas.openxmlformats.org/officeDocument/2006/relationships/externalLink" Target="externalLinks/externalLink184.xml"/><Relationship Id="rId19" Type="http://schemas.openxmlformats.org/officeDocument/2006/relationships/worksheet" Target="worksheets/sheet19.xml"/><Relationship Id="rId224" Type="http://schemas.openxmlformats.org/officeDocument/2006/relationships/externalLink" Target="externalLinks/externalLink205.xml"/><Relationship Id="rId245" Type="http://schemas.openxmlformats.org/officeDocument/2006/relationships/externalLink" Target="externalLinks/externalLink226.xml"/><Relationship Id="rId266" Type="http://schemas.openxmlformats.org/officeDocument/2006/relationships/externalLink" Target="externalLinks/externalLink247.xml"/><Relationship Id="rId287" Type="http://schemas.openxmlformats.org/officeDocument/2006/relationships/externalLink" Target="externalLinks/externalLink268.xml"/><Relationship Id="rId30" Type="http://schemas.openxmlformats.org/officeDocument/2006/relationships/externalLink" Target="externalLinks/externalLink1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168" Type="http://schemas.openxmlformats.org/officeDocument/2006/relationships/externalLink" Target="externalLinks/externalLink149.xml"/><Relationship Id="rId312" Type="http://schemas.openxmlformats.org/officeDocument/2006/relationships/externalLink" Target="externalLinks/externalLink293.xml"/><Relationship Id="rId333" Type="http://schemas.openxmlformats.org/officeDocument/2006/relationships/externalLink" Target="externalLinks/externalLink314.xml"/><Relationship Id="rId354" Type="http://schemas.openxmlformats.org/officeDocument/2006/relationships/externalLink" Target="externalLinks/externalLink335.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189" Type="http://schemas.openxmlformats.org/officeDocument/2006/relationships/externalLink" Target="externalLinks/externalLink170.xml"/><Relationship Id="rId375" Type="http://schemas.openxmlformats.org/officeDocument/2006/relationships/externalLink" Target="externalLinks/externalLink356.xml"/><Relationship Id="rId3" Type="http://schemas.openxmlformats.org/officeDocument/2006/relationships/worksheet" Target="worksheets/sheet3.xml"/><Relationship Id="rId214" Type="http://schemas.openxmlformats.org/officeDocument/2006/relationships/externalLink" Target="externalLinks/externalLink195.xml"/><Relationship Id="rId235" Type="http://schemas.openxmlformats.org/officeDocument/2006/relationships/externalLink" Target="externalLinks/externalLink216.xml"/><Relationship Id="rId256" Type="http://schemas.openxmlformats.org/officeDocument/2006/relationships/externalLink" Target="externalLinks/externalLink237.xml"/><Relationship Id="rId277" Type="http://schemas.openxmlformats.org/officeDocument/2006/relationships/externalLink" Target="externalLinks/externalLink258.xml"/><Relationship Id="rId298" Type="http://schemas.openxmlformats.org/officeDocument/2006/relationships/externalLink" Target="externalLinks/externalLink279.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 Id="rId302" Type="http://schemas.openxmlformats.org/officeDocument/2006/relationships/externalLink" Target="externalLinks/externalLink283.xml"/><Relationship Id="rId323" Type="http://schemas.openxmlformats.org/officeDocument/2006/relationships/externalLink" Target="externalLinks/externalLink304.xml"/><Relationship Id="rId344" Type="http://schemas.openxmlformats.org/officeDocument/2006/relationships/externalLink" Target="externalLinks/externalLink325.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179" Type="http://schemas.openxmlformats.org/officeDocument/2006/relationships/externalLink" Target="externalLinks/externalLink160.xml"/><Relationship Id="rId365" Type="http://schemas.openxmlformats.org/officeDocument/2006/relationships/externalLink" Target="externalLinks/externalLink346.xml"/><Relationship Id="rId190" Type="http://schemas.openxmlformats.org/officeDocument/2006/relationships/externalLink" Target="externalLinks/externalLink171.xml"/><Relationship Id="rId204" Type="http://schemas.openxmlformats.org/officeDocument/2006/relationships/externalLink" Target="externalLinks/externalLink185.xml"/><Relationship Id="rId225" Type="http://schemas.openxmlformats.org/officeDocument/2006/relationships/externalLink" Target="externalLinks/externalLink206.xml"/><Relationship Id="rId246" Type="http://schemas.openxmlformats.org/officeDocument/2006/relationships/externalLink" Target="externalLinks/externalLink227.xml"/><Relationship Id="rId267" Type="http://schemas.openxmlformats.org/officeDocument/2006/relationships/externalLink" Target="externalLinks/externalLink248.xml"/><Relationship Id="rId288" Type="http://schemas.openxmlformats.org/officeDocument/2006/relationships/externalLink" Target="externalLinks/externalLink269.xml"/><Relationship Id="rId106" Type="http://schemas.openxmlformats.org/officeDocument/2006/relationships/externalLink" Target="externalLinks/externalLink87.xml"/><Relationship Id="rId127" Type="http://schemas.openxmlformats.org/officeDocument/2006/relationships/externalLink" Target="externalLinks/externalLink108.xml"/><Relationship Id="rId313" Type="http://schemas.openxmlformats.org/officeDocument/2006/relationships/externalLink" Target="externalLinks/externalLink294.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94" Type="http://schemas.openxmlformats.org/officeDocument/2006/relationships/externalLink" Target="externalLinks/externalLink75.xml"/><Relationship Id="rId148" Type="http://schemas.openxmlformats.org/officeDocument/2006/relationships/externalLink" Target="externalLinks/externalLink129.xml"/><Relationship Id="rId169" Type="http://schemas.openxmlformats.org/officeDocument/2006/relationships/externalLink" Target="externalLinks/externalLink150.xml"/><Relationship Id="rId334" Type="http://schemas.openxmlformats.org/officeDocument/2006/relationships/externalLink" Target="externalLinks/externalLink315.xml"/><Relationship Id="rId355" Type="http://schemas.openxmlformats.org/officeDocument/2006/relationships/externalLink" Target="externalLinks/externalLink336.xml"/><Relationship Id="rId376" Type="http://schemas.openxmlformats.org/officeDocument/2006/relationships/externalLink" Target="externalLinks/externalLink357.xml"/><Relationship Id="rId4" Type="http://schemas.openxmlformats.org/officeDocument/2006/relationships/worksheet" Target="worksheets/sheet4.xml"/><Relationship Id="rId180" Type="http://schemas.openxmlformats.org/officeDocument/2006/relationships/externalLink" Target="externalLinks/externalLink161.xml"/><Relationship Id="rId215" Type="http://schemas.openxmlformats.org/officeDocument/2006/relationships/externalLink" Target="externalLinks/externalLink196.xml"/><Relationship Id="rId236" Type="http://schemas.openxmlformats.org/officeDocument/2006/relationships/externalLink" Target="externalLinks/externalLink217.xml"/><Relationship Id="rId257" Type="http://schemas.openxmlformats.org/officeDocument/2006/relationships/externalLink" Target="externalLinks/externalLink238.xml"/><Relationship Id="rId278" Type="http://schemas.openxmlformats.org/officeDocument/2006/relationships/externalLink" Target="externalLinks/externalLink259.xml"/><Relationship Id="rId303" Type="http://schemas.openxmlformats.org/officeDocument/2006/relationships/externalLink" Target="externalLinks/externalLink284.xml"/><Relationship Id="rId42" Type="http://schemas.openxmlformats.org/officeDocument/2006/relationships/externalLink" Target="externalLinks/externalLink23.xml"/><Relationship Id="rId84" Type="http://schemas.openxmlformats.org/officeDocument/2006/relationships/externalLink" Target="externalLinks/externalLink65.xml"/><Relationship Id="rId138" Type="http://schemas.openxmlformats.org/officeDocument/2006/relationships/externalLink" Target="externalLinks/externalLink119.xml"/><Relationship Id="rId345" Type="http://schemas.openxmlformats.org/officeDocument/2006/relationships/externalLink" Target="externalLinks/externalLink326.xml"/><Relationship Id="rId191" Type="http://schemas.openxmlformats.org/officeDocument/2006/relationships/externalLink" Target="externalLinks/externalLink172.xml"/><Relationship Id="rId205" Type="http://schemas.openxmlformats.org/officeDocument/2006/relationships/externalLink" Target="externalLinks/externalLink186.xml"/><Relationship Id="rId247" Type="http://schemas.openxmlformats.org/officeDocument/2006/relationships/externalLink" Target="externalLinks/externalLink228.xml"/><Relationship Id="rId107" Type="http://schemas.openxmlformats.org/officeDocument/2006/relationships/externalLink" Target="externalLinks/externalLink88.xml"/><Relationship Id="rId289" Type="http://schemas.openxmlformats.org/officeDocument/2006/relationships/externalLink" Target="externalLinks/externalLink270.xml"/><Relationship Id="rId11" Type="http://schemas.openxmlformats.org/officeDocument/2006/relationships/worksheet" Target="worksheets/sheet11.xml"/><Relationship Id="rId53" Type="http://schemas.openxmlformats.org/officeDocument/2006/relationships/externalLink" Target="externalLinks/externalLink34.xml"/><Relationship Id="rId149" Type="http://schemas.openxmlformats.org/officeDocument/2006/relationships/externalLink" Target="externalLinks/externalLink130.xml"/><Relationship Id="rId314" Type="http://schemas.openxmlformats.org/officeDocument/2006/relationships/externalLink" Target="externalLinks/externalLink295.xml"/><Relationship Id="rId356" Type="http://schemas.openxmlformats.org/officeDocument/2006/relationships/externalLink" Target="externalLinks/externalLink337.xml"/><Relationship Id="rId95" Type="http://schemas.openxmlformats.org/officeDocument/2006/relationships/externalLink" Target="externalLinks/externalLink76.xml"/><Relationship Id="rId160" Type="http://schemas.openxmlformats.org/officeDocument/2006/relationships/externalLink" Target="externalLinks/externalLink141.xml"/><Relationship Id="rId216" Type="http://schemas.openxmlformats.org/officeDocument/2006/relationships/externalLink" Target="externalLinks/externalLink197.xml"/><Relationship Id="rId258" Type="http://schemas.openxmlformats.org/officeDocument/2006/relationships/externalLink" Target="externalLinks/externalLink239.xml"/><Relationship Id="rId22" Type="http://schemas.openxmlformats.org/officeDocument/2006/relationships/externalLink" Target="externalLinks/externalLink3.xml"/><Relationship Id="rId64" Type="http://schemas.openxmlformats.org/officeDocument/2006/relationships/externalLink" Target="externalLinks/externalLink45.xml"/><Relationship Id="rId118" Type="http://schemas.openxmlformats.org/officeDocument/2006/relationships/externalLink" Target="externalLinks/externalLink99.xml"/><Relationship Id="rId325" Type="http://schemas.openxmlformats.org/officeDocument/2006/relationships/externalLink" Target="externalLinks/externalLink306.xml"/><Relationship Id="rId367" Type="http://schemas.openxmlformats.org/officeDocument/2006/relationships/externalLink" Target="externalLinks/externalLink348.xml"/><Relationship Id="rId171" Type="http://schemas.openxmlformats.org/officeDocument/2006/relationships/externalLink" Target="externalLinks/externalLink152.xml"/><Relationship Id="rId227" Type="http://schemas.openxmlformats.org/officeDocument/2006/relationships/externalLink" Target="externalLinks/externalLink208.xml"/><Relationship Id="rId269" Type="http://schemas.openxmlformats.org/officeDocument/2006/relationships/externalLink" Target="externalLinks/externalLink250.xml"/><Relationship Id="rId33" Type="http://schemas.openxmlformats.org/officeDocument/2006/relationships/externalLink" Target="externalLinks/externalLink14.xml"/><Relationship Id="rId129" Type="http://schemas.openxmlformats.org/officeDocument/2006/relationships/externalLink" Target="externalLinks/externalLink110.xml"/><Relationship Id="rId280" Type="http://schemas.openxmlformats.org/officeDocument/2006/relationships/externalLink" Target="externalLinks/externalLink261.xml"/><Relationship Id="rId336" Type="http://schemas.openxmlformats.org/officeDocument/2006/relationships/externalLink" Target="externalLinks/externalLink317.xml"/><Relationship Id="rId75" Type="http://schemas.openxmlformats.org/officeDocument/2006/relationships/externalLink" Target="externalLinks/externalLink56.xml"/><Relationship Id="rId140" Type="http://schemas.openxmlformats.org/officeDocument/2006/relationships/externalLink" Target="externalLinks/externalLink121.xml"/><Relationship Id="rId182" Type="http://schemas.openxmlformats.org/officeDocument/2006/relationships/externalLink" Target="externalLinks/externalLink163.xml"/><Relationship Id="rId378" Type="http://schemas.openxmlformats.org/officeDocument/2006/relationships/externalLink" Target="externalLinks/externalLink359.xml"/><Relationship Id="rId6" Type="http://schemas.openxmlformats.org/officeDocument/2006/relationships/worksheet" Target="worksheets/sheet6.xml"/><Relationship Id="rId238" Type="http://schemas.openxmlformats.org/officeDocument/2006/relationships/externalLink" Target="externalLinks/externalLink219.xml"/><Relationship Id="rId291" Type="http://schemas.openxmlformats.org/officeDocument/2006/relationships/externalLink" Target="externalLinks/externalLink272.xml"/><Relationship Id="rId305" Type="http://schemas.openxmlformats.org/officeDocument/2006/relationships/externalLink" Target="externalLinks/externalLink286.xml"/><Relationship Id="rId347" Type="http://schemas.openxmlformats.org/officeDocument/2006/relationships/externalLink" Target="externalLinks/externalLink328.xml"/><Relationship Id="rId44" Type="http://schemas.openxmlformats.org/officeDocument/2006/relationships/externalLink" Target="externalLinks/externalLink25.xml"/><Relationship Id="rId86" Type="http://schemas.openxmlformats.org/officeDocument/2006/relationships/externalLink" Target="externalLinks/externalLink67.xml"/><Relationship Id="rId151" Type="http://schemas.openxmlformats.org/officeDocument/2006/relationships/externalLink" Target="externalLinks/externalLink132.xml"/><Relationship Id="rId193" Type="http://schemas.openxmlformats.org/officeDocument/2006/relationships/externalLink" Target="externalLinks/externalLink174.xml"/><Relationship Id="rId207" Type="http://schemas.openxmlformats.org/officeDocument/2006/relationships/externalLink" Target="externalLinks/externalLink188.xml"/><Relationship Id="rId249" Type="http://schemas.openxmlformats.org/officeDocument/2006/relationships/externalLink" Target="externalLinks/externalLink230.xml"/><Relationship Id="rId13" Type="http://schemas.openxmlformats.org/officeDocument/2006/relationships/worksheet" Target="worksheets/sheet13.xml"/><Relationship Id="rId109" Type="http://schemas.openxmlformats.org/officeDocument/2006/relationships/externalLink" Target="externalLinks/externalLink90.xml"/><Relationship Id="rId260" Type="http://schemas.openxmlformats.org/officeDocument/2006/relationships/externalLink" Target="externalLinks/externalLink241.xml"/><Relationship Id="rId316" Type="http://schemas.openxmlformats.org/officeDocument/2006/relationships/externalLink" Target="externalLinks/externalLink297.xml"/><Relationship Id="rId55" Type="http://schemas.openxmlformats.org/officeDocument/2006/relationships/externalLink" Target="externalLinks/externalLink36.xml"/><Relationship Id="rId97" Type="http://schemas.openxmlformats.org/officeDocument/2006/relationships/externalLink" Target="externalLinks/externalLink78.xml"/><Relationship Id="rId120" Type="http://schemas.openxmlformats.org/officeDocument/2006/relationships/externalLink" Target="externalLinks/externalLink101.xml"/><Relationship Id="rId358" Type="http://schemas.openxmlformats.org/officeDocument/2006/relationships/externalLink" Target="externalLinks/externalLink339.xml"/><Relationship Id="rId162" Type="http://schemas.openxmlformats.org/officeDocument/2006/relationships/externalLink" Target="externalLinks/externalLink143.xml"/><Relationship Id="rId218" Type="http://schemas.openxmlformats.org/officeDocument/2006/relationships/externalLink" Target="externalLinks/externalLink199.xml"/><Relationship Id="rId271" Type="http://schemas.openxmlformats.org/officeDocument/2006/relationships/externalLink" Target="externalLinks/externalLink252.xml"/><Relationship Id="rId24" Type="http://schemas.openxmlformats.org/officeDocument/2006/relationships/externalLink" Target="externalLinks/externalLink5.xml"/><Relationship Id="rId66" Type="http://schemas.openxmlformats.org/officeDocument/2006/relationships/externalLink" Target="externalLinks/externalLink47.xml"/><Relationship Id="rId131" Type="http://schemas.openxmlformats.org/officeDocument/2006/relationships/externalLink" Target="externalLinks/externalLink112.xml"/><Relationship Id="rId327" Type="http://schemas.openxmlformats.org/officeDocument/2006/relationships/externalLink" Target="externalLinks/externalLink308.xml"/><Relationship Id="rId369" Type="http://schemas.openxmlformats.org/officeDocument/2006/relationships/externalLink" Target="externalLinks/externalLink350.xml"/><Relationship Id="rId173" Type="http://schemas.openxmlformats.org/officeDocument/2006/relationships/externalLink" Target="externalLinks/externalLink154.xml"/><Relationship Id="rId229" Type="http://schemas.openxmlformats.org/officeDocument/2006/relationships/externalLink" Target="externalLinks/externalLink210.xml"/><Relationship Id="rId380" Type="http://schemas.openxmlformats.org/officeDocument/2006/relationships/theme" Target="theme/theme1.xml"/><Relationship Id="rId240" Type="http://schemas.openxmlformats.org/officeDocument/2006/relationships/externalLink" Target="externalLinks/externalLink221.xml"/><Relationship Id="rId35" Type="http://schemas.openxmlformats.org/officeDocument/2006/relationships/externalLink" Target="externalLinks/externalLink16.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282" Type="http://schemas.openxmlformats.org/officeDocument/2006/relationships/externalLink" Target="externalLinks/externalLink263.xml"/><Relationship Id="rId338" Type="http://schemas.openxmlformats.org/officeDocument/2006/relationships/externalLink" Target="externalLinks/externalLink319.xml"/><Relationship Id="rId8" Type="http://schemas.openxmlformats.org/officeDocument/2006/relationships/worksheet" Target="worksheets/sheet8.xml"/><Relationship Id="rId142" Type="http://schemas.openxmlformats.org/officeDocument/2006/relationships/externalLink" Target="externalLinks/externalLink123.xml"/><Relationship Id="rId184" Type="http://schemas.openxmlformats.org/officeDocument/2006/relationships/externalLink" Target="externalLinks/externalLink165.xml"/><Relationship Id="rId251" Type="http://schemas.openxmlformats.org/officeDocument/2006/relationships/externalLink" Target="externalLinks/externalLink232.xml"/><Relationship Id="rId46" Type="http://schemas.openxmlformats.org/officeDocument/2006/relationships/externalLink" Target="externalLinks/externalLink27.xml"/><Relationship Id="rId293" Type="http://schemas.openxmlformats.org/officeDocument/2006/relationships/externalLink" Target="externalLinks/externalLink274.xml"/><Relationship Id="rId307" Type="http://schemas.openxmlformats.org/officeDocument/2006/relationships/externalLink" Target="externalLinks/externalLink288.xml"/><Relationship Id="rId349" Type="http://schemas.openxmlformats.org/officeDocument/2006/relationships/externalLink" Target="externalLinks/externalLink330.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53" Type="http://schemas.openxmlformats.org/officeDocument/2006/relationships/externalLink" Target="externalLinks/externalLink134.xml"/><Relationship Id="rId195" Type="http://schemas.openxmlformats.org/officeDocument/2006/relationships/externalLink" Target="externalLinks/externalLink176.xml"/><Relationship Id="rId209" Type="http://schemas.openxmlformats.org/officeDocument/2006/relationships/externalLink" Target="externalLinks/externalLink190.xml"/><Relationship Id="rId360" Type="http://schemas.openxmlformats.org/officeDocument/2006/relationships/externalLink" Target="externalLinks/externalLink341.xml"/><Relationship Id="rId220" Type="http://schemas.openxmlformats.org/officeDocument/2006/relationships/externalLink" Target="externalLinks/externalLink201.xml"/><Relationship Id="rId15" Type="http://schemas.openxmlformats.org/officeDocument/2006/relationships/worksheet" Target="worksheets/sheet15.xml"/><Relationship Id="rId57" Type="http://schemas.openxmlformats.org/officeDocument/2006/relationships/externalLink" Target="externalLinks/externalLink38.xml"/><Relationship Id="rId262" Type="http://schemas.openxmlformats.org/officeDocument/2006/relationships/externalLink" Target="externalLinks/externalLink243.xml"/><Relationship Id="rId318" Type="http://schemas.openxmlformats.org/officeDocument/2006/relationships/externalLink" Target="externalLinks/externalLink299.xml"/><Relationship Id="rId99" Type="http://schemas.openxmlformats.org/officeDocument/2006/relationships/externalLink" Target="externalLinks/externalLink80.xml"/><Relationship Id="rId122" Type="http://schemas.openxmlformats.org/officeDocument/2006/relationships/externalLink" Target="externalLinks/externalLink103.xml"/><Relationship Id="rId164" Type="http://schemas.openxmlformats.org/officeDocument/2006/relationships/externalLink" Target="externalLinks/externalLink145.xml"/><Relationship Id="rId371" Type="http://schemas.openxmlformats.org/officeDocument/2006/relationships/externalLink" Target="externalLinks/externalLink3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o_fs1\NEBudget2004\a%20Operations\2003%20budget%20process\Initial%20Budgets%20Last%20Years%20Template\Bethpagre_Template_2003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RAS\Team\Electron\3Q%202002%20final%20models\My%20Documents\bbEES\Valuations\Orlando\ORLANDOD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Documents%20and%20Settings\d23fos\Local%20Settings\Temporary%20Internet%20Files\OLK6\Documents%20and%20Settings\cjllorens\My%20Documents\DENAASSET022803%20(West%20sourc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s15a.kclient.kpmg.com/NvsCons/2001/November/Convergence%20121001%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TAS%20-%20Houston%20Valuation/Clients/2007%20Clients/LS%20Power/Analysis/Intangibles/LS%20Power_Intangible%20Model_09.18.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oicluster1\TD\DON\Owyhee\OIDmaterial"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Development\Sandy%20Creek\Advisory%20Board\Sandy%20Creek%20Model%20_Board%20Analysis%20v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Valuation\McMahon\Excel\Model\Base\Oct%2003_%20DEGT%20McMahonCogenMode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ccounting%20Reports\FY%202003%20%20Month-end%20Rpt%20Workfile\FY2003%20Operations%20-%20Workfil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Documents%20and%20Settings\tmohollen\Local%20Settings\Temporary%20Internet%20Files\OLK2\Ontelaunee%202X1501F%20360%20OMR1%20Mobilization%20Budg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ears/Kmart%20Purchase%20Price%20Allocation/Deliverable/Sears%20at%209%20Cap/Sears%20Control%20Log%2011-08-09-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DORAS\Team\Electron\3Q%202002%20final%20models\My%20Documents\Orlando\Orlando%209-10-0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chicwfs1\VOL4\Vol1\VALUATIO\Evan%20Sussholz\Active%20Projects\Enterprise%20Financial\Analysis\Enterprise_Model_v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ikew\mwshared\windows\TEMP\Projects\Mustang\MGR's\August\August%20MGR%20R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mkirdar/cho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s15a.kclient.kpmg.com/EB_Data/Dept/Accounting/New%20Repository/4%20Company/Las%20Vegas%20Power%20Company,%20LLC/Budget/2010/APEX%202010%20%20Plant%20Budget%20-Draft%208-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ecm/sites/Tax/Private%20Equity/Fund%20III%20Feeder%20I%20-%202014%20Dec%2031-year%20End%20-%20updated%20C-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schicwfs1\VOL4\Documents%20and%20Settings\constca\Desktop\MY%20PROJECTS\Boise%20CTC\CTC_Intangibles%20model%20v2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spgcorp-fs\WORKDIRS\Corporate%20Development\Brookline\Operations\MPR%20Review%20of%20Lake%20model%2011%2030%2006%20Rev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Documents%20and%20Settings\david.adler\Local%20Settings\Temporary%20Internet%20Files\OLKA\OPOC%20P&amp;L\OPOC%20P&amp;L%20File%20(Macro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NYC_Data\Dept\PrivateEquity\Amsterdam%20Generating\Model\Amsterdam%20Generating%20v68.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Users\dchang\AppData\Local\Temp\Rar$DI70.064\SAIC%20files\LSP%20PowerCo%20Portfolio%2014%20CSv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llab.amr.kpmg.com/TAS%20-%20Houston%20Valuation/Clients/2007%20Clients/LS%20Power/Analysis/Merchant%20BEV%20Model/LS%20Power%20Plant%20Merchant%20DCF%20w%20Terminal%20Value%20(Platts)%2009.28.0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houswfs1\sys1\communications\Intelsat\Models\Apollo%20Intelsat%20Model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houswfs1\sys1\Documents%20and%20Settings\equadros\Local%20Settings\Temporary%20Internet%20Files\OLK91\OTC%20Model%20v1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rs8\jhayes\fegswap\MRI\alliance\ipomod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shouswfs1\sys1\EDITOR\TVRADIO\TVinduspiece\TVexh.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houswfs1\sys1\DOCS\AR15789\ATTC\68_701_.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lspower.local\LSP_Data\Users\mmartinez\AppData\Local\Microsoft\Windows\Temporary%20Internet%20Files\Content.Outlook\1S2FAB2X\Sorenson%20EstimateV3.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ydro/Business%20Services/Budgets/2005/Project%20Submissions/Curti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L:\Hydro\Business%20Services\Budgets\2005\Project%20Submissions\Curti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WINDOWS\TEMP\Westcoast\Renewal%20Program\98SUM.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G:\My%20Documents\International%20Templ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EB_Data\Dept\Accounting\New%20Repository\4%20Company\Las%20Vegas%20Power%20Company,%20LLC\Budget\2010\APEX%202010%20%20Plant%20Budget%20-Draft%208-0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schicwfs1\VOL4\WINDOWS\temp\notesE1EF34\Copy%20of%20Model%20draft%20v3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s15a.kclient.kpmg.com/Documents%20and%20Settings/rjmc/Local%20Settings/Temporary%20Internet%20Files/OLK12A/Hedge%20Effectiveness%20-%20IR%20Swaps%2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houswfs1\sys1\Documents%20and%20Settings\equadros\Local%20Settings\Temporary%20Internet%20Files\OLK91\EXE_US%20Structure_12%2031%2006%20purchase_4%2023%2006_v06_eq%20pr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windows/temp/energy_supply_ge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s15a.kclient.kpmg.com/DOCUME~1/rroloff/LOCALS~1/Temp/Temporary%20Directory%201%20for%20Sandy%20Creek%20LSP%20Model%20v30.zip/Financing%20Cas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Documents%20and%20Settings\gthomas\Desktop\CCH%20Model%20-%20origin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L:\Documents%20and%20Settings\jpillai\Local%20Settings\Temporary%20Internet%20Files\OLK3C\Apex%20Daily%20Report%20062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spgcorp-fs\WORKDIRS\healthcare\Active%20Deals\Genesis%20HealthCare\Model\Pioneer%20Model_9.27.06_v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Forecasts/2000%20EBIT%20Projections/Nov2000-10&amp;2/Nov00_10&amp;2Repor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Documents%20and%20Settings\bhattachaam\Desktop\MCV%20Analysis\MCV%20HDM%20V5\HDM%20MCV%20Base_May%2011.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r15.deloitteonline.com/clients/C/CSFB/CSFB%20-%202003/Technology/DCM/Federal%20K-1%20Module%2020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s15a.kclient.kpmg.com/EB_Data/Dept/Accounting/New%20Repository/4%20Company/Sandy%20Creek%20and%20Companies/2009%20LSP/Financials%20-%20Quarterly/Q3%202009/2009%20Q3-%20(11-2)%20LSP%20SC%20Member%20Consol%20Financials%20(unaudited).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lvafs01\Share\Documents%20and%20Settings\sthames\Local%20Settings\Temporary%20Internet%20Files\Content.IE5\4ZWT618O\2008%2520budget%2520recurring%2520items%2520R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s15a.kclient.kpmg.com/Documents%20and%20Settings/MWitzing/Local%20Settings/Temporary%20Internet%20Files/OLK6D/Sandy%20Creek%2011.20.0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Documents%20and%20Settings\adegon\Local%20Settings\Temporary%20Internet%20Files\OLK1A\Plum%20Point%20Operating%20Model%2001%2031%2006_CSFB_Generic_v8%203%20(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Documents%20and%20Settings\Takuya_Yoshizawa\My%20Documents\My%20Received%20Files\Sandow%20Unit%205%20-%20%20Draft%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TAS%20-%20Houston%20Valuation/Clients/2007%20Clients/LS%20Power/Analysis/Intangibles/PPAs/LS%20Group_%20Option%20Models_06.10.07.v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L:\Documents%20and%20Settings\dhaden\Desktop\Apex%20Daily%20Report%20200910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dhaden\Local%20Settings\Temporary%20Internet%20Files\OLK2\Apex%20Daily%20Report%2012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spgcorp-fs\WORKDIRS\Mirant\Ownership%20&amp;%20Debt\Values\Values%20for%205_23\Results\Mirant%20Electric%20Contracts%20Summary%20--%203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XMODEL"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Ushouswfs1\sys1\FINANCE\FINACCT\TREASURY\2004%20Business%20Plan\2004%20BP%20Corporate%20Plan%20Runs\2003%20OM_Pro%20Forma%20Financial%20Statement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NSUP/TPrice99/Dummy%20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L:\FINSUP\TPrice99\Dummy%20Shee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rs8\jhayes\TH_Lee\EPS\model_thleecase.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ecm/CTT/Copy%20of%202015%20CTT%20Budget%20Rate%20per%20Hour%2011%205%2015%20TEST%20JM0881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L:\Boston\016222-Midland%20Acquisition%20Company\MCV%20Projections%202012%20(3151204034)\DA\Input%20Files%20Needed\ProMod%20Regions%20and%20Hubs.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shouswfs1\sys1\Documents%20and%20Settings\sanchc\Local%20Settings\Temporary%20Internet%20Files\OLK3\030709%20LIMA%20Cost%20Estimate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L:\EB_Data\Dept\Accounting\New%20Repository\4%20Company\LSP%20Madison%20Holdings,%20LLC\Flow%20of%20Funds\LSP%20Madison%20Funding%20LLC%20Debt%20Allocation-Distribution%20Schedule%20v8%206-27-12.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jeddleman/Local%20Settings/Temporary%20Internet%20Files/OLK46/Casco%20Bay%20ARO%20FAS%20143%205-05-06rev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L:\Documents%20and%20Settings\jeddleman\Local%20Settings\Temporary%20Internet%20Files\OLK46\Casco%20Bay%20ARO%20FAS%20143%205-05-06re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houswfs1\sys1\DOCUME~1\RYSAMB~1\LOCALS~1\Temp\notesEA312D\Rainwater_Data%20Pack_v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mymail.dynegy.com/wilkers/PP&amp;E/MY%20reference%20for%20Miane%20PP&amp;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L:\Power%20Trader\EMA%20Desk\EMA%20Gas%20and%20Ramp%20Estimates\EMA%20Gas%20Estimate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E:\Indexed%20Files\Bosque\119.0%20Financial%20Proformas\119.3%20Proformas\Bosque%20Expansion%20Proforma%20and%20Budget%20723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Budget%20&amp;%20Accounting/Current%202002-2006%20Budgets/2003-2006/Griffith%20Budget%20Reforecast%2003-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L:\Budget%20&amp;%20Accounting\Current%202002-2006%20Budgets\2003-2006\Griffith%20Budget%20Reforecast%2003-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Orionb\CxrMgmt\CarrierLoading\Telstar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gulatory/Transmission/Transmission%20-FTR/Formula%20Rate%20FY2014/Annual%20Update/Posting%20Files/Updated%20for%20Depr%20Rate%20Chang/KCPL%20Transmission%20%20Formula%20Rate%20FY2014-Annual%20Update%20-Depr%20Change.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windows/temp/dailywallingfor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lspower.local\LSP_Data\District-NSL\Estimating\2011%20ESTIMATES\Transmission\11-04-09_BPA%20RFO%201985%20Central%20Ferry%20-%20Lower%20Monumental%20500kV\Est_11-04-09_BPA%20RFO%201985%20Central%20Ferry%20-%20LoMo%20500k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EB_Data\Dept\Accounting\New%20Repository\4%20Company\Arlington%20Valley%20Solar%20II,%20LLC\Cost%20Seg%20Report\AV%20Solar%20cost%20seg%20SP%20Mirror%20(Updated%20for%20actual%20spend)%20v3.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L:\Documents%20and%20Settings\jpillai\Local%20Settings\Temporary%20Internet%20Files\OLK3C\Apex%20Daily%20Report%200624%20(Revised).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L:\Documents%20and%20Settings\d23fos\Local%20Settings\Temporary%20Internet%20Files\OLK6\DOCUME~1\baz2176\LOCALS~1\Temp\C.Documents%20and%20Settings.All%20Users.lnotes\April%20Report\DETM%20Crosscheck%20Stats%20Apr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ntas23\constmgmt\Documents%20and%20Settings\jstullier\Local%20Settings\Temporary%20Internet%20Files\OLK4\Iatan%20Pipe%20and%20Valve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shouswfs1\sys1\Documents%20and%20Settings\haysom\Local%20Settings\Temporary%20Internet%20Files\OLK7A\Documents%20and%20Settings\rob\Local%20Settings\Temporary%20Internet%20Files\Content.IE5\8LKPABOH\Current%20Deals\Chiquita\chiquita%20LBO%201-24H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shouswfs1\sys1\temp\Temporary%20Internet%20Files\OLK3B\TEMP\WINDOWS\TEMP\unzipped\kenny%20model28\TEMP\pcdocs\veggie\model\revenue%20breakdown\stage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ladizei/My%20Documents/Projects/Mitsui/models/Mitsui%20Acquisition%20Mode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ocuments%20and%20Settings/ladizei/My%20Documents/Projects/Mitsui/models/Demo%20EandP%20Model%20-1.0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spgcorp-fs\WORKDIRS\Projects\Mirant%20Restructuring\Analysis\Electric%20Contracts\_%20Master%20Proforma\_Master%20PPA%20ProForma%20-%202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DON\Owyhee\OIDmaterial"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Long-Term%20Care%20Comp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Uspgcorp-fs\WORKDIRS\Documents%20and%20Settings\slooke\Local%20Settings\Temporary%20Internet%20Files\OLK157\PIONEER\Archive\EXE_US%20Structure_12.31.06%20purchase_4.23.06_v06_eq%20pre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Uspgcorp-fs\WORKDIRS\Documents%20and%20Settings\BOLJF\Local%20Settings\Temporary%20Internet%20Files\OLK2\Mirant%203_11_2003%20152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L:\DOCUME~1\rwalsh7\LOCALS~2\Temp\Outlook\Project%20PortRiver%20-%20Internal%20Model%20(Feb%209%202012)%20(Fund%20Valuation)v2.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OME/PF18BYG/BRANDREV/PD9_96/PD9RNKG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Development\Sandy%20Creek\Model\Sandy%20Creek%20vFINAL%20debt%20financi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ata/rpt_mkt/2002/Cal%20Units%2004%20April/P&amp;L%20PTS%20Data%20Apr.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ata/Rpt_mkt/2002/Cal%20Units%2004%20April/DENA_Index_Gas.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L:\Documents%20and%20Settings\d23fos\Local%20Settings\Temporary%20Internet%20Files\OLK6\Iso%20Reports\Pricing%20Summary.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L:\Documents%20and%20Settings\d23fos\Local%20Settings\Temporary%20Internet%20Files\OLK6\Forecasts\2000%20EBIT%20Projections\Nov2000-10&amp;2\Nov00_10&amp;2Repor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rs8\jhayes\owens\choimodel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FILES\Brady\Reporting\BPP\BPP079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Q:\Valuation\Other\Templates\VALMODSIMPLE_02210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shouswfs1\sys1\NY_CFD1\PB13004\0000X\43bm01_.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G:\Shared\Accounting\Thomas%20George\Corporate%20Bid%20Log%2006.24.13\District%20Bid%20Summary\Carlisle%20Bid%20Summary.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nyc14p20006\projects$\projectMiller\EquiPower\Model\EquiPower%20%20Liberty%20v2011%2008%2020_v8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nance%20Administrative/Aborted%20Deal%20Costs/Sep%202002/Broken%20Deal%20Costs%20Summar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L:\Finance%20Administrative\Aborted%20Deal%20Costs\Sep%202002\Broken%20Deal%20Costs%20Summary.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L:\Power%20Trader\EMA%20Desk\APEX\APEX%20DAILY%20REPORT.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rs8\jhayes\RAZOR\RAZORmod_9-18lbo-9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Documents%20and%20Settings\Takuya_Yoshizawa\My%20Documents\My%20Received%20Files\M&amp;A\TXU\TXU%20Sandow%20Template%20Hardee.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ldfpx01\files\Documents%20and%20Settings\bolfs\My%20Documents\Business%20Development\plant%20valuations\profor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2003\2003%20Duke%20Property%20Valu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hendra\Library\Containers\com.apple.mail\Data\Library\Mail%20Downloads\08E0BB6F-8B07-4CFC-82CE-B0AE7DB216E0\Material%20Listing"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Uschicwfs1\VOL4\WINDOWS\temp\notesE1EF34\Analysis\HB%20Fuller%20-%202006051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6532RPur\EMDC\2Q08\EMDC%20SPMI%20Report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Estimating\Estimate%20Package%20Workbook\Estimate%20Package_2015-10-26%20final.xlsm"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Ushouswfs1\sys1\mard\Cruzan\Gillanders\Voyager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L:\Documents%20and%20Settings\maryanne.brelinsky\Local%20Settings\Temporary%20Internet%20Files\OLK1\Documents%20and%20Settings\t67877\Local%20Settings\Temporary%20Internet%20Files\OLKA\Realtime\Copy%20of%20Futures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CORPFIN\Healthcare%20Group\Project%20Peach\Board%20Update\New%20Model%20-%205-17-97.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windows/TEMP/Total%20Franchise%201999.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hic_audit_01\vol2\Documents%20and%20Settings\skeklch\My%20Documents\Projects\Anderson\Sears\Model\Sears%20RCN%20Model_06-07-0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Ushouswfs1\sys1\basic\Active\AES\Model\LNG%20Model%20v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TAS%20-%20Houston%20Valuation/Clients/2007%20Clients/Goldman%20Sachs/Analysis/PPA%20Models%20-%20Plant%20Level/DCF%20-%20Plant%20Level/EY%20-%20USPG%20Boston%20Gen%20Model%203.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houswfs1\sys1\COMPS\Satellite\Private\Satellite%20Acq%20Comp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Ushouswfs1\sys1\Documents%20and%20Settings\jollyt\Local%20Settings\Temporary%20Internet%20Files\OLK26\Trinity\ZIP%20Files\AHOM%20Model%2012-19%20Filed%20Version%20-%20Revise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D:\6532RPur\EMDC\2Q08\EMDC_Reports.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er2\Worldox\suep2\Susan%20Peters\16011510sincePetesdeparture\ACQ397SM.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L:\Documents%20and%20Settings\d23fos\Local%20Settings\Temporary%20Internet%20Files\OLK6\Forecasts\023y3%20Three%20Year%20Plan\Reports\023y3SigRe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Documents%20and%20Settings\BOLJH\My%20Documents\USPG%20Mirant\Montana%202006-2024%20Annual%20Results%2002-November%202006_v0%207.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X:\BID%20REVIEW%20DOCUMENTS\Estimator%20Site\Estimate%20Package\Estimate%20Package_2015-10-26%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ntas23\constmgmt\Documents%20and%20Settings\FBA0970\Local%20Settings\Temporary%20Internet%20Files\OLK2A9\CH2M%20Master%20R6%202-3-1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G:\A_DMS\Detachments\BrandPkg.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Users/williamsonpa/Desktop/PHASE%20I%20CONTS%20ES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gen08\piranha30\piranhaapps\StockApps\pirclosepr3.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EDORAS\Team\Documents%20and%20Settings\pphatak\Local%20Settings\Temporary%20Internet%20Files\OLK24\Desk%20top%20items\NYISO%20Units%20-%202002&amp;2004%20Rev%20-%20Cost%20V2%20swn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ata/rpt_mkt/2002/Cal%20Units%2004%20April/DENA%20Invoice/200204_Flash_Backup.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E:\Private%20Equity\DUK\DENA%20Divestiture\Models\Blue%20Consolidated%20Model%20061006%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ldfpx101\files\Current%20Projects\AEP\unit%20template\AEP%20ECAR%20units%20August%20200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hic_audit_01\vol2\Documents%20and%20Settings\skeklch\My%20Documents\Projects\Anderson\Sears\Model\Sears%20Model%20v.7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CORPACCT\DATA\TARP\GROUPS\EXAMPL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W:\perfind\heatrate.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E:\IRD%20Sales\Marketers\Charles%20Stuckey\Tools\Scenario%20Analysis%20-%20Models\Interest%20Cost%20at%20Risk\New%20IC@R%20Model%20vOct2008%20v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prs8\jhayes\imc\choimod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E:\Documents%20and%20Settings\adegon\Local%20Settings\Temporary%20Internet%20Files\OLK1A\Hist%20LMP%20Data%2006.26.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houswfs1\sys1\Redbook\Redbook%202003\ConsolPkgTest033103.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WINDOWS/TEMP/notesE1EF34/Model/LS%20Power%20Model_05.30.07.v4.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L:\Documents%20and%20Settings\rcolozza\Desktop\Local%20Documents\new%20jersey\West%20Deptford\FERC\Minimum%20Offer%20Price%20Filing\Copy%20of%20West%20Deptford%20CCGT%202x1%2010%2012%201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L:\EAGLE\ERCOT\Asset%20Management\Bosque\Heat%20Rate%20Info\Bosque%20HR%20Curve.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WINDOWS/TEMP/notesE1EF34/CAT%20Valuation%20Model%2007-17-2006.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Ushouswfs1\sys1\temp\Temporary%20Internet%20Files\OLK3B\Davies\DMcomp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L:\Documents%20and%20Settings\Miller\Local%20Settings\Temporary%20Internet%20Files\OLK2A\APEX%20DAILY%20REPORT%20(version%20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L:\EB_Data\Dept\tax\Income%20Tax\Workpapers\Tax%20Planning\Master%20for%20Gridiron\Gridiron%20Equity%20Model%20(After-Tax)%20v3%20Meeting%2011.9.17.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Work/B-REVIEW/1997/PD12/KFCprice.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ITProcess\FCM\ver1.10\Robota.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OME/PF18BYG/BRANDREV/1997/PD3_97/DMARAN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tycom.tycoelectronics.com/EXCEL/SLC2000/SLC2OC12.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CBS%20Budget/Templates/44_CBSCalpineBudgetingSystem(FPA).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Documents%20and%20Settings/jpillai/Local%20Settings/Temporary%20Internet%20Files/OLK3C/06%20Engineering.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Forecasts/023y3%20Three%20Year%20Plan/Reports/023y3SigRes.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Uspgcorp-fs\WORKDIRS\Documents%20and%20Settings\Jeff%20Hunter\Desktop\Reliant-Orion%20New%20York\Models\Reliant_NYC_2005-09-09-8pm.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L:\Documents%20and%20Settings\dhaden\Local%20Settings\Temp\wz865f\Apex%20Daily%20Report%200807.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L:\Documents%20and%20Settings\BWheatley\Local%20Settings\Temporary%20Internet%20Files\Content.Outlook\JS3O18U5\Doswell%20SAIC%20Model%20(11-3-1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Jeff/BrandReview/1997/Pd%2013/storank1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Ushouswfs1\sys1\temp\Temporary%20Internet%20Files\OLK3B\TVCOMPS\SINCLAIR\SBGIrrr.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Ushouswfs1\sys1\Ari\Envoy\Envoy_Comp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L:\Users\vfertig\Documents\Orion%20Export\LS%20Power%20Development%20LLC%201000501145%20-%20Other%20Projects%20FedTax%20-%2031-Dec-2017%20-%20State%20Workpapers\Main%20III%202017%20State%20Workpapers_203488949.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EXCEL\SLC2000\SLC2OC1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L:\Documents%20and%20Settings\maryanne.brelinsky\Local%20Settings\Temporary%20Internet%20Files\OLK1\Documents%20and%20Settings\t67877\Local%20Settings\Temporary%20Internet%20Files\OLKA\Realtime\Futures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lspower.local\LSP_Data\EB_Data\Dept\Accounting\New%20Repository\4%20Company\DesertLink,%20LLC%20(203%20&amp;%20801)\AFUDC\Desertlink%20LLC%20-%20AFUDC%20Calc.%20-%203.1.17.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OME/PF18BYG/BRANDREV/1997/PD4_97/RANK4.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Ushouswfs1\sys1\Documents%20and%20Settings\ashern\Local%20Settings\Temporary%20Internet%20Files\OLK2E\040606_2004BP%20Jun%20update_no%20strategic%20investments.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L:\EB_Data\Dept\Accounting\New%20Repository\4%20Company\LSP%20Madison%20Funding%20LLC\Cash%20Needs\2012\LSP%20Madison%20Funding%20Cash%20Waterfall%202012%20-%2012%2031%2012.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LS%20Power/Development%20and%20Construction/Plum%20Point%20Energy%20Station/!Index%20Files/160.0%20%20Construction%20Budgets/160.4%20Budget%20Reports/Schedule%201/060428%20Plum%20Point%20Schedule%20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Accounting/4.%20Monthly%20close/1.%202013%20Accounting%20Close/1.%20Journal%20Entries/GAAP/03-2013%20JE%20-%20CTT%20-%20GAAP%2088.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Uspgcorp-fs\WORKDIRS\Documents%20and%20Settings\WASMR3\Local%20Settings\Temp\Lake%20Road%20Turbine%20Cost%20Model%20V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Boifs1\td\Users\DonE_I\Venetian\NPCMATB.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prs8\jhayes\RAZOR\razmod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UNIT4PRF.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Work/Jason/Brand%20Review/2000-01/P6-01/Weekly%20DMA/Bydma%207-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Accounting%20-%20Tax/New%20Repository/4%20Company/LS%20Power%20Associates,%20LP/2008/Account%20Analysis/09-2008%20Associates%20Account%20Analysis.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EDORAS\Team\basic\Active\Astoria\Round%201%20Astoria%20Model\Reliant%20NYC%202005-08-01-6pm.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L:\Documents%20and%20Settings\dhaden\Local%20Settings\Temporary%20Internet%20Files\OLK2\Sugar%20Creek%20PL%20-%202007-08.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L:\Documents%20and%20Settings\dhaden\Local%20Settings\Temporary%20Internet%20Files\OLK2\Zeeland%20PL%20-%202007-09.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L:\Documents%20and%20Settings\jpillai\Local%20Settings\Temporary%20Internet%20Files\OLK3C\Zeeland%20PL%20-%202007-07.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Ushouswfs1\sys1\communications\Citizens\MDP%20Models\mdP%20Model%2006300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Ushouswfs1\sys1\mard\Tiwaria\Vision\analysis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Ushouswfs1\sys1\temp\Temporary%20Internet%20Files\OLK3B\Personal\Calcutta\Calcutta2\ICIX\Empire_Model_ICIX1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E:\Xiaoling%20Meyer\TXU%20Projects\Sandow%20Unit%205\Pro%20Forma\Sandow%20(03.07.06%20FPC%20)%2003%2011%2006%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USERS\NEUMAMI\Templates\COMPANY\FINALCAP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OME/PF18BYG/BRANDREV/PD6_96/STRRNK6.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s15a.kclient.kpmg.com/Accounting-GEN/Accounting/Plant%20Accounting/2008/04%20Apr/DynegyInc/Development/Sandy%20Creek%20Apr08/0408%20FS/SCS%204-30-2008%20TB.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Forecasts/023y3%20Three%20Year%20Plan/Reports/01q2Growth&amp;Capex_Charts.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Clients/2006%20Clients/Perennial/Sandow%204%20&amp;%205/Analysis/GCM/Perennial_Preliminary%20GCM_10.24.0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E:\Documents%20and%20Settings\corneliusj\Local%20Settings\Temporary%20Internet%20Files\OLK6\Allocation%20525%20Model.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Documents%20and%20Settings\MWitzing\Local%20Settings\Temporary%20Internet%20Files\OLK6D\Sandy%20Creek%2011.20.06.xl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PathMissing" Target="Worksheet%20in%20(C)%208510B%20Rental%20income%20Combined%20Leadsheet%20-%20LLC"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L:\EB_Data\Dept\tax\Income%20Tax\Workpapers\2017%20workpapers\GridIron\1042%20Reporting\2017%201042-S%20Gridiron%20Feeder.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Ushouswfs1\sys1\Documents%20and%20Settings\tsheehan\Local%20Settings\Temporary%20Internet%20Files\OLKF\Files\Sirona\Sirona%20LBO%20Model%205-03-05.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lspower.local\LSP_Data\P4D\comp\3492\proj\120130\Documents\15349763\15351193\15352960\Proj%20Weather%20Risk%20Cal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RAS\Team\power\Tenaska\Project%20Mesa\Model\Mesa%20Model%2003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Uspgcorp-fs\WORKDIRS\consumer\ACTIVE\Acosta\Models\Acosta%20model%206-2-06.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tas23\constmgmt\rndeng\engr\EPC%20Proposals\KCKBPU%201%20x%207EA\Cost%20Estimate\BPU%201%20x%207EA%20SC%20Estimate%20-%20Rev%200.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Uspgcorp-fs\WORKDIRS\Documents%20and%20Settings\chart\Local%20Settings\Temporary%20Internet%20Files\OLK11\Winter%2005-06%20Capacity%20Position.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OCUME~1/pjevans/LOCALS~1/Temp/CANDENA07200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Work\Popeyes\Forecast\CUR_YEAR\DomPopfcst2.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Q:\Valuation\Bayside\Excel\MODEL\Bayside%20Proforma_121603A.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Ushouswfs1\sys1\DOCS\JF10580\0000X\21q90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Ushouswfs1\sys1\temp\Temporary%20Internet%20Files\OLK3B\TVINDUST\TV.XLW"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L:\EAD\Business%20Plan%202001\BudgetPlan2002_11_21_newPJM.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ntas23\constmgmt\Documents%20and%20Settings\s_rottin\My%20Documents\KCPL\Cost%20Estimates\Reference%20Estimates\Weston%20Bend%20Cost%20Estimate%20Issue%20828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ephir\ORGINT\Countries\Scandinavia%20&amp;%20Finland\molnlycke\Model\Project%20Moon%2027-10-2003%20v5%20-%20retunrs%20breakdown%20in%20dollar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nyc14p20007\projectsacd$\DOCSOPEN\1Lana\Green\IRR\IRR630_A.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L:\EB_Data\Dept\Tax\Income%20Tax\Workpapers\2008%20Workpapers\05%2031%202008\LSP%20Broadway%20-2008%20May%2031%20-%20v2%20June%2026.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Ushouswfs1\sys1\Documents%20and%20Settings\sanchc\Local%20Settings\Temporary%20Internet%20Files\OLK3\Models\Intelsat%20-%20Loral%20PPA%20Model%20v5.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POPEYES/BRANDREV/PERIOD10/P10RNKGS.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Work/Brand%20Review/1999/pd-11/Jf.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POPEYES/TOPBOT/P12_RANK.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Ushouswfs1\sys1\FINANCE\FINACCT\TREASURY\2004%20Business%20Plan\2004%20BP%20Corporate%20Plan%20Runs\April%2004\040326_2004BP%20April%20Guidance.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A:\FUEL\balancing%20cost%20analyses.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er15.deloitteonline.com/Docs/Clients/03552-s/wkpaper/00103586.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Ushouswfs1\sys1\basic\Active\Liquid%20Container\Model\Liquid%20Container%20Model%20v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oifs1\td\WINNT\Profiles\dedmonds\Personal\NPCMMAT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houswfs1\sys1\debt\IntAlloc\2004\Int0604.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Ushouswfs1\sys1\temp\Temporary%20Internet%20Files\OLK3B\xcit@athm.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Ushouswfs1\sys1\DOCS\BL15770\CTL\Personal\Liberty\Broadwing\NY_CFD1-226776-Project%20Hawkeye%20Back%20Up.XLS" TargetMode="External"/></Relationships>
</file>

<file path=xl/externalLinks/_rels/externalLink302.xml.rels><?xml version="1.0" encoding="UTF-8" standalone="yes"?>
<Relationships xmlns="http://schemas.openxmlformats.org/package/2006/relationships"><Relationship Id="rId1" Type="http://schemas.microsoft.com/office/2006/relationships/xlExternalLinkPath/xlPathMissing" Target="Macro1"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Ushouswfs1\sys1\KLIMCZAK\georgia\Sep98\models\TURBOMERG63.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Ushouswfs1\sys1\TEMP\WPI%20PL.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ushouswfs1\sys1\Energy%20Port%20Strat%20&amp;%20Mgmt\Asset%20Valuation\Market\Models\DOCUME~1\santamej\LOCALS~1\Temp\RatingAgencyBU12-05%20Cin%20Curve%20Base%20Case.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USDEN0001\Data\Tax\CLIENTS\A-C\BetaWest\2003\DLJ%20Fund%20I%20DGM%202003-final.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windows/temp/CBCWPI7A.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L:\windows\temp\CBCWPI7A.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Ushouswfs1\sys1\temp\Temporary%20Internet%20Files\OLK3B\TEMP\ATELECOM\WCOM\Bel-Galaxy\Models\360\MODELS\GTE\GTESRV.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houswfs1\sys1\temp\Temporary%20Internet%20Files\OLK3B\TVCOMPS\YOUNG\ybtvar.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orward-View/GLOBAL/feb_02/U-Park.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L:\Forward-View\GLOBAL\feb_02\U-Park.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G:\FINANCE\97BRDRVW\13th\PDSLSWK.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G:\Jim\Requests\Misc.%20Marketing\Top%20Bottom-Q1.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G:\work\Popeyes\Budgets\2003\Franchise\2003Fran%20Plan.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F:\DOCS\ZUZOVSL\16815\1b810_.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s15a.kclient.kpmg.com/Documents%20and%20Settings/rroloff/Desktop/Homework/Sandy%20Creek%20vFINAL%20debt%20financing.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Ushouswfs1\sys1\NY_CFD1\NS10599\FHT\1rm801!.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Uspgcorp-fs\WORKDIRS\Projects\Mirant%20Restructuring\Analysis\Electric%20Contracts\_%20Master%20Proforma\Mirant%20Contracts%20Valuation%20Model%20-%202P-HIGH50%20-%20052903%20-%20.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prs8\jhayes\razor\RAZORmod_9-18b-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s8\jhayes\wesco\Project%20Circuit\model5.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P:\6532RPur\EMDC\EMDC%20SPMI%20Reports.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L:\Documents%20and%20Settings\jmiller\Local%20Settings\Temporary%20Internet%20Files\OLK49E\APEX%20Modeling%20and%20Compensation.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Indexed%20Files/Kendall/240.0%20Oper%20Budget/240.3%20Budgets/Kendall%20Updated%202005%20Oper%20Budget-R1-Final.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Ushouswfs1\sys1\DOCS\SS19243\13690\6RDN01_.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TAS%20-%20Houston%20Valuation/Clients/2007%20Clients/Goldman%20Sachs/Analysis/PPA%20Models%20-%20Plant%20Level/DCF%20-%20Plant%20Level/Plant%20DCF%20Template.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L:\Documents%20and%20Settings\jpillai\Local%20Settings\Temporary%20Internet%20Files\OLK3C\Sugar%20Creek%20PL%20-%202007-07%20(2).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T:\LS%20Power%202016%20Audit%20-%20Tax%20Provision\Fund%20III\Fund%20III%20Blockers\Blocker%202%20Provision.xlsx"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T:\LS%20Power%202016%20Audit%20-%20Tax%20Provision\Fund%20III\Fund%20III%20Blockers\Blocker%203%20Provision.xlsx"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Bldfpx01\files\Projects\Mirant%20Restructuring\Analysis\Electric%20Contracts\Projects\Mirant%20Restructuring\Analysis\contracts\Shady%20Hills\Shady%20Hills%20ProForma%20_v2.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lspower.local\LSP_Data\Bid%20Review\2014%20Projected%20SUTA%20Applied\2014%20SUTA%20Projection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rs8\jhayes\fegswap\MRI\alliance_99\model9.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lspower.local\LSP_Data\Bid%20Review\2014%20Projected%20SUTA%20Applied\2014%20Applied%20SUTA%20Calculation%20Draft.xlsx"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Ushouswfs1\sys1\PCDOCS\TS21795\0000X\8t1x01_.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Ushouswfs1\sys1\LIBRARY\LONG\3M\MERGER02.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E:\Xiaoling%20Meyer\TXU%20Projects\Sandow%20Unit%205\Pro%20Forma\Sandow%20(02.28.06%20FPC%20)%2003%2008%2006%20v2%20(Cash%20Flow%202035).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R:\Documents%20and%20Settings\joelke\Local%20Settings\Temporary%20Internet%20Files\OLK127\Documents%20and%20Settings\tjandreasen\My%20Documents\Data\BANKS\BANK01_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collab.amr.kpmg.com/tax/us-lspower-eng/SharedDocsWithoutVersion/2014%20KPMG%20Workpapers/2014%20State%20Workpapers/PBC/LSP%20Power%20Partners%20III%20and%20Members%20Fund%20III%20%20-%20Dec%2031%202014%20v2%203%2016%202015.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L:\Accounting%20-%20Tax\Broadway%20Generating\Zeeland\Financials\September%202007\Accounting%20-%20Tax\Acquisitions\Mirant\Financials-APEX%20and%20Zeeland\June%202007\Documents%20and%20Settings\d23f"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mail.eagleenergypartners.com/Documents%20and%20Settings/MikelSmith/My%20Documents/MPOWER/Retail%20Load%20and%20Gen%20Optimization%20Model.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s15a.kclient.kpmg.com/Documents%20and%20Settings/jeddleman/Local%20Settings/Temporary%20Internet%20Files/OLK11/Old%20File/LSP%20Broadway%20-2008%20Sept%2030%20-%20v27a%20-%20Oct%203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L:\EB_Data\Dept\Accounting\New%20Repository\4%20Company\Arlington%20Valley%20Solar%20II,%20LLC\2013\Account%20Analysis\Balance%20Sheet%20Analysis%20AVSE%20II%206.30.1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allendr/Desktop/LS%20Power_Intangible%20Model_06.13.07.v2.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Ushouswfs1\sys1\PCDOCS\AE25620\14574\8tbf01_.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bldfpx101\files\Documents%20and%20Settings\debi.richert\Local%20Settings\Temporary%20Internet%20Files\OLK78\Hatfield-5-1-03c.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Forecasts/005y1/Models/CM005y1DEC.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lspower.local\LSP_Data\District-NSL\Estimating\2018\Misc%20Clients\DesertLink%20HA-ED%20Reprice\Harry%20Allen-El%20Dorado%20500kV%20Reprice_ESTIMATE_HARDCODE%20REV%20after%20LS%20POWER%20REV%205_MW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L:\Documents%20and%20Settings\mpopp\Local%20Settings\Temporary%20Internet%20Files\Content.Outlook\AF6H2R2K\AVSE%20II%2029-Dec-11%20(swap).xlsm"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Uspgcorp-fs\WORKDIRS\basic\Active\Lake%20Road\Exit%20Analysis\AstoriaModelv171.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E:\Documents%20and%20Settings\adegon\Local%20Settings\Temporary%20Internet%20Files\OLK1A\Plum%20Point%20Financing%2008.28.05.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L:\Documents%20and%20Settings\jmiller\Desktop\EMA%20Gas%20Estimates.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mymail.dynegy.com/FINANCE/Budgets/Copy%20of%20Consolidated%20Analysis_r17b.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Ushouswfs1\sys1\temp\Temporary%20Internet%20Files\OLK3B\TVCOMPS\BELO\blc4r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rs8\jhayes\Miller\model2.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Ushouswfs1\sys1\temp\Temporary%20Internet%20Files\OLK3B\TVCOMPS\GBTVK\GBTVK7rrr.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Users/EGrabowski/AppData/Local/Microsoft/Windows/Temporary%20Internet%20Files/Content.Outlook/VZMCO8BQ/Copy%20of%20TNT%20Fin%20Mod%20v11%20(DIST).xlsx"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lspower.local\LSP_Data\Users\amodert\Desktop\Cost%20Code%20List-Master.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Documents%20and%20Settings/Todd%20Crandall/My%20Documents/FORECAST%202005%20CORPORATE/2005%202Q%20Corporate%20Forecasts/DCC%20WK0518%2005%20Cash%20Tracking%20Jan%20ME.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s://mymail.dynegy.com/data/rpt_mkt/2002/Cal%20Units%2004%20April/DENA%20Invoice/200204_Flash_Backup.xls" TargetMode="External"/></Relationships>
</file>

<file path=xl/externalLinks/_rels/externalLink355.xml.rels><?xml version="1.0" encoding="UTF-8" standalone="yes"?>
<Relationships xmlns="http://schemas.openxmlformats.org/package/2006/relationships"><Relationship Id="rId1" Type="http://schemas.microsoft.com/office/2006/relationships/xlExternalLinkPath/xlPathMissing" Target="INDEX"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Ushouswfs1\sys1\temp\Temporary%20Internet%20Files\OLK3B\TEMP\WINDOWS\TEMP\unzipped\kenny%20model28\TEMP\WINDOWS\TEMP\alpha_model17.xls" TargetMode="External"/></Relationships>
</file>

<file path=xl/externalLinks/_rels/externalLink357.xml.rels><?xml version="1.0" encoding="UTF-8" standalone="yes"?>
<Relationships xmlns="http://schemas.openxmlformats.org/package/2006/relationships"><Relationship Id="rId1" Type="http://schemas.microsoft.com/office/2006/relationships/xlExternalLinkPath/xlPathMissing" Target="Worksheet%20in%20(C)%20%20%20PY%208510A%20%20Rental%20Income%20Combined%20Leadsheet%20-%20FR%20LLC"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L:\Users\bhattachaam\Desktop\Carlyle%20Georgia\Sent\Quarterly%20Summary\ProMod%20Regions%20and%20Hubs.xlsx"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L:\Users\bhattachaam\Desktop\Carlyle%20Georgia\Sent\Quarterly%20Summary\DA%20vs.%20RT,%20AS\DA%20vs.%20RT%20--%20Additional%20Revenue%2020120429.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houswfs1\sys1\mard\Katkar\Project%20Ocean_Soly\dcf_template.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Uspgcorp-fs\WORKDIRS\Corporate%20Development\Lake%20Road\Current%20Valuation%20Models\USPG%20Lake%20Road%20Model%201+3%2011%2028%2006_JPM%20Rev.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Kowallis/My%20Documents/Bids/2000-Sub/00-6-14_CampWmsSub/EST_00-6-1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HS80085\FRATS_GU$\Redbook\Redbook%202002\FixedAssets\Mar%202002-041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Budget\2005\GasFired_CPBLC%20Load%20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My%20Documents\Project%20Controls\Changes%20and%20Billing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houswfs1\sys1\communications\Portfolio%20Companies\Intelsat\Diligence%20and%20Pre-Closing\Models\JHR%20Models\Io%20LBO%20Model%20v7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ecm/Documents%20and%20Settings/rklatzkin/My%20Documents/PIE%2011%20C-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rs8\jhayes\wesco\Project%20Circuit\model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houswfs1\sys1\Documents%20and%20Settings\apolak.LEH\Local%20Settings\Temporary%20Internet%20Files\OLK106\040702_Satellites%20Transaction%20Comp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WINDOWS\TEMP\Cinnabon%20Lenore%20-%205%20Year%20April%20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innipegsrv\Accounting\Chemetron\2003%20Year\12%20Nov\Chem%20payroll%20Nov03.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health/LIND/INDUSTRY/FACTS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houswfs1\sys1\WINNT\Temporary%20Internet%20Files\OLK115\2003_BP_May2003_Galaxypayments_NoIP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houswfs1\sys1\FINANCE\FINACCT\TREASURY\2004%20Business%20Plan\2004%20BP%20Corporate%20Plan%20Runs\May%2004\Copy%20of%20040505_2004BP%20May%20updat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OME/PF18BYG/BRANDREV/PD12_96/RANK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onmfsibk04\dig$\U%20K\1999\Daisy\Cambridge\models\integrated%20merger%20model.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MERGER"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houswfs1\sys1\Deals\Apple%20Ortho\Apple%201.3%20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spgcorp-fs\WORKDIRS\Projects\Entegra-DENA\Analysis\Valuation-%20step%206\Old\DENA%20Valuation%20Model%20v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houswfs1\sys1\TEMP\HARRY-KAR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s8\jhayes\fegswap\won\su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houswfs1\sys1\TEMP\IECache\OLK80\Dodgers%20Operating%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AS%20-%20Houston%20Valuation/Clients/2007%20Clients/LS%20Power/Analysis/Merchant%20BEV%20Model/LS%20Power%20Plant%20Merchant%20DCF%20w%20Terminal%20Value%20(Platts)%2009.28.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lients/2006%20Clients/Sumitomo/Perennial%20Power%20-%20TXU/Sandow%204%20&amp;%205/Analysis/Model/Sandow%20Model%20v.3.2%20(New%20PPH%20Assumptions)%20EL%201.8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houswfs1\sys1\PCDOCS\MF16043\14890\6gn901_.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s15a.kclient.kpmg.com/EB_Data/Dept/Accounting/New%20Repository/4%20Company/Sandy%20Creek%20and%20Companies/2008/Financials%20-%20Monthly/09-2008/2nd%20pass/09-2008%20Financial%20package%20LSP%20SC%20September%20%202008%20-%20with%20JE%202n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r15.deloitteonline.com/suep2/Susan%20Peters/16011510sincePetesdeparture/ACQ397S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shouswfs1\sys1\Documents%20and%20Settings\haysom\Local%20Settings\Temporary%20Internet%20Files\OLK7A\Documents%20and%20Settings\ajurkowski\Local%20Settings\Temporary%20Internet%20Files\OLKB\PAS%20FINAL%20COMBO%202-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OME/PF18BYG/BRANDREV/PD13_96/RANK1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NSUP/RCFM/Buspln99/ELIMI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FINSUP\RCFM\Buspln99\ELIMI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arf02\finrpt\corpacnt\SPRDSHT\JOURNALS\recur.PR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DORAS\Team\basic\Active\Astoria\USPG\Reliant%20NYC%202005-09-09-11am.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dfpx101\files\Documents%20and%20Settings\rdryden\Local%20Settings\Temporary%20Internet%20Files\OLK4\Mantua%20Creek-11-16-IM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spower.local\LSP_Data\Users\dbingham\Desktop\Estimate%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shouswfs1\sys1\a_pball\InvBank\Health%20Care\Horizon\Horizon%20financial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shouswfs1\sys1\FINANCE\FINACCT\TREASURY\Business%20Plan%20Runs\July%20Runs\GI%20Summary_9%20July%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pborrego/Desktop/02.%20KION/99.%20Research/01.%20Cognis%20Project/01.%20Step%201%20-%20category%20profile/Specification%20rationalisation/Spend%20analysis/Spend%20tree/Spend%20analysis%201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hic_audit_01\vol2\Documents%20and%20Settings\skeklch\My%20Documents\Projects\Anderson\Sears\Model\Sears%20Model%20v.7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WINDOWS/temp/notesE1EF34/~230422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DORAS\Team\basic\Active\Astoria\USPG\Reliant_NYC_2005-09-11-3p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RAS\Team\Documents%20and%20Settings\pchopra\Local%20Settings\Temporary%20Internet%20Files\OLKC\Cases\CRABase.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health/GOODMAN/MarketModels/Androge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OME/PF18BYG/BRANDREV/PD11_96/RANK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tas23\constmgmt\COMMON\Forecasting\Al's%20Misc%20Forecast%20Files\2002Forecast\91402MonAnalysi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houswfs1\sys1\FINANCE\FINACCT\TREASURY\2004%20Business%20Plan\2004%20BP%20Corporate%20Plan%20Runs\May%2004\Capex_Mar25%20-%20Plan%201%20with%20POR%20consol%20and%20SS%20at%20$175M%20updated.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Startup" Target="health/GOODMAN/MODELS/BVF.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Startup" Target="health/GOODMAN/MODELS/AZ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RAS\Team\Electron\3Q%202002%20final%20models\My%20Documents\bbEES\Valuations\ValuationsC\ORLANDOD4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ikew\mwshared\1Mustang\Mustang%20Budgets\TransBudget\TranBdgtREV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oufsrv1\PlantInfo\CBS%20Budget\CORPX_ENSAFE_OVERHEAD_2002_Templat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ata/rpt_mkt/2002/Cal%20Units%2004%20April/CalUnits_Apr.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OCUME~1/baz2176/LOCALS~1/Temp/C.Documents%20and%20Settings.All%20Users.lnotes/April%20Report/DETM%20Crosscheck%20Stats%20Apr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Work/B-REVIEW/1997/PD12/storank12.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jsaunders/Desktop/2.%20Republic/1.%20Section%20205%20Filings/1.%20Template%20Revisions/Final%20Template%20Attachments/1.%20Template/1.%20Excel/MSQUERY/XLQUERY.XLA"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harf02\finrpt\FinRpt\Consol%20&amp;%20PC%20Acct\Consol%20&amp;%20PC%20Acct\Parent%20Co%20Acctg\DCC\1999\1999-08\0899Analysi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rs8\jhayes\borden\borden_model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houswfs1\sys1\consumer\ACTIVE\KoSa\KoSa%20Standalone%20and%20LBO%20Model%208-15-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mmitchell/AppData/Local/Microsoft/Windows/Temporary%20Internet%20Files/Content.Outlook/YMC037YI/Expansion%20-%20SU_ConstructionMgmt%20Costs%20(7-16-15)%20(AW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s15a.kclient.kpmg.com/Documents%20and%20Settings/DBasile/Local%20Settings/Temporary%20Internet%20Files/OLK2/DOCUME~1/PALESK~1/LOCALS~1/Temp/~3576788.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Book11"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Contb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District-NSL\Estimating\2018\Misc%20Clients\DesertLink%20HA-ED%20Reprice\1-%20HA-ED%20BID%20DOCUMENTS\FSC\HA-ED%20Series%20Cap%20Add%20Estimate%20hard%20coded_rev1%20post%20LS%20review.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tas23\constmgmt\CEP%20Project%20Controls\LaCygne\~%20Budget\EPC%20Bids\BID%20REVIEW\Round%202\Kiewit%20Master%20R5%202-2-11%20Original%20Tech%20Fil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dmnw7\vol2\Users\pascale\Documents\Intelsat\Forecasting%202004-08\SBU%20Input\iGov\IGS%20updates%203Nov03\MktFcst%202004%20mlm%20v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houswfs1\sys1\Blockbuster\5B8H01_.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NYC_Data\Dept\Development\New%20England%20Transmission\Transco%20Model%20-%20Loring%20(LSP)%20v.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ecm/Users/karissabrown/Desktop/Fund%20III%20Main%20III%20and%20Blockers%20-%20%202014%20Dec%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ALL EXPENSES(3)"/>
      <sheetName val="CAPITAL EXP(4)"/>
      <sheetName val="FUEL(5)"/>
      <sheetName val="BostonFuel (5A)"/>
      <sheetName val="DEP,TAXES&amp;INS (6)"/>
      <sheetName val="REVENUE(7)"/>
      <sheetName val="OUTPUT(8)"/>
      <sheetName val="PAYROLL(9)"/>
      <sheetName val="SUMMARY(1A)"/>
      <sheetName val="F9_Hidden_Lists"/>
      <sheetName val="B - F9_Hidde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s>
    <sheetDataSet>
      <sheetData sheetId="0" refreshError="1"/>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TOTAL"/>
      <sheetName val="Accrual Exec Summ"/>
      <sheetName val="Intrinsic-Extrinsic"/>
      <sheetName val="IN-EX SUMM"/>
      <sheetName val="PlantsByYear"/>
      <sheetName val="PC Report Data"/>
      <sheetName val="DualData"/>
      <sheetName val="SwapData"/>
      <sheetName val="OptionsData"/>
      <sheetName val="PNLDATA"/>
      <sheetName val="Compare"/>
      <sheetName val="PositionbyYear"/>
      <sheetName val="PostionDetail"/>
      <sheetName val="Graphs"/>
      <sheetName val="Sheet2"/>
      <sheetName val="Tables"/>
      <sheetName val="BDI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37680</v>
          </cell>
        </row>
        <row r="2">
          <cell r="A2">
            <v>3.7100000000000001E-2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H2" t="str">
            <v>My Price Code</v>
          </cell>
        </row>
        <row r="102">
          <cell r="A102">
            <v>4463</v>
          </cell>
          <cell r="B102" t="str">
            <v>LT PWR</v>
          </cell>
        </row>
        <row r="103">
          <cell r="A103">
            <v>7111</v>
          </cell>
          <cell r="B103" t="str">
            <v>LT PWR</v>
          </cell>
        </row>
        <row r="104">
          <cell r="A104">
            <v>7112</v>
          </cell>
          <cell r="B104" t="str">
            <v>LT PWR</v>
          </cell>
        </row>
        <row r="105">
          <cell r="A105">
            <v>7113</v>
          </cell>
          <cell r="B105" t="str">
            <v>LT PWR</v>
          </cell>
        </row>
        <row r="106">
          <cell r="A106">
            <v>7015</v>
          </cell>
          <cell r="B106" t="str">
            <v>ST PWR</v>
          </cell>
        </row>
        <row r="107">
          <cell r="A107">
            <v>7104</v>
          </cell>
          <cell r="B107" t="str">
            <v>ST PWR</v>
          </cell>
        </row>
        <row r="108">
          <cell r="A108">
            <v>7115</v>
          </cell>
          <cell r="B108" t="str">
            <v>ST PWR</v>
          </cell>
        </row>
        <row r="109">
          <cell r="A109">
            <v>7116</v>
          </cell>
          <cell r="B109" t="str">
            <v>ST PWR</v>
          </cell>
        </row>
        <row r="110">
          <cell r="A110">
            <v>7106</v>
          </cell>
          <cell r="B110" t="str">
            <v>ST PWR</v>
          </cell>
        </row>
        <row r="111">
          <cell r="A111">
            <v>7105</v>
          </cell>
          <cell r="B111" t="str">
            <v>ST PWR</v>
          </cell>
        </row>
        <row r="112">
          <cell r="A112">
            <v>7075</v>
          </cell>
          <cell r="B112" t="str">
            <v>GAS</v>
          </cell>
        </row>
        <row r="113">
          <cell r="A113">
            <v>7110</v>
          </cell>
          <cell r="B113" t="str">
            <v>GAS</v>
          </cell>
        </row>
        <row r="114">
          <cell r="A114">
            <v>7228</v>
          </cell>
          <cell r="B114" t="str">
            <v>GAS</v>
          </cell>
        </row>
        <row r="115">
          <cell r="A115">
            <v>7108</v>
          </cell>
          <cell r="B115" t="str">
            <v>GAS</v>
          </cell>
        </row>
        <row r="116">
          <cell r="A116">
            <v>7132</v>
          </cell>
          <cell r="B116" t="str">
            <v>DAY1</v>
          </cell>
        </row>
        <row r="117">
          <cell r="A117">
            <v>7118</v>
          </cell>
          <cell r="B117" t="str">
            <v>DAY1</v>
          </cell>
        </row>
        <row r="118">
          <cell r="A118">
            <v>7250</v>
          </cell>
          <cell r="B118" t="str">
            <v>GAS</v>
          </cell>
        </row>
        <row r="119">
          <cell r="A119">
            <v>7251</v>
          </cell>
          <cell r="B119" t="str">
            <v>GAS</v>
          </cell>
        </row>
      </sheetData>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RR1295A"/>
      <sheetName val="Journal Entry"/>
      <sheetName val="Lookup "/>
      <sheetName val="Assumptions and Inputs"/>
      <sheetName val="Consol C-4a by Ptn"/>
      <sheetName val="Mgmt Fee "/>
      <sheetName val="Index Sht1"/>
      <sheetName val="Chart of Account"/>
      <sheetName val="TB 09-30-08"/>
      <sheetName val="Convergence 121001 Final"/>
      <sheetName val="Cash"/>
      <sheetName val="Sensetivities"/>
      <sheetName val="Model"/>
      <sheetName val="ILSF II"/>
      <sheetName val="Swap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nd Inputs"/>
      <sheetName val="Historical Performance"/>
      <sheetName val="Business Valuation"/>
      <sheetName val="R&amp;D Project Matrices"/>
      <sheetName val="Cost to Complete"/>
      <sheetName val="Revenue Detail"/>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Trademark and Trade Name"/>
      <sheetName val="Workforce"/>
      <sheetName val="Fixed Asset Detail"/>
      <sheetName val="Contributory Assets Detail"/>
      <sheetName val="Summary of Tech Values"/>
      <sheetName val="Intangible Assumptions"/>
      <sheetName val="Exhibits&gt;&gt;&gt;"/>
      <sheetName val="Sensitivity Analyses"/>
      <sheetName val="Summary of Values"/>
      <sheetName val="Apex PPA #1"/>
      <sheetName val="Apex PPA #2"/>
      <sheetName val="Apex PPA #3"/>
      <sheetName val="Shady Hills PPA"/>
      <sheetName val="West Georgia PPA"/>
      <sheetName val="Emission Allowances"/>
      <sheetName val="Options Models&gt;&gt;&gt;"/>
      <sheetName val="Merchant Dispatch Apex PPA"/>
      <sheetName val="Merchant Dispatch Shady Hills"/>
      <sheetName val="Merchant Dispatch W Georgia"/>
      <sheetName val="Print Macros"/>
      <sheetName val="Module3"/>
      <sheetName val="Bosque CC"/>
      <sheetName val="Assumptions"/>
      <sheetName val="PV Amort"/>
      <sheetName val="WARA"/>
    </sheetNames>
    <sheetDataSet>
      <sheetData sheetId="0">
        <row r="40">
          <cell r="C40">
            <v>39203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in (2)"/>
    </sheetNames>
    <sheetDataSet>
      <sheetData sheetId="0"/>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Constr Drawdown"/>
      <sheetName val="Cash Flow"/>
      <sheetName val="SCEA Waterfall"/>
      <sheetName val="LSP HoldCo"/>
      <sheetName val="OperStats"/>
      <sheetName val="Equity Response"/>
      <sheetName val="Tax Depreciation"/>
    </sheetNames>
    <sheetDataSet>
      <sheetData sheetId="0" refreshError="1"/>
      <sheetData sheetId="1">
        <row r="4">
          <cell r="N4">
            <v>0.75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Assumptions"/>
      <sheetName val="OpParameters"/>
      <sheetName val="Steam Flow Chart"/>
      <sheetName val="JV EBITDA"/>
      <sheetName val="PV"/>
      <sheetName val="Duke Financials"/>
      <sheetName val="BCH EPA"/>
      <sheetName val="Gas Contracts Royalty Charges"/>
      <sheetName val="Gas Contracts Fuel Charge"/>
      <sheetName val="Cash Taxes"/>
      <sheetName val="Refinery Gas Price Example"/>
      <sheetName val="Input Instructions &amp; Notes"/>
      <sheetName val="Chart of Account"/>
      <sheetName val="Power Market"/>
      <sheetName val="Assumptions"/>
      <sheetName val="CSFB Quarterly Waterfall"/>
      <sheetName val="convert"/>
      <sheetName val="sum"/>
      <sheetName val="Model"/>
      <sheetName val="RANKING.XLS"/>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period"/>
      <sheetName val="Actual wo Acq"/>
      <sheetName val="Budget"/>
      <sheetName val="PY Act"/>
      <sheetName val="IS R vs Bud"/>
      <sheetName val="IS R vs PY"/>
      <sheetName val="IS R Trend"/>
      <sheetName val="Page 1"/>
      <sheetName val="Page 2"/>
      <sheetName val="Page 3"/>
      <sheetName val="Page 4"/>
      <sheetName val="Page 5"/>
      <sheetName val="Page 6"/>
      <sheetName val="Page 7"/>
      <sheetName val="Page 8"/>
      <sheetName val="Page 9"/>
      <sheetName val="Page 10"/>
      <sheetName val="Page 11"/>
      <sheetName val="Page Canada"/>
      <sheetName val="IRR1295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efreshError="1">
        <row r="7">
          <cell r="C7" t="str">
            <v>Both</v>
          </cell>
        </row>
        <row r="63">
          <cell r="C63">
            <v>37351</v>
          </cell>
        </row>
        <row r="64">
          <cell r="C64">
            <v>37386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Summary"/>
      <sheetName val="Assumptions"/>
      <sheetName val="Startup"/>
      <sheetName val="O&amp;M Expenses"/>
      <sheetName val="501F MR"/>
      <sheetName val="L&amp;E"/>
      <sheetName val="Mobilization"/>
      <sheetName val="Salary sheet"/>
      <sheetName val="Mob Admin ref"/>
      <sheetName val="Mob Mec ref"/>
      <sheetName val="Mob Elec ref"/>
      <sheetName val="ref"/>
      <sheetName val="TRANBUDGET"/>
      <sheetName val="Bosque CC"/>
    </sheetNames>
    <sheetDataSet>
      <sheetData sheetId="0" refreshError="1">
        <row r="2">
          <cell r="B2" t="str">
            <v>Calpine Operations</v>
          </cell>
        </row>
        <row r="3">
          <cell r="B3" t="str">
            <v>Revision</v>
          </cell>
        </row>
        <row r="4">
          <cell r="B4" t="str">
            <v>Revision 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paper"/>
      <sheetName val="Exhibit_Report"/>
      <sheetName val="Summary"/>
      <sheetName val="All Property Summary"/>
      <sheetName val="Strats"/>
      <sheetName val="Benchmarks-APT"/>
      <sheetName val="Benchmarks-RET"/>
      <sheetName val="P&amp;Ls"/>
      <sheetName val="Sheet1"/>
      <sheetName val="BackEnd"/>
      <sheetName val="Hedge Wiring"/>
    </sheetNames>
    <sheetDataSet>
      <sheetData sheetId="0" refreshError="1">
        <row r="3">
          <cell r="C3" t="str">
            <v>Sears Holdings Corp.</v>
          </cell>
        </row>
        <row r="7">
          <cell r="C7" t="str">
            <v>(US$ in 000's)</v>
          </cell>
        </row>
        <row r="13">
          <cell r="C13" t="str">
            <v>Draft Document.</v>
          </cell>
        </row>
        <row r="14">
          <cell r="C14" t="str">
            <v>All data subject to change upon completion of additional analysis.</v>
          </cell>
        </row>
        <row r="22">
          <cell r="C22">
            <v>0.115</v>
          </cell>
        </row>
        <row r="25">
          <cell r="C25">
            <v>0.36</v>
          </cell>
        </row>
        <row r="26">
          <cell r="C26">
            <v>0.75</v>
          </cell>
        </row>
        <row r="27">
          <cell r="C27">
            <v>7.0000000000000007E-2</v>
          </cell>
        </row>
        <row r="28">
          <cell r="C28">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As-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Options"/>
      <sheetName val="Assumptions and Inputs"/>
      <sheetName val="Historical Performance"/>
      <sheetName val="IRR"/>
      <sheetName val="Value Summary"/>
      <sheetName val="Trademark and Trade Name"/>
      <sheetName val="Covenants"/>
      <sheetName val="Customer-income"/>
      <sheetName val="Contributory Assets Detail"/>
      <sheetName val="Fixed Asset Detail"/>
      <sheetName val="Summary of Values"/>
      <sheetName val="WACC and WARA"/>
      <sheetName val="Percentages and Betas"/>
      <sheetName val="WACC Calculation"/>
      <sheetName val="Workforce output"/>
      <sheetName val="Workforce"/>
      <sheetName val="Source"/>
      <sheetName val="P&amp;L Projection"/>
      <sheetName val="BS"/>
      <sheetName val="IS"/>
      <sheetName val="CF"/>
      <sheetName val="Print Macros"/>
      <sheetName val="Module3"/>
      <sheetName val="Assumptions"/>
      <sheetName val="Budget"/>
    </sheetNames>
    <sheetDataSet>
      <sheetData sheetId="0" refreshError="1"/>
      <sheetData sheetId="1" refreshError="1">
        <row r="22">
          <cell r="C22" t="str">
            <v>For the fiscal years ending December 31,</v>
          </cell>
        </row>
        <row r="23">
          <cell r="C23">
            <v>2</v>
          </cell>
        </row>
        <row r="25">
          <cell r="C25" t="str">
            <v>Calculation of value (rounded)</v>
          </cell>
        </row>
        <row r="26">
          <cell r="C26" t="str">
            <v>Recommended Fair Value (rounded)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 1"/>
      <sheetName val="PPA Calculations - 2"/>
      <sheetName val="HR's and Disp. Fuel Cons. - 3"/>
      <sheetName val="Hourly Payments - 4"/>
      <sheetName val="Daily Dispatch and Fuel - 5"/>
      <sheetName val="Fuel Exp. Alloc., Capacity"/>
      <sheetName val="Golden Spread Invoice R0"/>
      <sheetName val="GSE Statement R0"/>
      <sheetName val="DCE Statement R0"/>
      <sheetName val="Table 1"/>
      <sheetName val="Table 4"/>
      <sheetName val="Table 5"/>
      <sheetName val="Log"/>
      <sheetName val="TRAN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ufs"/>
      <sheetName val="pfgc"/>
      <sheetName val="sensitivity"/>
      <sheetName val="convert"/>
      <sheetName val="Value Summary - Not Rnd"/>
      <sheetName val="Assumptions"/>
    </sheetNames>
    <sheetDataSet>
      <sheetData sheetId="0" refreshError="1">
        <row r="11">
          <cell r="AK11">
            <v>35976</v>
          </cell>
        </row>
      </sheetData>
      <sheetData sheetId="1"/>
      <sheetData sheetId="2"/>
      <sheetData sheetId="3"/>
      <sheetData sheetId="4"/>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Forwards"/>
      <sheetName val="Cash"/>
      <sheetName val="Dispatch 10"/>
      <sheetName val="Oper Stats"/>
      <sheetName val="Fuel"/>
      <sheetName val="Expenses"/>
      <sheetName val="Analysis"/>
      <sheetName val="CapEx"/>
      <sheetName val="Cap Prjcts"/>
      <sheetName val="Tls &amp; Equip"/>
      <sheetName val="Spares"/>
      <sheetName val="Office Purch"/>
      <sheetName val="Vehicle Purch"/>
      <sheetName val="Maj Maint Schd"/>
      <sheetName val="LTSA"/>
      <sheetName val="Proposed Work Scope "/>
      <sheetName val="Subs"/>
      <sheetName val="Chemicals"/>
      <sheetName val="Consumables"/>
      <sheetName val="Utilities"/>
      <sheetName val="Labor"/>
      <sheetName val="Labor backup A"/>
      <sheetName val="Labor backup B"/>
      <sheetName val="Train &amp; Trvl"/>
      <sheetName val="Emp &amp; Comm Rel"/>
      <sheetName val="Off Expnse"/>
      <sheetName val="Comm"/>
      <sheetName val="Vehicles"/>
      <sheetName val="Bldg Grnds"/>
      <sheetName val="Permits"/>
      <sheetName val="Prof Serv"/>
      <sheetName val="Taxes &amp; Fees"/>
      <sheetName val="Insur"/>
      <sheetName val="Admin Fees"/>
      <sheetName val="Spring Outage"/>
      <sheetName val="Fall Outage"/>
      <sheetName val="Maint P&amp;S"/>
      <sheetName val="Deferred fin fees LT"/>
      <sheetName val="Debt"/>
      <sheetName val="Swap "/>
      <sheetName val="LC Revised"/>
      <sheetName val="Deprec Bud"/>
      <sheetName val="Revolver"/>
      <sheetName val="Commitment Fees "/>
      <sheetName val="Credit Suisse"/>
      <sheetName val="Interest income"/>
      <sheetName val="Hourly Payments - 4"/>
      <sheetName val="HR's and Disp. Fuel Cons. - 3"/>
      <sheetName val="Daily Dispatch and Fuel - 5"/>
      <sheetName val="PPA Calculations - 2"/>
      <sheetName val="Pipeline"/>
      <sheetName val="Alberta"/>
      <sheetName val="GL Quer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Template"/>
      <sheetName val="Export Template"/>
      <sheetName val="Input"/>
      <sheetName val="Input PBC"/>
      <sheetName val="Executive Summary"/>
      <sheetName val="A-1 M-1"/>
      <sheetName val="A-2 Tax Balance Sheet"/>
      <sheetName val="A-2a - TB Summary"/>
      <sheetName val="A-2b TB Detail"/>
      <sheetName val="A-3 Tax @ Fund"/>
      <sheetName val="C-1 Cap Accts"/>
      <sheetName val="C-1a Partners Tax Basis"/>
      <sheetName val="C-2a Book by Ptn"/>
      <sheetName val="C-3a Tax by Ptn"/>
      <sheetName val="C-4 Sanity Check"/>
      <sheetName val="Commitment"/>
      <sheetName val="Feeder I Withholding Table"/>
      <sheetName val="Fund III Feeder I Partner Info"/>
      <sheetName val="Feeder I Transfers"/>
      <sheetName val="Feeder I Partner Changes"/>
      <sheetName val="C-2c Management Fees"/>
      <sheetName val="S-1 State Paste up"/>
      <sheetName val="State Allocation by Partner"/>
      <sheetName val="State Export Tab"/>
      <sheetName val="Z-1 ECI by Partner"/>
      <sheetName val="Feeder 1 PE Export"/>
      <sheetName val="State Income"/>
      <sheetName val="D-1a Tax Carry"/>
    </sheetNames>
    <sheetDataSet>
      <sheetData sheetId="0"/>
      <sheetData sheetId="1"/>
      <sheetData sheetId="2"/>
      <sheetData sheetId="3"/>
      <sheetData sheetId="4"/>
      <sheetData sheetId="5"/>
      <sheetData sheetId="6"/>
      <sheetData sheetId="7"/>
      <sheetData sheetId="8"/>
      <sheetData sheetId="9">
        <row r="23">
          <cell r="I23">
            <v>-28792226.622095577</v>
          </cell>
        </row>
      </sheetData>
      <sheetData sheetId="10">
        <row r="49">
          <cell r="J49">
            <v>1264544.5242257123</v>
          </cell>
          <cell r="K49">
            <v>1050784.3718547602</v>
          </cell>
          <cell r="L49">
            <v>1260941.2542257125</v>
          </cell>
          <cell r="M49">
            <v>1260941.2542257125</v>
          </cell>
          <cell r="N49">
            <v>42031374.544190422</v>
          </cell>
          <cell r="O49">
            <v>157617.64427821408</v>
          </cell>
          <cell r="P49">
            <v>3467588.3841207093</v>
          </cell>
          <cell r="Q49">
            <v>420313.73474190419</v>
          </cell>
          <cell r="R49">
            <v>210156.89237095212</v>
          </cell>
          <cell r="S49">
            <v>315235.29855642811</v>
          </cell>
          <cell r="T49">
            <v>3152353.0755642811</v>
          </cell>
          <cell r="U49">
            <v>1050784.3818547602</v>
          </cell>
          <cell r="V49">
            <v>210156.89237095212</v>
          </cell>
          <cell r="W49">
            <v>157617.64427821408</v>
          </cell>
          <cell r="X49">
            <v>1483467.9565966646</v>
          </cell>
          <cell r="Y49">
            <v>105078.42618547606</v>
          </cell>
          <cell r="Z49">
            <v>210156.89237095212</v>
          </cell>
          <cell r="AA49">
            <v>211924.01237095211</v>
          </cell>
          <cell r="AB49">
            <v>211924.01237095211</v>
          </cell>
          <cell r="AC49">
            <v>2119239.9537095209</v>
          </cell>
          <cell r="AD49">
            <v>10507843.648547607</v>
          </cell>
          <cell r="AE49">
            <v>4203137.4274190422</v>
          </cell>
          <cell r="AF49">
            <v>525392.1709273801</v>
          </cell>
          <cell r="AG49">
            <v>210156.89237095212</v>
          </cell>
          <cell r="AH49">
            <v>5253921.7992738029</v>
          </cell>
          <cell r="AI49">
            <v>1681254.9889676168</v>
          </cell>
          <cell r="AJ49">
            <v>147109.81065966649</v>
          </cell>
          <cell r="AK49">
            <v>1471098.0965966645</v>
          </cell>
          <cell r="AL49">
            <v>105078.42618547606</v>
          </cell>
          <cell r="AM49">
            <v>105078.42618547606</v>
          </cell>
          <cell r="AN49">
            <v>105078.42618547606</v>
          </cell>
          <cell r="AO49">
            <v>5253921.8092738036</v>
          </cell>
          <cell r="AP49">
            <v>210156.89237095212</v>
          </cell>
          <cell r="AQ49">
            <v>420313.73474190419</v>
          </cell>
          <cell r="AR49">
            <v>635771.98711285624</v>
          </cell>
          <cell r="AS49">
            <v>315235.29855642811</v>
          </cell>
          <cell r="AT49">
            <v>420313.73474190419</v>
          </cell>
          <cell r="AU49">
            <v>210156.89237095212</v>
          </cell>
          <cell r="AV49">
            <v>3152353.0855642813</v>
          </cell>
          <cell r="AW49">
            <v>6998223.8499527052</v>
          </cell>
          <cell r="AX49">
            <v>2458835.4167401395</v>
          </cell>
          <cell r="AY49">
            <v>-6.3131722072284902E-11</v>
          </cell>
          <cell r="AZ49">
            <v>630470.61711285624</v>
          </cell>
          <cell r="BA49">
            <v>1050784.3818547602</v>
          </cell>
          <cell r="BB49">
            <v>8900807.8195799887</v>
          </cell>
          <cell r="BC49">
            <v>157617.64427821408</v>
          </cell>
          <cell r="BD49">
            <v>210156.89237095212</v>
          </cell>
          <cell r="BE49">
            <v>-6.3131722072284902E-11</v>
          </cell>
          <cell r="BF49">
            <v>3572666.8203061861</v>
          </cell>
          <cell r="BG49">
            <v>3015751.1185231623</v>
          </cell>
          <cell r="BH49">
            <v>1059620.0018547603</v>
          </cell>
          <cell r="BI49">
            <v>1050784.3818547602</v>
          </cell>
          <cell r="BJ49">
            <v>1366019.6704111886</v>
          </cell>
          <cell r="BK49">
            <v>5884392.4163866583</v>
          </cell>
          <cell r="BL49">
            <v>1184655.1345536225</v>
          </cell>
          <cell r="BM49">
            <v>1260941.2542257123</v>
          </cell>
          <cell r="BN49">
            <v>211924.01237095211</v>
          </cell>
          <cell r="BO49">
            <v>2101568.7337095207</v>
          </cell>
          <cell r="BP49">
            <v>3467588.3641207092</v>
          </cell>
          <cell r="BQ49">
            <v>1891411.8313385688</v>
          </cell>
          <cell r="BR49">
            <v>3152353.0855642813</v>
          </cell>
          <cell r="BS49">
            <v>21192399.607095212</v>
          </cell>
          <cell r="BT49">
            <v>210156.89237095212</v>
          </cell>
          <cell r="BU49">
            <v>1996490.287524045</v>
          </cell>
          <cell r="BV49">
            <v>210156.89237095212</v>
          </cell>
          <cell r="BW49">
            <v>420313.73474190419</v>
          </cell>
          <cell r="BX49">
            <v>105961.98618547605</v>
          </cell>
          <cell r="BY49">
            <v>525392.1709273801</v>
          </cell>
          <cell r="BZ49">
            <v>1576176.5227821406</v>
          </cell>
          <cell r="CA49">
            <v>1576176.5227821406</v>
          </cell>
          <cell r="CB49">
            <v>6998536.0234393189</v>
          </cell>
          <cell r="CC49">
            <v>105961.98618547605</v>
          </cell>
          <cell r="CD49">
            <v>420313.73474190419</v>
          </cell>
          <cell r="CE49">
            <v>210156.89237095212</v>
          </cell>
          <cell r="CF49">
            <v>630470.61711285624</v>
          </cell>
          <cell r="CG49">
            <v>157617.64427821408</v>
          </cell>
          <cell r="CH49">
            <v>420313.73474190419</v>
          </cell>
          <cell r="CI49">
            <v>210156.89237095212</v>
          </cell>
          <cell r="CJ49">
            <v>1681254.9889676168</v>
          </cell>
          <cell r="CK49">
            <v>630470.61711285624</v>
          </cell>
          <cell r="CL49">
            <v>315235.29855642811</v>
          </cell>
          <cell r="CM49">
            <v>10596199.798547605</v>
          </cell>
          <cell r="CN49">
            <v>210156.89237095212</v>
          </cell>
          <cell r="CO49">
            <v>210156.89237095212</v>
          </cell>
          <cell r="CP49">
            <v>420313.73474190419</v>
          </cell>
          <cell r="CQ49">
            <v>210156.89237095212</v>
          </cell>
          <cell r="CR49">
            <v>630470.61711285624</v>
          </cell>
          <cell r="CS49">
            <v>2119239.9537095209</v>
          </cell>
          <cell r="CT49">
            <v>1260941.2542257123</v>
          </cell>
          <cell r="CU49">
            <v>210156.89237095212</v>
          </cell>
          <cell r="CV49">
            <v>105078.42618547606</v>
          </cell>
          <cell r="CW49">
            <v>630470.61711285624</v>
          </cell>
          <cell r="CX49">
            <v>210156.89237095212</v>
          </cell>
          <cell r="CY49">
            <v>630470.61711285624</v>
          </cell>
          <cell r="CZ49">
            <v>42384.804474190423</v>
          </cell>
          <cell r="DA49">
            <v>169539.19789676167</v>
          </cell>
          <cell r="DB49">
            <v>1050784.3818547602</v>
          </cell>
          <cell r="DC49">
            <v>8406274.8948380835</v>
          </cell>
          <cell r="DD49">
            <v>420313.73474190419</v>
          </cell>
          <cell r="DE49">
            <v>211924.01237095211</v>
          </cell>
          <cell r="DF49">
            <v>210156.89237095212</v>
          </cell>
          <cell r="DG49">
            <v>525323.14092738018</v>
          </cell>
        </row>
      </sheetData>
      <sheetData sheetId="11">
        <row r="5">
          <cell r="A5" t="str">
            <v>Coding</v>
          </cell>
        </row>
      </sheetData>
      <sheetData sheetId="12">
        <row r="5">
          <cell r="C5" t="str">
            <v>Balance as of 01/01/14</v>
          </cell>
        </row>
      </sheetData>
      <sheetData sheetId="13">
        <row r="5">
          <cell r="T5">
            <v>720</v>
          </cell>
        </row>
      </sheetData>
      <sheetData sheetId="14"/>
      <sheetData sheetId="15">
        <row r="6">
          <cell r="C6" t="str">
            <v>LS POWER FUND III GP, LLC</v>
          </cell>
        </row>
      </sheetData>
      <sheetData sheetId="16"/>
      <sheetData sheetId="17">
        <row r="1">
          <cell r="E1" t="str">
            <v>Investran Name</v>
          </cell>
        </row>
      </sheetData>
      <sheetData sheetId="18"/>
      <sheetData sheetId="19"/>
      <sheetData sheetId="20"/>
      <sheetData sheetId="21"/>
      <sheetData sheetId="22"/>
      <sheetData sheetId="23"/>
      <sheetData sheetId="24"/>
      <sheetData sheetId="25"/>
      <sheetData sheetId="26"/>
      <sheetData sheetId="27">
        <row r="58">
          <cell r="F58">
            <v>-155.26201825960524</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Options"/>
      <sheetName val="Assumptions and Inputs"/>
      <sheetName val="Report_exhibit"/>
      <sheetName val="Summary of Values"/>
      <sheetName val="Historical Performance"/>
      <sheetName val="Fixed Assets"/>
      <sheetName val="Real Estate"/>
      <sheetName val="Value Summary"/>
      <sheetName val="Trade Name"/>
      <sheetName val="Customer-income"/>
      <sheetName val="Contributory Assets Detail"/>
      <sheetName val="Covenant_Business"/>
      <sheetName val="Covenant_Operations"/>
      <sheetName val="WACC and WARA"/>
      <sheetName val="WACC"/>
      <sheetName val="IRR"/>
      <sheetName val="Fixed Asset Detail"/>
      <sheetName val="Workforce output"/>
      <sheetName val="Workforce"/>
      <sheetName val="From Client"/>
      <sheetName val="RISI DCF"/>
      <sheetName val="Customer_Info"/>
      <sheetName val="05_IS_new"/>
      <sheetName val="05_BS_new"/>
      <sheetName val="RISI Inc Stmt"/>
      <sheetName val="RISI Bal Sht"/>
      <sheetName val="Sales by Top Customer"/>
      <sheetName val="Purchase Price"/>
      <sheetName val="02 BS"/>
      <sheetName val="CTC BS 03-04"/>
      <sheetName val="CTC IS 00-04"/>
      <sheetName val="Fixed Assets_2-24-06"/>
      <sheetName val="Real Estate_03-24-06"/>
      <sheetName val="UNUSED"/>
      <sheetName val="CTC IS 05_OLD"/>
      <sheetName val="CTC BS 05_OLD"/>
      <sheetName val="Print Macros"/>
      <sheetName val="Module3"/>
      <sheetName val=""/>
      <sheetName val="Log"/>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Inputs to MPR"/>
      <sheetName val="Cases"/>
      <sheetName val="Projections"/>
      <sheetName val="DSCR Summary"/>
      <sheetName val="NOR Summary"/>
      <sheetName val="Export to USPG"/>
      <sheetName val="Assumptions and Inputs"/>
      <sheetName val="Contributory Assets Detail"/>
      <sheetName val="CTC IS 05_OLD"/>
      <sheetName val="CTC BS 05_OLD"/>
      <sheetName val="convert"/>
      <sheetName val="sum"/>
    </sheetNames>
    <sheetDataSet>
      <sheetData sheetId="0"/>
      <sheetData sheetId="1">
        <row r="63">
          <cell r="K63" t="str">
            <v>CAPFAC1</v>
          </cell>
          <cell r="L63" t="str">
            <v>HOURS1</v>
          </cell>
          <cell r="M63" t="str">
            <v>STARTS1</v>
          </cell>
          <cell r="N63" t="str">
            <v>HRATE1</v>
          </cell>
          <cell r="O63" t="str">
            <v>MCPRC1</v>
          </cell>
          <cell r="P63" t="str">
            <v>MEPRC1</v>
          </cell>
          <cell r="Q63" t="str">
            <v>FPRC1</v>
          </cell>
          <cell r="R63" t="str">
            <v>NOXGEN1</v>
          </cell>
          <cell r="S63" t="str">
            <v>OPTION1</v>
          </cell>
          <cell r="T63" t="str">
            <v>TOLL1</v>
          </cell>
          <cell r="U63">
            <v>2.4E-2</v>
          </cell>
          <cell r="V63">
            <v>1</v>
          </cell>
          <cell r="W63">
            <v>1</v>
          </cell>
          <cell r="X63">
            <v>1</v>
          </cell>
          <cell r="Y63">
            <v>1</v>
          </cell>
          <cell r="Z63">
            <v>0</v>
          </cell>
          <cell r="AA63">
            <v>41274</v>
          </cell>
          <cell r="AB63">
            <v>692.1</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UMMARY"/>
      <sheetName val="SUMMARY TopSheet"/>
      <sheetName val="GAS DEAL DETAIL"/>
      <sheetName val="POWER SWAPS"/>
      <sheetName val="POWER DEAL DETAIL (ON PEAK)"/>
      <sheetName val="POWER DEAL DETAIL (OFF PEAK)"/>
      <sheetName val="Estimated Daily P&amp;L Summary"/>
      <sheetName val="INTRA-MONTH POSITIONS"/>
      <sheetName val="TERM POSITIONS"/>
      <sheetName val="ANCILLARY"/>
      <sheetName val="SWING SWAP DETAIL"/>
      <sheetName val="CAPACITY DEAL DETAIL"/>
      <sheetName val="FINANCIAL FIXED PRICE (NYMEX)"/>
      <sheetName val="FINANCIAL BASIS"/>
      <sheetName val="OBA TRAC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A1" t="str">
            <v>Product</v>
          </cell>
        </row>
        <row r="2">
          <cell r="AA2" t="str">
            <v>UCC</v>
          </cell>
        </row>
        <row r="3">
          <cell r="AA3" t="str">
            <v>UCC</v>
          </cell>
        </row>
        <row r="4">
          <cell r="AA4" t="str">
            <v>UCC</v>
          </cell>
        </row>
        <row r="5">
          <cell r="AA5" t="str">
            <v>UCC</v>
          </cell>
        </row>
        <row r="6">
          <cell r="AA6" t="str">
            <v>UCC</v>
          </cell>
        </row>
        <row r="7">
          <cell r="AA7" t="str">
            <v>UCC</v>
          </cell>
        </row>
        <row r="8">
          <cell r="AA8" t="str">
            <v>UCC</v>
          </cell>
        </row>
        <row r="9">
          <cell r="AA9" t="str">
            <v>UCC</v>
          </cell>
        </row>
        <row r="10">
          <cell r="AA10" t="str">
            <v>UCC</v>
          </cell>
        </row>
        <row r="11">
          <cell r="AA11" t="str">
            <v>UCC</v>
          </cell>
        </row>
        <row r="12">
          <cell r="AA12" t="str">
            <v>UCC</v>
          </cell>
        </row>
        <row r="13">
          <cell r="AA13" t="str">
            <v>UCC</v>
          </cell>
        </row>
        <row r="14">
          <cell r="AA14" t="str">
            <v>UCC</v>
          </cell>
        </row>
        <row r="15">
          <cell r="AA15" t="str">
            <v>UCC</v>
          </cell>
        </row>
        <row r="16">
          <cell r="AA16" t="str">
            <v>UCC</v>
          </cell>
        </row>
        <row r="17">
          <cell r="AA17" t="str">
            <v>UCC</v>
          </cell>
        </row>
        <row r="18">
          <cell r="AA18" t="str">
            <v>UCC</v>
          </cell>
        </row>
        <row r="19">
          <cell r="AA19" t="str">
            <v>UCC</v>
          </cell>
        </row>
        <row r="20">
          <cell r="AA20" t="str">
            <v>UCC</v>
          </cell>
        </row>
        <row r="21">
          <cell r="AA21" t="str">
            <v>UCC</v>
          </cell>
        </row>
        <row r="22">
          <cell r="AA22" t="str">
            <v>UCC</v>
          </cell>
        </row>
        <row r="23">
          <cell r="AA23" t="str">
            <v>UCC</v>
          </cell>
        </row>
        <row r="24">
          <cell r="AA24" t="str">
            <v>UCC</v>
          </cell>
        </row>
        <row r="25">
          <cell r="AA25" t="str">
            <v>UCC</v>
          </cell>
        </row>
        <row r="26">
          <cell r="AA26" t="str">
            <v>UCC</v>
          </cell>
        </row>
        <row r="27">
          <cell r="AA27" t="str">
            <v>UCC</v>
          </cell>
        </row>
        <row r="28">
          <cell r="AA28" t="str">
            <v>UCC</v>
          </cell>
        </row>
        <row r="29">
          <cell r="AA29" t="str">
            <v>UCC</v>
          </cell>
        </row>
        <row r="30">
          <cell r="AA30" t="str">
            <v>UCC</v>
          </cell>
        </row>
        <row r="31">
          <cell r="AA31" t="str">
            <v>UCC</v>
          </cell>
        </row>
        <row r="32">
          <cell r="AA32" t="str">
            <v>UCC</v>
          </cell>
        </row>
        <row r="33">
          <cell r="AA33" t="str">
            <v>UCC</v>
          </cell>
        </row>
        <row r="34">
          <cell r="AA34" t="str">
            <v>UCC</v>
          </cell>
        </row>
        <row r="35">
          <cell r="AA35" t="str">
            <v>UCC</v>
          </cell>
        </row>
        <row r="36">
          <cell r="AA36" t="str">
            <v>UCC</v>
          </cell>
        </row>
        <row r="37">
          <cell r="AA37" t="str">
            <v>UCC</v>
          </cell>
        </row>
        <row r="38">
          <cell r="AA38" t="str">
            <v>UCC</v>
          </cell>
        </row>
        <row r="39">
          <cell r="AA39" t="str">
            <v>UCC</v>
          </cell>
        </row>
        <row r="40">
          <cell r="AA40" t="str">
            <v>UCC</v>
          </cell>
        </row>
        <row r="41">
          <cell r="AA41" t="str">
            <v>UCC</v>
          </cell>
        </row>
        <row r="42">
          <cell r="AA42" t="str">
            <v>UCC</v>
          </cell>
        </row>
        <row r="43">
          <cell r="AA43" t="str">
            <v>UCC</v>
          </cell>
        </row>
        <row r="44">
          <cell r="AA44" t="str">
            <v>UCC</v>
          </cell>
        </row>
        <row r="45">
          <cell r="AA45" t="str">
            <v>UCC</v>
          </cell>
        </row>
        <row r="46">
          <cell r="AA46" t="str">
            <v>UCC</v>
          </cell>
        </row>
        <row r="47">
          <cell r="AA47" t="str">
            <v>UCC</v>
          </cell>
        </row>
        <row r="48">
          <cell r="AA48" t="str">
            <v>UCC</v>
          </cell>
        </row>
        <row r="49">
          <cell r="AA49" t="str">
            <v>UCC</v>
          </cell>
        </row>
        <row r="50">
          <cell r="AA50" t="str">
            <v>UCC</v>
          </cell>
        </row>
        <row r="51">
          <cell r="AA51" t="str">
            <v>UCC</v>
          </cell>
        </row>
        <row r="52">
          <cell r="AA52" t="str">
            <v>UCC</v>
          </cell>
        </row>
        <row r="53">
          <cell r="AA53" t="str">
            <v>UCC</v>
          </cell>
        </row>
        <row r="54">
          <cell r="AA54" t="str">
            <v>UCC</v>
          </cell>
        </row>
        <row r="55">
          <cell r="AA55" t="str">
            <v>UCC</v>
          </cell>
        </row>
        <row r="56">
          <cell r="AA56" t="str">
            <v>UCC</v>
          </cell>
        </row>
        <row r="57">
          <cell r="AA57" t="str">
            <v>UCC</v>
          </cell>
        </row>
        <row r="58">
          <cell r="AA58" t="str">
            <v>UCC</v>
          </cell>
        </row>
        <row r="59">
          <cell r="AA59" t="str">
            <v>UCC</v>
          </cell>
        </row>
        <row r="60">
          <cell r="AA60" t="str">
            <v>UCC</v>
          </cell>
        </row>
        <row r="61">
          <cell r="AA61" t="str">
            <v>UCC</v>
          </cell>
        </row>
        <row r="62">
          <cell r="AA62" t="str">
            <v>UCC</v>
          </cell>
        </row>
        <row r="63">
          <cell r="AA63" t="str">
            <v>UCC</v>
          </cell>
        </row>
        <row r="64">
          <cell r="AA64" t="str">
            <v>SCHEDFEE</v>
          </cell>
        </row>
        <row r="65">
          <cell r="AA65" t="str">
            <v>SCHEDFEE</v>
          </cell>
        </row>
        <row r="66">
          <cell r="AA66" t="str">
            <v>SCHEDFEE</v>
          </cell>
        </row>
        <row r="67">
          <cell r="AA67" t="str">
            <v>SCHEDFEE</v>
          </cell>
        </row>
        <row r="68">
          <cell r="AA68" t="str">
            <v>SCHEDFEE</v>
          </cell>
        </row>
        <row r="69">
          <cell r="AA69" t="str">
            <v>SCHEDFEE</v>
          </cell>
        </row>
        <row r="70">
          <cell r="AA70" t="str">
            <v>SCHEDFEE</v>
          </cell>
        </row>
        <row r="71">
          <cell r="AA71" t="str">
            <v>SCHEDFEE</v>
          </cell>
        </row>
        <row r="72">
          <cell r="AA72" t="str">
            <v>SCHEDFEE</v>
          </cell>
        </row>
        <row r="73">
          <cell r="AA73" t="str">
            <v>SCHEDFEE</v>
          </cell>
        </row>
        <row r="74">
          <cell r="AA74" t="str">
            <v>SCHEDFEE</v>
          </cell>
        </row>
        <row r="75">
          <cell r="AA75" t="str">
            <v>SCHEDFEE</v>
          </cell>
        </row>
        <row r="76">
          <cell r="AA76" t="str">
            <v>SCHEDFEE</v>
          </cell>
        </row>
        <row r="77">
          <cell r="AA77" t="str">
            <v>SCHEDFEE</v>
          </cell>
        </row>
        <row r="78">
          <cell r="AA78" t="str">
            <v>SCHEDFEE</v>
          </cell>
        </row>
        <row r="79">
          <cell r="AA79" t="str">
            <v>SCHEDFEE</v>
          </cell>
        </row>
        <row r="80">
          <cell r="AA80" t="str">
            <v>SCHEDFEE</v>
          </cell>
        </row>
        <row r="81">
          <cell r="AA81" t="str">
            <v>SCHEDFEE</v>
          </cell>
        </row>
        <row r="82">
          <cell r="AA82" t="str">
            <v>SCHEDFEE</v>
          </cell>
        </row>
        <row r="83">
          <cell r="AA83" t="str">
            <v>SCHEDFEE</v>
          </cell>
        </row>
        <row r="84">
          <cell r="AA84" t="str">
            <v>SCHEDFEE</v>
          </cell>
        </row>
        <row r="85">
          <cell r="AA85" t="str">
            <v>SCHEDFEE</v>
          </cell>
        </row>
        <row r="86">
          <cell r="AA86" t="str">
            <v>SCHEDFEE</v>
          </cell>
        </row>
        <row r="87">
          <cell r="AA87" t="str">
            <v>SCHEDFEE</v>
          </cell>
        </row>
        <row r="88">
          <cell r="AA88" t="str">
            <v>SCHEDFEE</v>
          </cell>
        </row>
        <row r="89">
          <cell r="AA89" t="str">
            <v>SCHEDFEE</v>
          </cell>
        </row>
        <row r="90">
          <cell r="AA90" t="str">
            <v>SCHEDFEE</v>
          </cell>
        </row>
        <row r="91">
          <cell r="AA91" t="str">
            <v>SCHEDFEE</v>
          </cell>
        </row>
        <row r="92">
          <cell r="AA92" t="str">
            <v>SCHEDFEE</v>
          </cell>
        </row>
        <row r="93">
          <cell r="AA93" t="str">
            <v>SCHEDFEE</v>
          </cell>
        </row>
        <row r="94">
          <cell r="AA94" t="str">
            <v>SCHEDFEE</v>
          </cell>
        </row>
        <row r="95">
          <cell r="AA95" t="str">
            <v>UCC</v>
          </cell>
        </row>
        <row r="96">
          <cell r="AA96" t="str">
            <v>UCC</v>
          </cell>
        </row>
        <row r="97">
          <cell r="AA97" t="str">
            <v>UCC</v>
          </cell>
        </row>
        <row r="98">
          <cell r="AA98" t="str">
            <v>UCC</v>
          </cell>
        </row>
        <row r="99">
          <cell r="AA99" t="str">
            <v>UCC</v>
          </cell>
        </row>
        <row r="100">
          <cell r="AA100" t="str">
            <v>UCC</v>
          </cell>
        </row>
        <row r="101">
          <cell r="AA101" t="str">
            <v>UCC</v>
          </cell>
        </row>
        <row r="102">
          <cell r="AA102" t="str">
            <v>UCC</v>
          </cell>
        </row>
        <row r="103">
          <cell r="AA103" t="str">
            <v>UCC</v>
          </cell>
        </row>
        <row r="104">
          <cell r="AA104" t="str">
            <v>UCC</v>
          </cell>
        </row>
        <row r="105">
          <cell r="AA105" t="str">
            <v>UCC</v>
          </cell>
        </row>
        <row r="106">
          <cell r="AA106" t="str">
            <v>UCC</v>
          </cell>
        </row>
        <row r="107">
          <cell r="AA107" t="str">
            <v>UCC</v>
          </cell>
        </row>
        <row r="108">
          <cell r="AA108" t="str">
            <v>UCC</v>
          </cell>
        </row>
        <row r="109">
          <cell r="AA109" t="str">
            <v>UCC</v>
          </cell>
        </row>
        <row r="110">
          <cell r="AA110" t="str">
            <v>UCC</v>
          </cell>
        </row>
        <row r="111">
          <cell r="AA111" t="str">
            <v>UCC</v>
          </cell>
        </row>
        <row r="112">
          <cell r="AA112" t="str">
            <v>UCC</v>
          </cell>
        </row>
        <row r="113">
          <cell r="AA113" t="str">
            <v>UCC</v>
          </cell>
        </row>
        <row r="114">
          <cell r="AA114" t="str">
            <v>UCC</v>
          </cell>
        </row>
        <row r="115">
          <cell r="AA115" t="str">
            <v>UCC</v>
          </cell>
        </row>
        <row r="116">
          <cell r="AA116" t="str">
            <v>UCC</v>
          </cell>
        </row>
        <row r="117">
          <cell r="AA117" t="str">
            <v>UCC</v>
          </cell>
        </row>
        <row r="118">
          <cell r="AA118" t="str">
            <v>UCC</v>
          </cell>
        </row>
        <row r="119">
          <cell r="AA119" t="str">
            <v>UCC</v>
          </cell>
        </row>
        <row r="120">
          <cell r="AA120" t="str">
            <v>UCC</v>
          </cell>
        </row>
        <row r="121">
          <cell r="AA121" t="str">
            <v>UCC</v>
          </cell>
        </row>
        <row r="122">
          <cell r="AA122" t="str">
            <v>UCC</v>
          </cell>
        </row>
        <row r="123">
          <cell r="AA123" t="str">
            <v>UCC</v>
          </cell>
        </row>
        <row r="124">
          <cell r="AA124" t="str">
            <v>UCC</v>
          </cell>
        </row>
        <row r="125">
          <cell r="AA125" t="str">
            <v>AGC</v>
          </cell>
        </row>
        <row r="126">
          <cell r="AA126" t="str">
            <v>AGC</v>
          </cell>
        </row>
        <row r="127">
          <cell r="AA127" t="str">
            <v>AGC</v>
          </cell>
        </row>
        <row r="128">
          <cell r="AA128" t="str">
            <v>AGC</v>
          </cell>
        </row>
        <row r="129">
          <cell r="AA129" t="str">
            <v>AGC</v>
          </cell>
        </row>
        <row r="130">
          <cell r="AA130" t="str">
            <v>AGC</v>
          </cell>
        </row>
        <row r="131">
          <cell r="AA131" t="str">
            <v>AGC</v>
          </cell>
        </row>
        <row r="132">
          <cell r="AA132" t="str">
            <v>AGC</v>
          </cell>
        </row>
        <row r="133">
          <cell r="AA133" t="str">
            <v>AGC</v>
          </cell>
        </row>
        <row r="134">
          <cell r="AA134" t="str">
            <v>AGC</v>
          </cell>
        </row>
        <row r="135">
          <cell r="AA135" t="str">
            <v>AGC</v>
          </cell>
        </row>
        <row r="136">
          <cell r="AA136" t="str">
            <v>AGC</v>
          </cell>
        </row>
        <row r="137">
          <cell r="AA137" t="str">
            <v>AGC</v>
          </cell>
        </row>
        <row r="138">
          <cell r="AA138" t="str">
            <v>AGC</v>
          </cell>
        </row>
        <row r="139">
          <cell r="AA139" t="str">
            <v>AGC</v>
          </cell>
        </row>
        <row r="140">
          <cell r="AA140" t="str">
            <v>AGC</v>
          </cell>
        </row>
        <row r="141">
          <cell r="AA141" t="str">
            <v>AGC</v>
          </cell>
        </row>
        <row r="142">
          <cell r="AA142" t="str">
            <v>AGC</v>
          </cell>
        </row>
        <row r="143">
          <cell r="AA143" t="str">
            <v>AGC</v>
          </cell>
        </row>
        <row r="144">
          <cell r="AA144" t="str">
            <v>AGC</v>
          </cell>
        </row>
        <row r="145">
          <cell r="AA145" t="str">
            <v>AGC</v>
          </cell>
        </row>
        <row r="146">
          <cell r="AA146" t="str">
            <v>AGC</v>
          </cell>
        </row>
        <row r="147">
          <cell r="AA147" t="str">
            <v>AGC</v>
          </cell>
        </row>
        <row r="148">
          <cell r="AA148" t="str">
            <v>AGC</v>
          </cell>
        </row>
        <row r="149">
          <cell r="AA149" t="str">
            <v>AGC</v>
          </cell>
        </row>
        <row r="150">
          <cell r="AA150" t="str">
            <v>AGC</v>
          </cell>
        </row>
        <row r="151">
          <cell r="AA151" t="str">
            <v>AGC</v>
          </cell>
        </row>
        <row r="152">
          <cell r="AA152" t="str">
            <v>AGC</v>
          </cell>
        </row>
        <row r="153">
          <cell r="AA153" t="str">
            <v>AGC</v>
          </cell>
        </row>
        <row r="154">
          <cell r="AA154" t="str">
            <v>AGC</v>
          </cell>
        </row>
        <row r="155">
          <cell r="AA155" t="str">
            <v>AGC</v>
          </cell>
        </row>
      </sheetData>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es"/>
      <sheetName val="Alloc"/>
      <sheetName val="Acq Comps"/>
      <sheetName val="FMV"/>
      <sheetName val="Val"/>
      <sheetName val="LBO"/>
      <sheetName val="Dos Fin"/>
      <sheetName val="Banks-&gt;"/>
      <sheetName val="Vs SAIC"/>
      <sheetName val="Blythe Cases"/>
      <sheetName val="Blythe Management Ops"/>
      <sheetName val="Blythe Financing"/>
      <sheetName val="Blythe Outputs"/>
      <sheetName val="Calhoun Management Ops"/>
      <sheetName val="Calhoun Cases"/>
      <sheetName val="Calhoun Financing"/>
      <sheetName val="Calhoun Outputs"/>
      <sheetName val="Inc"/>
      <sheetName val="Beck O&amp;M"/>
      <sheetName val="Beck Dispatch"/>
      <sheetName val="Bly"/>
      <sheetName val="Cal"/>
      <sheetName val="Che"/>
      <sheetName val="Dos"/>
      <sheetName val="CF"/>
      <sheetName val="Proj"/>
      <sheetName val="S&amp;P"/>
      <sheetName val="MM"/>
      <sheetName val="Backup-&gt;"/>
      <sheetName val="LCs"/>
      <sheetName val="LIBOR"/>
      <sheetName val="Value"/>
      <sheetName val="Bly Highstar"/>
      <sheetName val="Dos Debt"/>
      <sheetName val="Dispatch"/>
      <sheetName val="Seasons"/>
      <sheetName val="Blythe MM Summary"/>
      <sheetName val="Blythe Siemens PPSA"/>
      <sheetName val="Mnth Tx"/>
      <sheetName val="Bly Tx"/>
      <sheetName val="Cal Tx"/>
      <sheetName val="Che Tx"/>
      <sheetName val="Dos Tx"/>
      <sheetName val="SAIC Annual"/>
      <sheetName val="SAIC Monthly"/>
    </sheetNames>
    <sheetDataSet>
      <sheetData sheetId="0">
        <row r="5">
          <cell r="C5">
            <v>1</v>
          </cell>
        </row>
        <row r="12">
          <cell r="E12">
            <v>0.02</v>
          </cell>
        </row>
        <row r="15">
          <cell r="E15">
            <v>0.02</v>
          </cell>
        </row>
        <row r="16">
          <cell r="E16">
            <v>0.02</v>
          </cell>
        </row>
        <row r="17">
          <cell r="E17">
            <v>0.02</v>
          </cell>
        </row>
        <row r="18">
          <cell r="E18">
            <v>0.02</v>
          </cell>
        </row>
        <row r="19">
          <cell r="E19">
            <v>0.02</v>
          </cell>
        </row>
        <row r="20">
          <cell r="E20" t="str">
            <v>6/30/2009</v>
          </cell>
        </row>
        <row r="23">
          <cell r="E23">
            <v>12</v>
          </cell>
        </row>
        <row r="24">
          <cell r="E24">
            <v>1</v>
          </cell>
        </row>
        <row r="25">
          <cell r="E25">
            <v>40724</v>
          </cell>
        </row>
        <row r="26">
          <cell r="E26">
            <v>40724</v>
          </cell>
        </row>
        <row r="27">
          <cell r="E27">
            <v>44926</v>
          </cell>
        </row>
      </sheetData>
      <sheetData sheetId="1">
        <row r="18">
          <cell r="O18">
            <v>2</v>
          </cell>
        </row>
        <row r="23">
          <cell r="O23">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4">
          <cell r="G74">
            <v>0.05</v>
          </cell>
        </row>
      </sheetData>
      <sheetData sheetId="23">
        <row r="2">
          <cell r="G2">
            <v>1</v>
          </cell>
        </row>
        <row r="121">
          <cell r="G121">
            <v>41455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s"/>
      <sheetName val="LinkTemplate"/>
      <sheetName val="Consolidated"/>
      <sheetName val="Blythe"/>
      <sheetName val="Cherokee"/>
      <sheetName val="Doswell CC"/>
      <sheetName val="Doswell CT"/>
      <sheetName val="Renaissance"/>
      <sheetName val="Riverside"/>
      <sheetName val="Rocky Road"/>
      <sheetName val="Tilton"/>
      <sheetName val="University Park North"/>
      <sheetName val="University Park South"/>
      <sheetName val="Wallingford"/>
      <sheetName val="Safe Harbor"/>
      <sheetName val="MM Summary"/>
      <sheetName val="NOR Summary"/>
      <sheetName val="DSCR Summary"/>
      <sheetName val="DTBE Summary"/>
      <sheetName val="F9_Hidden_Lists"/>
      <sheetName val="Sheet1"/>
    </sheetNames>
    <sheetDataSet>
      <sheetData sheetId="0" refreshError="1">
        <row r="28">
          <cell r="N28">
            <v>2</v>
          </cell>
        </row>
        <row r="58">
          <cell r="D58">
            <v>1</v>
          </cell>
          <cell r="K58" t="str">
            <v>SH_1</v>
          </cell>
          <cell r="L58" t="str">
            <v>UPN_1</v>
          </cell>
          <cell r="M58" t="str">
            <v>WALL_1</v>
          </cell>
          <cell r="N58" t="str">
            <v>UPS_1</v>
          </cell>
          <cell r="O58" t="str">
            <v>REN_1</v>
          </cell>
          <cell r="P58" t="str">
            <v>RVR_1</v>
          </cell>
          <cell r="Q58" t="str">
            <v>RCKY_1</v>
          </cell>
          <cell r="R58" t="str">
            <v>TILT_1</v>
          </cell>
          <cell r="S58" t="str">
            <v>BLYTHE1</v>
          </cell>
          <cell r="T58" t="str">
            <v>CHEROKEE1</v>
          </cell>
          <cell r="U58" t="str">
            <v>DSWLCC_1</v>
          </cell>
          <cell r="V58" t="str">
            <v>DSWLCT_1</v>
          </cell>
          <cell r="W58" t="str">
            <v>BLYAVADJ1</v>
          </cell>
          <cell r="Y58">
            <v>2.4E-2</v>
          </cell>
          <cell r="Z58">
            <v>1</v>
          </cell>
          <cell r="AA58">
            <v>1</v>
          </cell>
          <cell r="AB58">
            <v>1</v>
          </cell>
          <cell r="AC58">
            <v>1</v>
          </cell>
          <cell r="AD58">
            <v>1</v>
          </cell>
          <cell r="AE5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Exhibits&gt;&gt;&gt; "/>
      <sheetName val="Summary of Identified Values"/>
      <sheetName val="Economic Test Summary"/>
      <sheetName val="Apex - Plant Val"/>
      <sheetName val="Bosque - Plant Val"/>
      <sheetName val="Shady Hills - Plant Val"/>
      <sheetName val="Sugar Creek - Plant Val"/>
      <sheetName val="West Georgia - Plant Val"/>
      <sheetName val="Zeeland - Plant Val"/>
      <sheetName val="LS Power Land Values"/>
      <sheetName val="Apex Land"/>
      <sheetName val="Bosque Land"/>
      <sheetName val="Shady Hills Land"/>
      <sheetName val="Sugar Creek Land"/>
      <sheetName val="West Georgia Land"/>
      <sheetName val="Zeeland Land"/>
      <sheetName val="Workpaper&gt;&gt;&gt;"/>
      <sheetName val="Sensitivity Analyses"/>
      <sheetName val="Input from Other Models"/>
      <sheetName val="Final Inv True-Up"/>
      <sheetName val="NWC Balances"/>
      <sheetName val="Apex Summary Allocation"/>
      <sheetName val="Bosque Summary Allocation"/>
      <sheetName val="Shady Hills Summary Allocation"/>
      <sheetName val="Sugar Creek Summary Allocation"/>
      <sheetName val="West Georgia Summary Allocation"/>
      <sheetName val="Zeeland Summary Allocation"/>
      <sheetName val="Procurement Companies Summary"/>
      <sheetName val="Zeeland CC - Plant Val"/>
      <sheetName val="Zeeland CT - Plant Val"/>
      <sheetName val="Bosque CC - Plant Val"/>
      <sheetName val="Bosque CT - Plant Val"/>
      <sheetName val="WACC and WARA"/>
      <sheetName val="Summary of Values"/>
      <sheetName val="Fixed Asset Summary"/>
      <sheetName val="Depreciation Workpaper"/>
      <sheetName val="Client Provided Data&gt;&gt;&gt;"/>
      <sheetName val="DFC and Acq Costs E&amp;Y"/>
      <sheetName val="Client Model&gt;&gt;&gt;"/>
      <sheetName val="Cases"/>
      <sheetName val="Consolidated"/>
      <sheetName val="Apex"/>
      <sheetName val="Bosque CC"/>
      <sheetName val="Bosque CT"/>
      <sheetName val="Shady Hills"/>
      <sheetName val="Sugar Creek"/>
      <sheetName val="West Georgia"/>
      <sheetName val="Zeeland CC"/>
      <sheetName val="Zeeland CT"/>
      <sheetName val="Emissions Data"/>
      <sheetName val="MPC Data"/>
      <sheetName val="Toll Data"/>
      <sheetName val="OM Data"/>
      <sheetName val="NOR Summary"/>
      <sheetName val="Unit Summary"/>
      <sheetName val="DSCR Summary"/>
      <sheetName val="DTBE Summary"/>
      <sheetName val="Chart of Account"/>
      <sheetName val="supporting worksheet"/>
      <sheetName val="Valley Rd TB 3.31.11"/>
      <sheetName val="Wire-Payment  Instructions"/>
      <sheetName val="PIE C-2b Bk by ptn by item"/>
    </sheetNames>
    <sheetDataSet>
      <sheetData sheetId="0">
        <row r="3">
          <cell r="C3" t="str">
            <v>LS Power Group</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P&amp;L 5-yr projections"/>
      <sheetName val="Capex"/>
      <sheetName val="Depreciation"/>
      <sheetName val="Hourly Payments - 4"/>
      <sheetName val="HR's and Disp. Fuel Cons. - 3"/>
      <sheetName val="Daily Dispatch and Fuel - 5"/>
      <sheetName val="PPA Calculations -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pital Structure"/>
      <sheetName val="Model"/>
      <sheetName val="Summary"/>
      <sheetName val="Buildup"/>
      <sheetName val="Cases"/>
      <sheetName val="Value of Tax Shield"/>
      <sheetName val="2011 LBO"/>
      <sheetName val="Historical Summary"/>
      <sheetName val="Projected Summary"/>
      <sheetName val="Prior Projections"/>
      <sheetName val="Sensitivities"/>
      <sheetName val="Sheet1"/>
      <sheetName val="Assumptions and Inputs"/>
      <sheetName val="Contributory Assets Detail"/>
      <sheetName val="CTC IS 05_OLD"/>
      <sheetName val="CTC BS 05_OLD"/>
    </sheetNames>
    <sheetDataSet>
      <sheetData sheetId="0">
        <row r="4">
          <cell r="B4" t="str">
            <v>Management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1"/>
      <sheetName val="summ2"/>
      <sheetName val="model"/>
      <sheetName val="returns"/>
      <sheetName val="matrix"/>
      <sheetName val="finsum"/>
      <sheetName val="dcf"/>
      <sheetName val="valsum"/>
      <sheetName val="Module1"/>
      <sheetName val="Steam Flow Chart"/>
      <sheetName val="Cases"/>
    </sheetNames>
    <sheetDataSet>
      <sheetData sheetId="0"/>
      <sheetData sheetId="1" refreshError="1">
        <row r="14">
          <cell r="I14">
            <v>100</v>
          </cell>
        </row>
      </sheetData>
      <sheetData sheetId="2" refreshError="1">
        <row r="712">
          <cell r="R712">
            <v>0</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structure#1"/>
      <sheetName val="Stock Sum #3"/>
      <sheetName val="Sheet1"/>
      <sheetName val="environment#4"/>
      <sheetName val="telecomsum#5"/>
      <sheetName val="videolaunch#6"/>
      <sheetName val="Viewership#7"/>
      <sheetName val="AdvPie#8"/>
      <sheetName val="cpmindex#9"/>
      <sheetName val="top50radiomkts"/>
      <sheetName val="CIRCLISTENVIEW#10"/>
      <sheetName val="cume#11"/>
      <sheetName val="SpotTVRadioGraph#12"/>
      <sheetName val="94v98 Primetime#13"/>
      <sheetName val="98 Primetime"/>
      <sheetName val="cblnetowners#14"/>
      <sheetName val="Ad and GDP"/>
      <sheetName val="CableRatingsGraph#15"/>
      <sheetName val="CablePenetration#16"/>
      <sheetName val="cblnetecon #17"/>
      <sheetName val="GrwthofCableAdvertising#18"/>
      <sheetName val="CableNetworkShare#19"/>
      <sheetName val="#20Controlfactors"/>
      <sheetName val="Station Graph#21"/>
      <sheetName val="SynClearChrt#22"/>
      <sheetName val="FCCClearChrt#23"/>
      <sheetName val="FCCSYNratio#24"/>
      <sheetName val="affilgroups#25"/>
      <sheetName val="RevbyDaypart#26"/>
      <sheetName val="chartENTD#27"/>
      <sheetName val="chartenrev97#28"/>
      <sheetName val="reverank97chart#29"/>
      <sheetName val="Ratings Chart#30"/>
      <sheetName val="PropBrdcastRatings#31"/>
      <sheetName val="ChrtProfitNetw#32"/>
      <sheetName val="YrlyNielsenRating#33"/>
      <sheetName val="LN-EN#34"/>
      <sheetName val="nflcities#35"/>
      <sheetName val="NwtrkAffilBal#36"/>
      <sheetName val="geobalance#37"/>
      <sheetName val="RevenueCon#38"/>
      <sheetName val="CrossOwner#39"/>
      <sheetName val="lma#40,41,42"/>
      <sheetName val="FlexCapStructure#43"/>
      <sheetName val="Stationlst"/>
      <sheetName val="Political Dollars#44"/>
      <sheetName val="TV Growth #45"/>
      <sheetName val="DigitalTV#46"/>
      <sheetName val="TV&amp;Radio Transactions#47"/>
      <sheetName val="opeartorsout#48 (2)"/>
      <sheetName val="BELO QTRLY"/>
      <sheetName val="BELO QTRLY Proforma"/>
      <sheetName val="BELO Income Annual"/>
      <sheetName val="BELO Cash Flow"/>
      <sheetName val="Belo VALUE DCF"/>
      <sheetName val="Granite QTRLY"/>
      <sheetName val="Granite Income State"/>
      <sheetName val="Granite Cash Flow"/>
      <sheetName val="gbtvk Valuation DCF "/>
      <sheetName val="Hearst incqtr"/>
      <sheetName val="Hearst Income State"/>
      <sheetName val="Hearst Cash Flow"/>
      <sheetName val="HATV Valuation DCF"/>
      <sheetName val="SBGI INCQTR"/>
      <sheetName val="SBGI Income State"/>
      <sheetName val="SBGI Cash Flow"/>
      <sheetName val="Sinclair Valuation DCF"/>
      <sheetName val="USA shortinc"/>
      <sheetName val="USA qtrlypf"/>
      <sheetName val="USA exhibits"/>
      <sheetName val="Young incqtr"/>
      <sheetName val="Young incannual"/>
      <sheetName val="Young Cash Flow"/>
      <sheetName val="Valuation DCF"/>
      <sheetName val="Stock Sum #47"/>
      <sheetName val="pmv"/>
      <sheetName val="Sheet3"/>
      <sheetName val="Sheet2"/>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LNK"/>
      <sheetName val="wacc_summary"/>
      <sheetName val="WACC"/>
      <sheetName val="Betas"/>
      <sheetName val="PE Adjustment"/>
      <sheetName val="Summary"/>
      <sheetName val="__FDSCACHE__"/>
      <sheetName val="Research"/>
      <sheetName val="Footnotes"/>
      <sheetName val="Survey "/>
      <sheetName val="FX Rates"/>
      <sheetName val="Survey - Europe"/>
      <sheetName val="IPO Pricing"/>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 HIDDEN"/>
      <sheetName val="Initial Summary"/>
      <sheetName val="Info Tab"/>
      <sheetName val="Exhibit B"/>
      <sheetName val="Bid Units"/>
      <sheetName val="Estimate Summary"/>
      <sheetName val="STATION BID UNITS"/>
      <sheetName val="2014 - GSWC Cost Code Table"/>
      <sheetName val="Validations"/>
      <sheetName val="Takeoff"/>
      <sheetName val="Proj Exp &amp; OH Labor"/>
      <sheetName val="Bond Cost Calc"/>
      <sheetName val="W.Comp Rates"/>
      <sheetName val="Suta 2014 Rates Applied"/>
      <sheetName val="Fleet Rates"/>
      <sheetName val="Outside Rentals"/>
      <sheetName val="Risk Assesment"/>
      <sheetName val="Budget Form"/>
      <sheetName val="Call Sheet"/>
      <sheetName val="Sheet1"/>
    </sheetNames>
    <sheetDataSet>
      <sheetData sheetId="0">
        <row r="4">
          <cell r="A4" t="str">
            <v>ALM</v>
          </cell>
        </row>
      </sheetData>
      <sheetData sheetId="1">
        <row r="40">
          <cell r="P40">
            <v>0</v>
          </cell>
        </row>
      </sheetData>
      <sheetData sheetId="2">
        <row r="9">
          <cell r="C9">
            <v>643112</v>
          </cell>
        </row>
      </sheetData>
      <sheetData sheetId="3"/>
      <sheetData sheetId="4">
        <row r="39">
          <cell r="C39" t="str">
            <v>Item</v>
          </cell>
        </row>
      </sheetData>
      <sheetData sheetId="5">
        <row r="6">
          <cell r="P6">
            <v>407929.62</v>
          </cell>
        </row>
      </sheetData>
      <sheetData sheetId="6"/>
      <sheetData sheetId="7">
        <row r="2">
          <cell r="G2" t="str">
            <v>General incl. Equip, Mobilization &amp; Change Orders</v>
          </cell>
        </row>
      </sheetData>
      <sheetData sheetId="8">
        <row r="2">
          <cell r="B2" t="str">
            <v>AK</v>
          </cell>
        </row>
      </sheetData>
      <sheetData sheetId="9">
        <row r="315">
          <cell r="E315">
            <v>0</v>
          </cell>
        </row>
      </sheetData>
      <sheetData sheetId="10">
        <row r="19">
          <cell r="F19">
            <v>0</v>
          </cell>
        </row>
        <row r="40">
          <cell r="F40">
            <v>6000</v>
          </cell>
        </row>
      </sheetData>
      <sheetData sheetId="11">
        <row r="12">
          <cell r="H12">
            <v>51768.129364365785</v>
          </cell>
        </row>
      </sheetData>
      <sheetData sheetId="12">
        <row r="3">
          <cell r="A3" t="str">
            <v>G/L - General Liability</v>
          </cell>
        </row>
      </sheetData>
      <sheetData sheetId="13">
        <row r="17">
          <cell r="B17" t="str">
            <v>AL</v>
          </cell>
        </row>
      </sheetData>
      <sheetData sheetId="14">
        <row r="6">
          <cell r="E6" t="str">
            <v>FLEET_01</v>
          </cell>
        </row>
      </sheetData>
      <sheetData sheetId="15"/>
      <sheetData sheetId="16">
        <row r="6">
          <cell r="AI6" t="str">
            <v>MT1</v>
          </cell>
        </row>
      </sheetData>
      <sheetData sheetId="17">
        <row r="4">
          <cell r="A4" t="str">
            <v>Yes</v>
          </cell>
        </row>
      </sheetData>
      <sheetData sheetId="18"/>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t1"/>
      <sheetName val="Part12"/>
      <sheetName val="PART12 DEF"/>
      <sheetName val="HAU AUTOSYNCH"/>
      <sheetName val="HAU CRANE PWR"/>
      <sheetName val="HAU LIGHTING"/>
      <sheetName val="HAU BREAKER"/>
      <sheetName val="HAU XMISSION"/>
      <sheetName val="HAU PLTFRM"/>
      <sheetName val="HOL SAMPLING"/>
      <sheetName val="MNY GATES"/>
      <sheetName val="THF SLEEVE"/>
      <sheetName val="Sheet1"/>
      <sheetName val="convert"/>
      <sheetName val="sum"/>
      <sheetName val="Inputs"/>
      <sheetName val="F9_Hidden_Lists"/>
      <sheetName val="Footnotes"/>
    </sheetNames>
    <sheetDataSet>
      <sheetData sheetId="0" refreshError="1">
        <row r="28">
          <cell r="B28" t="str">
            <v>ADMIN</v>
          </cell>
          <cell r="C28" t="str">
            <v>4559</v>
          </cell>
        </row>
        <row r="29">
          <cell r="B29" t="str">
            <v>BLACK EAGLE</v>
          </cell>
          <cell r="C29" t="str">
            <v>4540</v>
          </cell>
        </row>
        <row r="30">
          <cell r="B30" t="str">
            <v>COCHRANE</v>
          </cell>
          <cell r="C30" t="str">
            <v>4560</v>
          </cell>
        </row>
        <row r="31">
          <cell r="B31" t="str">
            <v>HAUSER</v>
          </cell>
          <cell r="C31" t="str">
            <v>4543</v>
          </cell>
        </row>
        <row r="32">
          <cell r="B32" t="str">
            <v>HEBGEN</v>
          </cell>
          <cell r="C32" t="str">
            <v>4544</v>
          </cell>
        </row>
        <row r="33">
          <cell r="B33" t="str">
            <v>HOLTER</v>
          </cell>
          <cell r="C33" t="str">
            <v>4545</v>
          </cell>
        </row>
        <row r="34">
          <cell r="B34" t="str">
            <v>KERR</v>
          </cell>
          <cell r="C34" t="str">
            <v>4553</v>
          </cell>
        </row>
        <row r="35">
          <cell r="B35" t="str">
            <v>MADISON</v>
          </cell>
          <cell r="C35" t="str">
            <v>4546</v>
          </cell>
        </row>
        <row r="36">
          <cell r="B36" t="str">
            <v>MORONY</v>
          </cell>
          <cell r="C36" t="str">
            <v>4548</v>
          </cell>
        </row>
        <row r="37">
          <cell r="B37" t="str">
            <v>MYSTIC LAKE</v>
          </cell>
          <cell r="C37" t="str">
            <v>4549</v>
          </cell>
        </row>
        <row r="38">
          <cell r="B38" t="str">
            <v>RAINBOW</v>
          </cell>
          <cell r="C38" t="str">
            <v>4550</v>
          </cell>
        </row>
        <row r="39">
          <cell r="B39" t="str">
            <v>RYAN</v>
          </cell>
          <cell r="C39" t="str">
            <v>4552</v>
          </cell>
        </row>
        <row r="40">
          <cell r="B40" t="str">
            <v>THOMPSON FALLS</v>
          </cell>
          <cell r="C40" t="str">
            <v>4551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t1"/>
      <sheetName val="Part12"/>
      <sheetName val="PART12 DEF"/>
      <sheetName val="HAU AUTOSYNCH"/>
      <sheetName val="HAU CRANE PWR"/>
      <sheetName val="HAU LIGHTING"/>
      <sheetName val="HAU BREAKER"/>
      <sheetName val="HAU XMISSION"/>
      <sheetName val="HAU PLTFRM"/>
      <sheetName val="HOL SAMPLING"/>
      <sheetName val="MNY GATES"/>
      <sheetName val="THF SLEEVE"/>
      <sheetName val="convert"/>
      <sheetName val="sum"/>
      <sheetName val="Sheet1"/>
      <sheetName val="Inputs"/>
      <sheetName val="Footnotes"/>
      <sheetName val="F9_Hidden_Lists"/>
    </sheetNames>
    <sheetDataSet>
      <sheetData sheetId="0" refreshError="1">
        <row r="28">
          <cell r="B28" t="str">
            <v>ADMIN</v>
          </cell>
          <cell r="C28" t="str">
            <v>4559</v>
          </cell>
        </row>
        <row r="29">
          <cell r="B29" t="str">
            <v>BLACK EAGLE</v>
          </cell>
          <cell r="C29" t="str">
            <v>4540</v>
          </cell>
        </row>
        <row r="30">
          <cell r="B30" t="str">
            <v>COCHRANE</v>
          </cell>
          <cell r="C30" t="str">
            <v>4560</v>
          </cell>
        </row>
        <row r="31">
          <cell r="B31" t="str">
            <v>HAUSER</v>
          </cell>
          <cell r="C31" t="str">
            <v>4543</v>
          </cell>
        </row>
        <row r="32">
          <cell r="B32" t="str">
            <v>HEBGEN</v>
          </cell>
          <cell r="C32" t="str">
            <v>4544</v>
          </cell>
        </row>
        <row r="33">
          <cell r="B33" t="str">
            <v>HOLTER</v>
          </cell>
          <cell r="C33" t="str">
            <v>4545</v>
          </cell>
        </row>
        <row r="34">
          <cell r="B34" t="str">
            <v>KERR</v>
          </cell>
          <cell r="C34" t="str">
            <v>4553</v>
          </cell>
        </row>
        <row r="35">
          <cell r="B35" t="str">
            <v>MADISON</v>
          </cell>
          <cell r="C35" t="str">
            <v>4546</v>
          </cell>
        </row>
        <row r="36">
          <cell r="B36" t="str">
            <v>MORONY</v>
          </cell>
          <cell r="C36" t="str">
            <v>4548</v>
          </cell>
        </row>
        <row r="37">
          <cell r="B37" t="str">
            <v>MYSTIC LAKE</v>
          </cell>
          <cell r="C37" t="str">
            <v>4549</v>
          </cell>
        </row>
        <row r="38">
          <cell r="B38" t="str">
            <v>RAINBOW</v>
          </cell>
          <cell r="C38" t="str">
            <v>4550</v>
          </cell>
        </row>
        <row r="39">
          <cell r="B39" t="str">
            <v>RYAN</v>
          </cell>
          <cell r="C39" t="str">
            <v>4552</v>
          </cell>
        </row>
        <row r="40">
          <cell r="B40" t="str">
            <v>THOMPSON FALLS</v>
          </cell>
          <cell r="C40" t="str">
            <v>4551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1998"/>
      <sheetName val="Pipeline"/>
      <sheetName val="Other Pipeline"/>
      <sheetName val="Gas Management"/>
      <sheetName val="Unregulated"/>
      <sheetName val="International"/>
      <sheetName val="Miscellaneous"/>
      <sheetName val="NGV &amp; Refueling"/>
      <sheetName val="Alberta"/>
      <sheetName val="supporting worksheet"/>
      <sheetName val="Index Sht1"/>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ights-Intl"/>
      <sheetName val="1997 Forecast"/>
      <sheetName val="Footnot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Forwards"/>
      <sheetName val="Cash"/>
      <sheetName val="Dispatch 10"/>
      <sheetName val="Oper Stats"/>
      <sheetName val="Fuel"/>
      <sheetName val="Expenses"/>
      <sheetName val="Analysis"/>
      <sheetName val="CapEx"/>
      <sheetName val="Cap Prjcts"/>
      <sheetName val="Tls &amp; Equip"/>
      <sheetName val="Spares"/>
      <sheetName val="Office Purch"/>
      <sheetName val="Vehicle Purch"/>
      <sheetName val="Maj Maint Schd"/>
      <sheetName val="LTSA"/>
      <sheetName val="Proposed Work Scope "/>
      <sheetName val="Subs"/>
      <sheetName val="Chemicals"/>
      <sheetName val="Consumables"/>
      <sheetName val="Utilities"/>
      <sheetName val="Labor"/>
      <sheetName val="Labor backup A"/>
      <sheetName val="Labor backup B"/>
      <sheetName val="Train &amp; Trvl"/>
      <sheetName val="Emp &amp; Comm Rel"/>
      <sheetName val="Off Expnse"/>
      <sheetName val="Comm"/>
      <sheetName val="Vehicles"/>
      <sheetName val="Bldg Grnds"/>
      <sheetName val="Permits"/>
      <sheetName val="Prof Serv"/>
      <sheetName val="Taxes &amp; Fees"/>
      <sheetName val="Insur"/>
      <sheetName val="Admin Fees"/>
      <sheetName val="Spring Outage"/>
      <sheetName val="Fall Outage"/>
      <sheetName val="Maint P&amp;S"/>
      <sheetName val="Deferred fin fees LT"/>
      <sheetName val="Debt"/>
      <sheetName val="Swap "/>
      <sheetName val="LC Revised"/>
      <sheetName val="Deprec Bud"/>
      <sheetName val="Revolver"/>
      <sheetName val="Commitment Fees "/>
      <sheetName val="Credit Suisse"/>
      <sheetName val="Interest income"/>
      <sheetName val="Hourly Payments - 4"/>
      <sheetName val="HR's and Disp. Fuel Cons. - 3"/>
      <sheetName val="Daily Dispatch and Fuel - 5"/>
      <sheetName val="PPA Calculations - 2"/>
      <sheetName val="Pipeline"/>
      <sheetName val="Alberta"/>
      <sheetName val="GL Quer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Options"/>
      <sheetName val="Open Items"/>
      <sheetName val="Assumptions and Inputs"/>
      <sheetName val="HI-LEVEL EXHIBITS&gt;&gt;&gt;"/>
      <sheetName val="Inventory"/>
      <sheetName val="Business Valuation"/>
      <sheetName val="2005 LRP updated"/>
      <sheetName val="Total Summary"/>
      <sheetName val="Technology by Region"/>
      <sheetName val="New Tech"/>
      <sheetName val="Summary of Values"/>
      <sheetName val="PV Amort Benefit"/>
      <sheetName val="Historical Performance"/>
      <sheetName val="Corporate Eliminations"/>
      <sheetName val="Customers TP Margin"/>
      <sheetName val="Backlog"/>
      <sheetName val="WACC and WARA"/>
      <sheetName val="Japan REAS"/>
      <sheetName val="M&amp;E by Region"/>
      <sheetName val="LRP simplification"/>
      <sheetName val="Country break-down"/>
      <sheetName val="Revenue Detail"/>
      <sheetName val="Fine Process"/>
      <sheetName val="Dispense"/>
      <sheetName val="Total CMP"/>
      <sheetName val="Liquid Seperation"/>
      <sheetName val="Gas Micro"/>
      <sheetName val="Gas Delivery"/>
      <sheetName val="Summary of Tech Values"/>
      <sheetName val="Technology Royalty Support"/>
      <sheetName val="Tradename-Mykrolis"/>
      <sheetName val="Tradename-Other products"/>
      <sheetName val="TN Royalty Support"/>
      <sheetName val="Contributory Assets Detail"/>
      <sheetName val="Mykrolis inventory OLD DELETE"/>
      <sheetName val="Fixed Asset Detail"/>
      <sheetName val="Mykrolis - Extraction"/>
      <sheetName val="Extraction"/>
      <sheetName val="WACC"/>
      <sheetName val="M&amp;E Summary"/>
      <sheetName val="Workforce"/>
      <sheetName val="Labor and Materials"/>
      <sheetName val="Allocation of Selling Exp"/>
      <sheetName val="WIP % Complete"/>
      <sheetName val="Margins"/>
      <sheetName val="CLIENT PROVIDED"/>
      <sheetName val="Workforce Input"/>
      <sheetName val="US Reserves"/>
      <sheetName val="Total"/>
      <sheetName val="Liq"/>
      <sheetName val="Disp"/>
      <sheetName val="GMC"/>
      <sheetName val="CMP"/>
      <sheetName val="Gas Deliv"/>
      <sheetName val="Corp"/>
      <sheetName val="Revenue"/>
      <sheetName val="Inv Sourc Doc Updated"/>
      <sheetName val="BU Forecast"/>
      <sheetName val="2005 Budget"/>
      <sheetName val="2005 LRP"/>
      <sheetName val="P&amp;L(WW)"/>
      <sheetName val="Bal. Sheet(WW)"/>
      <sheetName val="Flow of Funds(WW)"/>
      <sheetName val="Summary"/>
      <sheetName val="BS"/>
      <sheetName val="Ratios"/>
      <sheetName val="Extraction Systems"/>
      <sheetName val="Trade Name"/>
      <sheetName val="Backlog UPDATE"/>
      <sheetName val="Backlog Information"/>
      <sheetName val="NOT USED"/>
      <sheetName val="Template Spreadsheet"/>
      <sheetName val="Cost to Complete"/>
      <sheetName val="R&amp;D Project Matrices"/>
      <sheetName val="Summary of Tradenames"/>
      <sheetName val="Customers Residual Income"/>
      <sheetName val="Print Macros"/>
      <sheetName val="Module3"/>
      <sheetName val="Index Sh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um Point Summary"/>
      <sheetName val="Sandy Creek Summary"/>
      <sheetName val="Plum Point Actual 6-30"/>
      <sheetName val="Plum Actual 9-30"/>
      <sheetName val="Plum 9-30-07 Hypo"/>
      <sheetName val="Sandy Actual 9-30"/>
      <sheetName val="SC Swaps Hypo 9-30-07"/>
      <sheetName val="GL Query"/>
      <sheetName val="Chieftain-All"/>
      <sheetName val="Chieftain-LBO"/>
      <sheetName val="Store 1999"/>
      <sheetName val="95 Sales"/>
      <sheetName val="96 Sales"/>
      <sheetName val="Offer_Valu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P"/>
      <sheetName val="Old Whole Co Model"/>
      <sheetName val="IS Summ"/>
      <sheetName val="Op Model To Banks"/>
      <sheetName val="Canadian Value"/>
      <sheetName val="Sheet1"/>
      <sheetName val="Returns"/>
      <sheetName val="Capex"/>
      <sheetName val="WriteUp"/>
      <sheetName val="PPT Slides"/>
      <sheetName val="Sources Uses"/>
      <sheetName val="Share Price"/>
      <sheetName val="Cash"/>
      <sheetName val="LEH Quarterly"/>
      <sheetName val="Equity Pres"/>
      <sheetName val="EXE MAIN MODEL"/>
      <sheetName val="Operating Build"/>
      <sheetName val="Waterfall-MDP"/>
      <sheetName val="Waterfall-MDP Acq"/>
      <sheetName val="Summary Waterfall"/>
      <sheetName val="GL Query"/>
      <sheetName val="1997 Forecast"/>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log"/>
      <sheetName val="Consol C-4a by Ptn"/>
      <sheetName val="Sheet1"/>
      <sheetName val="Mgmt fees_DO NOT USE"/>
      <sheetName val="Finance Assumptions"/>
      <sheetName val="PwrMarket"/>
      <sheetName val="Sirona"/>
      <sheetName val="Contributory Assets Detail"/>
      <sheetName val="Assumptions and In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 MW 5-yr Hedge - Base"/>
      <sheetName val="250 MW 5-yr Hedge - Floor"/>
      <sheetName val="250 MW 3-yr Hedge - Base"/>
      <sheetName val="250 MW 3-yr Hedge - Floor"/>
      <sheetName val="450 MW 5-yr Hedge - Base"/>
      <sheetName val="450 MW 5-yr Hedge - Floor"/>
      <sheetName val="450 MW 3-yr Hedge - Base"/>
      <sheetName val="450 MW 3-yr Hedge - Floor"/>
      <sheetName val="Assumptions"/>
      <sheetName val="OperPar"/>
      <sheetName val="Power Market"/>
      <sheetName val="CSFB Quarterly Waterfall"/>
      <sheetName val="supporting worksheet"/>
      <sheetName val="Gas Prices"/>
      <sheetName val="GETDESC"/>
      <sheetName val="GETRECO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Inputs"/>
      <sheetName val="Forecast"/>
      <sheetName val="Rev _ Opex Build"/>
      <sheetName val="Capex _ Financing Req_d"/>
      <sheetName val="Levered FCF"/>
      <sheetName val="Three_statement"/>
      <sheetName val="IRR"/>
      <sheetName val="vector1"/>
      <sheetName val="Outputs ---&gt;"/>
      <sheetName val="S&amp;U"/>
      <sheetName val="Operating costs"/>
      <sheetName val="Cable costs"/>
      <sheetName val="EBITDA build"/>
      <sheetName val="Cash flow"/>
    </sheetNames>
    <sheetDataSet>
      <sheetData sheetId="0" refreshError="1"/>
      <sheetData sheetId="1" refreshError="1"/>
      <sheetData sheetId="2">
        <row r="4">
          <cell r="D4">
            <v>0</v>
          </cell>
        </row>
      </sheetData>
      <sheetData sheetId="3"/>
      <sheetData sheetId="4" refreshError="1"/>
      <sheetData sheetId="5" refreshError="1"/>
      <sheetData sheetId="6"/>
      <sheetData sheetId="7" refreshError="1"/>
      <sheetData sheetId="8" refreshError="1"/>
      <sheetData sheetId="9" refreshError="1"/>
      <sheetData sheetId="10" refreshError="1"/>
      <sheetData sheetId="11">
        <row r="2">
          <cell r="B2" t="str">
            <v>($ in thousands)</v>
          </cell>
          <cell r="D2" t="str">
            <v/>
          </cell>
          <cell r="H2" t="str">
            <v/>
          </cell>
        </row>
        <row r="3">
          <cell r="B3" t="str">
            <v>Sources - Non-firm case(1)</v>
          </cell>
          <cell r="F3" t="str">
            <v>Costs - Non-firm case</v>
          </cell>
        </row>
        <row r="4">
          <cell r="C4" t="str">
            <v>% of total</v>
          </cell>
          <cell r="D4" t="str">
            <v>Amount</v>
          </cell>
          <cell r="F4" t="str">
            <v>Cable-related project costs</v>
          </cell>
        </row>
        <row r="5">
          <cell r="B5" t="str">
            <v>Total debt financing</v>
          </cell>
          <cell r="C5">
            <v>0</v>
          </cell>
          <cell r="D5">
            <v>0</v>
          </cell>
          <cell r="F5" t="str">
            <v>EPC for PAR Site</v>
          </cell>
          <cell r="H5">
            <v>26230</v>
          </cell>
        </row>
        <row r="6">
          <cell r="B6" t="str">
            <v>Total equity financing</v>
          </cell>
          <cell r="C6">
            <v>1</v>
          </cell>
          <cell r="D6">
            <v>528100.81652055518</v>
          </cell>
          <cell r="F6" t="str">
            <v>EPC for Cable (NJ &amp; NY Pool to Pool Tie)</v>
          </cell>
          <cell r="H6">
            <v>215435.4</v>
          </cell>
        </row>
        <row r="7">
          <cell r="F7" t="str">
            <v>PJM Interconnection Upgrades (Pre-COD)</v>
          </cell>
          <cell r="H7">
            <v>133000</v>
          </cell>
        </row>
        <row r="8">
          <cell r="F8" t="str">
            <v xml:space="preserve">CON ED Substation Interconnection </v>
          </cell>
          <cell r="H8">
            <v>25000</v>
          </cell>
        </row>
        <row r="9">
          <cell r="F9" t="str">
            <v>Interconnection Studies and Permitting</v>
          </cell>
          <cell r="H9">
            <v>5298.7751600000011</v>
          </cell>
        </row>
        <row r="10">
          <cell r="F10" t="str">
            <v xml:space="preserve">Land &amp; R.O.W. </v>
          </cell>
          <cell r="H10">
            <v>27672.098686666668</v>
          </cell>
        </row>
        <row r="11">
          <cell r="F11" t="str">
            <v>EPC Risk &amp; Contingency (last 6 months of construction)</v>
          </cell>
          <cell r="H11">
            <v>39966.540000000008</v>
          </cell>
        </row>
        <row r="12">
          <cell r="F12" t="str">
            <v>Total cable-related project costs</v>
          </cell>
          <cell r="H12">
            <v>472602.81384666672</v>
          </cell>
        </row>
        <row r="14">
          <cell r="F14" t="str">
            <v>Sponsor costs</v>
          </cell>
        </row>
        <row r="15">
          <cell r="F15" t="str">
            <v>Development-Legal/Advisors</v>
          </cell>
          <cell r="H15">
            <v>16358.098470000003</v>
          </cell>
        </row>
        <row r="16">
          <cell r="F16" t="str">
            <v>Sponsor Legal/Closing</v>
          </cell>
          <cell r="H16">
            <v>1200</v>
          </cell>
        </row>
        <row r="17">
          <cell r="F17" t="str">
            <v>Lender Legal/Closing</v>
          </cell>
          <cell r="H17">
            <v>800</v>
          </cell>
        </row>
        <row r="18">
          <cell r="F18" t="str">
            <v>Management Fee (Dev &amp; Construction)</v>
          </cell>
          <cell r="H18">
            <v>12100</v>
          </cell>
        </row>
        <row r="19">
          <cell r="F19" t="str">
            <v>Final Purchase Payment to PSEG</v>
          </cell>
          <cell r="H19">
            <v>2000</v>
          </cell>
        </row>
        <row r="20">
          <cell r="F20" t="str">
            <v>Spares</v>
          </cell>
          <cell r="H20">
            <v>4622.049</v>
          </cell>
        </row>
        <row r="21">
          <cell r="F21" t="str">
            <v>Development Period Contingency</v>
          </cell>
          <cell r="H21">
            <v>3384.0753920000002</v>
          </cell>
        </row>
        <row r="22">
          <cell r="F22" t="str">
            <v>Total sponsor costs</v>
          </cell>
          <cell r="H22">
            <v>40464.222862000002</v>
          </cell>
        </row>
        <row r="24">
          <cell r="F24" t="str">
            <v>Financing &amp; closing costs:</v>
          </cell>
        </row>
        <row r="25">
          <cell r="F25" t="str">
            <v>Development Fees</v>
          </cell>
          <cell r="H25">
            <v>5394</v>
          </cell>
        </row>
        <row r="26">
          <cell r="F26" t="str">
            <v>Working Capital</v>
          </cell>
          <cell r="H26">
            <v>4774.7798118884593</v>
          </cell>
        </row>
        <row r="27">
          <cell r="F27" t="str">
            <v>Syndication/Admin Fee(2)</v>
          </cell>
          <cell r="H27">
            <v>4865.0000000000009</v>
          </cell>
        </row>
        <row r="28">
          <cell r="F28" t="str">
            <v>Interest During Construction Reserve (IDC reserve)</v>
          </cell>
          <cell r="H28">
            <v>0</v>
          </cell>
        </row>
        <row r="29">
          <cell r="F29" t="str">
            <v>Debt Service Reserve</v>
          </cell>
          <cell r="H29">
            <v>0</v>
          </cell>
        </row>
        <row r="30">
          <cell r="F30" t="str">
            <v>Total financing costs</v>
          </cell>
          <cell r="H30">
            <v>15033.77981188846</v>
          </cell>
        </row>
        <row r="32">
          <cell r="B32" t="str">
            <v>Total sources</v>
          </cell>
          <cell r="D32">
            <v>528100.81652055518</v>
          </cell>
          <cell r="F32" t="str">
            <v>Total costs</v>
          </cell>
          <cell r="H32">
            <v>528100.81652055518</v>
          </cell>
        </row>
        <row r="33">
          <cell r="F33" t="str">
            <v>Installed Cost ($/kW 2008)</v>
          </cell>
          <cell r="H33">
            <v>754.42973788650738</v>
          </cell>
        </row>
        <row r="34">
          <cell r="B34" t="str">
            <v>(1)  Assumes an 80% / 20% debt / equity financing split, premised on a long-term contract with an investment grade counterparty for the Project’s capacity.</v>
          </cell>
        </row>
        <row r="35">
          <cell r="B35" t="str">
            <v>(2)  Syndication fee is driven by assumed transaction alternative and corresponding valuation parameters. For illustrative purposes, current syndication/admin fee is based on a sale</v>
          </cell>
        </row>
        <row r="36">
          <cell r="B36" t="str">
            <v xml:space="preserve">      of CHH's interest along with the B2 units for $139.0 million. Please refer to the model distributed with the CIM for a more detailed analysis.</v>
          </cell>
        </row>
      </sheetData>
      <sheetData sheetId="12" refreshError="1"/>
      <sheetData sheetId="13" refreshError="1"/>
      <sheetData sheetId="14" refreshError="1"/>
      <sheetData sheetId="1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ortis Transactions"/>
      <sheetName val="NEVP"/>
      <sheetName val="INDICES"/>
      <sheetName val="ISS"/>
      <sheetName val="GAS BALANCE"/>
      <sheetName val="STARTS &amp; VOM"/>
      <sheetName val="PLANT DATA"/>
      <sheetName val="CISO CHARGES"/>
      <sheetName val="Gas Trades"/>
      <sheetName val="Power Trades"/>
      <sheetName val="Configu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v>39234</v>
          </cell>
          <cell r="E2">
            <v>39235</v>
          </cell>
          <cell r="F2">
            <v>39236</v>
          </cell>
          <cell r="G2">
            <v>39237</v>
          </cell>
          <cell r="H2">
            <v>39238</v>
          </cell>
          <cell r="I2">
            <v>39239</v>
          </cell>
          <cell r="J2">
            <v>39240</v>
          </cell>
          <cell r="K2">
            <v>39241</v>
          </cell>
          <cell r="L2">
            <v>39242</v>
          </cell>
          <cell r="M2">
            <v>39243</v>
          </cell>
          <cell r="N2">
            <v>39244</v>
          </cell>
          <cell r="O2">
            <v>39245</v>
          </cell>
          <cell r="P2">
            <v>39246</v>
          </cell>
          <cell r="Q2">
            <v>39247</v>
          </cell>
          <cell r="R2">
            <v>39248</v>
          </cell>
          <cell r="S2">
            <v>39249</v>
          </cell>
          <cell r="T2">
            <v>39250</v>
          </cell>
          <cell r="U2">
            <v>39251</v>
          </cell>
          <cell r="V2">
            <v>39252</v>
          </cell>
          <cell r="W2">
            <v>39253</v>
          </cell>
          <cell r="X2">
            <v>39254</v>
          </cell>
          <cell r="Y2">
            <v>39255</v>
          </cell>
          <cell r="Z2">
            <v>39256</v>
          </cell>
          <cell r="AA2">
            <v>39257</v>
          </cell>
          <cell r="AB2">
            <v>39258</v>
          </cell>
          <cell r="AC2">
            <v>39259</v>
          </cell>
          <cell r="AD2">
            <v>39260</v>
          </cell>
          <cell r="AE2">
            <v>39261</v>
          </cell>
          <cell r="AF2">
            <v>39262</v>
          </cell>
          <cell r="AG2">
            <v>39263</v>
          </cell>
          <cell r="AH2">
            <v>39264</v>
          </cell>
        </row>
        <row r="3">
          <cell r="O3">
            <v>-477.63</v>
          </cell>
          <cell r="Q3">
            <v>-1201.8599999999999</v>
          </cell>
          <cell r="W3">
            <v>-2433.85</v>
          </cell>
        </row>
        <row r="4">
          <cell r="O4">
            <v>-116.23</v>
          </cell>
          <cell r="Q4">
            <v>-1708.98</v>
          </cell>
          <cell r="W4">
            <v>-331.93</v>
          </cell>
        </row>
        <row r="5">
          <cell r="P5">
            <v>-0.65</v>
          </cell>
        </row>
        <row r="6">
          <cell r="O6">
            <v>-28.52</v>
          </cell>
          <cell r="Q6">
            <v>-754.59</v>
          </cell>
          <cell r="W6">
            <v>-260.82</v>
          </cell>
        </row>
        <row r="7">
          <cell r="N7">
            <v>-38.340000000000003</v>
          </cell>
          <cell r="O7">
            <v>-265.95999999999998</v>
          </cell>
          <cell r="P7">
            <v>-496.47</v>
          </cell>
          <cell r="Q7">
            <v>-500.51</v>
          </cell>
          <cell r="W7">
            <v>-408.4</v>
          </cell>
        </row>
        <row r="8">
          <cell r="N8">
            <v>-0.81</v>
          </cell>
          <cell r="O8">
            <v>-5.34</v>
          </cell>
          <cell r="P8">
            <v>-5.66</v>
          </cell>
          <cell r="Q8">
            <v>-3.41</v>
          </cell>
          <cell r="W8">
            <v>-5.43</v>
          </cell>
        </row>
        <row r="9">
          <cell r="O9">
            <v>-3.36</v>
          </cell>
        </row>
        <row r="10">
          <cell r="O10">
            <v>-0.84</v>
          </cell>
        </row>
        <row r="11">
          <cell r="O11">
            <v>-10.5</v>
          </cell>
        </row>
        <row r="12">
          <cell r="O12">
            <v>-61.77</v>
          </cell>
        </row>
        <row r="13">
          <cell r="N13">
            <v>-15.49</v>
          </cell>
        </row>
        <row r="14">
          <cell r="N14">
            <v>-0.54</v>
          </cell>
          <cell r="O14">
            <v>-3.53</v>
          </cell>
          <cell r="P14">
            <v>-3.74</v>
          </cell>
          <cell r="Q14">
            <v>-2.25</v>
          </cell>
          <cell r="W14">
            <v>-3.59</v>
          </cell>
        </row>
        <row r="16">
          <cell r="D16">
            <v>0</v>
          </cell>
          <cell r="E16">
            <v>0</v>
          </cell>
          <cell r="F16">
            <v>0</v>
          </cell>
          <cell r="G16">
            <v>0</v>
          </cell>
          <cell r="H16">
            <v>0</v>
          </cell>
          <cell r="I16">
            <v>0</v>
          </cell>
          <cell r="J16">
            <v>0</v>
          </cell>
          <cell r="K16">
            <v>0</v>
          </cell>
          <cell r="L16">
            <v>0</v>
          </cell>
          <cell r="M16">
            <v>0</v>
          </cell>
          <cell r="N16">
            <v>-55.180000000000007</v>
          </cell>
          <cell r="O16">
            <v>-973.68</v>
          </cell>
          <cell r="P16">
            <v>-506.52000000000004</v>
          </cell>
          <cell r="Q16">
            <v>-4171.6000000000004</v>
          </cell>
          <cell r="R16">
            <v>0</v>
          </cell>
          <cell r="S16">
            <v>0</v>
          </cell>
          <cell r="T16">
            <v>0</v>
          </cell>
          <cell r="U16">
            <v>0</v>
          </cell>
          <cell r="V16">
            <v>0</v>
          </cell>
          <cell r="W16">
            <v>-3444.02</v>
          </cell>
          <cell r="X16">
            <v>0</v>
          </cell>
          <cell r="Y16">
            <v>0</v>
          </cell>
          <cell r="Z16">
            <v>0</v>
          </cell>
          <cell r="AA16">
            <v>0</v>
          </cell>
          <cell r="AB16">
            <v>0</v>
          </cell>
          <cell r="AC16">
            <v>0</v>
          </cell>
          <cell r="AD16">
            <v>0</v>
          </cell>
          <cell r="AE16">
            <v>0</v>
          </cell>
          <cell r="AF16">
            <v>0</v>
          </cell>
          <cell r="AG16">
            <v>0</v>
          </cell>
        </row>
      </sheetData>
      <sheetData sheetId="9" refreshError="1"/>
      <sheetData sheetId="10" refreshError="1">
        <row r="4">
          <cell r="A4">
            <v>39234</v>
          </cell>
          <cell r="J4" t="str">
            <v>Custom</v>
          </cell>
          <cell r="AQ4">
            <v>-16832</v>
          </cell>
        </row>
        <row r="5">
          <cell r="A5">
            <v>39235</v>
          </cell>
          <cell r="J5" t="str">
            <v>Custom</v>
          </cell>
          <cell r="AQ5">
            <v>-16832</v>
          </cell>
        </row>
        <row r="6">
          <cell r="A6">
            <v>39236</v>
          </cell>
          <cell r="J6" t="str">
            <v>Custom</v>
          </cell>
          <cell r="AQ6">
            <v>-750</v>
          </cell>
        </row>
        <row r="7">
          <cell r="A7">
            <v>39236</v>
          </cell>
          <cell r="J7" t="str">
            <v>Custom</v>
          </cell>
          <cell r="AQ7">
            <v>-14280</v>
          </cell>
        </row>
        <row r="8">
          <cell r="A8">
            <v>39237</v>
          </cell>
          <cell r="J8" t="str">
            <v>Custom</v>
          </cell>
          <cell r="AQ8">
            <v>-17621</v>
          </cell>
        </row>
        <row r="9">
          <cell r="A9">
            <v>39237</v>
          </cell>
          <cell r="J9" t="str">
            <v>Hourly</v>
          </cell>
          <cell r="AQ9">
            <v>-18480</v>
          </cell>
        </row>
        <row r="10">
          <cell r="A10">
            <v>39238</v>
          </cell>
          <cell r="J10" t="str">
            <v>Custom</v>
          </cell>
          <cell r="AQ10">
            <v>-16832</v>
          </cell>
        </row>
        <row r="11">
          <cell r="A11">
            <v>39241</v>
          </cell>
          <cell r="J11" t="str">
            <v>Custom</v>
          </cell>
          <cell r="AQ11">
            <v>-1750</v>
          </cell>
        </row>
        <row r="12">
          <cell r="A12">
            <v>39241</v>
          </cell>
          <cell r="J12" t="str">
            <v>Custom</v>
          </cell>
          <cell r="AQ12">
            <v>-9856</v>
          </cell>
        </row>
        <row r="13">
          <cell r="A13">
            <v>39242</v>
          </cell>
          <cell r="J13" t="str">
            <v>Custom</v>
          </cell>
          <cell r="AQ13">
            <v>-1750</v>
          </cell>
        </row>
        <row r="14">
          <cell r="A14">
            <v>39242</v>
          </cell>
          <cell r="J14" t="str">
            <v>Custom</v>
          </cell>
          <cell r="AQ14">
            <v>-9856</v>
          </cell>
        </row>
        <row r="15">
          <cell r="A15">
            <v>39243</v>
          </cell>
          <cell r="J15" t="str">
            <v>Custom</v>
          </cell>
          <cell r="AQ15">
            <v>-325</v>
          </cell>
        </row>
        <row r="16">
          <cell r="A16">
            <v>39244</v>
          </cell>
          <cell r="J16" t="str">
            <v>Custom</v>
          </cell>
          <cell r="AQ16">
            <v>-13939</v>
          </cell>
        </row>
        <row r="17">
          <cell r="A17">
            <v>39244</v>
          </cell>
          <cell r="J17" t="str">
            <v>Hourly</v>
          </cell>
          <cell r="AQ17">
            <v>-1125</v>
          </cell>
        </row>
        <row r="18">
          <cell r="A18">
            <v>39244</v>
          </cell>
          <cell r="J18" t="str">
            <v>Hourly</v>
          </cell>
          <cell r="AQ18">
            <v>-780</v>
          </cell>
        </row>
        <row r="19">
          <cell r="A19">
            <v>39245</v>
          </cell>
          <cell r="J19" t="str">
            <v>Custom</v>
          </cell>
          <cell r="AQ19">
            <v>-172900</v>
          </cell>
        </row>
        <row r="20">
          <cell r="A20">
            <v>39245</v>
          </cell>
          <cell r="J20" t="str">
            <v>Custom</v>
          </cell>
          <cell r="AQ20">
            <v>-22326</v>
          </cell>
        </row>
        <row r="21">
          <cell r="A21">
            <v>39245</v>
          </cell>
          <cell r="J21" t="str">
            <v>Hourly</v>
          </cell>
          <cell r="AQ21">
            <v>-4000</v>
          </cell>
        </row>
        <row r="22">
          <cell r="A22">
            <v>39245</v>
          </cell>
          <cell r="J22" t="str">
            <v>Hourly</v>
          </cell>
          <cell r="AQ22">
            <v>-3950</v>
          </cell>
        </row>
        <row r="23">
          <cell r="A23">
            <v>39246</v>
          </cell>
          <cell r="J23" t="str">
            <v>Custom</v>
          </cell>
          <cell r="AQ23">
            <v>-200200</v>
          </cell>
        </row>
        <row r="24">
          <cell r="A24">
            <v>39246</v>
          </cell>
          <cell r="J24" t="str">
            <v>Custom</v>
          </cell>
          <cell r="AQ24">
            <v>-17843.5</v>
          </cell>
        </row>
        <row r="25">
          <cell r="A25">
            <v>39246</v>
          </cell>
          <cell r="J25" t="str">
            <v>Hourly</v>
          </cell>
          <cell r="AQ25">
            <v>-33000</v>
          </cell>
        </row>
        <row r="26">
          <cell r="A26">
            <v>39246</v>
          </cell>
          <cell r="J26" t="str">
            <v>Hourly</v>
          </cell>
          <cell r="AQ26">
            <v>1925</v>
          </cell>
        </row>
        <row r="27">
          <cell r="A27">
            <v>39247</v>
          </cell>
          <cell r="J27" t="str">
            <v>Custom</v>
          </cell>
          <cell r="AQ27">
            <v>-11937</v>
          </cell>
        </row>
        <row r="28">
          <cell r="A28">
            <v>39247</v>
          </cell>
          <cell r="J28" t="str">
            <v>Custom</v>
          </cell>
          <cell r="AQ28">
            <v>-175040</v>
          </cell>
        </row>
        <row r="29">
          <cell r="A29">
            <v>39247</v>
          </cell>
          <cell r="J29" t="str">
            <v>Custom</v>
          </cell>
          <cell r="AQ29">
            <v>-9600</v>
          </cell>
        </row>
        <row r="30">
          <cell r="A30">
            <v>39247</v>
          </cell>
          <cell r="J30" t="str">
            <v>Custom</v>
          </cell>
          <cell r="AQ30">
            <v>-325</v>
          </cell>
        </row>
        <row r="31">
          <cell r="A31">
            <v>39247</v>
          </cell>
          <cell r="J31" t="str">
            <v>Hourly</v>
          </cell>
          <cell r="AQ31">
            <v>-18500</v>
          </cell>
        </row>
        <row r="32">
          <cell r="A32">
            <v>39248</v>
          </cell>
          <cell r="J32" t="str">
            <v>Custom</v>
          </cell>
          <cell r="AQ32">
            <v>-33880</v>
          </cell>
        </row>
        <row r="33">
          <cell r="A33">
            <v>39248</v>
          </cell>
          <cell r="J33" t="str">
            <v>Custom</v>
          </cell>
          <cell r="AQ33">
            <v>-2392.5</v>
          </cell>
        </row>
        <row r="34">
          <cell r="A34">
            <v>39249</v>
          </cell>
          <cell r="J34" t="str">
            <v>Custom</v>
          </cell>
          <cell r="AQ34">
            <v>-33880</v>
          </cell>
        </row>
        <row r="35">
          <cell r="A35">
            <v>39249</v>
          </cell>
          <cell r="J35" t="str">
            <v>Custom</v>
          </cell>
          <cell r="AQ35">
            <v>-2392.5</v>
          </cell>
        </row>
        <row r="36">
          <cell r="A36">
            <v>39249</v>
          </cell>
          <cell r="J36" t="str">
            <v>Hourly</v>
          </cell>
          <cell r="AQ36">
            <v>-2100</v>
          </cell>
        </row>
        <row r="37">
          <cell r="A37">
            <v>39250</v>
          </cell>
          <cell r="J37" t="str">
            <v>Custom</v>
          </cell>
          <cell r="AQ37">
            <v>-22400</v>
          </cell>
        </row>
        <row r="38">
          <cell r="A38">
            <v>39250</v>
          </cell>
          <cell r="J38" t="str">
            <v>Custom</v>
          </cell>
          <cell r="AQ38">
            <v>-1100</v>
          </cell>
        </row>
        <row r="39">
          <cell r="A39">
            <v>39251</v>
          </cell>
          <cell r="J39" t="str">
            <v>Custom</v>
          </cell>
          <cell r="AQ39">
            <v>-22400</v>
          </cell>
        </row>
        <row r="40">
          <cell r="A40">
            <v>39251</v>
          </cell>
          <cell r="J40" t="str">
            <v>Custom</v>
          </cell>
          <cell r="AQ40">
            <v>-1100</v>
          </cell>
        </row>
        <row r="41">
          <cell r="A41">
            <v>39252</v>
          </cell>
          <cell r="J41" t="str">
            <v>Custom</v>
          </cell>
          <cell r="AQ41">
            <v>-27843.75</v>
          </cell>
        </row>
        <row r="42">
          <cell r="A42">
            <v>39252</v>
          </cell>
          <cell r="J42" t="str">
            <v>Custom</v>
          </cell>
          <cell r="AQ42">
            <v>-1260</v>
          </cell>
        </row>
        <row r="43">
          <cell r="A43">
            <v>39252</v>
          </cell>
          <cell r="J43" t="str">
            <v>Custom</v>
          </cell>
          <cell r="AQ43">
            <v>-3680</v>
          </cell>
        </row>
        <row r="44">
          <cell r="A44">
            <v>39253</v>
          </cell>
          <cell r="J44" t="str">
            <v>Custom</v>
          </cell>
          <cell r="AQ44">
            <v>-2365</v>
          </cell>
        </row>
        <row r="45">
          <cell r="A45">
            <v>39253</v>
          </cell>
          <cell r="J45" t="str">
            <v>Custom</v>
          </cell>
          <cell r="AQ45">
            <v>-25900</v>
          </cell>
        </row>
        <row r="46">
          <cell r="A46">
            <v>39253</v>
          </cell>
          <cell r="J46" t="str">
            <v>Custom</v>
          </cell>
          <cell r="AQ46">
            <v>-5325</v>
          </cell>
        </row>
        <row r="47">
          <cell r="A47">
            <v>39253</v>
          </cell>
          <cell r="J47" t="str">
            <v>Custom</v>
          </cell>
          <cell r="AQ47">
            <v>-3680</v>
          </cell>
        </row>
        <row r="48">
          <cell r="A48">
            <v>39253</v>
          </cell>
          <cell r="J48" t="str">
            <v>Hourly</v>
          </cell>
          <cell r="AQ48">
            <v>-6880</v>
          </cell>
        </row>
        <row r="49">
          <cell r="A49">
            <v>39253</v>
          </cell>
          <cell r="J49" t="str">
            <v>Hourly</v>
          </cell>
          <cell r="AQ49">
            <v>-21120</v>
          </cell>
        </row>
        <row r="50">
          <cell r="A50">
            <v>39254</v>
          </cell>
          <cell r="J50" t="str">
            <v>Custom</v>
          </cell>
          <cell r="AQ50">
            <v>-2365</v>
          </cell>
        </row>
        <row r="51">
          <cell r="A51">
            <v>39254</v>
          </cell>
          <cell r="J51" t="str">
            <v>Custom</v>
          </cell>
          <cell r="AQ51">
            <v>0</v>
          </cell>
        </row>
        <row r="52">
          <cell r="A52">
            <v>39254</v>
          </cell>
          <cell r="J52" t="str">
            <v>Hourly</v>
          </cell>
          <cell r="AQ52">
            <v>-18000</v>
          </cell>
        </row>
        <row r="53">
          <cell r="A53">
            <v>39254</v>
          </cell>
          <cell r="J53" t="str">
            <v>Hourly</v>
          </cell>
          <cell r="AQ53">
            <v>-20800</v>
          </cell>
        </row>
        <row r="54">
          <cell r="A54">
            <v>39254</v>
          </cell>
          <cell r="J54" t="str">
            <v>Hourly</v>
          </cell>
          <cell r="AQ54">
            <v>-20000</v>
          </cell>
        </row>
      </sheetData>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all 9.18.06 (2)"/>
      <sheetName val="GHCI Research"/>
      <sheetName val="Other Op Exp"/>
      <sheetName val="Comments"/>
      <sheetName val="IRR Bridge"/>
      <sheetName val="Cash"/>
      <sheetName val="__FDSCACHE__"/>
      <sheetName val="2007 and Regional"/>
      <sheetName val="EBITDA changes"/>
      <sheetName val="cvt mw"/>
      <sheetName val="Chgs"/>
      <sheetName val="Acquisitions"/>
      <sheetName val="To Co Bridges"/>
      <sheetName val="Wfall 9.14.06"/>
      <sheetName val="Bank Bridge"/>
      <sheetName val="Log of Changes"/>
      <sheetName val="writeup2"/>
      <sheetName val="ME and NTP Acqs"/>
      <sheetName val="Model"/>
      <sheetName val="GHCI Op Build"/>
      <sheetName val="Wfall 9.18.06"/>
      <sheetName val="GHCI vs EXE"/>
      <sheetName val="Multiples"/>
      <sheetName val="MW Calc"/>
      <sheetName val="Wfall 9.17.06"/>
      <sheetName val="Paydown"/>
      <sheetName val="WriteUp"/>
      <sheetName val="PPT Pres"/>
      <sheetName val="bridge3"/>
      <sheetName val="Wfall 9.14.06 (v2)"/>
      <sheetName val="Wfall 9.10.06"/>
      <sheetName val="Wfall 9.7.06"/>
      <sheetName val="Wfall 9.5.06"/>
      <sheetName val="NWA"/>
      <sheetName val="Sheet2"/>
      <sheetName val="Equity Pres"/>
      <sheetName val="Sheet1"/>
      <sheetName val="Wfall 8.30.06"/>
      <sheetName val="Sources and Uses"/>
      <sheetName val="Returns"/>
      <sheetName val="Mgmt Comp"/>
      <sheetName val="Shares and Ent V"/>
      <sheetName val="Bridge"/>
      <sheetName val="Sources and Uses Adj."/>
      <sheetName val="Leverage layout"/>
      <sheetName val="AVP"/>
      <sheetName val="Waterfall"/>
      <sheetName val="Finance Assumptions"/>
      <sheetName val="PwrMarket"/>
      <sheetName val="EXE MAIN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2">
          <cell r="V72">
            <v>1</v>
          </cell>
        </row>
      </sheetData>
      <sheetData sheetId="18" refreshError="1"/>
      <sheetData sheetId="19" refreshError="1">
        <row r="3">
          <cell r="H3">
            <v>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Qtr_EPS"/>
      <sheetName val="Qtrly_EPS"/>
      <sheetName val="Ele_Op"/>
      <sheetName val="Gas_Trans"/>
      <sheetName val="Field_Svc"/>
      <sheetName val="Eng_Serv"/>
      <sheetName val="Ventures"/>
      <sheetName val="Duke_other"/>
      <sheetName val="Summary"/>
      <sheetName val="Module1"/>
      <sheetName val="Finance"/>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rol"/>
      <sheetName val="FuelMarkets"/>
      <sheetName val="DailyFuel"/>
      <sheetName val="EmissionMarkets"/>
      <sheetName val="EnergyMarkets"/>
      <sheetName val="Thermal Generators"/>
      <sheetName val="Generators"/>
      <sheetName val="CAES Resources"/>
      <sheetName val="HY Gen"/>
      <sheetName val="EnergyHedges"/>
      <sheetName val="Unit Results"/>
      <sheetName val="Unit Results (M)"/>
      <sheetName val="Results (Annual)"/>
      <sheetName val="Results (Monthly)"/>
      <sheetName val="Fuel_Consumption"/>
      <sheetName val="MonthlyGen"/>
      <sheetName val="MonthlyGenRev"/>
      <sheetName val="MonthlyEH"/>
      <sheetName val="MonthlyEHRev"/>
      <sheetName val="Detail"/>
      <sheetName val="Typical_Day"/>
      <sheetName val="Plots"/>
      <sheetName val="HourData"/>
      <sheetName val="HourDataCAES"/>
      <sheetName val="CSV"/>
      <sheetName val="CSV (2)"/>
      <sheetName val="Temp"/>
      <sheetName val="RawResults1"/>
      <sheetName val="RawResults2"/>
      <sheetName val="RawResults3"/>
      <sheetName val="HourData2"/>
      <sheetName val="Sheet2"/>
      <sheetName val="Annual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8">
          <cell r="F38">
            <v>26</v>
          </cell>
        </row>
        <row r="39">
          <cell r="F39">
            <v>7</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GoSystem"/>
      <sheetName val="ProSystem"/>
      <sheetName val="Federal Data Register"/>
      <sheetName val="Federal WH Data Register"/>
      <sheetName val="Exemption Status"/>
      <sheetName val="8621 Data Register"/>
      <sheetName val="926 Data Register"/>
      <sheetName val="Sched K-1"/>
      <sheetName val="Footnotes"/>
      <sheetName val="Form 8271"/>
      <sheetName val="Form 8621"/>
      <sheetName val="Form 1042-S"/>
      <sheetName val="Form 1042-S (2)"/>
      <sheetName val="Form 8805"/>
      <sheetName val="Form 926"/>
      <sheetName val="shtLookup"/>
      <sheetName val="shtToolbar"/>
      <sheetName val="Capital Rollforward "/>
      <sheetName val="0102 Budget as Dev Base"/>
      <sheetName val="Assum"/>
    </sheetNames>
    <sheetDataSet>
      <sheetData sheetId="0"/>
      <sheetData sheetId="1"/>
      <sheetData sheetId="2"/>
      <sheetData sheetId="3"/>
      <sheetData sheetId="4"/>
      <sheetData sheetId="5"/>
      <sheetData sheetId="6"/>
      <sheetData sheetId="7"/>
      <sheetData sheetId="8"/>
      <sheetData sheetId="9">
        <row r="5">
          <cell r="B5" t="str">
            <v>Name Line #1</v>
          </cell>
        </row>
        <row r="6">
          <cell r="B6" t="str">
            <v>Name Line #2</v>
          </cell>
        </row>
        <row r="7">
          <cell r="B7" t="str">
            <v>Street Address #1</v>
          </cell>
        </row>
        <row r="8">
          <cell r="B8" t="str">
            <v>Street Address #2</v>
          </cell>
        </row>
      </sheetData>
      <sheetData sheetId="10"/>
      <sheetData sheetId="11"/>
      <sheetData sheetId="12"/>
      <sheetData sheetId="13"/>
      <sheetData sheetId="14"/>
      <sheetData sheetId="15"/>
      <sheetData sheetId="16">
        <row r="30">
          <cell r="B30" t="str">
            <v>ffwfwfw</v>
          </cell>
        </row>
        <row r="64">
          <cell r="F64" t="b">
            <v>1</v>
          </cell>
        </row>
      </sheetData>
      <sheetData sheetId="17"/>
      <sheetData sheetId="18" refreshError="1"/>
      <sheetData sheetId="19" refreshError="1"/>
      <sheetData sheetId="2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SP SC BS"/>
      <sheetName val="LSP SC PL"/>
      <sheetName val="LSP SC Equity"/>
      <sheetName val="LSP Cash Flow"/>
      <sheetName val="Consolidating"/>
      <sheetName val="LSP Cash Flow  Worksheet"/>
      <sheetName val="LSP YTD Sept09 TB"/>
      <sheetName val="Dynergy Cons YTD Sept TB"/>
      <sheetName val="Minority Interest"/>
      <sheetName val="RM rollforward "/>
      <sheetName val="Member (Detail)"/>
      <sheetName val="Equity-SC Member"/>
      <sheetName val="OCI Roll Forward"/>
      <sheetName val="VAR LSP SC BS"/>
      <sheetName val="VAR-LSP SC PL"/>
      <sheetName val="Chart of Accou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A7" t="str">
            <v>100011</v>
          </cell>
        </row>
      </sheetData>
      <sheetData sheetId="8">
        <row r="16">
          <cell r="D16">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Zeeland"/>
      <sheetName val="APEX"/>
      <sheetName val="SugarCreek"/>
      <sheetName val="Bosque"/>
      <sheetName val="West GA"/>
      <sheetName val="Broadway"/>
      <sheetName val="Insurance Split"/>
      <sheetName val="C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100010</v>
          </cell>
          <cell r="B3" t="str">
            <v>Local cash account</v>
          </cell>
        </row>
        <row r="4">
          <cell r="A4">
            <v>100200</v>
          </cell>
          <cell r="B4" t="str">
            <v>Short Term Investments</v>
          </cell>
        </row>
        <row r="5">
          <cell r="A5">
            <v>100399</v>
          </cell>
          <cell r="B5" t="str">
            <v>Clearing wire payments</v>
          </cell>
        </row>
        <row r="6">
          <cell r="A6">
            <v>110000</v>
          </cell>
          <cell r="B6" t="str">
            <v>Accounts Receivable</v>
          </cell>
        </row>
        <row r="7">
          <cell r="A7">
            <v>110001</v>
          </cell>
          <cell r="B7" t="str">
            <v>Allowance for doubtful accts</v>
          </cell>
        </row>
        <row r="8">
          <cell r="A8">
            <v>110002</v>
          </cell>
          <cell r="B8" t="str">
            <v>Interest receivable</v>
          </cell>
        </row>
        <row r="9">
          <cell r="A9">
            <v>110003</v>
          </cell>
          <cell r="B9" t="str">
            <v>Warrenty Receivable</v>
          </cell>
        </row>
        <row r="10">
          <cell r="A10">
            <v>110004</v>
          </cell>
          <cell r="B10" t="str">
            <v>Insurance Claim Rec.</v>
          </cell>
        </row>
        <row r="11">
          <cell r="A11">
            <v>110005</v>
          </cell>
          <cell r="B11" t="str">
            <v>Transmission Receivable</v>
          </cell>
        </row>
        <row r="12">
          <cell r="A12">
            <v>110006</v>
          </cell>
          <cell r="B12" t="str">
            <v>Interest receivable - trans</v>
          </cell>
        </row>
        <row r="13">
          <cell r="A13">
            <v>110010</v>
          </cell>
          <cell r="B13" t="str">
            <v>Accounts Receivable - other</v>
          </cell>
        </row>
        <row r="14">
          <cell r="A14">
            <v>110011</v>
          </cell>
          <cell r="B14" t="str">
            <v>Accounts Receivable - true up</v>
          </cell>
        </row>
        <row r="15">
          <cell r="A15">
            <v>110600</v>
          </cell>
          <cell r="B15" t="str">
            <v>Due to /from Broadway Funding</v>
          </cell>
        </row>
        <row r="16">
          <cell r="A16">
            <v>110601</v>
          </cell>
          <cell r="B16" t="str">
            <v>Due to/from Shady Hills</v>
          </cell>
        </row>
        <row r="17">
          <cell r="A17">
            <v>110602</v>
          </cell>
          <cell r="B17" t="str">
            <v>Due to/from Sugar Creek</v>
          </cell>
        </row>
        <row r="18">
          <cell r="A18">
            <v>110603</v>
          </cell>
          <cell r="B18" t="str">
            <v>Due to/from Bosque</v>
          </cell>
        </row>
        <row r="19">
          <cell r="A19">
            <v>110604</v>
          </cell>
          <cell r="B19" t="str">
            <v>Due to/from APEX</v>
          </cell>
        </row>
        <row r="20">
          <cell r="A20">
            <v>110605</v>
          </cell>
          <cell r="B20" t="str">
            <v>Due to/from West Georgia</v>
          </cell>
        </row>
        <row r="21">
          <cell r="A21">
            <v>110606</v>
          </cell>
          <cell r="B21" t="str">
            <v>Due to/from Zeeland</v>
          </cell>
        </row>
        <row r="22">
          <cell r="A22">
            <v>110607</v>
          </cell>
          <cell r="B22" t="str">
            <v>Due to/from Broadway Holding</v>
          </cell>
        </row>
        <row r="23">
          <cell r="A23">
            <v>110608</v>
          </cell>
          <cell r="B23" t="str">
            <v>Due to/from BW Generating</v>
          </cell>
        </row>
        <row r="24">
          <cell r="A24">
            <v>110609</v>
          </cell>
          <cell r="B24" t="str">
            <v>Due to/from Procurement I</v>
          </cell>
        </row>
        <row r="25">
          <cell r="A25">
            <v>110610</v>
          </cell>
          <cell r="B25" t="str">
            <v>Due to/from Procurement II</v>
          </cell>
        </row>
        <row r="26">
          <cell r="A26">
            <v>111601</v>
          </cell>
          <cell r="B26" t="str">
            <v>Debt receivable  -Shady Hills</v>
          </cell>
        </row>
        <row r="27">
          <cell r="A27">
            <v>111602</v>
          </cell>
          <cell r="B27" t="str">
            <v>Debt receivable - Sugar Creek</v>
          </cell>
        </row>
        <row r="28">
          <cell r="A28">
            <v>111603</v>
          </cell>
          <cell r="B28" t="str">
            <v>Debt receivable - Bosque</v>
          </cell>
        </row>
        <row r="29">
          <cell r="A29">
            <v>111604</v>
          </cell>
          <cell r="B29" t="str">
            <v>Debt receivable - Apex</v>
          </cell>
        </row>
        <row r="30">
          <cell r="A30">
            <v>111605</v>
          </cell>
          <cell r="B30" t="str">
            <v>Debt receivable - WGA</v>
          </cell>
        </row>
        <row r="31">
          <cell r="A31">
            <v>111606</v>
          </cell>
          <cell r="B31" t="str">
            <v>Debt receivable - Zeeland</v>
          </cell>
        </row>
        <row r="32">
          <cell r="A32">
            <v>111607</v>
          </cell>
          <cell r="B32" t="str">
            <v>Debt receivable - Shady Holdig</v>
          </cell>
        </row>
        <row r="33">
          <cell r="A33">
            <v>123100</v>
          </cell>
          <cell r="B33" t="str">
            <v>Stock Parts</v>
          </cell>
        </row>
        <row r="34">
          <cell r="A34">
            <v>127000</v>
          </cell>
          <cell r="B34" t="str">
            <v>Fuel inventory - Nat. Gas</v>
          </cell>
        </row>
        <row r="35">
          <cell r="A35">
            <v>127500</v>
          </cell>
          <cell r="B35" t="str">
            <v>Fuel inventory - Oil</v>
          </cell>
        </row>
        <row r="36">
          <cell r="A36">
            <v>130010</v>
          </cell>
          <cell r="B36" t="str">
            <v>Prepaid Management Fee</v>
          </cell>
        </row>
        <row r="37">
          <cell r="A37">
            <v>130011</v>
          </cell>
          <cell r="B37" t="str">
            <v>Prepaid O&amp;M Expenses</v>
          </cell>
        </row>
        <row r="38">
          <cell r="A38">
            <v>130015</v>
          </cell>
          <cell r="B38" t="str">
            <v>Prepaid Insurance</v>
          </cell>
        </row>
        <row r="39">
          <cell r="A39">
            <v>130016</v>
          </cell>
          <cell r="B39" t="str">
            <v>Prepaid - taxes</v>
          </cell>
        </row>
        <row r="40">
          <cell r="A40">
            <v>130017</v>
          </cell>
          <cell r="B40" t="str">
            <v>Prepaid - LTSA</v>
          </cell>
        </row>
        <row r="41">
          <cell r="A41">
            <v>130018</v>
          </cell>
          <cell r="B41" t="str">
            <v>Prepaid transmission expense</v>
          </cell>
        </row>
        <row r="42">
          <cell r="A42">
            <v>130020</v>
          </cell>
          <cell r="B42" t="str">
            <v>Prepaid - other</v>
          </cell>
        </row>
        <row r="43">
          <cell r="A43">
            <v>130030</v>
          </cell>
          <cell r="B43" t="str">
            <v>Deposits</v>
          </cell>
        </row>
        <row r="44">
          <cell r="A44">
            <v>132000</v>
          </cell>
          <cell r="B44" t="str">
            <v>Deferred financing fees ST</v>
          </cell>
        </row>
        <row r="45">
          <cell r="A45">
            <v>134010</v>
          </cell>
          <cell r="B45" t="str">
            <v>Risk Mgmt Asset - short term</v>
          </cell>
        </row>
        <row r="46">
          <cell r="A46">
            <v>134050</v>
          </cell>
          <cell r="B46" t="str">
            <v>Intangible asset - short term</v>
          </cell>
        </row>
        <row r="47">
          <cell r="A47">
            <v>160100</v>
          </cell>
          <cell r="B47" t="str">
            <v>Land</v>
          </cell>
        </row>
        <row r="48">
          <cell r="A48">
            <v>160105</v>
          </cell>
          <cell r="B48" t="str">
            <v>Land improvements</v>
          </cell>
        </row>
        <row r="49">
          <cell r="A49">
            <v>160110</v>
          </cell>
          <cell r="B49" t="str">
            <v>Plant - structure</v>
          </cell>
        </row>
        <row r="50">
          <cell r="A50">
            <v>160120</v>
          </cell>
          <cell r="B50" t="str">
            <v>Building</v>
          </cell>
        </row>
        <row r="51">
          <cell r="A51">
            <v>160130</v>
          </cell>
          <cell r="B51" t="str">
            <v>Plant - capital improvements</v>
          </cell>
        </row>
        <row r="52">
          <cell r="A52">
            <v>160140</v>
          </cell>
          <cell r="B52" t="str">
            <v>Capital Inventory</v>
          </cell>
        </row>
        <row r="53">
          <cell r="A53">
            <v>160150</v>
          </cell>
          <cell r="B53" t="str">
            <v>Capital lease asset</v>
          </cell>
        </row>
        <row r="54">
          <cell r="A54">
            <v>160210</v>
          </cell>
          <cell r="B54" t="str">
            <v>Office furniture &amp; fixtures</v>
          </cell>
        </row>
        <row r="55">
          <cell r="A55">
            <v>160220</v>
          </cell>
          <cell r="B55" t="str">
            <v>Office equipment</v>
          </cell>
        </row>
        <row r="56">
          <cell r="A56">
            <v>160230</v>
          </cell>
          <cell r="B56" t="str">
            <v>Computer hardware</v>
          </cell>
        </row>
        <row r="57">
          <cell r="A57">
            <v>160240</v>
          </cell>
          <cell r="B57" t="str">
            <v>Computer software</v>
          </cell>
        </row>
        <row r="58">
          <cell r="A58">
            <v>160310</v>
          </cell>
          <cell r="B58" t="str">
            <v>Vehicles</v>
          </cell>
        </row>
        <row r="59">
          <cell r="A59">
            <v>160410</v>
          </cell>
          <cell r="B59" t="str">
            <v>Mechanical Equipment &amp; Tools</v>
          </cell>
        </row>
        <row r="60">
          <cell r="A60">
            <v>160420</v>
          </cell>
          <cell r="B60" t="str">
            <v>Electrical Equipment &amp; Tools</v>
          </cell>
        </row>
        <row r="61">
          <cell r="A61">
            <v>160430</v>
          </cell>
          <cell r="B61" t="str">
            <v>Laboratory Equipment</v>
          </cell>
        </row>
        <row r="62">
          <cell r="A62">
            <v>160440</v>
          </cell>
          <cell r="B62" t="str">
            <v>Safety Equipment</v>
          </cell>
        </row>
        <row r="63">
          <cell r="A63">
            <v>160470</v>
          </cell>
          <cell r="B63" t="str">
            <v>Machine Shop</v>
          </cell>
        </row>
        <row r="64">
          <cell r="A64">
            <v>180110</v>
          </cell>
          <cell r="B64" t="str">
            <v>A/D Plant - structure</v>
          </cell>
        </row>
        <row r="65">
          <cell r="A65">
            <v>180120</v>
          </cell>
          <cell r="B65" t="str">
            <v>A/D Building</v>
          </cell>
        </row>
        <row r="66">
          <cell r="A66">
            <v>180130</v>
          </cell>
          <cell r="B66" t="str">
            <v>A/D Plant-capital improvements</v>
          </cell>
        </row>
        <row r="67">
          <cell r="A67">
            <v>180140</v>
          </cell>
          <cell r="B67" t="str">
            <v>A/D Plant - cap spares</v>
          </cell>
        </row>
        <row r="68">
          <cell r="A68">
            <v>180150</v>
          </cell>
          <cell r="B68" t="str">
            <v>A/D capital lease asset</v>
          </cell>
        </row>
        <row r="69">
          <cell r="A69">
            <v>180210</v>
          </cell>
          <cell r="B69" t="str">
            <v>A/D Office furniture &amp; fixture</v>
          </cell>
        </row>
        <row r="70">
          <cell r="A70">
            <v>180220</v>
          </cell>
          <cell r="B70" t="str">
            <v>A/D Office equipment</v>
          </cell>
        </row>
        <row r="71">
          <cell r="A71">
            <v>180230</v>
          </cell>
          <cell r="B71" t="str">
            <v>A/D Computer hardware</v>
          </cell>
        </row>
        <row r="72">
          <cell r="A72">
            <v>180240</v>
          </cell>
          <cell r="B72" t="str">
            <v>A/D Computer software</v>
          </cell>
        </row>
        <row r="73">
          <cell r="A73">
            <v>180310</v>
          </cell>
          <cell r="B73" t="str">
            <v>A/D Vehicles</v>
          </cell>
        </row>
        <row r="74">
          <cell r="A74">
            <v>180410</v>
          </cell>
          <cell r="B74" t="str">
            <v>A/D Equip and Tools</v>
          </cell>
        </row>
        <row r="75">
          <cell r="A75">
            <v>180500</v>
          </cell>
          <cell r="B75" t="str">
            <v>A/D ARO</v>
          </cell>
        </row>
        <row r="76">
          <cell r="A76">
            <v>180550</v>
          </cell>
          <cell r="B76" t="str">
            <v>A/D Intangible Asset</v>
          </cell>
        </row>
        <row r="77">
          <cell r="A77">
            <v>181000</v>
          </cell>
          <cell r="B77" t="str">
            <v>Investment in BW Gen Holding</v>
          </cell>
        </row>
        <row r="78">
          <cell r="A78">
            <v>181005</v>
          </cell>
          <cell r="B78" t="str">
            <v>Investment in BW Funding</v>
          </cell>
        </row>
        <row r="79">
          <cell r="A79">
            <v>181010</v>
          </cell>
          <cell r="B79" t="str">
            <v>Investment in Shady Holding</v>
          </cell>
        </row>
        <row r="80">
          <cell r="A80">
            <v>181015</v>
          </cell>
          <cell r="B80" t="str">
            <v>Investment in Shady Hills Powr</v>
          </cell>
        </row>
        <row r="81">
          <cell r="A81">
            <v>181020</v>
          </cell>
          <cell r="B81" t="str">
            <v>Investment in West GA Power</v>
          </cell>
        </row>
        <row r="82">
          <cell r="A82">
            <v>181025</v>
          </cell>
          <cell r="B82" t="str">
            <v>Investment in Las Vegas Power</v>
          </cell>
        </row>
        <row r="83">
          <cell r="A83">
            <v>181030</v>
          </cell>
          <cell r="B83" t="str">
            <v>Investment in Bosque Power</v>
          </cell>
        </row>
        <row r="84">
          <cell r="A84">
            <v>181035</v>
          </cell>
          <cell r="B84" t="str">
            <v>Investment in Zeeland Power</v>
          </cell>
        </row>
        <row r="85">
          <cell r="A85">
            <v>181040</v>
          </cell>
          <cell r="B85" t="str">
            <v>Investment in Sugar Creek</v>
          </cell>
        </row>
        <row r="86">
          <cell r="A86">
            <v>181045</v>
          </cell>
          <cell r="B86" t="str">
            <v>Investment in LSP Procurement</v>
          </cell>
        </row>
        <row r="87">
          <cell r="A87">
            <v>181046</v>
          </cell>
          <cell r="B87" t="str">
            <v>Investnt in LSP Procurement II</v>
          </cell>
        </row>
        <row r="88">
          <cell r="A88">
            <v>184010</v>
          </cell>
          <cell r="B88" t="str">
            <v>Risk Mgmt Asset - long term</v>
          </cell>
        </row>
        <row r="89">
          <cell r="A89">
            <v>185000</v>
          </cell>
          <cell r="B89" t="str">
            <v>Accounts receivable - LT</v>
          </cell>
        </row>
        <row r="90">
          <cell r="A90">
            <v>185010</v>
          </cell>
          <cell r="B90" t="str">
            <v>Interest receivable - LT</v>
          </cell>
        </row>
        <row r="91">
          <cell r="A91">
            <v>190100</v>
          </cell>
          <cell r="B91" t="str">
            <v>CIP -Plant structures</v>
          </cell>
        </row>
        <row r="92">
          <cell r="A92">
            <v>190120</v>
          </cell>
          <cell r="B92" t="str">
            <v>CIP - Plant equipment</v>
          </cell>
        </row>
        <row r="93">
          <cell r="A93">
            <v>190122</v>
          </cell>
          <cell r="B93" t="str">
            <v>CIP - Construction expansion</v>
          </cell>
        </row>
        <row r="94">
          <cell r="A94">
            <v>190124</v>
          </cell>
          <cell r="B94" t="str">
            <v>CIP - Construction expan other</v>
          </cell>
        </row>
        <row r="95">
          <cell r="A95">
            <v>190140</v>
          </cell>
          <cell r="B95" t="str">
            <v>CIP - Plant other</v>
          </cell>
        </row>
        <row r="96">
          <cell r="A96">
            <v>190500</v>
          </cell>
          <cell r="B96" t="str">
            <v>Deferred financing fees LT</v>
          </cell>
        </row>
        <row r="97">
          <cell r="A97">
            <v>190550</v>
          </cell>
          <cell r="B97" t="str">
            <v>Accum amort deferred fin costs</v>
          </cell>
        </row>
        <row r="98">
          <cell r="A98">
            <v>191000</v>
          </cell>
          <cell r="B98" t="str">
            <v>ARO LT</v>
          </cell>
        </row>
        <row r="99">
          <cell r="A99">
            <v>195100</v>
          </cell>
          <cell r="B99" t="str">
            <v>Intanglible Asset - long term</v>
          </cell>
        </row>
        <row r="100">
          <cell r="A100">
            <v>195200</v>
          </cell>
          <cell r="B100" t="str">
            <v>Emission Allowances</v>
          </cell>
        </row>
        <row r="101">
          <cell r="A101">
            <v>196000</v>
          </cell>
          <cell r="B101" t="str">
            <v>Deposits - long term</v>
          </cell>
        </row>
        <row r="102">
          <cell r="A102">
            <v>196100</v>
          </cell>
          <cell r="B102" t="str">
            <v>Deposits in escrow</v>
          </cell>
        </row>
        <row r="103">
          <cell r="A103">
            <v>196200</v>
          </cell>
          <cell r="B103" t="str">
            <v>Prepaid - LTSA long term</v>
          </cell>
        </row>
        <row r="104">
          <cell r="A104">
            <v>196500</v>
          </cell>
          <cell r="B104" t="str">
            <v>Long term asset- other</v>
          </cell>
        </row>
        <row r="105">
          <cell r="A105">
            <v>200010</v>
          </cell>
          <cell r="B105" t="str">
            <v>Accounts payable</v>
          </cell>
        </row>
        <row r="106">
          <cell r="A106">
            <v>220100</v>
          </cell>
          <cell r="B106" t="str">
            <v>Accrued tax - property</v>
          </cell>
        </row>
        <row r="107">
          <cell r="A107">
            <v>220105</v>
          </cell>
          <cell r="B107" t="str">
            <v>Deferred tax liablity</v>
          </cell>
        </row>
        <row r="108">
          <cell r="A108">
            <v>220110</v>
          </cell>
          <cell r="B108" t="str">
            <v>Accrued tax - sales &amp; use</v>
          </cell>
        </row>
        <row r="109">
          <cell r="A109">
            <v>220115</v>
          </cell>
          <cell r="B109" t="str">
            <v>Accrued expenses</v>
          </cell>
        </row>
        <row r="110">
          <cell r="A110">
            <v>220120</v>
          </cell>
          <cell r="B110" t="str">
            <v>Accrued payables - other</v>
          </cell>
        </row>
        <row r="111">
          <cell r="A111">
            <v>220122</v>
          </cell>
          <cell r="B111" t="str">
            <v>Intercompany Int payable</v>
          </cell>
        </row>
        <row r="112">
          <cell r="A112">
            <v>220130</v>
          </cell>
          <cell r="B112" t="str">
            <v>Accrued payable - interest</v>
          </cell>
        </row>
        <row r="113">
          <cell r="A113">
            <v>220200</v>
          </cell>
          <cell r="B113" t="str">
            <v>Deferred income</v>
          </cell>
        </row>
        <row r="114">
          <cell r="A114">
            <v>220210</v>
          </cell>
          <cell r="B114" t="str">
            <v>Capital lease obligation - ST</v>
          </cell>
        </row>
        <row r="115">
          <cell r="A115">
            <v>220500</v>
          </cell>
          <cell r="B115" t="str">
            <v>Debt - short term</v>
          </cell>
        </row>
        <row r="116">
          <cell r="A116">
            <v>240100</v>
          </cell>
          <cell r="B116" t="str">
            <v>ARO - ST</v>
          </cell>
        </row>
        <row r="117">
          <cell r="A117">
            <v>240200</v>
          </cell>
          <cell r="B117" t="str">
            <v>Risk Management - ST</v>
          </cell>
        </row>
        <row r="118">
          <cell r="A118">
            <v>240300</v>
          </cell>
          <cell r="B118" t="str">
            <v>Intangible liab - short term</v>
          </cell>
        </row>
        <row r="119">
          <cell r="A119">
            <v>240350</v>
          </cell>
          <cell r="B119" t="str">
            <v>Accum amort - intangible liab</v>
          </cell>
        </row>
        <row r="120">
          <cell r="A120">
            <v>280100</v>
          </cell>
          <cell r="B120" t="str">
            <v>ARO - LT</v>
          </cell>
        </row>
        <row r="121">
          <cell r="A121">
            <v>280200</v>
          </cell>
          <cell r="B121" t="str">
            <v>Risk Management - LT</v>
          </cell>
        </row>
        <row r="122">
          <cell r="A122">
            <v>280210</v>
          </cell>
          <cell r="B122" t="str">
            <v>Capital lease obligation - LT</v>
          </cell>
        </row>
        <row r="123">
          <cell r="A123">
            <v>280300</v>
          </cell>
          <cell r="B123" t="str">
            <v>Other liability - long term</v>
          </cell>
        </row>
        <row r="124">
          <cell r="A124">
            <v>280400</v>
          </cell>
          <cell r="B124" t="str">
            <v>Intangible liab - long term</v>
          </cell>
        </row>
        <row r="125">
          <cell r="A125">
            <v>280410</v>
          </cell>
          <cell r="B125" t="str">
            <v>Amortization -intangible liab</v>
          </cell>
        </row>
        <row r="126">
          <cell r="A126">
            <v>280500</v>
          </cell>
          <cell r="B126" t="str">
            <v>Debt - First Lien</v>
          </cell>
        </row>
        <row r="127">
          <cell r="A127">
            <v>280502</v>
          </cell>
          <cell r="B127" t="str">
            <v>Debt - Second Lien</v>
          </cell>
        </row>
        <row r="128">
          <cell r="A128">
            <v>280504</v>
          </cell>
          <cell r="B128" t="str">
            <v>Debt - LC facility</v>
          </cell>
        </row>
        <row r="129">
          <cell r="A129">
            <v>280510</v>
          </cell>
          <cell r="B129" t="str">
            <v>Debt - WC facility</v>
          </cell>
        </row>
        <row r="130">
          <cell r="A130">
            <v>280520</v>
          </cell>
          <cell r="B130" t="str">
            <v>Debt - Bosque expansion</v>
          </cell>
        </row>
        <row r="131">
          <cell r="A131">
            <v>280600</v>
          </cell>
          <cell r="B131" t="str">
            <v>Intercompany debt</v>
          </cell>
        </row>
        <row r="132">
          <cell r="A132">
            <v>280601</v>
          </cell>
          <cell r="B132" t="str">
            <v>Intercompany debt - Shad Holdg</v>
          </cell>
        </row>
        <row r="133">
          <cell r="A133">
            <v>310100</v>
          </cell>
          <cell r="B133" t="str">
            <v>Contributed Capital</v>
          </cell>
        </row>
        <row r="134">
          <cell r="A134">
            <v>310105</v>
          </cell>
          <cell r="B134" t="str">
            <v>Contri Cap - operating cash</v>
          </cell>
        </row>
        <row r="135">
          <cell r="A135">
            <v>310110</v>
          </cell>
          <cell r="B135" t="str">
            <v>Distributions</v>
          </cell>
        </row>
        <row r="136">
          <cell r="A136">
            <v>320000</v>
          </cell>
          <cell r="B136" t="str">
            <v>Other comprehensive income</v>
          </cell>
        </row>
        <row r="137">
          <cell r="A137">
            <v>340010</v>
          </cell>
          <cell r="B137" t="str">
            <v>Partners Interest</v>
          </cell>
        </row>
        <row r="138">
          <cell r="A138">
            <v>340020</v>
          </cell>
          <cell r="B138" t="str">
            <v>Membership Interest</v>
          </cell>
        </row>
        <row r="139">
          <cell r="A139">
            <v>370010</v>
          </cell>
          <cell r="B139" t="str">
            <v>Distributions Paid</v>
          </cell>
        </row>
        <row r="140">
          <cell r="A140">
            <v>390010</v>
          </cell>
          <cell r="B140" t="str">
            <v>Retained Earnings</v>
          </cell>
        </row>
        <row r="141">
          <cell r="A141">
            <v>390030</v>
          </cell>
          <cell r="B141" t="str">
            <v>YTD net income</v>
          </cell>
        </row>
        <row r="142">
          <cell r="A142">
            <v>410100</v>
          </cell>
          <cell r="B142" t="str">
            <v>Energy</v>
          </cell>
        </row>
        <row r="143">
          <cell r="A143">
            <v>410110</v>
          </cell>
          <cell r="B143" t="str">
            <v>Capacity</v>
          </cell>
        </row>
        <row r="144">
          <cell r="A144">
            <v>410120</v>
          </cell>
          <cell r="B144" t="str">
            <v>Ancillary Services</v>
          </cell>
        </row>
        <row r="145">
          <cell r="A145">
            <v>410130</v>
          </cell>
          <cell r="B145" t="str">
            <v>Other operating revenue</v>
          </cell>
        </row>
        <row r="146">
          <cell r="A146">
            <v>410135</v>
          </cell>
          <cell r="B146" t="str">
            <v>Contract amortization</v>
          </cell>
        </row>
        <row r="147">
          <cell r="A147">
            <v>410200</v>
          </cell>
          <cell r="B147" t="str">
            <v>Hedge - realized</v>
          </cell>
        </row>
        <row r="148">
          <cell r="A148">
            <v>410210</v>
          </cell>
          <cell r="B148" t="str">
            <v>MTM - Commodity hedge</v>
          </cell>
        </row>
        <row r="149">
          <cell r="A149">
            <v>440010</v>
          </cell>
          <cell r="B149" t="str">
            <v>Eqty in inc or loss from Sub</v>
          </cell>
        </row>
        <row r="150">
          <cell r="A150">
            <v>490010</v>
          </cell>
          <cell r="B150" t="str">
            <v>Other Income</v>
          </cell>
        </row>
        <row r="151">
          <cell r="A151">
            <v>491100</v>
          </cell>
          <cell r="B151" t="str">
            <v>Nox Allowance</v>
          </cell>
        </row>
        <row r="152">
          <cell r="A152">
            <v>491110</v>
          </cell>
          <cell r="B152" t="str">
            <v>SO2 Allowances</v>
          </cell>
        </row>
        <row r="153">
          <cell r="A153">
            <v>550010</v>
          </cell>
          <cell r="B153" t="str">
            <v>Commodity - gas</v>
          </cell>
        </row>
        <row r="154">
          <cell r="A154">
            <v>550011</v>
          </cell>
          <cell r="B154" t="str">
            <v>Emissions - NOx</v>
          </cell>
        </row>
        <row r="155">
          <cell r="A155">
            <v>550012</v>
          </cell>
          <cell r="B155" t="str">
            <v>Emissions - SOx</v>
          </cell>
        </row>
        <row r="156">
          <cell r="A156">
            <v>550015</v>
          </cell>
          <cell r="B156" t="str">
            <v>Commodity - oil</v>
          </cell>
        </row>
        <row r="157">
          <cell r="A157">
            <v>550020</v>
          </cell>
          <cell r="B157" t="str">
            <v>Transportation</v>
          </cell>
        </row>
        <row r="158">
          <cell r="A158">
            <v>550030</v>
          </cell>
          <cell r="B158" t="str">
            <v>Storage</v>
          </cell>
        </row>
        <row r="159">
          <cell r="A159">
            <v>550040</v>
          </cell>
          <cell r="B159" t="str">
            <v>Imbalance Fees</v>
          </cell>
        </row>
        <row r="160">
          <cell r="A160">
            <v>550050</v>
          </cell>
          <cell r="B160" t="str">
            <v>Fuel Tax</v>
          </cell>
        </row>
        <row r="161">
          <cell r="A161">
            <v>550060</v>
          </cell>
          <cell r="B161" t="str">
            <v>Other</v>
          </cell>
        </row>
        <row r="162">
          <cell r="A162">
            <v>550070</v>
          </cell>
          <cell r="B162" t="str">
            <v>Ancillary - electric</v>
          </cell>
        </row>
        <row r="163">
          <cell r="A163">
            <v>550080</v>
          </cell>
          <cell r="B163" t="str">
            <v>Purchased power</v>
          </cell>
        </row>
        <row r="164">
          <cell r="A164">
            <v>550100</v>
          </cell>
          <cell r="B164" t="str">
            <v>Hedge</v>
          </cell>
        </row>
        <row r="165">
          <cell r="A165">
            <v>550200</v>
          </cell>
          <cell r="B165" t="str">
            <v>Commodity - realized</v>
          </cell>
        </row>
        <row r="166">
          <cell r="A166">
            <v>550210</v>
          </cell>
          <cell r="B166" t="str">
            <v>Commodity - unrealized</v>
          </cell>
        </row>
        <row r="167">
          <cell r="A167">
            <v>560000</v>
          </cell>
          <cell r="B167" t="str">
            <v>Transmission - electrical</v>
          </cell>
        </row>
        <row r="168">
          <cell r="A168">
            <v>650020</v>
          </cell>
          <cell r="B168" t="str">
            <v>Comb Turbines - Parts</v>
          </cell>
        </row>
        <row r="169">
          <cell r="A169">
            <v>650021</v>
          </cell>
          <cell r="B169" t="str">
            <v>Generators (CT) - Parts</v>
          </cell>
        </row>
        <row r="170">
          <cell r="A170">
            <v>650025</v>
          </cell>
          <cell r="B170" t="str">
            <v>Comb Turbines - Services</v>
          </cell>
        </row>
        <row r="171">
          <cell r="A171">
            <v>650026</v>
          </cell>
          <cell r="B171" t="str">
            <v>Generators (CT) - Services</v>
          </cell>
        </row>
        <row r="172">
          <cell r="A172">
            <v>650030</v>
          </cell>
          <cell r="B172" t="str">
            <v>Steam Turbines - Parts</v>
          </cell>
        </row>
        <row r="173">
          <cell r="A173">
            <v>650031</v>
          </cell>
          <cell r="B173" t="str">
            <v>Generators (ST) - Parts</v>
          </cell>
        </row>
        <row r="174">
          <cell r="A174">
            <v>650035</v>
          </cell>
          <cell r="B174" t="str">
            <v>Steam Turbines - Services</v>
          </cell>
        </row>
        <row r="175">
          <cell r="A175">
            <v>650036</v>
          </cell>
          <cell r="B175" t="str">
            <v>Generators (ST) - Services</v>
          </cell>
        </row>
        <row r="176">
          <cell r="A176">
            <v>650046</v>
          </cell>
          <cell r="B176" t="str">
            <v>HRSG - Parts</v>
          </cell>
        </row>
        <row r="177">
          <cell r="A177">
            <v>650047</v>
          </cell>
          <cell r="B177" t="str">
            <v>HRSG - Services</v>
          </cell>
        </row>
        <row r="178">
          <cell r="A178">
            <v>650048</v>
          </cell>
          <cell r="B178" t="str">
            <v>Air Pollution Control - Parts</v>
          </cell>
        </row>
        <row r="179">
          <cell r="A179">
            <v>650049</v>
          </cell>
          <cell r="B179" t="str">
            <v>Air Pollution Control-Services</v>
          </cell>
        </row>
        <row r="180">
          <cell r="A180">
            <v>650050</v>
          </cell>
          <cell r="B180" t="str">
            <v>SCR - Parts</v>
          </cell>
        </row>
        <row r="181">
          <cell r="A181">
            <v>650055</v>
          </cell>
          <cell r="B181" t="str">
            <v>SCR - Services</v>
          </cell>
        </row>
        <row r="182">
          <cell r="A182">
            <v>650058</v>
          </cell>
          <cell r="B182" t="str">
            <v>Transformers - Parts</v>
          </cell>
        </row>
        <row r="183">
          <cell r="A183">
            <v>650059</v>
          </cell>
          <cell r="B183" t="str">
            <v>Transformers - Services</v>
          </cell>
        </row>
        <row r="184">
          <cell r="A184">
            <v>650060</v>
          </cell>
          <cell r="B184" t="str">
            <v>Water Supply / Treatment-Parts</v>
          </cell>
        </row>
        <row r="185">
          <cell r="A185">
            <v>650065</v>
          </cell>
          <cell r="B185" t="str">
            <v>Water Supply/Treatment-Service</v>
          </cell>
        </row>
        <row r="186">
          <cell r="A186">
            <v>650120</v>
          </cell>
          <cell r="B186" t="str">
            <v>DCS - Parts</v>
          </cell>
        </row>
        <row r="187">
          <cell r="A187">
            <v>650125</v>
          </cell>
          <cell r="B187" t="str">
            <v>DCS - Services</v>
          </cell>
        </row>
        <row r="188">
          <cell r="A188">
            <v>650130</v>
          </cell>
          <cell r="B188" t="str">
            <v>BOP - Mechanical - Parts</v>
          </cell>
        </row>
        <row r="189">
          <cell r="A189">
            <v>650135</v>
          </cell>
          <cell r="B189" t="str">
            <v>BOP - Mechanical - Services</v>
          </cell>
        </row>
        <row r="190">
          <cell r="A190">
            <v>650140</v>
          </cell>
          <cell r="B190" t="str">
            <v>BOP - Electrical - Parts</v>
          </cell>
        </row>
        <row r="191">
          <cell r="A191">
            <v>650145</v>
          </cell>
          <cell r="B191" t="str">
            <v>BOP - Electrical - Services</v>
          </cell>
        </row>
        <row r="192">
          <cell r="A192">
            <v>650150</v>
          </cell>
          <cell r="B192" t="str">
            <v>BOP - I&amp;C - Parts</v>
          </cell>
        </row>
        <row r="193">
          <cell r="A193">
            <v>650155</v>
          </cell>
          <cell r="B193" t="str">
            <v>BOP - I&amp;C - Services</v>
          </cell>
        </row>
        <row r="194">
          <cell r="A194">
            <v>650160</v>
          </cell>
          <cell r="B194" t="str">
            <v>Structures &amp; Improvement-Parts</v>
          </cell>
        </row>
        <row r="195">
          <cell r="A195">
            <v>650165</v>
          </cell>
          <cell r="B195" t="str">
            <v>Structure &amp; Improvement - Serv</v>
          </cell>
        </row>
        <row r="196">
          <cell r="A196">
            <v>650170</v>
          </cell>
          <cell r="B196" t="str">
            <v>Switchyard / Substation - Part</v>
          </cell>
        </row>
        <row r="197">
          <cell r="A197">
            <v>650175</v>
          </cell>
          <cell r="B197" t="str">
            <v>Switchyard/Substation-Services</v>
          </cell>
        </row>
        <row r="198">
          <cell r="A198">
            <v>650180</v>
          </cell>
          <cell r="B198" t="str">
            <v>Mech / Elect Tools &amp; Equipment</v>
          </cell>
        </row>
        <row r="199">
          <cell r="A199">
            <v>650190</v>
          </cell>
          <cell r="B199" t="str">
            <v>Inventory Shrinkage</v>
          </cell>
        </row>
        <row r="200">
          <cell r="A200">
            <v>650200</v>
          </cell>
          <cell r="B200" t="str">
            <v>Lab / EHS Equipment</v>
          </cell>
        </row>
        <row r="201">
          <cell r="A201">
            <v>650220</v>
          </cell>
          <cell r="B201" t="str">
            <v>Tool and Equipment Rental</v>
          </cell>
        </row>
        <row r="202">
          <cell r="A202">
            <v>650230</v>
          </cell>
          <cell r="B202" t="str">
            <v>Machine Shop Services</v>
          </cell>
        </row>
        <row r="203">
          <cell r="A203">
            <v>651020</v>
          </cell>
          <cell r="B203" t="str">
            <v>LTSA Fixed Fees</v>
          </cell>
        </row>
        <row r="204">
          <cell r="A204">
            <v>651022</v>
          </cell>
          <cell r="B204" t="str">
            <v>LTSA Variable Fees</v>
          </cell>
        </row>
        <row r="205">
          <cell r="A205">
            <v>651060</v>
          </cell>
          <cell r="B205" t="str">
            <v>LTSA Parts</v>
          </cell>
        </row>
        <row r="206">
          <cell r="A206">
            <v>651070</v>
          </cell>
          <cell r="B206" t="str">
            <v>LTSA Shop Repairs</v>
          </cell>
        </row>
        <row r="207">
          <cell r="A207">
            <v>651080</v>
          </cell>
          <cell r="B207" t="str">
            <v>LTSA Field Services</v>
          </cell>
        </row>
        <row r="208">
          <cell r="A208">
            <v>651090</v>
          </cell>
          <cell r="B208" t="str">
            <v>Other LTSA</v>
          </cell>
        </row>
        <row r="209">
          <cell r="A209">
            <v>652010</v>
          </cell>
          <cell r="B209" t="str">
            <v>Predictive Maintenance</v>
          </cell>
        </row>
        <row r="210">
          <cell r="A210">
            <v>652020</v>
          </cell>
          <cell r="B210" t="str">
            <v>CEMS Tests / Inspections</v>
          </cell>
        </row>
        <row r="211">
          <cell r="A211">
            <v>652030</v>
          </cell>
          <cell r="B211" t="str">
            <v>Emissions Testing</v>
          </cell>
        </row>
        <row r="212">
          <cell r="A212">
            <v>652040</v>
          </cell>
          <cell r="B212" t="str">
            <v>Gas Sampling / Analysis</v>
          </cell>
        </row>
        <row r="213">
          <cell r="A213">
            <v>652045</v>
          </cell>
          <cell r="B213" t="str">
            <v>Fuel Oil Sampling / Analysis</v>
          </cell>
        </row>
        <row r="214">
          <cell r="A214">
            <v>652060</v>
          </cell>
          <cell r="B214" t="str">
            <v>Water Sampling / Analysis</v>
          </cell>
        </row>
        <row r="215">
          <cell r="A215">
            <v>652080</v>
          </cell>
          <cell r="B215" t="str">
            <v>Instrument Calibrations</v>
          </cell>
        </row>
        <row r="216">
          <cell r="A216">
            <v>652100</v>
          </cell>
          <cell r="B216" t="str">
            <v>Environ Waste Disposal&amp;Cleanup</v>
          </cell>
        </row>
        <row r="217">
          <cell r="A217">
            <v>652110</v>
          </cell>
          <cell r="B217" t="str">
            <v>Technical Support</v>
          </cell>
        </row>
        <row r="218">
          <cell r="A218">
            <v>652115</v>
          </cell>
          <cell r="B218" t="str">
            <v>Trucking - Oil</v>
          </cell>
        </row>
        <row r="219">
          <cell r="A219">
            <v>652116</v>
          </cell>
          <cell r="B219" t="str">
            <v>Handling - Oil</v>
          </cell>
        </row>
        <row r="220">
          <cell r="A220">
            <v>652120</v>
          </cell>
          <cell r="B220" t="str">
            <v>Other Subcontractor Services</v>
          </cell>
        </row>
        <row r="221">
          <cell r="A221">
            <v>653010</v>
          </cell>
          <cell r="B221" t="str">
            <v>Raw Water Treatment</v>
          </cell>
        </row>
        <row r="222">
          <cell r="A222">
            <v>653020</v>
          </cell>
          <cell r="B222" t="str">
            <v>Circ Water Treatment</v>
          </cell>
        </row>
        <row r="223">
          <cell r="A223">
            <v>653030</v>
          </cell>
          <cell r="B223" t="str">
            <v>Cooling System Treatment</v>
          </cell>
        </row>
        <row r="224">
          <cell r="A224">
            <v>653040</v>
          </cell>
          <cell r="B224" t="str">
            <v>Boiler / Feedwater Treatment</v>
          </cell>
        </row>
        <row r="225">
          <cell r="A225">
            <v>653050</v>
          </cell>
          <cell r="B225" t="str">
            <v>Potable Water Treatment</v>
          </cell>
        </row>
        <row r="226">
          <cell r="A226">
            <v>653060</v>
          </cell>
          <cell r="B226" t="str">
            <v>Wastewater Treatment</v>
          </cell>
        </row>
        <row r="227">
          <cell r="A227">
            <v>653070</v>
          </cell>
          <cell r="B227" t="str">
            <v>Sulfuric Acid</v>
          </cell>
        </row>
        <row r="228">
          <cell r="A228">
            <v>653080</v>
          </cell>
          <cell r="B228" t="str">
            <v>Demineralizer</v>
          </cell>
        </row>
        <row r="229">
          <cell r="A229">
            <v>653090</v>
          </cell>
          <cell r="B229" t="str">
            <v>Ammonia</v>
          </cell>
        </row>
        <row r="230">
          <cell r="A230">
            <v>653130</v>
          </cell>
          <cell r="B230" t="str">
            <v>Gas Turbine Cleaner</v>
          </cell>
        </row>
        <row r="231">
          <cell r="A231">
            <v>653140</v>
          </cell>
          <cell r="B231" t="str">
            <v>Other Chemicals</v>
          </cell>
        </row>
        <row r="232">
          <cell r="A232">
            <v>654010</v>
          </cell>
          <cell r="B232" t="str">
            <v>Lubricants &amp; Greases</v>
          </cell>
        </row>
        <row r="233">
          <cell r="A233">
            <v>654020</v>
          </cell>
          <cell r="B233" t="str">
            <v>CEMS</v>
          </cell>
        </row>
        <row r="234">
          <cell r="A234">
            <v>654030</v>
          </cell>
          <cell r="B234" t="str">
            <v>Hydrogen</v>
          </cell>
        </row>
        <row r="235">
          <cell r="A235">
            <v>654040</v>
          </cell>
          <cell r="B235" t="str">
            <v>Carbon Dioxide</v>
          </cell>
        </row>
        <row r="236">
          <cell r="A236">
            <v>654050</v>
          </cell>
          <cell r="B236" t="str">
            <v>Nitrogen</v>
          </cell>
        </row>
        <row r="237">
          <cell r="A237">
            <v>654060</v>
          </cell>
          <cell r="B237" t="str">
            <v>Welding Gases</v>
          </cell>
        </row>
        <row r="238">
          <cell r="A238">
            <v>654070</v>
          </cell>
          <cell r="B238" t="str">
            <v>Fuel:Diesel Engine/Mobil Equip</v>
          </cell>
        </row>
        <row r="239">
          <cell r="A239">
            <v>654080</v>
          </cell>
          <cell r="B239" t="str">
            <v>Environ / Health / Safety</v>
          </cell>
        </row>
        <row r="240">
          <cell r="A240">
            <v>654090</v>
          </cell>
          <cell r="B240" t="str">
            <v>Laboratory Supplies / Reagents</v>
          </cell>
        </row>
        <row r="241">
          <cell r="A241">
            <v>654100</v>
          </cell>
          <cell r="B241" t="str">
            <v>Mechanical Maintenance Supply</v>
          </cell>
        </row>
        <row r="242">
          <cell r="A242">
            <v>654110</v>
          </cell>
          <cell r="B242" t="str">
            <v>Electrical Maintenance Supply</v>
          </cell>
        </row>
        <row r="243">
          <cell r="A243">
            <v>655010</v>
          </cell>
          <cell r="B243" t="str">
            <v>Electrical Interconnection</v>
          </cell>
        </row>
        <row r="244">
          <cell r="A244">
            <v>655020</v>
          </cell>
          <cell r="B244" t="str">
            <v>Electricity - Backfeed at Site</v>
          </cell>
        </row>
        <row r="245">
          <cell r="A245">
            <v>655025</v>
          </cell>
          <cell r="B245" t="str">
            <v>Electric-Backfd Demand at Site</v>
          </cell>
        </row>
        <row r="246">
          <cell r="A246">
            <v>655030</v>
          </cell>
          <cell r="B246" t="str">
            <v>Electricity - Offsite</v>
          </cell>
        </row>
        <row r="247">
          <cell r="A247">
            <v>655035</v>
          </cell>
          <cell r="B247" t="str">
            <v>Electricity - Demand (Offsite)</v>
          </cell>
        </row>
        <row r="248">
          <cell r="A248">
            <v>655060</v>
          </cell>
          <cell r="B248" t="str">
            <v>Fuel Gas Interconnection</v>
          </cell>
        </row>
        <row r="249">
          <cell r="A249">
            <v>655070</v>
          </cell>
          <cell r="B249" t="str">
            <v>Raw Water</v>
          </cell>
        </row>
        <row r="250">
          <cell r="A250">
            <v>655080</v>
          </cell>
          <cell r="B250" t="str">
            <v>Demin Water</v>
          </cell>
        </row>
        <row r="251">
          <cell r="A251">
            <v>655090</v>
          </cell>
          <cell r="B251" t="str">
            <v>Potable Water</v>
          </cell>
        </row>
        <row r="252">
          <cell r="A252">
            <v>655100</v>
          </cell>
          <cell r="B252" t="str">
            <v>Wastewater / Sewer</v>
          </cell>
        </row>
        <row r="253">
          <cell r="A253">
            <v>655110</v>
          </cell>
          <cell r="B253" t="str">
            <v>Sludge Disposal</v>
          </cell>
        </row>
        <row r="254">
          <cell r="A254">
            <v>655120</v>
          </cell>
          <cell r="B254" t="str">
            <v>Heating Fuel</v>
          </cell>
        </row>
        <row r="255">
          <cell r="A255">
            <v>655130</v>
          </cell>
          <cell r="B255" t="str">
            <v>Other Utilities</v>
          </cell>
        </row>
        <row r="256">
          <cell r="A256">
            <v>656010</v>
          </cell>
          <cell r="B256" t="str">
            <v>Vehicle Lease / Rental</v>
          </cell>
        </row>
        <row r="257">
          <cell r="A257">
            <v>656020</v>
          </cell>
          <cell r="B257" t="str">
            <v>Fuel</v>
          </cell>
        </row>
        <row r="258">
          <cell r="A258">
            <v>656030</v>
          </cell>
          <cell r="B258" t="str">
            <v>Lube Oil / Parts / Accessories</v>
          </cell>
        </row>
        <row r="259">
          <cell r="A259">
            <v>656040</v>
          </cell>
          <cell r="B259" t="str">
            <v>Repair &amp; Maintenance</v>
          </cell>
        </row>
        <row r="260">
          <cell r="A260">
            <v>657010</v>
          </cell>
          <cell r="B260" t="str">
            <v>Landscaping / Care of Grounds</v>
          </cell>
        </row>
        <row r="261">
          <cell r="A261">
            <v>657020</v>
          </cell>
          <cell r="B261" t="str">
            <v>Building Maintenance Services</v>
          </cell>
        </row>
        <row r="262">
          <cell r="A262">
            <v>657030</v>
          </cell>
          <cell r="B262" t="str">
            <v>Janitorial Service</v>
          </cell>
        </row>
        <row r="263">
          <cell r="A263">
            <v>657040</v>
          </cell>
          <cell r="B263" t="str">
            <v>Trash Removal</v>
          </cell>
        </row>
        <row r="264">
          <cell r="A264">
            <v>657050</v>
          </cell>
          <cell r="B264" t="str">
            <v>Painting &amp; Preservation</v>
          </cell>
        </row>
        <row r="265">
          <cell r="A265">
            <v>657060</v>
          </cell>
          <cell r="B265" t="str">
            <v>Site Security</v>
          </cell>
        </row>
        <row r="266">
          <cell r="A266">
            <v>658010</v>
          </cell>
          <cell r="B266" t="str">
            <v>Air Permit Fees</v>
          </cell>
        </row>
        <row r="267">
          <cell r="A267">
            <v>658020</v>
          </cell>
          <cell r="B267" t="str">
            <v>NPDES Permit Fees</v>
          </cell>
        </row>
        <row r="268">
          <cell r="A268">
            <v>658030</v>
          </cell>
          <cell r="B268" t="str">
            <v>Other Permit Fees</v>
          </cell>
        </row>
        <row r="269">
          <cell r="A269">
            <v>658060</v>
          </cell>
          <cell r="B269" t="str">
            <v>Other Allowances</v>
          </cell>
        </row>
        <row r="270">
          <cell r="A270">
            <v>658090</v>
          </cell>
          <cell r="B270" t="str">
            <v>Other Offsets</v>
          </cell>
        </row>
        <row r="271">
          <cell r="A271">
            <v>660000</v>
          </cell>
          <cell r="B271" t="str">
            <v>Management Fee</v>
          </cell>
        </row>
        <row r="272">
          <cell r="A272">
            <v>750010</v>
          </cell>
          <cell r="B272" t="str">
            <v>Regular Salaries and Wages</v>
          </cell>
        </row>
        <row r="273">
          <cell r="A273">
            <v>750030</v>
          </cell>
          <cell r="B273" t="str">
            <v>Overtime</v>
          </cell>
        </row>
        <row r="274">
          <cell r="A274">
            <v>750040</v>
          </cell>
          <cell r="B274" t="str">
            <v>Incentive Compensation</v>
          </cell>
        </row>
        <row r="275">
          <cell r="A275">
            <v>750050</v>
          </cell>
          <cell r="B275" t="str">
            <v>Temporary Labor Expense</v>
          </cell>
        </row>
        <row r="276">
          <cell r="A276">
            <v>750210</v>
          </cell>
          <cell r="B276" t="str">
            <v>Benefits</v>
          </cell>
        </row>
        <row r="277">
          <cell r="A277">
            <v>751010</v>
          </cell>
          <cell r="B277" t="str">
            <v>Uniforms and Safety Shoes</v>
          </cell>
        </row>
        <row r="278">
          <cell r="A278">
            <v>751020</v>
          </cell>
          <cell r="B278" t="str">
            <v>Employee Relations</v>
          </cell>
        </row>
        <row r="279">
          <cell r="A279">
            <v>751030</v>
          </cell>
          <cell r="B279" t="str">
            <v>Recruiting &amp; Relocation</v>
          </cell>
        </row>
        <row r="280">
          <cell r="A280">
            <v>751040</v>
          </cell>
          <cell r="B280" t="str">
            <v>Donations</v>
          </cell>
        </row>
        <row r="281">
          <cell r="A281">
            <v>751050</v>
          </cell>
          <cell r="B281" t="str">
            <v>Community Relations</v>
          </cell>
        </row>
        <row r="282">
          <cell r="A282">
            <v>752010</v>
          </cell>
          <cell r="B282" t="str">
            <v>Training</v>
          </cell>
        </row>
        <row r="283">
          <cell r="A283">
            <v>752020</v>
          </cell>
          <cell r="B283" t="str">
            <v>Travel / Transportation</v>
          </cell>
        </row>
        <row r="284">
          <cell r="A284">
            <v>752040</v>
          </cell>
          <cell r="B284" t="str">
            <v>Entertainment</v>
          </cell>
        </row>
        <row r="285">
          <cell r="A285">
            <v>752050</v>
          </cell>
          <cell r="B285" t="str">
            <v>Meals</v>
          </cell>
        </row>
        <row r="286">
          <cell r="A286">
            <v>752060</v>
          </cell>
          <cell r="B286" t="str">
            <v>Lodging</v>
          </cell>
        </row>
        <row r="287">
          <cell r="A287">
            <v>754010</v>
          </cell>
          <cell r="B287" t="str">
            <v>Office Supplies</v>
          </cell>
        </row>
        <row r="288">
          <cell r="A288">
            <v>754020</v>
          </cell>
          <cell r="B288" t="str">
            <v>Other Office Expenses</v>
          </cell>
        </row>
        <row r="289">
          <cell r="A289">
            <v>754040</v>
          </cell>
          <cell r="B289" t="str">
            <v>Office Equipment Rental</v>
          </cell>
        </row>
        <row r="290">
          <cell r="A290">
            <v>754050</v>
          </cell>
          <cell r="B290" t="str">
            <v>Computer Hardware</v>
          </cell>
        </row>
        <row r="291">
          <cell r="A291">
            <v>754060</v>
          </cell>
          <cell r="B291" t="str">
            <v>Computer Software</v>
          </cell>
        </row>
        <row r="292">
          <cell r="A292">
            <v>754061</v>
          </cell>
          <cell r="B292" t="str">
            <v>Network support</v>
          </cell>
        </row>
        <row r="293">
          <cell r="A293">
            <v>754062</v>
          </cell>
          <cell r="B293" t="str">
            <v>Software support</v>
          </cell>
        </row>
        <row r="294">
          <cell r="A294">
            <v>754070</v>
          </cell>
          <cell r="B294" t="str">
            <v>Office Equipment</v>
          </cell>
        </row>
        <row r="295">
          <cell r="A295">
            <v>754080</v>
          </cell>
          <cell r="B295" t="str">
            <v>Janitorial Supplies</v>
          </cell>
        </row>
        <row r="296">
          <cell r="A296">
            <v>755010</v>
          </cell>
          <cell r="B296" t="str">
            <v>Internet Services</v>
          </cell>
        </row>
        <row r="297">
          <cell r="A297">
            <v>755020</v>
          </cell>
          <cell r="B297" t="str">
            <v>Telephone / Fax</v>
          </cell>
        </row>
        <row r="298">
          <cell r="A298">
            <v>755021</v>
          </cell>
          <cell r="B298" t="str">
            <v>Cellular Phones</v>
          </cell>
        </row>
        <row r="299">
          <cell r="A299">
            <v>755022</v>
          </cell>
          <cell r="B299" t="str">
            <v>Radios / Pagers</v>
          </cell>
        </row>
        <row r="300">
          <cell r="A300">
            <v>755043</v>
          </cell>
          <cell r="B300" t="str">
            <v>Postage &amp; Shipping</v>
          </cell>
        </row>
        <row r="301">
          <cell r="A301">
            <v>755070</v>
          </cell>
          <cell r="B301" t="str">
            <v>License, Membership &amp; Prof Due</v>
          </cell>
        </row>
        <row r="302">
          <cell r="A302">
            <v>755080</v>
          </cell>
          <cell r="B302" t="str">
            <v>Books / Subscriptions</v>
          </cell>
        </row>
        <row r="303">
          <cell r="A303">
            <v>756010</v>
          </cell>
          <cell r="B303" t="str">
            <v>Property Insurance</v>
          </cell>
        </row>
        <row r="304">
          <cell r="A304">
            <v>756020</v>
          </cell>
          <cell r="B304" t="str">
            <v>General Liability Insurance</v>
          </cell>
        </row>
        <row r="305">
          <cell r="A305">
            <v>756030</v>
          </cell>
          <cell r="B305" t="str">
            <v>Auto Liability Insurance</v>
          </cell>
        </row>
        <row r="306">
          <cell r="A306">
            <v>756040</v>
          </cell>
          <cell r="B306" t="str">
            <v>Excess Liability</v>
          </cell>
        </row>
        <row r="307">
          <cell r="A307">
            <v>756050</v>
          </cell>
          <cell r="B307" t="str">
            <v>Terrorism Insurance</v>
          </cell>
        </row>
        <row r="308">
          <cell r="A308">
            <v>756070</v>
          </cell>
          <cell r="B308" t="str">
            <v>Pollution Liability Insurance</v>
          </cell>
        </row>
        <row r="309">
          <cell r="A309">
            <v>757010</v>
          </cell>
          <cell r="B309" t="str">
            <v>Accounting Services</v>
          </cell>
        </row>
        <row r="310">
          <cell r="A310">
            <v>757110</v>
          </cell>
          <cell r="B310" t="str">
            <v>Engineering Services</v>
          </cell>
        </row>
        <row r="311">
          <cell r="A311">
            <v>757120</v>
          </cell>
          <cell r="B311" t="str">
            <v>Environmental Services</v>
          </cell>
        </row>
        <row r="312">
          <cell r="A312">
            <v>757210</v>
          </cell>
          <cell r="B312" t="str">
            <v>Other Professional Services</v>
          </cell>
        </row>
        <row r="313">
          <cell r="A313">
            <v>757500</v>
          </cell>
          <cell r="B313" t="str">
            <v>Legal Servcies</v>
          </cell>
        </row>
        <row r="314">
          <cell r="A314">
            <v>758000</v>
          </cell>
          <cell r="B314" t="str">
            <v>ARO Accretion</v>
          </cell>
        </row>
        <row r="315">
          <cell r="A315">
            <v>759010</v>
          </cell>
          <cell r="B315" t="str">
            <v>Property Tax</v>
          </cell>
        </row>
        <row r="316">
          <cell r="A316">
            <v>759320</v>
          </cell>
          <cell r="B316" t="str">
            <v>Municipal Dues / Taxes</v>
          </cell>
        </row>
        <row r="317">
          <cell r="A317">
            <v>759410</v>
          </cell>
          <cell r="B317" t="str">
            <v>Land Lease Fees</v>
          </cell>
        </row>
        <row r="318">
          <cell r="A318">
            <v>759710</v>
          </cell>
          <cell r="B318" t="str">
            <v>Other Dues, Taxes &amp; Fees</v>
          </cell>
        </row>
        <row r="319">
          <cell r="A319">
            <v>850010</v>
          </cell>
          <cell r="B319" t="str">
            <v>Operator Fee</v>
          </cell>
        </row>
        <row r="320">
          <cell r="A320">
            <v>850020</v>
          </cell>
          <cell r="B320" t="str">
            <v>Operator Incentive</v>
          </cell>
        </row>
        <row r="321">
          <cell r="A321">
            <v>850030</v>
          </cell>
          <cell r="B321" t="str">
            <v>Power Marketer Fee</v>
          </cell>
        </row>
        <row r="322">
          <cell r="A322">
            <v>850040</v>
          </cell>
          <cell r="B322" t="str">
            <v>Power Marketer Incentive</v>
          </cell>
        </row>
        <row r="323">
          <cell r="A323">
            <v>850060</v>
          </cell>
          <cell r="B323" t="str">
            <v>Control Area Manager Fees</v>
          </cell>
        </row>
        <row r="324">
          <cell r="A324">
            <v>850070</v>
          </cell>
          <cell r="B324" t="str">
            <v>Fuel Manager Fee</v>
          </cell>
        </row>
        <row r="325">
          <cell r="A325">
            <v>850080</v>
          </cell>
          <cell r="B325" t="str">
            <v>Asset Manager Fee</v>
          </cell>
        </row>
        <row r="326">
          <cell r="A326">
            <v>850090</v>
          </cell>
          <cell r="B326" t="str">
            <v>Asset Manager Expenses</v>
          </cell>
        </row>
        <row r="327">
          <cell r="A327">
            <v>850200</v>
          </cell>
          <cell r="B327" t="str">
            <v>Other - Administration</v>
          </cell>
        </row>
        <row r="328">
          <cell r="A328">
            <v>850300</v>
          </cell>
          <cell r="B328" t="str">
            <v>Bad Debt expense</v>
          </cell>
        </row>
        <row r="329">
          <cell r="A329">
            <v>860000</v>
          </cell>
          <cell r="B329" t="str">
            <v>Management Fee - income</v>
          </cell>
        </row>
        <row r="330">
          <cell r="A330">
            <v>910010</v>
          </cell>
          <cell r="B330" t="str">
            <v>Interest expense - WC</v>
          </cell>
        </row>
        <row r="331">
          <cell r="A331">
            <v>910020</v>
          </cell>
          <cell r="B331" t="str">
            <v>Interest exp - capital lease</v>
          </cell>
        </row>
        <row r="332">
          <cell r="A332">
            <v>910021</v>
          </cell>
          <cell r="B332" t="str">
            <v>Interest exp - def fin fees</v>
          </cell>
        </row>
        <row r="333">
          <cell r="A333">
            <v>910025</v>
          </cell>
          <cell r="B333" t="str">
            <v>IC int exp LTD</v>
          </cell>
        </row>
        <row r="334">
          <cell r="A334">
            <v>910026</v>
          </cell>
          <cell r="B334" t="str">
            <v>Interest Expense - expansion</v>
          </cell>
        </row>
        <row r="335">
          <cell r="A335">
            <v>910027</v>
          </cell>
          <cell r="B335" t="str">
            <v>Interest Exp - realized hedge</v>
          </cell>
        </row>
        <row r="336">
          <cell r="A336">
            <v>910028</v>
          </cell>
          <cell r="B336" t="str">
            <v>Interst Exp - Unrealized hedge</v>
          </cell>
        </row>
        <row r="337">
          <cell r="A337">
            <v>910030</v>
          </cell>
          <cell r="B337" t="str">
            <v>Interest Expense - LC</v>
          </cell>
        </row>
        <row r="338">
          <cell r="A338">
            <v>910032</v>
          </cell>
          <cell r="B338" t="str">
            <v>IC int exp WC</v>
          </cell>
        </row>
        <row r="339">
          <cell r="A339">
            <v>910033</v>
          </cell>
          <cell r="B339" t="str">
            <v>Int expense LTD</v>
          </cell>
        </row>
        <row r="340">
          <cell r="A340">
            <v>910034</v>
          </cell>
          <cell r="B340" t="str">
            <v>IC Int exp realized Hedge</v>
          </cell>
        </row>
        <row r="341">
          <cell r="A341">
            <v>910035</v>
          </cell>
          <cell r="B341" t="str">
            <v>IC Capitalized interest</v>
          </cell>
        </row>
        <row r="342">
          <cell r="A342">
            <v>910040</v>
          </cell>
          <cell r="B342" t="str">
            <v>Interest exp - other</v>
          </cell>
        </row>
        <row r="343">
          <cell r="A343">
            <v>910080</v>
          </cell>
          <cell r="B343" t="str">
            <v>Gain loss on int rate swap</v>
          </cell>
        </row>
        <row r="344">
          <cell r="A344">
            <v>910100</v>
          </cell>
          <cell r="B344" t="str">
            <v>Commitment fees - LTD</v>
          </cell>
        </row>
        <row r="345">
          <cell r="A345">
            <v>910102</v>
          </cell>
          <cell r="B345" t="str">
            <v>Commitment fees - revolver</v>
          </cell>
        </row>
        <row r="346">
          <cell r="A346">
            <v>910105</v>
          </cell>
          <cell r="B346" t="str">
            <v>Commitment fees - LC</v>
          </cell>
        </row>
        <row r="347">
          <cell r="A347">
            <v>910106</v>
          </cell>
          <cell r="B347" t="str">
            <v>Commitment fees - energy</v>
          </cell>
        </row>
        <row r="348">
          <cell r="A348">
            <v>910110</v>
          </cell>
          <cell r="B348" t="str">
            <v>Bank fees</v>
          </cell>
        </row>
        <row r="349">
          <cell r="A349">
            <v>910210</v>
          </cell>
          <cell r="B349" t="str">
            <v>Depreciation exp - plant</v>
          </cell>
        </row>
        <row r="350">
          <cell r="A350">
            <v>910215</v>
          </cell>
          <cell r="B350" t="str">
            <v>Depreciation exp - nonplant</v>
          </cell>
        </row>
        <row r="351">
          <cell r="A351">
            <v>910220</v>
          </cell>
          <cell r="B351" t="str">
            <v>Depreciation exp - ARO</v>
          </cell>
        </row>
        <row r="352">
          <cell r="A352">
            <v>910240</v>
          </cell>
          <cell r="B352" t="str">
            <v>Amortization expense</v>
          </cell>
        </row>
        <row r="353">
          <cell r="A353">
            <v>920100</v>
          </cell>
          <cell r="B353" t="str">
            <v>Interest income</v>
          </cell>
        </row>
        <row r="354">
          <cell r="A354">
            <v>920102</v>
          </cell>
          <cell r="B354" t="str">
            <v>Interest income - transmission</v>
          </cell>
        </row>
        <row r="355">
          <cell r="A355">
            <v>920300</v>
          </cell>
          <cell r="B355" t="str">
            <v>Gain Loss on investment</v>
          </cell>
        </row>
        <row r="356">
          <cell r="A356">
            <v>930000</v>
          </cell>
          <cell r="B356" t="str">
            <v>Clearing</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Chart of Account"/>
      <sheetName val="netgen"/>
      <sheetName val="MPFdays"/>
      <sheetName val="Generation Chart"/>
      <sheetName val="Model"/>
      <sheetName val="ME and NTP Acqs"/>
      <sheetName val="GHCI Op Build"/>
    </sheetNames>
    <definedNames>
      <definedName name="Create_Easton_Cost_Report"/>
      <definedName name="View_Graph3"/>
    </definedNames>
    <sheetDataSet>
      <sheetData sheetId="0" refreshError="1">
        <row r="49">
          <cell r="A49" t="str">
            <v>All Steam Electric Stations</v>
          </cell>
        </row>
      </sheetData>
      <sheetData sheetId="1"/>
      <sheetData sheetId="2"/>
      <sheetData sheetId="3"/>
      <sheetData sheetId="4"/>
      <sheetData sheetId="5"/>
      <sheetData sheetId="6"/>
      <sheetData sheetId="7"/>
      <sheetData sheetId="8"/>
      <sheetData sheetId="9" refreshError="1">
        <row r="3">
          <cell r="V3" t="str">
            <v>FUEL TYPE</v>
          </cell>
        </row>
        <row r="4">
          <cell r="V4" t="str">
            <v>Coal</v>
          </cell>
          <cell r="W4" t="str">
            <v>Ton</v>
          </cell>
          <cell r="Y4" t="str">
            <v>Fuel Mix Cost $/</v>
          </cell>
          <cell r="Z4" t="str">
            <v>Bit Coal FOB $/</v>
          </cell>
          <cell r="AA4" t="str">
            <v>Fuel Hand. $/</v>
          </cell>
          <cell r="AB4" t="str">
            <v>Stock Mult.</v>
          </cell>
          <cell r="AC4" t="str">
            <v>Inc Maint. $/</v>
          </cell>
          <cell r="AD4" t="str">
            <v>No Load Cost $</v>
          </cell>
          <cell r="AE4" t="str">
            <v>Pickup MW</v>
          </cell>
          <cell r="AF4" t="str">
            <v>Incr. Costs M/K</v>
          </cell>
          <cell r="AG4" t="str">
            <v>Perf Fact</v>
          </cell>
        </row>
        <row r="5">
          <cell r="V5" t="str">
            <v>CT</v>
          </cell>
          <cell r="W5" t="str">
            <v>Gal</v>
          </cell>
          <cell r="Y5" t="str">
            <v>Fuel Mix Cost $/</v>
          </cell>
          <cell r="Z5" t="str">
            <v>FOB $/</v>
          </cell>
          <cell r="AB5" t="str">
            <v>Pipeline Var. Cost $/</v>
          </cell>
          <cell r="AC5" t="str">
            <v>Fuel Stock Mult.</v>
          </cell>
          <cell r="AD5" t="str">
            <v>Normal</v>
          </cell>
          <cell r="AE5" t="str">
            <v>Emerg.</v>
          </cell>
          <cell r="AF5" t="str">
            <v>Machine Hr Cost Incl. Maint. $</v>
          </cell>
          <cell r="AG5" t="str">
            <v>Perf Fact</v>
          </cell>
        </row>
        <row r="6">
          <cell r="V6" t="str">
            <v>Diesel</v>
          </cell>
          <cell r="W6" t="str">
            <v>Gal</v>
          </cell>
          <cell r="Y6" t="str">
            <v>Fuel Mix Cost $/</v>
          </cell>
          <cell r="Z6" t="str">
            <v>Port of Entry $/</v>
          </cell>
          <cell r="AB6" t="str">
            <v>Pipeline Var. Cost $/</v>
          </cell>
          <cell r="AC6" t="str">
            <v>Fuel Stock Mult.</v>
          </cell>
          <cell r="AD6" t="str">
            <v>Normal</v>
          </cell>
          <cell r="AE6" t="str">
            <v>Emerg.</v>
          </cell>
          <cell r="AF6" t="str">
            <v>Machine Hr Cost Incl. Maint. $</v>
          </cell>
          <cell r="AG6" t="str">
            <v>Perf Fact</v>
          </cell>
        </row>
        <row r="7">
          <cell r="V7" t="str">
            <v>Gas</v>
          </cell>
          <cell r="W7" t="str">
            <v>MCF</v>
          </cell>
          <cell r="Y7" t="str">
            <v>Fuel Mix Cost $/</v>
          </cell>
          <cell r="Z7" t="str">
            <v>Deliv. $/</v>
          </cell>
          <cell r="AA7" t="str">
            <v>Fuel Hand. $/</v>
          </cell>
          <cell r="AB7" t="str">
            <v>Pipeline Var. Cost $/</v>
          </cell>
          <cell r="AC7" t="str">
            <v>Incr. Maint. $/</v>
          </cell>
          <cell r="AD7" t="str">
            <v>No Load Cost $</v>
          </cell>
          <cell r="AE7" t="str">
            <v>Pickup MW</v>
          </cell>
          <cell r="AF7" t="str">
            <v>Incr. Costs M/K</v>
          </cell>
          <cell r="AG7" t="str">
            <v>Perf Fact</v>
          </cell>
        </row>
        <row r="8">
          <cell r="V8" t="str">
            <v>LtOil</v>
          </cell>
          <cell r="W8" t="str">
            <v>Gal</v>
          </cell>
          <cell r="Y8" t="str">
            <v>Fuel Mix Cost $/</v>
          </cell>
          <cell r="Z8" t="str">
            <v>Port of Entry $/</v>
          </cell>
          <cell r="AA8" t="str">
            <v>Fuel Hand. $/</v>
          </cell>
          <cell r="AB8" t="str">
            <v>Pipeline Var. Cost $/</v>
          </cell>
          <cell r="AC8" t="str">
            <v>Incr. Maint. $/</v>
          </cell>
          <cell r="AD8" t="str">
            <v>No Load Cost $</v>
          </cell>
          <cell r="AE8" t="str">
            <v>Pickup MW</v>
          </cell>
          <cell r="AF8" t="str">
            <v>Incr. Costs M/K</v>
          </cell>
          <cell r="AG8" t="str">
            <v>Perf Fact</v>
          </cell>
        </row>
        <row r="9">
          <cell r="V9" t="str">
            <v>NUCLEAR</v>
          </cell>
          <cell r="W9" t="str">
            <v>MBTU</v>
          </cell>
          <cell r="Y9" t="str">
            <v>Fuel Mix Cost $/</v>
          </cell>
          <cell r="Z9" t="str">
            <v>Uran $/</v>
          </cell>
          <cell r="AA9" t="str">
            <v>Fuel Hand. $/</v>
          </cell>
          <cell r="AB9" t="str">
            <v>Stock Mult.</v>
          </cell>
          <cell r="AC9" t="str">
            <v>Incr. Maint. $/</v>
          </cell>
          <cell r="AD9" t="str">
            <v>No Load Cost $</v>
          </cell>
          <cell r="AG9" t="str">
            <v>Perf Fact</v>
          </cell>
        </row>
        <row r="10">
          <cell r="V10" t="str">
            <v>Resid</v>
          </cell>
          <cell r="W10" t="str">
            <v>BBL</v>
          </cell>
          <cell r="Y10" t="str">
            <v>Fuel Mix Cost $/</v>
          </cell>
          <cell r="AA10" t="str">
            <v>Fuel Hand. $/</v>
          </cell>
          <cell r="AB10" t="str">
            <v>Pipeline Var. Cost $/</v>
          </cell>
          <cell r="AC10" t="str">
            <v>Incr. Maint. $/</v>
          </cell>
          <cell r="AD10" t="str">
            <v>No Load Cost $</v>
          </cell>
          <cell r="AE10" t="str">
            <v>Pickup MW</v>
          </cell>
          <cell r="AF10" t="str">
            <v>Incr. Costs M/K</v>
          </cell>
          <cell r="AG10" t="str">
            <v>Perf Fact</v>
          </cell>
        </row>
        <row r="11">
          <cell r="V11" t="str">
            <v>Steam</v>
          </cell>
          <cell r="W11" t="str">
            <v>Ton</v>
          </cell>
          <cell r="Y11" t="str">
            <v>Fuel Mix Cost $/</v>
          </cell>
          <cell r="AA11" t="str">
            <v>Fuel Hand. $/</v>
          </cell>
          <cell r="AB11" t="str">
            <v>Stock Mult.</v>
          </cell>
          <cell r="AC11" t="str">
            <v>Incr. Maint. $/</v>
          </cell>
          <cell r="AD11" t="str">
            <v>No Load Cost $</v>
          </cell>
          <cell r="AF11" t="str">
            <v>Incr. Costs M/K</v>
          </cell>
          <cell r="AG11" t="str">
            <v>Perf Fact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turns"/>
      <sheetName val="Finance Assumptions"/>
      <sheetName val="Waterfall"/>
      <sheetName val="Cash Flow"/>
      <sheetName val="O&amp;M"/>
      <sheetName val="Construction"/>
      <sheetName val="Hedges"/>
      <sheetName val="PPAs"/>
      <sheetName val="O&amp;M Wksht"/>
      <sheetName val="Generation"/>
      <sheetName val="Rev"/>
      <sheetName val="PropTax"/>
      <sheetName val="Constr O&amp;M"/>
      <sheetName val="Commissioning"/>
      <sheetName val="Closing Costs"/>
      <sheetName val="Drawdown"/>
      <sheetName val="OperPar"/>
      <sheetName val="MajMaint"/>
      <sheetName val="Emission Limits"/>
      <sheetName val="Permits"/>
      <sheetName val="PwrMarket"/>
      <sheetName val="Rates"/>
      <sheetName val="BS"/>
      <sheetName val="IS"/>
      <sheetName val="Sheet1"/>
      <sheetName val="NPV of Capacity Rates"/>
      <sheetName val="Power Market"/>
      <sheetName val="Assumptions"/>
      <sheetName val="CSFB Quarterly Waterfall"/>
      <sheetName val="T&amp;E-Air Travel 712020"/>
      <sheetName val="Sandy Creek 11.20.06"/>
      <sheetName val="supporting worksheet"/>
      <sheetName val="Maj Maint Schd"/>
      <sheetName val="Pipeline"/>
      <sheetName val="Alberta"/>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FB---"/>
      <sheetName val="Financing Assumptions"/>
      <sheetName val="CSFB Cases"/>
      <sheetName val="Contracted EBITDA"/>
      <sheetName val="Operating Assumptions"/>
      <sheetName val="CSFB Quarterly Waterfall"/>
      <sheetName val="CSFB Annual Waterfall"/>
      <sheetName val="SU"/>
      <sheetName val="EBITDA Buildup"/>
      <sheetName val="EBITDA Output"/>
      <sheetName val="CAFDS"/>
      <sheetName val="Debt Schedule"/>
      <sheetName val="Sensitivity Analysis"/>
      <sheetName val="Ownership"/>
      <sheetName val="Refi Analysis"/>
      <sheetName val="Check Cases Sheet"/>
      <sheetName val="Variable Cost Per MWH"/>
      <sheetName val="CSFB Monthly Drawdown"/>
      <sheetName val="Quarterly Cons Costs"/>
      <sheetName val="---LSP---"/>
      <sheetName val="Assumptions"/>
      <sheetName val="Input"/>
      <sheetName val="Waterfall"/>
      <sheetName val="Power Market"/>
      <sheetName val="ICF (Normal)"/>
      <sheetName val="ICF (Alternate)"/>
      <sheetName val="ICF"/>
      <sheetName val="ICF2"/>
      <sheetName val="ICF3"/>
      <sheetName val="Cash Flow"/>
      <sheetName val="Revenue"/>
      <sheetName val="OperExp"/>
      <sheetName val="PPEA Drawdown"/>
      <sheetName val="Closing Costs"/>
      <sheetName val="Finance Fees"/>
      <sheetName val="Reserve Accounts"/>
      <sheetName val="INTERNAL NOTES"/>
      <sheetName val="Off-take"/>
      <sheetName val="OperPar"/>
      <sheetName val="OperStats"/>
      <sheetName val="OperExpWorksheet"/>
      <sheetName val="MajMaint"/>
      <sheetName val="Permits"/>
      <sheetName val="Const"/>
      <sheetName val="Commissioning"/>
      <sheetName val="SUCost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tion"/>
      <sheetName val="Debt Facilities"/>
      <sheetName val="PPH Financials"/>
      <sheetName val="PPH Inputs"/>
      <sheetName val="Sandow 4 Financials"/>
      <sheetName val="Capital AC"/>
      <sheetName val="Sandow 4 Fuel &amp; Environmental"/>
      <sheetName val="Curves"/>
      <sheetName val="Sandow5 Financials"/>
      <sheetName val="Power Market"/>
      <sheetName val="Assumptions"/>
      <sheetName val="CSFB Quarterly Waterfall"/>
      <sheetName val="Chart of Account"/>
    </sheetNames>
    <sheetDataSet>
      <sheetData sheetId="0" refreshError="1"/>
      <sheetData sheetId="1" refreshError="1"/>
      <sheetData sheetId="2" refreshError="1">
        <row r="66">
          <cell r="D66">
            <v>0.23124300581446586</v>
          </cell>
        </row>
      </sheetData>
      <sheetData sheetId="3" refreshError="1">
        <row r="8">
          <cell r="E8">
            <v>144000</v>
          </cell>
        </row>
        <row r="12">
          <cell r="E12">
            <v>38718</v>
          </cell>
        </row>
        <row r="39">
          <cell r="E39">
            <v>38961</v>
          </cell>
        </row>
        <row r="40">
          <cell r="E40">
            <v>216000</v>
          </cell>
        </row>
        <row r="48">
          <cell r="E48">
            <v>15</v>
          </cell>
        </row>
        <row r="53">
          <cell r="E53">
            <v>39814</v>
          </cell>
        </row>
        <row r="54">
          <cell r="E54">
            <v>129487.78125</v>
          </cell>
        </row>
        <row r="63">
          <cell r="E63">
            <v>0.35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Record of Changes"/>
      <sheetName val="Print Options"/>
      <sheetName val="Assumptions and Inputs"/>
      <sheetName val="Variable O&amp;M Assumptions"/>
      <sheetName val="Options&gt;&gt;&gt;"/>
      <sheetName val="Merchant Dispatch Apex"/>
      <sheetName val="Merchant Dispatch Bosque CC"/>
      <sheetName val="Merchant Dispatch Bosque CT"/>
      <sheetName val="Merchant Dispatch Shady Hills"/>
      <sheetName val="Merchant Dispatch Sugar Creek"/>
      <sheetName val="Merchant Dispatch W Georgia"/>
      <sheetName val="Merchant Dispatch Zeeland CC"/>
      <sheetName val="Merchant Dispatch Zeeland CT"/>
      <sheetName val="Exhibits&gt;&gt;&gt;"/>
      <sheetName val="Not Used&gt;&gt;&gt;"/>
      <sheetName val="West Georgia PPA"/>
      <sheetName val="Summary of Identified Assets"/>
      <sheetName val="PPA-Reliant (MPEE)"/>
      <sheetName val="Support Data&gt;&gt;&gt;"/>
      <sheetName val="Power Curves"/>
      <sheetName val="Gas Curves"/>
      <sheetName val="Print Macros"/>
      <sheetName val="Module3"/>
      <sheetName val="ACT"/>
      <sheetName val="convert"/>
      <sheetName val="sum"/>
      <sheetName val="Chart of Account"/>
      <sheetName val="Power Market"/>
      <sheetName val="Assumptions"/>
      <sheetName val="CSFB Quarterly Waterfall"/>
      <sheetName val="GL Query"/>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wer Trades"/>
      <sheetName val="Financial Swaps"/>
      <sheetName val="GAS BALANCE"/>
      <sheetName val="Configuration"/>
      <sheetName val="STARTS &amp; VOM"/>
      <sheetName val="REAL TIME ENERGY SETTLE"/>
      <sheetName val="ISS"/>
      <sheetName val="INDICES"/>
      <sheetName val="CSFB OPTION"/>
      <sheetName val="Fortis Transactions"/>
      <sheetName val="CISO CHARGES"/>
      <sheetName val="NOTES"/>
      <sheetName val="FINANCIAL CALL LOOKUPS"/>
      <sheetName val="PLANT DATA"/>
      <sheetName val="oct9meter"/>
      <sheetName val="oct10meter"/>
      <sheetName val="oct11 meter"/>
      <sheetName val="Sheet1"/>
      <sheetName val="Gas Trades"/>
    </sheetNames>
    <sheetDataSet>
      <sheetData sheetId="0"/>
      <sheetData sheetId="1">
        <row r="4">
          <cell r="M4">
            <v>750</v>
          </cell>
        </row>
        <row r="5">
          <cell r="M5">
            <v>55</v>
          </cell>
        </row>
        <row r="6">
          <cell r="M6">
            <v>55</v>
          </cell>
        </row>
        <row r="7">
          <cell r="M7">
            <v>0</v>
          </cell>
        </row>
        <row r="8">
          <cell r="M8">
            <v>0</v>
          </cell>
        </row>
        <row r="9">
          <cell r="M9">
            <v>0</v>
          </cell>
        </row>
        <row r="10">
          <cell r="M10">
            <v>0</v>
          </cell>
        </row>
        <row r="11">
          <cell r="M11">
            <v>0</v>
          </cell>
        </row>
        <row r="12">
          <cell r="M12">
            <v>0</v>
          </cell>
        </row>
        <row r="13">
          <cell r="M13">
            <v>0</v>
          </cell>
        </row>
        <row r="14">
          <cell r="M14">
            <v>0</v>
          </cell>
        </row>
        <row r="15">
          <cell r="M15">
            <v>410</v>
          </cell>
        </row>
        <row r="16">
          <cell r="M16">
            <v>0</v>
          </cell>
        </row>
        <row r="17">
          <cell r="M17">
            <v>407</v>
          </cell>
        </row>
        <row r="18">
          <cell r="M18">
            <v>417</v>
          </cell>
        </row>
        <row r="19">
          <cell r="M19">
            <v>419</v>
          </cell>
        </row>
        <row r="20">
          <cell r="M20">
            <v>416</v>
          </cell>
        </row>
        <row r="21">
          <cell r="M21">
            <v>416</v>
          </cell>
        </row>
        <row r="22">
          <cell r="M22">
            <v>403</v>
          </cell>
        </row>
        <row r="23">
          <cell r="M23">
            <v>417</v>
          </cell>
        </row>
        <row r="24">
          <cell r="M24">
            <v>407</v>
          </cell>
        </row>
        <row r="25">
          <cell r="M25">
            <v>419</v>
          </cell>
        </row>
        <row r="26">
          <cell r="M26">
            <v>418</v>
          </cell>
        </row>
        <row r="27">
          <cell r="M27">
            <v>419</v>
          </cell>
        </row>
        <row r="28">
          <cell r="M28">
            <v>428</v>
          </cell>
        </row>
        <row r="29">
          <cell r="M29">
            <v>428</v>
          </cell>
        </row>
        <row r="30">
          <cell r="M30">
            <v>428</v>
          </cell>
        </row>
        <row r="31">
          <cell r="M31">
            <v>300</v>
          </cell>
        </row>
        <row r="32">
          <cell r="M32">
            <v>0</v>
          </cell>
        </row>
        <row r="33">
          <cell r="M33">
            <v>0</v>
          </cell>
        </row>
        <row r="34">
          <cell r="M34">
            <v>0</v>
          </cell>
        </row>
        <row r="35">
          <cell r="M35">
            <v>0</v>
          </cell>
        </row>
        <row r="36">
          <cell r="M36">
            <v>0</v>
          </cell>
        </row>
        <row r="37">
          <cell r="M37">
            <v>0</v>
          </cell>
        </row>
        <row r="38">
          <cell r="M38">
            <v>463</v>
          </cell>
        </row>
        <row r="39">
          <cell r="M39">
            <v>462</v>
          </cell>
        </row>
        <row r="40">
          <cell r="M40">
            <v>0</v>
          </cell>
        </row>
        <row r="41">
          <cell r="M41">
            <v>456</v>
          </cell>
        </row>
        <row r="42">
          <cell r="M42">
            <v>940</v>
          </cell>
        </row>
        <row r="43">
          <cell r="M43">
            <v>1389</v>
          </cell>
        </row>
        <row r="44">
          <cell r="M44">
            <v>468</v>
          </cell>
        </row>
        <row r="45">
          <cell r="M45">
            <v>930</v>
          </cell>
        </row>
        <row r="46">
          <cell r="M46">
            <v>473</v>
          </cell>
        </row>
        <row r="47">
          <cell r="M47">
            <v>471</v>
          </cell>
        </row>
        <row r="48">
          <cell r="M48">
            <v>474</v>
          </cell>
        </row>
        <row r="49">
          <cell r="M49">
            <v>470</v>
          </cell>
        </row>
        <row r="50">
          <cell r="M50">
            <v>483</v>
          </cell>
        </row>
        <row r="51">
          <cell r="M51">
            <v>150</v>
          </cell>
        </row>
        <row r="52">
          <cell r="M52">
            <v>400</v>
          </cell>
        </row>
        <row r="53">
          <cell r="M53">
            <v>400</v>
          </cell>
        </row>
        <row r="54">
          <cell r="M54">
            <v>400</v>
          </cell>
        </row>
        <row r="55">
          <cell r="M55">
            <v>460</v>
          </cell>
        </row>
        <row r="56">
          <cell r="M56">
            <v>460</v>
          </cell>
        </row>
        <row r="57">
          <cell r="M57">
            <v>459</v>
          </cell>
        </row>
        <row r="58">
          <cell r="M58">
            <v>0</v>
          </cell>
        </row>
        <row r="59">
          <cell r="M59">
            <v>0</v>
          </cell>
        </row>
        <row r="60">
          <cell r="M60">
            <v>452</v>
          </cell>
        </row>
        <row r="61">
          <cell r="M61">
            <v>454</v>
          </cell>
        </row>
        <row r="62">
          <cell r="M62">
            <v>463</v>
          </cell>
        </row>
        <row r="63">
          <cell r="M63">
            <v>472</v>
          </cell>
        </row>
        <row r="64">
          <cell r="M64">
            <v>462</v>
          </cell>
        </row>
        <row r="65">
          <cell r="M65">
            <v>463</v>
          </cell>
        </row>
        <row r="66">
          <cell r="M66">
            <v>473</v>
          </cell>
        </row>
        <row r="67">
          <cell r="M67">
            <v>464</v>
          </cell>
        </row>
        <row r="68">
          <cell r="M68">
            <v>483</v>
          </cell>
        </row>
        <row r="69">
          <cell r="M69">
            <v>483</v>
          </cell>
        </row>
        <row r="70">
          <cell r="M70">
            <v>483</v>
          </cell>
        </row>
        <row r="71">
          <cell r="M71">
            <v>483</v>
          </cell>
        </row>
        <row r="72">
          <cell r="M72">
            <v>483</v>
          </cell>
        </row>
        <row r="73">
          <cell r="M73">
            <v>483</v>
          </cell>
        </row>
        <row r="74">
          <cell r="M74">
            <v>483</v>
          </cell>
        </row>
        <row r="75">
          <cell r="M75">
            <v>483</v>
          </cell>
        </row>
        <row r="76">
          <cell r="M76">
            <v>49</v>
          </cell>
        </row>
        <row r="77">
          <cell r="M77">
            <v>400</v>
          </cell>
        </row>
        <row r="78">
          <cell r="M78">
            <v>457</v>
          </cell>
        </row>
        <row r="79">
          <cell r="M79">
            <v>458</v>
          </cell>
        </row>
        <row r="80">
          <cell r="M80">
            <v>458</v>
          </cell>
        </row>
        <row r="81">
          <cell r="M81">
            <v>458</v>
          </cell>
        </row>
        <row r="82">
          <cell r="M82">
            <v>456</v>
          </cell>
        </row>
        <row r="83">
          <cell r="M83">
            <v>455</v>
          </cell>
        </row>
        <row r="84">
          <cell r="M84">
            <v>914</v>
          </cell>
        </row>
        <row r="85">
          <cell r="M85">
            <v>453</v>
          </cell>
        </row>
        <row r="86">
          <cell r="M86">
            <v>452</v>
          </cell>
        </row>
        <row r="87">
          <cell r="M87">
            <v>472</v>
          </cell>
        </row>
        <row r="88">
          <cell r="M88">
            <v>471</v>
          </cell>
        </row>
        <row r="89">
          <cell r="M89">
            <v>470</v>
          </cell>
        </row>
        <row r="90">
          <cell r="M90">
            <v>470</v>
          </cell>
        </row>
        <row r="91">
          <cell r="M91">
            <v>470</v>
          </cell>
        </row>
        <row r="92">
          <cell r="M92">
            <v>458</v>
          </cell>
        </row>
        <row r="93">
          <cell r="M93">
            <v>470</v>
          </cell>
        </row>
        <row r="94">
          <cell r="M94">
            <v>469</v>
          </cell>
        </row>
        <row r="95">
          <cell r="M95">
            <v>471</v>
          </cell>
        </row>
        <row r="96">
          <cell r="M96">
            <v>472</v>
          </cell>
        </row>
        <row r="97">
          <cell r="M97">
            <v>481</v>
          </cell>
        </row>
        <row r="98">
          <cell r="M98">
            <v>476</v>
          </cell>
        </row>
        <row r="99">
          <cell r="M99">
            <v>479</v>
          </cell>
        </row>
        <row r="100">
          <cell r="M100">
            <v>400</v>
          </cell>
        </row>
        <row r="101">
          <cell r="M101">
            <v>400</v>
          </cell>
        </row>
        <row r="102">
          <cell r="M102">
            <v>400</v>
          </cell>
        </row>
        <row r="103">
          <cell r="M103">
            <v>441.55</v>
          </cell>
        </row>
        <row r="104">
          <cell r="M104">
            <v>460</v>
          </cell>
        </row>
        <row r="105">
          <cell r="M105">
            <v>461</v>
          </cell>
        </row>
        <row r="106">
          <cell r="M106">
            <v>461</v>
          </cell>
        </row>
        <row r="107">
          <cell r="M107">
            <v>460</v>
          </cell>
        </row>
        <row r="108">
          <cell r="M108">
            <v>457</v>
          </cell>
        </row>
        <row r="109">
          <cell r="M109">
            <v>460</v>
          </cell>
        </row>
        <row r="110">
          <cell r="M110">
            <v>459</v>
          </cell>
        </row>
        <row r="111">
          <cell r="M111">
            <v>473</v>
          </cell>
        </row>
        <row r="112">
          <cell r="M112">
            <v>455</v>
          </cell>
        </row>
        <row r="113">
          <cell r="M113">
            <v>458</v>
          </cell>
        </row>
        <row r="114">
          <cell r="M114">
            <v>454</v>
          </cell>
        </row>
        <row r="115">
          <cell r="M115">
            <v>483</v>
          </cell>
        </row>
        <row r="116">
          <cell r="M116">
            <v>478</v>
          </cell>
        </row>
        <row r="117">
          <cell r="M117">
            <v>483</v>
          </cell>
        </row>
        <row r="118">
          <cell r="M118">
            <v>476</v>
          </cell>
        </row>
        <row r="119">
          <cell r="M119">
            <v>483</v>
          </cell>
        </row>
        <row r="120">
          <cell r="M120">
            <v>477</v>
          </cell>
        </row>
        <row r="121">
          <cell r="M121">
            <v>477</v>
          </cell>
        </row>
        <row r="122">
          <cell r="M122">
            <v>481</v>
          </cell>
        </row>
        <row r="123">
          <cell r="M123">
            <v>479</v>
          </cell>
        </row>
      </sheetData>
      <sheetData sheetId="2"/>
      <sheetData sheetId="3"/>
      <sheetData sheetId="4" refreshError="1"/>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ow r="4">
          <cell r="M4">
            <v>-49000</v>
          </cell>
          <cell r="R4">
            <v>175508.2</v>
          </cell>
        </row>
        <row r="5">
          <cell r="M5">
            <v>-36600</v>
          </cell>
          <cell r="R5">
            <v>126291.96</v>
          </cell>
        </row>
        <row r="6">
          <cell r="M6">
            <v>-10000</v>
          </cell>
          <cell r="R6">
            <v>34250</v>
          </cell>
        </row>
        <row r="7">
          <cell r="M7">
            <v>-85400</v>
          </cell>
          <cell r="R7">
            <v>209452.04</v>
          </cell>
        </row>
        <row r="8">
          <cell r="M8">
            <v>-85400</v>
          </cell>
          <cell r="R8">
            <v>209452.04</v>
          </cell>
        </row>
        <row r="9">
          <cell r="M9">
            <v>-85400</v>
          </cell>
          <cell r="R9">
            <v>209452.04</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ortis Transactions"/>
      <sheetName val="CSFB OPTION"/>
      <sheetName val="FINANCIAL CALL LOOKUPS"/>
      <sheetName val="INDICES"/>
      <sheetName val="ISS"/>
      <sheetName val="GAS BALANCE"/>
      <sheetName val="PLANT DATA"/>
      <sheetName val="oct9meter"/>
      <sheetName val="oct10meter"/>
      <sheetName val="oct11 meter"/>
      <sheetName val="NEVP OPTION"/>
      <sheetName val="STARTS &amp; VOM"/>
      <sheetName val="CISO CHARGES"/>
      <sheetName val="Power Trades"/>
      <sheetName val="Gas Trades"/>
      <sheetName val="Configu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C4">
            <v>39417</v>
          </cell>
          <cell r="AR4">
            <v>39415</v>
          </cell>
        </row>
        <row r="5">
          <cell r="C5">
            <v>39417</v>
          </cell>
          <cell r="AR5">
            <v>39419</v>
          </cell>
        </row>
        <row r="6">
          <cell r="C6">
            <v>39418</v>
          </cell>
          <cell r="AR6">
            <v>39416</v>
          </cell>
        </row>
        <row r="7">
          <cell r="C7">
            <v>39418</v>
          </cell>
          <cell r="AR7">
            <v>39419</v>
          </cell>
        </row>
        <row r="8">
          <cell r="AR8">
            <v>39391</v>
          </cell>
        </row>
        <row r="9">
          <cell r="AR9">
            <v>39388</v>
          </cell>
        </row>
        <row r="10">
          <cell r="AR10">
            <v>39391</v>
          </cell>
        </row>
        <row r="11">
          <cell r="AR11">
            <v>39388</v>
          </cell>
        </row>
        <row r="12">
          <cell r="AR12">
            <v>39391</v>
          </cell>
        </row>
        <row r="13">
          <cell r="AR13">
            <v>39391</v>
          </cell>
        </row>
        <row r="14">
          <cell r="AR14">
            <v>39392</v>
          </cell>
        </row>
        <row r="15">
          <cell r="AR15">
            <v>39393</v>
          </cell>
        </row>
        <row r="16">
          <cell r="AR16">
            <v>39392</v>
          </cell>
        </row>
        <row r="17">
          <cell r="AR17">
            <v>39393</v>
          </cell>
        </row>
        <row r="18">
          <cell r="AR18">
            <v>39394</v>
          </cell>
        </row>
        <row r="19">
          <cell r="AR19">
            <v>39393</v>
          </cell>
        </row>
        <row r="20">
          <cell r="AR20">
            <v>39395</v>
          </cell>
        </row>
        <row r="21">
          <cell r="AR21">
            <v>39395</v>
          </cell>
        </row>
        <row r="22">
          <cell r="AR22">
            <v>39395</v>
          </cell>
        </row>
        <row r="23">
          <cell r="AR23">
            <v>39395</v>
          </cell>
        </row>
        <row r="24">
          <cell r="AR24">
            <v>39395</v>
          </cell>
        </row>
        <row r="25">
          <cell r="AR25">
            <v>39399</v>
          </cell>
        </row>
        <row r="26">
          <cell r="AR26">
            <v>39399</v>
          </cell>
        </row>
        <row r="27">
          <cell r="AR27">
            <v>39400</v>
          </cell>
        </row>
        <row r="28">
          <cell r="AR28">
            <v>39400</v>
          </cell>
        </row>
        <row r="29">
          <cell r="AR29">
            <v>39400</v>
          </cell>
        </row>
        <row r="30">
          <cell r="AR30">
            <v>39400</v>
          </cell>
        </row>
        <row r="31">
          <cell r="AR31">
            <v>39402</v>
          </cell>
        </row>
        <row r="32">
          <cell r="AR32">
            <v>39401</v>
          </cell>
        </row>
        <row r="33">
          <cell r="AR33">
            <v>39401</v>
          </cell>
        </row>
        <row r="34">
          <cell r="AR34">
            <v>39401</v>
          </cell>
        </row>
        <row r="35">
          <cell r="AR35">
            <v>39401</v>
          </cell>
        </row>
        <row r="36">
          <cell r="AR36">
            <v>39405</v>
          </cell>
        </row>
        <row r="37">
          <cell r="AR37">
            <v>39402</v>
          </cell>
        </row>
        <row r="38">
          <cell r="AR38">
            <v>39405</v>
          </cell>
        </row>
        <row r="39">
          <cell r="AR39">
            <v>39406</v>
          </cell>
        </row>
        <row r="40">
          <cell r="AR40">
            <v>39407</v>
          </cell>
        </row>
        <row r="41">
          <cell r="AR41">
            <v>39412</v>
          </cell>
        </row>
        <row r="42">
          <cell r="AR42">
            <v>39412</v>
          </cell>
        </row>
        <row r="43">
          <cell r="AR43">
            <v>39412</v>
          </cell>
        </row>
        <row r="44">
          <cell r="AR44">
            <v>39412</v>
          </cell>
        </row>
        <row r="45">
          <cell r="AR45">
            <v>39407</v>
          </cell>
        </row>
        <row r="46">
          <cell r="AR46">
            <v>39407</v>
          </cell>
        </row>
        <row r="47">
          <cell r="AR47">
            <v>39412</v>
          </cell>
        </row>
        <row r="48">
          <cell r="AR48">
            <v>39412</v>
          </cell>
        </row>
        <row r="49">
          <cell r="AR49">
            <v>39413</v>
          </cell>
        </row>
        <row r="50">
          <cell r="AR50">
            <v>39413</v>
          </cell>
        </row>
        <row r="51">
          <cell r="AR51">
            <v>39413</v>
          </cell>
        </row>
        <row r="52">
          <cell r="AR52">
            <v>39413</v>
          </cell>
        </row>
        <row r="53">
          <cell r="AR53">
            <v>39413</v>
          </cell>
        </row>
        <row r="54">
          <cell r="AR54">
            <v>39414</v>
          </cell>
        </row>
        <row r="55">
          <cell r="AR55">
            <v>39414</v>
          </cell>
        </row>
      </sheetData>
      <sheetData sheetId="15" refreshError="1"/>
      <sheetData sheetId="1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and Information"/>
      <sheetName val="Contract Values by Entity"/>
      <sheetName val="Apex Parameters"/>
      <sheetName val="Apex Power Prices"/>
      <sheetName val="Apex Gas Prices &amp; Lookup Info"/>
      <sheetName val="Apex 200 MW Summary"/>
      <sheetName val="Apex 200 MW Margins"/>
      <sheetName val="Apex 25 MW Summary"/>
      <sheetName val="Apex 25 MW Margins"/>
      <sheetName val="Apex 100 MW Summary"/>
      <sheetName val="Apex 100 MW Margins"/>
      <sheetName val="Apex 200 MW Monthly Output"/>
      <sheetName val="Apex 25 MW Monthly Output"/>
      <sheetName val="Birchwood Summary"/>
      <sheetName val="Birchwood Margins"/>
      <sheetName val="Brandywine Summary"/>
      <sheetName val="Brandywine Margins"/>
      <sheetName val="Brazos Summary"/>
      <sheetName val="Brazos Margins"/>
      <sheetName val="Delta Summary"/>
      <sheetName val="Delta RMR Revenues"/>
      <sheetName val="Delta Parameters"/>
      <sheetName val="Delta Capital Surcharge"/>
      <sheetName val="Delta PP 5"/>
      <sheetName val="Delta PP 6"/>
      <sheetName val="Delta PP 7"/>
      <sheetName val="Delta CC 6"/>
      <sheetName val="Delta CC 7"/>
      <sheetName val="Engage Summary"/>
      <sheetName val="Engage Margins"/>
      <sheetName val="Georgetown Monthly"/>
      <sheetName val="Georgetown Prices"/>
      <sheetName val="Indeck"/>
      <sheetName val="OH Edison Summary"/>
      <sheetName val="OH Edison Margins"/>
      <sheetName val="PEPCO"/>
      <sheetName val="Perryville Summary"/>
      <sheetName val="Perryville Standard"/>
      <sheetName val="Perryville Supplemental"/>
      <sheetName val="Perryville Power Aug"/>
      <sheetName val="Perryville Peaking"/>
      <sheetName val="Potrero Summary"/>
      <sheetName val="Potrero RMR Revenues"/>
      <sheetName val="Potrero Capital Surcharge"/>
      <sheetName val="Potrero 3"/>
      <sheetName val="Potrero 4-6"/>
      <sheetName val=" Potrero Parameters"/>
      <sheetName val="Shady Hills Summary"/>
      <sheetName val="Shady Hills Margins"/>
      <sheetName val="Smeco Summary"/>
      <sheetName val="Smeco Margins"/>
      <sheetName val="West Georgia Summary"/>
      <sheetName val="GA Power Capacity"/>
      <sheetName val="MEAG Capacity"/>
      <sheetName val="Chicopee Summary"/>
      <sheetName val="Chicopee Margins"/>
      <sheetName val="Unitil Summary"/>
      <sheetName val="Unitil Margins"/>
      <sheetName val="Pinehills Summary"/>
      <sheetName val="Pinehills Margins"/>
      <sheetName val="Hayes Summary"/>
      <sheetName val="Hayes Margins"/>
      <sheetName val="Owens Summary"/>
      <sheetName val="Owens Margins"/>
      <sheetName val="Cook Inlet Power Summary"/>
      <sheetName val="Cook Inlet Power Margins"/>
      <sheetName val="NE MD Waste Summary"/>
      <sheetName val="NE MD Waste Margins"/>
      <sheetName val="Cambridge Summary"/>
      <sheetName val="Cambridge Margins"/>
      <sheetName val="Market Prices"/>
      <sheetName val="Forward Prices"/>
      <sheetName val="Monthly Results"/>
      <sheetName val="OH Edison Monthly Results"/>
      <sheetName val="Capacity Prices"/>
      <sheetName val="NEPOOL Ancillary Services"/>
      <sheetName val="Parameters"/>
      <sheetName val="Revisions"/>
      <sheetName val="Year to Year values"/>
      <sheetName val="Assumptions and Inputs"/>
      <sheetName val="Power Market"/>
      <sheetName val="Assumptions"/>
      <sheetName val="CSFB Quarterly Water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2003</v>
          </cell>
          <cell r="D3">
            <v>674.4969226133793</v>
          </cell>
          <cell r="E3">
            <v>691.01977660714272</v>
          </cell>
        </row>
        <row r="4">
          <cell r="A4">
            <v>2003</v>
          </cell>
          <cell r="D4">
            <v>0</v>
          </cell>
          <cell r="E4">
            <v>0</v>
          </cell>
        </row>
        <row r="5">
          <cell r="A5">
            <v>2003</v>
          </cell>
          <cell r="D5">
            <v>3426.7899140781328</v>
          </cell>
          <cell r="E5">
            <v>3751.6011674999995</v>
          </cell>
        </row>
        <row r="6">
          <cell r="A6">
            <v>2003</v>
          </cell>
          <cell r="D6">
            <v>3965.8583273192617</v>
          </cell>
          <cell r="E6">
            <v>5132.9614166071433</v>
          </cell>
        </row>
        <row r="7">
          <cell r="A7">
            <v>2003</v>
          </cell>
          <cell r="D7">
            <v>3692.8757320305513</v>
          </cell>
          <cell r="E7">
            <v>4938.1956535714271</v>
          </cell>
        </row>
        <row r="8">
          <cell r="A8">
            <v>2003</v>
          </cell>
          <cell r="D8">
            <v>3782.340431623044</v>
          </cell>
          <cell r="E8">
            <v>4975.7071685714272</v>
          </cell>
        </row>
        <row r="9">
          <cell r="A9">
            <v>2003</v>
          </cell>
          <cell r="D9">
            <v>3825.4529330879582</v>
          </cell>
          <cell r="E9">
            <v>4274.4017732142847</v>
          </cell>
        </row>
        <row r="10">
          <cell r="A10">
            <v>2003</v>
          </cell>
          <cell r="D10">
            <v>4135.6874054222117</v>
          </cell>
          <cell r="E10">
            <v>4377.054139464286</v>
          </cell>
        </row>
        <row r="11">
          <cell r="A11">
            <v>2004</v>
          </cell>
          <cell r="D11">
            <v>0</v>
          </cell>
          <cell r="E11">
            <v>0</v>
          </cell>
        </row>
        <row r="12">
          <cell r="A12">
            <v>2004</v>
          </cell>
          <cell r="D12">
            <v>0</v>
          </cell>
          <cell r="E12">
            <v>0</v>
          </cell>
        </row>
        <row r="13">
          <cell r="A13">
            <v>2004</v>
          </cell>
          <cell r="D13">
            <v>0</v>
          </cell>
          <cell r="E13">
            <v>0</v>
          </cell>
        </row>
        <row r="14">
          <cell r="A14">
            <v>2004</v>
          </cell>
          <cell r="D14">
            <v>0</v>
          </cell>
          <cell r="E14">
            <v>0</v>
          </cell>
        </row>
        <row r="15">
          <cell r="A15">
            <v>2004</v>
          </cell>
          <cell r="D15">
            <v>0</v>
          </cell>
          <cell r="E15">
            <v>0</v>
          </cell>
        </row>
        <row r="16">
          <cell r="A16">
            <v>2004</v>
          </cell>
          <cell r="D16">
            <v>0</v>
          </cell>
          <cell r="E16">
            <v>0</v>
          </cell>
        </row>
        <row r="17">
          <cell r="A17">
            <v>2004</v>
          </cell>
          <cell r="D17">
            <v>515.14046414448978</v>
          </cell>
          <cell r="E17">
            <v>531.40983220535713</v>
          </cell>
        </row>
        <row r="18">
          <cell r="A18">
            <v>2004</v>
          </cell>
          <cell r="D18">
            <v>3577.3677244239429</v>
          </cell>
          <cell r="E18">
            <v>4131.5459580758934</v>
          </cell>
        </row>
        <row r="19">
          <cell r="A19">
            <v>2004</v>
          </cell>
          <cell r="D19">
            <v>2856.4408158551291</v>
          </cell>
          <cell r="E19">
            <v>3166.538423035714</v>
          </cell>
        </row>
        <row r="20">
          <cell r="A20">
            <v>2004</v>
          </cell>
          <cell r="D20">
            <v>3413.5832471506269</v>
          </cell>
          <cell r="E20">
            <v>3670.1463238169631</v>
          </cell>
        </row>
        <row r="21">
          <cell r="A21">
            <v>2004</v>
          </cell>
          <cell r="D21">
            <v>3450.8356482726358</v>
          </cell>
          <cell r="E21">
            <v>3750.3946747767859</v>
          </cell>
        </row>
        <row r="22">
          <cell r="A22">
            <v>2004</v>
          </cell>
          <cell r="D22">
            <v>3196.2302770275901</v>
          </cell>
          <cell r="E22">
            <v>3339.1907586473217</v>
          </cell>
        </row>
        <row r="23">
          <cell r="A23">
            <v>2005</v>
          </cell>
          <cell r="D23">
            <v>557.65243232289436</v>
          </cell>
          <cell r="E23">
            <v>566.37963993437495</v>
          </cell>
        </row>
        <row r="24">
          <cell r="A24">
            <v>2005</v>
          </cell>
          <cell r="D24">
            <v>0</v>
          </cell>
          <cell r="E24">
            <v>0</v>
          </cell>
        </row>
        <row r="25">
          <cell r="A25">
            <v>2005</v>
          </cell>
          <cell r="D25">
            <v>0</v>
          </cell>
          <cell r="E25">
            <v>0</v>
          </cell>
        </row>
        <row r="26">
          <cell r="A26">
            <v>2005</v>
          </cell>
          <cell r="D26">
            <v>0</v>
          </cell>
          <cell r="E26">
            <v>0</v>
          </cell>
        </row>
        <row r="27">
          <cell r="A27">
            <v>2005</v>
          </cell>
          <cell r="D27">
            <v>0</v>
          </cell>
          <cell r="E27">
            <v>0</v>
          </cell>
        </row>
        <row r="28">
          <cell r="A28">
            <v>2005</v>
          </cell>
          <cell r="D28">
            <v>0</v>
          </cell>
          <cell r="E28">
            <v>0</v>
          </cell>
        </row>
        <row r="29">
          <cell r="A29">
            <v>2005</v>
          </cell>
          <cell r="D29">
            <v>950.09933615829516</v>
          </cell>
          <cell r="E29">
            <v>976.57764022310255</v>
          </cell>
        </row>
        <row r="30">
          <cell r="A30">
            <v>2005</v>
          </cell>
          <cell r="D30">
            <v>3299.2164611011053</v>
          </cell>
          <cell r="E30">
            <v>3832.6338888191967</v>
          </cell>
        </row>
        <row r="31">
          <cell r="A31">
            <v>2005</v>
          </cell>
          <cell r="D31">
            <v>2635.3495464532771</v>
          </cell>
          <cell r="E31">
            <v>2913.2712859687495</v>
          </cell>
        </row>
        <row r="32">
          <cell r="A32">
            <v>2005</v>
          </cell>
          <cell r="D32">
            <v>3149.6512329540806</v>
          </cell>
          <cell r="E32">
            <v>3414.4679363357136</v>
          </cell>
        </row>
        <row r="33">
          <cell r="A33">
            <v>2005</v>
          </cell>
          <cell r="D33">
            <v>3182.6235482996426</v>
          </cell>
          <cell r="E33">
            <v>3559.0207494910705</v>
          </cell>
        </row>
        <row r="34">
          <cell r="A34">
            <v>2005</v>
          </cell>
          <cell r="D34">
            <v>2946.5360926405015</v>
          </cell>
          <cell r="E34">
            <v>3077.3306805272318</v>
          </cell>
        </row>
        <row r="35">
          <cell r="A35">
            <v>2006</v>
          </cell>
          <cell r="D35">
            <v>513.87088194162959</v>
          </cell>
          <cell r="E35">
            <v>539.94388099472928</v>
          </cell>
        </row>
        <row r="36">
          <cell r="A36">
            <v>2006</v>
          </cell>
          <cell r="D36">
            <v>0</v>
          </cell>
          <cell r="E36">
            <v>0</v>
          </cell>
        </row>
        <row r="37">
          <cell r="A37">
            <v>2006</v>
          </cell>
          <cell r="D37">
            <v>0</v>
          </cell>
          <cell r="E37">
            <v>0</v>
          </cell>
        </row>
        <row r="38">
          <cell r="A38">
            <v>2006</v>
          </cell>
          <cell r="D38">
            <v>0</v>
          </cell>
          <cell r="E38">
            <v>0</v>
          </cell>
        </row>
        <row r="39">
          <cell r="A39">
            <v>2006</v>
          </cell>
          <cell r="D39">
            <v>0</v>
          </cell>
          <cell r="E39">
            <v>0</v>
          </cell>
        </row>
        <row r="40">
          <cell r="A40">
            <v>2006</v>
          </cell>
          <cell r="D40">
            <v>0</v>
          </cell>
          <cell r="E40">
            <v>0</v>
          </cell>
        </row>
        <row r="41">
          <cell r="A41">
            <v>2006</v>
          </cell>
          <cell r="D41">
            <v>2764.2787074132084</v>
          </cell>
          <cell r="E41">
            <v>2936.8874573762046</v>
          </cell>
        </row>
        <row r="42">
          <cell r="A42">
            <v>2006</v>
          </cell>
          <cell r="D42">
            <v>3199.7838496252502</v>
          </cell>
          <cell r="E42">
            <v>4156.5788065997058</v>
          </cell>
        </row>
        <row r="43">
          <cell r="A43">
            <v>2006</v>
          </cell>
          <cell r="D43">
            <v>2556.4508830381128</v>
          </cell>
          <cell r="E43">
            <v>3068.8445670241058</v>
          </cell>
        </row>
        <row r="44">
          <cell r="A44">
            <v>2006</v>
          </cell>
          <cell r="D44">
            <v>3055.5028979023964</v>
          </cell>
          <cell r="E44">
            <v>3380.1583252502392</v>
          </cell>
        </row>
        <row r="45">
          <cell r="A45">
            <v>2006</v>
          </cell>
          <cell r="D45">
            <v>3086.7576348333778</v>
          </cell>
          <cell r="E45">
            <v>3414.0372127770352</v>
          </cell>
        </row>
        <row r="46">
          <cell r="A46">
            <v>2006</v>
          </cell>
          <cell r="D46">
            <v>3333.302713962431</v>
          </cell>
          <cell r="E46">
            <v>3496.9034898460818</v>
          </cell>
        </row>
        <row r="47">
          <cell r="A47">
            <v>2007</v>
          </cell>
          <cell r="D47">
            <v>0</v>
          </cell>
          <cell r="E47">
            <v>0</v>
          </cell>
        </row>
        <row r="48">
          <cell r="A48">
            <v>2007</v>
          </cell>
          <cell r="D48">
            <v>0</v>
          </cell>
          <cell r="E48">
            <v>0</v>
          </cell>
        </row>
        <row r="49">
          <cell r="A49">
            <v>2007</v>
          </cell>
          <cell r="D49">
            <v>0</v>
          </cell>
          <cell r="E49">
            <v>0</v>
          </cell>
        </row>
        <row r="50">
          <cell r="A50">
            <v>2007</v>
          </cell>
          <cell r="D50">
            <v>0</v>
          </cell>
          <cell r="E50">
            <v>0</v>
          </cell>
        </row>
        <row r="51">
          <cell r="A51">
            <v>2007</v>
          </cell>
          <cell r="D51">
            <v>0</v>
          </cell>
          <cell r="E51">
            <v>0</v>
          </cell>
        </row>
        <row r="52">
          <cell r="A52">
            <v>2007</v>
          </cell>
          <cell r="D52">
            <v>0</v>
          </cell>
          <cell r="E52">
            <v>0</v>
          </cell>
        </row>
        <row r="53">
          <cell r="A53">
            <v>2007</v>
          </cell>
          <cell r="D53">
            <v>3116.3757081523586</v>
          </cell>
          <cell r="E53">
            <v>3415.2663019261349</v>
          </cell>
        </row>
        <row r="54">
          <cell r="A54">
            <v>2007</v>
          </cell>
          <cell r="D54">
            <v>3092.1636204755605</v>
          </cell>
          <cell r="E54">
            <v>4035.5561592993363</v>
          </cell>
        </row>
        <row r="55">
          <cell r="A55">
            <v>2007</v>
          </cell>
          <cell r="D55">
            <v>2882.88274380558</v>
          </cell>
          <cell r="E55">
            <v>3577.6177476793368</v>
          </cell>
        </row>
        <row r="56">
          <cell r="A56">
            <v>2007</v>
          </cell>
          <cell r="D56">
            <v>2531.6423626126739</v>
          </cell>
          <cell r="E56">
            <v>2993.2280224422871</v>
          </cell>
        </row>
        <row r="57">
          <cell r="A57">
            <v>2007</v>
          </cell>
          <cell r="D57">
            <v>2982.9964848225682</v>
          </cell>
          <cell r="E57">
            <v>3432.7587861054812</v>
          </cell>
        </row>
        <row r="58">
          <cell r="A58">
            <v>2007</v>
          </cell>
          <cell r="D58">
            <v>1840.2328991335241</v>
          </cell>
          <cell r="E58">
            <v>1882.2549814334036</v>
          </cell>
        </row>
        <row r="59">
          <cell r="A59">
            <v>2008</v>
          </cell>
          <cell r="D59">
            <v>1924.6665496805886</v>
          </cell>
          <cell r="E59">
            <v>2029.4360551232169</v>
          </cell>
        </row>
        <row r="60">
          <cell r="A60">
            <v>2008</v>
          </cell>
          <cell r="D60">
            <v>0</v>
          </cell>
          <cell r="E60">
            <v>0</v>
          </cell>
        </row>
        <row r="61">
          <cell r="A61">
            <v>2008</v>
          </cell>
          <cell r="D61">
            <v>561.01090919180865</v>
          </cell>
          <cell r="E61">
            <v>572.80592872464445</v>
          </cell>
        </row>
        <row r="62">
          <cell r="A62">
            <v>2008</v>
          </cell>
          <cell r="D62">
            <v>0</v>
          </cell>
          <cell r="E62">
            <v>0</v>
          </cell>
        </row>
      </sheetData>
      <sheetData sheetId="12" refreshError="1">
        <row r="3">
          <cell r="A3">
            <v>2003</v>
          </cell>
          <cell r="C3">
            <v>0</v>
          </cell>
          <cell r="D3">
            <v>0</v>
          </cell>
          <cell r="E3">
            <v>0</v>
          </cell>
        </row>
        <row r="4">
          <cell r="A4">
            <v>2003</v>
          </cell>
          <cell r="C4">
            <v>0</v>
          </cell>
          <cell r="D4">
            <v>0</v>
          </cell>
          <cell r="E4">
            <v>0</v>
          </cell>
        </row>
        <row r="5">
          <cell r="A5">
            <v>2003</v>
          </cell>
          <cell r="C5">
            <v>0</v>
          </cell>
          <cell r="D5">
            <v>0</v>
          </cell>
          <cell r="E5">
            <v>0</v>
          </cell>
        </row>
        <row r="6">
          <cell r="A6">
            <v>2003</v>
          </cell>
          <cell r="C6">
            <v>664.28571428571433</v>
          </cell>
          <cell r="D6">
            <v>46.655093270932568</v>
          </cell>
          <cell r="E6">
            <v>47.385714285714286</v>
          </cell>
        </row>
        <row r="7">
          <cell r="A7">
            <v>2003</v>
          </cell>
          <cell r="C7">
            <v>642.85714285714289</v>
          </cell>
          <cell r="D7">
            <v>43.384038945177167</v>
          </cell>
          <cell r="E7">
            <v>44.184642857142855</v>
          </cell>
        </row>
        <row r="8">
          <cell r="A8">
            <v>2003</v>
          </cell>
          <cell r="C8">
            <v>0</v>
          </cell>
          <cell r="D8">
            <v>0</v>
          </cell>
          <cell r="E8">
            <v>0</v>
          </cell>
        </row>
        <row r="9">
          <cell r="A9">
            <v>2003</v>
          </cell>
          <cell r="C9">
            <v>0</v>
          </cell>
          <cell r="D9">
            <v>0</v>
          </cell>
          <cell r="E9">
            <v>0</v>
          </cell>
        </row>
        <row r="10">
          <cell r="A10">
            <v>2003</v>
          </cell>
          <cell r="C10">
            <v>0</v>
          </cell>
          <cell r="D10">
            <v>0</v>
          </cell>
          <cell r="E10">
            <v>0</v>
          </cell>
        </row>
        <row r="11">
          <cell r="A11">
            <v>2004</v>
          </cell>
          <cell r="C11">
            <v>0</v>
          </cell>
          <cell r="D11">
            <v>0</v>
          </cell>
          <cell r="E11">
            <v>0</v>
          </cell>
        </row>
        <row r="12">
          <cell r="A12">
            <v>2004</v>
          </cell>
          <cell r="C12">
            <v>0</v>
          </cell>
          <cell r="D12">
            <v>0</v>
          </cell>
          <cell r="E12">
            <v>0</v>
          </cell>
        </row>
        <row r="13">
          <cell r="A13">
            <v>2004</v>
          </cell>
          <cell r="C13">
            <v>0</v>
          </cell>
          <cell r="D13">
            <v>0</v>
          </cell>
          <cell r="E13">
            <v>0</v>
          </cell>
        </row>
        <row r="14">
          <cell r="A14">
            <v>2004</v>
          </cell>
          <cell r="C14">
            <v>0</v>
          </cell>
          <cell r="D14">
            <v>0</v>
          </cell>
          <cell r="E14">
            <v>0</v>
          </cell>
        </row>
        <row r="15">
          <cell r="A15">
            <v>2004</v>
          </cell>
          <cell r="C15">
            <v>0</v>
          </cell>
          <cell r="D15">
            <v>0</v>
          </cell>
          <cell r="E15">
            <v>0</v>
          </cell>
        </row>
        <row r="16">
          <cell r="A16">
            <v>2004</v>
          </cell>
          <cell r="C16">
            <v>0</v>
          </cell>
          <cell r="D16">
            <v>0</v>
          </cell>
          <cell r="E16">
            <v>0</v>
          </cell>
        </row>
        <row r="17">
          <cell r="A17">
            <v>2004</v>
          </cell>
          <cell r="C17">
            <v>0</v>
          </cell>
          <cell r="D17">
            <v>0</v>
          </cell>
          <cell r="E17">
            <v>0</v>
          </cell>
        </row>
        <row r="18">
          <cell r="A18">
            <v>2004</v>
          </cell>
          <cell r="C18">
            <v>0</v>
          </cell>
          <cell r="D18">
            <v>0</v>
          </cell>
          <cell r="E18">
            <v>0</v>
          </cell>
        </row>
        <row r="19">
          <cell r="A19">
            <v>2004</v>
          </cell>
          <cell r="C19">
            <v>0</v>
          </cell>
          <cell r="D19">
            <v>0</v>
          </cell>
          <cell r="E19">
            <v>0</v>
          </cell>
        </row>
        <row r="20">
          <cell r="A20">
            <v>2004</v>
          </cell>
          <cell r="C20">
            <v>0</v>
          </cell>
          <cell r="D20">
            <v>0</v>
          </cell>
          <cell r="E20">
            <v>0</v>
          </cell>
        </row>
        <row r="21">
          <cell r="A21">
            <v>2004</v>
          </cell>
          <cell r="C21">
            <v>0</v>
          </cell>
          <cell r="D21">
            <v>0</v>
          </cell>
          <cell r="E21">
            <v>0</v>
          </cell>
        </row>
        <row r="22">
          <cell r="A22">
            <v>2004</v>
          </cell>
          <cell r="C22">
            <v>0</v>
          </cell>
          <cell r="D22">
            <v>0</v>
          </cell>
          <cell r="E22">
            <v>0</v>
          </cell>
        </row>
        <row r="23">
          <cell r="A23">
            <v>2005</v>
          </cell>
          <cell r="C23">
            <v>0</v>
          </cell>
          <cell r="D23">
            <v>0</v>
          </cell>
          <cell r="E23">
            <v>0</v>
          </cell>
        </row>
        <row r="24">
          <cell r="A24">
            <v>2005</v>
          </cell>
          <cell r="C24">
            <v>0</v>
          </cell>
          <cell r="D24">
            <v>0</v>
          </cell>
          <cell r="E24">
            <v>0</v>
          </cell>
        </row>
        <row r="25">
          <cell r="A25">
            <v>2005</v>
          </cell>
          <cell r="C25">
            <v>0</v>
          </cell>
          <cell r="D25">
            <v>0</v>
          </cell>
          <cell r="E25">
            <v>0</v>
          </cell>
        </row>
        <row r="26">
          <cell r="A26">
            <v>2005</v>
          </cell>
          <cell r="C26">
            <v>0</v>
          </cell>
          <cell r="D26">
            <v>0</v>
          </cell>
          <cell r="E26">
            <v>0</v>
          </cell>
        </row>
        <row r="27">
          <cell r="A27">
            <v>2005</v>
          </cell>
          <cell r="C27">
            <v>0</v>
          </cell>
          <cell r="D27">
            <v>0</v>
          </cell>
          <cell r="E27">
            <v>0</v>
          </cell>
        </row>
        <row r="28">
          <cell r="A28">
            <v>2005</v>
          </cell>
          <cell r="C28">
            <v>0</v>
          </cell>
          <cell r="D28">
            <v>0</v>
          </cell>
          <cell r="E28">
            <v>0</v>
          </cell>
        </row>
        <row r="29">
          <cell r="A29">
            <v>2005</v>
          </cell>
          <cell r="C29">
            <v>0</v>
          </cell>
          <cell r="D29">
            <v>0</v>
          </cell>
          <cell r="E29">
            <v>0</v>
          </cell>
        </row>
        <row r="30">
          <cell r="A30">
            <v>2005</v>
          </cell>
          <cell r="C30">
            <v>0</v>
          </cell>
          <cell r="D30">
            <v>0</v>
          </cell>
          <cell r="E30">
            <v>0</v>
          </cell>
        </row>
        <row r="31">
          <cell r="A31">
            <v>2005</v>
          </cell>
          <cell r="C31">
            <v>0</v>
          </cell>
          <cell r="D31">
            <v>0</v>
          </cell>
          <cell r="E31">
            <v>0</v>
          </cell>
        </row>
        <row r="32">
          <cell r="A32">
            <v>2005</v>
          </cell>
          <cell r="C32">
            <v>0</v>
          </cell>
          <cell r="D32">
            <v>0</v>
          </cell>
          <cell r="E32">
            <v>0</v>
          </cell>
        </row>
        <row r="33">
          <cell r="A33">
            <v>2005</v>
          </cell>
          <cell r="C33">
            <v>0</v>
          </cell>
          <cell r="D33">
            <v>0</v>
          </cell>
          <cell r="E33">
            <v>0</v>
          </cell>
        </row>
        <row r="34">
          <cell r="A34">
            <v>2005</v>
          </cell>
          <cell r="C34">
            <v>0</v>
          </cell>
          <cell r="D34">
            <v>0</v>
          </cell>
          <cell r="E34">
            <v>0</v>
          </cell>
        </row>
        <row r="35">
          <cell r="A35">
            <v>2006</v>
          </cell>
          <cell r="C35">
            <v>0</v>
          </cell>
          <cell r="D35">
            <v>0</v>
          </cell>
          <cell r="E35">
            <v>0</v>
          </cell>
        </row>
        <row r="36">
          <cell r="A36">
            <v>2006</v>
          </cell>
          <cell r="C36">
            <v>0</v>
          </cell>
          <cell r="D36">
            <v>0</v>
          </cell>
          <cell r="E36">
            <v>0</v>
          </cell>
        </row>
        <row r="37">
          <cell r="A37">
            <v>2006</v>
          </cell>
          <cell r="C37">
            <v>0</v>
          </cell>
          <cell r="D37">
            <v>0</v>
          </cell>
          <cell r="E37">
            <v>0</v>
          </cell>
        </row>
        <row r="38">
          <cell r="A38">
            <v>2006</v>
          </cell>
          <cell r="C38">
            <v>0</v>
          </cell>
          <cell r="D38">
            <v>0</v>
          </cell>
          <cell r="E38">
            <v>0</v>
          </cell>
        </row>
        <row r="39">
          <cell r="A39">
            <v>2006</v>
          </cell>
          <cell r="C39">
            <v>0</v>
          </cell>
          <cell r="D39">
            <v>0</v>
          </cell>
          <cell r="E39">
            <v>0</v>
          </cell>
        </row>
        <row r="40">
          <cell r="A40">
            <v>2006</v>
          </cell>
          <cell r="C40">
            <v>0</v>
          </cell>
          <cell r="D40">
            <v>0</v>
          </cell>
          <cell r="E40">
            <v>0</v>
          </cell>
        </row>
        <row r="41">
          <cell r="A41">
            <v>2006</v>
          </cell>
          <cell r="C41">
            <v>0</v>
          </cell>
          <cell r="D41">
            <v>0</v>
          </cell>
          <cell r="E41">
            <v>0</v>
          </cell>
        </row>
        <row r="42">
          <cell r="A42">
            <v>2006</v>
          </cell>
          <cell r="C42">
            <v>1328.5714285714287</v>
          </cell>
          <cell r="D42">
            <v>74.45617388632914</v>
          </cell>
          <cell r="E42">
            <v>76.282142857142873</v>
          </cell>
        </row>
        <row r="43">
          <cell r="A43">
            <v>2006</v>
          </cell>
          <cell r="C43">
            <v>0</v>
          </cell>
          <cell r="D43">
            <v>0</v>
          </cell>
          <cell r="E43">
            <v>0</v>
          </cell>
        </row>
        <row r="44">
          <cell r="A44">
            <v>2006</v>
          </cell>
          <cell r="C44">
            <v>0</v>
          </cell>
          <cell r="D44">
            <v>0</v>
          </cell>
          <cell r="E44">
            <v>0</v>
          </cell>
        </row>
        <row r="45">
          <cell r="A45">
            <v>2006</v>
          </cell>
          <cell r="C45">
            <v>0</v>
          </cell>
          <cell r="D45">
            <v>0</v>
          </cell>
          <cell r="E45">
            <v>0</v>
          </cell>
        </row>
        <row r="46">
          <cell r="A46">
            <v>2006</v>
          </cell>
          <cell r="C46">
            <v>0</v>
          </cell>
          <cell r="D46">
            <v>0</v>
          </cell>
          <cell r="E46">
            <v>0</v>
          </cell>
        </row>
        <row r="47">
          <cell r="A47">
            <v>2007</v>
          </cell>
          <cell r="C47">
            <v>0</v>
          </cell>
          <cell r="D47">
            <v>0</v>
          </cell>
          <cell r="E47">
            <v>0</v>
          </cell>
        </row>
        <row r="48">
          <cell r="A48">
            <v>2007</v>
          </cell>
          <cell r="C48">
            <v>0</v>
          </cell>
          <cell r="D48">
            <v>0</v>
          </cell>
          <cell r="E48">
            <v>0</v>
          </cell>
        </row>
        <row r="49">
          <cell r="A49">
            <v>2007</v>
          </cell>
          <cell r="C49">
            <v>0</v>
          </cell>
          <cell r="D49">
            <v>0</v>
          </cell>
          <cell r="E49">
            <v>0</v>
          </cell>
        </row>
        <row r="50">
          <cell r="A50">
            <v>2007</v>
          </cell>
          <cell r="C50">
            <v>0</v>
          </cell>
          <cell r="D50">
            <v>0</v>
          </cell>
          <cell r="E50">
            <v>0</v>
          </cell>
        </row>
        <row r="51">
          <cell r="A51">
            <v>2007</v>
          </cell>
          <cell r="C51">
            <v>0</v>
          </cell>
          <cell r="D51">
            <v>0</v>
          </cell>
          <cell r="E51">
            <v>0</v>
          </cell>
        </row>
        <row r="52">
          <cell r="A52">
            <v>2007</v>
          </cell>
          <cell r="C52">
            <v>0</v>
          </cell>
          <cell r="D52">
            <v>0</v>
          </cell>
          <cell r="E52">
            <v>0</v>
          </cell>
        </row>
        <row r="53">
          <cell r="A53">
            <v>2007</v>
          </cell>
          <cell r="C53">
            <v>0</v>
          </cell>
          <cell r="D53">
            <v>0</v>
          </cell>
          <cell r="E53">
            <v>0</v>
          </cell>
        </row>
        <row r="54">
          <cell r="A54">
            <v>2007</v>
          </cell>
          <cell r="C54">
            <v>664.28571428571433</v>
          </cell>
          <cell r="D54">
            <v>35.88316930529659</v>
          </cell>
          <cell r="E54">
            <v>38.328178571428573</v>
          </cell>
        </row>
        <row r="55">
          <cell r="A55">
            <v>2007</v>
          </cell>
          <cell r="C55">
            <v>0</v>
          </cell>
          <cell r="D55">
            <v>0</v>
          </cell>
          <cell r="E55">
            <v>0</v>
          </cell>
        </row>
        <row r="56">
          <cell r="A56">
            <v>2007</v>
          </cell>
          <cell r="C56">
            <v>0</v>
          </cell>
          <cell r="D56">
            <v>0</v>
          </cell>
          <cell r="E56">
            <v>0</v>
          </cell>
        </row>
        <row r="57">
          <cell r="A57">
            <v>2007</v>
          </cell>
          <cell r="C57">
            <v>0</v>
          </cell>
          <cell r="D57">
            <v>0</v>
          </cell>
          <cell r="E57">
            <v>0</v>
          </cell>
        </row>
        <row r="58">
          <cell r="A58">
            <v>2007</v>
          </cell>
          <cell r="C58">
            <v>0</v>
          </cell>
          <cell r="D58">
            <v>0</v>
          </cell>
          <cell r="E58">
            <v>0</v>
          </cell>
        </row>
        <row r="59">
          <cell r="A59">
            <v>2008</v>
          </cell>
          <cell r="C59">
            <v>0</v>
          </cell>
          <cell r="D59">
            <v>0</v>
          </cell>
          <cell r="E59">
            <v>0</v>
          </cell>
        </row>
        <row r="60">
          <cell r="A60">
            <v>2008</v>
          </cell>
          <cell r="C60">
            <v>0</v>
          </cell>
          <cell r="D60">
            <v>0</v>
          </cell>
          <cell r="E60">
            <v>0</v>
          </cell>
        </row>
        <row r="61">
          <cell r="A61">
            <v>2008</v>
          </cell>
          <cell r="C61">
            <v>0</v>
          </cell>
          <cell r="D61">
            <v>0</v>
          </cell>
          <cell r="E61">
            <v>0</v>
          </cell>
        </row>
        <row r="62">
          <cell r="A62">
            <v>2008</v>
          </cell>
          <cell r="C62">
            <v>0</v>
          </cell>
          <cell r="D62">
            <v>0</v>
          </cell>
          <cell r="E62">
            <v>0</v>
          </cell>
        </row>
      </sheetData>
      <sheetData sheetId="13" refreshError="1">
        <row r="54">
          <cell r="B54">
            <v>0.5</v>
          </cell>
        </row>
      </sheetData>
      <sheetData sheetId="14" refreshError="1"/>
      <sheetData sheetId="15" refreshError="1"/>
      <sheetData sheetId="16" refreshError="1"/>
      <sheetData sheetId="17" refreshError="1"/>
      <sheetData sheetId="18" refreshError="1">
        <row r="4">
          <cell r="E4">
            <v>1.0506249999999999</v>
          </cell>
        </row>
        <row r="227">
          <cell r="F227">
            <v>424687.24460852309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45">
          <cell r="D45">
            <v>0.03</v>
          </cell>
        </row>
      </sheetData>
      <sheetData sheetId="58" refreshError="1"/>
      <sheetData sheetId="59" refreshError="1">
        <row r="45">
          <cell r="D45">
            <v>7.0000000000000007E-2</v>
          </cell>
        </row>
      </sheetData>
      <sheetData sheetId="60" refreshError="1"/>
      <sheetData sheetId="61" refreshError="1">
        <row r="44">
          <cell r="D44">
            <v>7.0000000000000007E-2</v>
          </cell>
        </row>
      </sheetData>
      <sheetData sheetId="62" refreshError="1"/>
      <sheetData sheetId="63" refreshError="1">
        <row r="47">
          <cell r="D47">
            <v>7.0000000000000007E-2</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2">
          <cell r="A2" t="str">
            <v>--</v>
          </cell>
          <cell r="B2" t="str">
            <v>-</v>
          </cell>
          <cell r="V2">
            <v>0</v>
          </cell>
        </row>
        <row r="3">
          <cell r="A3" t="str">
            <v>--</v>
          </cell>
          <cell r="B3" t="str">
            <v>-</v>
          </cell>
          <cell r="V3">
            <v>0</v>
          </cell>
        </row>
        <row r="4">
          <cell r="A4" t="str">
            <v>--</v>
          </cell>
          <cell r="B4" t="str">
            <v>-</v>
          </cell>
          <cell r="V4">
            <v>0</v>
          </cell>
        </row>
        <row r="5">
          <cell r="A5" t="str">
            <v>m_zeeland 1-2003-4</v>
          </cell>
          <cell r="B5" t="str">
            <v>m_zeeland 1-2003</v>
          </cell>
          <cell r="G5">
            <v>0</v>
          </cell>
          <cell r="H5">
            <v>239.04</v>
          </cell>
          <cell r="S5">
            <v>0</v>
          </cell>
          <cell r="V5">
            <v>0</v>
          </cell>
        </row>
        <row r="6">
          <cell r="A6" t="str">
            <v>m_zeeland 1-2003-5</v>
          </cell>
          <cell r="B6" t="str">
            <v>m_zeeland 1-2003</v>
          </cell>
          <cell r="G6">
            <v>1.47</v>
          </cell>
          <cell r="H6">
            <v>247.01</v>
          </cell>
          <cell r="S6">
            <v>0.2555</v>
          </cell>
          <cell r="V6">
            <v>105.95</v>
          </cell>
        </row>
        <row r="7">
          <cell r="A7" t="str">
            <v>m_zeeland 1-2003-6</v>
          </cell>
          <cell r="B7" t="str">
            <v>m_zeeland 1-2003</v>
          </cell>
          <cell r="G7">
            <v>5.07</v>
          </cell>
          <cell r="H7">
            <v>213.12</v>
          </cell>
          <cell r="S7">
            <v>0.24729999999999999</v>
          </cell>
          <cell r="V7">
            <v>387.36</v>
          </cell>
        </row>
        <row r="8">
          <cell r="A8" t="str">
            <v>m_zeeland 1-2003-7</v>
          </cell>
          <cell r="B8" t="str">
            <v>m_zeeland 1-2003</v>
          </cell>
          <cell r="G8">
            <v>0</v>
          </cell>
          <cell r="H8">
            <v>220.22</v>
          </cell>
          <cell r="S8">
            <v>0</v>
          </cell>
          <cell r="V8">
            <v>0</v>
          </cell>
        </row>
        <row r="9">
          <cell r="A9" t="str">
            <v>m_zeeland 1-2003-8</v>
          </cell>
          <cell r="B9" t="str">
            <v>m_zeeland 1-2003</v>
          </cell>
          <cell r="G9">
            <v>15.73</v>
          </cell>
          <cell r="H9">
            <v>220.22</v>
          </cell>
          <cell r="S9">
            <v>9.1126000000000005</v>
          </cell>
          <cell r="V9">
            <v>1157.1199999999999</v>
          </cell>
        </row>
        <row r="10">
          <cell r="A10" t="str">
            <v>m_zeeland 1-2003-9</v>
          </cell>
          <cell r="B10" t="str">
            <v>m_zeeland 1-2003</v>
          </cell>
          <cell r="G10">
            <v>0</v>
          </cell>
          <cell r="H10">
            <v>213.12</v>
          </cell>
          <cell r="S10">
            <v>0</v>
          </cell>
          <cell r="V10">
            <v>0</v>
          </cell>
        </row>
        <row r="11">
          <cell r="A11" t="str">
            <v>m_zeeland 1-2003-10</v>
          </cell>
          <cell r="B11" t="str">
            <v>m_zeeland 1-2003</v>
          </cell>
          <cell r="G11">
            <v>0</v>
          </cell>
          <cell r="H11">
            <v>247.01</v>
          </cell>
          <cell r="S11">
            <v>0</v>
          </cell>
          <cell r="V11">
            <v>0</v>
          </cell>
        </row>
        <row r="12">
          <cell r="A12" t="str">
            <v>m_zeeland 1-2003-11</v>
          </cell>
          <cell r="B12" t="str">
            <v>m_zeeland 1-2003</v>
          </cell>
          <cell r="G12">
            <v>2.85</v>
          </cell>
          <cell r="H12">
            <v>239.04</v>
          </cell>
          <cell r="S12">
            <v>4.5330000000000004</v>
          </cell>
          <cell r="V12">
            <v>226.34</v>
          </cell>
        </row>
        <row r="13">
          <cell r="A13" t="str">
            <v>m_zeeland 1-2003-12</v>
          </cell>
          <cell r="B13" t="str">
            <v>m_zeeland 1-2003</v>
          </cell>
          <cell r="G13">
            <v>5.88</v>
          </cell>
          <cell r="H13">
            <v>247.01</v>
          </cell>
          <cell r="S13">
            <v>13.5412</v>
          </cell>
          <cell r="V13">
            <v>450.5</v>
          </cell>
        </row>
        <row r="14">
          <cell r="A14" t="str">
            <v>m_zeeland 1-2004-1</v>
          </cell>
          <cell r="B14" t="str">
            <v>m_zeeland 1-2004</v>
          </cell>
          <cell r="G14">
            <v>8.82</v>
          </cell>
          <cell r="H14">
            <v>247.01</v>
          </cell>
          <cell r="S14">
            <v>13.5412</v>
          </cell>
          <cell r="V14">
            <v>549.79999999999995</v>
          </cell>
        </row>
        <row r="15">
          <cell r="A15" t="str">
            <v>m_zeeland 1-2004-2</v>
          </cell>
          <cell r="B15" t="str">
            <v>m_zeeland 1-2004</v>
          </cell>
          <cell r="G15">
            <v>2.66</v>
          </cell>
          <cell r="H15">
            <v>223.1</v>
          </cell>
          <cell r="S15">
            <v>4.2308000000000003</v>
          </cell>
          <cell r="V15">
            <v>210.49</v>
          </cell>
        </row>
        <row r="16">
          <cell r="A16" t="str">
            <v>m_zeeland 1-2004-3</v>
          </cell>
          <cell r="B16" t="str">
            <v>m_zeeland 1-2004</v>
          </cell>
          <cell r="G16">
            <v>0</v>
          </cell>
          <cell r="H16">
            <v>247.01</v>
          </cell>
          <cell r="S16">
            <v>0</v>
          </cell>
          <cell r="V16">
            <v>0</v>
          </cell>
        </row>
        <row r="17">
          <cell r="A17" t="str">
            <v>m_zeeland 1-2004-4</v>
          </cell>
          <cell r="B17" t="str">
            <v>m_zeeland 1-2004</v>
          </cell>
          <cell r="G17">
            <v>0</v>
          </cell>
          <cell r="H17">
            <v>239.04</v>
          </cell>
          <cell r="S17">
            <v>0</v>
          </cell>
          <cell r="V17">
            <v>0</v>
          </cell>
        </row>
        <row r="18">
          <cell r="A18" t="str">
            <v>m_zeeland 1-2004-5</v>
          </cell>
          <cell r="B18" t="str">
            <v>m_zeeland 1-2004</v>
          </cell>
          <cell r="G18">
            <v>1.47</v>
          </cell>
          <cell r="H18">
            <v>247.01</v>
          </cell>
          <cell r="S18">
            <v>0.2555</v>
          </cell>
          <cell r="V18">
            <v>76.94</v>
          </cell>
        </row>
        <row r="19">
          <cell r="A19" t="str">
            <v>m_zeeland 1-2004-6</v>
          </cell>
          <cell r="B19" t="str">
            <v>m_zeeland 1-2004</v>
          </cell>
          <cell r="G19">
            <v>0</v>
          </cell>
          <cell r="H19">
            <v>213.12</v>
          </cell>
          <cell r="S19">
            <v>0</v>
          </cell>
          <cell r="V19">
            <v>0</v>
          </cell>
        </row>
        <row r="20">
          <cell r="A20" t="str">
            <v>m_zeeland 1-2004-7</v>
          </cell>
          <cell r="B20" t="str">
            <v>m_zeeland 1-2004</v>
          </cell>
          <cell r="G20">
            <v>0</v>
          </cell>
          <cell r="H20">
            <v>220.22</v>
          </cell>
          <cell r="S20">
            <v>0</v>
          </cell>
          <cell r="V20">
            <v>0</v>
          </cell>
        </row>
        <row r="21">
          <cell r="A21" t="str">
            <v>m_zeeland 1-2004-8</v>
          </cell>
          <cell r="B21" t="str">
            <v>m_zeeland 1-2004</v>
          </cell>
          <cell r="G21">
            <v>17.04</v>
          </cell>
          <cell r="H21">
            <v>220.22</v>
          </cell>
          <cell r="S21">
            <v>9.1126000000000005</v>
          </cell>
          <cell r="V21">
            <v>1107.58</v>
          </cell>
        </row>
        <row r="22">
          <cell r="A22" t="str">
            <v>m_zeeland 1-2004-9</v>
          </cell>
          <cell r="B22" t="str">
            <v>m_zeeland 1-2004</v>
          </cell>
          <cell r="G22">
            <v>0</v>
          </cell>
          <cell r="H22">
            <v>213.12</v>
          </cell>
          <cell r="S22">
            <v>0</v>
          </cell>
          <cell r="V22">
            <v>0</v>
          </cell>
        </row>
        <row r="23">
          <cell r="A23" t="str">
            <v>m_zeeland 1-2004-10</v>
          </cell>
          <cell r="B23" t="str">
            <v>m_zeeland 1-2004</v>
          </cell>
          <cell r="G23">
            <v>0</v>
          </cell>
          <cell r="H23">
            <v>247.01</v>
          </cell>
          <cell r="S23">
            <v>0</v>
          </cell>
          <cell r="V23">
            <v>0</v>
          </cell>
        </row>
        <row r="24">
          <cell r="A24" t="str">
            <v>m_zeeland 1-2004-11</v>
          </cell>
          <cell r="B24" t="str">
            <v>m_zeeland 1-2004</v>
          </cell>
          <cell r="G24">
            <v>2.85</v>
          </cell>
          <cell r="H24">
            <v>239.04</v>
          </cell>
          <cell r="S24">
            <v>4.5330000000000004</v>
          </cell>
          <cell r="V24">
            <v>170.33</v>
          </cell>
        </row>
        <row r="25">
          <cell r="A25" t="str">
            <v>m_zeeland 1-2004-12</v>
          </cell>
          <cell r="B25" t="str">
            <v>m_zeeland 1-2004</v>
          </cell>
          <cell r="G25">
            <v>1.47</v>
          </cell>
          <cell r="H25">
            <v>247.01</v>
          </cell>
          <cell r="S25">
            <v>0.2555</v>
          </cell>
          <cell r="V25">
            <v>113.9</v>
          </cell>
        </row>
        <row r="26">
          <cell r="A26" t="str">
            <v>m_zeeland 1-2005-1</v>
          </cell>
          <cell r="B26" t="str">
            <v>m_zeeland 1-2005</v>
          </cell>
          <cell r="G26">
            <v>7.35</v>
          </cell>
          <cell r="H26">
            <v>247.01</v>
          </cell>
          <cell r="S26">
            <v>13.5412</v>
          </cell>
          <cell r="V26">
            <v>370.85</v>
          </cell>
        </row>
        <row r="27">
          <cell r="A27" t="str">
            <v>m_zeeland 1-2005-2</v>
          </cell>
          <cell r="B27" t="str">
            <v>m_zeeland 1-2005</v>
          </cell>
          <cell r="G27">
            <v>3.98</v>
          </cell>
          <cell r="H27">
            <v>223.1</v>
          </cell>
          <cell r="S27">
            <v>8.2308000000000003</v>
          </cell>
          <cell r="V27">
            <v>216.94</v>
          </cell>
        </row>
        <row r="28">
          <cell r="A28" t="str">
            <v>m_zeeland 1-2005-3</v>
          </cell>
          <cell r="B28" t="str">
            <v>m_zeeland 1-2005</v>
          </cell>
          <cell r="G28">
            <v>0</v>
          </cell>
          <cell r="H28">
            <v>247.01</v>
          </cell>
          <cell r="S28">
            <v>0</v>
          </cell>
          <cell r="V28">
            <v>0</v>
          </cell>
        </row>
        <row r="29">
          <cell r="A29" t="str">
            <v>m_zeeland 1-2005-4</v>
          </cell>
          <cell r="B29" t="str">
            <v>m_zeeland 1-2005</v>
          </cell>
          <cell r="G29">
            <v>0</v>
          </cell>
          <cell r="H29">
            <v>239.04</v>
          </cell>
          <cell r="S29">
            <v>0</v>
          </cell>
          <cell r="V29">
            <v>0</v>
          </cell>
        </row>
        <row r="30">
          <cell r="A30" t="str">
            <v>m_zeeland 1-2005-5</v>
          </cell>
          <cell r="B30" t="str">
            <v>m_zeeland 1-2005</v>
          </cell>
          <cell r="G30">
            <v>2.94</v>
          </cell>
          <cell r="H30">
            <v>247.01</v>
          </cell>
          <cell r="S30">
            <v>4.6840999999999999</v>
          </cell>
          <cell r="V30">
            <v>141.63999999999999</v>
          </cell>
        </row>
        <row r="31">
          <cell r="A31" t="str">
            <v>m_zeeland 1-2005-6</v>
          </cell>
          <cell r="B31" t="str">
            <v>m_zeeland 1-2005</v>
          </cell>
          <cell r="G31">
            <v>0</v>
          </cell>
          <cell r="H31">
            <v>213.12</v>
          </cell>
          <cell r="S31">
            <v>0</v>
          </cell>
          <cell r="V31">
            <v>0</v>
          </cell>
        </row>
        <row r="32">
          <cell r="A32" t="str">
            <v>m_zeeland 1-2005-7</v>
          </cell>
          <cell r="B32" t="str">
            <v>m_zeeland 1-2005</v>
          </cell>
          <cell r="G32">
            <v>7.87</v>
          </cell>
          <cell r="H32">
            <v>220.22</v>
          </cell>
          <cell r="S32">
            <v>4.6840999999999999</v>
          </cell>
          <cell r="V32">
            <v>435.6</v>
          </cell>
        </row>
        <row r="33">
          <cell r="A33" t="str">
            <v>m_zeeland 1-2005-8</v>
          </cell>
          <cell r="B33" t="str">
            <v>m_zeeland 1-2005</v>
          </cell>
          <cell r="G33">
            <v>13.11</v>
          </cell>
          <cell r="H33">
            <v>220.22</v>
          </cell>
          <cell r="S33">
            <v>4.6840999999999999</v>
          </cell>
          <cell r="V33">
            <v>790.95</v>
          </cell>
        </row>
        <row r="34">
          <cell r="A34" t="str">
            <v>m_zeeland 1-2005-9</v>
          </cell>
          <cell r="B34" t="str">
            <v>m_zeeland 1-2005</v>
          </cell>
          <cell r="G34">
            <v>0</v>
          </cell>
          <cell r="H34">
            <v>213.12</v>
          </cell>
          <cell r="S34">
            <v>0</v>
          </cell>
          <cell r="V34">
            <v>0</v>
          </cell>
        </row>
        <row r="35">
          <cell r="A35" t="str">
            <v>m_zeeland 1-2005-10</v>
          </cell>
          <cell r="B35" t="str">
            <v>m_zeeland 1-2005</v>
          </cell>
          <cell r="G35">
            <v>7.35</v>
          </cell>
          <cell r="H35">
            <v>247.01</v>
          </cell>
          <cell r="S35">
            <v>9.1126000000000005</v>
          </cell>
          <cell r="V35">
            <v>390.72</v>
          </cell>
        </row>
        <row r="36">
          <cell r="A36" t="str">
            <v>m_zeeland 1-2005-11</v>
          </cell>
          <cell r="B36" t="str">
            <v>m_zeeland 1-2005</v>
          </cell>
          <cell r="G36">
            <v>2.85</v>
          </cell>
          <cell r="H36">
            <v>239.04</v>
          </cell>
          <cell r="S36">
            <v>4.5330000000000004</v>
          </cell>
          <cell r="V36">
            <v>185.79</v>
          </cell>
        </row>
        <row r="37">
          <cell r="A37" t="str">
            <v>m_zeeland 1-2005-12</v>
          </cell>
          <cell r="B37" t="str">
            <v>m_zeeland 1-2005</v>
          </cell>
          <cell r="G37">
            <v>5.88</v>
          </cell>
          <cell r="H37">
            <v>247.01</v>
          </cell>
          <cell r="S37">
            <v>9.1126000000000005</v>
          </cell>
          <cell r="V37">
            <v>339.92</v>
          </cell>
        </row>
        <row r="38">
          <cell r="A38" t="str">
            <v>m_zeeland 1-2006-1</v>
          </cell>
          <cell r="B38" t="str">
            <v>m_zeeland 1-2006</v>
          </cell>
          <cell r="G38">
            <v>5.88</v>
          </cell>
          <cell r="H38">
            <v>247.01</v>
          </cell>
          <cell r="S38">
            <v>9.1126000000000005</v>
          </cell>
          <cell r="V38">
            <v>293.62</v>
          </cell>
        </row>
        <row r="39">
          <cell r="A39" t="str">
            <v>m_zeeland 1-2006-2</v>
          </cell>
          <cell r="B39" t="str">
            <v>m_zeeland 1-2006</v>
          </cell>
          <cell r="G39">
            <v>2.66</v>
          </cell>
          <cell r="H39">
            <v>223.1</v>
          </cell>
          <cell r="S39">
            <v>4.2308000000000003</v>
          </cell>
          <cell r="V39">
            <v>124.62</v>
          </cell>
        </row>
        <row r="40">
          <cell r="A40" t="str">
            <v>m_zeeland 1-2006-3</v>
          </cell>
          <cell r="B40" t="str">
            <v>m_zeeland 1-2006</v>
          </cell>
          <cell r="G40">
            <v>0</v>
          </cell>
          <cell r="H40">
            <v>247.01</v>
          </cell>
          <cell r="S40">
            <v>0</v>
          </cell>
          <cell r="V40">
            <v>0</v>
          </cell>
        </row>
        <row r="41">
          <cell r="A41" t="str">
            <v>m_zeeland 1-2006-4</v>
          </cell>
          <cell r="B41" t="str">
            <v>m_zeeland 1-2006</v>
          </cell>
          <cell r="G41">
            <v>0</v>
          </cell>
          <cell r="H41">
            <v>239.04</v>
          </cell>
          <cell r="S41">
            <v>0</v>
          </cell>
          <cell r="V41">
            <v>0</v>
          </cell>
        </row>
        <row r="42">
          <cell r="A42" t="str">
            <v>m_zeeland 1-2006-5</v>
          </cell>
          <cell r="B42" t="str">
            <v>m_zeeland 1-2006</v>
          </cell>
          <cell r="G42">
            <v>1.47</v>
          </cell>
          <cell r="H42">
            <v>247.01</v>
          </cell>
          <cell r="S42">
            <v>0.2555</v>
          </cell>
          <cell r="V42">
            <v>95.63</v>
          </cell>
        </row>
        <row r="43">
          <cell r="A43" t="str">
            <v>--</v>
          </cell>
          <cell r="B43" t="str">
            <v>-</v>
          </cell>
          <cell r="V43">
            <v>0</v>
          </cell>
        </row>
        <row r="44">
          <cell r="A44" t="str">
            <v>--</v>
          </cell>
          <cell r="B44" t="str">
            <v>-</v>
          </cell>
          <cell r="V44">
            <v>0</v>
          </cell>
        </row>
        <row r="45">
          <cell r="A45" t="str">
            <v>--</v>
          </cell>
          <cell r="B45" t="str">
            <v>-</v>
          </cell>
          <cell r="V45">
            <v>0</v>
          </cell>
        </row>
        <row r="46">
          <cell r="A46" t="str">
            <v>--</v>
          </cell>
          <cell r="B46" t="str">
            <v>-</v>
          </cell>
          <cell r="V46">
            <v>0</v>
          </cell>
        </row>
        <row r="47">
          <cell r="A47" t="str">
            <v>--</v>
          </cell>
          <cell r="B47" t="str">
            <v>-</v>
          </cell>
          <cell r="V47">
            <v>0</v>
          </cell>
        </row>
        <row r="48">
          <cell r="A48" t="str">
            <v>--</v>
          </cell>
          <cell r="B48" t="str">
            <v>-</v>
          </cell>
          <cell r="V48">
            <v>0</v>
          </cell>
        </row>
        <row r="49">
          <cell r="A49" t="str">
            <v>--</v>
          </cell>
          <cell r="B49" t="str">
            <v>-</v>
          </cell>
          <cell r="V49">
            <v>0</v>
          </cell>
        </row>
        <row r="50">
          <cell r="A50" t="str">
            <v>m_zeeland 1-2007-1</v>
          </cell>
          <cell r="B50" t="str">
            <v>m_zeeland 1-2007</v>
          </cell>
          <cell r="G50">
            <v>4.41</v>
          </cell>
          <cell r="H50">
            <v>247.01</v>
          </cell>
          <cell r="S50">
            <v>9.1126000000000005</v>
          </cell>
          <cell r="V50">
            <v>228.84</v>
          </cell>
        </row>
        <row r="51">
          <cell r="A51" t="str">
            <v>m_zeeland 1-2007-2</v>
          </cell>
          <cell r="B51" t="str">
            <v>m_zeeland 1-2007</v>
          </cell>
          <cell r="G51">
            <v>10.62</v>
          </cell>
          <cell r="H51">
            <v>223.1</v>
          </cell>
          <cell r="S51">
            <v>8.2308000000000003</v>
          </cell>
          <cell r="V51">
            <v>577.41999999999996</v>
          </cell>
        </row>
        <row r="52">
          <cell r="A52" t="str">
            <v>m_zeeland 1-2007-3</v>
          </cell>
          <cell r="B52" t="str">
            <v>m_zeeland 1-2007</v>
          </cell>
          <cell r="G52">
            <v>0</v>
          </cell>
          <cell r="H52">
            <v>247.01</v>
          </cell>
          <cell r="S52">
            <v>0</v>
          </cell>
          <cell r="V52">
            <v>0</v>
          </cell>
        </row>
        <row r="53">
          <cell r="A53" t="str">
            <v>m_zeeland 1-2007-4</v>
          </cell>
          <cell r="B53" t="str">
            <v>m_zeeland 1-2007</v>
          </cell>
          <cell r="G53">
            <v>0</v>
          </cell>
          <cell r="H53">
            <v>239.04</v>
          </cell>
          <cell r="S53">
            <v>0</v>
          </cell>
          <cell r="V53">
            <v>0</v>
          </cell>
        </row>
        <row r="54">
          <cell r="A54" t="str">
            <v>m_zeeland 1-2007-5</v>
          </cell>
          <cell r="B54" t="str">
            <v>m_zeeland 1-2007</v>
          </cell>
          <cell r="G54">
            <v>5.88</v>
          </cell>
          <cell r="H54">
            <v>247.01</v>
          </cell>
          <cell r="S54">
            <v>9.1126000000000005</v>
          </cell>
          <cell r="V54">
            <v>308.22000000000003</v>
          </cell>
        </row>
        <row r="55">
          <cell r="A55" t="str">
            <v>m_zeeland 1-2007-6</v>
          </cell>
          <cell r="B55" t="str">
            <v>m_zeeland 1-2007</v>
          </cell>
          <cell r="G55">
            <v>16.489999999999998</v>
          </cell>
          <cell r="H55">
            <v>213.12</v>
          </cell>
          <cell r="S55">
            <v>8.8186999999999998</v>
          </cell>
          <cell r="V55">
            <v>979.31</v>
          </cell>
        </row>
        <row r="56">
          <cell r="A56" t="str">
            <v>m_zeeland 1-2007-7</v>
          </cell>
          <cell r="B56" t="str">
            <v>m_zeeland 1-2007</v>
          </cell>
          <cell r="G56">
            <v>28.26</v>
          </cell>
          <cell r="H56">
            <v>220.22</v>
          </cell>
          <cell r="S56">
            <v>13.5412</v>
          </cell>
          <cell r="V56">
            <v>1437.54</v>
          </cell>
        </row>
        <row r="57">
          <cell r="A57" t="str">
            <v>m_zeeland 1-2007-8</v>
          </cell>
          <cell r="B57" t="str">
            <v>m_zeeland 1-2007</v>
          </cell>
          <cell r="G57">
            <v>49.81</v>
          </cell>
          <cell r="H57">
            <v>220.22</v>
          </cell>
          <cell r="S57">
            <v>17.969799999999999</v>
          </cell>
          <cell r="V57">
            <v>2343.0300000000002</v>
          </cell>
        </row>
        <row r="58">
          <cell r="A58" t="str">
            <v>m_zeeland 1-2007-9</v>
          </cell>
          <cell r="B58" t="str">
            <v>m_zeeland 1-2007</v>
          </cell>
          <cell r="G58">
            <v>11.42</v>
          </cell>
          <cell r="H58">
            <v>213.12</v>
          </cell>
          <cell r="S58">
            <v>8.8186999999999998</v>
          </cell>
          <cell r="V58">
            <v>571.25</v>
          </cell>
        </row>
        <row r="59">
          <cell r="A59" t="str">
            <v>m_zeeland 1-2007-10</v>
          </cell>
          <cell r="B59" t="str">
            <v>m_zeeland 1-2007</v>
          </cell>
          <cell r="G59">
            <v>5.88</v>
          </cell>
          <cell r="H59">
            <v>247.01</v>
          </cell>
          <cell r="S59">
            <v>9.1126000000000005</v>
          </cell>
          <cell r="V59">
            <v>309.32</v>
          </cell>
        </row>
        <row r="60">
          <cell r="A60" t="str">
            <v>m_zeeland 1-2007-11</v>
          </cell>
          <cell r="B60" t="str">
            <v>m_zeeland 1-2007</v>
          </cell>
          <cell r="G60">
            <v>4.2699999999999996</v>
          </cell>
          <cell r="H60">
            <v>239.04</v>
          </cell>
          <cell r="S60">
            <v>4.5330000000000004</v>
          </cell>
          <cell r="V60">
            <v>231.16</v>
          </cell>
        </row>
        <row r="61">
          <cell r="A61" t="str">
            <v>m_zeeland 1-2007-12</v>
          </cell>
          <cell r="B61" t="str">
            <v>m_zeeland 1-2007</v>
          </cell>
          <cell r="G61">
            <v>10.29</v>
          </cell>
          <cell r="H61">
            <v>247.01</v>
          </cell>
          <cell r="S61">
            <v>17.969799999999999</v>
          </cell>
          <cell r="V61">
            <v>621.27</v>
          </cell>
        </row>
        <row r="62">
          <cell r="A62" t="str">
            <v>m_zeeland 1-2008-1</v>
          </cell>
          <cell r="B62" t="str">
            <v>m_zeeland 1-2008</v>
          </cell>
          <cell r="G62">
            <v>13.23</v>
          </cell>
          <cell r="H62">
            <v>247.01</v>
          </cell>
          <cell r="S62">
            <v>13.5412</v>
          </cell>
          <cell r="V62">
            <v>713.06</v>
          </cell>
        </row>
        <row r="63">
          <cell r="A63" t="str">
            <v>m_zeeland 1-2008-2</v>
          </cell>
          <cell r="B63" t="str">
            <v>m_zeeland 1-2008</v>
          </cell>
          <cell r="G63">
            <v>7.97</v>
          </cell>
          <cell r="H63">
            <v>223.1</v>
          </cell>
          <cell r="S63">
            <v>8.2308000000000003</v>
          </cell>
          <cell r="V63">
            <v>450.01</v>
          </cell>
        </row>
        <row r="64">
          <cell r="A64" t="str">
            <v>m_zeeland 1-2008-3</v>
          </cell>
          <cell r="B64" t="str">
            <v>m_zeeland 1-2008</v>
          </cell>
          <cell r="G64">
            <v>0</v>
          </cell>
          <cell r="H64">
            <v>247.01</v>
          </cell>
          <cell r="S64">
            <v>0</v>
          </cell>
          <cell r="V64">
            <v>0</v>
          </cell>
        </row>
        <row r="65">
          <cell r="A65" t="str">
            <v>m_zeeland 1-2008-4</v>
          </cell>
          <cell r="B65" t="str">
            <v>m_zeeland 1-2008</v>
          </cell>
          <cell r="G65">
            <v>0</v>
          </cell>
          <cell r="H65">
            <v>239.04</v>
          </cell>
          <cell r="S65">
            <v>0</v>
          </cell>
          <cell r="V65">
            <v>0</v>
          </cell>
        </row>
        <row r="66">
          <cell r="A66" t="str">
            <v>m_zeeland 1-2008-5</v>
          </cell>
          <cell r="B66" t="str">
            <v>m_zeeland 1-2008</v>
          </cell>
          <cell r="G66">
            <v>2.94</v>
          </cell>
          <cell r="H66">
            <v>247.01</v>
          </cell>
          <cell r="S66">
            <v>4.6840999999999999</v>
          </cell>
          <cell r="V66">
            <v>171.43</v>
          </cell>
        </row>
        <row r="67">
          <cell r="A67" t="str">
            <v>m_zeeland 1-2008-6</v>
          </cell>
          <cell r="B67" t="str">
            <v>m_zeeland 1-2008</v>
          </cell>
          <cell r="G67">
            <v>13.95</v>
          </cell>
          <cell r="H67">
            <v>213.12</v>
          </cell>
          <cell r="S67">
            <v>4.5330000000000004</v>
          </cell>
          <cell r="V67">
            <v>860.74</v>
          </cell>
        </row>
        <row r="68">
          <cell r="A68" t="str">
            <v>m_zeeland 1-2008-7</v>
          </cell>
          <cell r="B68" t="str">
            <v>m_zeeland 1-2008</v>
          </cell>
          <cell r="G68">
            <v>28.26</v>
          </cell>
          <cell r="H68">
            <v>220.22</v>
          </cell>
          <cell r="S68">
            <v>13.5412</v>
          </cell>
          <cell r="V68">
            <v>1413.79</v>
          </cell>
        </row>
        <row r="69">
          <cell r="A69" t="str">
            <v>m_zeeland 1-2008-8</v>
          </cell>
          <cell r="B69" t="str">
            <v>m_zeeland 1-2008</v>
          </cell>
          <cell r="G69">
            <v>52.03</v>
          </cell>
          <cell r="H69">
            <v>220.22</v>
          </cell>
          <cell r="S69">
            <v>17.969799999999999</v>
          </cell>
          <cell r="V69">
            <v>2476.6999999999998</v>
          </cell>
        </row>
        <row r="70">
          <cell r="A70" t="str">
            <v>m_zeeland 1-2008-9</v>
          </cell>
          <cell r="B70" t="str">
            <v>m_zeeland 1-2008</v>
          </cell>
          <cell r="G70">
            <v>16.489999999999998</v>
          </cell>
          <cell r="H70">
            <v>213.12</v>
          </cell>
          <cell r="S70">
            <v>4.5330000000000004</v>
          </cell>
          <cell r="V70">
            <v>882.1</v>
          </cell>
        </row>
        <row r="71">
          <cell r="A71" t="str">
            <v>m_zeeland 1-2008-10</v>
          </cell>
          <cell r="B71" t="str">
            <v>m_zeeland 1-2008</v>
          </cell>
          <cell r="G71">
            <v>1.47</v>
          </cell>
          <cell r="H71">
            <v>247.01</v>
          </cell>
          <cell r="S71">
            <v>0.2555</v>
          </cell>
          <cell r="V71">
            <v>82.11</v>
          </cell>
        </row>
        <row r="72">
          <cell r="A72" t="str">
            <v>m_zeeland 1-2008-11</v>
          </cell>
          <cell r="B72" t="str">
            <v>m_zeeland 1-2008</v>
          </cell>
          <cell r="G72">
            <v>8.5399999999999991</v>
          </cell>
          <cell r="H72">
            <v>239.04</v>
          </cell>
          <cell r="S72">
            <v>8.8186999999999998</v>
          </cell>
          <cell r="V72">
            <v>533.63</v>
          </cell>
        </row>
        <row r="73">
          <cell r="A73" t="str">
            <v>m_zeeland 1-2008-12</v>
          </cell>
          <cell r="B73" t="str">
            <v>m_zeeland 1-2008</v>
          </cell>
          <cell r="G73">
            <v>20.58</v>
          </cell>
          <cell r="H73">
            <v>247.01</v>
          </cell>
          <cell r="S73">
            <v>22.398399999999999</v>
          </cell>
          <cell r="V73">
            <v>1197.24</v>
          </cell>
        </row>
        <row r="74">
          <cell r="A74" t="str">
            <v>m_zeeland 1-2009-1</v>
          </cell>
          <cell r="B74" t="str">
            <v>m_zeeland 1-2009</v>
          </cell>
          <cell r="G74">
            <v>10.29</v>
          </cell>
          <cell r="H74">
            <v>247.01</v>
          </cell>
          <cell r="S74">
            <v>4.6840999999999999</v>
          </cell>
          <cell r="V74">
            <v>514.48</v>
          </cell>
        </row>
        <row r="75">
          <cell r="A75" t="str">
            <v>m_zeeland 1-2009-2</v>
          </cell>
          <cell r="B75" t="str">
            <v>m_zeeland 1-2009</v>
          </cell>
          <cell r="G75">
            <v>13.28</v>
          </cell>
          <cell r="H75">
            <v>223.1</v>
          </cell>
          <cell r="S75">
            <v>20.230799999999999</v>
          </cell>
          <cell r="V75">
            <v>756.03</v>
          </cell>
        </row>
        <row r="76">
          <cell r="A76" t="str">
            <v>m_zeeland 1-2009-3</v>
          </cell>
          <cell r="B76" t="str">
            <v>m_zeeland 1-2009</v>
          </cell>
          <cell r="G76">
            <v>0</v>
          </cell>
          <cell r="H76">
            <v>247.01</v>
          </cell>
          <cell r="S76">
            <v>0</v>
          </cell>
          <cell r="V76">
            <v>0</v>
          </cell>
        </row>
        <row r="77">
          <cell r="A77" t="str">
            <v>m_zeeland 1-2009-4</v>
          </cell>
          <cell r="B77" t="str">
            <v>m_zeeland 1-2009</v>
          </cell>
          <cell r="G77">
            <v>0</v>
          </cell>
          <cell r="H77">
            <v>239.04</v>
          </cell>
          <cell r="S77">
            <v>0</v>
          </cell>
          <cell r="V77">
            <v>0</v>
          </cell>
        </row>
        <row r="78">
          <cell r="A78" t="str">
            <v>m_zeeland 1-2009-5</v>
          </cell>
          <cell r="B78" t="str">
            <v>m_zeeland 1-2009</v>
          </cell>
          <cell r="G78">
            <v>1.47</v>
          </cell>
          <cell r="H78">
            <v>247.01</v>
          </cell>
          <cell r="S78">
            <v>0.2555</v>
          </cell>
          <cell r="V78">
            <v>74.52</v>
          </cell>
        </row>
        <row r="79">
          <cell r="A79" t="str">
            <v>m_zeeland 1-2009-6</v>
          </cell>
          <cell r="B79" t="str">
            <v>m_zeeland 1-2009</v>
          </cell>
          <cell r="G79">
            <v>10.15</v>
          </cell>
          <cell r="H79">
            <v>213.12</v>
          </cell>
          <cell r="S79">
            <v>8.8186999999999998</v>
          </cell>
          <cell r="V79">
            <v>657.55</v>
          </cell>
        </row>
        <row r="80">
          <cell r="A80" t="str">
            <v>m_zeeland 1-2009-7</v>
          </cell>
          <cell r="B80" t="str">
            <v>m_zeeland 1-2009</v>
          </cell>
          <cell r="G80">
            <v>20.97</v>
          </cell>
          <cell r="H80">
            <v>220.22</v>
          </cell>
          <cell r="S80">
            <v>9.1126000000000005</v>
          </cell>
          <cell r="V80">
            <v>1120.8900000000001</v>
          </cell>
        </row>
        <row r="81">
          <cell r="A81" t="str">
            <v>m_zeeland 1-2009-8</v>
          </cell>
          <cell r="B81" t="str">
            <v>m_zeeland 1-2009</v>
          </cell>
          <cell r="G81">
            <v>40.64</v>
          </cell>
          <cell r="H81">
            <v>220.22</v>
          </cell>
          <cell r="S81">
            <v>13.5412</v>
          </cell>
          <cell r="V81">
            <v>1961.6176</v>
          </cell>
        </row>
        <row r="82">
          <cell r="A82" t="str">
            <v>m_zeeland 1-2009-9</v>
          </cell>
          <cell r="B82" t="str">
            <v>m_zeeland 1-2009</v>
          </cell>
          <cell r="G82">
            <v>18.71</v>
          </cell>
          <cell r="H82">
            <v>213.12</v>
          </cell>
          <cell r="S82">
            <v>4.5330000000000004</v>
          </cell>
          <cell r="V82">
            <v>954.76</v>
          </cell>
        </row>
        <row r="83">
          <cell r="A83" t="str">
            <v>m_zeeland 1-2009-10</v>
          </cell>
          <cell r="B83" t="str">
            <v>m_zeeland 1-2009</v>
          </cell>
          <cell r="G83">
            <v>1.47</v>
          </cell>
          <cell r="H83">
            <v>247.01</v>
          </cell>
          <cell r="S83">
            <v>0.2555</v>
          </cell>
          <cell r="V83">
            <v>87.1</v>
          </cell>
        </row>
        <row r="84">
          <cell r="A84" t="str">
            <v>m_zeeland 1-2009-11</v>
          </cell>
          <cell r="B84" t="str">
            <v>m_zeeland 1-2009</v>
          </cell>
          <cell r="G84">
            <v>0</v>
          </cell>
          <cell r="H84">
            <v>239.04</v>
          </cell>
          <cell r="S84">
            <v>0</v>
          </cell>
          <cell r="V84">
            <v>0</v>
          </cell>
        </row>
        <row r="85">
          <cell r="A85" t="str">
            <v>m_zeeland 1-2009-12</v>
          </cell>
          <cell r="B85" t="str">
            <v>m_zeeland 1-2009</v>
          </cell>
          <cell r="G85">
            <v>11.76</v>
          </cell>
          <cell r="H85">
            <v>247.01</v>
          </cell>
          <cell r="S85">
            <v>9.1126000000000005</v>
          </cell>
          <cell r="V85">
            <v>709.09</v>
          </cell>
        </row>
        <row r="86">
          <cell r="A86" t="str">
            <v>m_zeeland 1-2010-1</v>
          </cell>
          <cell r="B86" t="str">
            <v>m_zeeland 1-2010</v>
          </cell>
          <cell r="G86">
            <v>13.23</v>
          </cell>
          <cell r="H86">
            <v>247.01</v>
          </cell>
          <cell r="S86">
            <v>13.5412</v>
          </cell>
          <cell r="V86">
            <v>711.73</v>
          </cell>
        </row>
        <row r="87">
          <cell r="A87" t="str">
            <v>m_zeeland 1-2010-2</v>
          </cell>
          <cell r="B87" t="str">
            <v>m_zeeland 1-2010</v>
          </cell>
          <cell r="G87">
            <v>15.94</v>
          </cell>
          <cell r="H87">
            <v>223.1</v>
          </cell>
          <cell r="S87">
            <v>16.230799999999999</v>
          </cell>
          <cell r="V87">
            <v>938.97</v>
          </cell>
        </row>
        <row r="88">
          <cell r="A88" t="str">
            <v>m_zeeland 1-2010-3</v>
          </cell>
          <cell r="B88" t="str">
            <v>m_zeeland 1-2010</v>
          </cell>
          <cell r="G88">
            <v>2.94</v>
          </cell>
          <cell r="H88">
            <v>247.01</v>
          </cell>
          <cell r="S88">
            <v>0.2555</v>
          </cell>
          <cell r="V88">
            <v>155.61000000000001</v>
          </cell>
        </row>
        <row r="89">
          <cell r="A89" t="str">
            <v>m_zeeland 1-2010-4</v>
          </cell>
          <cell r="B89" t="str">
            <v>m_zeeland 1-2010</v>
          </cell>
          <cell r="G89">
            <v>0</v>
          </cell>
          <cell r="H89">
            <v>239.04</v>
          </cell>
          <cell r="S89">
            <v>0</v>
          </cell>
          <cell r="V89">
            <v>0</v>
          </cell>
        </row>
        <row r="90">
          <cell r="A90" t="str">
            <v>m_zeeland 1-2010-5</v>
          </cell>
          <cell r="B90" t="str">
            <v>m_zeeland 1-2010</v>
          </cell>
          <cell r="G90">
            <v>2.94</v>
          </cell>
          <cell r="H90">
            <v>247.01</v>
          </cell>
          <cell r="S90">
            <v>4.6840999999999999</v>
          </cell>
          <cell r="V90">
            <v>162.69</v>
          </cell>
        </row>
        <row r="91">
          <cell r="A91" t="str">
            <v>m_zeeland 1-2010-6</v>
          </cell>
          <cell r="B91" t="str">
            <v>m_zeeland 1-2010</v>
          </cell>
          <cell r="G91">
            <v>10.15</v>
          </cell>
          <cell r="H91">
            <v>213.12</v>
          </cell>
          <cell r="S91">
            <v>4.5330000000000004</v>
          </cell>
          <cell r="V91">
            <v>651.02</v>
          </cell>
        </row>
        <row r="92">
          <cell r="A92" t="str">
            <v>m_zeeland 1-2010-7</v>
          </cell>
          <cell r="B92" t="str">
            <v>m_zeeland 1-2010</v>
          </cell>
          <cell r="G92">
            <v>27.53</v>
          </cell>
          <cell r="H92">
            <v>220.22</v>
          </cell>
          <cell r="S92">
            <v>9.1126000000000005</v>
          </cell>
          <cell r="V92">
            <v>1468.88</v>
          </cell>
        </row>
        <row r="93">
          <cell r="A93" t="str">
            <v>m_zeeland 1-2010-8</v>
          </cell>
          <cell r="B93" t="str">
            <v>m_zeeland 1-2010</v>
          </cell>
          <cell r="G93">
            <v>50.44</v>
          </cell>
          <cell r="H93">
            <v>220.22</v>
          </cell>
          <cell r="S93">
            <v>17.969799999999999</v>
          </cell>
          <cell r="V93">
            <v>2469.2987000000003</v>
          </cell>
        </row>
        <row r="94">
          <cell r="A94" t="str">
            <v>m_zeeland 1-2010-9</v>
          </cell>
          <cell r="B94" t="str">
            <v>m_zeeland 1-2010</v>
          </cell>
          <cell r="G94">
            <v>17.760000000000002</v>
          </cell>
          <cell r="H94">
            <v>213.12</v>
          </cell>
          <cell r="S94">
            <v>4.5330000000000004</v>
          </cell>
          <cell r="V94">
            <v>935.43</v>
          </cell>
        </row>
        <row r="95">
          <cell r="A95" t="str">
            <v>m_zeeland 1-2010-10</v>
          </cell>
          <cell r="B95" t="str">
            <v>m_zeeland 1-2010</v>
          </cell>
          <cell r="G95">
            <v>0</v>
          </cell>
          <cell r="H95">
            <v>247.01</v>
          </cell>
          <cell r="S95">
            <v>0</v>
          </cell>
          <cell r="V95">
            <v>0</v>
          </cell>
        </row>
        <row r="96">
          <cell r="A96" t="str">
            <v>m_zeeland 1-2010-11</v>
          </cell>
          <cell r="B96" t="str">
            <v>m_zeeland 1-2010</v>
          </cell>
          <cell r="G96">
            <v>7.11</v>
          </cell>
          <cell r="H96">
            <v>239.04</v>
          </cell>
          <cell r="S96">
            <v>4.5330000000000004</v>
          </cell>
          <cell r="V96">
            <v>410.15</v>
          </cell>
        </row>
        <row r="97">
          <cell r="A97" t="str">
            <v>m_zeeland 1-2010-12</v>
          </cell>
          <cell r="B97" t="str">
            <v>m_zeeland 1-2010</v>
          </cell>
          <cell r="G97">
            <v>17.64</v>
          </cell>
          <cell r="H97">
            <v>247.01</v>
          </cell>
          <cell r="S97">
            <v>13.5412</v>
          </cell>
          <cell r="V97">
            <v>1085.76</v>
          </cell>
        </row>
        <row r="98">
          <cell r="A98" t="str">
            <v>m_zeeland 1-2011-1</v>
          </cell>
          <cell r="B98" t="str">
            <v>m_zeeland 1-2011</v>
          </cell>
          <cell r="G98">
            <v>20.58</v>
          </cell>
          <cell r="H98">
            <v>247.01</v>
          </cell>
          <cell r="S98">
            <v>22.398399999999999</v>
          </cell>
          <cell r="V98">
            <v>1200.53</v>
          </cell>
        </row>
        <row r="99">
          <cell r="A99" t="str">
            <v>m_zeeland 1-2011-2</v>
          </cell>
          <cell r="B99" t="str">
            <v>m_zeeland 1-2011</v>
          </cell>
          <cell r="G99">
            <v>15.94</v>
          </cell>
          <cell r="H99">
            <v>223.1</v>
          </cell>
          <cell r="S99">
            <v>16.230799999999999</v>
          </cell>
          <cell r="V99">
            <v>821.19</v>
          </cell>
        </row>
        <row r="100">
          <cell r="A100" t="str">
            <v>m_zeeland 1-2011-3</v>
          </cell>
          <cell r="B100" t="str">
            <v>m_zeeland 1-2011</v>
          </cell>
          <cell r="G100">
            <v>0</v>
          </cell>
          <cell r="H100">
            <v>247.01</v>
          </cell>
          <cell r="S100">
            <v>0</v>
          </cell>
          <cell r="V100">
            <v>0</v>
          </cell>
        </row>
        <row r="101">
          <cell r="A101" t="str">
            <v>m_zeeland 1-2011-4</v>
          </cell>
          <cell r="B101" t="str">
            <v>m_zeeland 1-2011</v>
          </cell>
          <cell r="G101">
            <v>0</v>
          </cell>
          <cell r="H101">
            <v>239.04</v>
          </cell>
          <cell r="S101">
            <v>0</v>
          </cell>
          <cell r="V101">
            <v>0</v>
          </cell>
        </row>
        <row r="102">
          <cell r="A102" t="str">
            <v>m_zeeland 1-2011-5</v>
          </cell>
          <cell r="B102" t="str">
            <v>m_zeeland 1-2011</v>
          </cell>
          <cell r="G102">
            <v>2.94</v>
          </cell>
          <cell r="H102">
            <v>247.01</v>
          </cell>
          <cell r="S102">
            <v>0.2555</v>
          </cell>
          <cell r="V102">
            <v>140.93</v>
          </cell>
        </row>
        <row r="103">
          <cell r="A103" t="str">
            <v>m_zeeland 1-2011-6</v>
          </cell>
          <cell r="B103" t="str">
            <v>m_zeeland 1-2011</v>
          </cell>
          <cell r="G103">
            <v>8.8800000000000008</v>
          </cell>
          <cell r="H103">
            <v>213.12</v>
          </cell>
          <cell r="S103">
            <v>4.5330000000000004</v>
          </cell>
          <cell r="V103">
            <v>535.9</v>
          </cell>
        </row>
        <row r="104">
          <cell r="A104" t="str">
            <v>m_zeeland 1-2011-7</v>
          </cell>
          <cell r="B104" t="str">
            <v>m_zeeland 1-2011</v>
          </cell>
          <cell r="G104">
            <v>25.27</v>
          </cell>
          <cell r="H104">
            <v>220.22</v>
          </cell>
          <cell r="S104">
            <v>9.1126000000000005</v>
          </cell>
          <cell r="V104">
            <v>1344.09</v>
          </cell>
        </row>
        <row r="105">
          <cell r="A105" t="str">
            <v>m_zeeland 1-2011-8</v>
          </cell>
          <cell r="B105" t="str">
            <v>m_zeeland 1-2011</v>
          </cell>
          <cell r="G105">
            <v>49.81</v>
          </cell>
          <cell r="H105">
            <v>220.22</v>
          </cell>
          <cell r="S105">
            <v>17.969799999999999</v>
          </cell>
          <cell r="V105">
            <v>2436.4</v>
          </cell>
        </row>
        <row r="106">
          <cell r="A106" t="str">
            <v>m_zeeland 1-2011-9</v>
          </cell>
          <cell r="B106" t="str">
            <v>m_zeeland 1-2011</v>
          </cell>
          <cell r="G106">
            <v>12.69</v>
          </cell>
          <cell r="H106">
            <v>213.12</v>
          </cell>
          <cell r="S106">
            <v>4.5330000000000004</v>
          </cell>
          <cell r="V106">
            <v>708.69</v>
          </cell>
        </row>
        <row r="107">
          <cell r="A107" t="str">
            <v>m_zeeland 1-2011-10</v>
          </cell>
          <cell r="B107" t="str">
            <v>m_zeeland 1-2011</v>
          </cell>
          <cell r="G107">
            <v>7.35</v>
          </cell>
          <cell r="H107">
            <v>247.01</v>
          </cell>
          <cell r="S107">
            <v>4.6840999999999999</v>
          </cell>
          <cell r="V107">
            <v>364.5</v>
          </cell>
        </row>
        <row r="108">
          <cell r="A108" t="str">
            <v>m_zeeland 1-2011-11</v>
          </cell>
          <cell r="B108" t="str">
            <v>m_zeeland 1-2011</v>
          </cell>
          <cell r="G108">
            <v>5.69</v>
          </cell>
          <cell r="H108">
            <v>239.04</v>
          </cell>
          <cell r="S108">
            <v>8.8186999999999998</v>
          </cell>
          <cell r="V108">
            <v>334.61</v>
          </cell>
        </row>
        <row r="109">
          <cell r="A109" t="str">
            <v>m_zeeland 1-2011-12</v>
          </cell>
          <cell r="B109" t="str">
            <v>m_zeeland 1-2011</v>
          </cell>
          <cell r="G109">
            <v>14.7</v>
          </cell>
          <cell r="H109">
            <v>247.01</v>
          </cell>
          <cell r="S109">
            <v>17.969799999999999</v>
          </cell>
          <cell r="V109">
            <v>874.29</v>
          </cell>
        </row>
        <row r="110">
          <cell r="A110" t="str">
            <v>m_zeeland 1-2012-1</v>
          </cell>
          <cell r="B110" t="str">
            <v>m_zeeland 1-2012</v>
          </cell>
          <cell r="G110">
            <v>13.23</v>
          </cell>
          <cell r="H110">
            <v>247.01</v>
          </cell>
          <cell r="S110">
            <v>13.5412</v>
          </cell>
          <cell r="V110">
            <v>660.55</v>
          </cell>
        </row>
        <row r="111">
          <cell r="A111" t="str">
            <v>m_zeeland 1-2012-2</v>
          </cell>
          <cell r="B111" t="str">
            <v>m_zeeland 1-2012</v>
          </cell>
          <cell r="G111">
            <v>6.64</v>
          </cell>
          <cell r="H111">
            <v>223.1</v>
          </cell>
          <cell r="S111">
            <v>8.2308000000000003</v>
          </cell>
          <cell r="V111">
            <v>333.38</v>
          </cell>
        </row>
        <row r="112">
          <cell r="A112" t="str">
            <v>m_zeeland 1-2012-3</v>
          </cell>
          <cell r="B112" t="str">
            <v>m_zeeland 1-2012</v>
          </cell>
          <cell r="G112">
            <v>0</v>
          </cell>
          <cell r="H112">
            <v>247.01</v>
          </cell>
          <cell r="S112">
            <v>0</v>
          </cell>
          <cell r="V112">
            <v>0</v>
          </cell>
        </row>
        <row r="113">
          <cell r="A113" t="str">
            <v>m_zeeland 1-2012-4</v>
          </cell>
          <cell r="B113" t="str">
            <v>m_zeeland 1-2012</v>
          </cell>
          <cell r="G113">
            <v>0</v>
          </cell>
          <cell r="H113">
            <v>239.04</v>
          </cell>
          <cell r="S113">
            <v>0</v>
          </cell>
          <cell r="V113">
            <v>0</v>
          </cell>
        </row>
        <row r="114">
          <cell r="A114" t="str">
            <v>m_zeeland 1-2012-5</v>
          </cell>
          <cell r="B114" t="str">
            <v>m_zeeland 1-2012</v>
          </cell>
          <cell r="G114">
            <v>2.94</v>
          </cell>
          <cell r="H114">
            <v>247.01</v>
          </cell>
          <cell r="S114">
            <v>4.6840999999999999</v>
          </cell>
          <cell r="V114">
            <v>163.41999999999999</v>
          </cell>
        </row>
        <row r="115">
          <cell r="A115" t="str">
            <v>m_zeeland 1-2012-6</v>
          </cell>
          <cell r="B115" t="str">
            <v>m_zeeland 1-2012</v>
          </cell>
          <cell r="G115">
            <v>8.8800000000000008</v>
          </cell>
          <cell r="H115">
            <v>213.12</v>
          </cell>
          <cell r="S115">
            <v>4.5330000000000004</v>
          </cell>
          <cell r="V115">
            <v>506.65</v>
          </cell>
        </row>
        <row r="116">
          <cell r="A116" t="str">
            <v>m_zeeland 1-2012-7</v>
          </cell>
          <cell r="B116" t="str">
            <v>m_zeeland 1-2012</v>
          </cell>
          <cell r="G116">
            <v>22.65</v>
          </cell>
          <cell r="H116">
            <v>220.22</v>
          </cell>
          <cell r="S116">
            <v>9.1126000000000005</v>
          </cell>
          <cell r="V116">
            <v>1177.1600000000001</v>
          </cell>
        </row>
        <row r="117">
          <cell r="A117" t="str">
            <v>m_zeeland 1-2012-8</v>
          </cell>
          <cell r="B117" t="str">
            <v>m_zeeland 1-2012</v>
          </cell>
          <cell r="G117">
            <v>39.119999999999997</v>
          </cell>
          <cell r="H117">
            <v>220.22</v>
          </cell>
          <cell r="S117">
            <v>17.969799999999999</v>
          </cell>
          <cell r="V117">
            <v>1870.14</v>
          </cell>
        </row>
        <row r="118">
          <cell r="A118" t="str">
            <v>m_zeeland 1-2012-9</v>
          </cell>
          <cell r="B118" t="str">
            <v>m_zeeland 1-2012</v>
          </cell>
          <cell r="G118">
            <v>8.8800000000000008</v>
          </cell>
          <cell r="H118">
            <v>213.12</v>
          </cell>
          <cell r="S118">
            <v>0.24729999999999999</v>
          </cell>
          <cell r="V118">
            <v>446.12</v>
          </cell>
        </row>
        <row r="119">
          <cell r="A119" t="str">
            <v>m_zeeland 1-2012-10</v>
          </cell>
          <cell r="B119" t="str">
            <v>m_zeeland 1-2012</v>
          </cell>
          <cell r="G119">
            <v>5.88</v>
          </cell>
          <cell r="H119">
            <v>247.01</v>
          </cell>
          <cell r="S119">
            <v>4.6840999999999999</v>
          </cell>
          <cell r="V119">
            <v>291.42</v>
          </cell>
        </row>
        <row r="120">
          <cell r="A120" t="str">
            <v>m_zeeland 1-2012-11</v>
          </cell>
          <cell r="B120" t="str">
            <v>m_zeeland 1-2012</v>
          </cell>
          <cell r="G120">
            <v>4.2699999999999996</v>
          </cell>
          <cell r="H120">
            <v>239.04</v>
          </cell>
          <cell r="S120">
            <v>8.8186999999999998</v>
          </cell>
          <cell r="V120">
            <v>225.71</v>
          </cell>
        </row>
        <row r="121">
          <cell r="A121" t="str">
            <v>m_zeeland 1-2012-12</v>
          </cell>
          <cell r="B121" t="str">
            <v>m_zeeland 1-2012</v>
          </cell>
          <cell r="G121">
            <v>17.64</v>
          </cell>
          <cell r="H121">
            <v>247.01</v>
          </cell>
          <cell r="S121">
            <v>17.969799999999999</v>
          </cell>
          <cell r="V121">
            <v>1065.0899999999999</v>
          </cell>
        </row>
        <row r="122">
          <cell r="A122" t="str">
            <v>m_zeeland 1-2013-1</v>
          </cell>
          <cell r="B122" t="str">
            <v>m_zeeland 1-2013</v>
          </cell>
          <cell r="G122">
            <v>7.35</v>
          </cell>
          <cell r="H122">
            <v>247.01</v>
          </cell>
          <cell r="S122">
            <v>9.1126000000000005</v>
          </cell>
          <cell r="V122">
            <v>400.69</v>
          </cell>
        </row>
        <row r="123">
          <cell r="A123" t="str">
            <v>m_zeeland 1-2013-2</v>
          </cell>
          <cell r="B123" t="str">
            <v>m_zeeland 1-2013</v>
          </cell>
          <cell r="G123">
            <v>6.64</v>
          </cell>
          <cell r="H123">
            <v>223.1</v>
          </cell>
          <cell r="S123">
            <v>8.2308000000000003</v>
          </cell>
          <cell r="V123">
            <v>354.28</v>
          </cell>
        </row>
        <row r="124">
          <cell r="A124" t="str">
            <v>m_zeeland 1-2013-3</v>
          </cell>
          <cell r="B124" t="str">
            <v>m_zeeland 1-2013</v>
          </cell>
          <cell r="G124">
            <v>0</v>
          </cell>
          <cell r="H124">
            <v>247.01</v>
          </cell>
          <cell r="S124">
            <v>0</v>
          </cell>
          <cell r="V124">
            <v>0</v>
          </cell>
        </row>
        <row r="125">
          <cell r="A125" t="str">
            <v>m_zeeland 1-2013-4</v>
          </cell>
          <cell r="B125" t="str">
            <v>m_zeeland 1-2013</v>
          </cell>
          <cell r="G125">
            <v>0</v>
          </cell>
          <cell r="H125">
            <v>239.04</v>
          </cell>
          <cell r="S125">
            <v>0</v>
          </cell>
          <cell r="V125">
            <v>0</v>
          </cell>
        </row>
        <row r="126">
          <cell r="A126" t="str">
            <v>m_zeeland 1-2013-5</v>
          </cell>
          <cell r="B126" t="str">
            <v>m_zeeland 1-2013</v>
          </cell>
          <cell r="G126">
            <v>0</v>
          </cell>
          <cell r="H126">
            <v>247.01</v>
          </cell>
          <cell r="S126">
            <v>0</v>
          </cell>
          <cell r="V126">
            <v>0</v>
          </cell>
        </row>
        <row r="127">
          <cell r="A127" t="str">
            <v>m_zeeland 1-2013-6</v>
          </cell>
          <cell r="B127" t="str">
            <v>m_zeeland 1-2013</v>
          </cell>
          <cell r="G127">
            <v>3.81</v>
          </cell>
          <cell r="H127">
            <v>213.12</v>
          </cell>
          <cell r="S127">
            <v>0.24729999999999999</v>
          </cell>
          <cell r="V127">
            <v>242.95</v>
          </cell>
        </row>
        <row r="128">
          <cell r="A128" t="str">
            <v>m_zeeland 1-2013-7</v>
          </cell>
          <cell r="B128" t="str">
            <v>m_zeeland 1-2013</v>
          </cell>
          <cell r="G128">
            <v>25.27</v>
          </cell>
          <cell r="H128">
            <v>220.22</v>
          </cell>
          <cell r="S128">
            <v>13.5412</v>
          </cell>
          <cell r="V128">
            <v>1260.5</v>
          </cell>
        </row>
        <row r="129">
          <cell r="A129" t="str">
            <v>m_zeeland 1-2013-8</v>
          </cell>
          <cell r="B129" t="str">
            <v>m_zeeland 1-2013</v>
          </cell>
          <cell r="G129">
            <v>45.3</v>
          </cell>
          <cell r="H129">
            <v>220.22</v>
          </cell>
          <cell r="S129">
            <v>17.969799999999999</v>
          </cell>
          <cell r="V129">
            <v>2162.27</v>
          </cell>
        </row>
        <row r="130">
          <cell r="A130" t="str">
            <v>m_zeeland 1-2013-9</v>
          </cell>
          <cell r="B130" t="str">
            <v>m_zeeland 1-2013</v>
          </cell>
          <cell r="G130">
            <v>13.04</v>
          </cell>
          <cell r="H130">
            <v>213.12</v>
          </cell>
          <cell r="S130">
            <v>4.5330000000000004</v>
          </cell>
          <cell r="V130">
            <v>633.99</v>
          </cell>
        </row>
        <row r="131">
          <cell r="A131" t="str">
            <v>m_zeeland 1-2013-10</v>
          </cell>
          <cell r="B131" t="str">
            <v>m_zeeland 1-2013</v>
          </cell>
          <cell r="G131">
            <v>0</v>
          </cell>
          <cell r="H131">
            <v>247.01</v>
          </cell>
          <cell r="S131">
            <v>0</v>
          </cell>
          <cell r="V131">
            <v>0</v>
          </cell>
        </row>
        <row r="132">
          <cell r="A132" t="str">
            <v>m_zeeland 1-2013-11</v>
          </cell>
          <cell r="B132" t="str">
            <v>m_zeeland 1-2013</v>
          </cell>
          <cell r="G132">
            <v>0</v>
          </cell>
          <cell r="H132">
            <v>239.04</v>
          </cell>
          <cell r="S132">
            <v>0</v>
          </cell>
          <cell r="V132">
            <v>0</v>
          </cell>
        </row>
        <row r="133">
          <cell r="A133" t="str">
            <v>m_zeeland 1-2013-12</v>
          </cell>
          <cell r="B133" t="str">
            <v>m_zeeland 1-2013</v>
          </cell>
          <cell r="G133">
            <v>14.7</v>
          </cell>
          <cell r="H133">
            <v>247.01</v>
          </cell>
          <cell r="S133">
            <v>17.969799999999999</v>
          </cell>
          <cell r="V133">
            <v>898.4</v>
          </cell>
        </row>
        <row r="134">
          <cell r="A134" t="str">
            <v>m_zeeland 1-2014-1</v>
          </cell>
          <cell r="B134" t="str">
            <v>m_zeeland 1-2014</v>
          </cell>
          <cell r="G134">
            <v>11.76</v>
          </cell>
          <cell r="H134">
            <v>247.01</v>
          </cell>
          <cell r="S134">
            <v>13.5412</v>
          </cell>
          <cell r="V134">
            <v>656.26</v>
          </cell>
        </row>
        <row r="135">
          <cell r="A135" t="str">
            <v>m_zeeland 1-2014-2</v>
          </cell>
          <cell r="B135" t="str">
            <v>m_zeeland 1-2014</v>
          </cell>
          <cell r="G135">
            <v>10.37</v>
          </cell>
          <cell r="H135">
            <v>223.1</v>
          </cell>
          <cell r="S135">
            <v>12.2308</v>
          </cell>
          <cell r="V135">
            <v>578.84</v>
          </cell>
        </row>
        <row r="136">
          <cell r="A136" t="str">
            <v>m_zeeland 1-2014-3</v>
          </cell>
          <cell r="B136" t="str">
            <v>m_zeeland 1-2014</v>
          </cell>
          <cell r="G136">
            <v>0</v>
          </cell>
          <cell r="H136">
            <v>247.01</v>
          </cell>
          <cell r="S136">
            <v>0</v>
          </cell>
          <cell r="V136">
            <v>0</v>
          </cell>
        </row>
        <row r="137">
          <cell r="A137" t="str">
            <v>m_zeeland 1-2014-4</v>
          </cell>
          <cell r="B137" t="str">
            <v>m_zeeland 1-2014</v>
          </cell>
          <cell r="G137">
            <v>0</v>
          </cell>
          <cell r="H137">
            <v>239.04</v>
          </cell>
          <cell r="S137">
            <v>0</v>
          </cell>
          <cell r="V137">
            <v>0</v>
          </cell>
        </row>
        <row r="138">
          <cell r="A138" t="str">
            <v>m_zeeland 1-2014-5</v>
          </cell>
          <cell r="B138" t="str">
            <v>m_zeeland 1-2014</v>
          </cell>
          <cell r="G138">
            <v>0</v>
          </cell>
          <cell r="H138">
            <v>247.01</v>
          </cell>
          <cell r="S138">
            <v>0</v>
          </cell>
          <cell r="V138">
            <v>0</v>
          </cell>
        </row>
        <row r="139">
          <cell r="A139" t="str">
            <v>m_zeeland 1-2014-6</v>
          </cell>
          <cell r="B139" t="str">
            <v>m_zeeland 1-2014</v>
          </cell>
          <cell r="G139">
            <v>3.81</v>
          </cell>
          <cell r="H139">
            <v>213.12</v>
          </cell>
          <cell r="S139">
            <v>0.24729999999999999</v>
          </cell>
          <cell r="V139">
            <v>255.6</v>
          </cell>
        </row>
        <row r="140">
          <cell r="A140" t="str">
            <v>m_zeeland 1-2014-7</v>
          </cell>
          <cell r="B140" t="str">
            <v>m_zeeland 1-2014</v>
          </cell>
          <cell r="G140">
            <v>16.829999999999998</v>
          </cell>
          <cell r="H140">
            <v>220.22</v>
          </cell>
          <cell r="S140">
            <v>13.5412</v>
          </cell>
          <cell r="V140">
            <v>891.76</v>
          </cell>
        </row>
        <row r="141">
          <cell r="A141" t="str">
            <v>m_zeeland 1-2014-8</v>
          </cell>
          <cell r="B141" t="str">
            <v>m_zeeland 1-2014</v>
          </cell>
          <cell r="G141">
            <v>39.76</v>
          </cell>
          <cell r="H141">
            <v>220.22</v>
          </cell>
          <cell r="S141">
            <v>17.969799999999999</v>
          </cell>
          <cell r="V141">
            <v>1912.84</v>
          </cell>
        </row>
        <row r="142">
          <cell r="A142" t="str">
            <v>m_zeeland 1-2014-9</v>
          </cell>
          <cell r="B142" t="str">
            <v>m_zeeland 1-2014</v>
          </cell>
          <cell r="G142">
            <v>17.28</v>
          </cell>
          <cell r="H142">
            <v>213.12</v>
          </cell>
          <cell r="S142">
            <v>4.5330000000000004</v>
          </cell>
          <cell r="V142">
            <v>885.85</v>
          </cell>
        </row>
        <row r="143">
          <cell r="A143" t="str">
            <v>m_zeeland 1-2014-10</v>
          </cell>
          <cell r="B143" t="str">
            <v>m_zeeland 1-2014</v>
          </cell>
          <cell r="G143">
            <v>0</v>
          </cell>
          <cell r="H143">
            <v>247.01</v>
          </cell>
          <cell r="S143">
            <v>0</v>
          </cell>
          <cell r="V143">
            <v>0</v>
          </cell>
        </row>
        <row r="144">
          <cell r="A144" t="str">
            <v>m_zeeland 1-2014-11</v>
          </cell>
          <cell r="B144" t="str">
            <v>m_zeeland 1-2014</v>
          </cell>
          <cell r="G144">
            <v>0</v>
          </cell>
          <cell r="H144">
            <v>239.04</v>
          </cell>
          <cell r="S144">
            <v>0</v>
          </cell>
          <cell r="V144">
            <v>0</v>
          </cell>
        </row>
        <row r="145">
          <cell r="A145" t="str">
            <v>m_zeeland 1-2014-12</v>
          </cell>
          <cell r="B145" t="str">
            <v>m_zeeland 1-2014</v>
          </cell>
          <cell r="G145">
            <v>2.94</v>
          </cell>
          <cell r="H145">
            <v>247.01</v>
          </cell>
          <cell r="S145">
            <v>0.2555</v>
          </cell>
          <cell r="V145">
            <v>193.46</v>
          </cell>
        </row>
        <row r="146">
          <cell r="A146" t="str">
            <v>m_zeeland 1-2015-1</v>
          </cell>
          <cell r="B146" t="str">
            <v>m_zeeland 1-2015</v>
          </cell>
          <cell r="G146">
            <v>8.82</v>
          </cell>
          <cell r="H146">
            <v>247.01</v>
          </cell>
          <cell r="S146">
            <v>13.5412</v>
          </cell>
          <cell r="V146">
            <v>435.46</v>
          </cell>
        </row>
        <row r="147">
          <cell r="A147" t="str">
            <v>m_zeeland 1-2015-2</v>
          </cell>
          <cell r="B147" t="str">
            <v>m_zeeland 1-2015</v>
          </cell>
          <cell r="G147">
            <v>3.98</v>
          </cell>
          <cell r="H147">
            <v>223.1</v>
          </cell>
          <cell r="S147">
            <v>4.2308000000000003</v>
          </cell>
          <cell r="V147">
            <v>195.54</v>
          </cell>
        </row>
        <row r="148">
          <cell r="A148" t="str">
            <v>m_zeeland 1-2015-3</v>
          </cell>
          <cell r="B148" t="str">
            <v>m_zeeland 1-2015</v>
          </cell>
          <cell r="G148">
            <v>0</v>
          </cell>
          <cell r="H148">
            <v>247.01</v>
          </cell>
          <cell r="S148">
            <v>0</v>
          </cell>
          <cell r="V148">
            <v>0</v>
          </cell>
        </row>
        <row r="149">
          <cell r="A149" t="str">
            <v>m_zeeland 1-2015-4</v>
          </cell>
          <cell r="B149" t="str">
            <v>m_zeeland 1-2015</v>
          </cell>
          <cell r="G149">
            <v>0</v>
          </cell>
          <cell r="H149">
            <v>239.04</v>
          </cell>
          <cell r="S149">
            <v>0</v>
          </cell>
          <cell r="V149">
            <v>0</v>
          </cell>
        </row>
        <row r="150">
          <cell r="A150" t="str">
            <v>m_zeeland 1-2015-5</v>
          </cell>
          <cell r="B150" t="str">
            <v>m_zeeland 1-2015</v>
          </cell>
          <cell r="G150">
            <v>4.41</v>
          </cell>
          <cell r="H150">
            <v>247.01</v>
          </cell>
          <cell r="S150">
            <v>4.6840999999999999</v>
          </cell>
          <cell r="V150">
            <v>228.07</v>
          </cell>
        </row>
        <row r="151">
          <cell r="A151" t="str">
            <v>m_zeeland 1-2015-6</v>
          </cell>
          <cell r="B151" t="str">
            <v>m_zeeland 1-2015</v>
          </cell>
          <cell r="G151">
            <v>0</v>
          </cell>
          <cell r="H151">
            <v>213.12</v>
          </cell>
          <cell r="S151">
            <v>0</v>
          </cell>
          <cell r="V151">
            <v>0</v>
          </cell>
        </row>
        <row r="152">
          <cell r="A152" t="str">
            <v>m_zeeland 1-2015-7</v>
          </cell>
          <cell r="B152" t="str">
            <v>m_zeeland 1-2015</v>
          </cell>
          <cell r="G152">
            <v>16.47</v>
          </cell>
          <cell r="H152">
            <v>220.22</v>
          </cell>
          <cell r="S152">
            <v>9.1126000000000005</v>
          </cell>
          <cell r="V152">
            <v>875.78</v>
          </cell>
        </row>
        <row r="153">
          <cell r="A153" t="str">
            <v>m_zeeland 1-2015-8</v>
          </cell>
          <cell r="B153" t="str">
            <v>m_zeeland 1-2015</v>
          </cell>
          <cell r="G153">
            <v>36.61</v>
          </cell>
          <cell r="H153">
            <v>220.22</v>
          </cell>
          <cell r="S153">
            <v>17.969799999999999</v>
          </cell>
          <cell r="V153">
            <v>1845.05</v>
          </cell>
        </row>
        <row r="154">
          <cell r="A154" t="str">
            <v>m_zeeland 1-2015-9</v>
          </cell>
          <cell r="B154" t="str">
            <v>m_zeeland 1-2015</v>
          </cell>
          <cell r="G154">
            <v>12.69</v>
          </cell>
          <cell r="H154">
            <v>213.12</v>
          </cell>
          <cell r="S154">
            <v>4.5330000000000004</v>
          </cell>
          <cell r="V154">
            <v>630.03</v>
          </cell>
        </row>
        <row r="155">
          <cell r="A155" t="str">
            <v>m_zeeland 1-2015-10</v>
          </cell>
          <cell r="B155" t="str">
            <v>m_zeeland 1-2015</v>
          </cell>
          <cell r="G155">
            <v>0</v>
          </cell>
          <cell r="H155">
            <v>247.01</v>
          </cell>
          <cell r="S155">
            <v>0</v>
          </cell>
          <cell r="V155">
            <v>0</v>
          </cell>
        </row>
        <row r="156">
          <cell r="A156" t="str">
            <v>m_zeeland 1-2015-11</v>
          </cell>
          <cell r="B156" t="str">
            <v>m_zeeland 1-2015</v>
          </cell>
          <cell r="G156">
            <v>1.42</v>
          </cell>
          <cell r="H156">
            <v>239.04</v>
          </cell>
          <cell r="S156">
            <v>0.24729999999999999</v>
          </cell>
          <cell r="V156">
            <v>94.63</v>
          </cell>
        </row>
        <row r="157">
          <cell r="A157" t="str">
            <v>m_zeeland 1-2015-12</v>
          </cell>
          <cell r="B157" t="str">
            <v>m_zeeland 1-2015</v>
          </cell>
          <cell r="G157">
            <v>2.94</v>
          </cell>
          <cell r="H157">
            <v>247.01</v>
          </cell>
          <cell r="S157">
            <v>0.2555</v>
          </cell>
          <cell r="V157">
            <v>200.94</v>
          </cell>
        </row>
        <row r="158">
          <cell r="A158" t="str">
            <v>m_zeeland 1-2016-1</v>
          </cell>
          <cell r="B158" t="str">
            <v>m_zeeland 1-2016</v>
          </cell>
          <cell r="G158">
            <v>13.23</v>
          </cell>
          <cell r="H158">
            <v>247.01</v>
          </cell>
          <cell r="S158">
            <v>17.969799999999999</v>
          </cell>
          <cell r="V158">
            <v>713.48</v>
          </cell>
        </row>
        <row r="159">
          <cell r="A159" t="str">
            <v>m_zeeland 1-2016-2</v>
          </cell>
          <cell r="B159" t="str">
            <v>m_zeeland 1-2016</v>
          </cell>
          <cell r="G159">
            <v>5.31</v>
          </cell>
          <cell r="H159">
            <v>223.1</v>
          </cell>
          <cell r="S159">
            <v>4.2308000000000003</v>
          </cell>
          <cell r="V159">
            <v>269.3</v>
          </cell>
        </row>
        <row r="160">
          <cell r="A160" t="str">
            <v>m_zeeland 1-2016-3</v>
          </cell>
          <cell r="B160" t="str">
            <v>m_zeeland 1-2016</v>
          </cell>
          <cell r="G160">
            <v>0</v>
          </cell>
          <cell r="H160">
            <v>247.01</v>
          </cell>
          <cell r="S160">
            <v>0</v>
          </cell>
          <cell r="V160">
            <v>0</v>
          </cell>
        </row>
        <row r="161">
          <cell r="A161" t="str">
            <v>m_zeeland 1-2016-4</v>
          </cell>
          <cell r="B161" t="str">
            <v>m_zeeland 1-2016</v>
          </cell>
          <cell r="G161">
            <v>0</v>
          </cell>
          <cell r="H161">
            <v>239.04</v>
          </cell>
          <cell r="S161">
            <v>0</v>
          </cell>
          <cell r="V161">
            <v>0</v>
          </cell>
        </row>
        <row r="162">
          <cell r="A162" t="str">
            <v>m_zeeland 1-2016-5</v>
          </cell>
          <cell r="B162" t="str">
            <v>m_zeeland 1-2016</v>
          </cell>
          <cell r="G162">
            <v>2.94</v>
          </cell>
          <cell r="H162">
            <v>247.01</v>
          </cell>
          <cell r="S162">
            <v>4.6840999999999999</v>
          </cell>
          <cell r="V162">
            <v>151.43</v>
          </cell>
        </row>
        <row r="163">
          <cell r="A163" t="str">
            <v>m_zeeland 1-2016-6</v>
          </cell>
          <cell r="B163" t="str">
            <v>m_zeeland 1-2016</v>
          </cell>
          <cell r="G163">
            <v>0</v>
          </cell>
          <cell r="H163">
            <v>213.12</v>
          </cell>
          <cell r="S163">
            <v>0</v>
          </cell>
          <cell r="V163">
            <v>0</v>
          </cell>
        </row>
        <row r="164">
          <cell r="A164" t="str">
            <v>m_zeeland 1-2016-7</v>
          </cell>
          <cell r="B164" t="str">
            <v>m_zeeland 1-2016</v>
          </cell>
          <cell r="G164">
            <v>11.32</v>
          </cell>
          <cell r="H164">
            <v>220.22</v>
          </cell>
          <cell r="S164">
            <v>4.6840999999999999</v>
          </cell>
          <cell r="V164">
            <v>594.58000000000004</v>
          </cell>
        </row>
        <row r="165">
          <cell r="A165" t="str">
            <v>m_zeeland 1-2016-8</v>
          </cell>
          <cell r="B165" t="str">
            <v>m_zeeland 1-2016</v>
          </cell>
          <cell r="G165">
            <v>37.44</v>
          </cell>
          <cell r="H165">
            <v>220.22</v>
          </cell>
          <cell r="S165">
            <v>17.969799999999999</v>
          </cell>
          <cell r="V165">
            <v>1895.29</v>
          </cell>
        </row>
        <row r="166">
          <cell r="A166" t="str">
            <v>m_zeeland 1-2016-9</v>
          </cell>
          <cell r="B166" t="str">
            <v>m_zeeland 1-2016</v>
          </cell>
          <cell r="G166">
            <v>6.7</v>
          </cell>
          <cell r="H166">
            <v>213.12</v>
          </cell>
          <cell r="S166">
            <v>0.24729999999999999</v>
          </cell>
          <cell r="V166">
            <v>337.21</v>
          </cell>
        </row>
        <row r="167">
          <cell r="A167" t="str">
            <v>m_zeeland 1-2016-10</v>
          </cell>
          <cell r="B167" t="str">
            <v>m_zeeland 1-2016</v>
          </cell>
          <cell r="G167">
            <v>0</v>
          </cell>
          <cell r="H167">
            <v>247.01</v>
          </cell>
          <cell r="S167">
            <v>0</v>
          </cell>
          <cell r="V167">
            <v>0</v>
          </cell>
        </row>
        <row r="168">
          <cell r="A168" t="str">
            <v>m_zeeland 1-2016-11</v>
          </cell>
          <cell r="B168" t="str">
            <v>m_zeeland 1-2016</v>
          </cell>
          <cell r="G168">
            <v>0</v>
          </cell>
          <cell r="H168">
            <v>239.04</v>
          </cell>
          <cell r="S168">
            <v>0</v>
          </cell>
          <cell r="V168">
            <v>0</v>
          </cell>
        </row>
        <row r="169">
          <cell r="A169" t="str">
            <v>m_zeeland 1-2016-12</v>
          </cell>
          <cell r="B169" t="str">
            <v>m_zeeland 1-2016</v>
          </cell>
          <cell r="G169">
            <v>4.41</v>
          </cell>
          <cell r="H169">
            <v>247.01</v>
          </cell>
          <cell r="S169">
            <v>9.1126000000000005</v>
          </cell>
          <cell r="V169">
            <v>252.23</v>
          </cell>
        </row>
        <row r="170">
          <cell r="A170" t="str">
            <v>m_zeeland 1-2017-1</v>
          </cell>
          <cell r="B170" t="str">
            <v>m_zeeland 1-2017</v>
          </cell>
          <cell r="G170">
            <v>5.88</v>
          </cell>
          <cell r="H170">
            <v>247.01</v>
          </cell>
          <cell r="S170">
            <v>13.5412</v>
          </cell>
          <cell r="V170">
            <v>328.29</v>
          </cell>
        </row>
        <row r="171">
          <cell r="A171" t="str">
            <v>m_zeeland 1-2017-2</v>
          </cell>
          <cell r="B171" t="str">
            <v>m_zeeland 1-2017</v>
          </cell>
          <cell r="G171">
            <v>2.66</v>
          </cell>
          <cell r="H171">
            <v>223.1</v>
          </cell>
          <cell r="S171">
            <v>0.23080000000000001</v>
          </cell>
          <cell r="V171">
            <v>166.15</v>
          </cell>
        </row>
        <row r="172">
          <cell r="A172" t="str">
            <v>m_zeeland 1-2017-3</v>
          </cell>
          <cell r="B172" t="str">
            <v>m_zeeland 1-2017</v>
          </cell>
          <cell r="G172">
            <v>0</v>
          </cell>
          <cell r="H172">
            <v>247.01</v>
          </cell>
          <cell r="S172">
            <v>0</v>
          </cell>
          <cell r="V172">
            <v>0</v>
          </cell>
        </row>
        <row r="173">
          <cell r="A173" t="str">
            <v>m_zeeland 1-2017-4</v>
          </cell>
          <cell r="B173" t="str">
            <v>m_zeeland 1-2017</v>
          </cell>
          <cell r="G173">
            <v>0</v>
          </cell>
          <cell r="H173">
            <v>239.04</v>
          </cell>
          <cell r="S173">
            <v>0</v>
          </cell>
          <cell r="V173">
            <v>0</v>
          </cell>
        </row>
        <row r="174">
          <cell r="A174" t="str">
            <v>m_zeeland 1-2017-5</v>
          </cell>
          <cell r="B174" t="str">
            <v>m_zeeland 1-2017</v>
          </cell>
          <cell r="G174">
            <v>0</v>
          </cell>
          <cell r="H174">
            <v>247.01</v>
          </cell>
          <cell r="S174">
            <v>0</v>
          </cell>
          <cell r="V174">
            <v>0</v>
          </cell>
        </row>
        <row r="175">
          <cell r="A175" t="str">
            <v>m_zeeland 1-2017-6</v>
          </cell>
          <cell r="B175" t="str">
            <v>m_zeeland 1-2017</v>
          </cell>
          <cell r="G175">
            <v>0</v>
          </cell>
          <cell r="H175">
            <v>213.12</v>
          </cell>
          <cell r="S175">
            <v>0</v>
          </cell>
          <cell r="V175">
            <v>0</v>
          </cell>
        </row>
        <row r="176">
          <cell r="A176" t="str">
            <v>m_zeeland 1-2017-7</v>
          </cell>
          <cell r="B176" t="str">
            <v>m_zeeland 1-2017</v>
          </cell>
          <cell r="G176">
            <v>9.18</v>
          </cell>
          <cell r="H176">
            <v>220.22</v>
          </cell>
          <cell r="S176">
            <v>4.6840999999999999</v>
          </cell>
          <cell r="V176">
            <v>509.2</v>
          </cell>
        </row>
        <row r="177">
          <cell r="A177" t="str">
            <v>m_zeeland 1-2017-8</v>
          </cell>
          <cell r="B177" t="str">
            <v>m_zeeland 1-2017</v>
          </cell>
          <cell r="G177">
            <v>31.25</v>
          </cell>
          <cell r="H177">
            <v>220.22</v>
          </cell>
          <cell r="S177">
            <v>17.969799999999999</v>
          </cell>
          <cell r="V177">
            <v>1548.06</v>
          </cell>
        </row>
        <row r="178">
          <cell r="A178" t="str">
            <v>m_zeeland 1-2017-9</v>
          </cell>
          <cell r="B178" t="str">
            <v>m_zeeland 1-2017</v>
          </cell>
          <cell r="G178">
            <v>11.42</v>
          </cell>
          <cell r="H178">
            <v>213.12</v>
          </cell>
          <cell r="S178">
            <v>4.5330000000000004</v>
          </cell>
          <cell r="V178">
            <v>618.63</v>
          </cell>
        </row>
        <row r="179">
          <cell r="A179" t="str">
            <v>m_zeeland 1-2017-10</v>
          </cell>
          <cell r="B179" t="str">
            <v>m_zeeland 1-2017</v>
          </cell>
          <cell r="G179">
            <v>0</v>
          </cell>
          <cell r="H179">
            <v>247.01</v>
          </cell>
          <cell r="S179">
            <v>0</v>
          </cell>
          <cell r="V179">
            <v>0</v>
          </cell>
        </row>
        <row r="180">
          <cell r="A180" t="str">
            <v>m_zeeland 1-2017-11</v>
          </cell>
          <cell r="B180" t="str">
            <v>m_zeeland 1-2017</v>
          </cell>
          <cell r="G180">
            <v>0</v>
          </cell>
          <cell r="H180">
            <v>239.04</v>
          </cell>
          <cell r="S180">
            <v>0</v>
          </cell>
          <cell r="V180">
            <v>0</v>
          </cell>
        </row>
        <row r="181">
          <cell r="A181" t="str">
            <v>m_zeeland 1-2017-12</v>
          </cell>
          <cell r="B181" t="str">
            <v>m_zeeland 1-2017</v>
          </cell>
          <cell r="G181">
            <v>1.47</v>
          </cell>
          <cell r="H181">
            <v>247.01</v>
          </cell>
          <cell r="S181">
            <v>0.2555</v>
          </cell>
          <cell r="V181">
            <v>91.3</v>
          </cell>
        </row>
        <row r="182">
          <cell r="A182" t="str">
            <v>m_zeeland 1-2018-1</v>
          </cell>
          <cell r="B182" t="str">
            <v>m_zeeland 1-2018</v>
          </cell>
          <cell r="G182">
            <v>4.41</v>
          </cell>
          <cell r="H182">
            <v>247.01</v>
          </cell>
          <cell r="S182">
            <v>4.6840999999999999</v>
          </cell>
          <cell r="V182">
            <v>244.16</v>
          </cell>
        </row>
        <row r="183">
          <cell r="A183" t="str">
            <v>m_zeeland 1-2018-2</v>
          </cell>
          <cell r="B183" t="str">
            <v>m_zeeland 1-2018</v>
          </cell>
          <cell r="G183">
            <v>2.66</v>
          </cell>
          <cell r="H183">
            <v>223.1</v>
          </cell>
          <cell r="S183">
            <v>4.2308000000000003</v>
          </cell>
          <cell r="V183">
            <v>145.86000000000001</v>
          </cell>
        </row>
        <row r="184">
          <cell r="A184" t="str">
            <v>m_zeeland 1-2018-3</v>
          </cell>
          <cell r="B184" t="str">
            <v>m_zeeland 1-2018</v>
          </cell>
          <cell r="G184">
            <v>0</v>
          </cell>
          <cell r="H184">
            <v>247.01</v>
          </cell>
          <cell r="S184">
            <v>0</v>
          </cell>
          <cell r="V184">
            <v>0</v>
          </cell>
        </row>
        <row r="185">
          <cell r="A185" t="str">
            <v>m_zeeland 1-2018-4</v>
          </cell>
          <cell r="B185" t="str">
            <v>m_zeeland 1-2018</v>
          </cell>
          <cell r="G185">
            <v>0</v>
          </cell>
          <cell r="H185">
            <v>239.04</v>
          </cell>
          <cell r="S185">
            <v>0</v>
          </cell>
          <cell r="V185">
            <v>0</v>
          </cell>
        </row>
        <row r="186">
          <cell r="A186" t="str">
            <v>m_zeeland 1-2018-5</v>
          </cell>
          <cell r="B186" t="str">
            <v>m_zeeland 1-2018</v>
          </cell>
          <cell r="G186">
            <v>4.41</v>
          </cell>
          <cell r="H186">
            <v>247.01</v>
          </cell>
          <cell r="S186">
            <v>4.6840999999999999</v>
          </cell>
          <cell r="V186">
            <v>200.76</v>
          </cell>
        </row>
        <row r="187">
          <cell r="A187" t="str">
            <v>m_zeeland 1-2018-6</v>
          </cell>
          <cell r="B187" t="str">
            <v>m_zeeland 1-2018</v>
          </cell>
          <cell r="G187">
            <v>0</v>
          </cell>
          <cell r="H187">
            <v>213.12</v>
          </cell>
          <cell r="S187">
            <v>0</v>
          </cell>
          <cell r="V187">
            <v>0</v>
          </cell>
        </row>
        <row r="188">
          <cell r="A188" t="str">
            <v>m_zeeland 1-2018-7</v>
          </cell>
          <cell r="B188" t="str">
            <v>m_zeeland 1-2018</v>
          </cell>
          <cell r="G188">
            <v>9.18</v>
          </cell>
          <cell r="H188">
            <v>220.22</v>
          </cell>
          <cell r="S188">
            <v>4.6840999999999999</v>
          </cell>
          <cell r="V188">
            <v>472.05</v>
          </cell>
        </row>
        <row r="189">
          <cell r="A189" t="str">
            <v>m_zeeland 1-2018-8</v>
          </cell>
          <cell r="B189" t="str">
            <v>m_zeeland 1-2018</v>
          </cell>
          <cell r="G189">
            <v>31.25</v>
          </cell>
          <cell r="H189">
            <v>220.22</v>
          </cell>
          <cell r="S189">
            <v>17.969799999999999</v>
          </cell>
          <cell r="V189">
            <v>1588.19</v>
          </cell>
        </row>
        <row r="190">
          <cell r="A190" t="str">
            <v>m_zeeland 1-2018-9</v>
          </cell>
          <cell r="B190" t="str">
            <v>m_zeeland 1-2018</v>
          </cell>
          <cell r="G190">
            <v>7.61</v>
          </cell>
          <cell r="H190">
            <v>213.12</v>
          </cell>
          <cell r="S190">
            <v>0.24729999999999999</v>
          </cell>
          <cell r="V190">
            <v>408.07</v>
          </cell>
        </row>
        <row r="191">
          <cell r="A191" t="str">
            <v>m_zeeland 1-2018-10</v>
          </cell>
          <cell r="B191" t="str">
            <v>m_zeeland 1-2018</v>
          </cell>
          <cell r="G191">
            <v>0</v>
          </cell>
          <cell r="H191">
            <v>247.01</v>
          </cell>
          <cell r="S191">
            <v>0</v>
          </cell>
          <cell r="V191">
            <v>0</v>
          </cell>
        </row>
        <row r="192">
          <cell r="A192" t="str">
            <v>m_zeeland 1-2018-11</v>
          </cell>
          <cell r="B192" t="str">
            <v>m_zeeland 1-2018</v>
          </cell>
          <cell r="G192">
            <v>2.38</v>
          </cell>
          <cell r="H192">
            <v>239.04</v>
          </cell>
          <cell r="S192">
            <v>0.24729999999999999</v>
          </cell>
          <cell r="V192">
            <v>133.11000000000001</v>
          </cell>
        </row>
        <row r="193">
          <cell r="A193" t="str">
            <v>m_zeeland 1-2018-12</v>
          </cell>
          <cell r="B193" t="str">
            <v>m_zeeland 1-2018</v>
          </cell>
          <cell r="G193">
            <v>1.47</v>
          </cell>
          <cell r="H193">
            <v>247.01</v>
          </cell>
          <cell r="S193">
            <v>0.2555</v>
          </cell>
          <cell r="V193">
            <v>91.79</v>
          </cell>
        </row>
        <row r="194">
          <cell r="A194" t="str">
            <v>m_zeeland 1-2019-1</v>
          </cell>
          <cell r="B194" t="str">
            <v>m_zeeland 1-2019</v>
          </cell>
          <cell r="G194">
            <v>11.76</v>
          </cell>
          <cell r="H194">
            <v>247.01</v>
          </cell>
          <cell r="S194">
            <v>13.5412</v>
          </cell>
          <cell r="V194">
            <v>619.20000000000005</v>
          </cell>
        </row>
        <row r="195">
          <cell r="A195" t="str">
            <v>m_zeeland 1-2019-2</v>
          </cell>
          <cell r="B195" t="str">
            <v>m_zeeland 1-2019</v>
          </cell>
          <cell r="G195">
            <v>3.98</v>
          </cell>
          <cell r="H195">
            <v>223.1</v>
          </cell>
          <cell r="S195">
            <v>4.2308000000000003</v>
          </cell>
          <cell r="V195">
            <v>189.64</v>
          </cell>
        </row>
        <row r="196">
          <cell r="A196" t="str">
            <v>m_zeeland 1-2019-3</v>
          </cell>
          <cell r="B196" t="str">
            <v>m_zeeland 1-2019</v>
          </cell>
          <cell r="G196">
            <v>0</v>
          </cell>
          <cell r="H196">
            <v>247.01</v>
          </cell>
          <cell r="S196">
            <v>0</v>
          </cell>
          <cell r="V196">
            <v>0</v>
          </cell>
        </row>
        <row r="197">
          <cell r="A197" t="str">
            <v>m_zeeland 1-2019-4</v>
          </cell>
          <cell r="B197" t="str">
            <v>m_zeeland 1-2019</v>
          </cell>
          <cell r="G197">
            <v>0</v>
          </cell>
          <cell r="H197">
            <v>239.04</v>
          </cell>
          <cell r="S197">
            <v>0</v>
          </cell>
          <cell r="V197">
            <v>0</v>
          </cell>
        </row>
        <row r="198">
          <cell r="A198" t="str">
            <v>m_zeeland 1-2019-5</v>
          </cell>
          <cell r="B198" t="str">
            <v>m_zeeland 1-2019</v>
          </cell>
          <cell r="G198">
            <v>0</v>
          </cell>
          <cell r="H198">
            <v>247.01</v>
          </cell>
          <cell r="S198">
            <v>0</v>
          </cell>
          <cell r="V198">
            <v>0</v>
          </cell>
        </row>
        <row r="199">
          <cell r="A199" t="str">
            <v>m_zeeland 1-2019-6</v>
          </cell>
          <cell r="B199" t="str">
            <v>m_zeeland 1-2019</v>
          </cell>
          <cell r="G199">
            <v>0</v>
          </cell>
          <cell r="H199">
            <v>213.12</v>
          </cell>
          <cell r="S199">
            <v>0</v>
          </cell>
          <cell r="V199">
            <v>0</v>
          </cell>
        </row>
        <row r="200">
          <cell r="A200" t="str">
            <v>m_zeeland 1-2019-7</v>
          </cell>
          <cell r="B200" t="str">
            <v>m_zeeland 1-2019</v>
          </cell>
          <cell r="G200">
            <v>9.18</v>
          </cell>
          <cell r="H200">
            <v>220.22</v>
          </cell>
          <cell r="S200">
            <v>4.6840999999999999</v>
          </cell>
          <cell r="V200">
            <v>532.09</v>
          </cell>
        </row>
        <row r="201">
          <cell r="A201" t="str">
            <v>m_zeeland 1-2019-8</v>
          </cell>
          <cell r="B201" t="str">
            <v>m_zeeland 1-2019</v>
          </cell>
          <cell r="G201">
            <v>30.88</v>
          </cell>
          <cell r="H201">
            <v>220.22</v>
          </cell>
          <cell r="S201">
            <v>17.969799999999999</v>
          </cell>
          <cell r="V201">
            <v>1573.41</v>
          </cell>
        </row>
        <row r="202">
          <cell r="A202" t="str">
            <v>m_zeeland 1-2019-9</v>
          </cell>
          <cell r="B202" t="str">
            <v>m_zeeland 1-2019</v>
          </cell>
          <cell r="G202">
            <v>11.42</v>
          </cell>
          <cell r="H202">
            <v>213.12</v>
          </cell>
          <cell r="S202">
            <v>4.5330000000000004</v>
          </cell>
          <cell r="V202">
            <v>625.54999999999995</v>
          </cell>
        </row>
        <row r="203">
          <cell r="A203" t="str">
            <v>m_zeeland 1-2019-10</v>
          </cell>
          <cell r="B203" t="str">
            <v>m_zeeland 1-2019</v>
          </cell>
          <cell r="G203">
            <v>0</v>
          </cell>
          <cell r="H203">
            <v>247.01</v>
          </cell>
          <cell r="S203">
            <v>0</v>
          </cell>
          <cell r="V203">
            <v>0</v>
          </cell>
        </row>
        <row r="204">
          <cell r="A204" t="str">
            <v>m_zeeland 1-2019-11</v>
          </cell>
          <cell r="B204" t="str">
            <v>m_zeeland 1-2019</v>
          </cell>
          <cell r="G204">
            <v>0</v>
          </cell>
          <cell r="H204">
            <v>239.04</v>
          </cell>
          <cell r="S204">
            <v>0</v>
          </cell>
          <cell r="V204">
            <v>0</v>
          </cell>
        </row>
        <row r="205">
          <cell r="A205" t="str">
            <v>m_zeeland 1-2019-12</v>
          </cell>
          <cell r="B205" t="str">
            <v>m_zeeland 1-2019</v>
          </cell>
          <cell r="G205">
            <v>4.41</v>
          </cell>
          <cell r="H205">
            <v>247.01</v>
          </cell>
          <cell r="S205">
            <v>4.6840999999999999</v>
          </cell>
          <cell r="V205">
            <v>292.29000000000002</v>
          </cell>
        </row>
        <row r="206">
          <cell r="A206" t="str">
            <v>m_zeeland 1-2020-1</v>
          </cell>
          <cell r="B206" t="str">
            <v>m_zeeland 1-2020</v>
          </cell>
          <cell r="G206">
            <v>13.23</v>
          </cell>
          <cell r="H206">
            <v>247.01</v>
          </cell>
          <cell r="S206">
            <v>17.969799999999999</v>
          </cell>
          <cell r="V206">
            <v>683.57</v>
          </cell>
        </row>
        <row r="207">
          <cell r="A207" t="str">
            <v>m_zeeland 1-2020-2</v>
          </cell>
          <cell r="B207" t="str">
            <v>m_zeeland 1-2020</v>
          </cell>
          <cell r="G207">
            <v>2.66</v>
          </cell>
          <cell r="H207">
            <v>223.1</v>
          </cell>
          <cell r="S207">
            <v>0.23080000000000001</v>
          </cell>
          <cell r="V207">
            <v>126.04</v>
          </cell>
        </row>
        <row r="208">
          <cell r="A208" t="str">
            <v>m_zeeland 1-2020-3</v>
          </cell>
          <cell r="B208" t="str">
            <v>m_zeeland 1-2020</v>
          </cell>
          <cell r="G208">
            <v>0</v>
          </cell>
          <cell r="H208">
            <v>247.01</v>
          </cell>
          <cell r="S208">
            <v>0</v>
          </cell>
          <cell r="V208">
            <v>0</v>
          </cell>
        </row>
        <row r="209">
          <cell r="A209" t="str">
            <v>m_zeeland 1-2020-4</v>
          </cell>
          <cell r="B209" t="str">
            <v>m_zeeland 1-2020</v>
          </cell>
          <cell r="G209">
            <v>0</v>
          </cell>
          <cell r="H209">
            <v>239.04</v>
          </cell>
          <cell r="S209">
            <v>0</v>
          </cell>
          <cell r="V209">
            <v>0</v>
          </cell>
        </row>
        <row r="210">
          <cell r="A210" t="str">
            <v>m_zeeland 1-2020-5</v>
          </cell>
          <cell r="B210" t="str">
            <v>m_zeeland 1-2020</v>
          </cell>
          <cell r="G210">
            <v>2.94</v>
          </cell>
          <cell r="H210">
            <v>247.01</v>
          </cell>
          <cell r="S210">
            <v>4.6840999999999999</v>
          </cell>
          <cell r="V210">
            <v>149.18</v>
          </cell>
        </row>
        <row r="211">
          <cell r="A211" t="str">
            <v>m_zeeland 1-2020-6</v>
          </cell>
          <cell r="B211" t="str">
            <v>m_zeeland 1-2020</v>
          </cell>
          <cell r="G211">
            <v>0.77</v>
          </cell>
          <cell r="H211">
            <v>213.12</v>
          </cell>
          <cell r="S211">
            <v>0.24729999999999999</v>
          </cell>
          <cell r="V211">
            <v>35.5</v>
          </cell>
        </row>
        <row r="212">
          <cell r="A212" t="str">
            <v>m_zeeland 1-2020-7</v>
          </cell>
          <cell r="B212" t="str">
            <v>m_zeeland 1-2020</v>
          </cell>
          <cell r="G212">
            <v>7.87</v>
          </cell>
          <cell r="H212">
            <v>220.22</v>
          </cell>
          <cell r="S212">
            <v>4.6840999999999999</v>
          </cell>
          <cell r="V212">
            <v>404.44</v>
          </cell>
        </row>
        <row r="213">
          <cell r="A213" t="str">
            <v>m_zeeland 1-2020-8</v>
          </cell>
          <cell r="B213" t="str">
            <v>m_zeeland 1-2020</v>
          </cell>
          <cell r="G213">
            <v>33.14</v>
          </cell>
          <cell r="H213">
            <v>220.22</v>
          </cell>
          <cell r="S213">
            <v>17.969799999999999</v>
          </cell>
          <cell r="V213">
            <v>1715.41</v>
          </cell>
        </row>
        <row r="214">
          <cell r="A214" t="str">
            <v>m_zeeland 1-2020-9</v>
          </cell>
          <cell r="B214" t="str">
            <v>m_zeeland 1-2020</v>
          </cell>
          <cell r="G214">
            <v>1.27</v>
          </cell>
          <cell r="H214">
            <v>213.12</v>
          </cell>
          <cell r="S214">
            <v>0.24729999999999999</v>
          </cell>
          <cell r="V214">
            <v>90.84</v>
          </cell>
        </row>
        <row r="215">
          <cell r="A215" t="str">
            <v>m_zeeland 1-2020-10</v>
          </cell>
          <cell r="B215" t="str">
            <v>m_zeeland 1-2020</v>
          </cell>
          <cell r="G215">
            <v>0</v>
          </cell>
          <cell r="H215">
            <v>247.01</v>
          </cell>
          <cell r="S215">
            <v>0</v>
          </cell>
          <cell r="V215">
            <v>0</v>
          </cell>
        </row>
        <row r="216">
          <cell r="A216" t="str">
            <v>m_zeeland 1-2020-11</v>
          </cell>
          <cell r="B216" t="str">
            <v>m_zeeland 1-2020</v>
          </cell>
          <cell r="G216">
            <v>0</v>
          </cell>
          <cell r="H216">
            <v>239.04</v>
          </cell>
          <cell r="S216">
            <v>0</v>
          </cell>
          <cell r="V216">
            <v>0</v>
          </cell>
        </row>
        <row r="217">
          <cell r="A217" t="str">
            <v>m_zeeland 1-2020-12</v>
          </cell>
          <cell r="B217" t="str">
            <v>m_zeeland 1-2020</v>
          </cell>
          <cell r="G217">
            <v>1.47</v>
          </cell>
          <cell r="H217">
            <v>247.01</v>
          </cell>
          <cell r="S217">
            <v>0.2555</v>
          </cell>
          <cell r="V217">
            <v>90.76</v>
          </cell>
        </row>
        <row r="218">
          <cell r="A218" t="str">
            <v>m_zeeland 1-2021-1</v>
          </cell>
          <cell r="B218" t="str">
            <v>m_zeeland 1-2021</v>
          </cell>
          <cell r="G218">
            <v>4.41</v>
          </cell>
          <cell r="H218">
            <v>247.01</v>
          </cell>
          <cell r="S218">
            <v>9.1126000000000005</v>
          </cell>
          <cell r="V218">
            <v>252.78</v>
          </cell>
        </row>
        <row r="219">
          <cell r="A219" t="str">
            <v>m_zeeland 1-2021-2</v>
          </cell>
          <cell r="B219" t="str">
            <v>m_zeeland 1-2021</v>
          </cell>
          <cell r="G219">
            <v>1.33</v>
          </cell>
          <cell r="H219">
            <v>223.1</v>
          </cell>
          <cell r="S219">
            <v>0.23080000000000001</v>
          </cell>
          <cell r="V219">
            <v>60.99</v>
          </cell>
        </row>
        <row r="220">
          <cell r="A220" t="str">
            <v>m_zeeland 1-2021-3</v>
          </cell>
          <cell r="B220" t="str">
            <v>m_zeeland 1-2021</v>
          </cell>
          <cell r="G220">
            <v>0</v>
          </cell>
          <cell r="H220">
            <v>247.01</v>
          </cell>
          <cell r="S220">
            <v>0</v>
          </cell>
          <cell r="V220">
            <v>0</v>
          </cell>
        </row>
        <row r="221">
          <cell r="A221" t="str">
            <v>m_zeeland 1-2021-4</v>
          </cell>
          <cell r="B221" t="str">
            <v>m_zeeland 1-2021</v>
          </cell>
          <cell r="G221">
            <v>0</v>
          </cell>
          <cell r="H221">
            <v>239.04</v>
          </cell>
          <cell r="S221">
            <v>0</v>
          </cell>
          <cell r="V221">
            <v>0</v>
          </cell>
        </row>
        <row r="222">
          <cell r="A222" t="str">
            <v>m_zeeland 1-2021-5</v>
          </cell>
          <cell r="B222" t="str">
            <v>m_zeeland 1-2021</v>
          </cell>
          <cell r="G222">
            <v>1.47</v>
          </cell>
          <cell r="H222">
            <v>247.01</v>
          </cell>
          <cell r="S222">
            <v>0.2555</v>
          </cell>
          <cell r="V222">
            <v>72.72</v>
          </cell>
        </row>
        <row r="223">
          <cell r="A223" t="str">
            <v>m_zeeland 1-2021-6</v>
          </cell>
          <cell r="B223" t="str">
            <v>m_zeeland 1-2021</v>
          </cell>
          <cell r="G223">
            <v>0</v>
          </cell>
          <cell r="H223">
            <v>213.12</v>
          </cell>
          <cell r="S223">
            <v>0</v>
          </cell>
          <cell r="V223">
            <v>0</v>
          </cell>
        </row>
        <row r="224">
          <cell r="A224" t="str">
            <v>m_zeeland 1-2021-7</v>
          </cell>
          <cell r="B224" t="str">
            <v>m_zeeland 1-2021</v>
          </cell>
          <cell r="G224">
            <v>5.24</v>
          </cell>
          <cell r="H224">
            <v>220.22</v>
          </cell>
          <cell r="S224">
            <v>0.2555</v>
          </cell>
          <cell r="V224">
            <v>282.52999999999997</v>
          </cell>
        </row>
        <row r="225">
          <cell r="A225" t="str">
            <v>m_zeeland 1-2021-8</v>
          </cell>
          <cell r="B225" t="str">
            <v>m_zeeland 1-2021</v>
          </cell>
          <cell r="G225">
            <v>27.32</v>
          </cell>
          <cell r="H225">
            <v>220.22</v>
          </cell>
          <cell r="S225">
            <v>17.969799999999999</v>
          </cell>
          <cell r="V225">
            <v>1413.74</v>
          </cell>
        </row>
        <row r="226">
          <cell r="A226" t="str">
            <v>m_zeeland 1-2021-9</v>
          </cell>
          <cell r="B226" t="str">
            <v>m_zeeland 1-2021</v>
          </cell>
          <cell r="G226">
            <v>5.07</v>
          </cell>
          <cell r="H226">
            <v>213.12</v>
          </cell>
          <cell r="S226">
            <v>0.24729999999999999</v>
          </cell>
          <cell r="V226">
            <v>271.76</v>
          </cell>
        </row>
        <row r="227">
          <cell r="A227" t="str">
            <v>m_zeeland 1-2021-10</v>
          </cell>
          <cell r="B227" t="str">
            <v>m_zeeland 1-2021</v>
          </cell>
          <cell r="G227">
            <v>0</v>
          </cell>
          <cell r="H227">
            <v>247.01</v>
          </cell>
          <cell r="S227">
            <v>0</v>
          </cell>
          <cell r="V227">
            <v>0</v>
          </cell>
        </row>
        <row r="228">
          <cell r="A228" t="str">
            <v>m_zeeland 1-2021-11</v>
          </cell>
          <cell r="B228" t="str">
            <v>m_zeeland 1-2021</v>
          </cell>
          <cell r="G228">
            <v>0</v>
          </cell>
          <cell r="H228">
            <v>239.04</v>
          </cell>
          <cell r="S228">
            <v>0</v>
          </cell>
          <cell r="V228">
            <v>0</v>
          </cell>
        </row>
        <row r="229">
          <cell r="A229" t="str">
            <v>m_zeeland 1-2021-12</v>
          </cell>
          <cell r="B229" t="str">
            <v>m_zeeland 1-2021</v>
          </cell>
          <cell r="G229">
            <v>0</v>
          </cell>
          <cell r="H229">
            <v>247.01</v>
          </cell>
          <cell r="S229">
            <v>0</v>
          </cell>
          <cell r="V229">
            <v>0</v>
          </cell>
        </row>
        <row r="230">
          <cell r="A230" t="str">
            <v>m_zeeland 1-2022-1</v>
          </cell>
          <cell r="B230" t="str">
            <v>m_zeeland 1-2022</v>
          </cell>
          <cell r="G230">
            <v>2.94</v>
          </cell>
          <cell r="H230">
            <v>247.01</v>
          </cell>
          <cell r="S230">
            <v>4.6840999999999999</v>
          </cell>
          <cell r="V230">
            <v>184.28</v>
          </cell>
        </row>
        <row r="231">
          <cell r="A231" t="str">
            <v>m_zeeland 1-2022-2</v>
          </cell>
          <cell r="B231" t="str">
            <v>m_zeeland 1-2022</v>
          </cell>
          <cell r="G231">
            <v>3.98</v>
          </cell>
          <cell r="H231">
            <v>223.1</v>
          </cell>
          <cell r="S231">
            <v>8.2308000000000003</v>
          </cell>
          <cell r="V231">
            <v>192.39</v>
          </cell>
        </row>
        <row r="232">
          <cell r="A232" t="str">
            <v>m_zeeland 1-2022-3</v>
          </cell>
          <cell r="B232" t="str">
            <v>m_zeeland 1-2022</v>
          </cell>
          <cell r="G232">
            <v>0</v>
          </cell>
          <cell r="H232">
            <v>247.01</v>
          </cell>
          <cell r="S232">
            <v>0</v>
          </cell>
          <cell r="V232">
            <v>0</v>
          </cell>
        </row>
        <row r="233">
          <cell r="A233" t="str">
            <v>m_zeeland 1-2022-4</v>
          </cell>
          <cell r="B233" t="str">
            <v>m_zeeland 1-2022</v>
          </cell>
          <cell r="G233">
            <v>0</v>
          </cell>
          <cell r="H233">
            <v>239.04</v>
          </cell>
          <cell r="S233">
            <v>0</v>
          </cell>
          <cell r="V233">
            <v>0</v>
          </cell>
        </row>
        <row r="234">
          <cell r="A234" t="str">
            <v>m_zeeland 1-2022-5</v>
          </cell>
          <cell r="B234" t="str">
            <v>m_zeeland 1-2022</v>
          </cell>
          <cell r="G234">
            <v>2.94</v>
          </cell>
          <cell r="H234">
            <v>247.01</v>
          </cell>
          <cell r="S234">
            <v>4.6840999999999999</v>
          </cell>
          <cell r="V234">
            <v>137.55000000000001</v>
          </cell>
        </row>
        <row r="235">
          <cell r="A235" t="str">
            <v>m_zeeland 1-2022-6</v>
          </cell>
          <cell r="B235" t="str">
            <v>m_zeeland 1-2022</v>
          </cell>
          <cell r="G235">
            <v>0</v>
          </cell>
          <cell r="H235">
            <v>213.12</v>
          </cell>
          <cell r="S235">
            <v>0</v>
          </cell>
          <cell r="V235">
            <v>0</v>
          </cell>
        </row>
        <row r="236">
          <cell r="A236" t="str">
            <v>m_zeeland 1-2022-7</v>
          </cell>
          <cell r="B236" t="str">
            <v>m_zeeland 1-2022</v>
          </cell>
          <cell r="G236">
            <v>0</v>
          </cell>
          <cell r="H236">
            <v>220.22</v>
          </cell>
          <cell r="S236">
            <v>0</v>
          </cell>
          <cell r="V236">
            <v>0</v>
          </cell>
        </row>
        <row r="237">
          <cell r="A237" t="str">
            <v>m_zeeland 1-2022-8</v>
          </cell>
          <cell r="B237" t="str">
            <v>m_zeeland 1-2022</v>
          </cell>
          <cell r="G237">
            <v>18.149999999999999</v>
          </cell>
          <cell r="H237">
            <v>220.22</v>
          </cell>
          <cell r="S237">
            <v>9.1126000000000005</v>
          </cell>
          <cell r="V237">
            <v>960.86</v>
          </cell>
        </row>
        <row r="238">
          <cell r="A238" t="str">
            <v>m_zeeland 1-2022-9</v>
          </cell>
          <cell r="B238" t="str">
            <v>m_zeeland 1-2022</v>
          </cell>
          <cell r="G238">
            <v>0</v>
          </cell>
          <cell r="H238">
            <v>213.12</v>
          </cell>
          <cell r="S238">
            <v>0</v>
          </cell>
          <cell r="V238">
            <v>0</v>
          </cell>
        </row>
        <row r="239">
          <cell r="A239" t="str">
            <v>m_zeeland 1-2022-10</v>
          </cell>
          <cell r="B239" t="str">
            <v>m_zeeland 1-2022</v>
          </cell>
          <cell r="G239">
            <v>0</v>
          </cell>
          <cell r="H239">
            <v>247.01</v>
          </cell>
          <cell r="S239">
            <v>0</v>
          </cell>
          <cell r="V239">
            <v>0</v>
          </cell>
        </row>
        <row r="240">
          <cell r="A240" t="str">
            <v>m_zeeland 1-2022-11</v>
          </cell>
          <cell r="B240" t="str">
            <v>m_zeeland 1-2022</v>
          </cell>
          <cell r="G240">
            <v>1.42</v>
          </cell>
          <cell r="H240">
            <v>239.04</v>
          </cell>
          <cell r="S240">
            <v>4.2857000000000003</v>
          </cell>
          <cell r="V240">
            <v>97.21</v>
          </cell>
        </row>
        <row r="241">
          <cell r="A241" t="str">
            <v>m_zeeland 1-2022-12</v>
          </cell>
          <cell r="B241" t="str">
            <v>m_zeeland 1-2022</v>
          </cell>
          <cell r="G241">
            <v>1.47</v>
          </cell>
          <cell r="H241">
            <v>247.01</v>
          </cell>
          <cell r="S241">
            <v>0.2555</v>
          </cell>
          <cell r="V241">
            <v>72.959999999999994</v>
          </cell>
        </row>
        <row r="242">
          <cell r="A242" t="str">
            <v>--</v>
          </cell>
          <cell r="B242" t="str">
            <v>-</v>
          </cell>
          <cell r="V242">
            <v>0</v>
          </cell>
        </row>
        <row r="243">
          <cell r="A243" t="str">
            <v>--</v>
          </cell>
          <cell r="B243" t="str">
            <v>-</v>
          </cell>
          <cell r="V243">
            <v>0</v>
          </cell>
        </row>
        <row r="244">
          <cell r="A244" t="str">
            <v>--</v>
          </cell>
          <cell r="B244" t="str">
            <v>-</v>
          </cell>
          <cell r="V244">
            <v>0</v>
          </cell>
        </row>
        <row r="245">
          <cell r="A245" t="str">
            <v>m0neenah 1-2003-4</v>
          </cell>
          <cell r="B245" t="str">
            <v>m0neenah 1-2003</v>
          </cell>
          <cell r="G245">
            <v>13.5</v>
          </cell>
          <cell r="H245">
            <v>252</v>
          </cell>
          <cell r="S245">
            <v>13.1044</v>
          </cell>
          <cell r="V245">
            <v>823.79</v>
          </cell>
        </row>
        <row r="246">
          <cell r="A246" t="str">
            <v>m0neenah 1-2003-5</v>
          </cell>
          <cell r="B246" t="str">
            <v>m0neenah 1-2003</v>
          </cell>
          <cell r="G246">
            <v>28.49</v>
          </cell>
          <cell r="H246">
            <v>260.39999999999998</v>
          </cell>
          <cell r="S246">
            <v>13.5412</v>
          </cell>
          <cell r="V246">
            <v>1658.81</v>
          </cell>
        </row>
        <row r="247">
          <cell r="A247" t="str">
            <v>m0neenah 1-2003-6</v>
          </cell>
          <cell r="B247" t="str">
            <v>m0neenah 1-2003</v>
          </cell>
          <cell r="G247">
            <v>19.84</v>
          </cell>
          <cell r="H247">
            <v>252</v>
          </cell>
          <cell r="S247">
            <v>4.5330000000000004</v>
          </cell>
          <cell r="V247">
            <v>1323.96</v>
          </cell>
        </row>
        <row r="248">
          <cell r="A248" t="str">
            <v>m0neenah 1-2003-7</v>
          </cell>
          <cell r="B248" t="str">
            <v>m0neenah 1-2003</v>
          </cell>
          <cell r="G248">
            <v>40.1</v>
          </cell>
          <cell r="H248">
            <v>260.39999999999998</v>
          </cell>
          <cell r="S248">
            <v>13.5412</v>
          </cell>
          <cell r="V248">
            <v>2659.32</v>
          </cell>
        </row>
        <row r="249">
          <cell r="A249" t="str">
            <v>m0neenah 1-2003-8</v>
          </cell>
          <cell r="B249" t="str">
            <v>m0neenah 1-2003</v>
          </cell>
          <cell r="G249">
            <v>32.340000000000003</v>
          </cell>
          <cell r="H249">
            <v>260.39999999999998</v>
          </cell>
          <cell r="S249">
            <v>13.5412</v>
          </cell>
          <cell r="V249">
            <v>2281.04</v>
          </cell>
        </row>
        <row r="250">
          <cell r="A250" t="str">
            <v>m0neenah 1-2003-9</v>
          </cell>
          <cell r="B250" t="str">
            <v>m0neenah 1-2003</v>
          </cell>
          <cell r="G250">
            <v>11.29</v>
          </cell>
          <cell r="H250">
            <v>252</v>
          </cell>
          <cell r="S250">
            <v>4.5330000000000004</v>
          </cell>
          <cell r="V250">
            <v>701.48</v>
          </cell>
        </row>
        <row r="251">
          <cell r="A251" t="str">
            <v>m0neenah 1-2003-10</v>
          </cell>
          <cell r="B251" t="str">
            <v>m0neenah 1-2003</v>
          </cell>
          <cell r="G251">
            <v>51.56</v>
          </cell>
          <cell r="H251">
            <v>260.39999999999998</v>
          </cell>
          <cell r="S251">
            <v>22.398399999999999</v>
          </cell>
          <cell r="V251">
            <v>3084.3521000000001</v>
          </cell>
        </row>
        <row r="252">
          <cell r="A252" t="str">
            <v>m0neenah 1-2003-11</v>
          </cell>
          <cell r="B252" t="str">
            <v>m0neenah 1-2003</v>
          </cell>
          <cell r="G252">
            <v>29.79</v>
          </cell>
          <cell r="H252">
            <v>252</v>
          </cell>
          <cell r="S252">
            <v>13.1044</v>
          </cell>
          <cell r="V252">
            <v>1985.7902999999999</v>
          </cell>
        </row>
        <row r="253">
          <cell r="A253" t="str">
            <v>m0neenah 1-2003-12</v>
          </cell>
          <cell r="B253" t="str">
            <v>m0neenah 1-2003</v>
          </cell>
          <cell r="G253">
            <v>32.409999999999997</v>
          </cell>
          <cell r="H253">
            <v>260.39999999999998</v>
          </cell>
          <cell r="S253">
            <v>22.398399999999999</v>
          </cell>
          <cell r="V253">
            <v>2278.64</v>
          </cell>
        </row>
        <row r="254">
          <cell r="A254" t="str">
            <v>m0neenah 1-2004-1</v>
          </cell>
          <cell r="B254" t="str">
            <v>m0neenah 1-2004</v>
          </cell>
          <cell r="G254">
            <v>48.28</v>
          </cell>
          <cell r="H254">
            <v>260.39999999999998</v>
          </cell>
          <cell r="S254">
            <v>22.398399999999999</v>
          </cell>
          <cell r="V254">
            <v>2760.9582</v>
          </cell>
        </row>
        <row r="255">
          <cell r="A255" t="str">
            <v>m0neenah 1-2004-2</v>
          </cell>
          <cell r="B255" t="str">
            <v>m0neenah 1-2004</v>
          </cell>
          <cell r="G255">
            <v>24.06</v>
          </cell>
          <cell r="H255">
            <v>235.2</v>
          </cell>
          <cell r="S255">
            <v>20.230799999999999</v>
          </cell>
          <cell r="V255">
            <v>1417.42</v>
          </cell>
        </row>
        <row r="256">
          <cell r="A256" t="str">
            <v>m0neenah 1-2004-3</v>
          </cell>
          <cell r="B256" t="str">
            <v>m0neenah 1-2004</v>
          </cell>
          <cell r="G256">
            <v>50.36</v>
          </cell>
          <cell r="H256">
            <v>260.39999999999998</v>
          </cell>
          <cell r="S256">
            <v>40.1126</v>
          </cell>
          <cell r="V256">
            <v>2534.66</v>
          </cell>
        </row>
        <row r="257">
          <cell r="A257" t="str">
            <v>m0neenah 1-2004-4</v>
          </cell>
          <cell r="B257" t="str">
            <v>m0neenah 1-2004</v>
          </cell>
          <cell r="G257">
            <v>24.38</v>
          </cell>
          <cell r="H257">
            <v>252</v>
          </cell>
          <cell r="S257">
            <v>13.1044</v>
          </cell>
          <cell r="V257">
            <v>1208.0372</v>
          </cell>
        </row>
        <row r="258">
          <cell r="A258" t="str">
            <v>m0neenah 1-2004-5</v>
          </cell>
          <cell r="B258" t="str">
            <v>m0neenah 1-2004</v>
          </cell>
          <cell r="G258">
            <v>22.65</v>
          </cell>
          <cell r="H258">
            <v>260.39999999999998</v>
          </cell>
          <cell r="S258">
            <v>13.5412</v>
          </cell>
          <cell r="V258">
            <v>1180.1284000000001</v>
          </cell>
        </row>
        <row r="259">
          <cell r="A259" t="str">
            <v>m0neenah 1-2004-6</v>
          </cell>
          <cell r="B259" t="str">
            <v>m0neenah 1-2004</v>
          </cell>
          <cell r="G259">
            <v>11.88</v>
          </cell>
          <cell r="H259">
            <v>252</v>
          </cell>
          <cell r="S259">
            <v>13.1044</v>
          </cell>
          <cell r="V259">
            <v>688.07</v>
          </cell>
        </row>
        <row r="260">
          <cell r="A260" t="str">
            <v>m0neenah 1-2004-7</v>
          </cell>
          <cell r="B260" t="str">
            <v>m0neenah 1-2004</v>
          </cell>
          <cell r="G260">
            <v>32.54</v>
          </cell>
          <cell r="H260">
            <v>260.39999999999998</v>
          </cell>
          <cell r="S260">
            <v>13.5412</v>
          </cell>
          <cell r="V260">
            <v>2122.19</v>
          </cell>
        </row>
        <row r="261">
          <cell r="A261" t="str">
            <v>m0neenah 1-2004-8</v>
          </cell>
          <cell r="B261" t="str">
            <v>m0neenah 1-2004</v>
          </cell>
          <cell r="G261">
            <v>36.18</v>
          </cell>
          <cell r="H261">
            <v>260.39999999999998</v>
          </cell>
          <cell r="S261">
            <v>13.5412</v>
          </cell>
          <cell r="V261">
            <v>2225.2800000000002</v>
          </cell>
        </row>
        <row r="262">
          <cell r="A262" t="str">
            <v>m0neenah 1-2004-9</v>
          </cell>
          <cell r="B262" t="str">
            <v>m0neenah 1-2004</v>
          </cell>
          <cell r="G262">
            <v>23.98</v>
          </cell>
          <cell r="H262">
            <v>252</v>
          </cell>
          <cell r="S262">
            <v>13.1044</v>
          </cell>
          <cell r="V262">
            <v>1410.5907999999999</v>
          </cell>
        </row>
        <row r="263">
          <cell r="A263" t="str">
            <v>m0neenah 1-2004-10</v>
          </cell>
          <cell r="B263" t="str">
            <v>m0neenah 1-2004</v>
          </cell>
          <cell r="G263">
            <v>27.79</v>
          </cell>
          <cell r="H263">
            <v>260.39999999999998</v>
          </cell>
          <cell r="S263">
            <v>13.5412</v>
          </cell>
          <cell r="V263">
            <v>1538.25</v>
          </cell>
        </row>
        <row r="264">
          <cell r="A264" t="str">
            <v>m0neenah 1-2004-11</v>
          </cell>
          <cell r="B264" t="str">
            <v>m0neenah 1-2004</v>
          </cell>
          <cell r="G264">
            <v>30.03</v>
          </cell>
          <cell r="H264">
            <v>252</v>
          </cell>
          <cell r="S264">
            <v>25.961500000000001</v>
          </cell>
          <cell r="V264">
            <v>1759.2312000000002</v>
          </cell>
        </row>
        <row r="265">
          <cell r="A265" t="str">
            <v>m0neenah 1-2004-12</v>
          </cell>
          <cell r="B265" t="str">
            <v>m0neenah 1-2004</v>
          </cell>
          <cell r="G265">
            <v>21.22</v>
          </cell>
          <cell r="H265">
            <v>260.39999999999998</v>
          </cell>
          <cell r="S265">
            <v>17.969799999999999</v>
          </cell>
          <cell r="V265">
            <v>1327.5628999999999</v>
          </cell>
        </row>
        <row r="266">
          <cell r="A266" t="str">
            <v>m0neenah 1-2005-1</v>
          </cell>
          <cell r="B266" t="str">
            <v>m0neenah 1-2005</v>
          </cell>
          <cell r="G266">
            <v>32.72</v>
          </cell>
          <cell r="H266">
            <v>260.39999999999998</v>
          </cell>
          <cell r="S266">
            <v>22.398399999999999</v>
          </cell>
          <cell r="V266">
            <v>1753.6115</v>
          </cell>
        </row>
        <row r="267">
          <cell r="A267" t="str">
            <v>m0neenah 1-2005-2</v>
          </cell>
          <cell r="B267" t="str">
            <v>m0neenah 1-2005</v>
          </cell>
          <cell r="G267">
            <v>26.7</v>
          </cell>
          <cell r="H267">
            <v>235.2</v>
          </cell>
          <cell r="S267">
            <v>28.230799999999999</v>
          </cell>
          <cell r="V267">
            <v>1432.31</v>
          </cell>
        </row>
        <row r="268">
          <cell r="A268" t="str">
            <v>m0neenah 1-2005-3</v>
          </cell>
          <cell r="B268" t="str">
            <v>m0neenah 1-2005</v>
          </cell>
          <cell r="G268">
            <v>29.7</v>
          </cell>
          <cell r="H268">
            <v>260.39999999999998</v>
          </cell>
          <cell r="S268">
            <v>22.398399999999999</v>
          </cell>
          <cell r="V268">
            <v>1344.4602</v>
          </cell>
        </row>
        <row r="269">
          <cell r="A269" t="str">
            <v>m0neenah 1-2005-4</v>
          </cell>
          <cell r="B269" t="str">
            <v>m0neenah 1-2005</v>
          </cell>
          <cell r="G269">
            <v>14.68</v>
          </cell>
          <cell r="H269">
            <v>252</v>
          </cell>
          <cell r="S269">
            <v>8.8186999999999998</v>
          </cell>
          <cell r="V269">
            <v>616.78</v>
          </cell>
        </row>
        <row r="270">
          <cell r="A270" t="str">
            <v>m0neenah 1-2005-5</v>
          </cell>
          <cell r="B270" t="str">
            <v>m0neenah 1-2005</v>
          </cell>
          <cell r="G270">
            <v>29.55</v>
          </cell>
          <cell r="H270">
            <v>260.39999999999998</v>
          </cell>
          <cell r="S270">
            <v>13.5412</v>
          </cell>
          <cell r="V270">
            <v>1438.17</v>
          </cell>
        </row>
        <row r="271">
          <cell r="A271" t="str">
            <v>m0neenah 1-2005-6</v>
          </cell>
          <cell r="B271" t="str">
            <v>m0neenah 1-2005</v>
          </cell>
          <cell r="G271">
            <v>24.28</v>
          </cell>
          <cell r="H271">
            <v>252</v>
          </cell>
          <cell r="S271">
            <v>4.5330000000000004</v>
          </cell>
          <cell r="V271">
            <v>1389.0023000000001</v>
          </cell>
        </row>
        <row r="272">
          <cell r="A272" t="str">
            <v>m0neenah 1-2005-7</v>
          </cell>
          <cell r="B272" t="str">
            <v>m0neenah 1-2005</v>
          </cell>
          <cell r="G272">
            <v>36</v>
          </cell>
          <cell r="H272">
            <v>260.39999999999998</v>
          </cell>
          <cell r="S272">
            <v>9.1126000000000005</v>
          </cell>
          <cell r="V272">
            <v>2026.0550999999998</v>
          </cell>
        </row>
        <row r="273">
          <cell r="A273" t="str">
            <v>m0neenah 1-2005-8</v>
          </cell>
          <cell r="B273" t="str">
            <v>m0neenah 1-2005</v>
          </cell>
          <cell r="G273">
            <v>39.86</v>
          </cell>
          <cell r="H273">
            <v>260.39999999999998</v>
          </cell>
          <cell r="S273">
            <v>13.5412</v>
          </cell>
          <cell r="V273">
            <v>2304.29</v>
          </cell>
        </row>
        <row r="274">
          <cell r="A274" t="str">
            <v>m0neenah 1-2005-9</v>
          </cell>
          <cell r="B274" t="str">
            <v>m0neenah 1-2005</v>
          </cell>
          <cell r="G274">
            <v>30.87</v>
          </cell>
          <cell r="H274">
            <v>252</v>
          </cell>
          <cell r="S274">
            <v>13.1044</v>
          </cell>
          <cell r="V274">
            <v>1691.23</v>
          </cell>
        </row>
        <row r="275">
          <cell r="A275" t="str">
            <v>m0neenah 1-2005-10</v>
          </cell>
          <cell r="B275" t="str">
            <v>m0neenah 1-2005</v>
          </cell>
          <cell r="G275">
            <v>37.9</v>
          </cell>
          <cell r="H275">
            <v>260.39999999999998</v>
          </cell>
          <cell r="S275">
            <v>17.969799999999999</v>
          </cell>
          <cell r="V275">
            <v>1793.9767000000002</v>
          </cell>
        </row>
        <row r="276">
          <cell r="A276" t="str">
            <v>m0neenah 1-2005-11</v>
          </cell>
          <cell r="B276" t="str">
            <v>m0neenah 1-2005</v>
          </cell>
          <cell r="G276">
            <v>36.340000000000003</v>
          </cell>
          <cell r="H276">
            <v>252</v>
          </cell>
          <cell r="S276">
            <v>21.675799999999999</v>
          </cell>
          <cell r="V276">
            <v>2106.0100000000002</v>
          </cell>
        </row>
        <row r="277">
          <cell r="A277" t="str">
            <v>m0neenah 1-2005-12</v>
          </cell>
          <cell r="B277" t="str">
            <v>m0neenah 1-2005</v>
          </cell>
          <cell r="G277">
            <v>7.75</v>
          </cell>
          <cell r="H277">
            <v>260.39999999999998</v>
          </cell>
          <cell r="S277">
            <v>9.1126000000000005</v>
          </cell>
          <cell r="V277">
            <v>473.34</v>
          </cell>
        </row>
        <row r="278">
          <cell r="A278" t="str">
            <v>m0neenah 1-2006-1</v>
          </cell>
          <cell r="B278" t="str">
            <v>m0neenah 1-2006</v>
          </cell>
          <cell r="G278">
            <v>44.97</v>
          </cell>
          <cell r="H278">
            <v>260.39999999999998</v>
          </cell>
          <cell r="S278">
            <v>26.826899999999998</v>
          </cell>
          <cell r="V278">
            <v>2291.5756000000001</v>
          </cell>
        </row>
        <row r="279">
          <cell r="A279" t="str">
            <v>m0neenah 1-2006-2</v>
          </cell>
          <cell r="B279" t="str">
            <v>m0neenah 1-2006</v>
          </cell>
          <cell r="G279">
            <v>16.760000000000002</v>
          </cell>
          <cell r="H279">
            <v>235.2</v>
          </cell>
          <cell r="S279">
            <v>12.2308</v>
          </cell>
          <cell r="V279">
            <v>827.13</v>
          </cell>
        </row>
        <row r="280">
          <cell r="A280" t="str">
            <v>m0neenah 1-2006-3</v>
          </cell>
          <cell r="B280" t="str">
            <v>m0neenah 1-2006</v>
          </cell>
          <cell r="G280">
            <v>47.2</v>
          </cell>
          <cell r="H280">
            <v>260.39999999999998</v>
          </cell>
          <cell r="S280">
            <v>26.826899999999998</v>
          </cell>
          <cell r="V280">
            <v>2297.3660999999997</v>
          </cell>
        </row>
        <row r="281">
          <cell r="A281" t="str">
            <v>m0neenah 1-2006-4</v>
          </cell>
          <cell r="B281" t="str">
            <v>m0neenah 1-2006</v>
          </cell>
          <cell r="G281">
            <v>31.4</v>
          </cell>
          <cell r="H281">
            <v>252</v>
          </cell>
          <cell r="S281">
            <v>17.3901</v>
          </cell>
          <cell r="V281">
            <v>1380.1605</v>
          </cell>
        </row>
        <row r="282">
          <cell r="A282" t="str">
            <v>m0neenah 1-2006-5</v>
          </cell>
          <cell r="B282" t="str">
            <v>m0neenah 1-2006</v>
          </cell>
          <cell r="G282">
            <v>41.69</v>
          </cell>
          <cell r="H282">
            <v>260.39999999999998</v>
          </cell>
          <cell r="S282">
            <v>26.826899999999998</v>
          </cell>
          <cell r="V282">
            <v>2035.12</v>
          </cell>
        </row>
        <row r="283">
          <cell r="A283" t="str">
            <v>m0neenah 1-2006-6</v>
          </cell>
          <cell r="B283" t="str">
            <v>m0neenah 1-2006</v>
          </cell>
          <cell r="G283">
            <v>23.33</v>
          </cell>
          <cell r="H283">
            <v>252</v>
          </cell>
          <cell r="S283">
            <v>8.8186999999999998</v>
          </cell>
          <cell r="V283">
            <v>1261.6500000000001</v>
          </cell>
        </row>
        <row r="284">
          <cell r="A284" t="str">
            <v>m0neenah 1-2006-7</v>
          </cell>
          <cell r="B284" t="str">
            <v>m0neenah 1-2006</v>
          </cell>
          <cell r="G284">
            <v>46.47</v>
          </cell>
          <cell r="H284">
            <v>260.39999999999998</v>
          </cell>
          <cell r="S284">
            <v>13.5412</v>
          </cell>
          <cell r="V284">
            <v>2515.9299999999998</v>
          </cell>
        </row>
        <row r="285">
          <cell r="A285" t="str">
            <v>m0neenah 1-2006-8</v>
          </cell>
          <cell r="B285" t="str">
            <v>m0neenah 1-2006</v>
          </cell>
          <cell r="G285">
            <v>50.61</v>
          </cell>
          <cell r="H285">
            <v>260.39999999999998</v>
          </cell>
          <cell r="S285">
            <v>13.5412</v>
          </cell>
          <cell r="V285">
            <v>2706.42</v>
          </cell>
        </row>
        <row r="286">
          <cell r="A286" t="str">
            <v>m0neenah 1-2006-9</v>
          </cell>
          <cell r="B286" t="str">
            <v>m0neenah 1-2006</v>
          </cell>
          <cell r="G286">
            <v>37.35</v>
          </cell>
          <cell r="H286">
            <v>252</v>
          </cell>
          <cell r="S286">
            <v>13.1044</v>
          </cell>
          <cell r="V286">
            <v>1825.44</v>
          </cell>
        </row>
        <row r="287">
          <cell r="A287" t="str">
            <v>m0neenah 1-2006-10</v>
          </cell>
          <cell r="B287" t="str">
            <v>m0neenah 1-2006</v>
          </cell>
          <cell r="G287">
            <v>34.11</v>
          </cell>
          <cell r="H287">
            <v>260.39999999999998</v>
          </cell>
          <cell r="S287">
            <v>13.5412</v>
          </cell>
          <cell r="V287">
            <v>1619.5654999999999</v>
          </cell>
        </row>
        <row r="288">
          <cell r="A288" t="str">
            <v>m0neenah 1-2006-11</v>
          </cell>
          <cell r="B288" t="str">
            <v>m0neenah 1-2006</v>
          </cell>
          <cell r="G288">
            <v>40.9</v>
          </cell>
          <cell r="H288">
            <v>252</v>
          </cell>
          <cell r="S288">
            <v>25.961500000000001</v>
          </cell>
          <cell r="V288">
            <v>2219.9699999999998</v>
          </cell>
        </row>
        <row r="289">
          <cell r="A289" t="str">
            <v>m0neenah 1-2006-12</v>
          </cell>
          <cell r="B289" t="str">
            <v>m0neenah 1-2006</v>
          </cell>
          <cell r="G289">
            <v>32.549999999999997</v>
          </cell>
          <cell r="H289">
            <v>260.39999999999998</v>
          </cell>
          <cell r="S289">
            <v>22.398399999999999</v>
          </cell>
          <cell r="V289">
            <v>1852.3</v>
          </cell>
        </row>
        <row r="290">
          <cell r="A290" t="str">
            <v>m0neenah 1-2007-1</v>
          </cell>
          <cell r="B290" t="str">
            <v>m0neenah 1-2007</v>
          </cell>
          <cell r="G290">
            <v>45.02</v>
          </cell>
          <cell r="H290">
            <v>260.39999999999998</v>
          </cell>
          <cell r="S290">
            <v>35.684100000000001</v>
          </cell>
          <cell r="V290">
            <v>2357</v>
          </cell>
        </row>
        <row r="291">
          <cell r="A291" t="str">
            <v>m0neenah 1-2007-2</v>
          </cell>
          <cell r="B291" t="str">
            <v>m0neenah 1-2007</v>
          </cell>
          <cell r="G291">
            <v>38.409999999999997</v>
          </cell>
          <cell r="H291">
            <v>235.2</v>
          </cell>
          <cell r="S291">
            <v>16.230799999999999</v>
          </cell>
          <cell r="V291">
            <v>1961.81</v>
          </cell>
        </row>
        <row r="292">
          <cell r="A292" t="str">
            <v>m0neenah 1-2007-3</v>
          </cell>
          <cell r="B292" t="str">
            <v>m0neenah 1-2007</v>
          </cell>
          <cell r="G292">
            <v>46</v>
          </cell>
          <cell r="H292">
            <v>260.39999999999998</v>
          </cell>
          <cell r="S292">
            <v>35.684100000000001</v>
          </cell>
          <cell r="V292">
            <v>2094.9</v>
          </cell>
        </row>
        <row r="293">
          <cell r="A293" t="str">
            <v>m0neenah 1-2007-4</v>
          </cell>
          <cell r="B293" t="str">
            <v>m0neenah 1-2007</v>
          </cell>
          <cell r="G293">
            <v>25.71</v>
          </cell>
          <cell r="H293">
            <v>252</v>
          </cell>
          <cell r="S293">
            <v>13.1044</v>
          </cell>
          <cell r="V293">
            <v>1169.1600000000001</v>
          </cell>
        </row>
        <row r="294">
          <cell r="A294" t="str">
            <v>m0neenah 1-2007-5</v>
          </cell>
          <cell r="B294" t="str">
            <v>m0neenah 1-2007</v>
          </cell>
          <cell r="G294">
            <v>42.17</v>
          </cell>
          <cell r="H294">
            <v>260.39999999999998</v>
          </cell>
          <cell r="S294">
            <v>17.969799999999999</v>
          </cell>
          <cell r="V294">
            <v>2096.2399999999998</v>
          </cell>
        </row>
        <row r="295">
          <cell r="A295" t="str">
            <v>m0neenah 1-2007-6</v>
          </cell>
          <cell r="B295" t="str">
            <v>m0neenah 1-2007</v>
          </cell>
          <cell r="G295">
            <v>40.49</v>
          </cell>
          <cell r="H295">
            <v>252</v>
          </cell>
          <cell r="S295">
            <v>13.1044</v>
          </cell>
          <cell r="V295">
            <v>2144.21</v>
          </cell>
        </row>
        <row r="296">
          <cell r="A296" t="str">
            <v>m0neenah 1-2007-7</v>
          </cell>
          <cell r="B296" t="str">
            <v>m0neenah 1-2007</v>
          </cell>
          <cell r="G296">
            <v>40.75</v>
          </cell>
          <cell r="H296">
            <v>260.39999999999998</v>
          </cell>
          <cell r="S296">
            <v>13.5412</v>
          </cell>
          <cell r="V296">
            <v>2131.33</v>
          </cell>
        </row>
        <row r="297">
          <cell r="A297" t="str">
            <v>m0neenah 1-2007-8</v>
          </cell>
          <cell r="B297" t="str">
            <v>m0neenah 1-2007</v>
          </cell>
          <cell r="G297">
            <v>55.77</v>
          </cell>
          <cell r="H297">
            <v>260.39999999999998</v>
          </cell>
          <cell r="S297">
            <v>13.5412</v>
          </cell>
          <cell r="V297">
            <v>2647.78</v>
          </cell>
        </row>
        <row r="298">
          <cell r="A298" t="str">
            <v>m0neenah 1-2007-9</v>
          </cell>
          <cell r="B298" t="str">
            <v>m0neenah 1-2007</v>
          </cell>
          <cell r="G298">
            <v>32.22</v>
          </cell>
          <cell r="H298">
            <v>252</v>
          </cell>
          <cell r="S298">
            <v>8.8186999999999998</v>
          </cell>
          <cell r="V298">
            <v>1532.7212999999999</v>
          </cell>
        </row>
        <row r="299">
          <cell r="A299" t="str">
            <v>m0neenah 1-2007-10</v>
          </cell>
          <cell r="B299" t="str">
            <v>m0neenah 1-2007</v>
          </cell>
          <cell r="G299">
            <v>53.43</v>
          </cell>
          <cell r="H299">
            <v>260.39999999999998</v>
          </cell>
          <cell r="S299">
            <v>17.969799999999999</v>
          </cell>
          <cell r="V299">
            <v>2535.9499999999998</v>
          </cell>
        </row>
        <row r="300">
          <cell r="A300" t="str">
            <v>m0neenah 1-2007-11</v>
          </cell>
          <cell r="B300" t="str">
            <v>m0neenah 1-2007</v>
          </cell>
          <cell r="G300">
            <v>35.26</v>
          </cell>
          <cell r="H300">
            <v>252</v>
          </cell>
          <cell r="S300">
            <v>13.1044</v>
          </cell>
          <cell r="V300">
            <v>1720.3809999999999</v>
          </cell>
        </row>
        <row r="301">
          <cell r="A301" t="str">
            <v>m0neenah 1-2007-12</v>
          </cell>
          <cell r="B301" t="str">
            <v>m0neenah 1-2007</v>
          </cell>
          <cell r="G301">
            <v>41.34</v>
          </cell>
          <cell r="H301">
            <v>260.39999999999998</v>
          </cell>
          <cell r="S301">
            <v>26.826899999999998</v>
          </cell>
          <cell r="V301">
            <v>2284.69</v>
          </cell>
        </row>
        <row r="302">
          <cell r="A302" t="str">
            <v>m0neenah 1-2008-1</v>
          </cell>
          <cell r="B302" t="str">
            <v>m0neenah 1-2008</v>
          </cell>
          <cell r="G302">
            <v>39.869999999999997</v>
          </cell>
          <cell r="H302">
            <v>260.39999999999998</v>
          </cell>
          <cell r="S302">
            <v>22.398399999999999</v>
          </cell>
          <cell r="V302">
            <v>2095.1</v>
          </cell>
        </row>
        <row r="303">
          <cell r="A303" t="str">
            <v>m0neenah 1-2008-2</v>
          </cell>
          <cell r="B303" t="str">
            <v>m0neenah 1-2008</v>
          </cell>
          <cell r="G303">
            <v>20.43</v>
          </cell>
          <cell r="H303">
            <v>235.2</v>
          </cell>
          <cell r="S303">
            <v>24.230799999999999</v>
          </cell>
          <cell r="V303">
            <v>1019.58</v>
          </cell>
        </row>
        <row r="304">
          <cell r="A304" t="str">
            <v>m0neenah 1-2008-3</v>
          </cell>
          <cell r="B304" t="str">
            <v>m0neenah 1-2008</v>
          </cell>
          <cell r="G304">
            <v>61.9</v>
          </cell>
          <cell r="H304">
            <v>260.39999999999998</v>
          </cell>
          <cell r="S304">
            <v>31.255500000000001</v>
          </cell>
          <cell r="V304">
            <v>3002.74</v>
          </cell>
        </row>
        <row r="305">
          <cell r="A305" t="str">
            <v>m0neenah 1-2008-4</v>
          </cell>
          <cell r="B305" t="str">
            <v>m0neenah 1-2008</v>
          </cell>
          <cell r="G305">
            <v>40.24</v>
          </cell>
          <cell r="H305">
            <v>252</v>
          </cell>
          <cell r="S305">
            <v>25.714300000000001</v>
          </cell>
          <cell r="V305">
            <v>1941.3832</v>
          </cell>
        </row>
        <row r="306">
          <cell r="A306" t="str">
            <v>m0neenah 1-2008-5</v>
          </cell>
          <cell r="B306" t="str">
            <v>m0neenah 1-2008</v>
          </cell>
          <cell r="G306">
            <v>32.18</v>
          </cell>
          <cell r="H306">
            <v>260.39999999999998</v>
          </cell>
          <cell r="S306">
            <v>13.5412</v>
          </cell>
          <cell r="V306">
            <v>1496.48</v>
          </cell>
        </row>
        <row r="307">
          <cell r="A307" t="str">
            <v>m0neenah 1-2008-6</v>
          </cell>
          <cell r="B307" t="str">
            <v>m0neenah 1-2008</v>
          </cell>
          <cell r="G307">
            <v>32.770000000000003</v>
          </cell>
          <cell r="H307">
            <v>252</v>
          </cell>
          <cell r="S307">
            <v>8.8186999999999998</v>
          </cell>
          <cell r="V307">
            <v>1758.5</v>
          </cell>
        </row>
        <row r="308">
          <cell r="A308" t="str">
            <v>m0neenah 1-2008-7</v>
          </cell>
          <cell r="B308" t="str">
            <v>m0neenah 1-2008</v>
          </cell>
          <cell r="G308">
            <v>44.95</v>
          </cell>
          <cell r="H308">
            <v>260.39999999999998</v>
          </cell>
          <cell r="S308">
            <v>13.5412</v>
          </cell>
          <cell r="V308">
            <v>2184.4699999999998</v>
          </cell>
        </row>
        <row r="309">
          <cell r="A309" t="str">
            <v>m0neenah 1-2008-8</v>
          </cell>
          <cell r="B309" t="str">
            <v>m0neenah 1-2008</v>
          </cell>
          <cell r="G309">
            <v>60.45</v>
          </cell>
          <cell r="H309">
            <v>260.39999999999998</v>
          </cell>
          <cell r="S309">
            <v>17.969799999999999</v>
          </cell>
          <cell r="V309">
            <v>2932.03</v>
          </cell>
        </row>
        <row r="310">
          <cell r="A310" t="str">
            <v>m0neenah 1-2008-9</v>
          </cell>
          <cell r="B310" t="str">
            <v>m0neenah 1-2008</v>
          </cell>
          <cell r="G310">
            <v>33.64</v>
          </cell>
          <cell r="H310">
            <v>252</v>
          </cell>
          <cell r="S310">
            <v>8.8186999999999998</v>
          </cell>
          <cell r="V310">
            <v>1486.07</v>
          </cell>
        </row>
        <row r="311">
          <cell r="A311" t="str">
            <v>m0neenah 1-2008-10</v>
          </cell>
          <cell r="B311" t="str">
            <v>m0neenah 1-2008</v>
          </cell>
          <cell r="G311">
            <v>36.549999999999997</v>
          </cell>
          <cell r="H311">
            <v>260.39999999999998</v>
          </cell>
          <cell r="S311">
            <v>17.969799999999999</v>
          </cell>
          <cell r="V311">
            <v>1792.9407000000001</v>
          </cell>
        </row>
        <row r="312">
          <cell r="A312" t="str">
            <v>m0neenah 1-2008-11</v>
          </cell>
          <cell r="B312" t="str">
            <v>m0neenah 1-2008</v>
          </cell>
          <cell r="G312">
            <v>29.56</v>
          </cell>
          <cell r="H312">
            <v>252</v>
          </cell>
          <cell r="S312">
            <v>17.3901</v>
          </cell>
          <cell r="V312">
            <v>1690.62</v>
          </cell>
        </row>
        <row r="313">
          <cell r="A313" t="str">
            <v>m0neenah 1-2008-12</v>
          </cell>
          <cell r="B313" t="str">
            <v>m0neenah 1-2008</v>
          </cell>
          <cell r="G313">
            <v>34.840000000000003</v>
          </cell>
          <cell r="H313">
            <v>260.39999999999998</v>
          </cell>
          <cell r="S313">
            <v>22.398399999999999</v>
          </cell>
          <cell r="V313">
            <v>1932.54</v>
          </cell>
        </row>
        <row r="314">
          <cell r="A314" t="str">
            <v>m0neenah 1-2009-1</v>
          </cell>
          <cell r="B314" t="str">
            <v>m0neenah 1-2009</v>
          </cell>
          <cell r="G314">
            <v>35.26</v>
          </cell>
          <cell r="H314">
            <v>260.39999999999998</v>
          </cell>
          <cell r="S314">
            <v>26.826899999999998</v>
          </cell>
          <cell r="V314">
            <v>1848.4</v>
          </cell>
        </row>
        <row r="315">
          <cell r="A315" t="str">
            <v>m0neenah 1-2009-2</v>
          </cell>
          <cell r="B315" t="str">
            <v>m0neenah 1-2009</v>
          </cell>
          <cell r="G315">
            <v>38.26</v>
          </cell>
          <cell r="H315">
            <v>235.2</v>
          </cell>
          <cell r="S315">
            <v>28.230799999999999</v>
          </cell>
          <cell r="V315">
            <v>1964.3197</v>
          </cell>
        </row>
        <row r="316">
          <cell r="A316" t="str">
            <v>m0neenah 1-2009-3</v>
          </cell>
          <cell r="B316" t="str">
            <v>m0neenah 1-2009</v>
          </cell>
          <cell r="G316">
            <v>65.239999999999995</v>
          </cell>
          <cell r="H316">
            <v>260.39999999999998</v>
          </cell>
          <cell r="S316">
            <v>22.398399999999999</v>
          </cell>
          <cell r="V316">
            <v>3096.84</v>
          </cell>
        </row>
        <row r="317">
          <cell r="A317" t="str">
            <v>m0neenah 1-2009-4</v>
          </cell>
          <cell r="B317" t="str">
            <v>m0neenah 1-2009</v>
          </cell>
          <cell r="G317">
            <v>31.95</v>
          </cell>
          <cell r="H317">
            <v>252</v>
          </cell>
          <cell r="S317">
            <v>13.1044</v>
          </cell>
          <cell r="V317">
            <v>1470.2236999999998</v>
          </cell>
        </row>
        <row r="318">
          <cell r="A318" t="str">
            <v>m0neenah 1-2009-5</v>
          </cell>
          <cell r="B318" t="str">
            <v>m0neenah 1-2009</v>
          </cell>
          <cell r="G318">
            <v>24.76</v>
          </cell>
          <cell r="H318">
            <v>260.39999999999998</v>
          </cell>
          <cell r="S318">
            <v>9.1126000000000005</v>
          </cell>
          <cell r="V318">
            <v>1213.54</v>
          </cell>
        </row>
        <row r="319">
          <cell r="A319" t="str">
            <v>m0neenah 1-2009-6</v>
          </cell>
          <cell r="B319" t="str">
            <v>m0neenah 1-2009</v>
          </cell>
          <cell r="G319">
            <v>43.18</v>
          </cell>
          <cell r="H319">
            <v>252</v>
          </cell>
          <cell r="S319">
            <v>17.3901</v>
          </cell>
          <cell r="V319">
            <v>2286.4499999999998</v>
          </cell>
        </row>
        <row r="320">
          <cell r="A320" t="str">
            <v>m0neenah 1-2009-7</v>
          </cell>
          <cell r="B320" t="str">
            <v>m0neenah 1-2009</v>
          </cell>
          <cell r="G320">
            <v>48.03</v>
          </cell>
          <cell r="H320">
            <v>260.39999999999998</v>
          </cell>
          <cell r="S320">
            <v>13.5412</v>
          </cell>
          <cell r="V320">
            <v>2514.23</v>
          </cell>
        </row>
        <row r="321">
          <cell r="A321" t="str">
            <v>m0neenah 1-2009-8</v>
          </cell>
          <cell r="B321" t="str">
            <v>m0neenah 1-2009</v>
          </cell>
          <cell r="G321">
            <v>68.06</v>
          </cell>
          <cell r="H321">
            <v>260.39999999999998</v>
          </cell>
          <cell r="S321">
            <v>17.969799999999999</v>
          </cell>
          <cell r="V321">
            <v>3445.16</v>
          </cell>
        </row>
        <row r="322">
          <cell r="A322" t="str">
            <v>m0neenah 1-2009-9</v>
          </cell>
          <cell r="B322" t="str">
            <v>m0neenah 1-2009</v>
          </cell>
          <cell r="G322">
            <v>25.5</v>
          </cell>
          <cell r="H322">
            <v>252</v>
          </cell>
          <cell r="S322">
            <v>4.5330000000000004</v>
          </cell>
          <cell r="V322">
            <v>1139.98</v>
          </cell>
        </row>
        <row r="323">
          <cell r="A323" t="str">
            <v>m0neenah 1-2009-10</v>
          </cell>
          <cell r="B323" t="str">
            <v>m0neenah 1-2009</v>
          </cell>
          <cell r="G323">
            <v>20.149999999999999</v>
          </cell>
          <cell r="H323">
            <v>260.39999999999998</v>
          </cell>
          <cell r="S323">
            <v>17.969799999999999</v>
          </cell>
          <cell r="V323">
            <v>1006.4</v>
          </cell>
        </row>
        <row r="324">
          <cell r="A324" t="str">
            <v>m0neenah 1-2009-11</v>
          </cell>
          <cell r="B324" t="str">
            <v>m0neenah 1-2009</v>
          </cell>
          <cell r="G324">
            <v>46.15</v>
          </cell>
          <cell r="H324">
            <v>252</v>
          </cell>
          <cell r="S324">
            <v>25.961500000000001</v>
          </cell>
          <cell r="V324">
            <v>2492.1999999999998</v>
          </cell>
        </row>
        <row r="325">
          <cell r="A325" t="str">
            <v>m0neenah 1-2009-12</v>
          </cell>
          <cell r="B325" t="str">
            <v>m0neenah 1-2009</v>
          </cell>
          <cell r="G325">
            <v>38.049999999999997</v>
          </cell>
          <cell r="H325">
            <v>260.39999999999998</v>
          </cell>
          <cell r="S325">
            <v>22.398399999999999</v>
          </cell>
          <cell r="V325">
            <v>2238.0300000000002</v>
          </cell>
        </row>
        <row r="326">
          <cell r="A326" t="str">
            <v>m0neenah 1-2010-1</v>
          </cell>
          <cell r="B326" t="str">
            <v>m0neenah 1-2010</v>
          </cell>
          <cell r="G326">
            <v>39.82</v>
          </cell>
          <cell r="H326">
            <v>260.39999999999998</v>
          </cell>
          <cell r="S326">
            <v>26.826899999999998</v>
          </cell>
          <cell r="V326">
            <v>2099.7455</v>
          </cell>
        </row>
        <row r="327">
          <cell r="A327" t="str">
            <v>m0neenah 1-2010-2</v>
          </cell>
          <cell r="B327" t="str">
            <v>m0neenah 1-2010</v>
          </cell>
          <cell r="G327">
            <v>44.4</v>
          </cell>
          <cell r="H327">
            <v>235.2</v>
          </cell>
          <cell r="S327">
            <v>28.230799999999999</v>
          </cell>
          <cell r="V327">
            <v>2386.87</v>
          </cell>
        </row>
        <row r="328">
          <cell r="A328" t="str">
            <v>m0neenah 1-2010-3</v>
          </cell>
          <cell r="B328" t="str">
            <v>m0neenah 1-2010</v>
          </cell>
          <cell r="G328">
            <v>42.47</v>
          </cell>
          <cell r="H328">
            <v>260.39999999999998</v>
          </cell>
          <cell r="S328">
            <v>22.398399999999999</v>
          </cell>
          <cell r="V328">
            <v>2154.44</v>
          </cell>
        </row>
        <row r="329">
          <cell r="A329" t="str">
            <v>m0neenah 1-2010-4</v>
          </cell>
          <cell r="B329" t="str">
            <v>m0neenah 1-2010</v>
          </cell>
          <cell r="G329">
            <v>38.840000000000003</v>
          </cell>
          <cell r="H329">
            <v>252</v>
          </cell>
          <cell r="S329">
            <v>17.3901</v>
          </cell>
          <cell r="V329">
            <v>1806.27</v>
          </cell>
        </row>
        <row r="330">
          <cell r="A330" t="str">
            <v>m0neenah 1-2010-5</v>
          </cell>
          <cell r="B330" t="str">
            <v>m0neenah 1-2010</v>
          </cell>
          <cell r="G330">
            <v>32.89</v>
          </cell>
          <cell r="H330">
            <v>260.39999999999998</v>
          </cell>
          <cell r="S330">
            <v>17.969799999999999</v>
          </cell>
          <cell r="V330">
            <v>1552.2318</v>
          </cell>
        </row>
        <row r="331">
          <cell r="A331" t="str">
            <v>m0neenah 1-2010-6</v>
          </cell>
          <cell r="B331" t="str">
            <v>m0neenah 1-2010</v>
          </cell>
          <cell r="G331">
            <v>41.73</v>
          </cell>
          <cell r="H331">
            <v>252</v>
          </cell>
          <cell r="S331">
            <v>13.1044</v>
          </cell>
          <cell r="V331">
            <v>2306.73</v>
          </cell>
        </row>
        <row r="332">
          <cell r="A332" t="str">
            <v>m0neenah 1-2010-7</v>
          </cell>
          <cell r="B332" t="str">
            <v>m0neenah 1-2010</v>
          </cell>
          <cell r="G332">
            <v>55.67</v>
          </cell>
          <cell r="H332">
            <v>260.39999999999998</v>
          </cell>
          <cell r="S332">
            <v>13.5412</v>
          </cell>
          <cell r="V332">
            <v>2890.37</v>
          </cell>
        </row>
        <row r="333">
          <cell r="A333" t="str">
            <v>m0neenah 1-2010-8</v>
          </cell>
          <cell r="B333" t="str">
            <v>m0neenah 1-2010</v>
          </cell>
          <cell r="G333">
            <v>59.99</v>
          </cell>
          <cell r="H333">
            <v>260.39999999999998</v>
          </cell>
          <cell r="S333">
            <v>13.5412</v>
          </cell>
          <cell r="V333">
            <v>3233.22</v>
          </cell>
        </row>
        <row r="334">
          <cell r="A334" t="str">
            <v>m0neenah 1-2010-9</v>
          </cell>
          <cell r="B334" t="str">
            <v>m0neenah 1-2010</v>
          </cell>
          <cell r="G334">
            <v>36</v>
          </cell>
          <cell r="H334">
            <v>252</v>
          </cell>
          <cell r="S334">
            <v>8.8186999999999998</v>
          </cell>
          <cell r="V334">
            <v>1793.81</v>
          </cell>
        </row>
        <row r="335">
          <cell r="A335" t="str">
            <v>m0neenah 1-2010-10</v>
          </cell>
          <cell r="B335" t="str">
            <v>m0neenah 1-2010</v>
          </cell>
          <cell r="G335">
            <v>40.01</v>
          </cell>
          <cell r="H335">
            <v>260.39999999999998</v>
          </cell>
          <cell r="S335">
            <v>13.5412</v>
          </cell>
          <cell r="V335">
            <v>1911.11</v>
          </cell>
        </row>
        <row r="336">
          <cell r="A336" t="str">
            <v>m0neenah 1-2010-11</v>
          </cell>
          <cell r="B336" t="str">
            <v>m0neenah 1-2010</v>
          </cell>
          <cell r="G336">
            <v>20.94</v>
          </cell>
          <cell r="H336">
            <v>252</v>
          </cell>
          <cell r="S336">
            <v>8.8186999999999998</v>
          </cell>
          <cell r="V336">
            <v>1136.98</v>
          </cell>
        </row>
        <row r="337">
          <cell r="A337" t="str">
            <v>m0neenah 1-2010-12</v>
          </cell>
          <cell r="B337" t="str">
            <v>m0neenah 1-2010</v>
          </cell>
          <cell r="G337">
            <v>31</v>
          </cell>
          <cell r="H337">
            <v>260.39999999999998</v>
          </cell>
          <cell r="S337">
            <v>13.5412</v>
          </cell>
          <cell r="V337">
            <v>1798.92</v>
          </cell>
        </row>
        <row r="338">
          <cell r="A338" t="str">
            <v>m0neenah 1-2011-1</v>
          </cell>
          <cell r="B338" t="str">
            <v>m0neenah 1-2011</v>
          </cell>
          <cell r="G338">
            <v>36.92</v>
          </cell>
          <cell r="H338">
            <v>260.39999999999998</v>
          </cell>
          <cell r="S338">
            <v>26.826899999999998</v>
          </cell>
          <cell r="V338">
            <v>2068.9411</v>
          </cell>
        </row>
        <row r="339">
          <cell r="A339" t="str">
            <v>m0neenah 1-2011-2</v>
          </cell>
          <cell r="B339" t="str">
            <v>m0neenah 1-2011</v>
          </cell>
          <cell r="G339">
            <v>18.2</v>
          </cell>
          <cell r="H339">
            <v>235.2</v>
          </cell>
          <cell r="S339">
            <v>16.230799999999999</v>
          </cell>
          <cell r="V339">
            <v>1029.83</v>
          </cell>
        </row>
        <row r="340">
          <cell r="A340" t="str">
            <v>m0neenah 1-2011-3</v>
          </cell>
          <cell r="B340" t="str">
            <v>m0neenah 1-2011</v>
          </cell>
          <cell r="G340">
            <v>48.16</v>
          </cell>
          <cell r="H340">
            <v>260.39999999999998</v>
          </cell>
          <cell r="S340">
            <v>31.255500000000001</v>
          </cell>
          <cell r="V340">
            <v>2332.9926999999998</v>
          </cell>
        </row>
        <row r="341">
          <cell r="A341" t="str">
            <v>m0neenah 1-2011-4</v>
          </cell>
          <cell r="B341" t="str">
            <v>m0neenah 1-2011</v>
          </cell>
          <cell r="G341">
            <v>24.03</v>
          </cell>
          <cell r="H341">
            <v>252</v>
          </cell>
          <cell r="S341">
            <v>13.1044</v>
          </cell>
          <cell r="V341">
            <v>1230.3875</v>
          </cell>
        </row>
        <row r="342">
          <cell r="A342" t="str">
            <v>m0neenah 1-2011-5</v>
          </cell>
          <cell r="B342" t="str">
            <v>m0neenah 1-2011</v>
          </cell>
          <cell r="G342">
            <v>45.85</v>
          </cell>
          <cell r="H342">
            <v>260.39999999999998</v>
          </cell>
          <cell r="S342">
            <v>17.969799999999999</v>
          </cell>
          <cell r="V342">
            <v>2322.87</v>
          </cell>
        </row>
        <row r="343">
          <cell r="A343" t="str">
            <v>m0neenah 1-2011-6</v>
          </cell>
          <cell r="B343" t="str">
            <v>m0neenah 1-2011</v>
          </cell>
          <cell r="G343">
            <v>32.93</v>
          </cell>
          <cell r="H343">
            <v>252</v>
          </cell>
          <cell r="S343">
            <v>8.8186999999999998</v>
          </cell>
          <cell r="V343">
            <v>1901.35</v>
          </cell>
        </row>
        <row r="344">
          <cell r="A344" t="str">
            <v>m0neenah 1-2011-7</v>
          </cell>
          <cell r="B344" t="str">
            <v>m0neenah 1-2011</v>
          </cell>
          <cell r="G344">
            <v>43.79</v>
          </cell>
          <cell r="H344">
            <v>260.39999999999998</v>
          </cell>
          <cell r="S344">
            <v>13.5412</v>
          </cell>
          <cell r="V344">
            <v>2205</v>
          </cell>
        </row>
        <row r="345">
          <cell r="A345" t="str">
            <v>m0neenah 1-2011-8</v>
          </cell>
          <cell r="B345" t="str">
            <v>m0neenah 1-2011</v>
          </cell>
          <cell r="G345">
            <v>54.62</v>
          </cell>
          <cell r="H345">
            <v>260.39999999999998</v>
          </cell>
          <cell r="S345">
            <v>17.969799999999999</v>
          </cell>
          <cell r="V345">
            <v>2760.78</v>
          </cell>
        </row>
        <row r="346">
          <cell r="A346" t="str">
            <v>m0neenah 1-2011-9</v>
          </cell>
          <cell r="B346" t="str">
            <v>m0neenah 1-2011</v>
          </cell>
          <cell r="G346">
            <v>13.5</v>
          </cell>
          <cell r="H346">
            <v>252</v>
          </cell>
          <cell r="S346">
            <v>4.5330000000000004</v>
          </cell>
          <cell r="V346">
            <v>662.23</v>
          </cell>
        </row>
        <row r="347">
          <cell r="A347" t="str">
            <v>m0neenah 1-2011-10</v>
          </cell>
          <cell r="B347" t="str">
            <v>m0neenah 1-2011</v>
          </cell>
          <cell r="G347">
            <v>47.35</v>
          </cell>
          <cell r="H347">
            <v>260.39999999999998</v>
          </cell>
          <cell r="S347">
            <v>31.255500000000001</v>
          </cell>
          <cell r="V347">
            <v>2279.5700000000002</v>
          </cell>
        </row>
        <row r="348">
          <cell r="A348" t="str">
            <v>m0neenah 1-2011-11</v>
          </cell>
          <cell r="B348" t="str">
            <v>m0neenah 1-2011</v>
          </cell>
          <cell r="G348">
            <v>32.57</v>
          </cell>
          <cell r="H348">
            <v>252</v>
          </cell>
          <cell r="S348">
            <v>17.3901</v>
          </cell>
          <cell r="V348">
            <v>1722.29</v>
          </cell>
        </row>
        <row r="349">
          <cell r="A349" t="str">
            <v>m0neenah 1-2011-12</v>
          </cell>
          <cell r="B349" t="str">
            <v>m0neenah 1-2011</v>
          </cell>
          <cell r="G349">
            <v>36.82</v>
          </cell>
          <cell r="H349">
            <v>260.39999999999998</v>
          </cell>
          <cell r="S349">
            <v>26.826899999999998</v>
          </cell>
          <cell r="V349">
            <v>2099.8000000000002</v>
          </cell>
        </row>
        <row r="350">
          <cell r="A350" t="str">
            <v>m0neenah 1-2012-1</v>
          </cell>
          <cell r="B350" t="str">
            <v>m0neenah 1-2012</v>
          </cell>
          <cell r="G350">
            <v>21.7</v>
          </cell>
          <cell r="H350">
            <v>260.39999999999998</v>
          </cell>
          <cell r="S350">
            <v>22.142900000000001</v>
          </cell>
          <cell r="V350">
            <v>1179.3</v>
          </cell>
        </row>
        <row r="351">
          <cell r="A351" t="str">
            <v>m0neenah 1-2012-2</v>
          </cell>
          <cell r="B351" t="str">
            <v>m0neenah 1-2012</v>
          </cell>
          <cell r="G351">
            <v>15.39</v>
          </cell>
          <cell r="H351">
            <v>235.2</v>
          </cell>
          <cell r="S351">
            <v>16.230799999999999</v>
          </cell>
          <cell r="V351">
            <v>861.57</v>
          </cell>
        </row>
        <row r="352">
          <cell r="A352" t="str">
            <v>m0neenah 1-2012-3</v>
          </cell>
          <cell r="B352" t="str">
            <v>m0neenah 1-2012</v>
          </cell>
          <cell r="G352">
            <v>23.98</v>
          </cell>
          <cell r="H352">
            <v>260.39999999999998</v>
          </cell>
          <cell r="S352">
            <v>17.969799999999999</v>
          </cell>
          <cell r="V352">
            <v>1166.32</v>
          </cell>
        </row>
        <row r="353">
          <cell r="A353" t="str">
            <v>m0neenah 1-2012-4</v>
          </cell>
          <cell r="B353" t="str">
            <v>m0neenah 1-2012</v>
          </cell>
          <cell r="G353">
            <v>26.46</v>
          </cell>
          <cell r="H353">
            <v>252</v>
          </cell>
          <cell r="S353">
            <v>17.3901</v>
          </cell>
          <cell r="V353">
            <v>1262.49</v>
          </cell>
        </row>
        <row r="354">
          <cell r="A354" t="str">
            <v>m0neenah 1-2012-5</v>
          </cell>
          <cell r="B354" t="str">
            <v>m0neenah 1-2012</v>
          </cell>
          <cell r="G354">
            <v>6.2</v>
          </cell>
          <cell r="H354">
            <v>260.39999999999998</v>
          </cell>
          <cell r="S354">
            <v>9.1126000000000005</v>
          </cell>
          <cell r="V354">
            <v>358.71</v>
          </cell>
        </row>
        <row r="355">
          <cell r="A355" t="str">
            <v>m0neenah 1-2012-6</v>
          </cell>
          <cell r="B355" t="str">
            <v>m0neenah 1-2012</v>
          </cell>
          <cell r="G355">
            <v>18</v>
          </cell>
          <cell r="H355">
            <v>252</v>
          </cell>
          <cell r="S355">
            <v>4.5330000000000004</v>
          </cell>
          <cell r="V355">
            <v>1026.74</v>
          </cell>
        </row>
        <row r="356">
          <cell r="A356" t="str">
            <v>m0neenah 1-2012-7</v>
          </cell>
          <cell r="B356" t="str">
            <v>m0neenah 1-2012</v>
          </cell>
          <cell r="G356">
            <v>45.19</v>
          </cell>
          <cell r="H356">
            <v>260.39999999999998</v>
          </cell>
          <cell r="S356">
            <v>13.5412</v>
          </cell>
          <cell r="V356">
            <v>2314.73</v>
          </cell>
        </row>
        <row r="357">
          <cell r="A357" t="str">
            <v>m0neenah 1-2012-8</v>
          </cell>
          <cell r="B357" t="str">
            <v>m0neenah 1-2012</v>
          </cell>
          <cell r="G357">
            <v>43.79</v>
          </cell>
          <cell r="H357">
            <v>260.39999999999998</v>
          </cell>
          <cell r="S357">
            <v>22.142900000000001</v>
          </cell>
          <cell r="V357">
            <v>2135.8576000000003</v>
          </cell>
        </row>
        <row r="358">
          <cell r="A358" t="str">
            <v>m0neenah 1-2012-9</v>
          </cell>
          <cell r="B358" t="str">
            <v>m0neenah 1-2012</v>
          </cell>
          <cell r="G358">
            <v>15</v>
          </cell>
          <cell r="H358">
            <v>252</v>
          </cell>
          <cell r="S358">
            <v>4.5330000000000004</v>
          </cell>
          <cell r="V358">
            <v>734.26</v>
          </cell>
        </row>
        <row r="359">
          <cell r="A359" t="str">
            <v>m0neenah 1-2012-10</v>
          </cell>
          <cell r="B359" t="str">
            <v>m0neenah 1-2012</v>
          </cell>
          <cell r="G359">
            <v>30.41</v>
          </cell>
          <cell r="H359">
            <v>260.39999999999998</v>
          </cell>
          <cell r="S359">
            <v>31.255500000000001</v>
          </cell>
          <cell r="V359">
            <v>1457.4894999999999</v>
          </cell>
        </row>
        <row r="360">
          <cell r="A360" t="str">
            <v>m0neenah 1-2012-11</v>
          </cell>
          <cell r="B360" t="str">
            <v>m0neenah 1-2012</v>
          </cell>
          <cell r="G360">
            <v>12.36</v>
          </cell>
          <cell r="H360">
            <v>252</v>
          </cell>
          <cell r="S360">
            <v>4.5330000000000004</v>
          </cell>
          <cell r="V360">
            <v>660.17290000000003</v>
          </cell>
        </row>
        <row r="361">
          <cell r="A361" t="str">
            <v>m0neenah 1-2012-12</v>
          </cell>
          <cell r="B361" t="str">
            <v>m0neenah 1-2012</v>
          </cell>
          <cell r="G361">
            <v>24.8</v>
          </cell>
          <cell r="H361">
            <v>260.39999999999998</v>
          </cell>
          <cell r="S361">
            <v>17.969799999999999</v>
          </cell>
          <cell r="V361">
            <v>1517.64</v>
          </cell>
        </row>
        <row r="362">
          <cell r="A362" t="str">
            <v>m0neenah 1-2013-1</v>
          </cell>
          <cell r="B362" t="str">
            <v>m0neenah 1-2013</v>
          </cell>
          <cell r="G362">
            <v>18.38</v>
          </cell>
          <cell r="H362">
            <v>260.39999999999998</v>
          </cell>
          <cell r="S362">
            <v>13.5412</v>
          </cell>
          <cell r="V362">
            <v>1003.96</v>
          </cell>
        </row>
        <row r="363">
          <cell r="A363" t="str">
            <v>m0neenah 1-2013-2</v>
          </cell>
          <cell r="B363" t="str">
            <v>m0neenah 1-2013</v>
          </cell>
          <cell r="G363">
            <v>28.23</v>
          </cell>
          <cell r="H363">
            <v>235.2</v>
          </cell>
          <cell r="S363">
            <v>24.230799999999999</v>
          </cell>
          <cell r="V363">
            <v>1528.7338</v>
          </cell>
        </row>
        <row r="364">
          <cell r="A364" t="str">
            <v>m0neenah 1-2013-3</v>
          </cell>
          <cell r="B364" t="str">
            <v>m0neenah 1-2013</v>
          </cell>
          <cell r="G364">
            <v>27.51</v>
          </cell>
          <cell r="H364">
            <v>260.39999999999998</v>
          </cell>
          <cell r="S364">
            <v>26.826899999999998</v>
          </cell>
          <cell r="V364">
            <v>1302.28</v>
          </cell>
        </row>
        <row r="365">
          <cell r="A365" t="str">
            <v>m0neenah 1-2013-4</v>
          </cell>
          <cell r="B365" t="str">
            <v>m0neenah 1-2013</v>
          </cell>
          <cell r="G365">
            <v>15.85</v>
          </cell>
          <cell r="H365">
            <v>252</v>
          </cell>
          <cell r="S365">
            <v>13.1044</v>
          </cell>
          <cell r="V365">
            <v>793.45</v>
          </cell>
        </row>
        <row r="366">
          <cell r="A366" t="str">
            <v>m0neenah 1-2013-5</v>
          </cell>
          <cell r="B366" t="str">
            <v>m0neenah 1-2013</v>
          </cell>
          <cell r="G366">
            <v>30.93</v>
          </cell>
          <cell r="H366">
            <v>260.39999999999998</v>
          </cell>
          <cell r="S366">
            <v>9.1126000000000005</v>
          </cell>
          <cell r="V366">
            <v>1572.63</v>
          </cell>
        </row>
        <row r="367">
          <cell r="A367" t="str">
            <v>m0neenah 1-2013-6</v>
          </cell>
          <cell r="B367" t="str">
            <v>m0neenah 1-2013</v>
          </cell>
          <cell r="G367">
            <v>36.380000000000003</v>
          </cell>
          <cell r="H367">
            <v>252</v>
          </cell>
          <cell r="S367">
            <v>13.1044</v>
          </cell>
          <cell r="V367">
            <v>2056.25</v>
          </cell>
        </row>
        <row r="368">
          <cell r="A368" t="str">
            <v>m0neenah 1-2013-7</v>
          </cell>
          <cell r="B368" t="str">
            <v>m0neenah 1-2013</v>
          </cell>
          <cell r="G368">
            <v>31</v>
          </cell>
          <cell r="H368">
            <v>260.39999999999998</v>
          </cell>
          <cell r="S368">
            <v>9.1126000000000005</v>
          </cell>
          <cell r="V368">
            <v>1583.2</v>
          </cell>
        </row>
        <row r="369">
          <cell r="A369" t="str">
            <v>m0neenah 1-2013-8</v>
          </cell>
          <cell r="B369" t="str">
            <v>m0neenah 1-2013</v>
          </cell>
          <cell r="G369">
            <v>43.67</v>
          </cell>
          <cell r="H369">
            <v>260.39999999999998</v>
          </cell>
          <cell r="S369">
            <v>13.5412</v>
          </cell>
          <cell r="V369">
            <v>2141.0907000000002</v>
          </cell>
        </row>
        <row r="370">
          <cell r="A370" t="str">
            <v>m0neenah 1-2013-9</v>
          </cell>
          <cell r="B370" t="str">
            <v>m0neenah 1-2013</v>
          </cell>
          <cell r="G370">
            <v>17.73</v>
          </cell>
          <cell r="H370">
            <v>252</v>
          </cell>
          <cell r="S370">
            <v>4.5330000000000004</v>
          </cell>
          <cell r="V370">
            <v>881.21</v>
          </cell>
        </row>
        <row r="371">
          <cell r="A371" t="str">
            <v>m0neenah 1-2013-10</v>
          </cell>
          <cell r="B371" t="str">
            <v>m0neenah 1-2013</v>
          </cell>
          <cell r="G371">
            <v>31.05</v>
          </cell>
          <cell r="H371">
            <v>260.39999999999998</v>
          </cell>
          <cell r="S371">
            <v>17.969799999999999</v>
          </cell>
          <cell r="V371">
            <v>1507.0328999999999</v>
          </cell>
        </row>
        <row r="372">
          <cell r="A372" t="str">
            <v>m0neenah 1-2013-11</v>
          </cell>
          <cell r="B372" t="str">
            <v>m0neenah 1-2013</v>
          </cell>
          <cell r="G372">
            <v>1.5</v>
          </cell>
          <cell r="H372">
            <v>252</v>
          </cell>
          <cell r="S372">
            <v>0.24729999999999999</v>
          </cell>
          <cell r="V372">
            <v>89.51</v>
          </cell>
        </row>
        <row r="373">
          <cell r="A373" t="str">
            <v>m0neenah 1-2013-12</v>
          </cell>
          <cell r="B373" t="str">
            <v>m0neenah 1-2013</v>
          </cell>
          <cell r="G373">
            <v>18.600000000000001</v>
          </cell>
          <cell r="H373">
            <v>260.39999999999998</v>
          </cell>
          <cell r="S373">
            <v>13.5412</v>
          </cell>
          <cell r="V373">
            <v>1148.19</v>
          </cell>
        </row>
        <row r="374">
          <cell r="A374" t="str">
            <v>m0neenah 1-2014-1</v>
          </cell>
          <cell r="B374" t="str">
            <v>m0neenah 1-2014</v>
          </cell>
          <cell r="G374">
            <v>24.46</v>
          </cell>
          <cell r="H374">
            <v>260.39999999999998</v>
          </cell>
          <cell r="S374">
            <v>22.398399999999999</v>
          </cell>
          <cell r="V374">
            <v>1388.31</v>
          </cell>
        </row>
        <row r="375">
          <cell r="A375" t="str">
            <v>m0neenah 1-2014-2</v>
          </cell>
          <cell r="B375" t="str">
            <v>m0neenah 1-2014</v>
          </cell>
          <cell r="G375">
            <v>17.09</v>
          </cell>
          <cell r="H375">
            <v>235.2</v>
          </cell>
          <cell r="S375">
            <v>16.230799999999999</v>
          </cell>
          <cell r="V375">
            <v>1023.29</v>
          </cell>
        </row>
        <row r="376">
          <cell r="A376" t="str">
            <v>m0neenah 1-2014-3</v>
          </cell>
          <cell r="B376" t="str">
            <v>m0neenah 1-2014</v>
          </cell>
          <cell r="G376">
            <v>22.11</v>
          </cell>
          <cell r="H376">
            <v>260.39999999999998</v>
          </cell>
          <cell r="S376">
            <v>9.1126000000000005</v>
          </cell>
          <cell r="V376">
            <v>1145.97</v>
          </cell>
        </row>
        <row r="377">
          <cell r="A377" t="str">
            <v>m0neenah 1-2014-4</v>
          </cell>
          <cell r="B377" t="str">
            <v>m0neenah 1-2014</v>
          </cell>
          <cell r="G377">
            <v>6</v>
          </cell>
          <cell r="H377">
            <v>252</v>
          </cell>
          <cell r="S377">
            <v>0.24729999999999999</v>
          </cell>
          <cell r="V377">
            <v>269.57</v>
          </cell>
        </row>
        <row r="378">
          <cell r="A378" t="str">
            <v>m0neenah 1-2014-5</v>
          </cell>
          <cell r="B378" t="str">
            <v>m0neenah 1-2014</v>
          </cell>
          <cell r="G378">
            <v>4.6500000000000004</v>
          </cell>
          <cell r="H378">
            <v>260.39999999999998</v>
          </cell>
          <cell r="S378">
            <v>0.2555</v>
          </cell>
          <cell r="V378">
            <v>208.09</v>
          </cell>
        </row>
        <row r="379">
          <cell r="A379" t="str">
            <v>m0neenah 1-2014-6</v>
          </cell>
          <cell r="B379" t="str">
            <v>m0neenah 1-2014</v>
          </cell>
          <cell r="G379">
            <v>19.5</v>
          </cell>
          <cell r="H379">
            <v>252</v>
          </cell>
          <cell r="S379">
            <v>8.8186999999999998</v>
          </cell>
          <cell r="V379">
            <v>1159.8699999999999</v>
          </cell>
        </row>
        <row r="380">
          <cell r="A380" t="str">
            <v>m0neenah 1-2014-7</v>
          </cell>
          <cell r="B380" t="str">
            <v>m0neenah 1-2014</v>
          </cell>
          <cell r="G380">
            <v>34.1</v>
          </cell>
          <cell r="H380">
            <v>260.39999999999998</v>
          </cell>
          <cell r="S380">
            <v>13.5412</v>
          </cell>
          <cell r="V380">
            <v>1747.57</v>
          </cell>
        </row>
        <row r="381">
          <cell r="A381" t="str">
            <v>m0neenah 1-2014-8</v>
          </cell>
          <cell r="B381" t="str">
            <v>m0neenah 1-2014</v>
          </cell>
          <cell r="G381">
            <v>37.979999999999997</v>
          </cell>
          <cell r="H381">
            <v>260.39999999999998</v>
          </cell>
          <cell r="S381">
            <v>13.5412</v>
          </cell>
          <cell r="V381">
            <v>1921.3589999999999</v>
          </cell>
        </row>
        <row r="382">
          <cell r="A382" t="str">
            <v>m0neenah 1-2014-9</v>
          </cell>
          <cell r="B382" t="str">
            <v>m0neenah 1-2014</v>
          </cell>
          <cell r="G382">
            <v>12</v>
          </cell>
          <cell r="H382">
            <v>252</v>
          </cell>
          <cell r="S382">
            <v>0.24729999999999999</v>
          </cell>
          <cell r="V382">
            <v>615.17999999999995</v>
          </cell>
        </row>
        <row r="383">
          <cell r="A383" t="str">
            <v>m0neenah 1-2014-10</v>
          </cell>
          <cell r="B383" t="str">
            <v>m0neenah 1-2014</v>
          </cell>
          <cell r="G383">
            <v>6.85</v>
          </cell>
          <cell r="H383">
            <v>260.39999999999998</v>
          </cell>
          <cell r="S383">
            <v>4.6840999999999999</v>
          </cell>
          <cell r="V383">
            <v>343.00300000000004</v>
          </cell>
        </row>
        <row r="384">
          <cell r="A384" t="str">
            <v>m0neenah 1-2014-11</v>
          </cell>
          <cell r="B384" t="str">
            <v>m0neenah 1-2014</v>
          </cell>
          <cell r="G384">
            <v>15</v>
          </cell>
          <cell r="H384">
            <v>252</v>
          </cell>
          <cell r="S384">
            <v>13.1044</v>
          </cell>
          <cell r="V384">
            <v>917.97</v>
          </cell>
        </row>
        <row r="385">
          <cell r="A385" t="str">
            <v>m0neenah 1-2014-12</v>
          </cell>
          <cell r="B385" t="str">
            <v>m0neenah 1-2014</v>
          </cell>
          <cell r="G385">
            <v>4.6500000000000004</v>
          </cell>
          <cell r="H385">
            <v>260.39999999999998</v>
          </cell>
          <cell r="S385">
            <v>4.6840999999999999</v>
          </cell>
          <cell r="V385">
            <v>297.70999999999998</v>
          </cell>
        </row>
        <row r="386">
          <cell r="A386" t="str">
            <v>m0neenah 1-2015-1</v>
          </cell>
          <cell r="B386" t="str">
            <v>m0neenah 1-2015</v>
          </cell>
          <cell r="G386">
            <v>12.4</v>
          </cell>
          <cell r="H386">
            <v>260.39999999999998</v>
          </cell>
          <cell r="S386">
            <v>13.5412</v>
          </cell>
          <cell r="V386">
            <v>701.92</v>
          </cell>
        </row>
        <row r="387">
          <cell r="A387" t="str">
            <v>m0neenah 1-2015-2</v>
          </cell>
          <cell r="B387" t="str">
            <v>m0neenah 1-2015</v>
          </cell>
          <cell r="G387">
            <v>29.4</v>
          </cell>
          <cell r="H387">
            <v>235.2</v>
          </cell>
          <cell r="S387">
            <v>24.230799999999999</v>
          </cell>
          <cell r="V387">
            <v>1662.3677</v>
          </cell>
        </row>
        <row r="388">
          <cell r="A388" t="str">
            <v>m0neenah 1-2015-3</v>
          </cell>
          <cell r="B388" t="str">
            <v>m0neenah 1-2015</v>
          </cell>
          <cell r="G388">
            <v>23.25</v>
          </cell>
          <cell r="H388">
            <v>260.39999999999998</v>
          </cell>
          <cell r="S388">
            <v>17.969799999999999</v>
          </cell>
          <cell r="V388">
            <v>1189.2765999999999</v>
          </cell>
        </row>
        <row r="389">
          <cell r="A389" t="str">
            <v>m0neenah 1-2015-4</v>
          </cell>
          <cell r="B389" t="str">
            <v>m0neenah 1-2015</v>
          </cell>
          <cell r="G389">
            <v>23.51</v>
          </cell>
          <cell r="H389">
            <v>252</v>
          </cell>
          <cell r="S389">
            <v>17.3901</v>
          </cell>
          <cell r="V389">
            <v>1086.2236</v>
          </cell>
        </row>
        <row r="390">
          <cell r="A390" t="str">
            <v>m0neenah 1-2015-5</v>
          </cell>
          <cell r="B390" t="str">
            <v>m0neenah 1-2015</v>
          </cell>
          <cell r="G390">
            <v>17.440000000000001</v>
          </cell>
          <cell r="H390">
            <v>260.39999999999998</v>
          </cell>
          <cell r="S390">
            <v>4.6840999999999999</v>
          </cell>
          <cell r="V390">
            <v>887.83</v>
          </cell>
        </row>
        <row r="391">
          <cell r="A391" t="str">
            <v>m0neenah 1-2015-6</v>
          </cell>
          <cell r="B391" t="str">
            <v>m0neenah 1-2015</v>
          </cell>
          <cell r="G391">
            <v>34.44</v>
          </cell>
          <cell r="H391">
            <v>252</v>
          </cell>
          <cell r="S391">
            <v>13.1044</v>
          </cell>
          <cell r="V391">
            <v>2078.5100000000002</v>
          </cell>
        </row>
        <row r="392">
          <cell r="A392" t="str">
            <v>m0neenah 1-2015-7</v>
          </cell>
          <cell r="B392" t="str">
            <v>m0neenah 1-2015</v>
          </cell>
          <cell r="G392">
            <v>40.5</v>
          </cell>
          <cell r="H392">
            <v>260.39999999999998</v>
          </cell>
          <cell r="S392">
            <v>13.5412</v>
          </cell>
          <cell r="V392">
            <v>2086.7950000000001</v>
          </cell>
        </row>
        <row r="393">
          <cell r="A393" t="str">
            <v>m0neenah 1-2015-8</v>
          </cell>
          <cell r="B393" t="str">
            <v>m0neenah 1-2015</v>
          </cell>
          <cell r="G393">
            <v>48.49</v>
          </cell>
          <cell r="H393">
            <v>260.39999999999998</v>
          </cell>
          <cell r="S393">
            <v>17.969799999999999</v>
          </cell>
          <cell r="V393">
            <v>2511.1100999999999</v>
          </cell>
        </row>
        <row r="394">
          <cell r="A394" t="str">
            <v>m0neenah 1-2015-9</v>
          </cell>
          <cell r="B394" t="str">
            <v>m0neenah 1-2015</v>
          </cell>
          <cell r="G394">
            <v>15.38</v>
          </cell>
          <cell r="H394">
            <v>252</v>
          </cell>
          <cell r="S394">
            <v>0.24729999999999999</v>
          </cell>
          <cell r="V394">
            <v>737.64</v>
          </cell>
        </row>
        <row r="395">
          <cell r="A395" t="str">
            <v>m0neenah 1-2015-10</v>
          </cell>
          <cell r="B395" t="str">
            <v>m0neenah 1-2015</v>
          </cell>
          <cell r="G395">
            <v>26.65</v>
          </cell>
          <cell r="H395">
            <v>260.39999999999998</v>
          </cell>
          <cell r="S395">
            <v>13.5412</v>
          </cell>
          <cell r="V395">
            <v>1382.38</v>
          </cell>
        </row>
        <row r="396">
          <cell r="A396" t="str">
            <v>m0neenah 1-2015-11</v>
          </cell>
          <cell r="B396" t="str">
            <v>m0neenah 1-2015</v>
          </cell>
          <cell r="G396">
            <v>10.5</v>
          </cell>
          <cell r="H396">
            <v>252</v>
          </cell>
          <cell r="S396">
            <v>4.5330000000000004</v>
          </cell>
          <cell r="V396">
            <v>636.52</v>
          </cell>
        </row>
        <row r="397">
          <cell r="A397" t="str">
            <v>m0neenah 1-2015-12</v>
          </cell>
          <cell r="B397" t="str">
            <v>m0neenah 1-2015</v>
          </cell>
          <cell r="G397">
            <v>12.4</v>
          </cell>
          <cell r="H397">
            <v>260.39999999999998</v>
          </cell>
          <cell r="S397">
            <v>9.1126000000000005</v>
          </cell>
          <cell r="V397">
            <v>773.83</v>
          </cell>
        </row>
        <row r="398">
          <cell r="A398" t="str">
            <v>m0neenah 1-2016-1</v>
          </cell>
          <cell r="B398" t="str">
            <v>m0neenah 1-2016</v>
          </cell>
          <cell r="G398">
            <v>13.31</v>
          </cell>
          <cell r="H398">
            <v>260.39999999999998</v>
          </cell>
          <cell r="S398">
            <v>13.5412</v>
          </cell>
          <cell r="V398">
            <v>732.29</v>
          </cell>
        </row>
        <row r="399">
          <cell r="A399" t="str">
            <v>m0neenah 1-2016-2</v>
          </cell>
          <cell r="B399" t="str">
            <v>m0neenah 1-2016</v>
          </cell>
          <cell r="G399">
            <v>21</v>
          </cell>
          <cell r="H399">
            <v>235.2</v>
          </cell>
          <cell r="S399">
            <v>20.230799999999999</v>
          </cell>
          <cell r="V399">
            <v>1199.58</v>
          </cell>
        </row>
        <row r="400">
          <cell r="A400" t="str">
            <v>m0neenah 1-2016-3</v>
          </cell>
          <cell r="B400" t="str">
            <v>m0neenah 1-2016</v>
          </cell>
          <cell r="G400">
            <v>10.85</v>
          </cell>
          <cell r="H400">
            <v>260.39999999999998</v>
          </cell>
          <cell r="S400">
            <v>9.1126000000000005</v>
          </cell>
          <cell r="V400">
            <v>566.63</v>
          </cell>
        </row>
        <row r="401">
          <cell r="A401" t="str">
            <v>m0neenah 1-2016-4</v>
          </cell>
          <cell r="B401" t="str">
            <v>m0neenah 1-2016</v>
          </cell>
          <cell r="G401">
            <v>17.920000000000002</v>
          </cell>
          <cell r="H401">
            <v>252</v>
          </cell>
          <cell r="S401">
            <v>8.8186999999999998</v>
          </cell>
          <cell r="V401">
            <v>859.15</v>
          </cell>
        </row>
        <row r="402">
          <cell r="A402" t="str">
            <v>m0neenah 1-2016-5</v>
          </cell>
          <cell r="B402" t="str">
            <v>m0neenah 1-2016</v>
          </cell>
          <cell r="G402">
            <v>18.489999999999998</v>
          </cell>
          <cell r="H402">
            <v>260.39999999999998</v>
          </cell>
          <cell r="S402">
            <v>13.5412</v>
          </cell>
          <cell r="V402">
            <v>939.86</v>
          </cell>
        </row>
        <row r="403">
          <cell r="A403" t="str">
            <v>m0neenah 1-2016-6</v>
          </cell>
          <cell r="B403" t="str">
            <v>m0neenah 1-2016</v>
          </cell>
          <cell r="G403">
            <v>13.5</v>
          </cell>
          <cell r="H403">
            <v>252</v>
          </cell>
          <cell r="S403">
            <v>4.5330000000000004</v>
          </cell>
          <cell r="V403">
            <v>869.49</v>
          </cell>
        </row>
        <row r="404">
          <cell r="A404" t="str">
            <v>m0neenah 1-2016-7</v>
          </cell>
          <cell r="B404" t="str">
            <v>m0neenah 1-2016</v>
          </cell>
          <cell r="G404">
            <v>34.1</v>
          </cell>
          <cell r="H404">
            <v>260.39999999999998</v>
          </cell>
          <cell r="S404">
            <v>13.5412</v>
          </cell>
          <cell r="V404">
            <v>1759.51</v>
          </cell>
        </row>
        <row r="405">
          <cell r="A405" t="str">
            <v>m0neenah 1-2016-8</v>
          </cell>
          <cell r="B405" t="str">
            <v>m0neenah 1-2016</v>
          </cell>
          <cell r="G405">
            <v>39.520000000000003</v>
          </cell>
          <cell r="H405">
            <v>260.39999999999998</v>
          </cell>
          <cell r="S405">
            <v>13.5412</v>
          </cell>
          <cell r="V405">
            <v>2033.27</v>
          </cell>
        </row>
        <row r="406">
          <cell r="A406" t="str">
            <v>m0neenah 1-2016-9</v>
          </cell>
          <cell r="B406" t="str">
            <v>m0neenah 1-2016</v>
          </cell>
          <cell r="G406">
            <v>0</v>
          </cell>
          <cell r="H406">
            <v>252</v>
          </cell>
          <cell r="S406">
            <v>0</v>
          </cell>
          <cell r="V406">
            <v>0</v>
          </cell>
        </row>
        <row r="407">
          <cell r="A407" t="str">
            <v>m0neenah 1-2016-10</v>
          </cell>
          <cell r="B407" t="str">
            <v>m0neenah 1-2016</v>
          </cell>
          <cell r="G407">
            <v>17.93</v>
          </cell>
          <cell r="H407">
            <v>260.39999999999998</v>
          </cell>
          <cell r="S407">
            <v>13.5412</v>
          </cell>
          <cell r="V407">
            <v>927.42</v>
          </cell>
        </row>
        <row r="408">
          <cell r="A408" t="str">
            <v>m0neenah 1-2016-11</v>
          </cell>
          <cell r="B408" t="str">
            <v>m0neenah 1-2016</v>
          </cell>
          <cell r="G408">
            <v>3.81</v>
          </cell>
          <cell r="H408">
            <v>252</v>
          </cell>
          <cell r="S408">
            <v>0.24729999999999999</v>
          </cell>
          <cell r="V408">
            <v>248.38</v>
          </cell>
        </row>
        <row r="409">
          <cell r="A409" t="str">
            <v>m0neenah 1-2016-12</v>
          </cell>
          <cell r="B409" t="str">
            <v>m0neenah 1-2016</v>
          </cell>
          <cell r="G409">
            <v>7.75</v>
          </cell>
          <cell r="H409">
            <v>260.39999999999998</v>
          </cell>
          <cell r="S409">
            <v>9.1126000000000005</v>
          </cell>
          <cell r="V409">
            <v>494.51</v>
          </cell>
        </row>
        <row r="410">
          <cell r="A410" t="str">
            <v>m0neenah 1-2017-1</v>
          </cell>
          <cell r="B410" t="str">
            <v>m0neenah 1-2017</v>
          </cell>
          <cell r="G410">
            <v>22.42</v>
          </cell>
          <cell r="H410">
            <v>260.39999999999998</v>
          </cell>
          <cell r="S410">
            <v>26.826899999999998</v>
          </cell>
          <cell r="V410">
            <v>1279.78</v>
          </cell>
        </row>
        <row r="411">
          <cell r="A411" t="str">
            <v>m0neenah 1-2017-2</v>
          </cell>
          <cell r="B411" t="str">
            <v>m0neenah 1-2017</v>
          </cell>
          <cell r="G411">
            <v>31.15</v>
          </cell>
          <cell r="H411">
            <v>235.2</v>
          </cell>
          <cell r="S411">
            <v>20.230799999999999</v>
          </cell>
          <cell r="V411">
            <v>1733.57</v>
          </cell>
        </row>
        <row r="412">
          <cell r="A412" t="str">
            <v>m0neenah 1-2017-3</v>
          </cell>
          <cell r="B412" t="str">
            <v>m0neenah 1-2017</v>
          </cell>
          <cell r="G412">
            <v>15.12</v>
          </cell>
          <cell r="H412">
            <v>260.39999999999998</v>
          </cell>
          <cell r="S412">
            <v>17.969799999999999</v>
          </cell>
          <cell r="V412">
            <v>774.01599999999996</v>
          </cell>
        </row>
        <row r="413">
          <cell r="A413" t="str">
            <v>m0neenah 1-2017-4</v>
          </cell>
          <cell r="B413" t="str">
            <v>m0neenah 1-2017</v>
          </cell>
          <cell r="G413">
            <v>12</v>
          </cell>
          <cell r="H413">
            <v>252</v>
          </cell>
          <cell r="S413">
            <v>8.8186999999999998</v>
          </cell>
          <cell r="V413">
            <v>583.89</v>
          </cell>
        </row>
        <row r="414">
          <cell r="A414" t="str">
            <v>m0neenah 1-2017-5</v>
          </cell>
          <cell r="B414" t="str">
            <v>m0neenah 1-2017</v>
          </cell>
          <cell r="G414">
            <v>21.68</v>
          </cell>
          <cell r="H414">
            <v>260.39999999999998</v>
          </cell>
          <cell r="S414">
            <v>9.1126000000000005</v>
          </cell>
          <cell r="V414">
            <v>1142.1099999999999</v>
          </cell>
        </row>
        <row r="415">
          <cell r="A415" t="str">
            <v>m0neenah 1-2017-6</v>
          </cell>
          <cell r="B415" t="str">
            <v>m0neenah 1-2017</v>
          </cell>
          <cell r="G415">
            <v>18</v>
          </cell>
          <cell r="H415">
            <v>252</v>
          </cell>
          <cell r="S415">
            <v>4.5330000000000004</v>
          </cell>
          <cell r="V415">
            <v>1185.74</v>
          </cell>
        </row>
        <row r="416">
          <cell r="A416" t="str">
            <v>m0neenah 1-2017-7</v>
          </cell>
          <cell r="B416" t="str">
            <v>m0neenah 1-2017</v>
          </cell>
          <cell r="G416">
            <v>28.29</v>
          </cell>
          <cell r="H416">
            <v>260.39999999999998</v>
          </cell>
          <cell r="S416">
            <v>9.1126000000000005</v>
          </cell>
          <cell r="V416">
            <v>1506.52</v>
          </cell>
        </row>
        <row r="417">
          <cell r="A417" t="str">
            <v>m0neenah 1-2017-8</v>
          </cell>
          <cell r="B417" t="str">
            <v>m0neenah 1-2017</v>
          </cell>
          <cell r="G417">
            <v>35.25</v>
          </cell>
          <cell r="H417">
            <v>260.39999999999998</v>
          </cell>
          <cell r="S417">
            <v>13.5412</v>
          </cell>
          <cell r="V417">
            <v>1864.19</v>
          </cell>
        </row>
        <row r="418">
          <cell r="A418" t="str">
            <v>m0neenah 1-2017-9</v>
          </cell>
          <cell r="B418" t="str">
            <v>m0neenah 1-2017</v>
          </cell>
          <cell r="G418">
            <v>10.25</v>
          </cell>
          <cell r="H418">
            <v>252</v>
          </cell>
          <cell r="S418">
            <v>0.24729999999999999</v>
          </cell>
          <cell r="V418">
            <v>501.74</v>
          </cell>
        </row>
        <row r="419">
          <cell r="A419" t="str">
            <v>m0neenah 1-2017-10</v>
          </cell>
          <cell r="B419" t="str">
            <v>m0neenah 1-2017</v>
          </cell>
          <cell r="G419">
            <v>20.92</v>
          </cell>
          <cell r="H419">
            <v>260.39999999999998</v>
          </cell>
          <cell r="S419">
            <v>9.1126000000000005</v>
          </cell>
          <cell r="V419">
            <v>1025.8139000000001</v>
          </cell>
        </row>
        <row r="420">
          <cell r="A420" t="str">
            <v>m0neenah 1-2017-11</v>
          </cell>
          <cell r="B420" t="str">
            <v>m0neenah 1-2017</v>
          </cell>
          <cell r="G420">
            <v>7.5</v>
          </cell>
          <cell r="H420">
            <v>252</v>
          </cell>
          <cell r="S420">
            <v>4.5330000000000004</v>
          </cell>
          <cell r="V420">
            <v>488.41</v>
          </cell>
        </row>
        <row r="421">
          <cell r="A421" t="str">
            <v>m0neenah 1-2017-12</v>
          </cell>
          <cell r="B421" t="str">
            <v>m0neenah 1-2017</v>
          </cell>
          <cell r="G421">
            <v>11.46</v>
          </cell>
          <cell r="H421">
            <v>260.39999999999998</v>
          </cell>
          <cell r="S421">
            <v>4.6840999999999999</v>
          </cell>
          <cell r="V421">
            <v>669.23</v>
          </cell>
        </row>
        <row r="422">
          <cell r="A422" t="str">
            <v>m0neenah 1-2018-1</v>
          </cell>
          <cell r="B422" t="str">
            <v>m0neenah 1-2018</v>
          </cell>
          <cell r="G422">
            <v>20.149999999999999</v>
          </cell>
          <cell r="H422">
            <v>260.39999999999998</v>
          </cell>
          <cell r="S422">
            <v>22.398399999999999</v>
          </cell>
          <cell r="V422">
            <v>1179.27</v>
          </cell>
        </row>
        <row r="423">
          <cell r="A423" t="str">
            <v>m0neenah 1-2018-2</v>
          </cell>
          <cell r="B423" t="str">
            <v>m0neenah 1-2018</v>
          </cell>
          <cell r="G423">
            <v>13.67</v>
          </cell>
          <cell r="H423">
            <v>235.2</v>
          </cell>
          <cell r="S423">
            <v>16.230799999999999</v>
          </cell>
          <cell r="V423">
            <v>756.14649999999995</v>
          </cell>
        </row>
        <row r="424">
          <cell r="A424" t="str">
            <v>m0neenah 1-2018-3</v>
          </cell>
          <cell r="B424" t="str">
            <v>m0neenah 1-2018</v>
          </cell>
          <cell r="G424">
            <v>17.05</v>
          </cell>
          <cell r="H424">
            <v>260.39999999999998</v>
          </cell>
          <cell r="S424">
            <v>13.5412</v>
          </cell>
          <cell r="V424">
            <v>995.37</v>
          </cell>
        </row>
        <row r="425">
          <cell r="A425" t="str">
            <v>m0neenah 1-2018-4</v>
          </cell>
          <cell r="B425" t="str">
            <v>m0neenah 1-2018</v>
          </cell>
          <cell r="G425">
            <v>10.92</v>
          </cell>
          <cell r="H425">
            <v>252</v>
          </cell>
          <cell r="S425">
            <v>13.1044</v>
          </cell>
          <cell r="V425">
            <v>528.39159999999993</v>
          </cell>
        </row>
        <row r="426">
          <cell r="A426" t="str">
            <v>m0neenah 1-2018-5</v>
          </cell>
          <cell r="B426" t="str">
            <v>m0neenah 1-2018</v>
          </cell>
          <cell r="G426">
            <v>20.149999999999999</v>
          </cell>
          <cell r="H426">
            <v>260.39999999999998</v>
          </cell>
          <cell r="S426">
            <v>4.6840999999999999</v>
          </cell>
          <cell r="V426">
            <v>1025.4100000000001</v>
          </cell>
        </row>
        <row r="427">
          <cell r="A427" t="str">
            <v>m0neenah 1-2018-6</v>
          </cell>
          <cell r="B427" t="str">
            <v>m0neenah 1-2018</v>
          </cell>
          <cell r="G427">
            <v>9</v>
          </cell>
          <cell r="H427">
            <v>252</v>
          </cell>
          <cell r="S427">
            <v>0.24729999999999999</v>
          </cell>
          <cell r="V427">
            <v>620.66</v>
          </cell>
        </row>
        <row r="428">
          <cell r="A428" t="str">
            <v>m0neenah 1-2018-7</v>
          </cell>
          <cell r="B428" t="str">
            <v>m0neenah 1-2018</v>
          </cell>
          <cell r="G428">
            <v>32.94</v>
          </cell>
          <cell r="H428">
            <v>260.39999999999998</v>
          </cell>
          <cell r="S428">
            <v>13.5412</v>
          </cell>
          <cell r="V428">
            <v>1753.84</v>
          </cell>
        </row>
        <row r="429">
          <cell r="A429" t="str">
            <v>m0neenah 1-2018-8</v>
          </cell>
          <cell r="B429" t="str">
            <v>m0neenah 1-2018</v>
          </cell>
          <cell r="G429">
            <v>36.04</v>
          </cell>
          <cell r="H429">
            <v>260.39999999999998</v>
          </cell>
          <cell r="S429">
            <v>17.969799999999999</v>
          </cell>
          <cell r="V429">
            <v>1860.6412</v>
          </cell>
        </row>
        <row r="430">
          <cell r="A430" t="str">
            <v>m0neenah 1-2018-9</v>
          </cell>
          <cell r="B430" t="str">
            <v>m0neenah 1-2018</v>
          </cell>
          <cell r="G430">
            <v>8.3800000000000008</v>
          </cell>
          <cell r="H430">
            <v>252</v>
          </cell>
          <cell r="S430">
            <v>0.24729999999999999</v>
          </cell>
          <cell r="V430">
            <v>429.97</v>
          </cell>
        </row>
        <row r="431">
          <cell r="A431" t="str">
            <v>m0neenah 1-2018-10</v>
          </cell>
          <cell r="B431" t="str">
            <v>m0neenah 1-2018</v>
          </cell>
          <cell r="G431">
            <v>6.92</v>
          </cell>
          <cell r="H431">
            <v>260.39999999999998</v>
          </cell>
          <cell r="S431">
            <v>9.1126000000000005</v>
          </cell>
          <cell r="V431">
            <v>361.33</v>
          </cell>
        </row>
        <row r="432">
          <cell r="A432" t="str">
            <v>m0neenah 1-2018-11</v>
          </cell>
          <cell r="B432" t="str">
            <v>m0neenah 1-2018</v>
          </cell>
          <cell r="G432">
            <v>9</v>
          </cell>
          <cell r="H432">
            <v>252</v>
          </cell>
          <cell r="S432">
            <v>4.5330000000000004</v>
          </cell>
          <cell r="V432">
            <v>530.65</v>
          </cell>
        </row>
        <row r="433">
          <cell r="A433" t="str">
            <v>m0neenah 1-2018-12</v>
          </cell>
          <cell r="B433" t="str">
            <v>m0neenah 1-2018</v>
          </cell>
          <cell r="G433">
            <v>15.5</v>
          </cell>
          <cell r="H433">
            <v>260.39999999999998</v>
          </cell>
          <cell r="S433">
            <v>13.5412</v>
          </cell>
          <cell r="V433">
            <v>1012.65</v>
          </cell>
        </row>
        <row r="434">
          <cell r="A434" t="str">
            <v>m0neenah 1-2019-1</v>
          </cell>
          <cell r="B434" t="str">
            <v>m0neenah 1-2019</v>
          </cell>
          <cell r="G434">
            <v>6.2</v>
          </cell>
          <cell r="H434">
            <v>260.39999999999998</v>
          </cell>
          <cell r="S434">
            <v>4.6840999999999999</v>
          </cell>
          <cell r="V434">
            <v>337</v>
          </cell>
        </row>
        <row r="435">
          <cell r="A435" t="str">
            <v>m0neenah 1-2019-2</v>
          </cell>
          <cell r="B435" t="str">
            <v>m0neenah 1-2019</v>
          </cell>
          <cell r="G435">
            <v>9.43</v>
          </cell>
          <cell r="H435">
            <v>235.2</v>
          </cell>
          <cell r="S435">
            <v>8.2308000000000003</v>
          </cell>
          <cell r="V435">
            <v>456.01889999999997</v>
          </cell>
        </row>
        <row r="436">
          <cell r="A436" t="str">
            <v>m0neenah 1-2019-3</v>
          </cell>
          <cell r="B436" t="str">
            <v>m0neenah 1-2019</v>
          </cell>
          <cell r="G436">
            <v>7.75</v>
          </cell>
          <cell r="H436">
            <v>260.39999999999998</v>
          </cell>
          <cell r="S436">
            <v>4.6840999999999999</v>
          </cell>
          <cell r="V436">
            <v>425.14</v>
          </cell>
        </row>
        <row r="437">
          <cell r="A437" t="str">
            <v>m0neenah 1-2019-4</v>
          </cell>
          <cell r="B437" t="str">
            <v>m0neenah 1-2019</v>
          </cell>
          <cell r="G437">
            <v>2.5499999999999998</v>
          </cell>
          <cell r="H437">
            <v>252</v>
          </cell>
          <cell r="S437">
            <v>4.5330000000000004</v>
          </cell>
          <cell r="V437">
            <v>112.16</v>
          </cell>
        </row>
        <row r="438">
          <cell r="A438" t="str">
            <v>m0neenah 1-2019-5</v>
          </cell>
          <cell r="B438" t="str">
            <v>m0neenah 1-2019</v>
          </cell>
          <cell r="G438">
            <v>0</v>
          </cell>
          <cell r="H438">
            <v>260.39999999999998</v>
          </cell>
          <cell r="S438">
            <v>0</v>
          </cell>
          <cell r="V438">
            <v>0</v>
          </cell>
        </row>
        <row r="439">
          <cell r="A439" t="str">
            <v>m0neenah 1-2019-6</v>
          </cell>
          <cell r="B439" t="str">
            <v>m0neenah 1-2019</v>
          </cell>
          <cell r="G439">
            <v>0</v>
          </cell>
          <cell r="H439">
            <v>252</v>
          </cell>
          <cell r="S439">
            <v>0</v>
          </cell>
          <cell r="V439">
            <v>0</v>
          </cell>
        </row>
        <row r="440">
          <cell r="A440" t="str">
            <v>m0neenah 1-2019-7</v>
          </cell>
          <cell r="B440" t="str">
            <v>m0neenah 1-2019</v>
          </cell>
          <cell r="G440">
            <v>23.62</v>
          </cell>
          <cell r="H440">
            <v>260.39999999999998</v>
          </cell>
          <cell r="S440">
            <v>9.1126000000000005</v>
          </cell>
          <cell r="V440">
            <v>1185.9100000000001</v>
          </cell>
        </row>
        <row r="441">
          <cell r="A441" t="str">
            <v>m0neenah 1-2019-8</v>
          </cell>
          <cell r="B441" t="str">
            <v>m0neenah 1-2019</v>
          </cell>
          <cell r="G441">
            <v>27.46</v>
          </cell>
          <cell r="H441">
            <v>260.39999999999998</v>
          </cell>
          <cell r="S441">
            <v>9.1126000000000005</v>
          </cell>
          <cell r="V441">
            <v>1477.15</v>
          </cell>
        </row>
        <row r="442">
          <cell r="A442" t="str">
            <v>m0neenah 1-2019-9</v>
          </cell>
          <cell r="B442" t="str">
            <v>m0neenah 1-2019</v>
          </cell>
          <cell r="G442">
            <v>0</v>
          </cell>
          <cell r="H442">
            <v>252</v>
          </cell>
          <cell r="S442">
            <v>0</v>
          </cell>
          <cell r="V442">
            <v>0</v>
          </cell>
        </row>
        <row r="443">
          <cell r="A443" t="str">
            <v>m0neenah 1-2019-10</v>
          </cell>
          <cell r="B443" t="str">
            <v>m0neenah 1-2019</v>
          </cell>
          <cell r="G443">
            <v>5.99</v>
          </cell>
          <cell r="H443">
            <v>260.39999999999998</v>
          </cell>
          <cell r="S443">
            <v>0.2555</v>
          </cell>
          <cell r="V443">
            <v>287.77999999999997</v>
          </cell>
        </row>
        <row r="444">
          <cell r="A444" t="str">
            <v>m0neenah 1-2019-11</v>
          </cell>
          <cell r="B444" t="str">
            <v>m0neenah 1-2019</v>
          </cell>
          <cell r="G444">
            <v>4.9400000000000004</v>
          </cell>
          <cell r="H444">
            <v>252</v>
          </cell>
          <cell r="S444">
            <v>0.24729999999999999</v>
          </cell>
          <cell r="V444">
            <v>339.06</v>
          </cell>
        </row>
        <row r="445">
          <cell r="A445" t="str">
            <v>m0neenah 1-2019-12</v>
          </cell>
          <cell r="B445" t="str">
            <v>m0neenah 1-2019</v>
          </cell>
          <cell r="G445">
            <v>1.55</v>
          </cell>
          <cell r="H445">
            <v>260.39999999999998</v>
          </cell>
          <cell r="S445">
            <v>0.2555</v>
          </cell>
          <cell r="V445">
            <v>105.09</v>
          </cell>
        </row>
        <row r="446">
          <cell r="A446" t="str">
            <v>m0neenah 1-2020-1</v>
          </cell>
          <cell r="B446" t="str">
            <v>m0neenah 1-2020</v>
          </cell>
          <cell r="G446">
            <v>18.170000000000002</v>
          </cell>
          <cell r="H446">
            <v>260.39999999999998</v>
          </cell>
          <cell r="S446">
            <v>17.969799999999999</v>
          </cell>
          <cell r="V446">
            <v>978.87</v>
          </cell>
        </row>
        <row r="447">
          <cell r="A447" t="str">
            <v>m0neenah 1-2020-2</v>
          </cell>
          <cell r="B447" t="str">
            <v>m0neenah 1-2020</v>
          </cell>
          <cell r="G447">
            <v>9.7899999999999991</v>
          </cell>
          <cell r="H447">
            <v>235.2</v>
          </cell>
          <cell r="S447">
            <v>8.2308000000000003</v>
          </cell>
          <cell r="V447">
            <v>566.67999999999995</v>
          </cell>
        </row>
        <row r="448">
          <cell r="A448" t="str">
            <v>m0neenah 1-2020-3</v>
          </cell>
          <cell r="B448" t="str">
            <v>m0neenah 1-2020</v>
          </cell>
          <cell r="G448">
            <v>14.72</v>
          </cell>
          <cell r="H448">
            <v>260.39999999999998</v>
          </cell>
          <cell r="S448">
            <v>17.969799999999999</v>
          </cell>
          <cell r="V448">
            <v>758.5104</v>
          </cell>
        </row>
        <row r="449">
          <cell r="A449" t="str">
            <v>m0neenah 1-2020-4</v>
          </cell>
          <cell r="B449" t="str">
            <v>m0neenah 1-2020</v>
          </cell>
          <cell r="G449">
            <v>9.16</v>
          </cell>
          <cell r="H449">
            <v>252</v>
          </cell>
          <cell r="S449">
            <v>8.8186999999999998</v>
          </cell>
          <cell r="V449">
            <v>442.23</v>
          </cell>
        </row>
        <row r="450">
          <cell r="A450" t="str">
            <v>m0neenah 1-2020-5</v>
          </cell>
          <cell r="B450" t="str">
            <v>m0neenah 1-2020</v>
          </cell>
          <cell r="G450">
            <v>7.75</v>
          </cell>
          <cell r="H450">
            <v>260.39999999999998</v>
          </cell>
          <cell r="S450">
            <v>4.6840999999999999</v>
          </cell>
          <cell r="V450">
            <v>394.53</v>
          </cell>
        </row>
        <row r="451">
          <cell r="A451" t="str">
            <v>m0neenah 1-2020-6</v>
          </cell>
          <cell r="B451" t="str">
            <v>m0neenah 1-2020</v>
          </cell>
          <cell r="G451">
            <v>16.5</v>
          </cell>
          <cell r="H451">
            <v>252</v>
          </cell>
          <cell r="S451">
            <v>8.8186999999999998</v>
          </cell>
          <cell r="V451">
            <v>988.84</v>
          </cell>
        </row>
        <row r="452">
          <cell r="A452" t="str">
            <v>m0neenah 1-2020-7</v>
          </cell>
          <cell r="B452" t="str">
            <v>m0neenah 1-2020</v>
          </cell>
          <cell r="G452">
            <v>27.9</v>
          </cell>
          <cell r="H452">
            <v>260.39999999999998</v>
          </cell>
          <cell r="S452">
            <v>9.1126000000000005</v>
          </cell>
          <cell r="V452">
            <v>1436.78</v>
          </cell>
        </row>
        <row r="453">
          <cell r="A453" t="str">
            <v>m0neenah 1-2020-8</v>
          </cell>
          <cell r="B453" t="str">
            <v>m0neenah 1-2020</v>
          </cell>
          <cell r="G453">
            <v>29.25</v>
          </cell>
          <cell r="H453">
            <v>260.39999999999998</v>
          </cell>
          <cell r="S453">
            <v>9.1126000000000005</v>
          </cell>
          <cell r="V453">
            <v>1477.06</v>
          </cell>
        </row>
        <row r="454">
          <cell r="A454" t="str">
            <v>m0neenah 1-2020-9</v>
          </cell>
          <cell r="B454" t="str">
            <v>m0neenah 1-2020</v>
          </cell>
          <cell r="G454">
            <v>0</v>
          </cell>
          <cell r="H454">
            <v>252</v>
          </cell>
          <cell r="S454">
            <v>0</v>
          </cell>
          <cell r="V454">
            <v>0</v>
          </cell>
        </row>
        <row r="455">
          <cell r="A455" t="str">
            <v>m0neenah 1-2020-10</v>
          </cell>
          <cell r="B455" t="str">
            <v>m0neenah 1-2020</v>
          </cell>
          <cell r="G455">
            <v>6.2</v>
          </cell>
          <cell r="H455">
            <v>260.39999999999998</v>
          </cell>
          <cell r="S455">
            <v>4.6840999999999999</v>
          </cell>
          <cell r="V455">
            <v>342.75</v>
          </cell>
        </row>
        <row r="456">
          <cell r="A456" t="str">
            <v>m0neenah 1-2020-11</v>
          </cell>
          <cell r="B456" t="str">
            <v>m0neenah 1-2020</v>
          </cell>
          <cell r="G456">
            <v>4.5</v>
          </cell>
          <cell r="H456">
            <v>252</v>
          </cell>
          <cell r="S456">
            <v>4.5330000000000004</v>
          </cell>
          <cell r="V456">
            <v>292.39999999999998</v>
          </cell>
        </row>
        <row r="457">
          <cell r="A457" t="str">
            <v>m0neenah 1-2020-12</v>
          </cell>
          <cell r="B457" t="str">
            <v>m0neenah 1-2020</v>
          </cell>
          <cell r="G457">
            <v>9.3000000000000007</v>
          </cell>
          <cell r="H457">
            <v>260.39999999999998</v>
          </cell>
          <cell r="S457">
            <v>4.6840999999999999</v>
          </cell>
          <cell r="V457">
            <v>574.99</v>
          </cell>
        </row>
        <row r="458">
          <cell r="A458" t="str">
            <v>m0neenah 1-2021-1</v>
          </cell>
          <cell r="B458" t="str">
            <v>m0neenah 1-2021</v>
          </cell>
          <cell r="G458">
            <v>18.59</v>
          </cell>
          <cell r="H458">
            <v>260.39999999999998</v>
          </cell>
          <cell r="S458">
            <v>17.969799999999999</v>
          </cell>
          <cell r="V458">
            <v>1050.3499999999999</v>
          </cell>
        </row>
        <row r="459">
          <cell r="A459" t="str">
            <v>m0neenah 1-2021-2</v>
          </cell>
          <cell r="B459" t="str">
            <v>m0neenah 1-2021</v>
          </cell>
          <cell r="G459">
            <v>15.13</v>
          </cell>
          <cell r="H459">
            <v>235.2</v>
          </cell>
          <cell r="S459">
            <v>8.2308000000000003</v>
          </cell>
          <cell r="V459">
            <v>811.81</v>
          </cell>
        </row>
        <row r="460">
          <cell r="A460" t="str">
            <v>m0neenah 1-2021-3</v>
          </cell>
          <cell r="B460" t="str">
            <v>m0neenah 1-2021</v>
          </cell>
          <cell r="G460">
            <v>15.41</v>
          </cell>
          <cell r="H460">
            <v>260.39999999999998</v>
          </cell>
          <cell r="S460">
            <v>13.5412</v>
          </cell>
          <cell r="V460">
            <v>815.02</v>
          </cell>
        </row>
        <row r="461">
          <cell r="A461" t="str">
            <v>m0neenah 1-2021-4</v>
          </cell>
          <cell r="B461" t="str">
            <v>m0neenah 1-2021</v>
          </cell>
          <cell r="G461">
            <v>13.38</v>
          </cell>
          <cell r="H461">
            <v>252</v>
          </cell>
          <cell r="S461">
            <v>4.5330000000000004</v>
          </cell>
          <cell r="V461">
            <v>657.96</v>
          </cell>
        </row>
        <row r="462">
          <cell r="A462" t="str">
            <v>m0neenah 1-2021-5</v>
          </cell>
          <cell r="B462" t="str">
            <v>m0neenah 1-2021</v>
          </cell>
          <cell r="G462">
            <v>17.37</v>
          </cell>
          <cell r="H462">
            <v>260.39999999999998</v>
          </cell>
          <cell r="S462">
            <v>4.6840999999999999</v>
          </cell>
          <cell r="V462">
            <v>862.07</v>
          </cell>
        </row>
        <row r="463">
          <cell r="A463" t="str">
            <v>m0neenah 1-2021-6</v>
          </cell>
          <cell r="B463" t="str">
            <v>m0neenah 1-2021</v>
          </cell>
          <cell r="G463">
            <v>21.71</v>
          </cell>
          <cell r="H463">
            <v>252</v>
          </cell>
          <cell r="S463">
            <v>4.5330000000000004</v>
          </cell>
          <cell r="V463">
            <v>1254.74</v>
          </cell>
        </row>
        <row r="464">
          <cell r="A464" t="str">
            <v>m0neenah 1-2021-7</v>
          </cell>
          <cell r="B464" t="str">
            <v>m0neenah 1-2021</v>
          </cell>
          <cell r="G464">
            <v>31</v>
          </cell>
          <cell r="H464">
            <v>260.39999999999998</v>
          </cell>
          <cell r="S464">
            <v>13.5412</v>
          </cell>
          <cell r="V464">
            <v>1539.17</v>
          </cell>
        </row>
        <row r="465">
          <cell r="A465" t="str">
            <v>m0neenah 1-2021-8</v>
          </cell>
          <cell r="B465" t="str">
            <v>m0neenah 1-2021</v>
          </cell>
          <cell r="G465">
            <v>27.9</v>
          </cell>
          <cell r="H465">
            <v>260.39999999999998</v>
          </cell>
          <cell r="S465">
            <v>9.1126000000000005</v>
          </cell>
          <cell r="V465">
            <v>1490.04</v>
          </cell>
        </row>
        <row r="466">
          <cell r="A466" t="str">
            <v>m0neenah 1-2021-9</v>
          </cell>
          <cell r="B466" t="str">
            <v>m0neenah 1-2021</v>
          </cell>
          <cell r="G466">
            <v>7.5</v>
          </cell>
          <cell r="H466">
            <v>252</v>
          </cell>
          <cell r="S466">
            <v>0.24729999999999999</v>
          </cell>
          <cell r="V466">
            <v>426.49</v>
          </cell>
        </row>
        <row r="467">
          <cell r="A467" t="str">
            <v>m0neenah 1-2021-10</v>
          </cell>
          <cell r="B467" t="str">
            <v>m0neenah 1-2021</v>
          </cell>
          <cell r="G467">
            <v>9.3000000000000007</v>
          </cell>
          <cell r="H467">
            <v>260.39999999999998</v>
          </cell>
          <cell r="S467">
            <v>9.1126000000000005</v>
          </cell>
          <cell r="V467">
            <v>464.31</v>
          </cell>
        </row>
        <row r="468">
          <cell r="A468" t="str">
            <v>m0neenah 1-2021-11</v>
          </cell>
          <cell r="B468" t="str">
            <v>m0neenah 1-2021</v>
          </cell>
          <cell r="G468">
            <v>5.93</v>
          </cell>
          <cell r="H468">
            <v>252</v>
          </cell>
          <cell r="S468">
            <v>0.24729999999999999</v>
          </cell>
          <cell r="V468">
            <v>314.47000000000003</v>
          </cell>
        </row>
        <row r="469">
          <cell r="A469" t="str">
            <v>m0neenah 1-2021-12</v>
          </cell>
          <cell r="B469" t="str">
            <v>m0neenah 1-2021</v>
          </cell>
          <cell r="G469">
            <v>12.4</v>
          </cell>
          <cell r="H469">
            <v>260.39999999999998</v>
          </cell>
          <cell r="S469">
            <v>9.1126000000000005</v>
          </cell>
          <cell r="V469">
            <v>791.5</v>
          </cell>
        </row>
        <row r="470">
          <cell r="A470" t="str">
            <v>m0neenah 1-2022-1</v>
          </cell>
          <cell r="B470" t="str">
            <v>m0neenah 1-2022</v>
          </cell>
          <cell r="G470">
            <v>15.5</v>
          </cell>
          <cell r="H470">
            <v>260.39999999999998</v>
          </cell>
          <cell r="S470">
            <v>13.5412</v>
          </cell>
          <cell r="V470">
            <v>911.43</v>
          </cell>
        </row>
        <row r="471">
          <cell r="A471" t="str">
            <v>m0neenah 1-2022-2</v>
          </cell>
          <cell r="B471" t="str">
            <v>m0neenah 1-2022</v>
          </cell>
          <cell r="G471">
            <v>5.95</v>
          </cell>
          <cell r="H471">
            <v>235.2</v>
          </cell>
          <cell r="S471">
            <v>0.23080000000000001</v>
          </cell>
          <cell r="V471">
            <v>353.94409999999999</v>
          </cell>
        </row>
        <row r="472">
          <cell r="A472" t="str">
            <v>m0neenah 1-2022-3</v>
          </cell>
          <cell r="B472" t="str">
            <v>m0neenah 1-2022</v>
          </cell>
          <cell r="G472">
            <v>8.48</v>
          </cell>
          <cell r="H472">
            <v>260.39999999999998</v>
          </cell>
          <cell r="S472">
            <v>9.1126000000000005</v>
          </cell>
          <cell r="V472">
            <v>426.07</v>
          </cell>
        </row>
        <row r="473">
          <cell r="A473" t="str">
            <v>m0neenah 1-2022-4</v>
          </cell>
          <cell r="B473" t="str">
            <v>m0neenah 1-2022</v>
          </cell>
          <cell r="G473">
            <v>0</v>
          </cell>
          <cell r="H473">
            <v>252</v>
          </cell>
          <cell r="S473">
            <v>0</v>
          </cell>
          <cell r="V473">
            <v>0</v>
          </cell>
        </row>
        <row r="474">
          <cell r="A474" t="str">
            <v>m0neenah 1-2022-5</v>
          </cell>
          <cell r="B474" t="str">
            <v>m0neenah 1-2022</v>
          </cell>
          <cell r="G474">
            <v>12.79</v>
          </cell>
          <cell r="H474">
            <v>260.39999999999998</v>
          </cell>
          <cell r="S474">
            <v>0.2555</v>
          </cell>
          <cell r="V474">
            <v>710.82</v>
          </cell>
        </row>
        <row r="475">
          <cell r="A475" t="str">
            <v>m0neenah 1-2022-6</v>
          </cell>
          <cell r="B475" t="str">
            <v>m0neenah 1-2022</v>
          </cell>
          <cell r="G475">
            <v>10.5</v>
          </cell>
          <cell r="H475">
            <v>252</v>
          </cell>
          <cell r="S475">
            <v>4.5330000000000004</v>
          </cell>
          <cell r="V475">
            <v>704.64</v>
          </cell>
        </row>
        <row r="476">
          <cell r="A476" t="str">
            <v>m0neenah 1-2022-7</v>
          </cell>
          <cell r="B476" t="str">
            <v>m0neenah 1-2022</v>
          </cell>
          <cell r="G476">
            <v>18.82</v>
          </cell>
          <cell r="H476">
            <v>260.39999999999998</v>
          </cell>
          <cell r="S476">
            <v>13.5412</v>
          </cell>
          <cell r="V476">
            <v>950.03</v>
          </cell>
        </row>
        <row r="477">
          <cell r="A477" t="str">
            <v>m0neenah 1-2022-8</v>
          </cell>
          <cell r="B477" t="str">
            <v>m0neenah 1-2022</v>
          </cell>
          <cell r="G477">
            <v>29.86</v>
          </cell>
          <cell r="H477">
            <v>260.39999999999998</v>
          </cell>
          <cell r="S477">
            <v>13.5412</v>
          </cell>
          <cell r="V477">
            <v>1621.71</v>
          </cell>
        </row>
        <row r="478">
          <cell r="A478" t="str">
            <v>m0neenah 1-2022-9</v>
          </cell>
          <cell r="B478" t="str">
            <v>m0neenah 1-2022</v>
          </cell>
          <cell r="G478">
            <v>0</v>
          </cell>
          <cell r="H478">
            <v>252</v>
          </cell>
          <cell r="S478">
            <v>0</v>
          </cell>
          <cell r="V478">
            <v>0</v>
          </cell>
        </row>
        <row r="479">
          <cell r="A479" t="str">
            <v>m0neenah 1-2022-10</v>
          </cell>
          <cell r="B479" t="str">
            <v>m0neenah 1-2022</v>
          </cell>
          <cell r="G479">
            <v>1.55</v>
          </cell>
          <cell r="H479">
            <v>260.39999999999998</v>
          </cell>
          <cell r="S479">
            <v>0.2555</v>
          </cell>
          <cell r="V479">
            <v>90.34</v>
          </cell>
        </row>
        <row r="480">
          <cell r="A480" t="str">
            <v>m0neenah 1-2022-11</v>
          </cell>
          <cell r="B480" t="str">
            <v>m0neenah 1-2022</v>
          </cell>
          <cell r="G480">
            <v>7.5</v>
          </cell>
          <cell r="H480">
            <v>252</v>
          </cell>
          <cell r="S480">
            <v>4.5330000000000004</v>
          </cell>
          <cell r="V480">
            <v>450.37</v>
          </cell>
        </row>
        <row r="481">
          <cell r="A481" t="str">
            <v>m0neenah 1-2022-12</v>
          </cell>
          <cell r="B481" t="str">
            <v>m0neenah 1-2022</v>
          </cell>
          <cell r="G481">
            <v>7.75</v>
          </cell>
          <cell r="H481">
            <v>260.39999999999998</v>
          </cell>
          <cell r="S481">
            <v>9.1126000000000005</v>
          </cell>
          <cell r="V481">
            <v>499.62</v>
          </cell>
        </row>
        <row r="482">
          <cell r="A482" t="str">
            <v>--</v>
          </cell>
          <cell r="B482" t="str">
            <v>-</v>
          </cell>
          <cell r="V482">
            <v>0</v>
          </cell>
        </row>
        <row r="483">
          <cell r="A483" t="str">
            <v>--</v>
          </cell>
          <cell r="B483" t="str">
            <v>-</v>
          </cell>
          <cell r="V483">
            <v>0</v>
          </cell>
        </row>
        <row r="484">
          <cell r="A484" t="str">
            <v>--</v>
          </cell>
          <cell r="B484" t="str">
            <v>-</v>
          </cell>
          <cell r="V484">
            <v>0</v>
          </cell>
        </row>
        <row r="485">
          <cell r="A485" t="str">
            <v>m0upson 1-2003-4</v>
          </cell>
          <cell r="B485" t="str">
            <v>m0upson 1-2003</v>
          </cell>
          <cell r="G485">
            <v>0.73</v>
          </cell>
          <cell r="H485">
            <v>493.2</v>
          </cell>
          <cell r="S485">
            <v>0.24729999999999999</v>
          </cell>
          <cell r="V485">
            <v>43.0779</v>
          </cell>
        </row>
        <row r="486">
          <cell r="A486" t="str">
            <v>m0upson 1-2003-5</v>
          </cell>
          <cell r="B486" t="str">
            <v>m0upson 1-2003</v>
          </cell>
          <cell r="G486">
            <v>0</v>
          </cell>
          <cell r="H486">
            <v>509.64</v>
          </cell>
          <cell r="S486">
            <v>0</v>
          </cell>
          <cell r="V486">
            <v>0</v>
          </cell>
        </row>
        <row r="487">
          <cell r="A487" t="str">
            <v>m0upson 1-2003-6</v>
          </cell>
          <cell r="B487" t="str">
            <v>m0upson 1-2003</v>
          </cell>
          <cell r="G487">
            <v>0</v>
          </cell>
          <cell r="H487">
            <v>429.84</v>
          </cell>
          <cell r="S487">
            <v>0</v>
          </cell>
          <cell r="V487">
            <v>0</v>
          </cell>
        </row>
        <row r="488">
          <cell r="A488" t="str">
            <v>m0upson 1-2003-7</v>
          </cell>
          <cell r="B488" t="str">
            <v>m0upson 1-2003</v>
          </cell>
          <cell r="G488">
            <v>16.62</v>
          </cell>
          <cell r="H488">
            <v>444.17</v>
          </cell>
          <cell r="S488">
            <v>4.6840999999999999</v>
          </cell>
          <cell r="V488">
            <v>978.42770000000007</v>
          </cell>
        </row>
        <row r="489">
          <cell r="A489" t="str">
            <v>m0upson 1-2003-8</v>
          </cell>
          <cell r="B489" t="str">
            <v>m0upson 1-2003</v>
          </cell>
          <cell r="G489">
            <v>12.74</v>
          </cell>
          <cell r="H489">
            <v>444.17</v>
          </cell>
          <cell r="S489">
            <v>0.2555</v>
          </cell>
          <cell r="V489">
            <v>723.91</v>
          </cell>
        </row>
        <row r="490">
          <cell r="A490" t="str">
            <v>m0upson 1-2003-9</v>
          </cell>
          <cell r="B490" t="str">
            <v>m0upson 1-2003</v>
          </cell>
          <cell r="G490">
            <v>0</v>
          </cell>
          <cell r="H490">
            <v>429.84</v>
          </cell>
          <cell r="S490">
            <v>0</v>
          </cell>
          <cell r="V490">
            <v>0</v>
          </cell>
        </row>
        <row r="491">
          <cell r="A491" t="str">
            <v>m0upson 1-2003-10</v>
          </cell>
          <cell r="B491" t="str">
            <v>m0upson 1-2003</v>
          </cell>
          <cell r="G491">
            <v>0</v>
          </cell>
          <cell r="H491">
            <v>509.64</v>
          </cell>
          <cell r="S491">
            <v>0</v>
          </cell>
          <cell r="V491">
            <v>0</v>
          </cell>
        </row>
        <row r="492">
          <cell r="A492" t="str">
            <v>m0upson 1-2003-11</v>
          </cell>
          <cell r="B492" t="str">
            <v>m0upson 1-2003</v>
          </cell>
          <cell r="G492">
            <v>0</v>
          </cell>
          <cell r="H492">
            <v>493.2</v>
          </cell>
          <cell r="S492">
            <v>0</v>
          </cell>
          <cell r="V492">
            <v>0</v>
          </cell>
        </row>
        <row r="493">
          <cell r="A493" t="str">
            <v>m0upson 1-2003-12</v>
          </cell>
          <cell r="B493" t="str">
            <v>m0upson 1-2003</v>
          </cell>
          <cell r="G493">
            <v>0</v>
          </cell>
          <cell r="H493">
            <v>509.64</v>
          </cell>
          <cell r="S493">
            <v>0</v>
          </cell>
          <cell r="V493">
            <v>0</v>
          </cell>
        </row>
        <row r="494">
          <cell r="A494" t="str">
            <v>m0upson 1-2004-1</v>
          </cell>
          <cell r="B494" t="str">
            <v>m0upson 1-2004</v>
          </cell>
          <cell r="G494">
            <v>0</v>
          </cell>
          <cell r="H494">
            <v>509.64</v>
          </cell>
          <cell r="S494">
            <v>0</v>
          </cell>
          <cell r="V494">
            <v>0</v>
          </cell>
        </row>
        <row r="495">
          <cell r="A495" t="str">
            <v>m0upson 1-2004-2</v>
          </cell>
          <cell r="B495" t="str">
            <v>m0upson 1-2004</v>
          </cell>
          <cell r="G495">
            <v>0</v>
          </cell>
          <cell r="H495">
            <v>460.32</v>
          </cell>
          <cell r="S495">
            <v>0</v>
          </cell>
          <cell r="V495">
            <v>0</v>
          </cell>
        </row>
        <row r="496">
          <cell r="A496" t="str">
            <v>m0upson 1-2004-3</v>
          </cell>
          <cell r="B496" t="str">
            <v>m0upson 1-2004</v>
          </cell>
          <cell r="G496">
            <v>0</v>
          </cell>
          <cell r="H496">
            <v>509.64</v>
          </cell>
          <cell r="S496">
            <v>0</v>
          </cell>
          <cell r="V496">
            <v>0</v>
          </cell>
        </row>
        <row r="497">
          <cell r="A497" t="str">
            <v>m0upson 1-2004-4</v>
          </cell>
          <cell r="B497" t="str">
            <v>m0upson 1-2004</v>
          </cell>
          <cell r="G497">
            <v>0</v>
          </cell>
          <cell r="H497">
            <v>493.2</v>
          </cell>
          <cell r="S497">
            <v>0</v>
          </cell>
          <cell r="V497">
            <v>0</v>
          </cell>
        </row>
        <row r="498">
          <cell r="A498" t="str">
            <v>m0upson 1-2004-5</v>
          </cell>
          <cell r="B498" t="str">
            <v>m0upson 1-2004</v>
          </cell>
          <cell r="G498">
            <v>0</v>
          </cell>
          <cell r="H498">
            <v>509.64</v>
          </cell>
          <cell r="S498">
            <v>0</v>
          </cell>
          <cell r="V498">
            <v>0</v>
          </cell>
        </row>
        <row r="499">
          <cell r="A499" t="str">
            <v>m0upson 1-2004-6</v>
          </cell>
          <cell r="B499" t="str">
            <v>m0upson 1-2004</v>
          </cell>
          <cell r="G499">
            <v>0</v>
          </cell>
          <cell r="H499">
            <v>429.84</v>
          </cell>
          <cell r="S499">
            <v>0</v>
          </cell>
          <cell r="V499">
            <v>0</v>
          </cell>
        </row>
        <row r="500">
          <cell r="A500" t="str">
            <v>m0upson 1-2004-7</v>
          </cell>
          <cell r="B500" t="str">
            <v>m0upson 1-2004</v>
          </cell>
          <cell r="G500">
            <v>39.659999999999997</v>
          </cell>
          <cell r="H500">
            <v>444.17</v>
          </cell>
          <cell r="S500">
            <v>9.1126000000000005</v>
          </cell>
          <cell r="V500">
            <v>2460</v>
          </cell>
        </row>
        <row r="501">
          <cell r="A501" t="str">
            <v>m0upson 1-2004-8</v>
          </cell>
          <cell r="B501" t="str">
            <v>m0upson 1-2004</v>
          </cell>
          <cell r="G501">
            <v>0</v>
          </cell>
          <cell r="H501">
            <v>444.17</v>
          </cell>
          <cell r="S501">
            <v>0</v>
          </cell>
          <cell r="V501">
            <v>0</v>
          </cell>
        </row>
        <row r="502">
          <cell r="A502" t="str">
            <v>m0upson 1-2004-9</v>
          </cell>
          <cell r="B502" t="str">
            <v>m0upson 1-2004</v>
          </cell>
          <cell r="G502">
            <v>0</v>
          </cell>
          <cell r="H502">
            <v>429.84</v>
          </cell>
          <cell r="S502">
            <v>0</v>
          </cell>
          <cell r="V502">
            <v>0</v>
          </cell>
        </row>
        <row r="503">
          <cell r="A503" t="str">
            <v>m0upson 1-2004-10</v>
          </cell>
          <cell r="B503" t="str">
            <v>m0upson 1-2004</v>
          </cell>
          <cell r="G503">
            <v>0</v>
          </cell>
          <cell r="H503">
            <v>509.64</v>
          </cell>
          <cell r="S503">
            <v>0</v>
          </cell>
          <cell r="V503">
            <v>0</v>
          </cell>
        </row>
        <row r="504">
          <cell r="A504" t="str">
            <v>m0upson 1-2004-11</v>
          </cell>
          <cell r="B504" t="str">
            <v>m0upson 1-2004</v>
          </cell>
          <cell r="G504">
            <v>0</v>
          </cell>
          <cell r="H504">
            <v>493.2</v>
          </cell>
          <cell r="S504">
            <v>0</v>
          </cell>
          <cell r="V504">
            <v>0</v>
          </cell>
        </row>
        <row r="505">
          <cell r="A505" t="str">
            <v>m0upson 1-2004-12</v>
          </cell>
          <cell r="B505" t="str">
            <v>m0upson 1-2004</v>
          </cell>
          <cell r="G505">
            <v>0</v>
          </cell>
          <cell r="H505">
            <v>509.64</v>
          </cell>
          <cell r="S505">
            <v>0</v>
          </cell>
          <cell r="V505">
            <v>0</v>
          </cell>
        </row>
        <row r="506">
          <cell r="A506" t="str">
            <v>m0upson 1-2005-1</v>
          </cell>
          <cell r="B506" t="str">
            <v>m0upson 1-2005</v>
          </cell>
          <cell r="G506">
            <v>0</v>
          </cell>
          <cell r="H506">
            <v>509.64</v>
          </cell>
          <cell r="S506">
            <v>0</v>
          </cell>
          <cell r="V506">
            <v>0</v>
          </cell>
        </row>
        <row r="507">
          <cell r="A507" t="str">
            <v>m0upson 1-2005-2</v>
          </cell>
          <cell r="B507" t="str">
            <v>m0upson 1-2005</v>
          </cell>
          <cell r="G507">
            <v>0</v>
          </cell>
          <cell r="H507">
            <v>460.32</v>
          </cell>
          <cell r="S507">
            <v>0</v>
          </cell>
          <cell r="V507">
            <v>0</v>
          </cell>
        </row>
        <row r="508">
          <cell r="A508" t="str">
            <v>m0upson 1-2005-3</v>
          </cell>
          <cell r="B508" t="str">
            <v>m0upson 1-2005</v>
          </cell>
          <cell r="G508">
            <v>0</v>
          </cell>
          <cell r="H508">
            <v>509.64</v>
          </cell>
          <cell r="S508">
            <v>0</v>
          </cell>
          <cell r="V508">
            <v>0</v>
          </cell>
        </row>
        <row r="509">
          <cell r="A509" t="str">
            <v>m0upson 1-2005-4</v>
          </cell>
          <cell r="B509" t="str">
            <v>m0upson 1-2005</v>
          </cell>
          <cell r="G509">
            <v>0</v>
          </cell>
          <cell r="H509">
            <v>493.2</v>
          </cell>
          <cell r="S509">
            <v>0</v>
          </cell>
          <cell r="V509">
            <v>0</v>
          </cell>
        </row>
        <row r="510">
          <cell r="A510" t="str">
            <v>m0upson 1-2005-5</v>
          </cell>
          <cell r="B510" t="str">
            <v>m0upson 1-2005</v>
          </cell>
          <cell r="G510">
            <v>0</v>
          </cell>
          <cell r="H510">
            <v>509.64</v>
          </cell>
          <cell r="S510">
            <v>0</v>
          </cell>
          <cell r="V510">
            <v>0</v>
          </cell>
        </row>
        <row r="511">
          <cell r="A511" t="str">
            <v>m0upson 1-2005-6</v>
          </cell>
          <cell r="B511" t="str">
            <v>m0upson 1-2005</v>
          </cell>
          <cell r="G511">
            <v>0</v>
          </cell>
          <cell r="H511">
            <v>429.84</v>
          </cell>
          <cell r="S511">
            <v>0</v>
          </cell>
          <cell r="V511">
            <v>0</v>
          </cell>
        </row>
        <row r="512">
          <cell r="A512" t="str">
            <v>m0upson 1-2005-7</v>
          </cell>
          <cell r="B512" t="str">
            <v>m0upson 1-2005</v>
          </cell>
          <cell r="G512">
            <v>38.53</v>
          </cell>
          <cell r="H512">
            <v>444.17</v>
          </cell>
          <cell r="S512">
            <v>9.1126000000000005</v>
          </cell>
          <cell r="V512">
            <v>2105.83</v>
          </cell>
        </row>
        <row r="513">
          <cell r="A513" t="str">
            <v>m0upson 1-2005-8</v>
          </cell>
          <cell r="B513" t="str">
            <v>m0upson 1-2005</v>
          </cell>
          <cell r="G513">
            <v>0</v>
          </cell>
          <cell r="H513">
            <v>444.17</v>
          </cell>
          <cell r="S513">
            <v>0</v>
          </cell>
          <cell r="V513">
            <v>0</v>
          </cell>
        </row>
        <row r="514">
          <cell r="A514" t="str">
            <v>m0upson 1-2005-9</v>
          </cell>
          <cell r="B514" t="str">
            <v>m0upson 1-2005</v>
          </cell>
          <cell r="G514">
            <v>0</v>
          </cell>
          <cell r="H514">
            <v>429.84</v>
          </cell>
          <cell r="S514">
            <v>0</v>
          </cell>
          <cell r="V514">
            <v>0</v>
          </cell>
        </row>
        <row r="515">
          <cell r="A515" t="str">
            <v>m0upson 1-2005-10</v>
          </cell>
          <cell r="B515" t="str">
            <v>m0upson 1-2005</v>
          </cell>
          <cell r="G515">
            <v>0</v>
          </cell>
          <cell r="H515">
            <v>509.64</v>
          </cell>
          <cell r="S515">
            <v>0</v>
          </cell>
          <cell r="V515">
            <v>0</v>
          </cell>
        </row>
        <row r="516">
          <cell r="A516" t="str">
            <v>m0upson 1-2005-11</v>
          </cell>
          <cell r="B516" t="str">
            <v>m0upson 1-2005</v>
          </cell>
          <cell r="G516">
            <v>0</v>
          </cell>
          <cell r="H516">
            <v>493.2</v>
          </cell>
          <cell r="S516">
            <v>0</v>
          </cell>
          <cell r="V516">
            <v>0</v>
          </cell>
        </row>
        <row r="517">
          <cell r="A517" t="str">
            <v>m0upson 1-2005-12</v>
          </cell>
          <cell r="B517" t="str">
            <v>m0upson 1-2005</v>
          </cell>
          <cell r="G517">
            <v>0</v>
          </cell>
          <cell r="H517">
            <v>509.64</v>
          </cell>
          <cell r="S517">
            <v>0</v>
          </cell>
          <cell r="V517">
            <v>0</v>
          </cell>
        </row>
        <row r="518">
          <cell r="A518" t="str">
            <v>m0upson 1-2006-1</v>
          </cell>
          <cell r="B518" t="str">
            <v>m0upson 1-2006</v>
          </cell>
          <cell r="G518">
            <v>0</v>
          </cell>
          <cell r="H518">
            <v>509.64</v>
          </cell>
          <cell r="S518">
            <v>0</v>
          </cell>
          <cell r="V518">
            <v>0</v>
          </cell>
        </row>
        <row r="519">
          <cell r="A519" t="str">
            <v>m0upson 1-2006-2</v>
          </cell>
          <cell r="B519" t="str">
            <v>m0upson 1-2006</v>
          </cell>
          <cell r="G519">
            <v>0</v>
          </cell>
          <cell r="H519">
            <v>460.32</v>
          </cell>
          <cell r="S519">
            <v>0</v>
          </cell>
          <cell r="V519">
            <v>0</v>
          </cell>
        </row>
        <row r="520">
          <cell r="A520" t="str">
            <v>m0upson 1-2006-3</v>
          </cell>
          <cell r="B520" t="str">
            <v>m0upson 1-2006</v>
          </cell>
          <cell r="G520">
            <v>0</v>
          </cell>
          <cell r="H520">
            <v>509.64</v>
          </cell>
          <cell r="S520">
            <v>0</v>
          </cell>
          <cell r="V520">
            <v>0</v>
          </cell>
        </row>
        <row r="521">
          <cell r="A521" t="str">
            <v>m0upson 1-2006-4</v>
          </cell>
          <cell r="B521" t="str">
            <v>m0upson 1-2006</v>
          </cell>
          <cell r="G521">
            <v>0</v>
          </cell>
          <cell r="H521">
            <v>493.2</v>
          </cell>
          <cell r="S521">
            <v>0</v>
          </cell>
          <cell r="V521">
            <v>0</v>
          </cell>
        </row>
        <row r="522">
          <cell r="A522" t="str">
            <v>m0upson 1-2006-5</v>
          </cell>
          <cell r="B522" t="str">
            <v>m0upson 1-2006</v>
          </cell>
          <cell r="G522">
            <v>0</v>
          </cell>
          <cell r="H522">
            <v>509.64</v>
          </cell>
          <cell r="S522">
            <v>0</v>
          </cell>
          <cell r="V522">
            <v>0</v>
          </cell>
        </row>
        <row r="523">
          <cell r="A523" t="str">
            <v>m0upson 1-2006-6</v>
          </cell>
          <cell r="B523" t="str">
            <v>m0upson 1-2006</v>
          </cell>
          <cell r="G523">
            <v>0</v>
          </cell>
          <cell r="H523">
            <v>429.84</v>
          </cell>
          <cell r="S523">
            <v>0</v>
          </cell>
          <cell r="V523">
            <v>0</v>
          </cell>
        </row>
        <row r="524">
          <cell r="A524" t="str">
            <v>m0upson 1-2006-7</v>
          </cell>
          <cell r="B524" t="str">
            <v>m0upson 1-2006</v>
          </cell>
          <cell r="G524">
            <v>76.67</v>
          </cell>
          <cell r="H524">
            <v>444.17</v>
          </cell>
          <cell r="S524">
            <v>17.969799999999999</v>
          </cell>
          <cell r="V524">
            <v>4008.79</v>
          </cell>
        </row>
        <row r="525">
          <cell r="A525" t="str">
            <v>m0upson 1-2006-8</v>
          </cell>
          <cell r="B525" t="str">
            <v>m0upson 1-2006</v>
          </cell>
          <cell r="G525">
            <v>39.659999999999997</v>
          </cell>
          <cell r="H525">
            <v>444.17</v>
          </cell>
          <cell r="S525">
            <v>13.2857</v>
          </cell>
          <cell r="V525">
            <v>2029.56</v>
          </cell>
        </row>
        <row r="526">
          <cell r="A526" t="str">
            <v>m0upson 1-2006-9</v>
          </cell>
          <cell r="B526" t="str">
            <v>m0upson 1-2006</v>
          </cell>
          <cell r="G526">
            <v>2.56</v>
          </cell>
          <cell r="H526">
            <v>429.84</v>
          </cell>
          <cell r="S526">
            <v>0.24729999999999999</v>
          </cell>
          <cell r="V526">
            <v>115.74</v>
          </cell>
        </row>
        <row r="527">
          <cell r="A527" t="str">
            <v>m0upson 1-2006-10</v>
          </cell>
          <cell r="B527" t="str">
            <v>m0upson 1-2006</v>
          </cell>
          <cell r="G527">
            <v>0</v>
          </cell>
          <cell r="H527">
            <v>509.64</v>
          </cell>
          <cell r="S527">
            <v>0</v>
          </cell>
          <cell r="V527">
            <v>0</v>
          </cell>
        </row>
        <row r="528">
          <cell r="A528" t="str">
            <v>m0upson 1-2006-11</v>
          </cell>
          <cell r="B528" t="str">
            <v>m0upson 1-2006</v>
          </cell>
          <cell r="G528">
            <v>0</v>
          </cell>
          <cell r="H528">
            <v>493.2</v>
          </cell>
          <cell r="S528">
            <v>0</v>
          </cell>
          <cell r="V528">
            <v>0</v>
          </cell>
        </row>
        <row r="529">
          <cell r="A529" t="str">
            <v>m0upson 1-2006-12</v>
          </cell>
          <cell r="B529" t="str">
            <v>m0upson 1-2006</v>
          </cell>
          <cell r="G529">
            <v>0</v>
          </cell>
          <cell r="H529">
            <v>509.64</v>
          </cell>
          <cell r="S529">
            <v>0</v>
          </cell>
          <cell r="V529">
            <v>0</v>
          </cell>
        </row>
        <row r="530">
          <cell r="A530" t="str">
            <v>m0upson 1-2007-1</v>
          </cell>
          <cell r="B530" t="str">
            <v>m0upson 1-2007</v>
          </cell>
          <cell r="G530">
            <v>0</v>
          </cell>
          <cell r="H530">
            <v>509.64</v>
          </cell>
          <cell r="S530">
            <v>0</v>
          </cell>
          <cell r="V530">
            <v>0</v>
          </cell>
        </row>
        <row r="531">
          <cell r="A531" t="str">
            <v>m0upson 1-2007-2</v>
          </cell>
          <cell r="B531" t="str">
            <v>m0upson 1-2007</v>
          </cell>
          <cell r="G531">
            <v>0</v>
          </cell>
          <cell r="H531">
            <v>460.32</v>
          </cell>
          <cell r="S531">
            <v>0</v>
          </cell>
          <cell r="V531">
            <v>0</v>
          </cell>
        </row>
        <row r="532">
          <cell r="A532" t="str">
            <v>m0upson 1-2007-3</v>
          </cell>
          <cell r="B532" t="str">
            <v>m0upson 1-2007</v>
          </cell>
          <cell r="G532">
            <v>0</v>
          </cell>
          <cell r="H532">
            <v>509.64</v>
          </cell>
          <cell r="S532">
            <v>0</v>
          </cell>
          <cell r="V532">
            <v>0</v>
          </cell>
        </row>
        <row r="533">
          <cell r="A533" t="str">
            <v>m0upson 1-2007-4</v>
          </cell>
          <cell r="B533" t="str">
            <v>m0upson 1-2007</v>
          </cell>
          <cell r="G533">
            <v>0</v>
          </cell>
          <cell r="H533">
            <v>493.2</v>
          </cell>
          <cell r="S533">
            <v>0</v>
          </cell>
          <cell r="V533">
            <v>0</v>
          </cell>
        </row>
        <row r="534">
          <cell r="A534" t="str">
            <v>m0upson 1-2007-5</v>
          </cell>
          <cell r="B534" t="str">
            <v>m0upson 1-2007</v>
          </cell>
          <cell r="G534">
            <v>0</v>
          </cell>
          <cell r="H534">
            <v>509.64</v>
          </cell>
          <cell r="S534">
            <v>0</v>
          </cell>
          <cell r="V534">
            <v>0</v>
          </cell>
        </row>
        <row r="535">
          <cell r="A535" t="str">
            <v>m0upson 1-2007-6</v>
          </cell>
          <cell r="B535" t="str">
            <v>m0upson 1-2007</v>
          </cell>
          <cell r="G535">
            <v>8.69</v>
          </cell>
          <cell r="H535">
            <v>429.84</v>
          </cell>
          <cell r="S535">
            <v>0.24729999999999999</v>
          </cell>
          <cell r="V535">
            <v>363.15</v>
          </cell>
        </row>
        <row r="536">
          <cell r="A536" t="str">
            <v>m0upson 1-2007-7</v>
          </cell>
          <cell r="B536" t="str">
            <v>m0upson 1-2007</v>
          </cell>
          <cell r="G536">
            <v>74.03</v>
          </cell>
          <cell r="H536">
            <v>444.17</v>
          </cell>
          <cell r="S536">
            <v>22.398399999999999</v>
          </cell>
          <cell r="V536">
            <v>3783.35</v>
          </cell>
        </row>
        <row r="537">
          <cell r="A537" t="str">
            <v>m0upson 1-2007-8</v>
          </cell>
          <cell r="B537" t="str">
            <v>m0upson 1-2007</v>
          </cell>
          <cell r="G537">
            <v>29.08</v>
          </cell>
          <cell r="H537">
            <v>444.17</v>
          </cell>
          <cell r="S537">
            <v>4.6840999999999999</v>
          </cell>
          <cell r="V537">
            <v>1332.09</v>
          </cell>
        </row>
        <row r="538">
          <cell r="A538" t="str">
            <v>m0upson 1-2007-9</v>
          </cell>
          <cell r="B538" t="str">
            <v>m0upson 1-2007</v>
          </cell>
          <cell r="G538">
            <v>6.37</v>
          </cell>
          <cell r="H538">
            <v>429.84</v>
          </cell>
          <cell r="S538">
            <v>0.24729999999999999</v>
          </cell>
          <cell r="V538">
            <v>278.97000000000003</v>
          </cell>
        </row>
        <row r="539">
          <cell r="A539" t="str">
            <v>m0upson 1-2007-10</v>
          </cell>
          <cell r="B539" t="str">
            <v>m0upson 1-2007</v>
          </cell>
          <cell r="G539">
            <v>0</v>
          </cell>
          <cell r="H539">
            <v>509.64</v>
          </cell>
          <cell r="S539">
            <v>0</v>
          </cell>
          <cell r="V539">
            <v>0</v>
          </cell>
        </row>
        <row r="540">
          <cell r="A540" t="str">
            <v>m0upson 1-2007-11</v>
          </cell>
          <cell r="B540" t="str">
            <v>m0upson 1-2007</v>
          </cell>
          <cell r="G540">
            <v>0</v>
          </cell>
          <cell r="H540">
            <v>493.2</v>
          </cell>
          <cell r="S540">
            <v>0</v>
          </cell>
          <cell r="V540">
            <v>0</v>
          </cell>
        </row>
        <row r="541">
          <cell r="A541" t="str">
            <v>m0upson 1-2007-12</v>
          </cell>
          <cell r="B541" t="str">
            <v>m0upson 1-2007</v>
          </cell>
          <cell r="G541">
            <v>0</v>
          </cell>
          <cell r="H541">
            <v>509.64</v>
          </cell>
          <cell r="S541">
            <v>0</v>
          </cell>
          <cell r="V541">
            <v>0</v>
          </cell>
        </row>
        <row r="542">
          <cell r="A542" t="str">
            <v>m0upson 1-2008-1</v>
          </cell>
          <cell r="B542" t="str">
            <v>m0upson 1-2008</v>
          </cell>
          <cell r="G542">
            <v>0</v>
          </cell>
          <cell r="H542">
            <v>509.64</v>
          </cell>
          <cell r="S542">
            <v>0</v>
          </cell>
          <cell r="V542">
            <v>0</v>
          </cell>
        </row>
        <row r="543">
          <cell r="A543" t="str">
            <v>m0upson 1-2008-2</v>
          </cell>
          <cell r="B543" t="str">
            <v>m0upson 1-2008</v>
          </cell>
          <cell r="G543">
            <v>0</v>
          </cell>
          <cell r="H543">
            <v>460.32</v>
          </cell>
          <cell r="S543">
            <v>0</v>
          </cell>
          <cell r="V543">
            <v>0</v>
          </cell>
        </row>
        <row r="544">
          <cell r="A544" t="str">
            <v>m0upson 1-2008-3</v>
          </cell>
          <cell r="B544" t="str">
            <v>m0upson 1-2008</v>
          </cell>
          <cell r="G544">
            <v>0</v>
          </cell>
          <cell r="H544">
            <v>509.64</v>
          </cell>
          <cell r="S544">
            <v>0</v>
          </cell>
          <cell r="V544">
            <v>0</v>
          </cell>
        </row>
        <row r="545">
          <cell r="A545" t="str">
            <v>m0upson 1-2008-4</v>
          </cell>
          <cell r="B545" t="str">
            <v>m0upson 1-2008</v>
          </cell>
          <cell r="G545">
            <v>0</v>
          </cell>
          <cell r="H545">
            <v>493.2</v>
          </cell>
          <cell r="S545">
            <v>0</v>
          </cell>
          <cell r="V545">
            <v>0</v>
          </cell>
        </row>
        <row r="546">
          <cell r="A546" t="str">
            <v>m0upson 1-2008-5</v>
          </cell>
          <cell r="B546" t="str">
            <v>m0upson 1-2008</v>
          </cell>
          <cell r="G546">
            <v>0</v>
          </cell>
          <cell r="H546">
            <v>509.64</v>
          </cell>
          <cell r="S546">
            <v>0</v>
          </cell>
          <cell r="V546">
            <v>0</v>
          </cell>
        </row>
        <row r="547">
          <cell r="A547" t="str">
            <v>m0upson 1-2008-6</v>
          </cell>
          <cell r="B547" t="str">
            <v>m0upson 1-2008</v>
          </cell>
          <cell r="G547">
            <v>20.45</v>
          </cell>
          <cell r="H547">
            <v>429.84</v>
          </cell>
          <cell r="S547">
            <v>4.5330000000000004</v>
          </cell>
          <cell r="V547">
            <v>860.8565000000001</v>
          </cell>
        </row>
        <row r="548">
          <cell r="A548" t="str">
            <v>m0upson 1-2008-7</v>
          </cell>
          <cell r="B548" t="str">
            <v>m0upson 1-2008</v>
          </cell>
          <cell r="G548">
            <v>89.89</v>
          </cell>
          <cell r="H548">
            <v>444.17</v>
          </cell>
          <cell r="S548">
            <v>17.969799999999999</v>
          </cell>
          <cell r="V548">
            <v>4518.08</v>
          </cell>
        </row>
        <row r="549">
          <cell r="A549" t="str">
            <v>m0upson 1-2008-8</v>
          </cell>
          <cell r="B549" t="str">
            <v>m0upson 1-2008</v>
          </cell>
          <cell r="G549">
            <v>66.099999999999994</v>
          </cell>
          <cell r="H549">
            <v>444.17</v>
          </cell>
          <cell r="S549">
            <v>17.969799999999999</v>
          </cell>
          <cell r="V549">
            <v>3328.4486999999999</v>
          </cell>
        </row>
        <row r="550">
          <cell r="A550" t="str">
            <v>m0upson 1-2008-9</v>
          </cell>
          <cell r="B550" t="str">
            <v>m0upson 1-2008</v>
          </cell>
          <cell r="G550">
            <v>14.06</v>
          </cell>
          <cell r="H550">
            <v>429.84</v>
          </cell>
          <cell r="S550">
            <v>4.5330000000000004</v>
          </cell>
          <cell r="V550">
            <v>618.66</v>
          </cell>
        </row>
        <row r="551">
          <cell r="A551" t="str">
            <v>m0upson 1-2008-10</v>
          </cell>
          <cell r="B551" t="str">
            <v>m0upson 1-2008</v>
          </cell>
          <cell r="G551">
            <v>0</v>
          </cell>
          <cell r="H551">
            <v>509.64</v>
          </cell>
          <cell r="S551">
            <v>0</v>
          </cell>
          <cell r="V551">
            <v>0</v>
          </cell>
        </row>
        <row r="552">
          <cell r="A552" t="str">
            <v>m0upson 1-2008-11</v>
          </cell>
          <cell r="B552" t="str">
            <v>m0upson 1-2008</v>
          </cell>
          <cell r="G552">
            <v>0</v>
          </cell>
          <cell r="H552">
            <v>493.2</v>
          </cell>
          <cell r="S552">
            <v>0</v>
          </cell>
          <cell r="V552">
            <v>0</v>
          </cell>
        </row>
        <row r="553">
          <cell r="A553" t="str">
            <v>m0upson 1-2008-12</v>
          </cell>
          <cell r="B553" t="str">
            <v>m0upson 1-2008</v>
          </cell>
          <cell r="G553">
            <v>0</v>
          </cell>
          <cell r="H553">
            <v>509.64</v>
          </cell>
          <cell r="S553">
            <v>0</v>
          </cell>
          <cell r="V553">
            <v>0</v>
          </cell>
        </row>
        <row r="554">
          <cell r="A554" t="str">
            <v>m0upson 1-2009-1</v>
          </cell>
          <cell r="B554" t="str">
            <v>m0upson 1-2009</v>
          </cell>
          <cell r="G554">
            <v>0</v>
          </cell>
          <cell r="H554">
            <v>509.64</v>
          </cell>
          <cell r="S554">
            <v>0</v>
          </cell>
          <cell r="V554">
            <v>0</v>
          </cell>
        </row>
        <row r="555">
          <cell r="A555" t="str">
            <v>m0upson 1-2009-2</v>
          </cell>
          <cell r="B555" t="str">
            <v>m0upson 1-2009</v>
          </cell>
          <cell r="G555">
            <v>6.56</v>
          </cell>
          <cell r="H555">
            <v>460.32</v>
          </cell>
          <cell r="S555">
            <v>4.2308000000000003</v>
          </cell>
          <cell r="V555">
            <v>373.6268</v>
          </cell>
        </row>
        <row r="556">
          <cell r="A556" t="str">
            <v>m0upson 1-2009-3</v>
          </cell>
          <cell r="B556" t="str">
            <v>m0upson 1-2009</v>
          </cell>
          <cell r="G556">
            <v>0</v>
          </cell>
          <cell r="H556">
            <v>509.64</v>
          </cell>
          <cell r="S556">
            <v>0</v>
          </cell>
          <cell r="V556">
            <v>0</v>
          </cell>
        </row>
        <row r="557">
          <cell r="A557" t="str">
            <v>m0upson 1-2009-4</v>
          </cell>
          <cell r="B557" t="str">
            <v>m0upson 1-2009</v>
          </cell>
          <cell r="G557">
            <v>0</v>
          </cell>
          <cell r="H557">
            <v>493.2</v>
          </cell>
          <cell r="S557">
            <v>0</v>
          </cell>
          <cell r="V557">
            <v>0</v>
          </cell>
        </row>
        <row r="558">
          <cell r="A558" t="str">
            <v>m0upson 1-2009-5</v>
          </cell>
          <cell r="B558" t="str">
            <v>m0upson 1-2009</v>
          </cell>
          <cell r="G558">
            <v>3.79</v>
          </cell>
          <cell r="H558">
            <v>509.64</v>
          </cell>
          <cell r="S558">
            <v>0.2555</v>
          </cell>
          <cell r="V558">
            <v>167.36</v>
          </cell>
        </row>
        <row r="559">
          <cell r="A559" t="str">
            <v>--</v>
          </cell>
          <cell r="B559" t="str">
            <v>-</v>
          </cell>
          <cell r="V559">
            <v>0</v>
          </cell>
        </row>
        <row r="560">
          <cell r="A560" t="str">
            <v>--</v>
          </cell>
          <cell r="B560" t="str">
            <v>-</v>
          </cell>
          <cell r="V560">
            <v>0</v>
          </cell>
        </row>
        <row r="561">
          <cell r="A561" t="str">
            <v>--</v>
          </cell>
          <cell r="B561" t="str">
            <v>-</v>
          </cell>
          <cell r="V561">
            <v>0</v>
          </cell>
        </row>
        <row r="562">
          <cell r="A562" t="str">
            <v>--</v>
          </cell>
          <cell r="B562" t="str">
            <v>-</v>
          </cell>
          <cell r="V562">
            <v>0</v>
          </cell>
        </row>
        <row r="563">
          <cell r="A563" t="str">
            <v>--</v>
          </cell>
          <cell r="B563" t="str">
            <v>-</v>
          </cell>
          <cell r="V563">
            <v>0</v>
          </cell>
        </row>
        <row r="564">
          <cell r="A564" t="str">
            <v>--</v>
          </cell>
          <cell r="B564" t="str">
            <v>-</v>
          </cell>
          <cell r="V564">
            <v>0</v>
          </cell>
        </row>
        <row r="565">
          <cell r="A565" t="str">
            <v>--</v>
          </cell>
          <cell r="B565" t="str">
            <v>-</v>
          </cell>
          <cell r="V565">
            <v>0</v>
          </cell>
        </row>
        <row r="566">
          <cell r="A566" t="str">
            <v>m0upson 1-2010-1</v>
          </cell>
          <cell r="B566" t="str">
            <v>m0upson 1-2010</v>
          </cell>
          <cell r="G566">
            <v>6.07</v>
          </cell>
          <cell r="H566">
            <v>509.64</v>
          </cell>
          <cell r="S566">
            <v>0.2555</v>
          </cell>
          <cell r="V566">
            <v>310.24</v>
          </cell>
        </row>
        <row r="567">
          <cell r="A567" t="str">
            <v>m0upson 1-2010-2</v>
          </cell>
          <cell r="B567" t="str">
            <v>m0upson 1-2010</v>
          </cell>
          <cell r="G567">
            <v>5.48</v>
          </cell>
          <cell r="H567">
            <v>460.32</v>
          </cell>
          <cell r="S567">
            <v>0.23080000000000001</v>
          </cell>
          <cell r="V567">
            <v>318.95</v>
          </cell>
        </row>
        <row r="568">
          <cell r="A568" t="str">
            <v>m0upson 1-2010-3</v>
          </cell>
          <cell r="B568" t="str">
            <v>m0upson 1-2010</v>
          </cell>
          <cell r="G568">
            <v>0</v>
          </cell>
          <cell r="H568">
            <v>509.64</v>
          </cell>
          <cell r="S568">
            <v>0</v>
          </cell>
          <cell r="V568">
            <v>0</v>
          </cell>
        </row>
        <row r="569">
          <cell r="A569" t="str">
            <v>m0upson 1-2010-4</v>
          </cell>
          <cell r="B569" t="str">
            <v>m0upson 1-2010</v>
          </cell>
          <cell r="G569">
            <v>0</v>
          </cell>
          <cell r="H569">
            <v>493.2</v>
          </cell>
          <cell r="S569">
            <v>0</v>
          </cell>
          <cell r="V569">
            <v>0</v>
          </cell>
        </row>
        <row r="570">
          <cell r="A570" t="str">
            <v>m0upson 1-2010-5</v>
          </cell>
          <cell r="B570" t="str">
            <v>m0upson 1-2010</v>
          </cell>
          <cell r="G570">
            <v>3.01</v>
          </cell>
          <cell r="H570">
            <v>509.64</v>
          </cell>
          <cell r="S570">
            <v>0.2555</v>
          </cell>
          <cell r="V570">
            <v>134.51</v>
          </cell>
        </row>
        <row r="571">
          <cell r="A571" t="str">
            <v>m0upson 1-2010-6</v>
          </cell>
          <cell r="B571" t="str">
            <v>m0upson 1-2010</v>
          </cell>
          <cell r="G571">
            <v>51.17</v>
          </cell>
          <cell r="H571">
            <v>429.84</v>
          </cell>
          <cell r="S571">
            <v>13.1044</v>
          </cell>
          <cell r="V571">
            <v>2411.46</v>
          </cell>
        </row>
        <row r="572">
          <cell r="A572" t="str">
            <v>m0upson 1-2010-7</v>
          </cell>
          <cell r="B572" t="str">
            <v>m0upson 1-2010</v>
          </cell>
          <cell r="G572">
            <v>124.26</v>
          </cell>
          <cell r="H572">
            <v>444.17</v>
          </cell>
          <cell r="S572">
            <v>26.826899999999998</v>
          </cell>
          <cell r="V572">
            <v>6454.71</v>
          </cell>
        </row>
        <row r="573">
          <cell r="A573" t="str">
            <v>m0upson 1-2010-8</v>
          </cell>
          <cell r="B573" t="str">
            <v>m0upson 1-2010</v>
          </cell>
          <cell r="G573">
            <v>105.75</v>
          </cell>
          <cell r="H573">
            <v>444.17</v>
          </cell>
          <cell r="S573">
            <v>17.969799999999999</v>
          </cell>
          <cell r="V573">
            <v>5351.55</v>
          </cell>
        </row>
        <row r="574">
          <cell r="A574" t="str">
            <v>m0upson 1-2010-9</v>
          </cell>
          <cell r="B574" t="str">
            <v>m0upson 1-2010</v>
          </cell>
          <cell r="G574">
            <v>51.17</v>
          </cell>
          <cell r="H574">
            <v>429.84</v>
          </cell>
          <cell r="S574">
            <v>13.1044</v>
          </cell>
          <cell r="V574">
            <v>2521.06</v>
          </cell>
        </row>
        <row r="575">
          <cell r="A575" t="str">
            <v>m0upson 1-2010-10</v>
          </cell>
          <cell r="B575" t="str">
            <v>m0upson 1-2010</v>
          </cell>
          <cell r="G575">
            <v>0</v>
          </cell>
          <cell r="H575">
            <v>509.64</v>
          </cell>
          <cell r="S575">
            <v>0</v>
          </cell>
          <cell r="V575">
            <v>0</v>
          </cell>
        </row>
        <row r="576">
          <cell r="A576" t="str">
            <v>m0upson 1-2010-11</v>
          </cell>
          <cell r="B576" t="str">
            <v>m0upson 1-2010</v>
          </cell>
          <cell r="G576">
            <v>5.87</v>
          </cell>
          <cell r="H576">
            <v>493.2</v>
          </cell>
          <cell r="S576">
            <v>0.24729999999999999</v>
          </cell>
          <cell r="V576">
            <v>359.6</v>
          </cell>
        </row>
        <row r="577">
          <cell r="A577" t="str">
            <v>m0upson 1-2010-12</v>
          </cell>
          <cell r="B577" t="str">
            <v>m0upson 1-2010</v>
          </cell>
          <cell r="G577">
            <v>7.86</v>
          </cell>
          <cell r="H577">
            <v>509.64</v>
          </cell>
          <cell r="S577">
            <v>0.2555</v>
          </cell>
          <cell r="V577">
            <v>420.11</v>
          </cell>
        </row>
        <row r="578">
          <cell r="A578" t="str">
            <v>m0upson 1-2011-1</v>
          </cell>
          <cell r="B578" t="str">
            <v>m0upson 1-2011</v>
          </cell>
          <cell r="G578">
            <v>5.91</v>
          </cell>
          <cell r="H578">
            <v>509.64</v>
          </cell>
          <cell r="S578">
            <v>0.2555</v>
          </cell>
          <cell r="V578">
            <v>298.99</v>
          </cell>
        </row>
        <row r="579">
          <cell r="A579" t="str">
            <v>m0upson 1-2011-2</v>
          </cell>
          <cell r="B579" t="str">
            <v>m0upson 1-2011</v>
          </cell>
          <cell r="G579">
            <v>7.37</v>
          </cell>
          <cell r="H579">
            <v>460.32</v>
          </cell>
          <cell r="S579">
            <v>0.23080000000000001</v>
          </cell>
          <cell r="V579">
            <v>404.7</v>
          </cell>
        </row>
        <row r="580">
          <cell r="A580" t="str">
            <v>m0upson 1-2011-3</v>
          </cell>
          <cell r="B580" t="str">
            <v>m0upson 1-2011</v>
          </cell>
          <cell r="G580">
            <v>7.02</v>
          </cell>
          <cell r="H580">
            <v>509.64</v>
          </cell>
          <cell r="S580">
            <v>0.2555</v>
          </cell>
          <cell r="V580">
            <v>350.39</v>
          </cell>
        </row>
        <row r="581">
          <cell r="A581" t="str">
            <v>m0upson 1-2011-4</v>
          </cell>
          <cell r="B581" t="str">
            <v>m0upson 1-2011</v>
          </cell>
          <cell r="G581">
            <v>0</v>
          </cell>
          <cell r="H581">
            <v>493.2</v>
          </cell>
          <cell r="S581">
            <v>0</v>
          </cell>
          <cell r="V581">
            <v>0</v>
          </cell>
        </row>
        <row r="582">
          <cell r="A582" t="str">
            <v>m0upson 1-2011-5</v>
          </cell>
          <cell r="B582" t="str">
            <v>m0upson 1-2011</v>
          </cell>
          <cell r="G582">
            <v>2.7</v>
          </cell>
          <cell r="H582">
            <v>509.64</v>
          </cell>
          <cell r="S582">
            <v>0.2555</v>
          </cell>
          <cell r="V582">
            <v>122.25229999999999</v>
          </cell>
        </row>
        <row r="583">
          <cell r="A583" t="str">
            <v>m0upson 1-2011-6</v>
          </cell>
          <cell r="B583" t="str">
            <v>m0upson 1-2011</v>
          </cell>
          <cell r="G583">
            <v>51.17</v>
          </cell>
          <cell r="H583">
            <v>429.84</v>
          </cell>
          <cell r="S583">
            <v>13.1044</v>
          </cell>
          <cell r="V583">
            <v>2583.7800000000002</v>
          </cell>
        </row>
        <row r="584">
          <cell r="A584" t="str">
            <v>m0upson 1-2011-7</v>
          </cell>
          <cell r="B584" t="str">
            <v>m0upson 1-2011</v>
          </cell>
          <cell r="G584">
            <v>141.76</v>
          </cell>
          <cell r="H584">
            <v>444.17</v>
          </cell>
          <cell r="S584">
            <v>26.826899999999998</v>
          </cell>
          <cell r="V584">
            <v>7372.41</v>
          </cell>
        </row>
        <row r="585">
          <cell r="A585" t="str">
            <v>m0upson 1-2011-8</v>
          </cell>
          <cell r="B585" t="str">
            <v>m0upson 1-2011</v>
          </cell>
          <cell r="G585">
            <v>115.13</v>
          </cell>
          <cell r="H585">
            <v>444.17</v>
          </cell>
          <cell r="S585">
            <v>17.969799999999999</v>
          </cell>
          <cell r="V585">
            <v>5965.28</v>
          </cell>
        </row>
        <row r="586">
          <cell r="A586" t="str">
            <v>m0upson 1-2011-9</v>
          </cell>
          <cell r="B586" t="str">
            <v>m0upson 1-2011</v>
          </cell>
          <cell r="G586">
            <v>63.94</v>
          </cell>
          <cell r="H586">
            <v>429.84</v>
          </cell>
          <cell r="S586">
            <v>13.1044</v>
          </cell>
          <cell r="V586">
            <v>3163.46</v>
          </cell>
        </row>
        <row r="587">
          <cell r="A587" t="str">
            <v>m0upson 1-2011-10</v>
          </cell>
          <cell r="B587" t="str">
            <v>m0upson 1-2011</v>
          </cell>
          <cell r="G587">
            <v>0</v>
          </cell>
          <cell r="H587">
            <v>509.64</v>
          </cell>
          <cell r="S587">
            <v>0</v>
          </cell>
          <cell r="V587">
            <v>0</v>
          </cell>
        </row>
        <row r="588">
          <cell r="A588" t="str">
            <v>m0upson 1-2011-11</v>
          </cell>
          <cell r="B588" t="str">
            <v>m0upson 1-2011</v>
          </cell>
          <cell r="G588">
            <v>0</v>
          </cell>
          <cell r="H588">
            <v>493.2</v>
          </cell>
          <cell r="S588">
            <v>0</v>
          </cell>
          <cell r="V588">
            <v>0</v>
          </cell>
        </row>
        <row r="589">
          <cell r="A589" t="str">
            <v>m0upson 1-2011-12</v>
          </cell>
          <cell r="B589" t="str">
            <v>m0upson 1-2011</v>
          </cell>
          <cell r="G589">
            <v>23.52</v>
          </cell>
          <cell r="H589">
            <v>509.64</v>
          </cell>
          <cell r="S589">
            <v>13.5412</v>
          </cell>
          <cell r="V589">
            <v>1226.4867000000002</v>
          </cell>
        </row>
        <row r="590">
          <cell r="A590" t="str">
            <v>m0upson 1-2012-1</v>
          </cell>
          <cell r="B590" t="str">
            <v>m0upson 1-2012</v>
          </cell>
          <cell r="G590">
            <v>15.93</v>
          </cell>
          <cell r="H590">
            <v>509.64</v>
          </cell>
          <cell r="S590">
            <v>4.6840999999999999</v>
          </cell>
          <cell r="V590">
            <v>862.99169999999992</v>
          </cell>
        </row>
        <row r="591">
          <cell r="A591" t="str">
            <v>m0upson 1-2012-2</v>
          </cell>
          <cell r="B591" t="str">
            <v>m0upson 1-2012</v>
          </cell>
          <cell r="G591">
            <v>28.17</v>
          </cell>
          <cell r="H591">
            <v>460.32</v>
          </cell>
          <cell r="S591">
            <v>16.230799999999999</v>
          </cell>
          <cell r="V591">
            <v>1524.1987000000001</v>
          </cell>
        </row>
        <row r="592">
          <cell r="A592" t="str">
            <v>m0upson 1-2012-3</v>
          </cell>
          <cell r="B592" t="str">
            <v>m0upson 1-2012</v>
          </cell>
          <cell r="G592">
            <v>0</v>
          </cell>
          <cell r="H592">
            <v>509.64</v>
          </cell>
          <cell r="S592">
            <v>0</v>
          </cell>
          <cell r="V592">
            <v>0</v>
          </cell>
        </row>
        <row r="593">
          <cell r="A593" t="str">
            <v>m0upson 1-2012-4</v>
          </cell>
          <cell r="B593" t="str">
            <v>m0upson 1-2012</v>
          </cell>
          <cell r="G593">
            <v>0</v>
          </cell>
          <cell r="H593">
            <v>493.2</v>
          </cell>
          <cell r="S593">
            <v>0</v>
          </cell>
          <cell r="V593">
            <v>0</v>
          </cell>
        </row>
        <row r="594">
          <cell r="A594" t="str">
            <v>m0upson 1-2012-5</v>
          </cell>
          <cell r="B594" t="str">
            <v>m0upson 1-2012</v>
          </cell>
          <cell r="G594">
            <v>6.84</v>
          </cell>
          <cell r="H594">
            <v>509.64</v>
          </cell>
          <cell r="S594">
            <v>9.1126000000000005</v>
          </cell>
          <cell r="V594">
            <v>312.88739999999996</v>
          </cell>
        </row>
        <row r="595">
          <cell r="A595" t="str">
            <v>m0upson 1-2012-6</v>
          </cell>
          <cell r="B595" t="str">
            <v>m0upson 1-2012</v>
          </cell>
          <cell r="G595">
            <v>71.64</v>
          </cell>
          <cell r="H595">
            <v>429.84</v>
          </cell>
          <cell r="S595">
            <v>17.3901</v>
          </cell>
          <cell r="V595">
            <v>3477.27</v>
          </cell>
        </row>
        <row r="596">
          <cell r="A596" t="str">
            <v>m0upson 1-2012-7</v>
          </cell>
          <cell r="B596" t="str">
            <v>m0upson 1-2012</v>
          </cell>
          <cell r="G596">
            <v>139</v>
          </cell>
          <cell r="H596">
            <v>444.17</v>
          </cell>
          <cell r="S596">
            <v>26.826899999999998</v>
          </cell>
          <cell r="V596">
            <v>7360.8344999999999</v>
          </cell>
        </row>
        <row r="597">
          <cell r="A597" t="str">
            <v>m0upson 1-2012-8</v>
          </cell>
          <cell r="B597" t="str">
            <v>m0upson 1-2012</v>
          </cell>
          <cell r="G597">
            <v>121.59</v>
          </cell>
          <cell r="H597">
            <v>444.17</v>
          </cell>
          <cell r="S597">
            <v>22.398399999999999</v>
          </cell>
          <cell r="V597">
            <v>6549</v>
          </cell>
        </row>
        <row r="598">
          <cell r="A598" t="str">
            <v>m0upson 1-2012-9</v>
          </cell>
          <cell r="B598" t="str">
            <v>m0upson 1-2012</v>
          </cell>
          <cell r="G598">
            <v>64.63</v>
          </cell>
          <cell r="H598">
            <v>429.84</v>
          </cell>
          <cell r="S598">
            <v>13.1044</v>
          </cell>
          <cell r="V598">
            <v>3298.3861000000002</v>
          </cell>
        </row>
        <row r="599">
          <cell r="A599" t="str">
            <v>m0upson 1-2012-10</v>
          </cell>
          <cell r="B599" t="str">
            <v>m0upson 1-2012</v>
          </cell>
          <cell r="G599">
            <v>3.79</v>
          </cell>
          <cell r="H599">
            <v>509.64</v>
          </cell>
          <cell r="S599">
            <v>0.2555</v>
          </cell>
          <cell r="V599">
            <v>185.91500000000002</v>
          </cell>
        </row>
        <row r="600">
          <cell r="A600" t="str">
            <v>m0upson 1-2012-11</v>
          </cell>
          <cell r="B600" t="str">
            <v>m0upson 1-2012</v>
          </cell>
          <cell r="G600">
            <v>14.68</v>
          </cell>
          <cell r="H600">
            <v>493.2</v>
          </cell>
          <cell r="S600">
            <v>4.5330000000000004</v>
          </cell>
          <cell r="V600">
            <v>815.1</v>
          </cell>
        </row>
        <row r="601">
          <cell r="A601" t="str">
            <v>m0upson 1-2012-12</v>
          </cell>
          <cell r="B601" t="str">
            <v>m0upson 1-2012</v>
          </cell>
          <cell r="G601">
            <v>12.89</v>
          </cell>
          <cell r="H601">
            <v>509.64</v>
          </cell>
          <cell r="S601">
            <v>9.1126000000000005</v>
          </cell>
          <cell r="V601">
            <v>733.6848</v>
          </cell>
        </row>
        <row r="602">
          <cell r="A602" t="str">
            <v>m0upson 1-2013-1</v>
          </cell>
          <cell r="B602" t="str">
            <v>m0upson 1-2013</v>
          </cell>
          <cell r="G602">
            <v>27.62</v>
          </cell>
          <cell r="H602">
            <v>509.64</v>
          </cell>
          <cell r="S602">
            <v>13.5412</v>
          </cell>
          <cell r="V602">
            <v>1473.5177999999999</v>
          </cell>
        </row>
        <row r="603">
          <cell r="A603" t="str">
            <v>m0upson 1-2013-2</v>
          </cell>
          <cell r="B603" t="str">
            <v>m0upson 1-2013</v>
          </cell>
          <cell r="G603">
            <v>17.13</v>
          </cell>
          <cell r="H603">
            <v>460.32</v>
          </cell>
          <cell r="S603">
            <v>8.2308000000000003</v>
          </cell>
          <cell r="V603">
            <v>879.03440000000001</v>
          </cell>
        </row>
        <row r="604">
          <cell r="A604" t="str">
            <v>m0upson 1-2013-3</v>
          </cell>
          <cell r="B604" t="str">
            <v>m0upson 1-2013</v>
          </cell>
          <cell r="G604">
            <v>13.65</v>
          </cell>
          <cell r="H604">
            <v>509.64</v>
          </cell>
          <cell r="S604">
            <v>9.1126000000000005</v>
          </cell>
          <cell r="V604">
            <v>645.11849999999993</v>
          </cell>
        </row>
        <row r="605">
          <cell r="A605" t="str">
            <v>m0upson 1-2013-4</v>
          </cell>
          <cell r="B605" t="str">
            <v>m0upson 1-2013</v>
          </cell>
          <cell r="G605">
            <v>0</v>
          </cell>
          <cell r="H605">
            <v>493.2</v>
          </cell>
          <cell r="S605">
            <v>0</v>
          </cell>
          <cell r="V605">
            <v>0</v>
          </cell>
        </row>
        <row r="606">
          <cell r="A606" t="str">
            <v>m0upson 1-2013-5</v>
          </cell>
          <cell r="B606" t="str">
            <v>m0upson 1-2013</v>
          </cell>
          <cell r="G606">
            <v>9.58</v>
          </cell>
          <cell r="H606">
            <v>509.64</v>
          </cell>
          <cell r="S606">
            <v>4.6840999999999999</v>
          </cell>
          <cell r="V606">
            <v>399.54289999999997</v>
          </cell>
        </row>
        <row r="607">
          <cell r="A607" t="str">
            <v>m0upson 1-2013-6</v>
          </cell>
          <cell r="B607" t="str">
            <v>m0upson 1-2013</v>
          </cell>
          <cell r="G607">
            <v>84.09</v>
          </cell>
          <cell r="H607">
            <v>429.84</v>
          </cell>
          <cell r="S607">
            <v>21.675799999999999</v>
          </cell>
          <cell r="V607">
            <v>4120.8599999999997</v>
          </cell>
        </row>
        <row r="608">
          <cell r="A608" t="str">
            <v>m0upson 1-2013-7</v>
          </cell>
          <cell r="B608" t="str">
            <v>m0upson 1-2013</v>
          </cell>
          <cell r="G608">
            <v>136.35</v>
          </cell>
          <cell r="H608">
            <v>444.17</v>
          </cell>
          <cell r="S608">
            <v>26.826899999999998</v>
          </cell>
          <cell r="V608">
            <v>7210.5127999999995</v>
          </cell>
        </row>
        <row r="609">
          <cell r="A609" t="str">
            <v>m0upson 1-2013-8</v>
          </cell>
          <cell r="B609" t="str">
            <v>m0upson 1-2013</v>
          </cell>
          <cell r="G609">
            <v>141.47999999999999</v>
          </cell>
          <cell r="H609">
            <v>444.17</v>
          </cell>
          <cell r="S609">
            <v>22.398399999999999</v>
          </cell>
          <cell r="V609">
            <v>7456.63</v>
          </cell>
        </row>
        <row r="610">
          <cell r="A610" t="str">
            <v>m0upson 1-2013-9</v>
          </cell>
          <cell r="B610" t="str">
            <v>m0upson 1-2013</v>
          </cell>
          <cell r="G610">
            <v>71.09</v>
          </cell>
          <cell r="H610">
            <v>429.84</v>
          </cell>
          <cell r="S610">
            <v>13.1044</v>
          </cell>
          <cell r="V610">
            <v>3415.22</v>
          </cell>
        </row>
        <row r="611">
          <cell r="A611" t="str">
            <v>m0upson 1-2013-10</v>
          </cell>
          <cell r="B611" t="str">
            <v>m0upson 1-2013</v>
          </cell>
          <cell r="G611">
            <v>2.08</v>
          </cell>
          <cell r="H611">
            <v>509.64</v>
          </cell>
          <cell r="S611">
            <v>0.2555</v>
          </cell>
          <cell r="V611">
            <v>102.33</v>
          </cell>
        </row>
        <row r="612">
          <cell r="A612" t="str">
            <v>m0upson 1-2013-11</v>
          </cell>
          <cell r="B612" t="str">
            <v>m0upson 1-2013</v>
          </cell>
          <cell r="G612">
            <v>5.87</v>
          </cell>
          <cell r="H612">
            <v>493.2</v>
          </cell>
          <cell r="S612">
            <v>0.24729999999999999</v>
          </cell>
          <cell r="V612">
            <v>307.45999999999998</v>
          </cell>
        </row>
        <row r="613">
          <cell r="A613" t="str">
            <v>m0upson 1-2013-12</v>
          </cell>
          <cell r="B613" t="str">
            <v>m0upson 1-2013</v>
          </cell>
          <cell r="G613">
            <v>23.51</v>
          </cell>
          <cell r="H613">
            <v>509.64</v>
          </cell>
          <cell r="S613">
            <v>9.1126000000000005</v>
          </cell>
          <cell r="V613">
            <v>1330.8178</v>
          </cell>
        </row>
        <row r="614">
          <cell r="A614" t="str">
            <v>m0upson 1-2014-1</v>
          </cell>
          <cell r="B614" t="str">
            <v>m0upson 1-2014</v>
          </cell>
          <cell r="G614">
            <v>0</v>
          </cell>
          <cell r="H614">
            <v>509.64</v>
          </cell>
          <cell r="S614">
            <v>0</v>
          </cell>
          <cell r="V614">
            <v>0</v>
          </cell>
        </row>
        <row r="615">
          <cell r="A615" t="str">
            <v>m0upson 1-2014-2</v>
          </cell>
          <cell r="B615" t="str">
            <v>m0upson 1-2014</v>
          </cell>
          <cell r="G615">
            <v>3.43</v>
          </cell>
          <cell r="H615">
            <v>460.32</v>
          </cell>
          <cell r="S615">
            <v>0.23080000000000001</v>
          </cell>
          <cell r="V615">
            <v>172.71530000000001</v>
          </cell>
        </row>
        <row r="616">
          <cell r="A616" t="str">
            <v>m0upson 1-2014-3</v>
          </cell>
          <cell r="B616" t="str">
            <v>m0upson 1-2014</v>
          </cell>
          <cell r="G616">
            <v>11.9</v>
          </cell>
          <cell r="H616">
            <v>509.64</v>
          </cell>
          <cell r="S616">
            <v>0.2555</v>
          </cell>
          <cell r="V616">
            <v>559.92269999999996</v>
          </cell>
        </row>
        <row r="617">
          <cell r="A617" t="str">
            <v>m0upson 1-2014-4</v>
          </cell>
          <cell r="B617" t="str">
            <v>m0upson 1-2014</v>
          </cell>
          <cell r="G617">
            <v>0</v>
          </cell>
          <cell r="H617">
            <v>493.2</v>
          </cell>
          <cell r="S617">
            <v>0</v>
          </cell>
          <cell r="V617">
            <v>0</v>
          </cell>
        </row>
        <row r="618">
          <cell r="A618" t="str">
            <v>m0upson 1-2014-5</v>
          </cell>
          <cell r="B618" t="str">
            <v>m0upson 1-2014</v>
          </cell>
          <cell r="G618">
            <v>4.55</v>
          </cell>
          <cell r="H618">
            <v>509.64</v>
          </cell>
          <cell r="S618">
            <v>4.6840999999999999</v>
          </cell>
          <cell r="V618">
            <v>182.36789999999999</v>
          </cell>
        </row>
        <row r="619">
          <cell r="A619" t="str">
            <v>m0upson 1-2014-6</v>
          </cell>
          <cell r="B619" t="str">
            <v>m0upson 1-2014</v>
          </cell>
          <cell r="G619">
            <v>81.87</v>
          </cell>
          <cell r="H619">
            <v>429.84</v>
          </cell>
          <cell r="S619">
            <v>21.675799999999999</v>
          </cell>
          <cell r="V619">
            <v>4074.2</v>
          </cell>
        </row>
        <row r="620">
          <cell r="A620" t="str">
            <v>m0upson 1-2014-7</v>
          </cell>
          <cell r="B620" t="str">
            <v>m0upson 1-2014</v>
          </cell>
          <cell r="G620">
            <v>125.52</v>
          </cell>
          <cell r="H620">
            <v>444.17</v>
          </cell>
          <cell r="S620">
            <v>22.398399999999999</v>
          </cell>
          <cell r="V620">
            <v>6772.52</v>
          </cell>
        </row>
        <row r="621">
          <cell r="A621" t="str">
            <v>m0upson 1-2014-8</v>
          </cell>
          <cell r="B621" t="str">
            <v>m0upson 1-2014</v>
          </cell>
          <cell r="G621">
            <v>113.68</v>
          </cell>
          <cell r="H621">
            <v>444.17</v>
          </cell>
          <cell r="S621">
            <v>17.969799999999999</v>
          </cell>
          <cell r="V621">
            <v>5941.25</v>
          </cell>
        </row>
        <row r="622">
          <cell r="A622" t="str">
            <v>m0upson 1-2014-9</v>
          </cell>
          <cell r="B622" t="str">
            <v>m0upson 1-2014</v>
          </cell>
          <cell r="G622">
            <v>62.47</v>
          </cell>
          <cell r="H622">
            <v>429.84</v>
          </cell>
          <cell r="S622">
            <v>13.1044</v>
          </cell>
          <cell r="V622">
            <v>3164.38</v>
          </cell>
        </row>
        <row r="623">
          <cell r="A623" t="str">
            <v>m0upson 1-2014-10</v>
          </cell>
          <cell r="B623" t="str">
            <v>m0upson 1-2014</v>
          </cell>
          <cell r="G623">
            <v>3.17</v>
          </cell>
          <cell r="H623">
            <v>509.64</v>
          </cell>
          <cell r="S623">
            <v>0.2555</v>
          </cell>
          <cell r="V623">
            <v>157.82810000000001</v>
          </cell>
        </row>
        <row r="624">
          <cell r="A624" t="str">
            <v>m0upson 1-2014-11</v>
          </cell>
          <cell r="B624" t="str">
            <v>m0upson 1-2014</v>
          </cell>
          <cell r="G624">
            <v>2.58</v>
          </cell>
          <cell r="H624">
            <v>493.2</v>
          </cell>
          <cell r="S624">
            <v>0.24729999999999999</v>
          </cell>
          <cell r="V624">
            <v>131.25</v>
          </cell>
        </row>
        <row r="625">
          <cell r="A625" t="str">
            <v>m0upson 1-2014-12</v>
          </cell>
          <cell r="B625" t="str">
            <v>m0upson 1-2014</v>
          </cell>
          <cell r="G625">
            <v>21.23</v>
          </cell>
          <cell r="H625">
            <v>509.64</v>
          </cell>
          <cell r="S625">
            <v>9.1126000000000005</v>
          </cell>
          <cell r="V625">
            <v>1171.6986999999999</v>
          </cell>
        </row>
        <row r="626">
          <cell r="A626" t="str">
            <v>m0upson 1-2015-1</v>
          </cell>
          <cell r="B626" t="str">
            <v>m0upson 1-2015</v>
          </cell>
          <cell r="G626">
            <v>9.86</v>
          </cell>
          <cell r="H626">
            <v>509.64</v>
          </cell>
          <cell r="S626">
            <v>0.2555</v>
          </cell>
          <cell r="V626">
            <v>524.97090000000003</v>
          </cell>
        </row>
        <row r="627">
          <cell r="A627" t="str">
            <v>m0upson 1-2015-2</v>
          </cell>
          <cell r="B627" t="str">
            <v>m0upson 1-2015</v>
          </cell>
          <cell r="G627">
            <v>6.17</v>
          </cell>
          <cell r="H627">
            <v>460.32</v>
          </cell>
          <cell r="S627">
            <v>4.2308000000000003</v>
          </cell>
          <cell r="V627">
            <v>370.6653</v>
          </cell>
        </row>
        <row r="628">
          <cell r="A628" t="str">
            <v>m0upson 1-2015-3</v>
          </cell>
          <cell r="B628" t="str">
            <v>m0upson 1-2015</v>
          </cell>
          <cell r="G628">
            <v>3.79</v>
          </cell>
          <cell r="H628">
            <v>509.64</v>
          </cell>
          <cell r="S628">
            <v>0.2555</v>
          </cell>
          <cell r="V628">
            <v>186.22380000000001</v>
          </cell>
        </row>
        <row r="629">
          <cell r="A629" t="str">
            <v>m0upson 1-2015-4</v>
          </cell>
          <cell r="B629" t="str">
            <v>m0upson 1-2015</v>
          </cell>
          <cell r="G629">
            <v>0</v>
          </cell>
          <cell r="H629">
            <v>493.2</v>
          </cell>
          <cell r="S629">
            <v>0</v>
          </cell>
          <cell r="V629">
            <v>0</v>
          </cell>
        </row>
        <row r="630">
          <cell r="A630" t="str">
            <v>m0upson 1-2015-5</v>
          </cell>
          <cell r="B630" t="str">
            <v>m0upson 1-2015</v>
          </cell>
          <cell r="G630">
            <v>2.2799999999999998</v>
          </cell>
          <cell r="H630">
            <v>509.64</v>
          </cell>
          <cell r="S630">
            <v>0.2555</v>
          </cell>
          <cell r="V630">
            <v>97.434299999999993</v>
          </cell>
        </row>
        <row r="631">
          <cell r="A631" t="str">
            <v>m0upson 1-2015-6</v>
          </cell>
          <cell r="B631" t="str">
            <v>m0upson 1-2015</v>
          </cell>
          <cell r="G631">
            <v>74.89</v>
          </cell>
          <cell r="H631">
            <v>429.84</v>
          </cell>
          <cell r="S631">
            <v>21.675799999999999</v>
          </cell>
          <cell r="V631">
            <v>3696.75</v>
          </cell>
        </row>
        <row r="632">
          <cell r="A632" t="str">
            <v>m0upson 1-2015-7</v>
          </cell>
          <cell r="B632" t="str">
            <v>m0upson 1-2015</v>
          </cell>
          <cell r="G632">
            <v>109.16</v>
          </cell>
          <cell r="H632">
            <v>444.17</v>
          </cell>
          <cell r="S632">
            <v>26.826899999999998</v>
          </cell>
          <cell r="V632">
            <v>5739.7493999999997</v>
          </cell>
        </row>
        <row r="633">
          <cell r="A633" t="str">
            <v>m0upson 1-2015-8</v>
          </cell>
          <cell r="B633" t="str">
            <v>m0upson 1-2015</v>
          </cell>
          <cell r="G633">
            <v>103.17</v>
          </cell>
          <cell r="H633">
            <v>444.17</v>
          </cell>
          <cell r="S633">
            <v>17.969799999999999</v>
          </cell>
          <cell r="V633">
            <v>5350.51</v>
          </cell>
        </row>
        <row r="634">
          <cell r="A634" t="str">
            <v>m0upson 1-2015-9</v>
          </cell>
          <cell r="B634" t="str">
            <v>m0upson 1-2015</v>
          </cell>
          <cell r="G634">
            <v>47.95</v>
          </cell>
          <cell r="H634">
            <v>429.84</v>
          </cell>
          <cell r="S634">
            <v>13.1044</v>
          </cell>
          <cell r="V634">
            <v>2347.34</v>
          </cell>
        </row>
        <row r="635">
          <cell r="A635" t="str">
            <v>m0upson 1-2015-10</v>
          </cell>
          <cell r="B635" t="str">
            <v>m0upson 1-2015</v>
          </cell>
          <cell r="G635">
            <v>0</v>
          </cell>
          <cell r="H635">
            <v>509.64</v>
          </cell>
          <cell r="S635">
            <v>0</v>
          </cell>
          <cell r="V635">
            <v>0</v>
          </cell>
        </row>
        <row r="636">
          <cell r="A636" t="str">
            <v>m0upson 1-2015-11</v>
          </cell>
          <cell r="B636" t="str">
            <v>m0upson 1-2015</v>
          </cell>
          <cell r="G636">
            <v>5.87</v>
          </cell>
          <cell r="H636">
            <v>493.2</v>
          </cell>
          <cell r="S636">
            <v>0.24729999999999999</v>
          </cell>
          <cell r="V636">
            <v>347.59</v>
          </cell>
        </row>
        <row r="637">
          <cell r="A637" t="str">
            <v>m0upson 1-2015-12</v>
          </cell>
          <cell r="B637" t="str">
            <v>m0upson 1-2015</v>
          </cell>
          <cell r="G637">
            <v>3.02</v>
          </cell>
          <cell r="H637">
            <v>509.64</v>
          </cell>
          <cell r="S637">
            <v>0.2555</v>
          </cell>
          <cell r="V637">
            <v>168.97</v>
          </cell>
        </row>
        <row r="638">
          <cell r="A638" t="str">
            <v>m0upson 1-2016-1</v>
          </cell>
          <cell r="B638" t="str">
            <v>m0upson 1-2016</v>
          </cell>
          <cell r="G638">
            <v>11.05</v>
          </cell>
          <cell r="H638">
            <v>509.64</v>
          </cell>
          <cell r="S638">
            <v>4.6840999999999999</v>
          </cell>
          <cell r="V638">
            <v>613.61670000000004</v>
          </cell>
        </row>
        <row r="639">
          <cell r="A639" t="str">
            <v>m0upson 1-2016-2</v>
          </cell>
          <cell r="B639" t="str">
            <v>m0upson 1-2016</v>
          </cell>
          <cell r="G639">
            <v>6.17</v>
          </cell>
          <cell r="H639">
            <v>460.32</v>
          </cell>
          <cell r="S639">
            <v>4.2308000000000003</v>
          </cell>
          <cell r="V639">
            <v>302.30540000000002</v>
          </cell>
        </row>
        <row r="640">
          <cell r="A640" t="str">
            <v>m0upson 1-2016-3</v>
          </cell>
          <cell r="B640" t="str">
            <v>m0upson 1-2016</v>
          </cell>
          <cell r="G640">
            <v>3.79</v>
          </cell>
          <cell r="H640">
            <v>509.64</v>
          </cell>
          <cell r="S640">
            <v>0.2555</v>
          </cell>
          <cell r="V640">
            <v>178.64159999999998</v>
          </cell>
        </row>
        <row r="641">
          <cell r="A641" t="str">
            <v>m0upson 1-2016-4</v>
          </cell>
          <cell r="B641" t="str">
            <v>m0upson 1-2016</v>
          </cell>
          <cell r="G641">
            <v>0</v>
          </cell>
          <cell r="H641">
            <v>493.2</v>
          </cell>
          <cell r="S641">
            <v>0</v>
          </cell>
          <cell r="V641">
            <v>0</v>
          </cell>
        </row>
        <row r="642">
          <cell r="A642" t="str">
            <v>m0upson 1-2016-5</v>
          </cell>
          <cell r="B642" t="str">
            <v>m0upson 1-2016</v>
          </cell>
          <cell r="G642">
            <v>2.2799999999999998</v>
          </cell>
          <cell r="H642">
            <v>509.64</v>
          </cell>
          <cell r="S642">
            <v>0.2555</v>
          </cell>
          <cell r="V642">
            <v>98.158299999999997</v>
          </cell>
        </row>
        <row r="643">
          <cell r="A643" t="str">
            <v>m0upson 1-2016-6</v>
          </cell>
          <cell r="B643" t="str">
            <v>m0upson 1-2016</v>
          </cell>
          <cell r="G643">
            <v>43.32</v>
          </cell>
          <cell r="H643">
            <v>429.84</v>
          </cell>
          <cell r="S643">
            <v>8.8186999999999998</v>
          </cell>
          <cell r="V643">
            <v>2111.8200000000002</v>
          </cell>
        </row>
        <row r="644">
          <cell r="A644" t="str">
            <v>m0upson 1-2016-7</v>
          </cell>
          <cell r="B644" t="str">
            <v>m0upson 1-2016</v>
          </cell>
          <cell r="G644">
            <v>103.11</v>
          </cell>
          <cell r="H644">
            <v>444.17</v>
          </cell>
          <cell r="S644">
            <v>26.826899999999998</v>
          </cell>
          <cell r="V644">
            <v>5506.84</v>
          </cell>
        </row>
        <row r="645">
          <cell r="A645" t="str">
            <v>m0upson 1-2016-8</v>
          </cell>
          <cell r="B645" t="str">
            <v>m0upson 1-2016</v>
          </cell>
          <cell r="G645">
            <v>85.36</v>
          </cell>
          <cell r="H645">
            <v>444.17</v>
          </cell>
          <cell r="S645">
            <v>17.969799999999999</v>
          </cell>
          <cell r="V645">
            <v>4471.2076999999999</v>
          </cell>
        </row>
        <row r="646">
          <cell r="A646" t="str">
            <v>m0upson 1-2016-9</v>
          </cell>
          <cell r="B646" t="str">
            <v>m0upson 1-2016</v>
          </cell>
          <cell r="G646">
            <v>48.02</v>
          </cell>
          <cell r="H646">
            <v>429.84</v>
          </cell>
          <cell r="S646">
            <v>13.1044</v>
          </cell>
          <cell r="V646">
            <v>2374.1669000000002</v>
          </cell>
        </row>
        <row r="647">
          <cell r="A647" t="str">
            <v>m0upson 1-2016-10</v>
          </cell>
          <cell r="B647" t="str">
            <v>m0upson 1-2016</v>
          </cell>
          <cell r="G647">
            <v>0</v>
          </cell>
          <cell r="H647">
            <v>509.64</v>
          </cell>
          <cell r="S647">
            <v>0</v>
          </cell>
          <cell r="V647">
            <v>0</v>
          </cell>
        </row>
        <row r="648">
          <cell r="A648" t="str">
            <v>m0upson 1-2016-11</v>
          </cell>
          <cell r="B648" t="str">
            <v>m0upson 1-2016</v>
          </cell>
          <cell r="G648">
            <v>0</v>
          </cell>
          <cell r="H648">
            <v>493.2</v>
          </cell>
          <cell r="S648">
            <v>0</v>
          </cell>
          <cell r="V648">
            <v>0</v>
          </cell>
        </row>
        <row r="649">
          <cell r="A649" t="str">
            <v>m0upson 1-2016-12</v>
          </cell>
          <cell r="B649" t="str">
            <v>m0upson 1-2016</v>
          </cell>
          <cell r="G649">
            <v>0</v>
          </cell>
          <cell r="H649">
            <v>509.64</v>
          </cell>
          <cell r="S649">
            <v>0</v>
          </cell>
          <cell r="V649">
            <v>0</v>
          </cell>
        </row>
        <row r="650">
          <cell r="A650" t="str">
            <v>m0upson 1-2017-1</v>
          </cell>
          <cell r="B650" t="str">
            <v>m0upson 1-2017</v>
          </cell>
          <cell r="G650">
            <v>6.07</v>
          </cell>
          <cell r="H650">
            <v>509.64</v>
          </cell>
          <cell r="S650">
            <v>0.2555</v>
          </cell>
          <cell r="V650">
            <v>326.79000000000002</v>
          </cell>
        </row>
        <row r="651">
          <cell r="A651" t="str">
            <v>m0upson 1-2017-2</v>
          </cell>
          <cell r="B651" t="str">
            <v>m0upson 1-2017</v>
          </cell>
          <cell r="G651">
            <v>3.43</v>
          </cell>
          <cell r="H651">
            <v>460.32</v>
          </cell>
          <cell r="S651">
            <v>0.23080000000000001</v>
          </cell>
          <cell r="V651">
            <v>193.78639999999999</v>
          </cell>
        </row>
        <row r="652">
          <cell r="A652" t="str">
            <v>m0upson 1-2017-3</v>
          </cell>
          <cell r="B652" t="str">
            <v>m0upson 1-2017</v>
          </cell>
          <cell r="G652">
            <v>2.0299999999999998</v>
          </cell>
          <cell r="H652">
            <v>509.64</v>
          </cell>
          <cell r="S652">
            <v>0.2555</v>
          </cell>
          <cell r="V652">
            <v>95.323800000000006</v>
          </cell>
        </row>
        <row r="653">
          <cell r="A653" t="str">
            <v>m0upson 1-2017-4</v>
          </cell>
          <cell r="B653" t="str">
            <v>m0upson 1-2017</v>
          </cell>
          <cell r="G653">
            <v>0</v>
          </cell>
          <cell r="H653">
            <v>493.2</v>
          </cell>
          <cell r="S653">
            <v>0</v>
          </cell>
          <cell r="V653">
            <v>0</v>
          </cell>
        </row>
        <row r="654">
          <cell r="A654" t="str">
            <v>m0upson 1-2017-5</v>
          </cell>
          <cell r="B654" t="str">
            <v>m0upson 1-2017</v>
          </cell>
          <cell r="G654">
            <v>3.79</v>
          </cell>
          <cell r="H654">
            <v>509.64</v>
          </cell>
          <cell r="S654">
            <v>4.6840999999999999</v>
          </cell>
          <cell r="V654">
            <v>164.38670000000002</v>
          </cell>
        </row>
        <row r="655">
          <cell r="A655" t="str">
            <v>m0upson 1-2017-6</v>
          </cell>
          <cell r="B655" t="str">
            <v>m0upson 1-2017</v>
          </cell>
          <cell r="G655">
            <v>48.61</v>
          </cell>
          <cell r="H655">
            <v>429.84</v>
          </cell>
          <cell r="S655">
            <v>13.1044</v>
          </cell>
          <cell r="V655">
            <v>2362.2161999999998</v>
          </cell>
        </row>
        <row r="656">
          <cell r="A656" t="str">
            <v>m0upson 1-2017-7</v>
          </cell>
          <cell r="B656" t="str">
            <v>m0upson 1-2017</v>
          </cell>
          <cell r="G656">
            <v>120.58</v>
          </cell>
          <cell r="H656">
            <v>444.17</v>
          </cell>
          <cell r="S656">
            <v>26.826899999999998</v>
          </cell>
          <cell r="V656">
            <v>6524.76</v>
          </cell>
        </row>
        <row r="657">
          <cell r="A657" t="str">
            <v>m0upson 1-2017-8</v>
          </cell>
          <cell r="B657" t="str">
            <v>m0upson 1-2017</v>
          </cell>
          <cell r="G657">
            <v>95.94</v>
          </cell>
          <cell r="H657">
            <v>444.17</v>
          </cell>
          <cell r="S657">
            <v>17.969799999999999</v>
          </cell>
          <cell r="V657">
            <v>5005.3500000000004</v>
          </cell>
        </row>
        <row r="658">
          <cell r="A658" t="str">
            <v>m0upson 1-2017-9</v>
          </cell>
          <cell r="B658" t="str">
            <v>m0upson 1-2017</v>
          </cell>
          <cell r="G658">
            <v>50.82</v>
          </cell>
          <cell r="H658">
            <v>429.84</v>
          </cell>
          <cell r="S658">
            <v>13.1044</v>
          </cell>
          <cell r="V658">
            <v>2496.9899999999998</v>
          </cell>
        </row>
        <row r="659">
          <cell r="A659" t="str">
            <v>m0upson 1-2017-10</v>
          </cell>
          <cell r="B659" t="str">
            <v>m0upson 1-2017</v>
          </cell>
          <cell r="G659">
            <v>0</v>
          </cell>
          <cell r="H659">
            <v>509.64</v>
          </cell>
          <cell r="S659">
            <v>0</v>
          </cell>
          <cell r="V659">
            <v>0</v>
          </cell>
        </row>
        <row r="660">
          <cell r="A660" t="str">
            <v>m0upson 1-2017-11</v>
          </cell>
          <cell r="B660" t="str">
            <v>m0upson 1-2017</v>
          </cell>
          <cell r="G660">
            <v>2.94</v>
          </cell>
          <cell r="H660">
            <v>493.2</v>
          </cell>
          <cell r="S660">
            <v>0.24729999999999999</v>
          </cell>
          <cell r="V660">
            <v>154.5</v>
          </cell>
        </row>
        <row r="661">
          <cell r="A661" t="str">
            <v>m0upson 1-2017-12</v>
          </cell>
          <cell r="B661" t="str">
            <v>m0upson 1-2017</v>
          </cell>
          <cell r="G661">
            <v>16.39</v>
          </cell>
          <cell r="H661">
            <v>509.64</v>
          </cell>
          <cell r="S661">
            <v>4.6840999999999999</v>
          </cell>
          <cell r="V661">
            <v>950.98450000000003</v>
          </cell>
        </row>
        <row r="662">
          <cell r="A662" t="str">
            <v>m0upson 1-2018-1</v>
          </cell>
          <cell r="B662" t="str">
            <v>m0upson 1-2018</v>
          </cell>
          <cell r="G662">
            <v>9.07</v>
          </cell>
          <cell r="H662">
            <v>509.64</v>
          </cell>
          <cell r="S662">
            <v>4.6840999999999999</v>
          </cell>
          <cell r="V662">
            <v>487.67930000000001</v>
          </cell>
        </row>
        <row r="663">
          <cell r="A663" t="str">
            <v>m0upson 1-2018-2</v>
          </cell>
          <cell r="B663" t="str">
            <v>m0upson 1-2018</v>
          </cell>
          <cell r="G663">
            <v>10.66</v>
          </cell>
          <cell r="H663">
            <v>460.32</v>
          </cell>
          <cell r="S663">
            <v>8.2308000000000003</v>
          </cell>
          <cell r="V663">
            <v>574.1828999999999</v>
          </cell>
        </row>
        <row r="664">
          <cell r="A664" t="str">
            <v>m0upson 1-2018-3</v>
          </cell>
          <cell r="B664" t="str">
            <v>m0upson 1-2018</v>
          </cell>
          <cell r="G664">
            <v>0</v>
          </cell>
          <cell r="H664">
            <v>509.64</v>
          </cell>
          <cell r="S664">
            <v>0</v>
          </cell>
          <cell r="V664">
            <v>0</v>
          </cell>
        </row>
        <row r="665">
          <cell r="A665" t="str">
            <v>m0upson 1-2018-4</v>
          </cell>
          <cell r="B665" t="str">
            <v>m0upson 1-2018</v>
          </cell>
          <cell r="G665">
            <v>1.47</v>
          </cell>
          <cell r="H665">
            <v>493.2</v>
          </cell>
          <cell r="S665">
            <v>0.24729999999999999</v>
          </cell>
          <cell r="V665">
            <v>71.100200000000001</v>
          </cell>
        </row>
        <row r="666">
          <cell r="A666" t="str">
            <v>m0upson 1-2018-5</v>
          </cell>
          <cell r="B666" t="str">
            <v>m0upson 1-2018</v>
          </cell>
          <cell r="G666">
            <v>5.31</v>
          </cell>
          <cell r="H666">
            <v>509.64</v>
          </cell>
          <cell r="S666">
            <v>0.2555</v>
          </cell>
          <cell r="V666">
            <v>253.27549999999999</v>
          </cell>
        </row>
        <row r="667">
          <cell r="A667" t="str">
            <v>m0upson 1-2018-6</v>
          </cell>
          <cell r="B667" t="str">
            <v>m0upson 1-2018</v>
          </cell>
          <cell r="G667">
            <v>39.11</v>
          </cell>
          <cell r="H667">
            <v>429.84</v>
          </cell>
          <cell r="S667">
            <v>8.8186999999999998</v>
          </cell>
          <cell r="V667">
            <v>1921.6563999999998</v>
          </cell>
        </row>
        <row r="668">
          <cell r="A668" t="str">
            <v>m0upson 1-2018-7</v>
          </cell>
          <cell r="B668" t="str">
            <v>m0upson 1-2018</v>
          </cell>
          <cell r="G668">
            <v>108.29</v>
          </cell>
          <cell r="H668">
            <v>444.17</v>
          </cell>
          <cell r="S668">
            <v>26.826899999999998</v>
          </cell>
          <cell r="V668">
            <v>5765.38</v>
          </cell>
        </row>
        <row r="669">
          <cell r="A669" t="str">
            <v>m0upson 1-2018-8</v>
          </cell>
          <cell r="B669" t="str">
            <v>m0upson 1-2018</v>
          </cell>
          <cell r="G669">
            <v>74.790000000000006</v>
          </cell>
          <cell r="H669">
            <v>444.17</v>
          </cell>
          <cell r="S669">
            <v>17.969799999999999</v>
          </cell>
          <cell r="V669">
            <v>3898.34</v>
          </cell>
        </row>
        <row r="670">
          <cell r="A670" t="str">
            <v>m0upson 1-2018-9</v>
          </cell>
          <cell r="B670" t="str">
            <v>m0upson 1-2018</v>
          </cell>
          <cell r="G670">
            <v>29.49</v>
          </cell>
          <cell r="H670">
            <v>429.84</v>
          </cell>
          <cell r="S670">
            <v>8.8186999999999998</v>
          </cell>
          <cell r="V670">
            <v>1443.67</v>
          </cell>
        </row>
        <row r="671">
          <cell r="A671" t="str">
            <v>m0upson 1-2018-10</v>
          </cell>
          <cell r="B671" t="str">
            <v>m0upson 1-2018</v>
          </cell>
          <cell r="G671">
            <v>0</v>
          </cell>
          <cell r="H671">
            <v>509.64</v>
          </cell>
          <cell r="S671">
            <v>0</v>
          </cell>
          <cell r="V671">
            <v>0</v>
          </cell>
        </row>
        <row r="672">
          <cell r="A672" t="str">
            <v>m0upson 1-2018-11</v>
          </cell>
          <cell r="B672" t="str">
            <v>m0upson 1-2018</v>
          </cell>
          <cell r="G672">
            <v>0</v>
          </cell>
          <cell r="H672">
            <v>493.2</v>
          </cell>
          <cell r="S672">
            <v>0</v>
          </cell>
          <cell r="V672">
            <v>0</v>
          </cell>
        </row>
        <row r="673">
          <cell r="A673" t="str">
            <v>m0upson 1-2018-12</v>
          </cell>
          <cell r="B673" t="str">
            <v>m0upson 1-2018</v>
          </cell>
          <cell r="G673">
            <v>6.25</v>
          </cell>
          <cell r="H673">
            <v>509.64</v>
          </cell>
          <cell r="S673">
            <v>4.6840999999999999</v>
          </cell>
          <cell r="V673">
            <v>355.79020000000003</v>
          </cell>
        </row>
        <row r="674">
          <cell r="A674" t="str">
            <v>m0upson 1-2019-1</v>
          </cell>
          <cell r="B674" t="str">
            <v>m0upson 1-2019</v>
          </cell>
          <cell r="G674">
            <v>2.98</v>
          </cell>
          <cell r="H674">
            <v>509.64</v>
          </cell>
          <cell r="S674">
            <v>0.2555</v>
          </cell>
          <cell r="V674">
            <v>160.88999999999999</v>
          </cell>
        </row>
        <row r="675">
          <cell r="A675" t="str">
            <v>m0upson 1-2019-2</v>
          </cell>
          <cell r="B675" t="str">
            <v>m0upson 1-2019</v>
          </cell>
          <cell r="G675">
            <v>11.65</v>
          </cell>
          <cell r="H675">
            <v>460.32</v>
          </cell>
          <cell r="S675">
            <v>4.2308000000000003</v>
          </cell>
          <cell r="V675">
            <v>649.21659999999997</v>
          </cell>
        </row>
        <row r="676">
          <cell r="A676" t="str">
            <v>m0upson 1-2019-3</v>
          </cell>
          <cell r="B676" t="str">
            <v>m0upson 1-2019</v>
          </cell>
          <cell r="G676">
            <v>0</v>
          </cell>
          <cell r="H676">
            <v>509.64</v>
          </cell>
          <cell r="S676">
            <v>0</v>
          </cell>
          <cell r="V676">
            <v>0</v>
          </cell>
        </row>
        <row r="677">
          <cell r="A677" t="str">
            <v>m0upson 1-2019-4</v>
          </cell>
          <cell r="B677" t="str">
            <v>m0upson 1-2019</v>
          </cell>
          <cell r="G677">
            <v>0</v>
          </cell>
          <cell r="H677">
            <v>493.2</v>
          </cell>
          <cell r="S677">
            <v>0</v>
          </cell>
          <cell r="V677">
            <v>0</v>
          </cell>
        </row>
        <row r="678">
          <cell r="A678" t="str">
            <v>m0upson 1-2019-5</v>
          </cell>
          <cell r="B678" t="str">
            <v>m0upson 1-2019</v>
          </cell>
          <cell r="G678">
            <v>3.03</v>
          </cell>
          <cell r="H678">
            <v>509.64</v>
          </cell>
          <cell r="S678">
            <v>0.2555</v>
          </cell>
          <cell r="V678">
            <v>139.2123</v>
          </cell>
        </row>
        <row r="679">
          <cell r="A679" t="str">
            <v>m0upson 1-2019-6</v>
          </cell>
          <cell r="B679" t="str">
            <v>m0upson 1-2019</v>
          </cell>
          <cell r="G679">
            <v>43.5</v>
          </cell>
          <cell r="H679">
            <v>429.84</v>
          </cell>
          <cell r="S679">
            <v>13.1044</v>
          </cell>
          <cell r="V679">
            <v>2147.8235000000004</v>
          </cell>
        </row>
        <row r="680">
          <cell r="A680" t="str">
            <v>m0upson 1-2019-7</v>
          </cell>
          <cell r="B680" t="str">
            <v>m0upson 1-2019</v>
          </cell>
          <cell r="G680">
            <v>109.16</v>
          </cell>
          <cell r="H680">
            <v>444.17</v>
          </cell>
          <cell r="S680">
            <v>22.398399999999999</v>
          </cell>
          <cell r="V680">
            <v>5811.6611000000003</v>
          </cell>
        </row>
        <row r="681">
          <cell r="A681" t="str">
            <v>m0upson 1-2019-8</v>
          </cell>
          <cell r="B681" t="str">
            <v>m0upson 1-2019</v>
          </cell>
          <cell r="G681">
            <v>88.76</v>
          </cell>
          <cell r="H681">
            <v>444.17</v>
          </cell>
          <cell r="S681">
            <v>17.969799999999999</v>
          </cell>
          <cell r="V681">
            <v>4532.5212999999994</v>
          </cell>
        </row>
        <row r="682">
          <cell r="A682" t="str">
            <v>m0upson 1-2019-9</v>
          </cell>
          <cell r="B682" t="str">
            <v>m0upson 1-2019</v>
          </cell>
          <cell r="G682">
            <v>33.42</v>
          </cell>
          <cell r="H682">
            <v>429.84</v>
          </cell>
          <cell r="S682">
            <v>13.1044</v>
          </cell>
          <cell r="V682">
            <v>1661.1650999999999</v>
          </cell>
        </row>
        <row r="683">
          <cell r="A683" t="str">
            <v>m0upson 1-2019-10</v>
          </cell>
          <cell r="B683" t="str">
            <v>m0upson 1-2019</v>
          </cell>
          <cell r="G683">
            <v>0</v>
          </cell>
          <cell r="H683">
            <v>509.64</v>
          </cell>
          <cell r="S683">
            <v>0</v>
          </cell>
          <cell r="V683">
            <v>0</v>
          </cell>
        </row>
        <row r="684">
          <cell r="A684" t="str">
            <v>m0upson 1-2019-11</v>
          </cell>
          <cell r="B684" t="str">
            <v>m0upson 1-2019</v>
          </cell>
          <cell r="G684">
            <v>0</v>
          </cell>
          <cell r="H684">
            <v>493.2</v>
          </cell>
          <cell r="S684">
            <v>0</v>
          </cell>
          <cell r="V684">
            <v>0</v>
          </cell>
        </row>
        <row r="685">
          <cell r="A685" t="str">
            <v>m0upson 1-2019-12</v>
          </cell>
          <cell r="B685" t="str">
            <v>m0upson 1-2019</v>
          </cell>
          <cell r="G685">
            <v>0</v>
          </cell>
          <cell r="H685">
            <v>509.64</v>
          </cell>
          <cell r="S685">
            <v>0</v>
          </cell>
          <cell r="V685">
            <v>0</v>
          </cell>
        </row>
        <row r="686">
          <cell r="A686" t="str">
            <v>m0upson 1-2020-1</v>
          </cell>
          <cell r="B686" t="str">
            <v>m0upson 1-2020</v>
          </cell>
          <cell r="G686">
            <v>0</v>
          </cell>
          <cell r="H686">
            <v>509.64</v>
          </cell>
          <cell r="S686">
            <v>0</v>
          </cell>
          <cell r="V686">
            <v>0</v>
          </cell>
        </row>
        <row r="687">
          <cell r="A687" t="str">
            <v>m0upson 1-2020-2</v>
          </cell>
          <cell r="B687" t="str">
            <v>m0upson 1-2020</v>
          </cell>
          <cell r="G687">
            <v>3.43</v>
          </cell>
          <cell r="H687">
            <v>460.32</v>
          </cell>
          <cell r="S687">
            <v>0.23080000000000001</v>
          </cell>
          <cell r="V687">
            <v>188.57839999999999</v>
          </cell>
        </row>
        <row r="688">
          <cell r="A688" t="str">
            <v>m0upson 1-2020-3</v>
          </cell>
          <cell r="B688" t="str">
            <v>m0upson 1-2020</v>
          </cell>
          <cell r="G688">
            <v>0</v>
          </cell>
          <cell r="H688">
            <v>509.64</v>
          </cell>
          <cell r="S688">
            <v>0</v>
          </cell>
          <cell r="V688">
            <v>0</v>
          </cell>
        </row>
        <row r="689">
          <cell r="A689" t="str">
            <v>m0upson 1-2020-4</v>
          </cell>
          <cell r="B689" t="str">
            <v>m0upson 1-2020</v>
          </cell>
          <cell r="G689">
            <v>0</v>
          </cell>
          <cell r="H689">
            <v>493.2</v>
          </cell>
          <cell r="S689">
            <v>0</v>
          </cell>
          <cell r="V689">
            <v>0</v>
          </cell>
        </row>
        <row r="690">
          <cell r="A690" t="str">
            <v>m0upson 1-2020-5</v>
          </cell>
          <cell r="B690" t="str">
            <v>m0upson 1-2020</v>
          </cell>
          <cell r="G690">
            <v>2.2799999999999998</v>
          </cell>
          <cell r="H690">
            <v>509.64</v>
          </cell>
          <cell r="S690">
            <v>0.2555</v>
          </cell>
          <cell r="V690">
            <v>109.0741</v>
          </cell>
        </row>
        <row r="691">
          <cell r="A691" t="str">
            <v>m0upson 1-2020-6</v>
          </cell>
          <cell r="B691" t="str">
            <v>m0upson 1-2020</v>
          </cell>
          <cell r="G691">
            <v>33.909999999999997</v>
          </cell>
          <cell r="H691">
            <v>429.84</v>
          </cell>
          <cell r="S691">
            <v>13.1044</v>
          </cell>
          <cell r="V691">
            <v>1628.34</v>
          </cell>
        </row>
        <row r="692">
          <cell r="A692" t="str">
            <v>m0upson 1-2020-7</v>
          </cell>
          <cell r="B692" t="str">
            <v>m0upson 1-2020</v>
          </cell>
          <cell r="G692">
            <v>93.29</v>
          </cell>
          <cell r="H692">
            <v>444.17</v>
          </cell>
          <cell r="S692">
            <v>17.969799999999999</v>
          </cell>
          <cell r="V692">
            <v>5023.8181000000004</v>
          </cell>
        </row>
        <row r="693">
          <cell r="A693" t="str">
            <v>m0upson 1-2020-8</v>
          </cell>
          <cell r="B693" t="str">
            <v>m0upson 1-2020</v>
          </cell>
          <cell r="G693">
            <v>83.48</v>
          </cell>
          <cell r="H693">
            <v>444.17</v>
          </cell>
          <cell r="S693">
            <v>17.969799999999999</v>
          </cell>
          <cell r="V693">
            <v>4360.4859000000006</v>
          </cell>
        </row>
        <row r="694">
          <cell r="A694" t="str">
            <v>m0upson 1-2020-9</v>
          </cell>
          <cell r="B694" t="str">
            <v>m0upson 1-2020</v>
          </cell>
          <cell r="G694">
            <v>37.17</v>
          </cell>
          <cell r="H694">
            <v>429.84</v>
          </cell>
          <cell r="S694">
            <v>8.8186999999999998</v>
          </cell>
          <cell r="V694">
            <v>1824.7052999999999</v>
          </cell>
        </row>
        <row r="695">
          <cell r="A695" t="str">
            <v>m0upson 1-2020-10</v>
          </cell>
          <cell r="B695" t="str">
            <v>m0upson 1-2020</v>
          </cell>
          <cell r="G695">
            <v>0</v>
          </cell>
          <cell r="H695">
            <v>509.64</v>
          </cell>
          <cell r="S695">
            <v>0</v>
          </cell>
          <cell r="V695">
            <v>0</v>
          </cell>
        </row>
        <row r="696">
          <cell r="A696" t="str">
            <v>m0upson 1-2020-11</v>
          </cell>
          <cell r="B696" t="str">
            <v>m0upson 1-2020</v>
          </cell>
          <cell r="G696">
            <v>0</v>
          </cell>
          <cell r="H696">
            <v>493.2</v>
          </cell>
          <cell r="S696">
            <v>0</v>
          </cell>
          <cell r="V696">
            <v>0</v>
          </cell>
        </row>
        <row r="697">
          <cell r="A697" t="str">
            <v>m0upson 1-2020-12</v>
          </cell>
          <cell r="B697" t="str">
            <v>m0upson 1-2020</v>
          </cell>
          <cell r="G697">
            <v>1.52</v>
          </cell>
          <cell r="H697">
            <v>509.64</v>
          </cell>
          <cell r="S697">
            <v>0.2555</v>
          </cell>
          <cell r="V697">
            <v>87.134</v>
          </cell>
        </row>
        <row r="698">
          <cell r="A698" t="str">
            <v>m0upson 1-2021-1</v>
          </cell>
          <cell r="B698" t="str">
            <v>m0upson 1-2021</v>
          </cell>
          <cell r="G698">
            <v>6.07</v>
          </cell>
          <cell r="H698">
            <v>509.64</v>
          </cell>
          <cell r="S698">
            <v>0.2555</v>
          </cell>
          <cell r="V698">
            <v>331.76</v>
          </cell>
        </row>
        <row r="699">
          <cell r="A699" t="str">
            <v>m0upson 1-2021-2</v>
          </cell>
          <cell r="B699" t="str">
            <v>m0upson 1-2021</v>
          </cell>
          <cell r="G699">
            <v>3.43</v>
          </cell>
          <cell r="H699">
            <v>460.32</v>
          </cell>
          <cell r="S699">
            <v>0.23080000000000001</v>
          </cell>
          <cell r="V699">
            <v>179.33679999999998</v>
          </cell>
        </row>
        <row r="700">
          <cell r="A700" t="str">
            <v>m0upson 1-2021-3</v>
          </cell>
          <cell r="B700" t="str">
            <v>m0upson 1-2021</v>
          </cell>
          <cell r="G700">
            <v>0</v>
          </cell>
          <cell r="H700">
            <v>509.64</v>
          </cell>
          <cell r="S700">
            <v>0</v>
          </cell>
          <cell r="V700">
            <v>0</v>
          </cell>
        </row>
        <row r="701">
          <cell r="A701" t="str">
            <v>m0upson 1-2021-4</v>
          </cell>
          <cell r="B701" t="str">
            <v>m0upson 1-2021</v>
          </cell>
          <cell r="G701">
            <v>0</v>
          </cell>
          <cell r="H701">
            <v>493.2</v>
          </cell>
          <cell r="S701">
            <v>0</v>
          </cell>
          <cell r="V701">
            <v>0</v>
          </cell>
        </row>
        <row r="702">
          <cell r="A702" t="str">
            <v>m0upson 1-2021-5</v>
          </cell>
          <cell r="B702" t="str">
            <v>m0upson 1-2021</v>
          </cell>
          <cell r="G702">
            <v>1.52</v>
          </cell>
          <cell r="H702">
            <v>509.64</v>
          </cell>
          <cell r="S702">
            <v>0.2555</v>
          </cell>
          <cell r="V702">
            <v>73.769100000000009</v>
          </cell>
        </row>
        <row r="703">
          <cell r="A703" t="str">
            <v>m0upson 1-2021-6</v>
          </cell>
          <cell r="B703" t="str">
            <v>m0upson 1-2021</v>
          </cell>
          <cell r="G703">
            <v>48.31</v>
          </cell>
          <cell r="H703">
            <v>429.84</v>
          </cell>
          <cell r="S703">
            <v>13.1044</v>
          </cell>
          <cell r="V703">
            <v>2312.5250000000001</v>
          </cell>
        </row>
        <row r="704">
          <cell r="A704" t="str">
            <v>m0upson 1-2021-7</v>
          </cell>
          <cell r="B704" t="str">
            <v>m0upson 1-2021</v>
          </cell>
          <cell r="G704">
            <v>81.96</v>
          </cell>
          <cell r="H704">
            <v>444.17</v>
          </cell>
          <cell r="S704">
            <v>17.969799999999999</v>
          </cell>
          <cell r="V704">
            <v>4147.1899999999996</v>
          </cell>
        </row>
        <row r="705">
          <cell r="A705" t="str">
            <v>m0upson 1-2021-8</v>
          </cell>
          <cell r="B705" t="str">
            <v>m0upson 1-2021</v>
          </cell>
          <cell r="G705">
            <v>73.89</v>
          </cell>
          <cell r="H705">
            <v>444.17</v>
          </cell>
          <cell r="S705">
            <v>17.969799999999999</v>
          </cell>
          <cell r="V705">
            <v>3810.04</v>
          </cell>
        </row>
        <row r="706">
          <cell r="A706" t="str">
            <v>m0upson 1-2021-9</v>
          </cell>
          <cell r="B706" t="str">
            <v>m0upson 1-2021</v>
          </cell>
          <cell r="G706">
            <v>23.53</v>
          </cell>
          <cell r="H706">
            <v>429.84</v>
          </cell>
          <cell r="S706">
            <v>13.1044</v>
          </cell>
          <cell r="V706">
            <v>1131.4931999999999</v>
          </cell>
        </row>
        <row r="707">
          <cell r="A707" t="str">
            <v>m0upson 1-2021-10</v>
          </cell>
          <cell r="B707" t="str">
            <v>m0upson 1-2021</v>
          </cell>
          <cell r="G707">
            <v>0</v>
          </cell>
          <cell r="H707">
            <v>509.64</v>
          </cell>
          <cell r="S707">
            <v>0</v>
          </cell>
          <cell r="V707">
            <v>0</v>
          </cell>
        </row>
        <row r="708">
          <cell r="A708" t="str">
            <v>m0upson 1-2021-11</v>
          </cell>
          <cell r="B708" t="str">
            <v>m0upson 1-2021</v>
          </cell>
          <cell r="G708">
            <v>0</v>
          </cell>
          <cell r="H708">
            <v>493.2</v>
          </cell>
          <cell r="S708">
            <v>0</v>
          </cell>
          <cell r="V708">
            <v>0</v>
          </cell>
        </row>
        <row r="709">
          <cell r="A709" t="str">
            <v>m0upson 1-2021-12</v>
          </cell>
          <cell r="B709" t="str">
            <v>m0upson 1-2021</v>
          </cell>
          <cell r="G709">
            <v>0</v>
          </cell>
          <cell r="H709">
            <v>509.64</v>
          </cell>
          <cell r="S709">
            <v>0</v>
          </cell>
          <cell r="V709">
            <v>0</v>
          </cell>
        </row>
        <row r="710">
          <cell r="A710" t="str">
            <v>m0upson 1-2022-1</v>
          </cell>
          <cell r="B710" t="str">
            <v>m0upson 1-2022</v>
          </cell>
          <cell r="G710">
            <v>0</v>
          </cell>
          <cell r="H710">
            <v>509.64</v>
          </cell>
          <cell r="S710">
            <v>0</v>
          </cell>
          <cell r="V710">
            <v>0</v>
          </cell>
        </row>
        <row r="711">
          <cell r="A711" t="str">
            <v>m0upson 1-2022-2</v>
          </cell>
          <cell r="B711" t="str">
            <v>m0upson 1-2022</v>
          </cell>
          <cell r="G711">
            <v>0</v>
          </cell>
          <cell r="H711">
            <v>460.32</v>
          </cell>
          <cell r="S711">
            <v>0</v>
          </cell>
          <cell r="V711">
            <v>0</v>
          </cell>
        </row>
        <row r="712">
          <cell r="A712" t="str">
            <v>m0upson 1-2022-3</v>
          </cell>
          <cell r="B712" t="str">
            <v>m0upson 1-2022</v>
          </cell>
          <cell r="G712">
            <v>0</v>
          </cell>
          <cell r="H712">
            <v>509.64</v>
          </cell>
          <cell r="S712">
            <v>0</v>
          </cell>
          <cell r="V712">
            <v>0</v>
          </cell>
        </row>
        <row r="713">
          <cell r="A713" t="str">
            <v>m0upson 1-2022-4</v>
          </cell>
          <cell r="B713" t="str">
            <v>m0upson 1-2022</v>
          </cell>
          <cell r="G713">
            <v>0</v>
          </cell>
          <cell r="H713">
            <v>493.2</v>
          </cell>
          <cell r="S713">
            <v>0</v>
          </cell>
          <cell r="V713">
            <v>0</v>
          </cell>
        </row>
        <row r="714">
          <cell r="A714" t="str">
            <v>m0upson 1-2022-5</v>
          </cell>
          <cell r="B714" t="str">
            <v>m0upson 1-2022</v>
          </cell>
          <cell r="G714">
            <v>0</v>
          </cell>
          <cell r="H714">
            <v>509.64</v>
          </cell>
          <cell r="S714">
            <v>0</v>
          </cell>
          <cell r="V714">
            <v>0</v>
          </cell>
        </row>
        <row r="715">
          <cell r="A715" t="str">
            <v>m0upson 1-2022-6</v>
          </cell>
          <cell r="B715" t="str">
            <v>m0upson 1-2022</v>
          </cell>
          <cell r="G715">
            <v>22.79</v>
          </cell>
          <cell r="H715">
            <v>429.84</v>
          </cell>
          <cell r="S715">
            <v>8.8186999999999998</v>
          </cell>
          <cell r="V715">
            <v>1079.28</v>
          </cell>
        </row>
        <row r="716">
          <cell r="A716" t="str">
            <v>m0upson 1-2022-7</v>
          </cell>
          <cell r="B716" t="str">
            <v>m0upson 1-2022</v>
          </cell>
          <cell r="G716">
            <v>87.25</v>
          </cell>
          <cell r="H716">
            <v>444.17</v>
          </cell>
          <cell r="S716">
            <v>17.969799999999999</v>
          </cell>
          <cell r="V716">
            <v>4474.2267999999995</v>
          </cell>
        </row>
        <row r="717">
          <cell r="A717" t="str">
            <v>m0upson 1-2022-8</v>
          </cell>
          <cell r="B717" t="str">
            <v>m0upson 1-2022</v>
          </cell>
          <cell r="G717">
            <v>58.32</v>
          </cell>
          <cell r="H717">
            <v>444.17</v>
          </cell>
          <cell r="S717">
            <v>17.969799999999999</v>
          </cell>
          <cell r="V717">
            <v>2949.87</v>
          </cell>
        </row>
        <row r="718">
          <cell r="A718" t="str">
            <v>m0upson 1-2022-9</v>
          </cell>
          <cell r="B718" t="str">
            <v>m0upson 1-2022</v>
          </cell>
          <cell r="G718">
            <v>20.85</v>
          </cell>
          <cell r="H718">
            <v>429.84</v>
          </cell>
          <cell r="S718">
            <v>8.8186999999999998</v>
          </cell>
          <cell r="V718">
            <v>983.87180000000001</v>
          </cell>
        </row>
        <row r="719">
          <cell r="A719" t="str">
            <v>m0upson 1-2022-10</v>
          </cell>
          <cell r="B719" t="str">
            <v>m0upson 1-2022</v>
          </cell>
          <cell r="G719">
            <v>0</v>
          </cell>
          <cell r="H719">
            <v>509.64</v>
          </cell>
          <cell r="S719">
            <v>0</v>
          </cell>
          <cell r="V719">
            <v>0</v>
          </cell>
        </row>
        <row r="720">
          <cell r="A720" t="str">
            <v>m0upson 1-2022-11</v>
          </cell>
          <cell r="B720" t="str">
            <v>m0upson 1-2022</v>
          </cell>
          <cell r="G720">
            <v>0</v>
          </cell>
          <cell r="H720">
            <v>493.2</v>
          </cell>
          <cell r="S720">
            <v>0</v>
          </cell>
          <cell r="V720">
            <v>0</v>
          </cell>
        </row>
        <row r="721">
          <cell r="A721" t="str">
            <v>m0upson 1-2022-12</v>
          </cell>
          <cell r="B721" t="str">
            <v>m0upson 1-2022</v>
          </cell>
          <cell r="G721">
            <v>0</v>
          </cell>
          <cell r="H721">
            <v>509.64</v>
          </cell>
          <cell r="S721">
            <v>0</v>
          </cell>
          <cell r="V721">
            <v>0</v>
          </cell>
        </row>
        <row r="722">
          <cell r="A722" t="str">
            <v>--</v>
          </cell>
          <cell r="B722" t="str">
            <v>-</v>
          </cell>
          <cell r="V722">
            <v>0</v>
          </cell>
        </row>
        <row r="723">
          <cell r="A723" t="str">
            <v>--</v>
          </cell>
          <cell r="B723" t="str">
            <v>-</v>
          </cell>
          <cell r="V723">
            <v>0</v>
          </cell>
        </row>
        <row r="724">
          <cell r="A724" t="str">
            <v>--</v>
          </cell>
          <cell r="B724" t="str">
            <v>-</v>
          </cell>
          <cell r="V724">
            <v>0</v>
          </cell>
        </row>
        <row r="725">
          <cell r="A725" t="str">
            <v>m1perryville 1-2003-4</v>
          </cell>
          <cell r="B725" t="str">
            <v>m1perryville 1-2003</v>
          </cell>
          <cell r="G725">
            <v>3.54</v>
          </cell>
          <cell r="H725">
            <v>113.04</v>
          </cell>
          <cell r="S725">
            <v>38.7363</v>
          </cell>
          <cell r="V725">
            <v>200.24590000000001</v>
          </cell>
        </row>
        <row r="726">
          <cell r="A726" t="str">
            <v>m1perryville 1-2003-5</v>
          </cell>
          <cell r="B726" t="str">
            <v>m1perryville 1-2003</v>
          </cell>
          <cell r="G726">
            <v>3.56</v>
          </cell>
          <cell r="H726">
            <v>116.81</v>
          </cell>
          <cell r="S726">
            <v>22.313199999999998</v>
          </cell>
          <cell r="V726">
            <v>200.55189999999999</v>
          </cell>
        </row>
        <row r="727">
          <cell r="A727" t="str">
            <v>m1perryville 1-2003-6</v>
          </cell>
          <cell r="B727" t="str">
            <v>m1perryville 1-2003</v>
          </cell>
          <cell r="G727">
            <v>2.5299999999999998</v>
          </cell>
          <cell r="H727">
            <v>113.04</v>
          </cell>
          <cell r="S727">
            <v>21.593399999999999</v>
          </cell>
          <cell r="V727">
            <v>141.071</v>
          </cell>
        </row>
        <row r="728">
          <cell r="A728" t="str">
            <v>m1perryville 1-2003-7</v>
          </cell>
          <cell r="B728" t="str">
            <v>m1perryville 1-2003</v>
          </cell>
          <cell r="G728">
            <v>3.48</v>
          </cell>
          <cell r="H728">
            <v>116.81</v>
          </cell>
          <cell r="S728">
            <v>26.741800000000001</v>
          </cell>
          <cell r="V728">
            <v>198.76300000000001</v>
          </cell>
        </row>
        <row r="729">
          <cell r="A729" t="str">
            <v>m1perryville 1-2003-8</v>
          </cell>
          <cell r="B729" t="str">
            <v>m1perryville 1-2003</v>
          </cell>
          <cell r="G729">
            <v>9.2200000000000006</v>
          </cell>
          <cell r="H729">
            <v>116.81</v>
          </cell>
          <cell r="S729">
            <v>40.027500000000003</v>
          </cell>
          <cell r="V729">
            <v>545.96969999999999</v>
          </cell>
        </row>
        <row r="730">
          <cell r="A730" t="str">
            <v>m1perryville 1-2003-9</v>
          </cell>
          <cell r="B730" t="str">
            <v>m1perryville 1-2003</v>
          </cell>
          <cell r="G730">
            <v>5.97</v>
          </cell>
          <cell r="H730">
            <v>113.04</v>
          </cell>
          <cell r="S730">
            <v>17.307700000000001</v>
          </cell>
          <cell r="V730">
            <v>373.738</v>
          </cell>
        </row>
        <row r="731">
          <cell r="A731" t="str">
            <v>m1perryville 1-2003-10</v>
          </cell>
          <cell r="B731" t="str">
            <v>m1perryville 1-2003</v>
          </cell>
          <cell r="G731">
            <v>0.52</v>
          </cell>
          <cell r="H731">
            <v>116.81</v>
          </cell>
          <cell r="S731">
            <v>9.0274999999999999</v>
          </cell>
          <cell r="V731">
            <v>31.3887</v>
          </cell>
        </row>
        <row r="732">
          <cell r="A732" t="str">
            <v>m1perryville 1-2003-11</v>
          </cell>
          <cell r="B732" t="str">
            <v>m1perryville 1-2003</v>
          </cell>
          <cell r="G732">
            <v>1.85</v>
          </cell>
          <cell r="H732">
            <v>113.04</v>
          </cell>
          <cell r="S732">
            <v>4.4504999999999999</v>
          </cell>
          <cell r="V732">
            <v>126.2818</v>
          </cell>
        </row>
        <row r="733">
          <cell r="A733" t="str">
            <v>m1perryville 1-2003-12</v>
          </cell>
          <cell r="B733" t="str">
            <v>m1perryville 1-2003</v>
          </cell>
          <cell r="G733">
            <v>2.61</v>
          </cell>
          <cell r="H733">
            <v>116.81</v>
          </cell>
          <cell r="S733">
            <v>13.456</v>
          </cell>
          <cell r="V733">
            <v>178.60740000000001</v>
          </cell>
        </row>
        <row r="734">
          <cell r="A734" t="str">
            <v>m1perryville 1-2004-1</v>
          </cell>
          <cell r="B734" t="str">
            <v>m1perryville 1-2004</v>
          </cell>
          <cell r="G734">
            <v>1.56</v>
          </cell>
          <cell r="H734">
            <v>116.81</v>
          </cell>
          <cell r="S734">
            <v>13.456</v>
          </cell>
          <cell r="V734">
            <v>89.0852</v>
          </cell>
        </row>
        <row r="735">
          <cell r="A735" t="str">
            <v>m1perryville 1-2004-2</v>
          </cell>
          <cell r="B735" t="str">
            <v>m1perryville 1-2004</v>
          </cell>
          <cell r="G735">
            <v>2.04</v>
          </cell>
          <cell r="H735">
            <v>105.5</v>
          </cell>
          <cell r="S735">
            <v>8.1538000000000004</v>
          </cell>
          <cell r="V735">
            <v>139.1309</v>
          </cell>
        </row>
        <row r="736">
          <cell r="A736" t="str">
            <v>m1perryville 1-2004-3</v>
          </cell>
          <cell r="B736" t="str">
            <v>m1perryville 1-2004</v>
          </cell>
          <cell r="G736">
            <v>1.56</v>
          </cell>
          <cell r="H736">
            <v>116.81</v>
          </cell>
          <cell r="S736">
            <v>9.0274999999999999</v>
          </cell>
          <cell r="V736">
            <v>78.742400000000004</v>
          </cell>
        </row>
        <row r="737">
          <cell r="A737" t="str">
            <v>m1perryville 1-2004-4</v>
          </cell>
          <cell r="B737" t="str">
            <v>m1perryville 1-2004</v>
          </cell>
          <cell r="G737">
            <v>0.17</v>
          </cell>
          <cell r="H737">
            <v>113.04</v>
          </cell>
          <cell r="S737">
            <v>0.1648</v>
          </cell>
          <cell r="V737">
            <v>8.4483999999999995</v>
          </cell>
        </row>
        <row r="738">
          <cell r="A738" t="str">
            <v>m1perryville 1-2004-5</v>
          </cell>
          <cell r="B738" t="str">
            <v>m1perryville 1-2004</v>
          </cell>
          <cell r="G738">
            <v>0.52</v>
          </cell>
          <cell r="H738">
            <v>116.81</v>
          </cell>
          <cell r="S738">
            <v>4.5989000000000004</v>
          </cell>
          <cell r="V738">
            <v>26.055900000000001</v>
          </cell>
        </row>
        <row r="739">
          <cell r="A739" t="str">
            <v>m1perryville 1-2004-6</v>
          </cell>
          <cell r="B739" t="str">
            <v>m1perryville 1-2004</v>
          </cell>
          <cell r="G739">
            <v>2.86</v>
          </cell>
          <cell r="H739">
            <v>113.04</v>
          </cell>
          <cell r="S739">
            <v>21.593399999999999</v>
          </cell>
          <cell r="V739">
            <v>144.7961</v>
          </cell>
        </row>
        <row r="740">
          <cell r="A740" t="str">
            <v>m1perryville 1-2004-7</v>
          </cell>
          <cell r="B740" t="str">
            <v>m1perryville 1-2004</v>
          </cell>
          <cell r="G740">
            <v>9.39</v>
          </cell>
          <cell r="H740">
            <v>116.81</v>
          </cell>
          <cell r="S740">
            <v>26.741800000000001</v>
          </cell>
          <cell r="V740">
            <v>546.18050000000005</v>
          </cell>
        </row>
        <row r="741">
          <cell r="A741" t="str">
            <v>m1perryville 1-2004-8</v>
          </cell>
          <cell r="B741" t="str">
            <v>m1perryville 1-2004</v>
          </cell>
          <cell r="G741">
            <v>12.54</v>
          </cell>
          <cell r="H741">
            <v>116.81</v>
          </cell>
          <cell r="S741">
            <v>26.741800000000001</v>
          </cell>
          <cell r="V741">
            <v>645.79510000000005</v>
          </cell>
        </row>
        <row r="742">
          <cell r="A742" t="str">
            <v>m1perryville 1-2004-9</v>
          </cell>
          <cell r="B742" t="str">
            <v>m1perryville 1-2004</v>
          </cell>
          <cell r="G742">
            <v>4.82</v>
          </cell>
          <cell r="H742">
            <v>113.04</v>
          </cell>
          <cell r="S742">
            <v>17.307700000000001</v>
          </cell>
          <cell r="V742">
            <v>266.7611</v>
          </cell>
        </row>
        <row r="743">
          <cell r="A743" t="str">
            <v>m1perryville 1-2004-10</v>
          </cell>
          <cell r="B743" t="str">
            <v>m1perryville 1-2004</v>
          </cell>
          <cell r="G743">
            <v>0</v>
          </cell>
          <cell r="H743">
            <v>116.81</v>
          </cell>
          <cell r="S743">
            <v>0</v>
          </cell>
          <cell r="V743">
            <v>0</v>
          </cell>
        </row>
        <row r="744">
          <cell r="A744" t="str">
            <v>m1perryville 1-2004-11</v>
          </cell>
          <cell r="B744" t="str">
            <v>m1perryville 1-2004</v>
          </cell>
          <cell r="G744">
            <v>0</v>
          </cell>
          <cell r="H744">
            <v>113.04</v>
          </cell>
          <cell r="S744">
            <v>0</v>
          </cell>
          <cell r="V744">
            <v>0</v>
          </cell>
        </row>
        <row r="745">
          <cell r="A745" t="str">
            <v>m1perryville 1-2004-12</v>
          </cell>
          <cell r="B745" t="str">
            <v>m1perryville 1-2004</v>
          </cell>
          <cell r="G745">
            <v>1.56</v>
          </cell>
          <cell r="H745">
            <v>116.81</v>
          </cell>
          <cell r="S745">
            <v>4.5989000000000004</v>
          </cell>
          <cell r="V745">
            <v>99.996199999999988</v>
          </cell>
        </row>
        <row r="746">
          <cell r="A746" t="str">
            <v>m1perryville 1-2005-1</v>
          </cell>
          <cell r="B746" t="str">
            <v>m1perryville 1-2005</v>
          </cell>
          <cell r="G746">
            <v>1.04</v>
          </cell>
          <cell r="H746">
            <v>116.81</v>
          </cell>
          <cell r="S746">
            <v>4.5989000000000004</v>
          </cell>
          <cell r="V746">
            <v>54.262</v>
          </cell>
        </row>
        <row r="747">
          <cell r="A747" t="str">
            <v>m1perryville 1-2005-2</v>
          </cell>
          <cell r="B747" t="str">
            <v>m1perryville 1-2005</v>
          </cell>
          <cell r="G747">
            <v>1.73</v>
          </cell>
          <cell r="H747">
            <v>105.5</v>
          </cell>
          <cell r="S747">
            <v>4.1538000000000004</v>
          </cell>
          <cell r="V747">
            <v>96.10329999999999</v>
          </cell>
        </row>
        <row r="748">
          <cell r="A748" t="str">
            <v>m1perryville 1-2005-3</v>
          </cell>
          <cell r="B748" t="str">
            <v>m1perryville 1-2005</v>
          </cell>
          <cell r="G748">
            <v>1.04</v>
          </cell>
          <cell r="H748">
            <v>116.81</v>
          </cell>
          <cell r="S748">
            <v>4.5989000000000004</v>
          </cell>
          <cell r="V748">
            <v>45.9148</v>
          </cell>
        </row>
        <row r="749">
          <cell r="A749" t="str">
            <v>m1perryville 1-2005-4</v>
          </cell>
          <cell r="B749" t="str">
            <v>m1perryville 1-2005</v>
          </cell>
          <cell r="G749">
            <v>0</v>
          </cell>
          <cell r="H749">
            <v>113.04</v>
          </cell>
          <cell r="S749">
            <v>0</v>
          </cell>
          <cell r="V749">
            <v>0</v>
          </cell>
        </row>
        <row r="750">
          <cell r="A750" t="str">
            <v>m1perryville 1-2005-5</v>
          </cell>
          <cell r="B750" t="str">
            <v>m1perryville 1-2005</v>
          </cell>
          <cell r="G750">
            <v>0.35</v>
          </cell>
          <cell r="H750">
            <v>116.81</v>
          </cell>
          <cell r="S750">
            <v>0.17030000000000001</v>
          </cell>
          <cell r="V750">
            <v>15.6372</v>
          </cell>
        </row>
        <row r="751">
          <cell r="A751" t="str">
            <v>m1perryville 1-2005-6</v>
          </cell>
          <cell r="B751" t="str">
            <v>m1perryville 1-2005</v>
          </cell>
          <cell r="G751">
            <v>2.69</v>
          </cell>
          <cell r="H751">
            <v>113.04</v>
          </cell>
          <cell r="S751">
            <v>8.7363</v>
          </cell>
          <cell r="V751">
            <v>134.21690000000001</v>
          </cell>
        </row>
        <row r="752">
          <cell r="A752" t="str">
            <v>m1perryville 1-2005-7</v>
          </cell>
          <cell r="B752" t="str">
            <v>m1perryville 1-2005</v>
          </cell>
          <cell r="G752">
            <v>6.78</v>
          </cell>
          <cell r="H752">
            <v>116.81</v>
          </cell>
          <cell r="S752">
            <v>26.741800000000001</v>
          </cell>
          <cell r="V752">
            <v>331.54750000000001</v>
          </cell>
        </row>
        <row r="753">
          <cell r="A753" t="str">
            <v>m1perryville 1-2005-8</v>
          </cell>
          <cell r="B753" t="str">
            <v>m1perryville 1-2005</v>
          </cell>
          <cell r="G753">
            <v>10.69</v>
          </cell>
          <cell r="H753">
            <v>116.81</v>
          </cell>
          <cell r="S753">
            <v>35.5989</v>
          </cell>
          <cell r="V753">
            <v>511.52679999999998</v>
          </cell>
        </row>
        <row r="754">
          <cell r="A754" t="str">
            <v>m1perryville 1-2005-9</v>
          </cell>
          <cell r="B754" t="str">
            <v>m1perryville 1-2005</v>
          </cell>
          <cell r="G754">
            <v>2.86</v>
          </cell>
          <cell r="H754">
            <v>113.04</v>
          </cell>
          <cell r="S754">
            <v>21.593399999999999</v>
          </cell>
          <cell r="V754">
            <v>145.86239999999998</v>
          </cell>
        </row>
        <row r="755">
          <cell r="A755" t="str">
            <v>m1perryville 1-2005-10</v>
          </cell>
          <cell r="B755" t="str">
            <v>m1perryville 1-2005</v>
          </cell>
          <cell r="G755">
            <v>0</v>
          </cell>
          <cell r="H755">
            <v>116.81</v>
          </cell>
          <cell r="S755">
            <v>0</v>
          </cell>
          <cell r="V755">
            <v>0</v>
          </cell>
        </row>
        <row r="756">
          <cell r="A756" t="str">
            <v>m1perryville 1-2005-11</v>
          </cell>
          <cell r="B756" t="str">
            <v>m1perryville 1-2005</v>
          </cell>
          <cell r="G756">
            <v>0</v>
          </cell>
          <cell r="H756">
            <v>113.04</v>
          </cell>
          <cell r="S756">
            <v>0</v>
          </cell>
          <cell r="V756">
            <v>0</v>
          </cell>
        </row>
        <row r="757">
          <cell r="A757" t="str">
            <v>m1perryville 1-2005-12</v>
          </cell>
          <cell r="B757" t="str">
            <v>m1perryville 1-2005</v>
          </cell>
          <cell r="G757">
            <v>0.7</v>
          </cell>
          <cell r="H757">
            <v>116.81</v>
          </cell>
          <cell r="S757">
            <v>0.17030000000000001</v>
          </cell>
          <cell r="V757">
            <v>37.809199999999997</v>
          </cell>
        </row>
        <row r="758">
          <cell r="A758" t="str">
            <v>m1perryville 1-2006-1</v>
          </cell>
          <cell r="B758" t="str">
            <v>m1perryville 1-2006</v>
          </cell>
          <cell r="G758">
            <v>1.56</v>
          </cell>
          <cell r="H758">
            <v>116.81</v>
          </cell>
          <cell r="S758">
            <v>9.0274999999999999</v>
          </cell>
          <cell r="V758">
            <v>80.120900000000006</v>
          </cell>
        </row>
        <row r="759">
          <cell r="A759" t="str">
            <v>m1perryville 1-2006-2</v>
          </cell>
          <cell r="B759" t="str">
            <v>m1perryville 1-2006</v>
          </cell>
          <cell r="G759">
            <v>1.26</v>
          </cell>
          <cell r="H759">
            <v>105.5</v>
          </cell>
          <cell r="S759">
            <v>4.1538000000000004</v>
          </cell>
          <cell r="V759">
            <v>66.77</v>
          </cell>
        </row>
        <row r="760">
          <cell r="A760" t="str">
            <v>m1perryville 1-2006-3</v>
          </cell>
          <cell r="B760" t="str">
            <v>m1perryville 1-2006</v>
          </cell>
          <cell r="G760">
            <v>0.17</v>
          </cell>
          <cell r="H760">
            <v>116.81</v>
          </cell>
          <cell r="S760">
            <v>0.17030000000000001</v>
          </cell>
          <cell r="V760">
            <v>7.2835000000000001</v>
          </cell>
        </row>
        <row r="761">
          <cell r="A761" t="str">
            <v>m1perryville 1-2006-4</v>
          </cell>
          <cell r="B761" t="str">
            <v>m1perryville 1-2006</v>
          </cell>
          <cell r="G761">
            <v>0</v>
          </cell>
          <cell r="H761">
            <v>113.04</v>
          </cell>
          <cell r="S761">
            <v>0</v>
          </cell>
          <cell r="V761">
            <v>0</v>
          </cell>
        </row>
        <row r="762">
          <cell r="A762" t="str">
            <v>m1perryville 1-2006-5</v>
          </cell>
          <cell r="B762" t="str">
            <v>m1perryville 1-2006</v>
          </cell>
          <cell r="G762">
            <v>0.52</v>
          </cell>
          <cell r="H762">
            <v>116.81</v>
          </cell>
          <cell r="S762">
            <v>0.17030000000000001</v>
          </cell>
          <cell r="V762">
            <v>22.2879</v>
          </cell>
        </row>
        <row r="763">
          <cell r="A763" t="str">
            <v>m1perryville 1-2006-6</v>
          </cell>
          <cell r="B763" t="str">
            <v>m1perryville 1-2006</v>
          </cell>
          <cell r="G763">
            <v>5.69</v>
          </cell>
          <cell r="H763">
            <v>113.04</v>
          </cell>
          <cell r="S763">
            <v>13.022</v>
          </cell>
          <cell r="V763">
            <v>265.32339999999999</v>
          </cell>
        </row>
        <row r="764">
          <cell r="A764" t="str">
            <v>m1perryville 1-2006-7</v>
          </cell>
          <cell r="B764" t="str">
            <v>m1perryville 1-2006</v>
          </cell>
          <cell r="G764">
            <v>12.44</v>
          </cell>
          <cell r="H764">
            <v>116.81</v>
          </cell>
          <cell r="S764">
            <v>26.741800000000001</v>
          </cell>
          <cell r="V764">
            <v>538.04240000000004</v>
          </cell>
        </row>
        <row r="765">
          <cell r="A765" t="str">
            <v>m1perryville 1-2006-8</v>
          </cell>
          <cell r="B765" t="str">
            <v>m1perryville 1-2006</v>
          </cell>
          <cell r="G765">
            <v>10.17</v>
          </cell>
          <cell r="H765">
            <v>116.81</v>
          </cell>
          <cell r="S765">
            <v>26.741800000000001</v>
          </cell>
          <cell r="V765">
            <v>454.92410000000001</v>
          </cell>
        </row>
        <row r="766">
          <cell r="A766" t="str">
            <v>m1perryville 1-2006-9</v>
          </cell>
          <cell r="B766" t="str">
            <v>m1perryville 1-2006</v>
          </cell>
          <cell r="G766">
            <v>4.24</v>
          </cell>
          <cell r="H766">
            <v>113.04</v>
          </cell>
          <cell r="S766">
            <v>8.7363</v>
          </cell>
          <cell r="V766">
            <v>185.5624</v>
          </cell>
        </row>
        <row r="767">
          <cell r="A767" t="str">
            <v>m1perryville 1-2006-10</v>
          </cell>
          <cell r="B767" t="str">
            <v>m1perryville 1-2006</v>
          </cell>
          <cell r="G767">
            <v>0</v>
          </cell>
          <cell r="H767">
            <v>116.81</v>
          </cell>
          <cell r="S767">
            <v>0</v>
          </cell>
          <cell r="V767">
            <v>0</v>
          </cell>
        </row>
        <row r="768">
          <cell r="A768" t="str">
            <v>m1perryville 1-2006-11</v>
          </cell>
          <cell r="B768" t="str">
            <v>m1perryville 1-2006</v>
          </cell>
          <cell r="G768">
            <v>3.32</v>
          </cell>
          <cell r="H768">
            <v>113.04</v>
          </cell>
          <cell r="S768">
            <v>8.7363</v>
          </cell>
          <cell r="V768">
            <v>156.53830000000002</v>
          </cell>
        </row>
        <row r="769">
          <cell r="A769" t="str">
            <v>m1perryville 1-2006-12</v>
          </cell>
          <cell r="B769" t="str">
            <v>m1perryville 1-2006</v>
          </cell>
          <cell r="G769">
            <v>0.87</v>
          </cell>
          <cell r="H769">
            <v>116.81</v>
          </cell>
          <cell r="S769">
            <v>4.5989000000000004</v>
          </cell>
          <cell r="V769">
            <v>44.875399999999999</v>
          </cell>
        </row>
        <row r="770">
          <cell r="A770" t="str">
            <v>m1perryville 1-2007-1</v>
          </cell>
          <cell r="B770" t="str">
            <v>m1perryville 1-2007</v>
          </cell>
          <cell r="G770">
            <v>2.95</v>
          </cell>
          <cell r="H770">
            <v>116.81</v>
          </cell>
          <cell r="S770">
            <v>17.884599999999999</v>
          </cell>
          <cell r="V770">
            <v>136.34799999999998</v>
          </cell>
        </row>
        <row r="771">
          <cell r="A771" t="str">
            <v>m1perryville 1-2007-2</v>
          </cell>
          <cell r="B771" t="str">
            <v>m1perryville 1-2007</v>
          </cell>
          <cell r="G771">
            <v>2.67</v>
          </cell>
          <cell r="H771">
            <v>105.5</v>
          </cell>
          <cell r="S771">
            <v>12.1538</v>
          </cell>
          <cell r="V771">
            <v>138.4572</v>
          </cell>
        </row>
        <row r="772">
          <cell r="A772" t="str">
            <v>m1perryville 1-2007-3</v>
          </cell>
          <cell r="B772" t="str">
            <v>m1perryville 1-2007</v>
          </cell>
          <cell r="G772">
            <v>0.85</v>
          </cell>
          <cell r="H772">
            <v>116.81</v>
          </cell>
          <cell r="S772">
            <v>8.8571000000000009</v>
          </cell>
          <cell r="V772">
            <v>33.895099999999999</v>
          </cell>
        </row>
        <row r="773">
          <cell r="A773" t="str">
            <v>m1perryville 1-2007-4</v>
          </cell>
          <cell r="B773" t="str">
            <v>m1perryville 1-2007</v>
          </cell>
          <cell r="G773">
            <v>0</v>
          </cell>
          <cell r="H773">
            <v>113.04</v>
          </cell>
          <cell r="S773">
            <v>0</v>
          </cell>
          <cell r="V773">
            <v>0</v>
          </cell>
        </row>
        <row r="774">
          <cell r="A774" t="str">
            <v>m1perryville 1-2007-5</v>
          </cell>
          <cell r="B774" t="str">
            <v>m1perryville 1-2007</v>
          </cell>
          <cell r="G774">
            <v>0.52</v>
          </cell>
          <cell r="H774">
            <v>116.81</v>
          </cell>
          <cell r="S774">
            <v>4.5989000000000004</v>
          </cell>
          <cell r="V774">
            <v>21.222999999999999</v>
          </cell>
        </row>
        <row r="775">
          <cell r="A775" t="str">
            <v>m1perryville 1-2007-6</v>
          </cell>
          <cell r="B775" t="str">
            <v>m1perryville 1-2007</v>
          </cell>
          <cell r="G775">
            <v>2.52</v>
          </cell>
          <cell r="H775">
            <v>113.04</v>
          </cell>
          <cell r="S775">
            <v>30.1648</v>
          </cell>
          <cell r="V775">
            <v>108.35590000000001</v>
          </cell>
        </row>
        <row r="776">
          <cell r="A776" t="str">
            <v>m1perryville 1-2007-7</v>
          </cell>
          <cell r="B776" t="str">
            <v>m1perryville 1-2007</v>
          </cell>
          <cell r="G776">
            <v>11.65</v>
          </cell>
          <cell r="H776">
            <v>116.81</v>
          </cell>
          <cell r="S776">
            <v>22.313199999999998</v>
          </cell>
          <cell r="V776">
            <v>491.88150000000002</v>
          </cell>
        </row>
        <row r="777">
          <cell r="A777" t="str">
            <v>m1perryville 1-2007-8</v>
          </cell>
          <cell r="B777" t="str">
            <v>m1perryville 1-2007</v>
          </cell>
          <cell r="G777">
            <v>15.88</v>
          </cell>
          <cell r="H777">
            <v>116.81</v>
          </cell>
          <cell r="S777">
            <v>40.027500000000003</v>
          </cell>
          <cell r="V777">
            <v>681.99289999999996</v>
          </cell>
        </row>
        <row r="778">
          <cell r="A778" t="str">
            <v>m1perryville 1-2007-9</v>
          </cell>
          <cell r="B778" t="str">
            <v>m1perryville 1-2007</v>
          </cell>
          <cell r="G778">
            <v>4.04</v>
          </cell>
          <cell r="H778">
            <v>113.04</v>
          </cell>
          <cell r="S778">
            <v>21.593399999999999</v>
          </cell>
          <cell r="V778">
            <v>166.93209999999999</v>
          </cell>
        </row>
        <row r="779">
          <cell r="A779" t="str">
            <v>m1perryville 1-2007-10</v>
          </cell>
          <cell r="B779" t="str">
            <v>m1perryville 1-2007</v>
          </cell>
          <cell r="G779">
            <v>1.91</v>
          </cell>
          <cell r="H779">
            <v>116.81</v>
          </cell>
          <cell r="S779">
            <v>9.0274999999999999</v>
          </cell>
          <cell r="V779">
            <v>87.962099999999992</v>
          </cell>
        </row>
        <row r="780">
          <cell r="A780" t="str">
            <v>m1perryville 1-2007-11</v>
          </cell>
          <cell r="B780" t="str">
            <v>m1perryville 1-2007</v>
          </cell>
          <cell r="G780">
            <v>2.16</v>
          </cell>
          <cell r="H780">
            <v>113.04</v>
          </cell>
          <cell r="S780">
            <v>13.022</v>
          </cell>
          <cell r="V780">
            <v>97.387100000000004</v>
          </cell>
        </row>
        <row r="781">
          <cell r="A781" t="str">
            <v>m1perryville 1-2007-12</v>
          </cell>
          <cell r="B781" t="str">
            <v>m1perryville 1-2007</v>
          </cell>
          <cell r="G781">
            <v>2.61</v>
          </cell>
          <cell r="H781">
            <v>116.81</v>
          </cell>
          <cell r="S781">
            <v>13.456</v>
          </cell>
          <cell r="V781">
            <v>129.0181</v>
          </cell>
        </row>
        <row r="782">
          <cell r="A782" t="str">
            <v>m1perryville 1-2008-1</v>
          </cell>
          <cell r="B782" t="str">
            <v>m1perryville 1-2008</v>
          </cell>
          <cell r="G782">
            <v>5.78</v>
          </cell>
          <cell r="H782">
            <v>116.81</v>
          </cell>
          <cell r="S782">
            <v>26.741800000000001</v>
          </cell>
          <cell r="V782">
            <v>284.08550000000002</v>
          </cell>
        </row>
        <row r="783">
          <cell r="A783" t="str">
            <v>m1perryville 1-2008-2</v>
          </cell>
          <cell r="B783" t="str">
            <v>m1perryville 1-2008</v>
          </cell>
          <cell r="G783">
            <v>1.57</v>
          </cell>
          <cell r="H783">
            <v>105.5</v>
          </cell>
          <cell r="S783">
            <v>8.1538000000000004</v>
          </cell>
          <cell r="V783">
            <v>80.169600000000003</v>
          </cell>
        </row>
        <row r="784">
          <cell r="A784" t="str">
            <v>m1perryville 1-2008-3</v>
          </cell>
          <cell r="B784" t="str">
            <v>m1perryville 1-2008</v>
          </cell>
          <cell r="G784">
            <v>2.89</v>
          </cell>
          <cell r="H784">
            <v>116.81</v>
          </cell>
          <cell r="S784">
            <v>13.456</v>
          </cell>
          <cell r="V784">
            <v>121.4023</v>
          </cell>
        </row>
        <row r="785">
          <cell r="A785" t="str">
            <v>m1perryville 1-2008-4</v>
          </cell>
          <cell r="B785" t="str">
            <v>m1perryville 1-2008</v>
          </cell>
          <cell r="G785">
            <v>1.17</v>
          </cell>
          <cell r="H785">
            <v>113.04</v>
          </cell>
          <cell r="S785">
            <v>8.7363</v>
          </cell>
          <cell r="V785">
            <v>48.822200000000002</v>
          </cell>
        </row>
        <row r="786">
          <cell r="A786" t="str">
            <v>m1perryville 1-2008-5</v>
          </cell>
          <cell r="B786" t="str">
            <v>m1perryville 1-2008</v>
          </cell>
          <cell r="G786">
            <v>1.04</v>
          </cell>
          <cell r="H786">
            <v>116.81</v>
          </cell>
          <cell r="S786">
            <v>9.0274999999999999</v>
          </cell>
          <cell r="V786">
            <v>43.306600000000003</v>
          </cell>
        </row>
        <row r="787">
          <cell r="A787" t="str">
            <v>m1perryville 1-2008-6</v>
          </cell>
          <cell r="B787" t="str">
            <v>m1perryville 1-2008</v>
          </cell>
          <cell r="G787">
            <v>5.72</v>
          </cell>
          <cell r="H787">
            <v>113.04</v>
          </cell>
          <cell r="S787">
            <v>25.879100000000001</v>
          </cell>
          <cell r="V787">
            <v>259.85410000000002</v>
          </cell>
        </row>
        <row r="788">
          <cell r="A788" t="str">
            <v>m1perryville 1-2008-7</v>
          </cell>
          <cell r="B788" t="str">
            <v>m1perryville 1-2008</v>
          </cell>
          <cell r="G788">
            <v>10.46</v>
          </cell>
          <cell r="H788">
            <v>116.81</v>
          </cell>
          <cell r="S788">
            <v>35.5989</v>
          </cell>
          <cell r="V788">
            <v>462.11700000000002</v>
          </cell>
        </row>
        <row r="789">
          <cell r="A789" t="str">
            <v>m1perryville 1-2008-8</v>
          </cell>
          <cell r="B789" t="str">
            <v>m1perryville 1-2008</v>
          </cell>
          <cell r="G789">
            <v>8.7899999999999991</v>
          </cell>
          <cell r="H789">
            <v>116.81</v>
          </cell>
          <cell r="S789">
            <v>35.5989</v>
          </cell>
          <cell r="V789">
            <v>383.94850000000002</v>
          </cell>
        </row>
        <row r="790">
          <cell r="A790" t="str">
            <v>m1perryville 1-2008-9</v>
          </cell>
          <cell r="B790" t="str">
            <v>m1perryville 1-2008</v>
          </cell>
          <cell r="G790">
            <v>2.36</v>
          </cell>
          <cell r="H790">
            <v>113.04</v>
          </cell>
          <cell r="S790">
            <v>13.022</v>
          </cell>
          <cell r="V790">
            <v>99.528999999999996</v>
          </cell>
        </row>
        <row r="791">
          <cell r="A791" t="str">
            <v>m1perryville 1-2008-10</v>
          </cell>
          <cell r="B791" t="str">
            <v>m1perryville 1-2008</v>
          </cell>
          <cell r="G791">
            <v>3.13</v>
          </cell>
          <cell r="H791">
            <v>116.81</v>
          </cell>
          <cell r="S791">
            <v>13.2857</v>
          </cell>
          <cell r="V791">
            <v>143.60580000000002</v>
          </cell>
        </row>
        <row r="792">
          <cell r="A792" t="str">
            <v>m1perryville 1-2008-11</v>
          </cell>
          <cell r="B792" t="str">
            <v>m1perryville 1-2008</v>
          </cell>
          <cell r="G792">
            <v>1.85</v>
          </cell>
          <cell r="H792">
            <v>113.04</v>
          </cell>
          <cell r="S792">
            <v>4.4504999999999999</v>
          </cell>
          <cell r="V792">
            <v>104.49979999999999</v>
          </cell>
        </row>
        <row r="793">
          <cell r="A793" t="str">
            <v>m1perryville 1-2008-12</v>
          </cell>
          <cell r="B793" t="str">
            <v>m1perryville 1-2008</v>
          </cell>
          <cell r="G793">
            <v>4.87</v>
          </cell>
          <cell r="H793">
            <v>116.81</v>
          </cell>
          <cell r="S793">
            <v>17.884599999999999</v>
          </cell>
          <cell r="V793">
            <v>246.37870000000001</v>
          </cell>
        </row>
        <row r="794">
          <cell r="A794" t="str">
            <v>m1perryville 1-2009-1</v>
          </cell>
          <cell r="B794" t="str">
            <v>m1perryville 1-2009</v>
          </cell>
          <cell r="G794">
            <v>4.34</v>
          </cell>
          <cell r="H794">
            <v>116.81</v>
          </cell>
          <cell r="S794">
            <v>22.313199999999998</v>
          </cell>
          <cell r="V794">
            <v>211.7071</v>
          </cell>
        </row>
        <row r="795">
          <cell r="A795" t="str">
            <v>m1perryville 1-2009-2</v>
          </cell>
          <cell r="B795" t="str">
            <v>m1perryville 1-2009</v>
          </cell>
          <cell r="G795">
            <v>4.04</v>
          </cell>
          <cell r="H795">
            <v>105.5</v>
          </cell>
          <cell r="S795">
            <v>20.1538</v>
          </cell>
          <cell r="V795">
            <v>222.73420000000002</v>
          </cell>
        </row>
        <row r="796">
          <cell r="A796" t="str">
            <v>m1perryville 1-2009-3</v>
          </cell>
          <cell r="B796" t="str">
            <v>m1perryville 1-2009</v>
          </cell>
          <cell r="G796">
            <v>5.01</v>
          </cell>
          <cell r="H796">
            <v>116.81</v>
          </cell>
          <cell r="S796">
            <v>22.313199999999998</v>
          </cell>
          <cell r="V796">
            <v>218.9015</v>
          </cell>
        </row>
        <row r="797">
          <cell r="A797" t="str">
            <v>m1perryville 1-2009-4</v>
          </cell>
          <cell r="B797" t="str">
            <v>m1perryville 1-2009</v>
          </cell>
          <cell r="G797">
            <v>0.84</v>
          </cell>
          <cell r="H797">
            <v>113.04</v>
          </cell>
          <cell r="S797">
            <v>17.307700000000001</v>
          </cell>
          <cell r="V797">
            <v>35.567800000000005</v>
          </cell>
        </row>
        <row r="798">
          <cell r="A798" t="str">
            <v>m1perryville 1-2009-5</v>
          </cell>
          <cell r="B798" t="str">
            <v>m1perryville 1-2009</v>
          </cell>
          <cell r="G798">
            <v>2.78</v>
          </cell>
          <cell r="H798">
            <v>116.81</v>
          </cell>
          <cell r="S798">
            <v>22.313199999999998</v>
          </cell>
          <cell r="V798">
            <v>116.96600000000001</v>
          </cell>
        </row>
        <row r="799">
          <cell r="A799" t="str">
            <v>m1perryville 1-2009-6</v>
          </cell>
          <cell r="B799" t="str">
            <v>m1perryville 1-2009</v>
          </cell>
          <cell r="G799">
            <v>5.75</v>
          </cell>
          <cell r="H799">
            <v>113.04</v>
          </cell>
          <cell r="S799">
            <v>21.593399999999999</v>
          </cell>
          <cell r="V799">
            <v>265.68560000000002</v>
          </cell>
        </row>
        <row r="800">
          <cell r="A800" t="str">
            <v>m1perryville 1-2009-7</v>
          </cell>
          <cell r="B800" t="str">
            <v>m1perryville 1-2009</v>
          </cell>
          <cell r="G800">
            <v>8.9600000000000009</v>
          </cell>
          <cell r="H800">
            <v>116.81</v>
          </cell>
          <cell r="S800">
            <v>35.5989</v>
          </cell>
          <cell r="V800">
            <v>386.37889999999999</v>
          </cell>
        </row>
        <row r="801">
          <cell r="A801" t="str">
            <v>m1perryville 1-2009-8</v>
          </cell>
          <cell r="B801" t="str">
            <v>m1perryville 1-2009</v>
          </cell>
          <cell r="G801">
            <v>11.68</v>
          </cell>
          <cell r="H801">
            <v>116.81</v>
          </cell>
          <cell r="S801">
            <v>26.741800000000001</v>
          </cell>
          <cell r="V801">
            <v>525.47320000000002</v>
          </cell>
        </row>
        <row r="802">
          <cell r="A802" t="str">
            <v>m1perryville 1-2009-9</v>
          </cell>
          <cell r="B802" t="str">
            <v>m1perryville 1-2009</v>
          </cell>
          <cell r="G802">
            <v>1.52</v>
          </cell>
          <cell r="H802">
            <v>113.04</v>
          </cell>
          <cell r="S802">
            <v>17.307700000000001</v>
          </cell>
          <cell r="V802">
            <v>64.765699999999995</v>
          </cell>
        </row>
        <row r="803">
          <cell r="A803" t="str">
            <v>m1perryville 1-2009-10</v>
          </cell>
          <cell r="B803" t="str">
            <v>m1perryville 1-2009</v>
          </cell>
          <cell r="G803">
            <v>0.87</v>
          </cell>
          <cell r="H803">
            <v>116.81</v>
          </cell>
          <cell r="S803">
            <v>4.5989000000000004</v>
          </cell>
          <cell r="V803">
            <v>42.911000000000001</v>
          </cell>
        </row>
        <row r="804">
          <cell r="A804" t="str">
            <v>m1perryville 1-2009-11</v>
          </cell>
          <cell r="B804" t="str">
            <v>m1perryville 1-2009</v>
          </cell>
          <cell r="G804">
            <v>7.4</v>
          </cell>
          <cell r="H804">
            <v>113.04</v>
          </cell>
          <cell r="S804">
            <v>21.593399999999999</v>
          </cell>
          <cell r="V804">
            <v>375.33499999999998</v>
          </cell>
        </row>
        <row r="805">
          <cell r="A805" t="str">
            <v>m1perryville 1-2009-12</v>
          </cell>
          <cell r="B805" t="str">
            <v>m1perryville 1-2009</v>
          </cell>
          <cell r="G805">
            <v>1.76</v>
          </cell>
          <cell r="H805">
            <v>116.81</v>
          </cell>
          <cell r="S805">
            <v>17.884599999999999</v>
          </cell>
          <cell r="V805">
            <v>89.5291</v>
          </cell>
        </row>
        <row r="806">
          <cell r="A806" t="str">
            <v>m1perryville 1-2010-1</v>
          </cell>
          <cell r="B806" t="str">
            <v>m1perryville 1-2010</v>
          </cell>
          <cell r="G806">
            <v>5.21</v>
          </cell>
          <cell r="H806">
            <v>116.81</v>
          </cell>
          <cell r="S806">
            <v>31.170300000000001</v>
          </cell>
          <cell r="V806">
            <v>257.9563</v>
          </cell>
        </row>
        <row r="807">
          <cell r="A807" t="str">
            <v>m1perryville 1-2010-2</v>
          </cell>
          <cell r="B807" t="str">
            <v>m1perryville 1-2010</v>
          </cell>
          <cell r="G807">
            <v>5.0199999999999996</v>
          </cell>
          <cell r="H807">
            <v>105.5</v>
          </cell>
          <cell r="S807">
            <v>20.1538</v>
          </cell>
          <cell r="V807">
            <v>274.6259</v>
          </cell>
        </row>
        <row r="808">
          <cell r="A808" t="str">
            <v>m1perryville 1-2010-3</v>
          </cell>
          <cell r="B808" t="str">
            <v>m1perryville 1-2010</v>
          </cell>
          <cell r="G808">
            <v>4.5199999999999996</v>
          </cell>
          <cell r="H808">
            <v>116.81</v>
          </cell>
          <cell r="S808">
            <v>17.884599999999999</v>
          </cell>
          <cell r="V808">
            <v>204.0607</v>
          </cell>
        </row>
        <row r="809">
          <cell r="A809" t="str">
            <v>m1perryville 1-2010-4</v>
          </cell>
          <cell r="B809" t="str">
            <v>m1perryville 1-2010</v>
          </cell>
          <cell r="G809">
            <v>1.68</v>
          </cell>
          <cell r="H809">
            <v>113.04</v>
          </cell>
          <cell r="S809">
            <v>21.593399999999999</v>
          </cell>
          <cell r="V809">
            <v>74.068899999999999</v>
          </cell>
        </row>
        <row r="810">
          <cell r="A810" t="str">
            <v>m1perryville 1-2010-5</v>
          </cell>
          <cell r="B810" t="str">
            <v>m1perryville 1-2010</v>
          </cell>
          <cell r="G810">
            <v>3.83</v>
          </cell>
          <cell r="H810">
            <v>116.81</v>
          </cell>
          <cell r="S810">
            <v>31.170300000000001</v>
          </cell>
          <cell r="V810">
            <v>162.92830000000001</v>
          </cell>
        </row>
        <row r="811">
          <cell r="A811" t="str">
            <v>m1perryville 1-2010-6</v>
          </cell>
          <cell r="B811" t="str">
            <v>m1perryville 1-2010</v>
          </cell>
          <cell r="G811">
            <v>9.59</v>
          </cell>
          <cell r="H811">
            <v>113.04</v>
          </cell>
          <cell r="S811">
            <v>34.450600000000001</v>
          </cell>
          <cell r="V811">
            <v>446.8426</v>
          </cell>
        </row>
        <row r="812">
          <cell r="A812" t="str">
            <v>m1perryville 1-2010-7</v>
          </cell>
          <cell r="B812" t="str">
            <v>m1perryville 1-2010</v>
          </cell>
          <cell r="G812">
            <v>11.78</v>
          </cell>
          <cell r="H812">
            <v>116.81</v>
          </cell>
          <cell r="S812">
            <v>31.170300000000001</v>
          </cell>
          <cell r="V812">
            <v>546.58989999999994</v>
          </cell>
        </row>
        <row r="813">
          <cell r="A813" t="str">
            <v>m1perryville 1-2010-8</v>
          </cell>
          <cell r="B813" t="str">
            <v>m1perryville 1-2010</v>
          </cell>
          <cell r="G813">
            <v>13.88</v>
          </cell>
          <cell r="H813">
            <v>116.81</v>
          </cell>
          <cell r="S813">
            <v>35.5989</v>
          </cell>
          <cell r="V813">
            <v>630.81680000000006</v>
          </cell>
        </row>
        <row r="814">
          <cell r="A814" t="str">
            <v>m1perryville 1-2010-9</v>
          </cell>
          <cell r="B814" t="str">
            <v>m1perryville 1-2010</v>
          </cell>
          <cell r="G814">
            <v>2.02</v>
          </cell>
          <cell r="H814">
            <v>113.04</v>
          </cell>
          <cell r="S814">
            <v>8.7363</v>
          </cell>
          <cell r="V814">
            <v>87.526700000000005</v>
          </cell>
        </row>
        <row r="815">
          <cell r="A815" t="str">
            <v>m1perryville 1-2010-10</v>
          </cell>
          <cell r="B815" t="str">
            <v>m1perryville 1-2010</v>
          </cell>
          <cell r="G815">
            <v>1.04</v>
          </cell>
          <cell r="H815">
            <v>116.81</v>
          </cell>
          <cell r="S815">
            <v>9.0274999999999999</v>
          </cell>
          <cell r="V815">
            <v>47.350099999999998</v>
          </cell>
        </row>
        <row r="816">
          <cell r="A816" t="str">
            <v>m1perryville 1-2010-11</v>
          </cell>
          <cell r="B816" t="str">
            <v>m1perryville 1-2010</v>
          </cell>
          <cell r="G816">
            <v>8.24</v>
          </cell>
          <cell r="H816">
            <v>113.04</v>
          </cell>
          <cell r="S816">
            <v>30.1648</v>
          </cell>
          <cell r="V816">
            <v>427.25619999999998</v>
          </cell>
        </row>
        <row r="817">
          <cell r="A817" t="str">
            <v>m1perryville 1-2010-12</v>
          </cell>
          <cell r="B817" t="str">
            <v>m1perryville 1-2010</v>
          </cell>
          <cell r="G817">
            <v>5.22</v>
          </cell>
          <cell r="H817">
            <v>116.81</v>
          </cell>
          <cell r="S817">
            <v>26.741800000000001</v>
          </cell>
          <cell r="V817">
            <v>279.71450000000004</v>
          </cell>
        </row>
        <row r="818">
          <cell r="A818" t="str">
            <v>m1perryville 1-2011-1</v>
          </cell>
          <cell r="B818" t="str">
            <v>m1perryville 1-2011</v>
          </cell>
          <cell r="G818">
            <v>4.93</v>
          </cell>
          <cell r="H818">
            <v>116.81</v>
          </cell>
          <cell r="S818">
            <v>40.027500000000003</v>
          </cell>
          <cell r="V818">
            <v>241.7415</v>
          </cell>
        </row>
        <row r="819">
          <cell r="A819" t="str">
            <v>m1perryville 1-2011-2</v>
          </cell>
          <cell r="B819" t="str">
            <v>m1perryville 1-2011</v>
          </cell>
          <cell r="G819">
            <v>5.0199999999999996</v>
          </cell>
          <cell r="H819">
            <v>105.5</v>
          </cell>
          <cell r="S819">
            <v>28.1538</v>
          </cell>
          <cell r="V819">
            <v>244.50920000000002</v>
          </cell>
        </row>
        <row r="820">
          <cell r="A820" t="str">
            <v>m1perryville 1-2011-3</v>
          </cell>
          <cell r="B820" t="str">
            <v>m1perryville 1-2011</v>
          </cell>
          <cell r="G820">
            <v>7.37</v>
          </cell>
          <cell r="H820">
            <v>116.81</v>
          </cell>
          <cell r="S820">
            <v>35.5989</v>
          </cell>
          <cell r="V820">
            <v>358.27389999999997</v>
          </cell>
        </row>
        <row r="821">
          <cell r="A821" t="str">
            <v>m1perryville 1-2011-4</v>
          </cell>
          <cell r="B821" t="str">
            <v>m1perryville 1-2011</v>
          </cell>
          <cell r="G821">
            <v>2.4700000000000002</v>
          </cell>
          <cell r="H821">
            <v>113.04</v>
          </cell>
          <cell r="S821">
            <v>25.879100000000001</v>
          </cell>
          <cell r="V821">
            <v>106.9306</v>
          </cell>
        </row>
        <row r="822">
          <cell r="A822" t="str">
            <v>m1perryville 1-2011-5</v>
          </cell>
          <cell r="B822" t="str">
            <v>m1perryville 1-2011</v>
          </cell>
          <cell r="G822">
            <v>2.96</v>
          </cell>
          <cell r="H822">
            <v>116.81</v>
          </cell>
          <cell r="S822">
            <v>26.741800000000001</v>
          </cell>
          <cell r="V822">
            <v>128.6199</v>
          </cell>
        </row>
        <row r="823">
          <cell r="A823" t="str">
            <v>m1perryville 1-2011-6</v>
          </cell>
          <cell r="B823" t="str">
            <v>m1perryville 1-2011</v>
          </cell>
          <cell r="G823">
            <v>5.05</v>
          </cell>
          <cell r="H823">
            <v>113.04</v>
          </cell>
          <cell r="S823">
            <v>30.1648</v>
          </cell>
          <cell r="V823">
            <v>232.20429999999999</v>
          </cell>
        </row>
        <row r="824">
          <cell r="A824" t="str">
            <v>m1perryville 1-2011-7</v>
          </cell>
          <cell r="B824" t="str">
            <v>m1perryville 1-2011</v>
          </cell>
          <cell r="G824">
            <v>10.11</v>
          </cell>
          <cell r="H824">
            <v>116.81</v>
          </cell>
          <cell r="S824">
            <v>40.027500000000003</v>
          </cell>
          <cell r="V824">
            <v>447.54930000000002</v>
          </cell>
        </row>
        <row r="825">
          <cell r="A825" t="str">
            <v>m1perryville 1-2011-8</v>
          </cell>
          <cell r="B825" t="str">
            <v>m1perryville 1-2011</v>
          </cell>
          <cell r="G825">
            <v>14.42</v>
          </cell>
          <cell r="H825">
            <v>116.81</v>
          </cell>
          <cell r="S825">
            <v>35.5989</v>
          </cell>
          <cell r="V825">
            <v>666.71350000000007</v>
          </cell>
        </row>
        <row r="826">
          <cell r="A826" t="str">
            <v>m1perryville 1-2011-9</v>
          </cell>
          <cell r="B826" t="str">
            <v>m1perryville 1-2011</v>
          </cell>
          <cell r="G826">
            <v>6.22</v>
          </cell>
          <cell r="H826">
            <v>113.04</v>
          </cell>
          <cell r="S826">
            <v>25.879100000000001</v>
          </cell>
          <cell r="V826">
            <v>273.69099999999997</v>
          </cell>
        </row>
        <row r="827">
          <cell r="A827" t="str">
            <v>m1perryville 1-2011-10</v>
          </cell>
          <cell r="B827" t="str">
            <v>m1perryville 1-2011</v>
          </cell>
          <cell r="G827">
            <v>1.71</v>
          </cell>
          <cell r="H827">
            <v>116.81</v>
          </cell>
          <cell r="S827">
            <v>9.0274999999999999</v>
          </cell>
          <cell r="V827">
            <v>78.369799999999998</v>
          </cell>
        </row>
        <row r="828">
          <cell r="A828" t="str">
            <v>m1perryville 1-2011-11</v>
          </cell>
          <cell r="B828" t="str">
            <v>m1perryville 1-2011</v>
          </cell>
          <cell r="G828">
            <v>4.37</v>
          </cell>
          <cell r="H828">
            <v>113.04</v>
          </cell>
          <cell r="S828">
            <v>13.022</v>
          </cell>
          <cell r="V828">
            <v>225.67170000000002</v>
          </cell>
        </row>
        <row r="829">
          <cell r="A829" t="str">
            <v>m1perryville 1-2011-12</v>
          </cell>
          <cell r="B829" t="str">
            <v>m1perryville 1-2011</v>
          </cell>
          <cell r="G829">
            <v>5.56</v>
          </cell>
          <cell r="H829">
            <v>116.81</v>
          </cell>
          <cell r="S829">
            <v>26.741800000000001</v>
          </cell>
          <cell r="V829">
            <v>298.13080000000002</v>
          </cell>
        </row>
        <row r="830">
          <cell r="A830" t="str">
            <v>m1perryville 1-2012-1</v>
          </cell>
          <cell r="B830" t="str">
            <v>m1perryville 1-2012</v>
          </cell>
          <cell r="G830">
            <v>5.17</v>
          </cell>
          <cell r="H830">
            <v>116.81</v>
          </cell>
          <cell r="S830">
            <v>26.741800000000001</v>
          </cell>
          <cell r="V830">
            <v>259.97739999999999</v>
          </cell>
        </row>
        <row r="831">
          <cell r="A831" t="str">
            <v>m1perryville 1-2012-2</v>
          </cell>
          <cell r="B831" t="str">
            <v>m1perryville 1-2012</v>
          </cell>
          <cell r="G831">
            <v>5.33</v>
          </cell>
          <cell r="H831">
            <v>105.5</v>
          </cell>
          <cell r="S831">
            <v>28.1538</v>
          </cell>
          <cell r="V831">
            <v>293.3931</v>
          </cell>
        </row>
        <row r="832">
          <cell r="A832" t="str">
            <v>m1perryville 1-2012-3</v>
          </cell>
          <cell r="B832" t="str">
            <v>m1perryville 1-2012</v>
          </cell>
          <cell r="G832">
            <v>7.68</v>
          </cell>
          <cell r="H832">
            <v>116.81</v>
          </cell>
          <cell r="S832">
            <v>31.170300000000001</v>
          </cell>
          <cell r="V832">
            <v>355.2364</v>
          </cell>
        </row>
        <row r="833">
          <cell r="A833" t="str">
            <v>m1perryville 1-2012-4</v>
          </cell>
          <cell r="B833" t="str">
            <v>m1perryville 1-2012</v>
          </cell>
          <cell r="G833">
            <v>3.1</v>
          </cell>
          <cell r="H833">
            <v>113.04</v>
          </cell>
          <cell r="S833">
            <v>21.593399999999999</v>
          </cell>
          <cell r="V833">
            <v>136.04810000000001</v>
          </cell>
        </row>
        <row r="834">
          <cell r="A834" t="str">
            <v>m1perryville 1-2012-5</v>
          </cell>
          <cell r="B834" t="str">
            <v>m1perryville 1-2012</v>
          </cell>
          <cell r="G834">
            <v>3.65</v>
          </cell>
          <cell r="H834">
            <v>116.81</v>
          </cell>
          <cell r="S834">
            <v>31.170300000000001</v>
          </cell>
          <cell r="V834">
            <v>163.2363</v>
          </cell>
        </row>
        <row r="835">
          <cell r="A835" t="str">
            <v>m1perryville 1-2012-6</v>
          </cell>
          <cell r="B835" t="str">
            <v>m1perryville 1-2012</v>
          </cell>
          <cell r="G835">
            <v>3.87</v>
          </cell>
          <cell r="H835">
            <v>113.04</v>
          </cell>
          <cell r="S835">
            <v>17.307700000000001</v>
          </cell>
          <cell r="V835">
            <v>170.1797</v>
          </cell>
        </row>
        <row r="836">
          <cell r="A836" t="str">
            <v>m1perryville 1-2012-7</v>
          </cell>
          <cell r="B836" t="str">
            <v>m1perryville 1-2012</v>
          </cell>
          <cell r="G836">
            <v>16.43</v>
          </cell>
          <cell r="H836">
            <v>116.81</v>
          </cell>
          <cell r="S836">
            <v>35.5989</v>
          </cell>
          <cell r="V836">
            <v>749.00070000000005</v>
          </cell>
        </row>
        <row r="837">
          <cell r="A837" t="str">
            <v>m1perryville 1-2012-8</v>
          </cell>
          <cell r="B837" t="str">
            <v>m1perryville 1-2012</v>
          </cell>
          <cell r="G837">
            <v>17.559999999999999</v>
          </cell>
          <cell r="H837">
            <v>116.81</v>
          </cell>
          <cell r="S837">
            <v>31.170300000000001</v>
          </cell>
          <cell r="V837">
            <v>840.28599999999994</v>
          </cell>
        </row>
        <row r="838">
          <cell r="A838" t="str">
            <v>m1perryville 1-2012-9</v>
          </cell>
          <cell r="B838" t="str">
            <v>m1perryville 1-2012</v>
          </cell>
          <cell r="G838">
            <v>3.3</v>
          </cell>
          <cell r="H838">
            <v>113.04</v>
          </cell>
          <cell r="S838">
            <v>17.307700000000001</v>
          </cell>
          <cell r="V838">
            <v>148.07040000000001</v>
          </cell>
        </row>
        <row r="839">
          <cell r="A839" t="str">
            <v>m1perryville 1-2012-10</v>
          </cell>
          <cell r="B839" t="str">
            <v>m1perryville 1-2012</v>
          </cell>
          <cell r="G839">
            <v>1.52</v>
          </cell>
          <cell r="H839">
            <v>116.81</v>
          </cell>
          <cell r="S839">
            <v>9.0274999999999999</v>
          </cell>
          <cell r="V839">
            <v>70.814700000000002</v>
          </cell>
        </row>
        <row r="840">
          <cell r="A840" t="str">
            <v>m1perryville 1-2012-11</v>
          </cell>
          <cell r="B840" t="str">
            <v>m1perryville 1-2012</v>
          </cell>
          <cell r="G840">
            <v>8.92</v>
          </cell>
          <cell r="H840">
            <v>113.04</v>
          </cell>
          <cell r="S840">
            <v>34.450600000000001</v>
          </cell>
          <cell r="V840">
            <v>432.41559999999998</v>
          </cell>
        </row>
        <row r="841">
          <cell r="A841" t="str">
            <v>m1perryville 1-2012-12</v>
          </cell>
          <cell r="B841" t="str">
            <v>m1perryville 1-2012</v>
          </cell>
          <cell r="G841">
            <v>5.22</v>
          </cell>
          <cell r="H841">
            <v>116.81</v>
          </cell>
          <cell r="S841">
            <v>31.170300000000001</v>
          </cell>
          <cell r="V841">
            <v>282.4486</v>
          </cell>
        </row>
        <row r="842">
          <cell r="A842" t="str">
            <v>m1perryville 1-2013-1</v>
          </cell>
          <cell r="B842" t="str">
            <v>m1perryville 1-2013</v>
          </cell>
          <cell r="G842">
            <v>4</v>
          </cell>
          <cell r="H842">
            <v>116.81</v>
          </cell>
          <cell r="S842">
            <v>26.741800000000001</v>
          </cell>
          <cell r="V842">
            <v>204.90719999999999</v>
          </cell>
        </row>
        <row r="843">
          <cell r="A843" t="str">
            <v>m1perryville 1-2013-2</v>
          </cell>
          <cell r="B843" t="str">
            <v>m1perryville 1-2013</v>
          </cell>
          <cell r="G843">
            <v>4.0599999999999996</v>
          </cell>
          <cell r="H843">
            <v>105.5</v>
          </cell>
          <cell r="S843">
            <v>24.1538</v>
          </cell>
          <cell r="V843">
            <v>204.09690000000001</v>
          </cell>
        </row>
        <row r="844">
          <cell r="A844" t="str">
            <v>m1perryville 1-2013-3</v>
          </cell>
          <cell r="B844" t="str">
            <v>m1perryville 1-2013</v>
          </cell>
          <cell r="G844">
            <v>2.4300000000000002</v>
          </cell>
          <cell r="H844">
            <v>116.81</v>
          </cell>
          <cell r="S844">
            <v>17.884599999999999</v>
          </cell>
          <cell r="V844">
            <v>105.43090000000001</v>
          </cell>
        </row>
        <row r="845">
          <cell r="A845" t="str">
            <v>m1perryville 1-2013-4</v>
          </cell>
          <cell r="B845" t="str">
            <v>m1perryville 1-2013</v>
          </cell>
          <cell r="G845">
            <v>1.01</v>
          </cell>
          <cell r="H845">
            <v>113.04</v>
          </cell>
          <cell r="S845">
            <v>8.7363</v>
          </cell>
          <cell r="V845">
            <v>46.108399999999996</v>
          </cell>
        </row>
        <row r="846">
          <cell r="A846" t="str">
            <v>m1perryville 1-2013-5</v>
          </cell>
          <cell r="B846" t="str">
            <v>m1perryville 1-2013</v>
          </cell>
          <cell r="G846">
            <v>0.35</v>
          </cell>
          <cell r="H846">
            <v>116.81</v>
          </cell>
          <cell r="S846">
            <v>4.5989000000000004</v>
          </cell>
          <cell r="V846">
            <v>15.359100000000002</v>
          </cell>
        </row>
        <row r="847">
          <cell r="A847" t="str">
            <v>m1perryville 1-2013-6</v>
          </cell>
          <cell r="B847" t="str">
            <v>m1perryville 1-2013</v>
          </cell>
          <cell r="G847">
            <v>7.39</v>
          </cell>
          <cell r="H847">
            <v>113.04</v>
          </cell>
          <cell r="S847">
            <v>17.307700000000001</v>
          </cell>
          <cell r="V847">
            <v>338.70140000000004</v>
          </cell>
        </row>
        <row r="848">
          <cell r="A848" t="str">
            <v>m1perryville 1-2013-7</v>
          </cell>
          <cell r="B848" t="str">
            <v>m1perryville 1-2013</v>
          </cell>
          <cell r="G848">
            <v>11.81</v>
          </cell>
          <cell r="H848">
            <v>116.81</v>
          </cell>
          <cell r="S848">
            <v>26.741800000000001</v>
          </cell>
          <cell r="V848">
            <v>553.62860000000001</v>
          </cell>
        </row>
        <row r="849">
          <cell r="A849" t="str">
            <v>m1perryville 1-2013-8</v>
          </cell>
          <cell r="B849" t="str">
            <v>m1perryville 1-2013</v>
          </cell>
          <cell r="G849">
            <v>10.039999999999999</v>
          </cell>
          <cell r="H849">
            <v>116.81</v>
          </cell>
          <cell r="S849">
            <v>26.741800000000001</v>
          </cell>
          <cell r="V849">
            <v>463.0985</v>
          </cell>
        </row>
        <row r="850">
          <cell r="A850" t="str">
            <v>m1perryville 1-2013-9</v>
          </cell>
          <cell r="B850" t="str">
            <v>m1perryville 1-2013</v>
          </cell>
          <cell r="G850">
            <v>1.85</v>
          </cell>
          <cell r="H850">
            <v>113.04</v>
          </cell>
          <cell r="S850">
            <v>8.7363</v>
          </cell>
          <cell r="V850">
            <v>85.768599999999992</v>
          </cell>
        </row>
        <row r="851">
          <cell r="A851" t="str">
            <v>m1perryville 1-2013-10</v>
          </cell>
          <cell r="B851" t="str">
            <v>m1perryville 1-2013</v>
          </cell>
          <cell r="G851">
            <v>0.7</v>
          </cell>
          <cell r="H851">
            <v>116.81</v>
          </cell>
          <cell r="S851">
            <v>0.17030000000000001</v>
          </cell>
          <cell r="V851">
            <v>32.700000000000003</v>
          </cell>
        </row>
        <row r="852">
          <cell r="A852" t="str">
            <v>m1perryville 1-2013-11</v>
          </cell>
          <cell r="B852" t="str">
            <v>m1perryville 1-2013</v>
          </cell>
          <cell r="G852">
            <v>3.37</v>
          </cell>
          <cell r="H852">
            <v>113.04</v>
          </cell>
          <cell r="S852">
            <v>17.307700000000001</v>
          </cell>
          <cell r="V852">
            <v>167.01260000000002</v>
          </cell>
        </row>
        <row r="853">
          <cell r="A853" t="str">
            <v>m1perryville 1-2013-12</v>
          </cell>
          <cell r="B853" t="str">
            <v>m1perryville 1-2013</v>
          </cell>
          <cell r="G853">
            <v>4.3499999999999996</v>
          </cell>
          <cell r="H853">
            <v>116.81</v>
          </cell>
          <cell r="S853">
            <v>22.313199999999998</v>
          </cell>
          <cell r="V853">
            <v>235.4845</v>
          </cell>
        </row>
        <row r="854">
          <cell r="A854" t="str">
            <v>m1perryville 1-2014-1</v>
          </cell>
          <cell r="B854" t="str">
            <v>m1perryville 1-2014</v>
          </cell>
          <cell r="G854">
            <v>3.83</v>
          </cell>
          <cell r="H854">
            <v>116.81</v>
          </cell>
          <cell r="S854">
            <v>39.857100000000003</v>
          </cell>
          <cell r="V854">
            <v>202.227</v>
          </cell>
        </row>
        <row r="855">
          <cell r="A855" t="str">
            <v>m1perryville 1-2014-2</v>
          </cell>
          <cell r="B855" t="str">
            <v>m1perryville 1-2014</v>
          </cell>
          <cell r="G855">
            <v>4.08</v>
          </cell>
          <cell r="H855">
            <v>105.5</v>
          </cell>
          <cell r="S855">
            <v>24.1538</v>
          </cell>
          <cell r="V855">
            <v>213.75370000000001</v>
          </cell>
        </row>
        <row r="856">
          <cell r="A856" t="str">
            <v>m1perryville 1-2014-3</v>
          </cell>
          <cell r="B856" t="str">
            <v>m1perryville 1-2014</v>
          </cell>
          <cell r="G856">
            <v>2.4300000000000002</v>
          </cell>
          <cell r="H856">
            <v>116.81</v>
          </cell>
          <cell r="S856">
            <v>26.741800000000001</v>
          </cell>
          <cell r="V856">
            <v>112.92189999999999</v>
          </cell>
        </row>
        <row r="857">
          <cell r="A857" t="str">
            <v>m1perryville 1-2014-4</v>
          </cell>
          <cell r="B857" t="str">
            <v>m1perryville 1-2014</v>
          </cell>
          <cell r="G857">
            <v>1.01</v>
          </cell>
          <cell r="H857">
            <v>113.04</v>
          </cell>
          <cell r="S857">
            <v>8.7363</v>
          </cell>
          <cell r="V857">
            <v>45.391800000000003</v>
          </cell>
        </row>
        <row r="858">
          <cell r="A858" t="str">
            <v>m1perryville 1-2014-5</v>
          </cell>
          <cell r="B858" t="str">
            <v>m1perryville 1-2014</v>
          </cell>
          <cell r="G858">
            <v>1.04</v>
          </cell>
          <cell r="H858">
            <v>116.81</v>
          </cell>
          <cell r="S858">
            <v>9.0274999999999999</v>
          </cell>
          <cell r="V858">
            <v>46.656099999999995</v>
          </cell>
        </row>
        <row r="859">
          <cell r="A859" t="str">
            <v>m1perryville 1-2014-6</v>
          </cell>
          <cell r="B859" t="str">
            <v>m1perryville 1-2014</v>
          </cell>
          <cell r="G859">
            <v>6.36</v>
          </cell>
          <cell r="H859">
            <v>113.04</v>
          </cell>
          <cell r="S859">
            <v>21.593399999999999</v>
          </cell>
          <cell r="V859">
            <v>301.43009999999998</v>
          </cell>
        </row>
        <row r="860">
          <cell r="A860" t="str">
            <v>m1perryville 1-2014-7</v>
          </cell>
          <cell r="B860" t="str">
            <v>m1perryville 1-2014</v>
          </cell>
          <cell r="G860">
            <v>8.17</v>
          </cell>
          <cell r="H860">
            <v>116.81</v>
          </cell>
          <cell r="S860">
            <v>22.313199999999998</v>
          </cell>
          <cell r="V860">
            <v>398.96459999999996</v>
          </cell>
        </row>
        <row r="861">
          <cell r="A861" t="str">
            <v>m1perryville 1-2014-8</v>
          </cell>
          <cell r="B861" t="str">
            <v>m1perryville 1-2014</v>
          </cell>
          <cell r="G861">
            <v>13.03</v>
          </cell>
          <cell r="H861">
            <v>116.81</v>
          </cell>
          <cell r="S861">
            <v>22.313199999999998</v>
          </cell>
          <cell r="V861">
            <v>628.8981</v>
          </cell>
        </row>
        <row r="862">
          <cell r="A862" t="str">
            <v>m1perryville 1-2014-9</v>
          </cell>
          <cell r="B862" t="str">
            <v>m1perryville 1-2014</v>
          </cell>
          <cell r="G862">
            <v>1.74</v>
          </cell>
          <cell r="H862">
            <v>113.04</v>
          </cell>
          <cell r="S862">
            <v>8.7363</v>
          </cell>
          <cell r="V862">
            <v>82.751499999999993</v>
          </cell>
        </row>
        <row r="863">
          <cell r="A863" t="str">
            <v>m1perryville 1-2014-10</v>
          </cell>
          <cell r="B863" t="str">
            <v>m1perryville 1-2014</v>
          </cell>
          <cell r="G863">
            <v>0.52</v>
          </cell>
          <cell r="H863">
            <v>116.81</v>
          </cell>
          <cell r="S863">
            <v>4.5989000000000004</v>
          </cell>
          <cell r="V863">
            <v>24.856199999999998</v>
          </cell>
        </row>
        <row r="864">
          <cell r="A864" t="str">
            <v>m1perryville 1-2014-11</v>
          </cell>
          <cell r="B864" t="str">
            <v>m1perryville 1-2014</v>
          </cell>
          <cell r="G864">
            <v>3.78</v>
          </cell>
          <cell r="H864">
            <v>113.04</v>
          </cell>
          <cell r="S864">
            <v>30.1648</v>
          </cell>
          <cell r="V864">
            <v>204.00800000000001</v>
          </cell>
        </row>
        <row r="865">
          <cell r="A865" t="str">
            <v>m1perryville 1-2014-12</v>
          </cell>
          <cell r="B865" t="str">
            <v>m1perryville 1-2014</v>
          </cell>
          <cell r="G865">
            <v>3.13</v>
          </cell>
          <cell r="H865">
            <v>116.81</v>
          </cell>
          <cell r="S865">
            <v>17.884599999999999</v>
          </cell>
          <cell r="V865">
            <v>169.84610000000001</v>
          </cell>
        </row>
        <row r="866">
          <cell r="A866" t="str">
            <v>m1perryville 1-2015-1</v>
          </cell>
          <cell r="B866" t="str">
            <v>m1perryville 1-2015</v>
          </cell>
          <cell r="G866">
            <v>3.65</v>
          </cell>
          <cell r="H866">
            <v>116.81</v>
          </cell>
          <cell r="S866">
            <v>35.5989</v>
          </cell>
          <cell r="V866">
            <v>188.25559999999999</v>
          </cell>
        </row>
        <row r="867">
          <cell r="A867" t="str">
            <v>m1perryville 1-2015-2</v>
          </cell>
          <cell r="B867" t="str">
            <v>m1perryville 1-2015</v>
          </cell>
          <cell r="G867">
            <v>4.62</v>
          </cell>
          <cell r="H867">
            <v>105.5</v>
          </cell>
          <cell r="S867">
            <v>28.1538</v>
          </cell>
          <cell r="V867">
            <v>248.59359999999998</v>
          </cell>
        </row>
        <row r="868">
          <cell r="A868" t="str">
            <v>m1perryville 1-2015-3</v>
          </cell>
          <cell r="B868" t="str">
            <v>m1perryville 1-2015</v>
          </cell>
          <cell r="G868">
            <v>4.3</v>
          </cell>
          <cell r="H868">
            <v>116.81</v>
          </cell>
          <cell r="S868">
            <v>26.741800000000001</v>
          </cell>
          <cell r="V868">
            <v>195.0412</v>
          </cell>
        </row>
        <row r="869">
          <cell r="A869" t="str">
            <v>m1perryville 1-2015-4</v>
          </cell>
          <cell r="B869" t="str">
            <v>m1perryville 1-2015</v>
          </cell>
          <cell r="G869">
            <v>0.17</v>
          </cell>
          <cell r="H869">
            <v>113.04</v>
          </cell>
          <cell r="S869">
            <v>0.1648</v>
          </cell>
          <cell r="V869">
            <v>7.6589999999999998</v>
          </cell>
        </row>
        <row r="870">
          <cell r="A870" t="str">
            <v>m1perryville 1-2015-5</v>
          </cell>
          <cell r="B870" t="str">
            <v>m1perryville 1-2015</v>
          </cell>
          <cell r="G870">
            <v>0.7</v>
          </cell>
          <cell r="H870">
            <v>116.81</v>
          </cell>
          <cell r="S870">
            <v>9.0274999999999999</v>
          </cell>
          <cell r="V870">
            <v>31.491199999999999</v>
          </cell>
        </row>
        <row r="871">
          <cell r="A871" t="str">
            <v>m1perryville 1-2015-6</v>
          </cell>
          <cell r="B871" t="str">
            <v>m1perryville 1-2015</v>
          </cell>
          <cell r="G871">
            <v>6.73</v>
          </cell>
          <cell r="H871">
            <v>113.04</v>
          </cell>
          <cell r="S871">
            <v>8.7363</v>
          </cell>
          <cell r="V871">
            <v>324.17</v>
          </cell>
        </row>
        <row r="872">
          <cell r="A872" t="str">
            <v>m1perryville 1-2015-7</v>
          </cell>
          <cell r="B872" t="str">
            <v>m1perryville 1-2015</v>
          </cell>
          <cell r="G872">
            <v>5.91</v>
          </cell>
          <cell r="H872">
            <v>116.81</v>
          </cell>
          <cell r="S872">
            <v>22.313199999999998</v>
          </cell>
          <cell r="V872">
            <v>280.39709999999997</v>
          </cell>
        </row>
        <row r="873">
          <cell r="A873" t="str">
            <v>m1perryville 1-2015-8</v>
          </cell>
          <cell r="B873" t="str">
            <v>m1perryville 1-2015</v>
          </cell>
          <cell r="G873">
            <v>6.24</v>
          </cell>
          <cell r="H873">
            <v>116.81</v>
          </cell>
          <cell r="S873">
            <v>22.313199999999998</v>
          </cell>
          <cell r="V873">
            <v>301.46260000000001</v>
          </cell>
        </row>
        <row r="874">
          <cell r="A874" t="str">
            <v>m1perryville 1-2015-9</v>
          </cell>
          <cell r="B874" t="str">
            <v>m1perryville 1-2015</v>
          </cell>
          <cell r="G874">
            <v>0.67</v>
          </cell>
          <cell r="H874">
            <v>113.04</v>
          </cell>
          <cell r="S874">
            <v>0.1648</v>
          </cell>
          <cell r="V874">
            <v>30.835699999999999</v>
          </cell>
        </row>
        <row r="875">
          <cell r="A875" t="str">
            <v>m1perryville 1-2015-10</v>
          </cell>
          <cell r="B875" t="str">
            <v>m1perryville 1-2015</v>
          </cell>
          <cell r="G875">
            <v>0.17</v>
          </cell>
          <cell r="H875">
            <v>116.81</v>
          </cell>
          <cell r="S875">
            <v>0.17030000000000001</v>
          </cell>
          <cell r="V875">
            <v>8.39</v>
          </cell>
        </row>
        <row r="876">
          <cell r="A876" t="str">
            <v>m1perryville 1-2015-11</v>
          </cell>
          <cell r="B876" t="str">
            <v>m1perryville 1-2015</v>
          </cell>
          <cell r="G876">
            <v>3.87</v>
          </cell>
          <cell r="H876">
            <v>113.04</v>
          </cell>
          <cell r="S876">
            <v>21.593399999999999</v>
          </cell>
          <cell r="V876">
            <v>208.02609999999999</v>
          </cell>
        </row>
        <row r="877">
          <cell r="A877" t="str">
            <v>m1perryville 1-2015-12</v>
          </cell>
          <cell r="B877" t="str">
            <v>m1perryville 1-2015</v>
          </cell>
          <cell r="G877">
            <v>2.2599999999999998</v>
          </cell>
          <cell r="H877">
            <v>116.81</v>
          </cell>
          <cell r="S877">
            <v>22.313199999999998</v>
          </cell>
          <cell r="V877">
            <v>123.89060000000001</v>
          </cell>
        </row>
        <row r="878">
          <cell r="A878" t="str">
            <v>m1perryville 1-2016-1</v>
          </cell>
          <cell r="B878" t="str">
            <v>m1perryville 1-2016</v>
          </cell>
          <cell r="G878">
            <v>2.78</v>
          </cell>
          <cell r="H878">
            <v>116.81</v>
          </cell>
          <cell r="S878">
            <v>31.170300000000001</v>
          </cell>
          <cell r="V878">
            <v>144.28100000000001</v>
          </cell>
        </row>
        <row r="879">
          <cell r="A879" t="str">
            <v>m1perryville 1-2016-2</v>
          </cell>
          <cell r="B879" t="str">
            <v>m1perryville 1-2016</v>
          </cell>
          <cell r="G879">
            <v>4.22</v>
          </cell>
          <cell r="H879">
            <v>105.5</v>
          </cell>
          <cell r="S879">
            <v>32.153799999999997</v>
          </cell>
          <cell r="V879">
            <v>211.64970000000002</v>
          </cell>
        </row>
        <row r="880">
          <cell r="A880" t="str">
            <v>m1perryville 1-2016-3</v>
          </cell>
          <cell r="B880" t="str">
            <v>m1perryville 1-2016</v>
          </cell>
          <cell r="G880">
            <v>4.17</v>
          </cell>
          <cell r="H880">
            <v>116.81</v>
          </cell>
          <cell r="S880">
            <v>17.884599999999999</v>
          </cell>
          <cell r="V880">
            <v>191.84810000000002</v>
          </cell>
        </row>
        <row r="881">
          <cell r="A881" t="str">
            <v>m1perryville 1-2016-4</v>
          </cell>
          <cell r="B881" t="str">
            <v>m1perryville 1-2016</v>
          </cell>
          <cell r="G881">
            <v>0</v>
          </cell>
          <cell r="H881">
            <v>113.04</v>
          </cell>
          <cell r="S881">
            <v>0</v>
          </cell>
          <cell r="V881">
            <v>0</v>
          </cell>
        </row>
        <row r="882">
          <cell r="A882" t="str">
            <v>m1perryville 1-2016-5</v>
          </cell>
          <cell r="B882" t="str">
            <v>m1perryville 1-2016</v>
          </cell>
          <cell r="G882">
            <v>1.22</v>
          </cell>
          <cell r="H882">
            <v>116.81</v>
          </cell>
          <cell r="S882">
            <v>9.0274999999999999</v>
          </cell>
          <cell r="V882">
            <v>55.4056</v>
          </cell>
        </row>
        <row r="883">
          <cell r="A883" t="str">
            <v>m1perryville 1-2016-6</v>
          </cell>
          <cell r="B883" t="str">
            <v>m1perryville 1-2016</v>
          </cell>
          <cell r="G883">
            <v>2.19</v>
          </cell>
          <cell r="H883">
            <v>113.04</v>
          </cell>
          <cell r="S883">
            <v>4.4504999999999999</v>
          </cell>
          <cell r="V883">
            <v>100.7337</v>
          </cell>
        </row>
        <row r="884">
          <cell r="A884" t="str">
            <v>m1perryville 1-2016-7</v>
          </cell>
          <cell r="B884" t="str">
            <v>m1perryville 1-2016</v>
          </cell>
          <cell r="G884">
            <v>6.78</v>
          </cell>
          <cell r="H884">
            <v>116.81</v>
          </cell>
          <cell r="S884">
            <v>13.456</v>
          </cell>
          <cell r="V884">
            <v>322.33770000000004</v>
          </cell>
        </row>
        <row r="885">
          <cell r="A885" t="str">
            <v>m1perryville 1-2016-8</v>
          </cell>
          <cell r="B885" t="str">
            <v>m1perryville 1-2016</v>
          </cell>
          <cell r="G885">
            <v>11.65</v>
          </cell>
          <cell r="H885">
            <v>116.81</v>
          </cell>
          <cell r="S885">
            <v>22.313199999999998</v>
          </cell>
          <cell r="V885">
            <v>563.73810000000003</v>
          </cell>
        </row>
        <row r="886">
          <cell r="A886" t="str">
            <v>m1perryville 1-2016-9</v>
          </cell>
          <cell r="B886" t="str">
            <v>m1perryville 1-2016</v>
          </cell>
          <cell r="G886">
            <v>0.51</v>
          </cell>
          <cell r="H886">
            <v>113.04</v>
          </cell>
          <cell r="S886">
            <v>8.7363</v>
          </cell>
          <cell r="V886">
            <v>23.366499999999998</v>
          </cell>
        </row>
        <row r="887">
          <cell r="A887" t="str">
            <v>m1perryville 1-2016-10</v>
          </cell>
          <cell r="B887" t="str">
            <v>m1perryville 1-2016</v>
          </cell>
          <cell r="G887">
            <v>0.35</v>
          </cell>
          <cell r="H887">
            <v>116.81</v>
          </cell>
          <cell r="S887">
            <v>4.5989000000000004</v>
          </cell>
          <cell r="V887">
            <v>16.872699999999998</v>
          </cell>
        </row>
        <row r="888">
          <cell r="A888" t="str">
            <v>m1perryville 1-2016-11</v>
          </cell>
          <cell r="B888" t="str">
            <v>m1perryville 1-2016</v>
          </cell>
          <cell r="G888">
            <v>3.36</v>
          </cell>
          <cell r="H888">
            <v>113.04</v>
          </cell>
          <cell r="S888">
            <v>21.593399999999999</v>
          </cell>
          <cell r="V888">
            <v>185.1567</v>
          </cell>
        </row>
        <row r="889">
          <cell r="A889" t="str">
            <v>m1perryville 1-2016-12</v>
          </cell>
          <cell r="B889" t="str">
            <v>m1perryville 1-2016</v>
          </cell>
          <cell r="G889">
            <v>4.1100000000000003</v>
          </cell>
          <cell r="H889">
            <v>116.81</v>
          </cell>
          <cell r="S889">
            <v>31.170300000000001</v>
          </cell>
          <cell r="V889">
            <v>226.51600000000002</v>
          </cell>
        </row>
        <row r="890">
          <cell r="A890" t="str">
            <v>m1perryville 1-2017-1</v>
          </cell>
          <cell r="B890" t="str">
            <v>m1perryville 1-2017</v>
          </cell>
          <cell r="G890">
            <v>1.39</v>
          </cell>
          <cell r="H890">
            <v>116.81</v>
          </cell>
          <cell r="S890">
            <v>26.741800000000001</v>
          </cell>
          <cell r="V890">
            <v>72.559200000000004</v>
          </cell>
        </row>
        <row r="891">
          <cell r="A891" t="str">
            <v>m1perryville 1-2017-2</v>
          </cell>
          <cell r="B891" t="str">
            <v>m1perryville 1-2017</v>
          </cell>
          <cell r="G891">
            <v>1.44</v>
          </cell>
          <cell r="H891">
            <v>105.5</v>
          </cell>
          <cell r="S891">
            <v>28.1538</v>
          </cell>
          <cell r="V891">
            <v>72.118399999999994</v>
          </cell>
        </row>
        <row r="892">
          <cell r="A892" t="str">
            <v>m1perryville 1-2017-3</v>
          </cell>
          <cell r="B892" t="str">
            <v>m1perryville 1-2017</v>
          </cell>
          <cell r="G892">
            <v>2.96</v>
          </cell>
          <cell r="H892">
            <v>116.81</v>
          </cell>
          <cell r="S892">
            <v>22.313199999999998</v>
          </cell>
          <cell r="V892">
            <v>133.642</v>
          </cell>
        </row>
        <row r="893">
          <cell r="A893" t="str">
            <v>m1perryville 1-2017-4</v>
          </cell>
          <cell r="B893" t="str">
            <v>m1perryville 1-2017</v>
          </cell>
          <cell r="G893">
            <v>0</v>
          </cell>
          <cell r="H893">
            <v>113.04</v>
          </cell>
          <cell r="S893">
            <v>0</v>
          </cell>
          <cell r="V893">
            <v>0</v>
          </cell>
        </row>
        <row r="894">
          <cell r="A894" t="str">
            <v>m1perryville 1-2017-5</v>
          </cell>
          <cell r="B894" t="str">
            <v>m1perryville 1-2017</v>
          </cell>
          <cell r="G894">
            <v>0.7</v>
          </cell>
          <cell r="H894">
            <v>116.81</v>
          </cell>
          <cell r="S894">
            <v>9.0274999999999999</v>
          </cell>
          <cell r="V894">
            <v>31.828599999999998</v>
          </cell>
        </row>
        <row r="895">
          <cell r="A895" t="str">
            <v>m1perryville 1-2017-6</v>
          </cell>
          <cell r="B895" t="str">
            <v>m1perryville 1-2017</v>
          </cell>
          <cell r="G895">
            <v>0.34</v>
          </cell>
          <cell r="H895">
            <v>113.04</v>
          </cell>
          <cell r="S895">
            <v>4.4504999999999999</v>
          </cell>
          <cell r="V895">
            <v>15.2729</v>
          </cell>
        </row>
        <row r="896">
          <cell r="A896" t="str">
            <v>m1perryville 1-2017-7</v>
          </cell>
          <cell r="B896" t="str">
            <v>m1perryville 1-2017</v>
          </cell>
          <cell r="G896">
            <v>6.43</v>
          </cell>
          <cell r="H896">
            <v>116.81</v>
          </cell>
          <cell r="S896">
            <v>13.456</v>
          </cell>
          <cell r="V896">
            <v>314.31729999999999</v>
          </cell>
        </row>
        <row r="897">
          <cell r="A897" t="str">
            <v>m1perryville 1-2017-8</v>
          </cell>
          <cell r="B897" t="str">
            <v>m1perryville 1-2017</v>
          </cell>
          <cell r="G897">
            <v>9.69</v>
          </cell>
          <cell r="H897">
            <v>116.81</v>
          </cell>
          <cell r="S897">
            <v>17.884599999999999</v>
          </cell>
          <cell r="V897">
            <v>463.58539999999999</v>
          </cell>
        </row>
        <row r="898">
          <cell r="A898" t="str">
            <v>m1perryville 1-2017-9</v>
          </cell>
          <cell r="B898" t="str">
            <v>m1perryville 1-2017</v>
          </cell>
          <cell r="G898">
            <v>1.35</v>
          </cell>
          <cell r="H898">
            <v>113.04</v>
          </cell>
          <cell r="S898">
            <v>13.022</v>
          </cell>
          <cell r="V898">
            <v>63.657000000000004</v>
          </cell>
        </row>
        <row r="899">
          <cell r="A899" t="str">
            <v>m1perryville 1-2017-10</v>
          </cell>
          <cell r="B899" t="str">
            <v>m1perryville 1-2017</v>
          </cell>
          <cell r="G899">
            <v>0.87</v>
          </cell>
          <cell r="H899">
            <v>116.81</v>
          </cell>
          <cell r="S899">
            <v>9.0274999999999999</v>
          </cell>
          <cell r="V899">
            <v>42.405100000000004</v>
          </cell>
        </row>
        <row r="900">
          <cell r="A900" t="str">
            <v>m1perryville 1-2017-11</v>
          </cell>
          <cell r="B900" t="str">
            <v>m1perryville 1-2017</v>
          </cell>
          <cell r="G900">
            <v>1.35</v>
          </cell>
          <cell r="H900">
            <v>113.04</v>
          </cell>
          <cell r="S900">
            <v>13.022</v>
          </cell>
          <cell r="V900">
            <v>69.425899999999999</v>
          </cell>
        </row>
        <row r="901">
          <cell r="A901" t="str">
            <v>m1perryville 1-2017-12</v>
          </cell>
          <cell r="B901" t="str">
            <v>m1perryville 1-2017</v>
          </cell>
          <cell r="G901">
            <v>2.4900000000000002</v>
          </cell>
          <cell r="H901">
            <v>116.81</v>
          </cell>
          <cell r="S901">
            <v>22.313199999999998</v>
          </cell>
          <cell r="V901">
            <v>137.87260000000001</v>
          </cell>
        </row>
        <row r="902">
          <cell r="A902" t="str">
            <v>m1perryville 1-2018-1</v>
          </cell>
          <cell r="B902" t="str">
            <v>m1perryville 1-2018</v>
          </cell>
          <cell r="G902">
            <v>1.22</v>
          </cell>
          <cell r="H902">
            <v>116.81</v>
          </cell>
          <cell r="S902">
            <v>13.456</v>
          </cell>
          <cell r="V902">
            <v>63.831699999999998</v>
          </cell>
        </row>
        <row r="903">
          <cell r="A903" t="str">
            <v>m1perryville 1-2018-2</v>
          </cell>
          <cell r="B903" t="str">
            <v>m1perryville 1-2018</v>
          </cell>
          <cell r="G903">
            <v>3.61</v>
          </cell>
          <cell r="H903">
            <v>105.5</v>
          </cell>
          <cell r="S903">
            <v>28.1538</v>
          </cell>
          <cell r="V903">
            <v>186.47660000000002</v>
          </cell>
        </row>
        <row r="904">
          <cell r="A904" t="str">
            <v>m1perryville 1-2018-3</v>
          </cell>
          <cell r="B904" t="str">
            <v>m1perryville 1-2018</v>
          </cell>
          <cell r="G904">
            <v>2.4300000000000002</v>
          </cell>
          <cell r="H904">
            <v>116.81</v>
          </cell>
          <cell r="S904">
            <v>17.884599999999999</v>
          </cell>
          <cell r="V904">
            <v>111.45059999999999</v>
          </cell>
        </row>
        <row r="905">
          <cell r="A905" t="str">
            <v>m1perryville 1-2018-4</v>
          </cell>
          <cell r="B905" t="str">
            <v>m1perryville 1-2018</v>
          </cell>
          <cell r="G905">
            <v>0</v>
          </cell>
          <cell r="H905">
            <v>113.04</v>
          </cell>
          <cell r="S905">
            <v>0</v>
          </cell>
          <cell r="V905">
            <v>0</v>
          </cell>
        </row>
        <row r="906">
          <cell r="A906" t="str">
            <v>m1perryville 1-2018-5</v>
          </cell>
          <cell r="B906" t="str">
            <v>m1perryville 1-2018</v>
          </cell>
          <cell r="G906">
            <v>0.52</v>
          </cell>
          <cell r="H906">
            <v>116.81</v>
          </cell>
          <cell r="S906">
            <v>4.5989000000000004</v>
          </cell>
          <cell r="V906">
            <v>24.000599999999999</v>
          </cell>
        </row>
        <row r="907">
          <cell r="A907" t="str">
            <v>m1perryville 1-2018-6</v>
          </cell>
          <cell r="B907" t="str">
            <v>m1perryville 1-2018</v>
          </cell>
          <cell r="G907">
            <v>1.35</v>
          </cell>
          <cell r="H907">
            <v>113.04</v>
          </cell>
          <cell r="S907">
            <v>0.1648</v>
          </cell>
          <cell r="V907">
            <v>60.723799999999997</v>
          </cell>
        </row>
        <row r="908">
          <cell r="A908" t="str">
            <v>m1perryville 1-2018-7</v>
          </cell>
          <cell r="B908" t="str">
            <v>m1perryville 1-2018</v>
          </cell>
          <cell r="G908">
            <v>6.41</v>
          </cell>
          <cell r="H908">
            <v>116.81</v>
          </cell>
          <cell r="S908">
            <v>13.456</v>
          </cell>
          <cell r="V908">
            <v>304.48880000000003</v>
          </cell>
        </row>
        <row r="909">
          <cell r="A909" t="str">
            <v>m1perryville 1-2018-8</v>
          </cell>
          <cell r="B909" t="str">
            <v>m1perryville 1-2018</v>
          </cell>
          <cell r="G909">
            <v>6.29</v>
          </cell>
          <cell r="H909">
            <v>116.81</v>
          </cell>
          <cell r="S909">
            <v>22.313199999999998</v>
          </cell>
          <cell r="V909">
            <v>290.64619999999996</v>
          </cell>
        </row>
        <row r="910">
          <cell r="A910" t="str">
            <v>m1perryville 1-2018-9</v>
          </cell>
          <cell r="B910" t="str">
            <v>m1perryville 1-2018</v>
          </cell>
          <cell r="G910">
            <v>0.34</v>
          </cell>
          <cell r="H910">
            <v>113.04</v>
          </cell>
          <cell r="S910">
            <v>4.4504999999999999</v>
          </cell>
          <cell r="V910">
            <v>15.745700000000001</v>
          </cell>
        </row>
        <row r="911">
          <cell r="A911" t="str">
            <v>m1perryville 1-2018-10</v>
          </cell>
          <cell r="B911" t="str">
            <v>m1perryville 1-2018</v>
          </cell>
          <cell r="G911">
            <v>0</v>
          </cell>
          <cell r="H911">
            <v>116.81</v>
          </cell>
          <cell r="S911">
            <v>0</v>
          </cell>
          <cell r="V911">
            <v>0</v>
          </cell>
        </row>
        <row r="912">
          <cell r="A912" t="str">
            <v>m1perryville 1-2018-11</v>
          </cell>
          <cell r="B912" t="str">
            <v>m1perryville 1-2018</v>
          </cell>
          <cell r="G912">
            <v>1.85</v>
          </cell>
          <cell r="H912">
            <v>113.04</v>
          </cell>
          <cell r="S912">
            <v>13.022</v>
          </cell>
          <cell r="V912">
            <v>99.781400000000005</v>
          </cell>
        </row>
        <row r="913">
          <cell r="A913" t="str">
            <v>m1perryville 1-2018-12</v>
          </cell>
          <cell r="B913" t="str">
            <v>m1perryville 1-2018</v>
          </cell>
          <cell r="G913">
            <v>1.57</v>
          </cell>
          <cell r="H913">
            <v>116.81</v>
          </cell>
          <cell r="S913">
            <v>22.313199999999998</v>
          </cell>
          <cell r="V913">
            <v>87.209299999999999</v>
          </cell>
        </row>
        <row r="914">
          <cell r="A914" t="str">
            <v>m1perryville 1-2019-1</v>
          </cell>
          <cell r="B914" t="str">
            <v>m1perryville 1-2019</v>
          </cell>
          <cell r="G914">
            <v>1.74</v>
          </cell>
          <cell r="H914">
            <v>116.81</v>
          </cell>
          <cell r="S914">
            <v>22.313199999999998</v>
          </cell>
          <cell r="V914">
            <v>91.680700000000002</v>
          </cell>
        </row>
        <row r="915">
          <cell r="A915" t="str">
            <v>m1perryville 1-2019-2</v>
          </cell>
          <cell r="B915" t="str">
            <v>m1perryville 1-2019</v>
          </cell>
          <cell r="G915">
            <v>2.67</v>
          </cell>
          <cell r="H915">
            <v>105.5</v>
          </cell>
          <cell r="S915">
            <v>24.1538</v>
          </cell>
          <cell r="V915">
            <v>140.0925</v>
          </cell>
        </row>
        <row r="916">
          <cell r="A916" t="str">
            <v>m1perryville 1-2019-3</v>
          </cell>
          <cell r="B916" t="str">
            <v>m1perryville 1-2019</v>
          </cell>
          <cell r="G916">
            <v>2.09</v>
          </cell>
          <cell r="H916">
            <v>116.81</v>
          </cell>
          <cell r="S916">
            <v>22.313199999999998</v>
          </cell>
          <cell r="V916">
            <v>95.696500000000015</v>
          </cell>
        </row>
        <row r="917">
          <cell r="A917" t="str">
            <v>m1perryville 1-2019-4</v>
          </cell>
          <cell r="B917" t="str">
            <v>m1perryville 1-2019</v>
          </cell>
          <cell r="G917">
            <v>0.67</v>
          </cell>
          <cell r="H917">
            <v>113.04</v>
          </cell>
          <cell r="S917">
            <v>4.4504999999999999</v>
          </cell>
          <cell r="V917">
            <v>31.3005</v>
          </cell>
        </row>
        <row r="918">
          <cell r="A918" t="str">
            <v>m1perryville 1-2019-5</v>
          </cell>
          <cell r="B918" t="str">
            <v>m1perryville 1-2019</v>
          </cell>
          <cell r="G918">
            <v>0.35</v>
          </cell>
          <cell r="H918">
            <v>116.81</v>
          </cell>
          <cell r="S918">
            <v>4.5989000000000004</v>
          </cell>
          <cell r="V918">
            <v>16.081600000000002</v>
          </cell>
        </row>
        <row r="919">
          <cell r="A919" t="str">
            <v>m1perryville 1-2019-6</v>
          </cell>
          <cell r="B919" t="str">
            <v>m1perryville 1-2019</v>
          </cell>
          <cell r="G919">
            <v>0.67</v>
          </cell>
          <cell r="H919">
            <v>113.04</v>
          </cell>
          <cell r="S919">
            <v>8.7363</v>
          </cell>
          <cell r="V919">
            <v>29.615400000000001</v>
          </cell>
        </row>
        <row r="920">
          <cell r="A920" t="str">
            <v>m1perryville 1-2019-7</v>
          </cell>
          <cell r="B920" t="str">
            <v>m1perryville 1-2019</v>
          </cell>
          <cell r="G920">
            <v>6.43</v>
          </cell>
          <cell r="H920">
            <v>116.81</v>
          </cell>
          <cell r="S920">
            <v>9.0274999999999999</v>
          </cell>
          <cell r="V920">
            <v>309.81460000000004</v>
          </cell>
        </row>
        <row r="921">
          <cell r="A921" t="str">
            <v>m1perryville 1-2019-8</v>
          </cell>
          <cell r="B921" t="str">
            <v>m1perryville 1-2019</v>
          </cell>
          <cell r="G921">
            <v>12.34</v>
          </cell>
          <cell r="H921">
            <v>116.81</v>
          </cell>
          <cell r="S921">
            <v>17.884599999999999</v>
          </cell>
          <cell r="V921">
            <v>607.17020000000002</v>
          </cell>
        </row>
        <row r="922">
          <cell r="A922" t="str">
            <v>m1perryville 1-2019-9</v>
          </cell>
          <cell r="B922" t="str">
            <v>m1perryville 1-2019</v>
          </cell>
          <cell r="G922">
            <v>0</v>
          </cell>
          <cell r="H922">
            <v>113.04</v>
          </cell>
          <cell r="S922">
            <v>0</v>
          </cell>
          <cell r="V922">
            <v>0</v>
          </cell>
        </row>
        <row r="923">
          <cell r="A923" t="str">
            <v>m1perryville 1-2019-10</v>
          </cell>
          <cell r="B923" t="str">
            <v>m1perryville 1-2019</v>
          </cell>
          <cell r="G923">
            <v>0.35</v>
          </cell>
          <cell r="H923">
            <v>116.81</v>
          </cell>
          <cell r="S923">
            <v>0.17030000000000001</v>
          </cell>
          <cell r="V923">
            <v>17.150100000000002</v>
          </cell>
        </row>
        <row r="924">
          <cell r="A924" t="str">
            <v>m1perryville 1-2019-11</v>
          </cell>
          <cell r="B924" t="str">
            <v>m1perryville 1-2019</v>
          </cell>
          <cell r="G924">
            <v>2.86</v>
          </cell>
          <cell r="H924">
            <v>113.04</v>
          </cell>
          <cell r="S924">
            <v>17.307700000000001</v>
          </cell>
          <cell r="V924">
            <v>145.43090000000001</v>
          </cell>
        </row>
        <row r="925">
          <cell r="A925" t="str">
            <v>m1perryville 1-2019-12</v>
          </cell>
          <cell r="B925" t="str">
            <v>m1perryville 1-2019</v>
          </cell>
          <cell r="G925">
            <v>3.65</v>
          </cell>
          <cell r="H925">
            <v>116.81</v>
          </cell>
          <cell r="S925">
            <v>26.741800000000001</v>
          </cell>
          <cell r="V925">
            <v>205.4282</v>
          </cell>
        </row>
        <row r="926">
          <cell r="A926" t="str">
            <v>m1perryville 1-2020-1</v>
          </cell>
          <cell r="B926" t="str">
            <v>m1perryville 1-2020</v>
          </cell>
          <cell r="G926">
            <v>1.91</v>
          </cell>
          <cell r="H926">
            <v>116.81</v>
          </cell>
          <cell r="S926">
            <v>17.884599999999999</v>
          </cell>
          <cell r="V926">
            <v>101.2734</v>
          </cell>
        </row>
        <row r="927">
          <cell r="A927" t="str">
            <v>m1perryville 1-2020-2</v>
          </cell>
          <cell r="B927" t="str">
            <v>m1perryville 1-2020</v>
          </cell>
          <cell r="G927">
            <v>4.08</v>
          </cell>
          <cell r="H927">
            <v>105.5</v>
          </cell>
          <cell r="S927">
            <v>32.153799999999997</v>
          </cell>
          <cell r="V927">
            <v>212.38040000000001</v>
          </cell>
        </row>
        <row r="928">
          <cell r="A928" t="str">
            <v>m1perryville 1-2020-3</v>
          </cell>
          <cell r="B928" t="str">
            <v>m1perryville 1-2020</v>
          </cell>
          <cell r="G928">
            <v>2.09</v>
          </cell>
          <cell r="H928">
            <v>116.81</v>
          </cell>
          <cell r="S928">
            <v>17.884599999999999</v>
          </cell>
          <cell r="V928">
            <v>94.977900000000005</v>
          </cell>
        </row>
        <row r="929">
          <cell r="A929" t="str">
            <v>m1perryville 1-2020-4</v>
          </cell>
          <cell r="B929" t="str">
            <v>m1perryville 1-2020</v>
          </cell>
          <cell r="G929">
            <v>0.67</v>
          </cell>
          <cell r="H929">
            <v>113.04</v>
          </cell>
          <cell r="S929">
            <v>8.7363</v>
          </cell>
          <cell r="V929">
            <v>31.463999999999999</v>
          </cell>
        </row>
        <row r="930">
          <cell r="A930" t="str">
            <v>m1perryville 1-2020-5</v>
          </cell>
          <cell r="B930" t="str">
            <v>m1perryville 1-2020</v>
          </cell>
          <cell r="G930">
            <v>1.57</v>
          </cell>
          <cell r="H930">
            <v>116.81</v>
          </cell>
          <cell r="S930">
            <v>9.0274999999999999</v>
          </cell>
          <cell r="V930">
            <v>72.768900000000002</v>
          </cell>
        </row>
        <row r="931">
          <cell r="A931" t="str">
            <v>m1perryville 1-2020-6</v>
          </cell>
          <cell r="B931" t="str">
            <v>m1perryville 1-2020</v>
          </cell>
          <cell r="G931">
            <v>4.04</v>
          </cell>
          <cell r="H931">
            <v>113.04</v>
          </cell>
          <cell r="S931">
            <v>4.4504999999999999</v>
          </cell>
          <cell r="V931">
            <v>204.6003</v>
          </cell>
        </row>
        <row r="932">
          <cell r="A932" t="str">
            <v>m1perryville 1-2020-7</v>
          </cell>
          <cell r="B932" t="str">
            <v>m1perryville 1-2020</v>
          </cell>
          <cell r="G932">
            <v>5.71</v>
          </cell>
          <cell r="H932">
            <v>116.81</v>
          </cell>
          <cell r="S932">
            <v>17.884599999999999</v>
          </cell>
          <cell r="V932">
            <v>275.61799999999999</v>
          </cell>
        </row>
        <row r="933">
          <cell r="A933" t="str">
            <v>m1perryville 1-2020-8</v>
          </cell>
          <cell r="B933" t="str">
            <v>m1perryville 1-2020</v>
          </cell>
          <cell r="G933">
            <v>13.39</v>
          </cell>
          <cell r="H933">
            <v>116.81</v>
          </cell>
          <cell r="S933">
            <v>17.884599999999999</v>
          </cell>
          <cell r="V933">
            <v>640.60630000000003</v>
          </cell>
        </row>
        <row r="934">
          <cell r="A934" t="str">
            <v>m1perryville 1-2020-9</v>
          </cell>
          <cell r="B934" t="str">
            <v>m1perryville 1-2020</v>
          </cell>
          <cell r="G934">
            <v>0.51</v>
          </cell>
          <cell r="H934">
            <v>113.04</v>
          </cell>
          <cell r="S934">
            <v>8.7363</v>
          </cell>
          <cell r="V934">
            <v>23.878699999999998</v>
          </cell>
        </row>
        <row r="935">
          <cell r="A935" t="str">
            <v>m1perryville 1-2020-10</v>
          </cell>
          <cell r="B935" t="str">
            <v>m1perryville 1-2020</v>
          </cell>
          <cell r="G935">
            <v>0.35</v>
          </cell>
          <cell r="H935">
            <v>116.81</v>
          </cell>
          <cell r="S935">
            <v>4.5989000000000004</v>
          </cell>
          <cell r="V935">
            <v>17.2376</v>
          </cell>
        </row>
        <row r="936">
          <cell r="A936" t="str">
            <v>m1perryville 1-2020-11</v>
          </cell>
          <cell r="B936" t="str">
            <v>m1perryville 1-2020</v>
          </cell>
          <cell r="G936">
            <v>2.02</v>
          </cell>
          <cell r="H936">
            <v>113.04</v>
          </cell>
          <cell r="S936">
            <v>17.307700000000001</v>
          </cell>
          <cell r="V936">
            <v>105.2016</v>
          </cell>
        </row>
        <row r="937">
          <cell r="A937" t="str">
            <v>m1perryville 1-2020-12</v>
          </cell>
          <cell r="B937" t="str">
            <v>m1perryville 1-2020</v>
          </cell>
          <cell r="G937">
            <v>3.31</v>
          </cell>
          <cell r="H937">
            <v>116.81</v>
          </cell>
          <cell r="S937">
            <v>35.5989</v>
          </cell>
          <cell r="V937">
            <v>186.17849999999999</v>
          </cell>
        </row>
        <row r="938">
          <cell r="A938" t="str">
            <v>m1perryville 1-2021-1</v>
          </cell>
          <cell r="B938" t="str">
            <v>m1perryville 1-2021</v>
          </cell>
          <cell r="G938">
            <v>3.13</v>
          </cell>
          <cell r="H938">
            <v>116.81</v>
          </cell>
          <cell r="S938">
            <v>26.741800000000001</v>
          </cell>
          <cell r="V938">
            <v>165.97750000000002</v>
          </cell>
        </row>
        <row r="939">
          <cell r="A939" t="str">
            <v>m1perryville 1-2021-2</v>
          </cell>
          <cell r="B939" t="str">
            <v>m1perryville 1-2021</v>
          </cell>
          <cell r="G939">
            <v>3.46</v>
          </cell>
          <cell r="H939">
            <v>105.5</v>
          </cell>
          <cell r="S939">
            <v>32.153799999999997</v>
          </cell>
          <cell r="V939">
            <v>180.9948</v>
          </cell>
        </row>
        <row r="940">
          <cell r="A940" t="str">
            <v>m1perryville 1-2021-3</v>
          </cell>
          <cell r="B940" t="str">
            <v>m1perryville 1-2021</v>
          </cell>
          <cell r="G940">
            <v>4.87</v>
          </cell>
          <cell r="H940">
            <v>116.81</v>
          </cell>
          <cell r="S940">
            <v>31.170300000000001</v>
          </cell>
          <cell r="V940">
            <v>224.8424</v>
          </cell>
        </row>
        <row r="941">
          <cell r="A941" t="str">
            <v>m1perryville 1-2021-4</v>
          </cell>
          <cell r="B941" t="str">
            <v>m1perryville 1-2021</v>
          </cell>
          <cell r="G941">
            <v>1.6</v>
          </cell>
          <cell r="H941">
            <v>113.04</v>
          </cell>
          <cell r="S941">
            <v>17.307700000000001</v>
          </cell>
          <cell r="V941">
            <v>74.785799999999995</v>
          </cell>
        </row>
        <row r="942">
          <cell r="A942" t="str">
            <v>m1perryville 1-2021-5</v>
          </cell>
          <cell r="B942" t="str">
            <v>m1perryville 1-2021</v>
          </cell>
          <cell r="G942">
            <v>0.35</v>
          </cell>
          <cell r="H942">
            <v>116.81</v>
          </cell>
          <cell r="S942">
            <v>4.5989000000000004</v>
          </cell>
          <cell r="V942">
            <v>16.187200000000001</v>
          </cell>
        </row>
        <row r="943">
          <cell r="A943" t="str">
            <v>m1perryville 1-2021-6</v>
          </cell>
          <cell r="B943" t="str">
            <v>m1perryville 1-2021</v>
          </cell>
          <cell r="G943">
            <v>4.8</v>
          </cell>
          <cell r="H943">
            <v>113.04</v>
          </cell>
          <cell r="S943">
            <v>21.593399999999999</v>
          </cell>
          <cell r="V943">
            <v>221.4641</v>
          </cell>
        </row>
        <row r="944">
          <cell r="A944" t="str">
            <v>m1perryville 1-2021-7</v>
          </cell>
          <cell r="B944" t="str">
            <v>m1perryville 1-2021</v>
          </cell>
          <cell r="G944">
            <v>8.64</v>
          </cell>
          <cell r="H944">
            <v>116.81</v>
          </cell>
          <cell r="S944">
            <v>22.313199999999998</v>
          </cell>
          <cell r="V944">
            <v>412.40010000000001</v>
          </cell>
        </row>
        <row r="945">
          <cell r="A945" t="str">
            <v>m1perryville 1-2021-8</v>
          </cell>
          <cell r="B945" t="str">
            <v>m1perryville 1-2021</v>
          </cell>
          <cell r="G945">
            <v>13.56</v>
          </cell>
          <cell r="H945">
            <v>116.81</v>
          </cell>
          <cell r="S945">
            <v>31.170300000000001</v>
          </cell>
          <cell r="V945">
            <v>653.53750000000002</v>
          </cell>
        </row>
        <row r="946">
          <cell r="A946" t="str">
            <v>m1perryville 1-2021-9</v>
          </cell>
          <cell r="B946" t="str">
            <v>m1perryville 1-2021</v>
          </cell>
          <cell r="G946">
            <v>3.37</v>
          </cell>
          <cell r="H946">
            <v>113.04</v>
          </cell>
          <cell r="S946">
            <v>8.7363</v>
          </cell>
          <cell r="V946">
            <v>163.35599999999999</v>
          </cell>
        </row>
        <row r="947">
          <cell r="A947" t="str">
            <v>m1perryville 1-2021-10</v>
          </cell>
          <cell r="B947" t="str">
            <v>m1perryville 1-2021</v>
          </cell>
          <cell r="G947">
            <v>1.74</v>
          </cell>
          <cell r="H947">
            <v>116.81</v>
          </cell>
          <cell r="S947">
            <v>0.17030000000000001</v>
          </cell>
          <cell r="V947">
            <v>86.224800000000002</v>
          </cell>
        </row>
        <row r="948">
          <cell r="A948" t="str">
            <v>m1perryville 1-2021-11</v>
          </cell>
          <cell r="B948" t="str">
            <v>m1perryville 1-2021</v>
          </cell>
          <cell r="G948">
            <v>3.87</v>
          </cell>
          <cell r="H948">
            <v>113.04</v>
          </cell>
          <cell r="S948">
            <v>25.879100000000001</v>
          </cell>
          <cell r="V948">
            <v>200.88210000000001</v>
          </cell>
        </row>
        <row r="949">
          <cell r="A949" t="str">
            <v>m1perryville 1-2021-12</v>
          </cell>
          <cell r="B949" t="str">
            <v>m1perryville 1-2021</v>
          </cell>
          <cell r="G949">
            <v>1.91</v>
          </cell>
          <cell r="H949">
            <v>116.81</v>
          </cell>
          <cell r="S949">
            <v>31.170300000000001</v>
          </cell>
          <cell r="V949">
            <v>107.8557</v>
          </cell>
        </row>
        <row r="950">
          <cell r="A950" t="str">
            <v>m1perryville 1-2022-1</v>
          </cell>
          <cell r="B950" t="str">
            <v>m1perryville 1-2022</v>
          </cell>
          <cell r="G950">
            <v>2.2599999999999998</v>
          </cell>
          <cell r="H950">
            <v>116.81</v>
          </cell>
          <cell r="S950">
            <v>22.313199999999998</v>
          </cell>
          <cell r="V950">
            <v>119.89689999999999</v>
          </cell>
        </row>
        <row r="951">
          <cell r="A951" t="str">
            <v>m1perryville 1-2022-2</v>
          </cell>
          <cell r="B951" t="str">
            <v>m1perryville 1-2022</v>
          </cell>
          <cell r="G951">
            <v>2.98</v>
          </cell>
          <cell r="H951">
            <v>105.5</v>
          </cell>
          <cell r="S951">
            <v>40.153799999999997</v>
          </cell>
          <cell r="V951">
            <v>151.33150000000001</v>
          </cell>
        </row>
        <row r="952">
          <cell r="A952" t="str">
            <v>m1perryville 1-2022-3</v>
          </cell>
          <cell r="B952" t="str">
            <v>m1perryville 1-2022</v>
          </cell>
          <cell r="G952">
            <v>2.78</v>
          </cell>
          <cell r="H952">
            <v>116.81</v>
          </cell>
          <cell r="S952">
            <v>26.741800000000001</v>
          </cell>
          <cell r="V952">
            <v>126.76990000000001</v>
          </cell>
        </row>
        <row r="953">
          <cell r="A953" t="str">
            <v>m1perryville 1-2022-4</v>
          </cell>
          <cell r="B953" t="str">
            <v>m1perryville 1-2022</v>
          </cell>
          <cell r="G953">
            <v>1.52</v>
          </cell>
          <cell r="H953">
            <v>113.04</v>
          </cell>
          <cell r="S953">
            <v>8.7363</v>
          </cell>
          <cell r="V953">
            <v>68.018799999999999</v>
          </cell>
        </row>
        <row r="954">
          <cell r="A954" t="str">
            <v>m1perryville 1-2022-5</v>
          </cell>
          <cell r="B954" t="str">
            <v>m1perryville 1-2022</v>
          </cell>
          <cell r="G954">
            <v>2.09</v>
          </cell>
          <cell r="H954">
            <v>116.81</v>
          </cell>
          <cell r="S954">
            <v>31.170300000000001</v>
          </cell>
          <cell r="V954">
            <v>97.110399999999998</v>
          </cell>
        </row>
        <row r="955">
          <cell r="A955" t="str">
            <v>m1perryville 1-2022-6</v>
          </cell>
          <cell r="B955" t="str">
            <v>m1perryville 1-2022</v>
          </cell>
          <cell r="G955">
            <v>4.88</v>
          </cell>
          <cell r="H955">
            <v>113.04</v>
          </cell>
          <cell r="S955">
            <v>4.4504999999999999</v>
          </cell>
          <cell r="V955">
            <v>223.8828</v>
          </cell>
        </row>
        <row r="956">
          <cell r="A956" t="str">
            <v>m1perryville 1-2022-7</v>
          </cell>
          <cell r="B956" t="str">
            <v>m1perryville 1-2022</v>
          </cell>
          <cell r="G956">
            <v>10.43</v>
          </cell>
          <cell r="H956">
            <v>116.81</v>
          </cell>
          <cell r="S956">
            <v>17.884599999999999</v>
          </cell>
          <cell r="V956">
            <v>497.59789999999998</v>
          </cell>
        </row>
        <row r="957">
          <cell r="A957" t="str">
            <v>m1perryville 1-2022-8</v>
          </cell>
          <cell r="B957" t="str">
            <v>m1perryville 1-2022</v>
          </cell>
          <cell r="G957">
            <v>14.61</v>
          </cell>
          <cell r="H957">
            <v>116.81</v>
          </cell>
          <cell r="S957">
            <v>26.741800000000001</v>
          </cell>
          <cell r="V957">
            <v>706.79740000000004</v>
          </cell>
        </row>
        <row r="958">
          <cell r="A958" t="str">
            <v>m1perryville 1-2022-9</v>
          </cell>
          <cell r="B958" t="str">
            <v>m1perryville 1-2022</v>
          </cell>
          <cell r="G958">
            <v>1.68</v>
          </cell>
          <cell r="H958">
            <v>113.04</v>
          </cell>
          <cell r="S958">
            <v>8.7363</v>
          </cell>
          <cell r="V958">
            <v>80.408299999999997</v>
          </cell>
        </row>
        <row r="959">
          <cell r="A959" t="str">
            <v>m1perryville 1-2022-10</v>
          </cell>
          <cell r="B959" t="str">
            <v>m1perryville 1-2022</v>
          </cell>
          <cell r="G959">
            <v>0.35</v>
          </cell>
          <cell r="H959">
            <v>116.81</v>
          </cell>
          <cell r="S959">
            <v>0.17030000000000001</v>
          </cell>
          <cell r="V959">
            <v>17.2575</v>
          </cell>
        </row>
        <row r="960">
          <cell r="A960" t="str">
            <v>m1perryville 1-2022-11</v>
          </cell>
          <cell r="B960" t="str">
            <v>m1perryville 1-2022</v>
          </cell>
          <cell r="G960">
            <v>3.7</v>
          </cell>
          <cell r="H960">
            <v>113.04</v>
          </cell>
          <cell r="S960">
            <v>25.879100000000001</v>
          </cell>
          <cell r="V960">
            <v>192.6926</v>
          </cell>
        </row>
        <row r="961">
          <cell r="A961" t="str">
            <v>m1perryville 1-2022-12</v>
          </cell>
          <cell r="B961" t="str">
            <v>m1perryville 1-2022</v>
          </cell>
          <cell r="G961">
            <v>1.39</v>
          </cell>
          <cell r="H961">
            <v>116.81</v>
          </cell>
          <cell r="S961">
            <v>22.313199999999998</v>
          </cell>
          <cell r="V961">
            <v>78.448099999999997</v>
          </cell>
        </row>
        <row r="962">
          <cell r="A962" t="str">
            <v>--</v>
          </cell>
          <cell r="B962" t="str">
            <v>-</v>
          </cell>
          <cell r="V962">
            <v>0</v>
          </cell>
        </row>
        <row r="963">
          <cell r="A963" t="str">
            <v>--</v>
          </cell>
          <cell r="B963" t="str">
            <v>-</v>
          </cell>
          <cell r="V963">
            <v>0</v>
          </cell>
        </row>
        <row r="964">
          <cell r="A964" t="str">
            <v>--</v>
          </cell>
          <cell r="B964" t="str">
            <v>-</v>
          </cell>
          <cell r="V964">
            <v>0</v>
          </cell>
        </row>
        <row r="965">
          <cell r="A965" t="str">
            <v>m2perry DU 2-2003-4</v>
          </cell>
          <cell r="B965" t="str">
            <v>m2perry DU 2-2003</v>
          </cell>
          <cell r="G965">
            <v>3.6</v>
          </cell>
          <cell r="H965">
            <v>36</v>
          </cell>
          <cell r="S965">
            <v>51.593400000000003</v>
          </cell>
          <cell r="V965">
            <v>158.95419999999999</v>
          </cell>
        </row>
        <row r="966">
          <cell r="A966" t="str">
            <v>m2perry DU 2-2003-5</v>
          </cell>
          <cell r="B966" t="str">
            <v>m2perry DU 2-2003</v>
          </cell>
          <cell r="G966">
            <v>3.07</v>
          </cell>
          <cell r="H966">
            <v>37.200000000000003</v>
          </cell>
          <cell r="S966">
            <v>62</v>
          </cell>
          <cell r="V966">
            <v>137.99199999999999</v>
          </cell>
        </row>
        <row r="967">
          <cell r="A967" t="str">
            <v>m2perry DU 2-2003-6</v>
          </cell>
          <cell r="B967" t="str">
            <v>m2perry DU 2-2003</v>
          </cell>
          <cell r="G967">
            <v>6</v>
          </cell>
          <cell r="H967">
            <v>36</v>
          </cell>
          <cell r="S967">
            <v>43.021999999999998</v>
          </cell>
          <cell r="V967">
            <v>280.23970000000003</v>
          </cell>
        </row>
        <row r="968">
          <cell r="A968" t="str">
            <v>m2perry DU 2-2003-7</v>
          </cell>
          <cell r="B968" t="str">
            <v>m2perry DU 2-2003</v>
          </cell>
          <cell r="G968">
            <v>9.07</v>
          </cell>
          <cell r="H968">
            <v>37.200000000000003</v>
          </cell>
          <cell r="S968">
            <v>31.170300000000001</v>
          </cell>
          <cell r="V968">
            <v>458.1542</v>
          </cell>
        </row>
        <row r="969">
          <cell r="A969" t="str">
            <v>m2perry DU 2-2003-8</v>
          </cell>
          <cell r="B969" t="str">
            <v>m2perry DU 2-2003</v>
          </cell>
          <cell r="G969">
            <v>10.29</v>
          </cell>
          <cell r="H969">
            <v>37.200000000000003</v>
          </cell>
          <cell r="S969">
            <v>40.027500000000003</v>
          </cell>
          <cell r="V969">
            <v>545.43410000000006</v>
          </cell>
        </row>
        <row r="970">
          <cell r="A970" t="str">
            <v>m2perry DU 2-2003-9</v>
          </cell>
          <cell r="B970" t="str">
            <v>m2perry DU 2-2003</v>
          </cell>
          <cell r="G970">
            <v>4.8600000000000003</v>
          </cell>
          <cell r="H970">
            <v>36</v>
          </cell>
          <cell r="S970">
            <v>30.1648</v>
          </cell>
          <cell r="V970">
            <v>258.05930000000001</v>
          </cell>
        </row>
        <row r="971">
          <cell r="A971" t="str">
            <v>m2perry DU 2-2003-10</v>
          </cell>
          <cell r="B971" t="str">
            <v>m2perry DU 2-2003</v>
          </cell>
          <cell r="G971">
            <v>1.33</v>
          </cell>
          <cell r="H971">
            <v>37.200000000000003</v>
          </cell>
          <cell r="S971">
            <v>26.741800000000001</v>
          </cell>
          <cell r="V971">
            <v>67.473299999999995</v>
          </cell>
        </row>
        <row r="972">
          <cell r="A972" t="str">
            <v>m2perry DU 2-2003-11</v>
          </cell>
          <cell r="B972" t="str">
            <v>m2perry DU 2-2003</v>
          </cell>
          <cell r="G972">
            <v>3.11</v>
          </cell>
          <cell r="H972">
            <v>36</v>
          </cell>
          <cell r="S972">
            <v>51.593400000000003</v>
          </cell>
          <cell r="V972">
            <v>174.92600000000002</v>
          </cell>
        </row>
        <row r="973">
          <cell r="A973" t="str">
            <v>m2perry DU 2-2003-12</v>
          </cell>
          <cell r="B973" t="str">
            <v>m2perry DU 2-2003</v>
          </cell>
          <cell r="G973">
            <v>2.82</v>
          </cell>
          <cell r="H973">
            <v>37.200000000000003</v>
          </cell>
          <cell r="S973">
            <v>35.5989</v>
          </cell>
          <cell r="V973">
            <v>172.98160000000001</v>
          </cell>
        </row>
        <row r="974">
          <cell r="A974" t="str">
            <v>m2perry DU 2-2004-1</v>
          </cell>
          <cell r="B974" t="str">
            <v>m2perry DU 2-2004</v>
          </cell>
          <cell r="G974">
            <v>2.4900000000000002</v>
          </cell>
          <cell r="H974">
            <v>37.200000000000003</v>
          </cell>
          <cell r="S974">
            <v>31.170300000000001</v>
          </cell>
          <cell r="V974">
            <v>124.4127</v>
          </cell>
        </row>
        <row r="975">
          <cell r="A975" t="str">
            <v>m2perry DU 2-2004-2</v>
          </cell>
          <cell r="B975" t="str">
            <v>m2perry DU 2-2004</v>
          </cell>
          <cell r="G975">
            <v>2.4500000000000002</v>
          </cell>
          <cell r="H975">
            <v>33.6</v>
          </cell>
          <cell r="S975">
            <v>28.1538</v>
          </cell>
          <cell r="V975">
            <v>130.72620000000001</v>
          </cell>
        </row>
        <row r="976">
          <cell r="A976" t="str">
            <v>m2perry DU 2-2004-3</v>
          </cell>
          <cell r="B976" t="str">
            <v>m2perry DU 2-2004</v>
          </cell>
          <cell r="G976">
            <v>1.94</v>
          </cell>
          <cell r="H976">
            <v>37.200000000000003</v>
          </cell>
          <cell r="S976">
            <v>22.313199999999998</v>
          </cell>
          <cell r="V976">
            <v>87.260300000000001</v>
          </cell>
        </row>
        <row r="977">
          <cell r="A977" t="str">
            <v>m2perry DU 2-2004-4</v>
          </cell>
          <cell r="B977" t="str">
            <v>m2perry DU 2-2004</v>
          </cell>
          <cell r="G977">
            <v>0.63</v>
          </cell>
          <cell r="H977">
            <v>36</v>
          </cell>
          <cell r="S977">
            <v>13.022</v>
          </cell>
          <cell r="V977">
            <v>24.610700000000001</v>
          </cell>
        </row>
        <row r="978">
          <cell r="A978" t="str">
            <v>m2perry DU 2-2004-5</v>
          </cell>
          <cell r="B978" t="str">
            <v>m2perry DU 2-2004</v>
          </cell>
          <cell r="G978">
            <v>1.6</v>
          </cell>
          <cell r="H978">
            <v>37.200000000000003</v>
          </cell>
          <cell r="S978">
            <v>22.313199999999998</v>
          </cell>
          <cell r="V978">
            <v>59.9925</v>
          </cell>
        </row>
        <row r="979">
          <cell r="A979" t="str">
            <v>m2perry DU 2-2004-6</v>
          </cell>
          <cell r="B979" t="str">
            <v>m2perry DU 2-2004</v>
          </cell>
          <cell r="G979">
            <v>4.84</v>
          </cell>
          <cell r="H979">
            <v>36</v>
          </cell>
          <cell r="S979">
            <v>34.450600000000001</v>
          </cell>
          <cell r="V979">
            <v>206.72110000000001</v>
          </cell>
        </row>
        <row r="980">
          <cell r="A980" t="str">
            <v>m2perry DU 2-2004-7</v>
          </cell>
          <cell r="B980" t="str">
            <v>m2perry DU 2-2004</v>
          </cell>
          <cell r="G980">
            <v>9.57</v>
          </cell>
          <cell r="H980">
            <v>37.200000000000003</v>
          </cell>
          <cell r="S980">
            <v>44.456000000000003</v>
          </cell>
          <cell r="V980">
            <v>440.65039999999999</v>
          </cell>
        </row>
        <row r="981">
          <cell r="A981" t="str">
            <v>m2perry DU 2-2004-8</v>
          </cell>
          <cell r="B981" t="str">
            <v>m2perry DU 2-2004</v>
          </cell>
          <cell r="G981">
            <v>10.85</v>
          </cell>
          <cell r="H981">
            <v>37.200000000000003</v>
          </cell>
          <cell r="S981">
            <v>35.5989</v>
          </cell>
          <cell r="V981">
            <v>491.94399999999996</v>
          </cell>
        </row>
        <row r="982">
          <cell r="A982" t="str">
            <v>m2perry DU 2-2004-9</v>
          </cell>
          <cell r="B982" t="str">
            <v>m2perry DU 2-2004</v>
          </cell>
          <cell r="G982">
            <v>4.71</v>
          </cell>
          <cell r="H982">
            <v>36</v>
          </cell>
          <cell r="S982">
            <v>30.1648</v>
          </cell>
          <cell r="V982">
            <v>218.45949999999999</v>
          </cell>
        </row>
        <row r="983">
          <cell r="A983" t="str">
            <v>m2perry DU 2-2004-10</v>
          </cell>
          <cell r="B983" t="str">
            <v>m2perry DU 2-2004</v>
          </cell>
          <cell r="G983">
            <v>0.5</v>
          </cell>
          <cell r="H983">
            <v>37.200000000000003</v>
          </cell>
          <cell r="S983">
            <v>4.5989000000000004</v>
          </cell>
          <cell r="V983">
            <v>27.709200000000003</v>
          </cell>
        </row>
        <row r="984">
          <cell r="A984" t="str">
            <v>m2perry DU 2-2004-11</v>
          </cell>
          <cell r="B984" t="str">
            <v>m2perry DU 2-2004</v>
          </cell>
          <cell r="G984">
            <v>4.1500000000000004</v>
          </cell>
          <cell r="H984">
            <v>36</v>
          </cell>
          <cell r="S984">
            <v>43.021999999999998</v>
          </cell>
          <cell r="V984">
            <v>212.95710000000003</v>
          </cell>
        </row>
        <row r="985">
          <cell r="A985" t="str">
            <v>m2perry DU 2-2004-12</v>
          </cell>
          <cell r="B985" t="str">
            <v>m2perry DU 2-2004</v>
          </cell>
          <cell r="G985">
            <v>2.38</v>
          </cell>
          <cell r="H985">
            <v>37.200000000000003</v>
          </cell>
          <cell r="S985">
            <v>17.884599999999999</v>
          </cell>
          <cell r="V985">
            <v>133.9409</v>
          </cell>
        </row>
        <row r="986">
          <cell r="A986" t="str">
            <v>m2perry DU 2-2005-1</v>
          </cell>
          <cell r="B986" t="str">
            <v>m2perry DU 2-2005</v>
          </cell>
          <cell r="G986">
            <v>2.82</v>
          </cell>
          <cell r="H986">
            <v>37.200000000000003</v>
          </cell>
          <cell r="S986">
            <v>40.027500000000003</v>
          </cell>
          <cell r="V986">
            <v>130.2148</v>
          </cell>
        </row>
        <row r="987">
          <cell r="A987" t="str">
            <v>m2perry DU 2-2005-2</v>
          </cell>
          <cell r="B987" t="str">
            <v>m2perry DU 2-2005</v>
          </cell>
          <cell r="G987">
            <v>2.5</v>
          </cell>
          <cell r="H987">
            <v>33.6</v>
          </cell>
          <cell r="S987">
            <v>32.153799999999997</v>
          </cell>
          <cell r="V987">
            <v>116.5474</v>
          </cell>
        </row>
        <row r="988">
          <cell r="A988" t="str">
            <v>m2perry DU 2-2005-3</v>
          </cell>
          <cell r="B988" t="str">
            <v>m2perry DU 2-2005</v>
          </cell>
          <cell r="G988">
            <v>2.27</v>
          </cell>
          <cell r="H988">
            <v>37.200000000000003</v>
          </cell>
          <cell r="S988">
            <v>31.170300000000001</v>
          </cell>
          <cell r="V988">
            <v>90.074700000000007</v>
          </cell>
        </row>
        <row r="989">
          <cell r="A989" t="str">
            <v>m2perry DU 2-2005-4</v>
          </cell>
          <cell r="B989" t="str">
            <v>m2perry DU 2-2005</v>
          </cell>
          <cell r="G989">
            <v>0.35</v>
          </cell>
          <cell r="H989">
            <v>36</v>
          </cell>
          <cell r="S989">
            <v>4.4504999999999999</v>
          </cell>
          <cell r="V989">
            <v>11.192400000000001</v>
          </cell>
        </row>
        <row r="990">
          <cell r="A990" t="str">
            <v>m2perry DU 2-2005-5</v>
          </cell>
          <cell r="B990" t="str">
            <v>m2perry DU 2-2005</v>
          </cell>
          <cell r="G990">
            <v>1.87</v>
          </cell>
          <cell r="H990">
            <v>37.200000000000003</v>
          </cell>
          <cell r="S990">
            <v>22.313199999999998</v>
          </cell>
          <cell r="V990">
            <v>69.22</v>
          </cell>
        </row>
        <row r="991">
          <cell r="A991" t="str">
            <v>m2perry DU 2-2005-6</v>
          </cell>
          <cell r="B991" t="str">
            <v>m2perry DU 2-2005</v>
          </cell>
          <cell r="G991">
            <v>5.3</v>
          </cell>
          <cell r="H991">
            <v>36</v>
          </cell>
          <cell r="S991">
            <v>25.879100000000001</v>
          </cell>
          <cell r="V991">
            <v>214.9812</v>
          </cell>
        </row>
        <row r="992">
          <cell r="A992" t="str">
            <v>m2perry DU 2-2005-7</v>
          </cell>
          <cell r="B992" t="str">
            <v>m2perry DU 2-2005</v>
          </cell>
          <cell r="G992">
            <v>8.61</v>
          </cell>
          <cell r="H992">
            <v>37.200000000000003</v>
          </cell>
          <cell r="S992">
            <v>40.027500000000003</v>
          </cell>
          <cell r="V992">
            <v>359.96629999999999</v>
          </cell>
        </row>
        <row r="993">
          <cell r="A993" t="str">
            <v>m2perry DU 2-2005-8</v>
          </cell>
          <cell r="B993" t="str">
            <v>m2perry DU 2-2005</v>
          </cell>
          <cell r="G993">
            <v>11.18</v>
          </cell>
          <cell r="H993">
            <v>37.200000000000003</v>
          </cell>
          <cell r="S993">
            <v>31.170300000000001</v>
          </cell>
          <cell r="V993">
            <v>469.68459999999999</v>
          </cell>
        </row>
        <row r="994">
          <cell r="A994" t="str">
            <v>m2perry DU 2-2005-9</v>
          </cell>
          <cell r="B994" t="str">
            <v>m2perry DU 2-2005</v>
          </cell>
          <cell r="G994">
            <v>4.55</v>
          </cell>
          <cell r="H994">
            <v>36</v>
          </cell>
          <cell r="S994">
            <v>30.1648</v>
          </cell>
          <cell r="V994">
            <v>193.399</v>
          </cell>
        </row>
        <row r="995">
          <cell r="A995" t="str">
            <v>m2perry DU 2-2005-10</v>
          </cell>
          <cell r="B995" t="str">
            <v>m2perry DU 2-2005</v>
          </cell>
          <cell r="G995">
            <v>0.61</v>
          </cell>
          <cell r="H995">
            <v>37.200000000000003</v>
          </cell>
          <cell r="S995">
            <v>13.456</v>
          </cell>
          <cell r="V995">
            <v>23.800999999999998</v>
          </cell>
        </row>
        <row r="996">
          <cell r="A996" t="str">
            <v>m2perry DU 2-2005-11</v>
          </cell>
          <cell r="B996" t="str">
            <v>m2perry DU 2-2005</v>
          </cell>
          <cell r="G996">
            <v>2.52</v>
          </cell>
          <cell r="H996">
            <v>36</v>
          </cell>
          <cell r="S996">
            <v>21.593399999999999</v>
          </cell>
          <cell r="V996">
            <v>119.95059999999999</v>
          </cell>
        </row>
        <row r="997">
          <cell r="A997" t="str">
            <v>m2perry DU 2-2005-12</v>
          </cell>
          <cell r="B997" t="str">
            <v>m2perry DU 2-2005</v>
          </cell>
          <cell r="G997">
            <v>3.04</v>
          </cell>
          <cell r="H997">
            <v>37.200000000000003</v>
          </cell>
          <cell r="S997">
            <v>31.170300000000001</v>
          </cell>
          <cell r="V997">
            <v>146.03700000000001</v>
          </cell>
        </row>
        <row r="998">
          <cell r="A998" t="str">
            <v>m2perry DU 2-2006-1</v>
          </cell>
          <cell r="B998" t="str">
            <v>m2perry DU 2-2006</v>
          </cell>
          <cell r="G998">
            <v>3.94</v>
          </cell>
          <cell r="H998">
            <v>37.200000000000003</v>
          </cell>
          <cell r="S998">
            <v>44.456000000000003</v>
          </cell>
          <cell r="V998">
            <v>169.34059999999999</v>
          </cell>
        </row>
        <row r="999">
          <cell r="A999" t="str">
            <v>m2perry DU 2-2006-2</v>
          </cell>
          <cell r="B999" t="str">
            <v>m2perry DU 2-2006</v>
          </cell>
          <cell r="G999">
            <v>3.45</v>
          </cell>
          <cell r="H999">
            <v>33.6</v>
          </cell>
          <cell r="S999">
            <v>40.153799999999997</v>
          </cell>
          <cell r="V999">
            <v>146.51300000000001</v>
          </cell>
        </row>
        <row r="1000">
          <cell r="A1000" t="str">
            <v>m2perry DU 2-2006-3</v>
          </cell>
          <cell r="B1000" t="str">
            <v>m2perry DU 2-2006</v>
          </cell>
          <cell r="G1000">
            <v>3.05</v>
          </cell>
          <cell r="H1000">
            <v>37.200000000000003</v>
          </cell>
          <cell r="S1000">
            <v>31.170300000000001</v>
          </cell>
          <cell r="V1000">
            <v>108.38050000000001</v>
          </cell>
        </row>
        <row r="1001">
          <cell r="A1001" t="str">
            <v>m2perry DU 2-2006-4</v>
          </cell>
          <cell r="B1001" t="str">
            <v>m2perry DU 2-2006</v>
          </cell>
          <cell r="G1001">
            <v>1.88</v>
          </cell>
          <cell r="H1001">
            <v>36</v>
          </cell>
          <cell r="S1001">
            <v>30.1648</v>
          </cell>
          <cell r="V1001">
            <v>70.894600000000011</v>
          </cell>
        </row>
        <row r="1002">
          <cell r="A1002" t="str">
            <v>m2perry DU 2-2006-5</v>
          </cell>
          <cell r="B1002" t="str">
            <v>m2perry DU 2-2006</v>
          </cell>
          <cell r="G1002">
            <v>2.1</v>
          </cell>
          <cell r="H1002">
            <v>37.200000000000003</v>
          </cell>
          <cell r="S1002">
            <v>22.313199999999998</v>
          </cell>
          <cell r="V1002">
            <v>74.304600000000008</v>
          </cell>
        </row>
        <row r="1003">
          <cell r="A1003" t="str">
            <v>m2perry DU 2-2006-6</v>
          </cell>
          <cell r="B1003" t="str">
            <v>m2perry DU 2-2006</v>
          </cell>
          <cell r="G1003">
            <v>7.23</v>
          </cell>
          <cell r="H1003">
            <v>36</v>
          </cell>
          <cell r="S1003">
            <v>34.450600000000001</v>
          </cell>
          <cell r="V1003">
            <v>295.9982</v>
          </cell>
        </row>
        <row r="1004">
          <cell r="A1004" t="str">
            <v>m2perry DU 2-2006-7</v>
          </cell>
          <cell r="B1004" t="str">
            <v>m2perry DU 2-2006</v>
          </cell>
          <cell r="G1004">
            <v>11.83</v>
          </cell>
          <cell r="H1004">
            <v>37.200000000000003</v>
          </cell>
          <cell r="S1004">
            <v>40.027500000000003</v>
          </cell>
          <cell r="V1004">
            <v>456.84119999999996</v>
          </cell>
        </row>
        <row r="1005">
          <cell r="A1005" t="str">
            <v>m2perry DU 2-2006-8</v>
          </cell>
          <cell r="B1005" t="str">
            <v>m2perry DU 2-2006</v>
          </cell>
          <cell r="G1005">
            <v>12.08</v>
          </cell>
          <cell r="H1005">
            <v>37.200000000000003</v>
          </cell>
          <cell r="S1005">
            <v>35.5989</v>
          </cell>
          <cell r="V1005">
            <v>508.77679999999998</v>
          </cell>
        </row>
        <row r="1006">
          <cell r="A1006" t="str">
            <v>m2perry DU 2-2006-9</v>
          </cell>
          <cell r="B1006" t="str">
            <v>m2perry DU 2-2006</v>
          </cell>
          <cell r="G1006">
            <v>5.46</v>
          </cell>
          <cell r="H1006">
            <v>36</v>
          </cell>
          <cell r="S1006">
            <v>34.450600000000001</v>
          </cell>
          <cell r="V1006">
            <v>219.3416</v>
          </cell>
        </row>
        <row r="1007">
          <cell r="A1007" t="str">
            <v>m2perry DU 2-2006-10</v>
          </cell>
          <cell r="B1007" t="str">
            <v>m2perry DU 2-2006</v>
          </cell>
          <cell r="G1007">
            <v>1.44</v>
          </cell>
          <cell r="H1007">
            <v>37.200000000000003</v>
          </cell>
          <cell r="S1007">
            <v>9.0274999999999999</v>
          </cell>
          <cell r="V1007">
            <v>56.459099999999999</v>
          </cell>
        </row>
        <row r="1008">
          <cell r="A1008" t="str">
            <v>m2perry DU 2-2006-11</v>
          </cell>
          <cell r="B1008" t="str">
            <v>m2perry DU 2-2006</v>
          </cell>
          <cell r="G1008">
            <v>5.31</v>
          </cell>
          <cell r="H1008">
            <v>36</v>
          </cell>
          <cell r="S1008">
            <v>38.7363</v>
          </cell>
          <cell r="V1008">
            <v>236.1379</v>
          </cell>
        </row>
        <row r="1009">
          <cell r="A1009" t="str">
            <v>m2perry DU 2-2006-12</v>
          </cell>
          <cell r="B1009" t="str">
            <v>m2perry DU 2-2006</v>
          </cell>
          <cell r="G1009">
            <v>3.06</v>
          </cell>
          <cell r="H1009">
            <v>37.200000000000003</v>
          </cell>
          <cell r="S1009">
            <v>26.741800000000001</v>
          </cell>
          <cell r="V1009">
            <v>137.33799999999999</v>
          </cell>
        </row>
        <row r="1010">
          <cell r="A1010" t="str">
            <v>m2perry DU 2-2007-1</v>
          </cell>
          <cell r="B1010" t="str">
            <v>m2perry DU 2-2007</v>
          </cell>
          <cell r="G1010">
            <v>5.01</v>
          </cell>
          <cell r="H1010">
            <v>37.200000000000003</v>
          </cell>
          <cell r="S1010">
            <v>40.027500000000003</v>
          </cell>
          <cell r="V1010">
            <v>207.64100000000002</v>
          </cell>
        </row>
        <row r="1011">
          <cell r="A1011" t="str">
            <v>m2perry DU 2-2007-2</v>
          </cell>
          <cell r="B1011" t="str">
            <v>m2perry DU 2-2007</v>
          </cell>
          <cell r="G1011">
            <v>4.47</v>
          </cell>
          <cell r="H1011">
            <v>33.6</v>
          </cell>
          <cell r="S1011">
            <v>44.153799999999997</v>
          </cell>
          <cell r="V1011">
            <v>184.42519999999999</v>
          </cell>
        </row>
        <row r="1012">
          <cell r="A1012" t="str">
            <v>m2perry DU 2-2007-3</v>
          </cell>
          <cell r="B1012" t="str">
            <v>m2perry DU 2-2007</v>
          </cell>
          <cell r="G1012">
            <v>3.21</v>
          </cell>
          <cell r="H1012">
            <v>37.200000000000003</v>
          </cell>
          <cell r="S1012">
            <v>31.170300000000001</v>
          </cell>
          <cell r="V1012">
            <v>119.12010000000001</v>
          </cell>
        </row>
        <row r="1013">
          <cell r="A1013" t="str">
            <v>m2perry DU 2-2007-4</v>
          </cell>
          <cell r="B1013" t="str">
            <v>m2perry DU 2-2007</v>
          </cell>
          <cell r="G1013">
            <v>2.57</v>
          </cell>
          <cell r="H1013">
            <v>36</v>
          </cell>
          <cell r="S1013">
            <v>38.7363</v>
          </cell>
          <cell r="V1013">
            <v>92.629400000000004</v>
          </cell>
        </row>
        <row r="1014">
          <cell r="A1014" t="str">
            <v>m2perry DU 2-2007-5</v>
          </cell>
          <cell r="B1014" t="str">
            <v>m2perry DU 2-2007</v>
          </cell>
          <cell r="G1014">
            <v>5.44</v>
          </cell>
          <cell r="H1014">
            <v>37.200000000000003</v>
          </cell>
          <cell r="S1014">
            <v>44.456000000000003</v>
          </cell>
          <cell r="V1014">
            <v>182.7936</v>
          </cell>
        </row>
        <row r="1015">
          <cell r="A1015" t="str">
            <v>m2perry DU 2-2007-6</v>
          </cell>
          <cell r="B1015" t="str">
            <v>m2perry DU 2-2007</v>
          </cell>
          <cell r="G1015">
            <v>6.96</v>
          </cell>
          <cell r="H1015">
            <v>36</v>
          </cell>
          <cell r="S1015">
            <v>38.7363</v>
          </cell>
          <cell r="V1015">
            <v>259.8143</v>
          </cell>
        </row>
        <row r="1016">
          <cell r="A1016" t="str">
            <v>m2perry DU 2-2007-7</v>
          </cell>
          <cell r="B1016" t="str">
            <v>m2perry DU 2-2007</v>
          </cell>
          <cell r="G1016">
            <v>12.66</v>
          </cell>
          <cell r="H1016">
            <v>37.200000000000003</v>
          </cell>
          <cell r="S1016">
            <v>44.456000000000003</v>
          </cell>
          <cell r="V1016">
            <v>465.1771</v>
          </cell>
        </row>
        <row r="1017">
          <cell r="A1017" t="str">
            <v>m2perry DU 2-2007-8</v>
          </cell>
          <cell r="B1017" t="str">
            <v>m2perry DU 2-2007</v>
          </cell>
          <cell r="G1017">
            <v>13.44</v>
          </cell>
          <cell r="H1017">
            <v>37.200000000000003</v>
          </cell>
          <cell r="S1017">
            <v>31.170300000000001</v>
          </cell>
          <cell r="V1017">
            <v>528.78510000000006</v>
          </cell>
        </row>
        <row r="1018">
          <cell r="A1018" t="str">
            <v>m2perry DU 2-2007-9</v>
          </cell>
          <cell r="B1018" t="str">
            <v>m2perry DU 2-2007</v>
          </cell>
          <cell r="G1018">
            <v>6.27</v>
          </cell>
          <cell r="H1018">
            <v>36</v>
          </cell>
          <cell r="S1018">
            <v>17.307700000000001</v>
          </cell>
          <cell r="V1018">
            <v>237.04040000000001</v>
          </cell>
        </row>
        <row r="1019">
          <cell r="A1019" t="str">
            <v>m2perry DU 2-2007-10</v>
          </cell>
          <cell r="B1019" t="str">
            <v>m2perry DU 2-2007</v>
          </cell>
          <cell r="G1019">
            <v>5.13</v>
          </cell>
          <cell r="H1019">
            <v>37.200000000000003</v>
          </cell>
          <cell r="S1019">
            <v>35.5989</v>
          </cell>
          <cell r="V1019">
            <v>200.45249999999999</v>
          </cell>
        </row>
        <row r="1020">
          <cell r="A1020" t="str">
            <v>m2perry DU 2-2007-11</v>
          </cell>
          <cell r="B1020" t="str">
            <v>m2perry DU 2-2007</v>
          </cell>
          <cell r="G1020">
            <v>5.58</v>
          </cell>
          <cell r="H1020">
            <v>36</v>
          </cell>
          <cell r="S1020">
            <v>51.593400000000003</v>
          </cell>
          <cell r="V1020">
            <v>231.8356</v>
          </cell>
        </row>
        <row r="1021">
          <cell r="A1021" t="str">
            <v>m2perry DU 2-2007-12</v>
          </cell>
          <cell r="B1021" t="str">
            <v>m2perry DU 2-2007</v>
          </cell>
          <cell r="G1021">
            <v>4.04</v>
          </cell>
          <cell r="H1021">
            <v>37.200000000000003</v>
          </cell>
          <cell r="S1021">
            <v>40.027500000000003</v>
          </cell>
          <cell r="V1021">
            <v>169.0676</v>
          </cell>
        </row>
        <row r="1022">
          <cell r="A1022" t="str">
            <v>m2perry DU 2-2008-1</v>
          </cell>
          <cell r="B1022" t="str">
            <v>m2perry DU 2-2008</v>
          </cell>
          <cell r="G1022">
            <v>5.76</v>
          </cell>
          <cell r="H1022">
            <v>37.200000000000003</v>
          </cell>
          <cell r="S1022">
            <v>44.456000000000003</v>
          </cell>
          <cell r="V1022">
            <v>233.7336</v>
          </cell>
        </row>
        <row r="1023">
          <cell r="A1023" t="str">
            <v>m2perry DU 2-2008-2</v>
          </cell>
          <cell r="B1023" t="str">
            <v>m2perry DU 2-2008</v>
          </cell>
          <cell r="G1023">
            <v>4.1500000000000004</v>
          </cell>
          <cell r="H1023">
            <v>33.6</v>
          </cell>
          <cell r="S1023">
            <v>36.153799999999997</v>
          </cell>
          <cell r="V1023">
            <v>182.22370000000001</v>
          </cell>
        </row>
        <row r="1024">
          <cell r="A1024" t="str">
            <v>m2perry DU 2-2008-3</v>
          </cell>
          <cell r="B1024" t="str">
            <v>m2perry DU 2-2008</v>
          </cell>
          <cell r="G1024">
            <v>4.4800000000000004</v>
          </cell>
          <cell r="H1024">
            <v>37.200000000000003</v>
          </cell>
          <cell r="S1024">
            <v>35.5989</v>
          </cell>
          <cell r="V1024">
            <v>173.4837</v>
          </cell>
        </row>
        <row r="1025">
          <cell r="A1025" t="str">
            <v>m2perry DU 2-2008-4</v>
          </cell>
          <cell r="B1025" t="str">
            <v>m2perry DU 2-2008</v>
          </cell>
          <cell r="G1025">
            <v>1.45</v>
          </cell>
          <cell r="H1025">
            <v>36</v>
          </cell>
          <cell r="S1025">
            <v>25.879100000000001</v>
          </cell>
          <cell r="V1025">
            <v>52.5062</v>
          </cell>
        </row>
        <row r="1026">
          <cell r="A1026" t="str">
            <v>m2perry DU 2-2008-5</v>
          </cell>
          <cell r="B1026" t="str">
            <v>m2perry DU 2-2008</v>
          </cell>
          <cell r="G1026">
            <v>4.0999999999999996</v>
          </cell>
          <cell r="H1026">
            <v>37.200000000000003</v>
          </cell>
          <cell r="S1026">
            <v>44.456000000000003</v>
          </cell>
          <cell r="V1026">
            <v>147.38010000000003</v>
          </cell>
        </row>
        <row r="1027">
          <cell r="A1027" t="str">
            <v>m2perry DU 2-2008-6</v>
          </cell>
          <cell r="B1027" t="str">
            <v>m2perry DU 2-2008</v>
          </cell>
          <cell r="G1027">
            <v>7.39</v>
          </cell>
          <cell r="H1027">
            <v>36</v>
          </cell>
          <cell r="S1027">
            <v>30.1648</v>
          </cell>
          <cell r="V1027">
            <v>290.94579999999996</v>
          </cell>
        </row>
        <row r="1028">
          <cell r="A1028" t="str">
            <v>m2perry DU 2-2008-7</v>
          </cell>
          <cell r="B1028" t="str">
            <v>m2perry DU 2-2008</v>
          </cell>
          <cell r="G1028">
            <v>13.22</v>
          </cell>
          <cell r="H1028">
            <v>37.200000000000003</v>
          </cell>
          <cell r="S1028">
            <v>35.5989</v>
          </cell>
          <cell r="V1028">
            <v>479.18880000000001</v>
          </cell>
        </row>
        <row r="1029">
          <cell r="A1029" t="str">
            <v>m2perry DU 2-2008-8</v>
          </cell>
          <cell r="B1029" t="str">
            <v>m2perry DU 2-2008</v>
          </cell>
          <cell r="G1029">
            <v>13.94</v>
          </cell>
          <cell r="H1029">
            <v>37.200000000000003</v>
          </cell>
          <cell r="S1029">
            <v>31.170300000000001</v>
          </cell>
          <cell r="V1029">
            <v>535.64679999999998</v>
          </cell>
        </row>
        <row r="1030">
          <cell r="A1030" t="str">
            <v>m2perry DU 2-2008-9</v>
          </cell>
          <cell r="B1030" t="str">
            <v>m2perry DU 2-2008</v>
          </cell>
          <cell r="G1030">
            <v>7.64</v>
          </cell>
          <cell r="H1030">
            <v>36</v>
          </cell>
          <cell r="S1030">
            <v>30.1648</v>
          </cell>
          <cell r="V1030">
            <v>288.00579999999997</v>
          </cell>
        </row>
        <row r="1031">
          <cell r="A1031" t="str">
            <v>m2perry DU 2-2008-10</v>
          </cell>
          <cell r="B1031" t="str">
            <v>m2perry DU 2-2008</v>
          </cell>
          <cell r="G1031">
            <v>2.99</v>
          </cell>
          <cell r="H1031">
            <v>37.200000000000003</v>
          </cell>
          <cell r="S1031">
            <v>13.456</v>
          </cell>
          <cell r="V1031">
            <v>117.8935</v>
          </cell>
        </row>
        <row r="1032">
          <cell r="A1032" t="str">
            <v>m2perry DU 2-2008-11</v>
          </cell>
          <cell r="B1032" t="str">
            <v>m2perry DU 2-2008</v>
          </cell>
          <cell r="G1032">
            <v>7.41</v>
          </cell>
          <cell r="H1032">
            <v>36</v>
          </cell>
          <cell r="S1032">
            <v>55.879100000000001</v>
          </cell>
          <cell r="V1032">
            <v>328.98089999999996</v>
          </cell>
        </row>
        <row r="1033">
          <cell r="A1033" t="str">
            <v>m2perry DU 2-2008-12</v>
          </cell>
          <cell r="B1033" t="str">
            <v>m2perry DU 2-2008</v>
          </cell>
          <cell r="G1033">
            <v>6.2</v>
          </cell>
          <cell r="H1033">
            <v>37.200000000000003</v>
          </cell>
          <cell r="S1033">
            <v>44.456000000000003</v>
          </cell>
          <cell r="V1033">
            <v>274.27730000000003</v>
          </cell>
        </row>
        <row r="1034">
          <cell r="A1034" t="str">
            <v>m2perry DU 2-2009-1</v>
          </cell>
          <cell r="B1034" t="str">
            <v>m2perry DU 2-2009</v>
          </cell>
          <cell r="G1034">
            <v>5.66</v>
          </cell>
          <cell r="H1034">
            <v>37.200000000000003</v>
          </cell>
          <cell r="S1034">
            <v>48.884599999999999</v>
          </cell>
          <cell r="V1034">
            <v>227.28190000000001</v>
          </cell>
        </row>
        <row r="1035">
          <cell r="A1035" t="str">
            <v>m2perry DU 2-2009-2</v>
          </cell>
          <cell r="B1035" t="str">
            <v>m2perry DU 2-2009</v>
          </cell>
          <cell r="G1035">
            <v>5</v>
          </cell>
          <cell r="H1035">
            <v>33.6</v>
          </cell>
          <cell r="S1035">
            <v>40.153799999999997</v>
          </cell>
          <cell r="V1035">
            <v>222.89400000000001</v>
          </cell>
        </row>
        <row r="1036">
          <cell r="A1036" t="str">
            <v>m2perry DU 2-2009-3</v>
          </cell>
          <cell r="B1036" t="str">
            <v>m2perry DU 2-2009</v>
          </cell>
          <cell r="G1036">
            <v>6.86</v>
          </cell>
          <cell r="H1036">
            <v>37.200000000000003</v>
          </cell>
          <cell r="S1036">
            <v>48.884599999999999</v>
          </cell>
          <cell r="V1036">
            <v>275.19569999999999</v>
          </cell>
        </row>
        <row r="1037">
          <cell r="A1037" t="str">
            <v>m2perry DU 2-2009-4</v>
          </cell>
          <cell r="B1037" t="str">
            <v>m2perry DU 2-2009</v>
          </cell>
          <cell r="G1037">
            <v>3.2</v>
          </cell>
          <cell r="H1037">
            <v>36</v>
          </cell>
          <cell r="S1037">
            <v>30.1648</v>
          </cell>
          <cell r="V1037">
            <v>113.82389999999999</v>
          </cell>
        </row>
        <row r="1038">
          <cell r="A1038" t="str">
            <v>m2perry DU 2-2009-5</v>
          </cell>
          <cell r="B1038" t="str">
            <v>m2perry DU 2-2009</v>
          </cell>
          <cell r="G1038">
            <v>5.33</v>
          </cell>
          <cell r="H1038">
            <v>37.200000000000003</v>
          </cell>
          <cell r="S1038">
            <v>57.741799999999998</v>
          </cell>
          <cell r="V1038">
            <v>191.4408</v>
          </cell>
        </row>
        <row r="1039">
          <cell r="A1039" t="str">
            <v>m2perry DU 2-2009-6</v>
          </cell>
          <cell r="B1039" t="str">
            <v>m2perry DU 2-2009</v>
          </cell>
          <cell r="G1039">
            <v>10.6</v>
          </cell>
          <cell r="H1039">
            <v>36</v>
          </cell>
          <cell r="S1039">
            <v>43.021999999999998</v>
          </cell>
          <cell r="V1039">
            <v>392.43099999999998</v>
          </cell>
        </row>
        <row r="1040">
          <cell r="A1040" t="str">
            <v>m2perry DU 2-2009-7</v>
          </cell>
          <cell r="B1040" t="str">
            <v>m2perry DU 2-2009</v>
          </cell>
          <cell r="G1040">
            <v>14.83</v>
          </cell>
          <cell r="H1040">
            <v>37.200000000000003</v>
          </cell>
          <cell r="S1040">
            <v>35.5989</v>
          </cell>
          <cell r="V1040">
            <v>575.6146</v>
          </cell>
        </row>
        <row r="1041">
          <cell r="A1041" t="str">
            <v>m2perry DU 2-2009-8</v>
          </cell>
          <cell r="B1041" t="str">
            <v>m2perry DU 2-2009</v>
          </cell>
          <cell r="G1041">
            <v>15.69</v>
          </cell>
          <cell r="H1041">
            <v>37.200000000000003</v>
          </cell>
          <cell r="S1041">
            <v>26.741800000000001</v>
          </cell>
          <cell r="V1041">
            <v>616.03459999999995</v>
          </cell>
        </row>
        <row r="1042">
          <cell r="A1042" t="str">
            <v>m2perry DU 2-2009-9</v>
          </cell>
          <cell r="B1042" t="str">
            <v>m2perry DU 2-2009</v>
          </cell>
          <cell r="G1042">
            <v>6.75</v>
          </cell>
          <cell r="H1042">
            <v>36</v>
          </cell>
          <cell r="S1042">
            <v>21.593399999999999</v>
          </cell>
          <cell r="V1042">
            <v>262.39119999999997</v>
          </cell>
        </row>
        <row r="1043">
          <cell r="A1043" t="str">
            <v>m2perry DU 2-2009-10</v>
          </cell>
          <cell r="B1043" t="str">
            <v>m2perry DU 2-2009</v>
          </cell>
          <cell r="G1043">
            <v>3.74</v>
          </cell>
          <cell r="H1043">
            <v>37.200000000000003</v>
          </cell>
          <cell r="S1043">
            <v>22.313199999999998</v>
          </cell>
          <cell r="V1043">
            <v>154.75949999999997</v>
          </cell>
        </row>
        <row r="1044">
          <cell r="A1044" t="str">
            <v>m2perry DU 2-2009-11</v>
          </cell>
          <cell r="B1044" t="str">
            <v>m2perry DU 2-2009</v>
          </cell>
          <cell r="G1044">
            <v>8.16</v>
          </cell>
          <cell r="H1044">
            <v>36</v>
          </cell>
          <cell r="S1044">
            <v>43.021999999999998</v>
          </cell>
          <cell r="V1044">
            <v>365.98989999999998</v>
          </cell>
        </row>
        <row r="1045">
          <cell r="A1045" t="str">
            <v>m2perry DU 2-2009-12</v>
          </cell>
          <cell r="B1045" t="str">
            <v>m2perry DU 2-2009</v>
          </cell>
          <cell r="G1045">
            <v>6.59</v>
          </cell>
          <cell r="H1045">
            <v>37.200000000000003</v>
          </cell>
          <cell r="S1045">
            <v>71.027500000000003</v>
          </cell>
          <cell r="V1045">
            <v>296.45240000000001</v>
          </cell>
        </row>
        <row r="1046">
          <cell r="A1046" t="str">
            <v>m2perry DU 2-2010-1</v>
          </cell>
          <cell r="B1046" t="str">
            <v>m2perry DU 2-2010</v>
          </cell>
          <cell r="G1046">
            <v>7.86</v>
          </cell>
          <cell r="H1046">
            <v>37.200000000000003</v>
          </cell>
          <cell r="S1046">
            <v>57.741799999999998</v>
          </cell>
          <cell r="V1046">
            <v>336.18959999999998</v>
          </cell>
        </row>
        <row r="1047">
          <cell r="A1047" t="str">
            <v>m2perry DU 2-2010-2</v>
          </cell>
          <cell r="B1047" t="str">
            <v>m2perry DU 2-2010</v>
          </cell>
          <cell r="G1047">
            <v>6.9</v>
          </cell>
          <cell r="H1047">
            <v>33.6</v>
          </cell>
          <cell r="S1047">
            <v>44.153799999999997</v>
          </cell>
          <cell r="V1047">
            <v>310.46299999999997</v>
          </cell>
        </row>
        <row r="1048">
          <cell r="A1048" t="str">
            <v>m2perry DU 2-2010-3</v>
          </cell>
          <cell r="B1048" t="str">
            <v>m2perry DU 2-2010</v>
          </cell>
          <cell r="G1048">
            <v>6.25</v>
          </cell>
          <cell r="H1048">
            <v>37.200000000000003</v>
          </cell>
          <cell r="S1048">
            <v>40.027500000000003</v>
          </cell>
          <cell r="V1048">
            <v>251.90219999999999</v>
          </cell>
        </row>
        <row r="1049">
          <cell r="A1049" t="str">
            <v>m2perry DU 2-2010-4</v>
          </cell>
          <cell r="B1049" t="str">
            <v>m2perry DU 2-2010</v>
          </cell>
          <cell r="G1049">
            <v>4.05</v>
          </cell>
          <cell r="H1049">
            <v>36</v>
          </cell>
          <cell r="S1049">
            <v>43.021999999999998</v>
          </cell>
          <cell r="V1049">
            <v>150.52680000000001</v>
          </cell>
        </row>
        <row r="1050">
          <cell r="A1050" t="str">
            <v>m2perry DU 2-2010-5</v>
          </cell>
          <cell r="B1050" t="str">
            <v>m2perry DU 2-2010</v>
          </cell>
          <cell r="G1050">
            <v>8.1300000000000008</v>
          </cell>
          <cell r="H1050">
            <v>37.200000000000003</v>
          </cell>
          <cell r="S1050">
            <v>40.027500000000003</v>
          </cell>
          <cell r="V1050">
            <v>291.18530000000004</v>
          </cell>
        </row>
        <row r="1051">
          <cell r="A1051" t="str">
            <v>m2perry DU 2-2010-6</v>
          </cell>
          <cell r="B1051" t="str">
            <v>m2perry DU 2-2010</v>
          </cell>
          <cell r="G1051">
            <v>11.18</v>
          </cell>
          <cell r="H1051">
            <v>36</v>
          </cell>
          <cell r="S1051">
            <v>25.879100000000001</v>
          </cell>
          <cell r="V1051">
            <v>442.6952</v>
          </cell>
        </row>
        <row r="1052">
          <cell r="A1052" t="str">
            <v>m2perry DU 2-2010-7</v>
          </cell>
          <cell r="B1052" t="str">
            <v>m2perry DU 2-2010</v>
          </cell>
          <cell r="G1052">
            <v>14.85</v>
          </cell>
          <cell r="H1052">
            <v>37.200000000000003</v>
          </cell>
          <cell r="S1052">
            <v>40.027500000000003</v>
          </cell>
          <cell r="V1052">
            <v>575.15780000000007</v>
          </cell>
        </row>
        <row r="1053">
          <cell r="A1053" t="str">
            <v>m2perry DU 2-2010-8</v>
          </cell>
          <cell r="B1053" t="str">
            <v>m2perry DU 2-2010</v>
          </cell>
          <cell r="G1053">
            <v>16.38</v>
          </cell>
          <cell r="H1053">
            <v>37.200000000000003</v>
          </cell>
          <cell r="S1053">
            <v>26.741800000000001</v>
          </cell>
          <cell r="V1053">
            <v>658.05160000000001</v>
          </cell>
        </row>
        <row r="1054">
          <cell r="A1054" t="str">
            <v>m2perry DU 2-2010-9</v>
          </cell>
          <cell r="B1054" t="str">
            <v>m2perry DU 2-2010</v>
          </cell>
          <cell r="G1054">
            <v>9.48</v>
          </cell>
          <cell r="H1054">
            <v>36</v>
          </cell>
          <cell r="S1054">
            <v>30.1648</v>
          </cell>
          <cell r="V1054">
            <v>376.03390000000002</v>
          </cell>
        </row>
        <row r="1055">
          <cell r="A1055" t="str">
            <v>m2perry DU 2-2010-10</v>
          </cell>
          <cell r="B1055" t="str">
            <v>m2perry DU 2-2010</v>
          </cell>
          <cell r="G1055">
            <v>6.03</v>
          </cell>
          <cell r="H1055">
            <v>37.200000000000003</v>
          </cell>
          <cell r="S1055">
            <v>53.313200000000002</v>
          </cell>
          <cell r="V1055">
            <v>242.0239</v>
          </cell>
        </row>
        <row r="1056">
          <cell r="A1056" t="str">
            <v>m2perry DU 2-2010-11</v>
          </cell>
          <cell r="B1056" t="str">
            <v>m2perry DU 2-2010</v>
          </cell>
          <cell r="G1056">
            <v>7.93</v>
          </cell>
          <cell r="H1056">
            <v>36</v>
          </cell>
          <cell r="S1056">
            <v>47.307699999999997</v>
          </cell>
          <cell r="V1056">
            <v>350.726</v>
          </cell>
        </row>
        <row r="1057">
          <cell r="A1057" t="str">
            <v>m2perry DU 2-2010-12</v>
          </cell>
          <cell r="B1057" t="str">
            <v>m2perry DU 2-2010</v>
          </cell>
          <cell r="G1057">
            <v>7.83</v>
          </cell>
          <cell r="H1057">
            <v>37.200000000000003</v>
          </cell>
          <cell r="S1057">
            <v>57.741799999999998</v>
          </cell>
          <cell r="V1057">
            <v>351.14960000000002</v>
          </cell>
        </row>
        <row r="1058">
          <cell r="A1058" t="str">
            <v>m2perry DU 2-2011-1</v>
          </cell>
          <cell r="B1058" t="str">
            <v>m2perry DU 2-2011</v>
          </cell>
          <cell r="G1058">
            <v>7.86</v>
          </cell>
          <cell r="H1058">
            <v>37.200000000000003</v>
          </cell>
          <cell r="S1058">
            <v>62.170299999999997</v>
          </cell>
          <cell r="V1058">
            <v>336.93979999999999</v>
          </cell>
        </row>
        <row r="1059">
          <cell r="A1059" t="str">
            <v>m2perry DU 2-2011-2</v>
          </cell>
          <cell r="B1059" t="str">
            <v>m2perry DU 2-2011</v>
          </cell>
          <cell r="G1059">
            <v>6.55</v>
          </cell>
          <cell r="H1059">
            <v>33.6</v>
          </cell>
          <cell r="S1059">
            <v>48.153799999999997</v>
          </cell>
          <cell r="V1059">
            <v>284.10679999999996</v>
          </cell>
        </row>
        <row r="1060">
          <cell r="A1060" t="str">
            <v>m2perry DU 2-2011-3</v>
          </cell>
          <cell r="B1060" t="str">
            <v>m2perry DU 2-2011</v>
          </cell>
          <cell r="G1060">
            <v>6.75</v>
          </cell>
          <cell r="H1060">
            <v>37.200000000000003</v>
          </cell>
          <cell r="S1060">
            <v>53.313200000000002</v>
          </cell>
          <cell r="V1060">
            <v>284.53769999999997</v>
          </cell>
        </row>
        <row r="1061">
          <cell r="A1061" t="str">
            <v>m2perry DU 2-2011-4</v>
          </cell>
          <cell r="B1061" t="str">
            <v>m2perry DU 2-2011</v>
          </cell>
          <cell r="G1061">
            <v>4.46</v>
          </cell>
          <cell r="H1061">
            <v>36</v>
          </cell>
          <cell r="S1061">
            <v>30.1648</v>
          </cell>
          <cell r="V1061">
            <v>163.83619999999999</v>
          </cell>
        </row>
        <row r="1062">
          <cell r="A1062" t="str">
            <v>m2perry DU 2-2011-5</v>
          </cell>
          <cell r="B1062" t="str">
            <v>m2perry DU 2-2011</v>
          </cell>
          <cell r="G1062">
            <v>8.9600000000000009</v>
          </cell>
          <cell r="H1062">
            <v>37.200000000000003</v>
          </cell>
          <cell r="S1062">
            <v>40.027500000000003</v>
          </cell>
          <cell r="V1062">
            <v>328.89689999999996</v>
          </cell>
        </row>
        <row r="1063">
          <cell r="A1063" t="str">
            <v>m2perry DU 2-2011-6</v>
          </cell>
          <cell r="B1063" t="str">
            <v>m2perry DU 2-2011</v>
          </cell>
          <cell r="G1063">
            <v>11.36</v>
          </cell>
          <cell r="H1063">
            <v>36</v>
          </cell>
          <cell r="S1063">
            <v>51.593400000000003</v>
          </cell>
          <cell r="V1063">
            <v>442.51960000000003</v>
          </cell>
        </row>
        <row r="1064">
          <cell r="A1064" t="str">
            <v>m2perry DU 2-2011-7</v>
          </cell>
          <cell r="B1064" t="str">
            <v>m2perry DU 2-2011</v>
          </cell>
          <cell r="G1064">
            <v>16.22</v>
          </cell>
          <cell r="H1064">
            <v>37.200000000000003</v>
          </cell>
          <cell r="S1064">
            <v>35.5989</v>
          </cell>
          <cell r="V1064">
            <v>630.02779999999996</v>
          </cell>
        </row>
        <row r="1065">
          <cell r="A1065" t="str">
            <v>m2perry DU 2-2011-8</v>
          </cell>
          <cell r="B1065" t="str">
            <v>m2perry DU 2-2011</v>
          </cell>
          <cell r="G1065">
            <v>16.77</v>
          </cell>
          <cell r="H1065">
            <v>37.200000000000003</v>
          </cell>
          <cell r="S1065">
            <v>31.170300000000001</v>
          </cell>
          <cell r="V1065">
            <v>678.52500000000009</v>
          </cell>
        </row>
        <row r="1066">
          <cell r="A1066" t="str">
            <v>m2perry DU 2-2011-9</v>
          </cell>
          <cell r="B1066" t="str">
            <v>m2perry DU 2-2011</v>
          </cell>
          <cell r="G1066">
            <v>9.42</v>
          </cell>
          <cell r="H1066">
            <v>36</v>
          </cell>
          <cell r="S1066">
            <v>38.7363</v>
          </cell>
          <cell r="V1066">
            <v>370.75190000000003</v>
          </cell>
        </row>
        <row r="1067">
          <cell r="A1067" t="str">
            <v>m2perry DU 2-2011-10</v>
          </cell>
          <cell r="B1067" t="str">
            <v>m2perry DU 2-2011</v>
          </cell>
          <cell r="G1067">
            <v>6.37</v>
          </cell>
          <cell r="H1067">
            <v>37.200000000000003</v>
          </cell>
          <cell r="S1067">
            <v>44.456000000000003</v>
          </cell>
          <cell r="V1067">
            <v>268.88589999999999</v>
          </cell>
        </row>
        <row r="1068">
          <cell r="A1068" t="str">
            <v>m2perry DU 2-2011-11</v>
          </cell>
          <cell r="B1068" t="str">
            <v>m2perry DU 2-2011</v>
          </cell>
          <cell r="G1068">
            <v>7.55</v>
          </cell>
          <cell r="H1068">
            <v>36</v>
          </cell>
          <cell r="S1068">
            <v>51.593400000000003</v>
          </cell>
          <cell r="V1068">
            <v>344.5634</v>
          </cell>
        </row>
        <row r="1069">
          <cell r="A1069" t="str">
            <v>m2perry DU 2-2011-12</v>
          </cell>
          <cell r="B1069" t="str">
            <v>m2perry DU 2-2011</v>
          </cell>
          <cell r="G1069">
            <v>7.09</v>
          </cell>
          <cell r="H1069">
            <v>37.200000000000003</v>
          </cell>
          <cell r="S1069">
            <v>48.884599999999999</v>
          </cell>
          <cell r="V1069">
            <v>321.64730000000003</v>
          </cell>
        </row>
        <row r="1070">
          <cell r="A1070" t="str">
            <v>m2perry DU 2-2012-1</v>
          </cell>
          <cell r="B1070" t="str">
            <v>m2perry DU 2-2012</v>
          </cell>
          <cell r="G1070">
            <v>7.08</v>
          </cell>
          <cell r="H1070">
            <v>37.200000000000003</v>
          </cell>
          <cell r="S1070">
            <v>62.170299999999997</v>
          </cell>
          <cell r="V1070">
            <v>304.62</v>
          </cell>
        </row>
        <row r="1071">
          <cell r="A1071" t="str">
            <v>m2perry DU 2-2012-2</v>
          </cell>
          <cell r="B1071" t="str">
            <v>m2perry DU 2-2012</v>
          </cell>
          <cell r="G1071">
            <v>5.9</v>
          </cell>
          <cell r="H1071">
            <v>33.6</v>
          </cell>
          <cell r="S1071">
            <v>44.153799999999997</v>
          </cell>
          <cell r="V1071">
            <v>274.06729999999999</v>
          </cell>
        </row>
        <row r="1072">
          <cell r="A1072" t="str">
            <v>m2perry DU 2-2012-3</v>
          </cell>
          <cell r="B1072" t="str">
            <v>m2perry DU 2-2012</v>
          </cell>
          <cell r="G1072">
            <v>7.74</v>
          </cell>
          <cell r="H1072">
            <v>37.200000000000003</v>
          </cell>
          <cell r="S1072">
            <v>53.313200000000002</v>
          </cell>
          <cell r="V1072">
            <v>306.58510000000001</v>
          </cell>
        </row>
        <row r="1073">
          <cell r="A1073" t="str">
            <v>m2perry DU 2-2012-4</v>
          </cell>
          <cell r="B1073" t="str">
            <v>m2perry DU 2-2012</v>
          </cell>
          <cell r="G1073">
            <v>5.73</v>
          </cell>
          <cell r="H1073">
            <v>36</v>
          </cell>
          <cell r="S1073">
            <v>34.450600000000001</v>
          </cell>
          <cell r="V1073">
            <v>212.96680000000001</v>
          </cell>
        </row>
        <row r="1074">
          <cell r="A1074" t="str">
            <v>m2perry DU 2-2012-5</v>
          </cell>
          <cell r="B1074" t="str">
            <v>m2perry DU 2-2012</v>
          </cell>
          <cell r="G1074">
            <v>8.98</v>
          </cell>
          <cell r="H1074">
            <v>37.200000000000003</v>
          </cell>
          <cell r="S1074">
            <v>62.170299999999997</v>
          </cell>
          <cell r="V1074">
            <v>335.9298</v>
          </cell>
        </row>
        <row r="1075">
          <cell r="A1075" t="str">
            <v>m2perry DU 2-2012-6</v>
          </cell>
          <cell r="B1075" t="str">
            <v>m2perry DU 2-2012</v>
          </cell>
          <cell r="G1075">
            <v>11.52</v>
          </cell>
          <cell r="H1075">
            <v>36</v>
          </cell>
          <cell r="S1075">
            <v>47.307699999999997</v>
          </cell>
          <cell r="V1075">
            <v>429.64619999999996</v>
          </cell>
        </row>
        <row r="1076">
          <cell r="A1076" t="str">
            <v>m2perry DU 2-2012-7</v>
          </cell>
          <cell r="B1076" t="str">
            <v>m2perry DU 2-2012</v>
          </cell>
          <cell r="G1076">
            <v>16.39</v>
          </cell>
          <cell r="H1076">
            <v>37.200000000000003</v>
          </cell>
          <cell r="S1076">
            <v>35.5989</v>
          </cell>
          <cell r="V1076">
            <v>649.53949999999998</v>
          </cell>
        </row>
        <row r="1077">
          <cell r="A1077" t="str">
            <v>m2perry DU 2-2012-8</v>
          </cell>
          <cell r="B1077" t="str">
            <v>m2perry DU 2-2012</v>
          </cell>
          <cell r="G1077">
            <v>16.72</v>
          </cell>
          <cell r="H1077">
            <v>37.200000000000003</v>
          </cell>
          <cell r="S1077">
            <v>35.5989</v>
          </cell>
          <cell r="V1077">
            <v>700.16</v>
          </cell>
        </row>
        <row r="1078">
          <cell r="A1078" t="str">
            <v>m2perry DU 2-2012-9</v>
          </cell>
          <cell r="B1078" t="str">
            <v>m2perry DU 2-2012</v>
          </cell>
          <cell r="G1078">
            <v>10.63</v>
          </cell>
          <cell r="H1078">
            <v>36</v>
          </cell>
          <cell r="S1078">
            <v>34.450600000000001</v>
          </cell>
          <cell r="V1078">
            <v>420.9</v>
          </cell>
        </row>
        <row r="1079">
          <cell r="A1079" t="str">
            <v>m2perry DU 2-2012-10</v>
          </cell>
          <cell r="B1079" t="str">
            <v>m2perry DU 2-2012</v>
          </cell>
          <cell r="G1079">
            <v>6.99</v>
          </cell>
          <cell r="H1079">
            <v>37.200000000000003</v>
          </cell>
          <cell r="S1079">
            <v>48.884599999999999</v>
          </cell>
          <cell r="V1079">
            <v>281.37729999999999</v>
          </cell>
        </row>
        <row r="1080">
          <cell r="A1080" t="str">
            <v>m2perry DU 2-2012-11</v>
          </cell>
          <cell r="B1080" t="str">
            <v>m2perry DU 2-2012</v>
          </cell>
          <cell r="G1080">
            <v>8.85</v>
          </cell>
          <cell r="H1080">
            <v>36</v>
          </cell>
          <cell r="S1080">
            <v>51.593400000000003</v>
          </cell>
          <cell r="V1080">
            <v>402.17329999999998</v>
          </cell>
        </row>
        <row r="1081">
          <cell r="A1081" t="str">
            <v>m2perry DU 2-2012-12</v>
          </cell>
          <cell r="B1081" t="str">
            <v>m2perry DU 2-2012</v>
          </cell>
          <cell r="G1081">
            <v>6.52</v>
          </cell>
          <cell r="H1081">
            <v>37.200000000000003</v>
          </cell>
          <cell r="S1081">
            <v>44.456000000000003</v>
          </cell>
          <cell r="V1081">
            <v>293.6379</v>
          </cell>
        </row>
        <row r="1082">
          <cell r="A1082" t="str">
            <v>m2perry DU 2-2013-1</v>
          </cell>
          <cell r="B1082" t="str">
            <v>m2perry DU 2-2013</v>
          </cell>
          <cell r="G1082">
            <v>8.19</v>
          </cell>
          <cell r="H1082">
            <v>37.200000000000003</v>
          </cell>
          <cell r="S1082">
            <v>57.741799999999998</v>
          </cell>
          <cell r="V1082">
            <v>346.21730000000002</v>
          </cell>
        </row>
        <row r="1083">
          <cell r="A1083" t="str">
            <v>m2perry DU 2-2013-2</v>
          </cell>
          <cell r="B1083" t="str">
            <v>m2perry DU 2-2013</v>
          </cell>
          <cell r="G1083">
            <v>6.12</v>
          </cell>
          <cell r="H1083">
            <v>33.6</v>
          </cell>
          <cell r="S1083">
            <v>44.153799999999997</v>
          </cell>
          <cell r="V1083">
            <v>267.84220000000005</v>
          </cell>
        </row>
        <row r="1084">
          <cell r="A1084" t="str">
            <v>m2perry DU 2-2013-3</v>
          </cell>
          <cell r="B1084" t="str">
            <v>m2perry DU 2-2013</v>
          </cell>
          <cell r="G1084">
            <v>7.25</v>
          </cell>
          <cell r="H1084">
            <v>37.200000000000003</v>
          </cell>
          <cell r="S1084">
            <v>57.741799999999998</v>
          </cell>
          <cell r="V1084">
            <v>291.60660000000001</v>
          </cell>
        </row>
        <row r="1085">
          <cell r="A1085" t="str">
            <v>m2perry DU 2-2013-4</v>
          </cell>
          <cell r="B1085" t="str">
            <v>m2perry DU 2-2013</v>
          </cell>
          <cell r="G1085">
            <v>4.7699999999999996</v>
          </cell>
          <cell r="H1085">
            <v>36</v>
          </cell>
          <cell r="S1085">
            <v>55.879100000000001</v>
          </cell>
          <cell r="V1085">
            <v>190.5848</v>
          </cell>
        </row>
        <row r="1086">
          <cell r="A1086" t="str">
            <v>m2perry DU 2-2013-5</v>
          </cell>
          <cell r="B1086" t="str">
            <v>m2perry DU 2-2013</v>
          </cell>
          <cell r="G1086">
            <v>7.75</v>
          </cell>
          <cell r="H1086">
            <v>37.200000000000003</v>
          </cell>
          <cell r="S1086">
            <v>57.741799999999998</v>
          </cell>
          <cell r="V1086">
            <v>285.66539999999998</v>
          </cell>
        </row>
        <row r="1087">
          <cell r="A1087" t="str">
            <v>m2perry DU 2-2013-6</v>
          </cell>
          <cell r="B1087" t="str">
            <v>m2perry DU 2-2013</v>
          </cell>
          <cell r="G1087">
            <v>11.63</v>
          </cell>
          <cell r="H1087">
            <v>36</v>
          </cell>
          <cell r="S1087">
            <v>38.7363</v>
          </cell>
          <cell r="V1087">
            <v>465.58980000000003</v>
          </cell>
        </row>
        <row r="1088">
          <cell r="A1088" t="str">
            <v>m2perry DU 2-2013-7</v>
          </cell>
          <cell r="B1088" t="str">
            <v>m2perry DU 2-2013</v>
          </cell>
          <cell r="G1088">
            <v>17.350000000000001</v>
          </cell>
          <cell r="H1088">
            <v>37.200000000000003</v>
          </cell>
          <cell r="S1088">
            <v>31.170300000000001</v>
          </cell>
          <cell r="V1088">
            <v>688.06079999999997</v>
          </cell>
        </row>
        <row r="1089">
          <cell r="A1089" t="str">
            <v>m2perry DU 2-2013-8</v>
          </cell>
          <cell r="B1089" t="str">
            <v>m2perry DU 2-2013</v>
          </cell>
          <cell r="G1089">
            <v>17.55</v>
          </cell>
          <cell r="H1089">
            <v>37.200000000000003</v>
          </cell>
          <cell r="S1089">
            <v>40.027500000000003</v>
          </cell>
          <cell r="V1089">
            <v>728.57859999999994</v>
          </cell>
        </row>
        <row r="1090">
          <cell r="A1090" t="str">
            <v>m2perry DU 2-2013-9</v>
          </cell>
          <cell r="B1090" t="str">
            <v>m2perry DU 2-2013</v>
          </cell>
          <cell r="G1090">
            <v>9.86</v>
          </cell>
          <cell r="H1090">
            <v>36</v>
          </cell>
          <cell r="S1090">
            <v>34.450600000000001</v>
          </cell>
          <cell r="V1090">
            <v>390.68059999999997</v>
          </cell>
        </row>
        <row r="1091">
          <cell r="A1091" t="str">
            <v>m2perry DU 2-2013-10</v>
          </cell>
          <cell r="B1091" t="str">
            <v>m2perry DU 2-2013</v>
          </cell>
          <cell r="G1091">
            <v>6.26</v>
          </cell>
          <cell r="H1091">
            <v>37.200000000000003</v>
          </cell>
          <cell r="S1091">
            <v>53.313200000000002</v>
          </cell>
          <cell r="V1091">
            <v>259.9511</v>
          </cell>
        </row>
        <row r="1092">
          <cell r="A1092" t="str">
            <v>m2perry DU 2-2013-11</v>
          </cell>
          <cell r="B1092" t="str">
            <v>m2perry DU 2-2013</v>
          </cell>
          <cell r="G1092">
            <v>7.95</v>
          </cell>
          <cell r="H1092">
            <v>36</v>
          </cell>
          <cell r="S1092">
            <v>51.593400000000003</v>
          </cell>
          <cell r="V1092">
            <v>357.07440000000003</v>
          </cell>
        </row>
        <row r="1093">
          <cell r="A1093" t="str">
            <v>m2perry DU 2-2013-12</v>
          </cell>
          <cell r="B1093" t="str">
            <v>m2perry DU 2-2013</v>
          </cell>
          <cell r="G1093">
            <v>8.36</v>
          </cell>
          <cell r="H1093">
            <v>37.200000000000003</v>
          </cell>
          <cell r="S1093">
            <v>75.456000000000003</v>
          </cell>
          <cell r="V1093">
            <v>393.47399999999999</v>
          </cell>
        </row>
        <row r="1094">
          <cell r="A1094" t="str">
            <v>m2perry DU 2-2014-1</v>
          </cell>
          <cell r="B1094" t="str">
            <v>m2perry DU 2-2014</v>
          </cell>
          <cell r="G1094">
            <v>7.31</v>
          </cell>
          <cell r="H1094">
            <v>37.200000000000003</v>
          </cell>
          <cell r="S1094">
            <v>57.741799999999998</v>
          </cell>
          <cell r="V1094">
            <v>308.10169999999999</v>
          </cell>
        </row>
        <row r="1095">
          <cell r="A1095" t="str">
            <v>m2perry DU 2-2014-2</v>
          </cell>
          <cell r="B1095" t="str">
            <v>m2perry DU 2-2014</v>
          </cell>
          <cell r="G1095">
            <v>6.5</v>
          </cell>
          <cell r="H1095">
            <v>33.6</v>
          </cell>
          <cell r="S1095">
            <v>52.153799999999997</v>
          </cell>
          <cell r="V1095">
            <v>273.07760000000002</v>
          </cell>
        </row>
        <row r="1096">
          <cell r="A1096" t="str">
            <v>m2perry DU 2-2014-3</v>
          </cell>
          <cell r="B1096" t="str">
            <v>m2perry DU 2-2014</v>
          </cell>
          <cell r="G1096">
            <v>6.81</v>
          </cell>
          <cell r="H1096">
            <v>37.200000000000003</v>
          </cell>
          <cell r="S1096">
            <v>66.5989</v>
          </cell>
          <cell r="V1096">
            <v>267.54530000000005</v>
          </cell>
        </row>
        <row r="1097">
          <cell r="A1097" t="str">
            <v>m2perry DU 2-2014-4</v>
          </cell>
          <cell r="B1097" t="str">
            <v>m2perry DU 2-2014</v>
          </cell>
          <cell r="G1097">
            <v>4.34</v>
          </cell>
          <cell r="H1097">
            <v>36</v>
          </cell>
          <cell r="S1097">
            <v>38.7363</v>
          </cell>
          <cell r="V1097">
            <v>169.8005</v>
          </cell>
        </row>
        <row r="1098">
          <cell r="A1098" t="str">
            <v>m2perry DU 2-2014-5</v>
          </cell>
          <cell r="B1098" t="str">
            <v>m2perry DU 2-2014</v>
          </cell>
          <cell r="G1098">
            <v>8.11</v>
          </cell>
          <cell r="H1098">
            <v>37.200000000000003</v>
          </cell>
          <cell r="S1098">
            <v>44.456000000000003</v>
          </cell>
          <cell r="V1098">
            <v>296.32190000000003</v>
          </cell>
        </row>
        <row r="1099">
          <cell r="A1099" t="str">
            <v>m2perry DU 2-2014-6</v>
          </cell>
          <cell r="B1099" t="str">
            <v>m2perry DU 2-2014</v>
          </cell>
          <cell r="G1099">
            <v>12.11</v>
          </cell>
          <cell r="H1099">
            <v>36</v>
          </cell>
          <cell r="S1099">
            <v>34.450600000000001</v>
          </cell>
          <cell r="V1099">
            <v>483.62049999999999</v>
          </cell>
        </row>
        <row r="1100">
          <cell r="A1100" t="str">
            <v>m2perry DU 2-2014-7</v>
          </cell>
          <cell r="B1100" t="str">
            <v>m2perry DU 2-2014</v>
          </cell>
          <cell r="G1100">
            <v>16.66</v>
          </cell>
          <cell r="H1100">
            <v>37.200000000000003</v>
          </cell>
          <cell r="S1100">
            <v>31.170300000000001</v>
          </cell>
          <cell r="V1100">
            <v>683.29419999999993</v>
          </cell>
        </row>
        <row r="1101">
          <cell r="A1101" t="str">
            <v>m2perry DU 2-2014-8</v>
          </cell>
          <cell r="B1101" t="str">
            <v>m2perry DU 2-2014</v>
          </cell>
          <cell r="G1101">
            <v>17.05</v>
          </cell>
          <cell r="H1101">
            <v>37.200000000000003</v>
          </cell>
          <cell r="S1101">
            <v>31.170300000000001</v>
          </cell>
          <cell r="V1101">
            <v>713.02260000000001</v>
          </cell>
        </row>
        <row r="1102">
          <cell r="A1102" t="str">
            <v>m2perry DU 2-2014-9</v>
          </cell>
          <cell r="B1102" t="str">
            <v>m2perry DU 2-2014</v>
          </cell>
          <cell r="G1102">
            <v>10.77</v>
          </cell>
          <cell r="H1102">
            <v>36</v>
          </cell>
          <cell r="S1102">
            <v>38.7363</v>
          </cell>
          <cell r="V1102">
            <v>424.74680000000001</v>
          </cell>
        </row>
        <row r="1103">
          <cell r="A1103" t="str">
            <v>m2perry DU 2-2014-10</v>
          </cell>
          <cell r="B1103" t="str">
            <v>m2perry DU 2-2014</v>
          </cell>
          <cell r="G1103">
            <v>5.68</v>
          </cell>
          <cell r="H1103">
            <v>37.200000000000003</v>
          </cell>
          <cell r="S1103">
            <v>57.741799999999998</v>
          </cell>
          <cell r="V1103">
            <v>224.178</v>
          </cell>
        </row>
        <row r="1104">
          <cell r="A1104" t="str">
            <v>m2perry DU 2-2014-11</v>
          </cell>
          <cell r="B1104" t="str">
            <v>m2perry DU 2-2014</v>
          </cell>
          <cell r="G1104">
            <v>8.52</v>
          </cell>
          <cell r="H1104">
            <v>36</v>
          </cell>
          <cell r="S1104">
            <v>68.7363</v>
          </cell>
          <cell r="V1104">
            <v>396.2688</v>
          </cell>
        </row>
        <row r="1105">
          <cell r="A1105" t="str">
            <v>m2perry DU 2-2014-12</v>
          </cell>
          <cell r="B1105" t="str">
            <v>m2perry DU 2-2014</v>
          </cell>
          <cell r="G1105">
            <v>7.03</v>
          </cell>
          <cell r="H1105">
            <v>37.200000000000003</v>
          </cell>
          <cell r="S1105">
            <v>57.741799999999998</v>
          </cell>
          <cell r="V1105">
            <v>324.30540000000002</v>
          </cell>
        </row>
        <row r="1106">
          <cell r="A1106" t="str">
            <v>m2perry DU 2-2015-1</v>
          </cell>
          <cell r="B1106" t="str">
            <v>m2perry DU 2-2015</v>
          </cell>
          <cell r="G1106">
            <v>8.36</v>
          </cell>
          <cell r="H1106">
            <v>37.200000000000003</v>
          </cell>
          <cell r="S1106">
            <v>66.5989</v>
          </cell>
          <cell r="V1106">
            <v>358.11630000000002</v>
          </cell>
        </row>
        <row r="1107">
          <cell r="A1107" t="str">
            <v>m2perry DU 2-2015-2</v>
          </cell>
          <cell r="B1107" t="str">
            <v>m2perry DU 2-2015</v>
          </cell>
          <cell r="G1107">
            <v>6.94</v>
          </cell>
          <cell r="H1107">
            <v>33.6</v>
          </cell>
          <cell r="S1107">
            <v>60.153799999999997</v>
          </cell>
          <cell r="V1107">
            <v>315.41610000000003</v>
          </cell>
        </row>
        <row r="1108">
          <cell r="A1108" t="str">
            <v>m2perry DU 2-2015-3</v>
          </cell>
          <cell r="B1108" t="str">
            <v>m2perry DU 2-2015</v>
          </cell>
          <cell r="G1108">
            <v>6.75</v>
          </cell>
          <cell r="H1108">
            <v>37.200000000000003</v>
          </cell>
          <cell r="S1108">
            <v>62.170299999999997</v>
          </cell>
          <cell r="V1108">
            <v>268.5795</v>
          </cell>
        </row>
        <row r="1109">
          <cell r="A1109" t="str">
            <v>m2perry DU 2-2015-4</v>
          </cell>
          <cell r="B1109" t="str">
            <v>m2perry DU 2-2015</v>
          </cell>
          <cell r="G1109">
            <v>5.34</v>
          </cell>
          <cell r="H1109">
            <v>36</v>
          </cell>
          <cell r="S1109">
            <v>60.1648</v>
          </cell>
          <cell r="V1109">
            <v>193.89940000000001</v>
          </cell>
        </row>
        <row r="1110">
          <cell r="A1110" t="str">
            <v>m2perry DU 2-2015-5</v>
          </cell>
          <cell r="B1110" t="str">
            <v>m2perry DU 2-2015</v>
          </cell>
          <cell r="G1110">
            <v>8.59</v>
          </cell>
          <cell r="H1110">
            <v>37.200000000000003</v>
          </cell>
          <cell r="S1110">
            <v>53.313200000000002</v>
          </cell>
          <cell r="V1110">
            <v>314.62090000000001</v>
          </cell>
        </row>
        <row r="1111">
          <cell r="A1111" t="str">
            <v>m2perry DU 2-2015-6</v>
          </cell>
          <cell r="B1111" t="str">
            <v>m2perry DU 2-2015</v>
          </cell>
          <cell r="G1111">
            <v>13.54</v>
          </cell>
          <cell r="H1111">
            <v>36</v>
          </cell>
          <cell r="S1111">
            <v>38.7363</v>
          </cell>
          <cell r="V1111">
            <v>536.22489999999993</v>
          </cell>
        </row>
        <row r="1112">
          <cell r="A1112" t="str">
            <v>m2perry DU 2-2015-7</v>
          </cell>
          <cell r="B1112" t="str">
            <v>m2perry DU 2-2015</v>
          </cell>
          <cell r="G1112">
            <v>15.33</v>
          </cell>
          <cell r="H1112">
            <v>37.200000000000003</v>
          </cell>
          <cell r="S1112">
            <v>44.456000000000003</v>
          </cell>
          <cell r="V1112">
            <v>627.84059999999999</v>
          </cell>
        </row>
        <row r="1113">
          <cell r="A1113" t="str">
            <v>m2perry DU 2-2015-8</v>
          </cell>
          <cell r="B1113" t="str">
            <v>m2perry DU 2-2015</v>
          </cell>
          <cell r="G1113">
            <v>18.05</v>
          </cell>
          <cell r="H1113">
            <v>37.200000000000003</v>
          </cell>
          <cell r="S1113">
            <v>40.027500000000003</v>
          </cell>
          <cell r="V1113">
            <v>750.01090000000011</v>
          </cell>
        </row>
        <row r="1114">
          <cell r="A1114" t="str">
            <v>m2perry DU 2-2015-9</v>
          </cell>
          <cell r="B1114" t="str">
            <v>m2perry DU 2-2015</v>
          </cell>
          <cell r="G1114">
            <v>10.69</v>
          </cell>
          <cell r="H1114">
            <v>36</v>
          </cell>
          <cell r="S1114">
            <v>43.021999999999998</v>
          </cell>
          <cell r="V1114">
            <v>424.55960000000005</v>
          </cell>
        </row>
        <row r="1115">
          <cell r="A1115" t="str">
            <v>m2perry DU 2-2015-10</v>
          </cell>
          <cell r="B1115" t="str">
            <v>m2perry DU 2-2015</v>
          </cell>
          <cell r="G1115">
            <v>6.57</v>
          </cell>
          <cell r="H1115">
            <v>37.200000000000003</v>
          </cell>
          <cell r="S1115">
            <v>53.313200000000002</v>
          </cell>
          <cell r="V1115">
            <v>264.22919999999999</v>
          </cell>
        </row>
        <row r="1116">
          <cell r="A1116" t="str">
            <v>m2perry DU 2-2015-11</v>
          </cell>
          <cell r="B1116" t="str">
            <v>m2perry DU 2-2015</v>
          </cell>
          <cell r="G1116">
            <v>8.09</v>
          </cell>
          <cell r="H1116">
            <v>36</v>
          </cell>
          <cell r="S1116">
            <v>60.1648</v>
          </cell>
          <cell r="V1116">
            <v>355.88069999999999</v>
          </cell>
        </row>
        <row r="1117">
          <cell r="A1117" t="str">
            <v>m2perry DU 2-2015-12</v>
          </cell>
          <cell r="B1117" t="str">
            <v>m2perry DU 2-2015</v>
          </cell>
          <cell r="G1117">
            <v>8.19</v>
          </cell>
          <cell r="H1117">
            <v>37.200000000000003</v>
          </cell>
          <cell r="S1117">
            <v>62.170299999999997</v>
          </cell>
          <cell r="V1117">
            <v>380.64970000000005</v>
          </cell>
        </row>
        <row r="1118">
          <cell r="A1118" t="str">
            <v>m2perry DU 2-2016-1</v>
          </cell>
          <cell r="B1118" t="str">
            <v>m2perry DU 2-2016</v>
          </cell>
          <cell r="G1118">
            <v>7.53</v>
          </cell>
          <cell r="H1118">
            <v>37.200000000000003</v>
          </cell>
          <cell r="S1118">
            <v>44.456000000000003</v>
          </cell>
          <cell r="V1118">
            <v>319.5865</v>
          </cell>
        </row>
        <row r="1119">
          <cell r="A1119" t="str">
            <v>m2perry DU 2-2016-2</v>
          </cell>
          <cell r="B1119" t="str">
            <v>m2perry DU 2-2016</v>
          </cell>
          <cell r="G1119">
            <v>5.95</v>
          </cell>
          <cell r="H1119">
            <v>33.6</v>
          </cell>
          <cell r="S1119">
            <v>56.153799999999997</v>
          </cell>
          <cell r="V1119">
            <v>253.49369999999999</v>
          </cell>
        </row>
        <row r="1120">
          <cell r="A1120" t="str">
            <v>m2perry DU 2-2016-3</v>
          </cell>
          <cell r="B1120" t="str">
            <v>m2perry DU 2-2016</v>
          </cell>
          <cell r="G1120">
            <v>6.61</v>
          </cell>
          <cell r="H1120">
            <v>37.200000000000003</v>
          </cell>
          <cell r="S1120">
            <v>71.027500000000003</v>
          </cell>
          <cell r="V1120">
            <v>260.18369999999999</v>
          </cell>
        </row>
        <row r="1121">
          <cell r="A1121" t="str">
            <v>m2perry DU 2-2016-4</v>
          </cell>
          <cell r="B1121" t="str">
            <v>m2perry DU 2-2016</v>
          </cell>
          <cell r="G1121">
            <v>7.03</v>
          </cell>
          <cell r="H1121">
            <v>36</v>
          </cell>
          <cell r="S1121">
            <v>43.021999999999998</v>
          </cell>
          <cell r="V1121">
            <v>250.89509999999999</v>
          </cell>
        </row>
        <row r="1122">
          <cell r="A1122" t="str">
            <v>m2perry DU 2-2016-5</v>
          </cell>
          <cell r="B1122" t="str">
            <v>m2perry DU 2-2016</v>
          </cell>
          <cell r="G1122">
            <v>9.15</v>
          </cell>
          <cell r="H1122">
            <v>37.200000000000003</v>
          </cell>
          <cell r="S1122">
            <v>48.884599999999999</v>
          </cell>
          <cell r="V1122">
            <v>329.536</v>
          </cell>
        </row>
        <row r="1123">
          <cell r="A1123" t="str">
            <v>m2perry DU 2-2016-6</v>
          </cell>
          <cell r="B1123" t="str">
            <v>m2perry DU 2-2016</v>
          </cell>
          <cell r="G1123">
            <v>13.12</v>
          </cell>
          <cell r="H1123">
            <v>36</v>
          </cell>
          <cell r="S1123">
            <v>43.021999999999998</v>
          </cell>
          <cell r="V1123">
            <v>530.65250000000003</v>
          </cell>
        </row>
        <row r="1124">
          <cell r="A1124" t="str">
            <v>m2perry DU 2-2016-7</v>
          </cell>
          <cell r="B1124" t="str">
            <v>m2perry DU 2-2016</v>
          </cell>
          <cell r="G1124">
            <v>16.22</v>
          </cell>
          <cell r="H1124">
            <v>37.200000000000003</v>
          </cell>
          <cell r="S1124">
            <v>53.313200000000002</v>
          </cell>
          <cell r="V1124">
            <v>638.94650000000001</v>
          </cell>
        </row>
        <row r="1125">
          <cell r="A1125" t="str">
            <v>m2perry DU 2-2016-8</v>
          </cell>
          <cell r="B1125" t="str">
            <v>m2perry DU 2-2016</v>
          </cell>
          <cell r="G1125">
            <v>17.600000000000001</v>
          </cell>
          <cell r="H1125">
            <v>37.200000000000003</v>
          </cell>
          <cell r="S1125">
            <v>44.456000000000003</v>
          </cell>
          <cell r="V1125">
            <v>737.35180000000003</v>
          </cell>
        </row>
        <row r="1126">
          <cell r="A1126" t="str">
            <v>m2perry DU 2-2016-9</v>
          </cell>
          <cell r="B1126" t="str">
            <v>m2perry DU 2-2016</v>
          </cell>
          <cell r="G1126">
            <v>11.43</v>
          </cell>
          <cell r="H1126">
            <v>36</v>
          </cell>
          <cell r="S1126">
            <v>47.307699999999997</v>
          </cell>
          <cell r="V1126">
            <v>459.2593</v>
          </cell>
        </row>
        <row r="1127">
          <cell r="A1127" t="str">
            <v>m2perry DU 2-2016-10</v>
          </cell>
          <cell r="B1127" t="str">
            <v>m2perry DU 2-2016</v>
          </cell>
          <cell r="G1127">
            <v>8.2799999999999994</v>
          </cell>
          <cell r="H1127">
            <v>37.200000000000003</v>
          </cell>
          <cell r="S1127">
            <v>66.5989</v>
          </cell>
          <cell r="V1127">
            <v>331.58629999999999</v>
          </cell>
        </row>
        <row r="1128">
          <cell r="A1128" t="str">
            <v>m2perry DU 2-2016-11</v>
          </cell>
          <cell r="B1128" t="str">
            <v>m2perry DU 2-2016</v>
          </cell>
          <cell r="G1128">
            <v>7.02</v>
          </cell>
          <cell r="H1128">
            <v>36</v>
          </cell>
          <cell r="S1128">
            <v>51.593400000000003</v>
          </cell>
          <cell r="V1128">
            <v>302.1857</v>
          </cell>
        </row>
        <row r="1129">
          <cell r="A1129" t="str">
            <v>m2perry DU 2-2016-12</v>
          </cell>
          <cell r="B1129" t="str">
            <v>m2perry DU 2-2016</v>
          </cell>
          <cell r="G1129">
            <v>7.54</v>
          </cell>
          <cell r="H1129">
            <v>37.200000000000003</v>
          </cell>
          <cell r="S1129">
            <v>53.313200000000002</v>
          </cell>
          <cell r="V1129">
            <v>358.11740000000003</v>
          </cell>
        </row>
        <row r="1130">
          <cell r="A1130" t="str">
            <v>m2perry DU 2-2017-1</v>
          </cell>
          <cell r="B1130" t="str">
            <v>m2perry DU 2-2017</v>
          </cell>
          <cell r="G1130">
            <v>7.86</v>
          </cell>
          <cell r="H1130">
            <v>37.200000000000003</v>
          </cell>
          <cell r="S1130">
            <v>84.313199999999995</v>
          </cell>
          <cell r="V1130">
            <v>334.46619999999996</v>
          </cell>
        </row>
        <row r="1131">
          <cell r="A1131" t="str">
            <v>m2perry DU 2-2017-2</v>
          </cell>
          <cell r="B1131" t="str">
            <v>m2perry DU 2-2017</v>
          </cell>
          <cell r="G1131">
            <v>7.05</v>
          </cell>
          <cell r="H1131">
            <v>33.6</v>
          </cell>
          <cell r="S1131">
            <v>52.153799999999997</v>
          </cell>
          <cell r="V1131">
            <v>296.96859999999998</v>
          </cell>
        </row>
        <row r="1132">
          <cell r="A1132" t="str">
            <v>m2perry DU 2-2017-3</v>
          </cell>
          <cell r="B1132" t="str">
            <v>m2perry DU 2-2017</v>
          </cell>
          <cell r="G1132">
            <v>7.2</v>
          </cell>
          <cell r="H1132">
            <v>37.200000000000003</v>
          </cell>
          <cell r="S1132">
            <v>71.027500000000003</v>
          </cell>
          <cell r="V1132">
            <v>284.23250000000002</v>
          </cell>
        </row>
        <row r="1133">
          <cell r="A1133" t="str">
            <v>m2perry DU 2-2017-4</v>
          </cell>
          <cell r="B1133" t="str">
            <v>m2perry DU 2-2017</v>
          </cell>
          <cell r="G1133">
            <v>4.43</v>
          </cell>
          <cell r="H1133">
            <v>36</v>
          </cell>
          <cell r="S1133">
            <v>68.7363</v>
          </cell>
          <cell r="V1133">
            <v>158.60470000000001</v>
          </cell>
        </row>
        <row r="1134">
          <cell r="A1134" t="str">
            <v>m2perry DU 2-2017-5</v>
          </cell>
          <cell r="B1134" t="str">
            <v>m2perry DU 2-2017</v>
          </cell>
          <cell r="G1134">
            <v>10.87</v>
          </cell>
          <cell r="H1134">
            <v>37.200000000000003</v>
          </cell>
          <cell r="S1134">
            <v>40.027500000000003</v>
          </cell>
          <cell r="V1134">
            <v>395.40350000000001</v>
          </cell>
        </row>
        <row r="1135">
          <cell r="A1135" t="str">
            <v>m2perry DU 2-2017-6</v>
          </cell>
          <cell r="B1135" t="str">
            <v>m2perry DU 2-2017</v>
          </cell>
          <cell r="G1135">
            <v>13.39</v>
          </cell>
          <cell r="H1135">
            <v>36</v>
          </cell>
          <cell r="S1135">
            <v>47.307699999999997</v>
          </cell>
          <cell r="V1135">
            <v>535.1386</v>
          </cell>
        </row>
        <row r="1136">
          <cell r="A1136" t="str">
            <v>m2perry DU 2-2017-7</v>
          </cell>
          <cell r="B1136" t="str">
            <v>m2perry DU 2-2017</v>
          </cell>
          <cell r="G1136">
            <v>17.170000000000002</v>
          </cell>
          <cell r="H1136">
            <v>37.200000000000003</v>
          </cell>
          <cell r="S1136">
            <v>40.027500000000003</v>
          </cell>
          <cell r="V1136">
            <v>697.16279999999995</v>
          </cell>
        </row>
        <row r="1137">
          <cell r="A1137" t="str">
            <v>m2perry DU 2-2017-8</v>
          </cell>
          <cell r="B1137" t="str">
            <v>m2perry DU 2-2017</v>
          </cell>
          <cell r="G1137">
            <v>18.46</v>
          </cell>
          <cell r="H1137">
            <v>37.200000000000003</v>
          </cell>
          <cell r="S1137">
            <v>44.456000000000003</v>
          </cell>
          <cell r="V1137">
            <v>761.88729999999998</v>
          </cell>
        </row>
        <row r="1138">
          <cell r="A1138" t="str">
            <v>m2perry DU 2-2017-9</v>
          </cell>
          <cell r="B1138" t="str">
            <v>m2perry DU 2-2017</v>
          </cell>
          <cell r="G1138">
            <v>11.3</v>
          </cell>
          <cell r="H1138">
            <v>36</v>
          </cell>
          <cell r="S1138">
            <v>43.021999999999998</v>
          </cell>
          <cell r="V1138">
            <v>452.5763</v>
          </cell>
        </row>
        <row r="1139">
          <cell r="A1139" t="str">
            <v>m2perry DU 2-2017-10</v>
          </cell>
          <cell r="B1139" t="str">
            <v>m2perry DU 2-2017</v>
          </cell>
          <cell r="G1139">
            <v>8.17</v>
          </cell>
          <cell r="H1139">
            <v>37.200000000000003</v>
          </cell>
          <cell r="S1139">
            <v>79.884600000000006</v>
          </cell>
          <cell r="V1139">
            <v>334.25869999999998</v>
          </cell>
        </row>
        <row r="1140">
          <cell r="A1140" t="str">
            <v>m2perry DU 2-2017-11</v>
          </cell>
          <cell r="B1140" t="str">
            <v>m2perry DU 2-2017</v>
          </cell>
          <cell r="G1140">
            <v>7.34</v>
          </cell>
          <cell r="H1140">
            <v>36</v>
          </cell>
          <cell r="S1140">
            <v>64.450500000000005</v>
          </cell>
          <cell r="V1140">
            <v>328.41279999999995</v>
          </cell>
        </row>
        <row r="1141">
          <cell r="A1141" t="str">
            <v>m2perry DU 2-2017-12</v>
          </cell>
          <cell r="B1141" t="str">
            <v>m2perry DU 2-2017</v>
          </cell>
          <cell r="G1141">
            <v>8.41</v>
          </cell>
          <cell r="H1141">
            <v>37.200000000000003</v>
          </cell>
          <cell r="S1141">
            <v>66.5989</v>
          </cell>
          <cell r="V1141">
            <v>393.14640000000003</v>
          </cell>
        </row>
        <row r="1142">
          <cell r="A1142" t="str">
            <v>m2perry DU 2-2018-1</v>
          </cell>
          <cell r="B1142" t="str">
            <v>m2perry DU 2-2018</v>
          </cell>
          <cell r="G1142">
            <v>8.7200000000000006</v>
          </cell>
          <cell r="H1142">
            <v>37.200000000000003</v>
          </cell>
          <cell r="S1142">
            <v>66.5989</v>
          </cell>
          <cell r="V1142">
            <v>379.51050000000004</v>
          </cell>
        </row>
        <row r="1143">
          <cell r="A1143" t="str">
            <v>m2perry DU 2-2018-2</v>
          </cell>
          <cell r="B1143" t="str">
            <v>m2perry DU 2-2018</v>
          </cell>
          <cell r="G1143">
            <v>6.69</v>
          </cell>
          <cell r="H1143">
            <v>33.6</v>
          </cell>
          <cell r="S1143">
            <v>56.153799999999997</v>
          </cell>
          <cell r="V1143">
            <v>282.31440000000003</v>
          </cell>
        </row>
        <row r="1144">
          <cell r="A1144" t="str">
            <v>m2perry DU 2-2018-3</v>
          </cell>
          <cell r="B1144" t="str">
            <v>m2perry DU 2-2018</v>
          </cell>
          <cell r="G1144">
            <v>8.5299999999999994</v>
          </cell>
          <cell r="H1144">
            <v>37.200000000000003</v>
          </cell>
          <cell r="S1144">
            <v>57.741799999999998</v>
          </cell>
          <cell r="V1144">
            <v>340.39500000000004</v>
          </cell>
        </row>
        <row r="1145">
          <cell r="A1145" t="str">
            <v>m2perry DU 2-2018-4</v>
          </cell>
          <cell r="B1145" t="str">
            <v>m2perry DU 2-2018</v>
          </cell>
          <cell r="G1145">
            <v>5.3</v>
          </cell>
          <cell r="H1145">
            <v>36</v>
          </cell>
          <cell r="S1145">
            <v>55.879100000000001</v>
          </cell>
          <cell r="V1145">
            <v>202.95590000000001</v>
          </cell>
        </row>
        <row r="1146">
          <cell r="A1146" t="str">
            <v>m2perry DU 2-2018-5</v>
          </cell>
          <cell r="B1146" t="str">
            <v>m2perry DU 2-2018</v>
          </cell>
          <cell r="G1146">
            <v>9.4499999999999993</v>
          </cell>
          <cell r="H1146">
            <v>37.200000000000003</v>
          </cell>
          <cell r="S1146">
            <v>62.170299999999997</v>
          </cell>
          <cell r="V1146">
            <v>348.82310000000001</v>
          </cell>
        </row>
        <row r="1147">
          <cell r="A1147" t="str">
            <v>m2perry DU 2-2018-6</v>
          </cell>
          <cell r="B1147" t="str">
            <v>m2perry DU 2-2018</v>
          </cell>
          <cell r="G1147">
            <v>14.79</v>
          </cell>
          <cell r="H1147">
            <v>36</v>
          </cell>
          <cell r="S1147">
            <v>38.7363</v>
          </cell>
          <cell r="V1147">
            <v>589.61020000000008</v>
          </cell>
        </row>
        <row r="1148">
          <cell r="A1148" t="str">
            <v>m2perry DU 2-2018-7</v>
          </cell>
          <cell r="B1148" t="str">
            <v>m2perry DU 2-2018</v>
          </cell>
          <cell r="G1148">
            <v>16.55</v>
          </cell>
          <cell r="H1148">
            <v>37.200000000000003</v>
          </cell>
          <cell r="S1148">
            <v>53.313200000000002</v>
          </cell>
          <cell r="V1148">
            <v>670.3646</v>
          </cell>
        </row>
        <row r="1149">
          <cell r="A1149" t="str">
            <v>m2perry DU 2-2018-8</v>
          </cell>
          <cell r="B1149" t="str">
            <v>m2perry DU 2-2018</v>
          </cell>
          <cell r="G1149">
            <v>17.68</v>
          </cell>
          <cell r="H1149">
            <v>37.200000000000003</v>
          </cell>
          <cell r="S1149">
            <v>40.027500000000003</v>
          </cell>
          <cell r="V1149">
            <v>729.94560000000001</v>
          </cell>
        </row>
        <row r="1150">
          <cell r="A1150" t="str">
            <v>m2perry DU 2-2018-9</v>
          </cell>
          <cell r="B1150" t="str">
            <v>m2perry DU 2-2018</v>
          </cell>
          <cell r="G1150">
            <v>12.11</v>
          </cell>
          <cell r="H1150">
            <v>36</v>
          </cell>
          <cell r="S1150">
            <v>47.307699999999997</v>
          </cell>
          <cell r="V1150">
            <v>484.26840000000004</v>
          </cell>
        </row>
        <row r="1151">
          <cell r="A1151" t="str">
            <v>m2perry DU 2-2018-10</v>
          </cell>
          <cell r="B1151" t="str">
            <v>m2perry DU 2-2018</v>
          </cell>
          <cell r="G1151">
            <v>7.71</v>
          </cell>
          <cell r="H1151">
            <v>37.200000000000003</v>
          </cell>
          <cell r="S1151">
            <v>79.884600000000006</v>
          </cell>
          <cell r="V1151">
            <v>313.5462</v>
          </cell>
        </row>
        <row r="1152">
          <cell r="A1152" t="str">
            <v>m2perry DU 2-2018-11</v>
          </cell>
          <cell r="B1152" t="str">
            <v>m2perry DU 2-2018</v>
          </cell>
          <cell r="G1152">
            <v>9.48</v>
          </cell>
          <cell r="H1152">
            <v>36</v>
          </cell>
          <cell r="S1152">
            <v>64.450500000000005</v>
          </cell>
          <cell r="V1152">
            <v>418.51280000000003</v>
          </cell>
        </row>
        <row r="1153">
          <cell r="A1153" t="str">
            <v>m2perry DU 2-2018-12</v>
          </cell>
          <cell r="B1153" t="str">
            <v>m2perry DU 2-2018</v>
          </cell>
          <cell r="G1153">
            <v>7.75</v>
          </cell>
          <cell r="H1153">
            <v>37.200000000000003</v>
          </cell>
          <cell r="S1153">
            <v>66.5989</v>
          </cell>
          <cell r="V1153">
            <v>360.04579999999999</v>
          </cell>
        </row>
        <row r="1154">
          <cell r="A1154" t="str">
            <v>m2perry DU 2-2019-1</v>
          </cell>
          <cell r="B1154" t="str">
            <v>m2perry DU 2-2019</v>
          </cell>
          <cell r="G1154">
            <v>8.68</v>
          </cell>
          <cell r="H1154">
            <v>37.200000000000003</v>
          </cell>
          <cell r="S1154">
            <v>71.027500000000003</v>
          </cell>
          <cell r="V1154">
            <v>374.77960000000002</v>
          </cell>
        </row>
        <row r="1155">
          <cell r="A1155" t="str">
            <v>m2perry DU 2-2019-2</v>
          </cell>
          <cell r="B1155" t="str">
            <v>m2perry DU 2-2019</v>
          </cell>
          <cell r="G1155">
            <v>6.35</v>
          </cell>
          <cell r="H1155">
            <v>33.6</v>
          </cell>
          <cell r="S1155">
            <v>76.153800000000004</v>
          </cell>
          <cell r="V1155">
            <v>262.8904</v>
          </cell>
        </row>
        <row r="1156">
          <cell r="A1156" t="str">
            <v>m2perry DU 2-2019-3</v>
          </cell>
          <cell r="B1156" t="str">
            <v>m2perry DU 2-2019</v>
          </cell>
          <cell r="G1156">
            <v>7.92</v>
          </cell>
          <cell r="H1156">
            <v>37.200000000000003</v>
          </cell>
          <cell r="S1156">
            <v>62.170299999999997</v>
          </cell>
          <cell r="V1156">
            <v>319.50080000000003</v>
          </cell>
        </row>
        <row r="1157">
          <cell r="A1157" t="str">
            <v>m2perry DU 2-2019-4</v>
          </cell>
          <cell r="B1157" t="str">
            <v>m2perry DU 2-2019</v>
          </cell>
          <cell r="G1157">
            <v>4.7699999999999996</v>
          </cell>
          <cell r="H1157">
            <v>36</v>
          </cell>
          <cell r="S1157">
            <v>68.7363</v>
          </cell>
          <cell r="V1157">
            <v>177.50890000000001</v>
          </cell>
        </row>
        <row r="1158">
          <cell r="A1158" t="str">
            <v>m2perry DU 2-2019-5</v>
          </cell>
          <cell r="B1158" t="str">
            <v>m2perry DU 2-2019</v>
          </cell>
          <cell r="G1158">
            <v>10.78</v>
          </cell>
          <cell r="H1158">
            <v>37.200000000000003</v>
          </cell>
          <cell r="S1158">
            <v>66.5989</v>
          </cell>
          <cell r="V1158">
            <v>406.85430000000002</v>
          </cell>
        </row>
        <row r="1159">
          <cell r="A1159" t="str">
            <v>m2perry DU 2-2019-6</v>
          </cell>
          <cell r="B1159" t="str">
            <v>m2perry DU 2-2019</v>
          </cell>
          <cell r="G1159">
            <v>13.09</v>
          </cell>
          <cell r="H1159">
            <v>36</v>
          </cell>
          <cell r="S1159">
            <v>47.307699999999997</v>
          </cell>
          <cell r="V1159">
            <v>531.48349999999994</v>
          </cell>
        </row>
        <row r="1160">
          <cell r="A1160" t="str">
            <v>m2perry DU 2-2019-7</v>
          </cell>
          <cell r="B1160" t="str">
            <v>m2perry DU 2-2019</v>
          </cell>
          <cell r="G1160">
            <v>18.100000000000001</v>
          </cell>
          <cell r="H1160">
            <v>37.200000000000003</v>
          </cell>
          <cell r="S1160">
            <v>44.456000000000003</v>
          </cell>
          <cell r="V1160">
            <v>734.9837</v>
          </cell>
        </row>
        <row r="1161">
          <cell r="A1161" t="str">
            <v>m2perry DU 2-2019-8</v>
          </cell>
          <cell r="B1161" t="str">
            <v>m2perry DU 2-2019</v>
          </cell>
          <cell r="G1161">
            <v>18.96</v>
          </cell>
          <cell r="H1161">
            <v>37.200000000000003</v>
          </cell>
          <cell r="S1161">
            <v>44.456000000000003</v>
          </cell>
          <cell r="V1161">
            <v>788.43209999999999</v>
          </cell>
        </row>
        <row r="1162">
          <cell r="A1162" t="str">
            <v>m2perry DU 2-2019-9</v>
          </cell>
          <cell r="B1162" t="str">
            <v>m2perry DU 2-2019</v>
          </cell>
          <cell r="G1162">
            <v>12.21</v>
          </cell>
          <cell r="H1162">
            <v>36</v>
          </cell>
          <cell r="S1162">
            <v>47.307699999999997</v>
          </cell>
          <cell r="V1162">
            <v>494.01640000000003</v>
          </cell>
        </row>
        <row r="1163">
          <cell r="A1163" t="str">
            <v>m2perry DU 2-2019-10</v>
          </cell>
          <cell r="B1163" t="str">
            <v>m2perry DU 2-2019</v>
          </cell>
          <cell r="G1163">
            <v>8.7899999999999991</v>
          </cell>
          <cell r="H1163">
            <v>37.200000000000003</v>
          </cell>
          <cell r="S1163">
            <v>66.5989</v>
          </cell>
          <cell r="V1163">
            <v>349.82330000000002</v>
          </cell>
        </row>
        <row r="1164">
          <cell r="A1164" t="str">
            <v>m2perry DU 2-2019-11</v>
          </cell>
          <cell r="B1164" t="str">
            <v>m2perry DU 2-2019</v>
          </cell>
          <cell r="G1164">
            <v>10.37</v>
          </cell>
          <cell r="H1164">
            <v>36</v>
          </cell>
          <cell r="S1164">
            <v>68.7363</v>
          </cell>
          <cell r="V1164">
            <v>460.48469999999998</v>
          </cell>
        </row>
        <row r="1165">
          <cell r="A1165" t="str">
            <v>m2perry DU 2-2019-12</v>
          </cell>
          <cell r="B1165" t="str">
            <v>m2perry DU 2-2019</v>
          </cell>
          <cell r="G1165">
            <v>8.84</v>
          </cell>
          <cell r="H1165">
            <v>37.200000000000003</v>
          </cell>
          <cell r="S1165">
            <v>79.884600000000006</v>
          </cell>
          <cell r="V1165">
            <v>413.56509999999997</v>
          </cell>
        </row>
        <row r="1166">
          <cell r="A1166" t="str">
            <v>m2perry DU 2-2020-1</v>
          </cell>
          <cell r="B1166" t="str">
            <v>m2perry DU 2-2020</v>
          </cell>
          <cell r="G1166">
            <v>8.86</v>
          </cell>
          <cell r="H1166">
            <v>37.200000000000003</v>
          </cell>
          <cell r="S1166">
            <v>93.170299999999997</v>
          </cell>
          <cell r="V1166">
            <v>380.20890000000003</v>
          </cell>
        </row>
        <row r="1167">
          <cell r="A1167" t="str">
            <v>m2perry DU 2-2020-2</v>
          </cell>
          <cell r="B1167" t="str">
            <v>m2perry DU 2-2020</v>
          </cell>
          <cell r="G1167">
            <v>7.4</v>
          </cell>
          <cell r="H1167">
            <v>33.6</v>
          </cell>
          <cell r="S1167">
            <v>64.153800000000004</v>
          </cell>
          <cell r="V1167">
            <v>324.2192</v>
          </cell>
        </row>
        <row r="1168">
          <cell r="A1168" t="str">
            <v>m2perry DU 2-2020-3</v>
          </cell>
          <cell r="B1168" t="str">
            <v>m2perry DU 2-2020</v>
          </cell>
          <cell r="G1168">
            <v>6.86</v>
          </cell>
          <cell r="H1168">
            <v>37.200000000000003</v>
          </cell>
          <cell r="S1168">
            <v>62.170299999999997</v>
          </cell>
          <cell r="V1168">
            <v>276.82589999999999</v>
          </cell>
        </row>
        <row r="1169">
          <cell r="A1169" t="str">
            <v>m2perry DU 2-2020-4</v>
          </cell>
          <cell r="B1169" t="str">
            <v>m2perry DU 2-2020</v>
          </cell>
          <cell r="G1169">
            <v>6.75</v>
          </cell>
          <cell r="H1169">
            <v>36</v>
          </cell>
          <cell r="S1169">
            <v>55.879100000000001</v>
          </cell>
          <cell r="V1169">
            <v>241.5146</v>
          </cell>
        </row>
        <row r="1170">
          <cell r="A1170" t="str">
            <v>m2perry DU 2-2020-5</v>
          </cell>
          <cell r="B1170" t="str">
            <v>m2perry DU 2-2020</v>
          </cell>
          <cell r="G1170">
            <v>11.42</v>
          </cell>
          <cell r="H1170">
            <v>37.200000000000003</v>
          </cell>
          <cell r="S1170">
            <v>62.170299999999997</v>
          </cell>
          <cell r="V1170">
            <v>421.53839999999997</v>
          </cell>
        </row>
        <row r="1171">
          <cell r="A1171" t="str">
            <v>m2perry DU 2-2020-6</v>
          </cell>
          <cell r="B1171" t="str">
            <v>m2perry DU 2-2020</v>
          </cell>
          <cell r="G1171">
            <v>15.07</v>
          </cell>
          <cell r="H1171">
            <v>36</v>
          </cell>
          <cell r="S1171">
            <v>47.307699999999997</v>
          </cell>
          <cell r="V1171">
            <v>613.01220000000001</v>
          </cell>
        </row>
        <row r="1172">
          <cell r="A1172" t="str">
            <v>m2perry DU 2-2020-7</v>
          </cell>
          <cell r="B1172" t="str">
            <v>m2perry DU 2-2020</v>
          </cell>
          <cell r="G1172">
            <v>17.88</v>
          </cell>
          <cell r="H1172">
            <v>37.200000000000003</v>
          </cell>
          <cell r="S1172">
            <v>31.170300000000001</v>
          </cell>
          <cell r="V1172">
            <v>729.27010000000007</v>
          </cell>
        </row>
        <row r="1173">
          <cell r="A1173" t="str">
            <v>m2perry DU 2-2020-8</v>
          </cell>
          <cell r="B1173" t="str">
            <v>m2perry DU 2-2020</v>
          </cell>
          <cell r="G1173">
            <v>18.600000000000001</v>
          </cell>
          <cell r="H1173">
            <v>37.200000000000003</v>
          </cell>
          <cell r="S1173">
            <v>40.027500000000003</v>
          </cell>
          <cell r="V1173">
            <v>773.61090000000002</v>
          </cell>
        </row>
        <row r="1174">
          <cell r="A1174" t="str">
            <v>m2perry DU 2-2020-9</v>
          </cell>
          <cell r="B1174" t="str">
            <v>m2perry DU 2-2020</v>
          </cell>
          <cell r="G1174">
            <v>11.35</v>
          </cell>
          <cell r="H1174">
            <v>36</v>
          </cell>
          <cell r="S1174">
            <v>60.1648</v>
          </cell>
          <cell r="V1174">
            <v>444.33850000000001</v>
          </cell>
        </row>
        <row r="1175">
          <cell r="A1175" t="str">
            <v>m2perry DU 2-2020-10</v>
          </cell>
          <cell r="B1175" t="str">
            <v>m2perry DU 2-2020</v>
          </cell>
          <cell r="G1175">
            <v>7.85</v>
          </cell>
          <cell r="H1175">
            <v>37.200000000000003</v>
          </cell>
          <cell r="S1175">
            <v>75.456000000000003</v>
          </cell>
          <cell r="V1175">
            <v>318.6028</v>
          </cell>
        </row>
        <row r="1176">
          <cell r="A1176" t="str">
            <v>m2perry DU 2-2020-11</v>
          </cell>
          <cell r="B1176" t="str">
            <v>m2perry DU 2-2020</v>
          </cell>
          <cell r="G1176">
            <v>9.0500000000000007</v>
          </cell>
          <cell r="H1176">
            <v>36</v>
          </cell>
          <cell r="S1176">
            <v>85.879099999999994</v>
          </cell>
          <cell r="V1176">
            <v>394.8612</v>
          </cell>
        </row>
        <row r="1177">
          <cell r="A1177" t="str">
            <v>m2perry DU 2-2020-12</v>
          </cell>
          <cell r="B1177" t="str">
            <v>m2perry DU 2-2020</v>
          </cell>
          <cell r="G1177">
            <v>8.6300000000000008</v>
          </cell>
          <cell r="H1177">
            <v>37.200000000000003</v>
          </cell>
          <cell r="S1177">
            <v>75.456000000000003</v>
          </cell>
          <cell r="V1177">
            <v>404.95119999999997</v>
          </cell>
        </row>
        <row r="1178">
          <cell r="A1178" t="str">
            <v>m2perry DU 2-2021-1</v>
          </cell>
          <cell r="B1178" t="str">
            <v>m2perry DU 2-2021</v>
          </cell>
          <cell r="G1178">
            <v>10.57</v>
          </cell>
          <cell r="H1178">
            <v>37.200000000000003</v>
          </cell>
          <cell r="S1178">
            <v>84.313199999999995</v>
          </cell>
          <cell r="V1178">
            <v>460.83509999999995</v>
          </cell>
        </row>
        <row r="1179">
          <cell r="A1179" t="str">
            <v>m2perry DU 2-2021-2</v>
          </cell>
          <cell r="B1179" t="str">
            <v>m2perry DU 2-2021</v>
          </cell>
          <cell r="G1179">
            <v>7.7</v>
          </cell>
          <cell r="H1179">
            <v>33.6</v>
          </cell>
          <cell r="S1179">
            <v>88.153800000000004</v>
          </cell>
          <cell r="V1179">
            <v>318.80279999999999</v>
          </cell>
        </row>
        <row r="1180">
          <cell r="A1180" t="str">
            <v>m2perry DU 2-2021-3</v>
          </cell>
          <cell r="B1180" t="str">
            <v>m2perry DU 2-2021</v>
          </cell>
          <cell r="G1180">
            <v>6.92</v>
          </cell>
          <cell r="H1180">
            <v>37.200000000000003</v>
          </cell>
          <cell r="S1180">
            <v>71.027500000000003</v>
          </cell>
          <cell r="V1180">
            <v>271.89799999999997</v>
          </cell>
        </row>
        <row r="1181">
          <cell r="A1181" t="str">
            <v>m2perry DU 2-2021-4</v>
          </cell>
          <cell r="B1181" t="str">
            <v>m2perry DU 2-2021</v>
          </cell>
          <cell r="G1181">
            <v>6.54</v>
          </cell>
          <cell r="H1181">
            <v>36</v>
          </cell>
          <cell r="S1181">
            <v>85.879099999999994</v>
          </cell>
          <cell r="V1181">
            <v>237.56789999999998</v>
          </cell>
        </row>
        <row r="1182">
          <cell r="A1182" t="str">
            <v>m2perry DU 2-2021-5</v>
          </cell>
          <cell r="B1182" t="str">
            <v>m2perry DU 2-2021</v>
          </cell>
          <cell r="G1182">
            <v>11.58</v>
          </cell>
          <cell r="H1182">
            <v>37.200000000000003</v>
          </cell>
          <cell r="S1182">
            <v>57.741799999999998</v>
          </cell>
          <cell r="V1182">
            <v>430.32010000000002</v>
          </cell>
        </row>
        <row r="1183">
          <cell r="A1183" t="str">
            <v>m2perry DU 2-2021-6</v>
          </cell>
          <cell r="B1183" t="str">
            <v>m2perry DU 2-2021</v>
          </cell>
          <cell r="G1183">
            <v>16.23</v>
          </cell>
          <cell r="H1183">
            <v>36</v>
          </cell>
          <cell r="S1183">
            <v>43.021999999999998</v>
          </cell>
          <cell r="V1183">
            <v>645.09979999999996</v>
          </cell>
        </row>
        <row r="1184">
          <cell r="A1184" t="str">
            <v>m2perry DU 2-2021-7</v>
          </cell>
          <cell r="B1184" t="str">
            <v>m2perry DU 2-2021</v>
          </cell>
          <cell r="G1184">
            <v>17.55</v>
          </cell>
          <cell r="H1184">
            <v>37.200000000000003</v>
          </cell>
          <cell r="S1184">
            <v>53.313200000000002</v>
          </cell>
          <cell r="V1184">
            <v>714.58850000000007</v>
          </cell>
        </row>
        <row r="1185">
          <cell r="A1185" t="str">
            <v>m2perry DU 2-2021-8</v>
          </cell>
          <cell r="B1185" t="str">
            <v>m2perry DU 2-2021</v>
          </cell>
          <cell r="G1185">
            <v>19.87</v>
          </cell>
          <cell r="H1185">
            <v>37.200000000000003</v>
          </cell>
          <cell r="S1185">
            <v>31.170300000000001</v>
          </cell>
          <cell r="V1185">
            <v>831.20299999999997</v>
          </cell>
        </row>
        <row r="1186">
          <cell r="A1186" t="str">
            <v>m2perry DU 2-2021-9</v>
          </cell>
          <cell r="B1186" t="str">
            <v>m2perry DU 2-2021</v>
          </cell>
          <cell r="G1186">
            <v>13.38</v>
          </cell>
          <cell r="H1186">
            <v>36</v>
          </cell>
          <cell r="S1186">
            <v>51.593400000000003</v>
          </cell>
          <cell r="V1186">
            <v>533.81499999999994</v>
          </cell>
        </row>
        <row r="1187">
          <cell r="A1187" t="str">
            <v>m2perry DU 2-2021-10</v>
          </cell>
          <cell r="B1187" t="str">
            <v>m2perry DU 2-2021</v>
          </cell>
          <cell r="G1187">
            <v>9.32</v>
          </cell>
          <cell r="H1187">
            <v>37.200000000000003</v>
          </cell>
          <cell r="S1187">
            <v>75.456000000000003</v>
          </cell>
          <cell r="V1187">
            <v>369.04209999999995</v>
          </cell>
        </row>
        <row r="1188">
          <cell r="A1188" t="str">
            <v>m2perry DU 2-2021-11</v>
          </cell>
          <cell r="B1188" t="str">
            <v>m2perry DU 2-2021</v>
          </cell>
          <cell r="G1188">
            <v>8.36</v>
          </cell>
          <cell r="H1188">
            <v>36</v>
          </cell>
          <cell r="S1188">
            <v>81.593400000000003</v>
          </cell>
          <cell r="V1188">
            <v>374.37740000000002</v>
          </cell>
        </row>
        <row r="1189">
          <cell r="A1189" t="str">
            <v>m2perry DU 2-2021-12</v>
          </cell>
          <cell r="B1189" t="str">
            <v>m2perry DU 2-2021</v>
          </cell>
          <cell r="G1189">
            <v>8.74</v>
          </cell>
          <cell r="H1189">
            <v>37.200000000000003</v>
          </cell>
          <cell r="S1189">
            <v>84.313199999999995</v>
          </cell>
          <cell r="V1189">
            <v>409.47489999999999</v>
          </cell>
        </row>
        <row r="1190">
          <cell r="A1190" t="str">
            <v>m2perry DU 2-2022-1</v>
          </cell>
          <cell r="B1190" t="str">
            <v>m2perry DU 2-2022</v>
          </cell>
          <cell r="G1190">
            <v>10.24</v>
          </cell>
          <cell r="H1190">
            <v>37.200000000000003</v>
          </cell>
          <cell r="S1190">
            <v>71.027500000000003</v>
          </cell>
          <cell r="V1190">
            <v>441.53870000000001</v>
          </cell>
        </row>
        <row r="1191">
          <cell r="A1191" t="str">
            <v>m2perry DU 2-2022-2</v>
          </cell>
          <cell r="B1191" t="str">
            <v>m2perry DU 2-2022</v>
          </cell>
          <cell r="G1191">
            <v>8.35</v>
          </cell>
          <cell r="H1191">
            <v>33.6</v>
          </cell>
          <cell r="S1191">
            <v>72.153800000000004</v>
          </cell>
          <cell r="V1191">
            <v>342.12419999999997</v>
          </cell>
        </row>
        <row r="1192">
          <cell r="A1192" t="str">
            <v>m2perry DU 2-2022-3</v>
          </cell>
          <cell r="B1192" t="str">
            <v>m2perry DU 2-2022</v>
          </cell>
          <cell r="G1192">
            <v>6.53</v>
          </cell>
          <cell r="H1192">
            <v>37.200000000000003</v>
          </cell>
          <cell r="S1192">
            <v>88.741799999999998</v>
          </cell>
          <cell r="V1192">
            <v>253.91910000000001</v>
          </cell>
        </row>
        <row r="1193">
          <cell r="A1193" t="str">
            <v>m2perry DU 2-2022-4</v>
          </cell>
          <cell r="B1193" t="str">
            <v>m2perry DU 2-2022</v>
          </cell>
          <cell r="G1193">
            <v>7.23</v>
          </cell>
          <cell r="H1193">
            <v>36</v>
          </cell>
          <cell r="S1193">
            <v>81.593400000000003</v>
          </cell>
          <cell r="V1193">
            <v>263.9966</v>
          </cell>
        </row>
        <row r="1194">
          <cell r="A1194" t="str">
            <v>m2perry DU 2-2022-5</v>
          </cell>
          <cell r="B1194" t="str">
            <v>m2perry DU 2-2022</v>
          </cell>
          <cell r="G1194">
            <v>12.12</v>
          </cell>
          <cell r="H1194">
            <v>37.200000000000003</v>
          </cell>
          <cell r="S1194">
            <v>75.456000000000003</v>
          </cell>
          <cell r="V1194">
            <v>454.67259999999999</v>
          </cell>
        </row>
        <row r="1195">
          <cell r="A1195" t="str">
            <v>m2perry DU 2-2022-6</v>
          </cell>
          <cell r="B1195" t="str">
            <v>m2perry DU 2-2022</v>
          </cell>
          <cell r="G1195">
            <v>14.63</v>
          </cell>
          <cell r="H1195">
            <v>36</v>
          </cell>
          <cell r="S1195">
            <v>51.593400000000003</v>
          </cell>
          <cell r="V1195">
            <v>586.68909999999994</v>
          </cell>
        </row>
        <row r="1196">
          <cell r="A1196" t="str">
            <v>m2perry DU 2-2022-7</v>
          </cell>
          <cell r="B1196" t="str">
            <v>m2perry DU 2-2022</v>
          </cell>
          <cell r="G1196">
            <v>18.66</v>
          </cell>
          <cell r="H1196">
            <v>37.200000000000003</v>
          </cell>
          <cell r="S1196">
            <v>40.027500000000003</v>
          </cell>
          <cell r="V1196">
            <v>759.16520000000003</v>
          </cell>
        </row>
        <row r="1197">
          <cell r="A1197" t="str">
            <v>m2perry DU 2-2022-8</v>
          </cell>
          <cell r="B1197" t="str">
            <v>m2perry DU 2-2022</v>
          </cell>
          <cell r="G1197">
            <v>18.989999999999998</v>
          </cell>
          <cell r="H1197">
            <v>37.200000000000003</v>
          </cell>
          <cell r="S1197">
            <v>40.027500000000003</v>
          </cell>
          <cell r="V1197">
            <v>788.75310000000002</v>
          </cell>
        </row>
        <row r="1198">
          <cell r="A1198" t="str">
            <v>m2perry DU 2-2022-9</v>
          </cell>
          <cell r="B1198" t="str">
            <v>m2perry DU 2-2022</v>
          </cell>
          <cell r="G1198">
            <v>13.66</v>
          </cell>
          <cell r="H1198">
            <v>36</v>
          </cell>
          <cell r="S1198">
            <v>38.7363</v>
          </cell>
          <cell r="V1198">
            <v>540.14750000000004</v>
          </cell>
        </row>
        <row r="1199">
          <cell r="A1199" t="str">
            <v>m2perry DU 2-2022-10</v>
          </cell>
          <cell r="B1199" t="str">
            <v>m2perry DU 2-2022</v>
          </cell>
          <cell r="G1199">
            <v>8.1999999999999993</v>
          </cell>
          <cell r="H1199">
            <v>37.200000000000003</v>
          </cell>
          <cell r="S1199">
            <v>75.456000000000003</v>
          </cell>
          <cell r="V1199">
            <v>326.6789</v>
          </cell>
        </row>
        <row r="1200">
          <cell r="A1200" t="str">
            <v>m2perry DU 2-2022-11</v>
          </cell>
          <cell r="B1200" t="str">
            <v>m2perry DU 2-2022</v>
          </cell>
          <cell r="G1200">
            <v>8.73</v>
          </cell>
          <cell r="H1200">
            <v>36</v>
          </cell>
          <cell r="S1200">
            <v>85.879099999999994</v>
          </cell>
          <cell r="V1200">
            <v>383.31369999999998</v>
          </cell>
        </row>
        <row r="1201">
          <cell r="A1201" t="str">
            <v>m2perry DU 2-2022-12</v>
          </cell>
          <cell r="B1201" t="str">
            <v>m2perry DU 2-2022</v>
          </cell>
          <cell r="G1201">
            <v>8.25</v>
          </cell>
          <cell r="H1201">
            <v>37.200000000000003</v>
          </cell>
          <cell r="S1201">
            <v>79.884600000000006</v>
          </cell>
          <cell r="V1201">
            <v>381.87179999999995</v>
          </cell>
        </row>
        <row r="1202">
          <cell r="A1202" t="str">
            <v>--</v>
          </cell>
          <cell r="B1202" t="str">
            <v>-</v>
          </cell>
          <cell r="V1202">
            <v>0</v>
          </cell>
        </row>
        <row r="1203">
          <cell r="A1203" t="str">
            <v>--</v>
          </cell>
          <cell r="B1203" t="str">
            <v>-</v>
          </cell>
          <cell r="V1203">
            <v>0</v>
          </cell>
        </row>
        <row r="1204">
          <cell r="A1204" t="str">
            <v>--</v>
          </cell>
          <cell r="B1204" t="str">
            <v>-</v>
          </cell>
          <cell r="V1204">
            <v>0</v>
          </cell>
        </row>
        <row r="1205">
          <cell r="A1205" t="str">
            <v>m2perry DUA 2-2003-4</v>
          </cell>
          <cell r="B1205" t="str">
            <v>m2perry DUA 2-2003</v>
          </cell>
          <cell r="G1205">
            <v>0</v>
          </cell>
          <cell r="H1205">
            <v>0</v>
          </cell>
          <cell r="S1205">
            <v>51.593400000000003</v>
          </cell>
          <cell r="V1205">
            <v>0</v>
          </cell>
        </row>
        <row r="1206">
          <cell r="A1206" t="str">
            <v>m2perry DUA 2-2003-5</v>
          </cell>
          <cell r="B1206" t="str">
            <v>m2perry DUA 2-2003</v>
          </cell>
          <cell r="G1206">
            <v>0</v>
          </cell>
          <cell r="H1206">
            <v>0</v>
          </cell>
          <cell r="S1206">
            <v>62</v>
          </cell>
          <cell r="V1206">
            <v>0</v>
          </cell>
        </row>
        <row r="1207">
          <cell r="A1207" t="str">
            <v>m2perry DUA 2-2003-6</v>
          </cell>
          <cell r="B1207" t="str">
            <v>m2perry DUA 2-2003</v>
          </cell>
          <cell r="G1207">
            <v>2.11</v>
          </cell>
          <cell r="H1207">
            <v>23.04</v>
          </cell>
          <cell r="S1207">
            <v>60.1648</v>
          </cell>
          <cell r="V1207">
            <v>107.42</v>
          </cell>
        </row>
        <row r="1208">
          <cell r="A1208" t="str">
            <v>m2perry DUA 2-2003-7</v>
          </cell>
          <cell r="B1208" t="str">
            <v>m2perry DUA 2-2003</v>
          </cell>
          <cell r="G1208">
            <v>4.6900000000000004</v>
          </cell>
          <cell r="H1208">
            <v>23.81</v>
          </cell>
          <cell r="S1208">
            <v>40.027500000000003</v>
          </cell>
          <cell r="V1208">
            <v>246.72</v>
          </cell>
        </row>
        <row r="1209">
          <cell r="A1209" t="str">
            <v>m2perry DUA 2-2003-8</v>
          </cell>
          <cell r="B1209" t="str">
            <v>m2perry DUA 2-2003</v>
          </cell>
          <cell r="G1209">
            <v>5.81</v>
          </cell>
          <cell r="H1209">
            <v>23.81</v>
          </cell>
          <cell r="S1209">
            <v>40.027500000000003</v>
          </cell>
          <cell r="V1209">
            <v>316.77</v>
          </cell>
        </row>
        <row r="1210">
          <cell r="A1210" t="str">
            <v>m2perry DUA 2-2003-9</v>
          </cell>
          <cell r="B1210" t="str">
            <v>m2perry DUA 2-2003</v>
          </cell>
          <cell r="G1210">
            <v>2.33</v>
          </cell>
          <cell r="H1210">
            <v>23.04</v>
          </cell>
          <cell r="S1210">
            <v>34.450600000000001</v>
          </cell>
          <cell r="V1210">
            <v>131.85</v>
          </cell>
        </row>
        <row r="1211">
          <cell r="A1211" t="str">
            <v>m2perry DUA 2-2003-10</v>
          </cell>
          <cell r="B1211" t="str">
            <v>m2perry DUA 2-2003</v>
          </cell>
          <cell r="G1211">
            <v>0</v>
          </cell>
          <cell r="H1211">
            <v>0</v>
          </cell>
          <cell r="S1211">
            <v>26.741800000000001</v>
          </cell>
          <cell r="V1211">
            <v>0</v>
          </cell>
        </row>
        <row r="1212">
          <cell r="A1212" t="str">
            <v>m2perry DUA 2-2003-11</v>
          </cell>
          <cell r="B1212" t="str">
            <v>m2perry DUA 2-2003</v>
          </cell>
          <cell r="G1212">
            <v>0</v>
          </cell>
          <cell r="H1212">
            <v>0</v>
          </cell>
          <cell r="S1212">
            <v>51.593400000000003</v>
          </cell>
          <cell r="V1212">
            <v>0</v>
          </cell>
        </row>
        <row r="1213">
          <cell r="A1213" t="str">
            <v>m2perry DUA 2-2003-12</v>
          </cell>
          <cell r="B1213" t="str">
            <v>m2perry DUA 2-2003</v>
          </cell>
          <cell r="G1213">
            <v>0</v>
          </cell>
          <cell r="H1213">
            <v>0</v>
          </cell>
          <cell r="S1213">
            <v>35.5989</v>
          </cell>
          <cell r="V1213">
            <v>0</v>
          </cell>
        </row>
        <row r="1214">
          <cell r="A1214" t="str">
            <v>m2perry DUA 2-2004-1</v>
          </cell>
          <cell r="B1214" t="str">
            <v>m2perry DUA 2-2004</v>
          </cell>
          <cell r="G1214">
            <v>0</v>
          </cell>
          <cell r="H1214">
            <v>0</v>
          </cell>
          <cell r="S1214">
            <v>31.170300000000001</v>
          </cell>
          <cell r="V1214">
            <v>0</v>
          </cell>
        </row>
        <row r="1215">
          <cell r="A1215" t="str">
            <v>m2perry DUA 2-2004-2</v>
          </cell>
          <cell r="B1215" t="str">
            <v>m2perry DUA 2-2004</v>
          </cell>
          <cell r="G1215">
            <v>0</v>
          </cell>
          <cell r="H1215">
            <v>0</v>
          </cell>
          <cell r="S1215">
            <v>28.1538</v>
          </cell>
          <cell r="V1215">
            <v>0</v>
          </cell>
        </row>
        <row r="1216">
          <cell r="A1216" t="str">
            <v>m2perry DUA 2-2004-3</v>
          </cell>
          <cell r="B1216" t="str">
            <v>m2perry DUA 2-2004</v>
          </cell>
          <cell r="G1216">
            <v>0</v>
          </cell>
          <cell r="H1216">
            <v>0</v>
          </cell>
          <cell r="S1216">
            <v>22.313199999999998</v>
          </cell>
          <cell r="V1216">
            <v>0</v>
          </cell>
        </row>
        <row r="1217">
          <cell r="A1217" t="str">
            <v>m2perry DUA 2-2004-4</v>
          </cell>
          <cell r="B1217" t="str">
            <v>m2perry DUA 2-2004</v>
          </cell>
          <cell r="G1217">
            <v>0</v>
          </cell>
          <cell r="H1217">
            <v>0</v>
          </cell>
          <cell r="S1217">
            <v>13.022</v>
          </cell>
          <cell r="V1217">
            <v>0</v>
          </cell>
        </row>
        <row r="1218">
          <cell r="A1218" t="str">
            <v>m2perry DUA 2-2004-5</v>
          </cell>
          <cell r="B1218" t="str">
            <v>m2perry DUA 2-2004</v>
          </cell>
          <cell r="G1218">
            <v>0</v>
          </cell>
          <cell r="H1218">
            <v>0</v>
          </cell>
          <cell r="S1218">
            <v>22.313199999999998</v>
          </cell>
          <cell r="V1218">
            <v>0</v>
          </cell>
        </row>
        <row r="1219">
          <cell r="A1219" t="str">
            <v>m2perry DUA 2-2004-6</v>
          </cell>
          <cell r="B1219" t="str">
            <v>m2perry DUA 2-2004</v>
          </cell>
          <cell r="G1219">
            <v>2.74</v>
          </cell>
          <cell r="H1219">
            <v>23.04</v>
          </cell>
          <cell r="S1219">
            <v>34.450600000000001</v>
          </cell>
          <cell r="V1219">
            <v>119.89</v>
          </cell>
        </row>
        <row r="1220">
          <cell r="A1220" t="str">
            <v>m2perry DUA 2-2004-7</v>
          </cell>
          <cell r="B1220" t="str">
            <v>m2perry DUA 2-2004</v>
          </cell>
          <cell r="G1220">
            <v>5.2</v>
          </cell>
          <cell r="H1220">
            <v>23.81</v>
          </cell>
          <cell r="S1220">
            <v>62.170299999999997</v>
          </cell>
          <cell r="V1220">
            <v>248.07</v>
          </cell>
        </row>
        <row r="1221">
          <cell r="A1221" t="str">
            <v>m2perry DUA 2-2004-8</v>
          </cell>
          <cell r="B1221" t="str">
            <v>m2perry DUA 2-2004</v>
          </cell>
          <cell r="G1221">
            <v>5.91</v>
          </cell>
          <cell r="H1221">
            <v>23.81</v>
          </cell>
          <cell r="S1221">
            <v>40.027500000000003</v>
          </cell>
          <cell r="V1221">
            <v>277.06</v>
          </cell>
        </row>
        <row r="1222">
          <cell r="A1222" t="str">
            <v>m2perry DUA 2-2004-9</v>
          </cell>
          <cell r="B1222" t="str">
            <v>m2perry DUA 2-2004</v>
          </cell>
          <cell r="G1222">
            <v>2.29</v>
          </cell>
          <cell r="H1222">
            <v>23.04</v>
          </cell>
          <cell r="S1222">
            <v>25.879100000000001</v>
          </cell>
          <cell r="V1222">
            <v>112.7</v>
          </cell>
        </row>
        <row r="1223">
          <cell r="A1223" t="str">
            <v>m2perry DUA 2-2004-10</v>
          </cell>
          <cell r="B1223" t="str">
            <v>m2perry DUA 2-2004</v>
          </cell>
          <cell r="G1223">
            <v>0</v>
          </cell>
          <cell r="H1223">
            <v>0</v>
          </cell>
          <cell r="S1223">
            <v>4.5989000000000004</v>
          </cell>
          <cell r="V1223">
            <v>0</v>
          </cell>
        </row>
        <row r="1224">
          <cell r="A1224" t="str">
            <v>m2perry DUA 2-2004-11</v>
          </cell>
          <cell r="B1224" t="str">
            <v>m2perry DUA 2-2004</v>
          </cell>
          <cell r="G1224">
            <v>0</v>
          </cell>
          <cell r="H1224">
            <v>0</v>
          </cell>
          <cell r="V1224">
            <v>0</v>
          </cell>
        </row>
        <row r="1225">
          <cell r="A1225" t="str">
            <v>m2perry DUA 2-2004-12</v>
          </cell>
          <cell r="B1225" t="str">
            <v>m2perry DUA 2-2004</v>
          </cell>
          <cell r="G1225">
            <v>0</v>
          </cell>
          <cell r="H1225">
            <v>0</v>
          </cell>
          <cell r="V1225">
            <v>0</v>
          </cell>
        </row>
        <row r="1226">
          <cell r="A1226" t="str">
            <v>m2perry DUA 2-2005-1</v>
          </cell>
          <cell r="B1226" t="str">
            <v>m2perry DUA 2-2005</v>
          </cell>
          <cell r="G1226">
            <v>0</v>
          </cell>
          <cell r="H1226">
            <v>0</v>
          </cell>
          <cell r="V1226">
            <v>0</v>
          </cell>
        </row>
        <row r="1227">
          <cell r="A1227" t="str">
            <v>m2perry DUA 2-2005-2</v>
          </cell>
          <cell r="B1227" t="str">
            <v>m2perry DUA 2-2005</v>
          </cell>
          <cell r="G1227">
            <v>0</v>
          </cell>
          <cell r="H1227">
            <v>0</v>
          </cell>
          <cell r="V1227">
            <v>0</v>
          </cell>
        </row>
        <row r="1228">
          <cell r="A1228" t="str">
            <v>m2perry DUA 2-2005-3</v>
          </cell>
          <cell r="B1228" t="str">
            <v>m2perry DUA 2-2005</v>
          </cell>
          <cell r="G1228">
            <v>0</v>
          </cell>
          <cell r="H1228">
            <v>0</v>
          </cell>
          <cell r="V1228">
            <v>0</v>
          </cell>
        </row>
        <row r="1229">
          <cell r="A1229" t="str">
            <v>m2perry DUA 2-2005-4</v>
          </cell>
          <cell r="B1229" t="str">
            <v>m2perry DUA 2-2005</v>
          </cell>
          <cell r="G1229">
            <v>0</v>
          </cell>
          <cell r="H1229">
            <v>0</v>
          </cell>
          <cell r="V1229">
            <v>0</v>
          </cell>
        </row>
        <row r="1230">
          <cell r="A1230" t="str">
            <v>m2perry DUA 2-2005-5</v>
          </cell>
          <cell r="B1230" t="str">
            <v>m2perry DUA 2-2005</v>
          </cell>
          <cell r="G1230">
            <v>0</v>
          </cell>
          <cell r="H1230">
            <v>0</v>
          </cell>
          <cell r="V1230">
            <v>0</v>
          </cell>
        </row>
        <row r="1231">
          <cell r="A1231" t="str">
            <v>m2perry DUA 2-2005-6</v>
          </cell>
          <cell r="B1231" t="str">
            <v>m2perry DUA 2-2005</v>
          </cell>
          <cell r="G1231">
            <v>2.88</v>
          </cell>
          <cell r="H1231">
            <v>23.04</v>
          </cell>
          <cell r="V1231">
            <v>120.48</v>
          </cell>
        </row>
        <row r="1232">
          <cell r="A1232" t="str">
            <v>m2perry DUA 2-2005-7</v>
          </cell>
          <cell r="B1232" t="str">
            <v>m2perry DUA 2-2005</v>
          </cell>
          <cell r="G1232">
            <v>4.62</v>
          </cell>
          <cell r="H1232">
            <v>23.81</v>
          </cell>
          <cell r="V1232">
            <v>201.21</v>
          </cell>
        </row>
        <row r="1233">
          <cell r="A1233" t="str">
            <v>m2perry DUA 2-2005-8</v>
          </cell>
          <cell r="B1233" t="str">
            <v>m2perry DUA 2-2005</v>
          </cell>
          <cell r="G1233">
            <v>6.47</v>
          </cell>
          <cell r="H1233">
            <v>23.81</v>
          </cell>
          <cell r="V1233">
            <v>278.08999999999997</v>
          </cell>
        </row>
        <row r="1234">
          <cell r="A1234" t="str">
            <v>m2perry DUA 2-2005-9</v>
          </cell>
          <cell r="B1234" t="str">
            <v>m2perry DUA 2-2005</v>
          </cell>
          <cell r="G1234">
            <v>2.19</v>
          </cell>
          <cell r="H1234">
            <v>23.04</v>
          </cell>
          <cell r="V1234">
            <v>99.95</v>
          </cell>
        </row>
        <row r="1235">
          <cell r="A1235" t="str">
            <v>m2perry DUA 2-2005-10</v>
          </cell>
          <cell r="B1235" t="str">
            <v>m2perry DUA 2-2005</v>
          </cell>
          <cell r="G1235">
            <v>0</v>
          </cell>
          <cell r="H1235">
            <v>0</v>
          </cell>
          <cell r="V1235">
            <v>0</v>
          </cell>
        </row>
        <row r="1236">
          <cell r="A1236" t="str">
            <v>m2perry DUA 2-2005-11</v>
          </cell>
          <cell r="B1236" t="str">
            <v>m2perry DUA 2-2005</v>
          </cell>
          <cell r="G1236">
            <v>0</v>
          </cell>
          <cell r="H1236">
            <v>0</v>
          </cell>
          <cell r="V1236">
            <v>0</v>
          </cell>
        </row>
        <row r="1237">
          <cell r="A1237" t="str">
            <v>m2perry DUA 2-2005-12</v>
          </cell>
          <cell r="B1237" t="str">
            <v>m2perry DUA 2-2005</v>
          </cell>
          <cell r="G1237">
            <v>0</v>
          </cell>
          <cell r="H1237">
            <v>0</v>
          </cell>
          <cell r="V1237">
            <v>0</v>
          </cell>
        </row>
        <row r="1238">
          <cell r="A1238" t="str">
            <v>m2perry DUA 2-2006-1</v>
          </cell>
          <cell r="B1238" t="str">
            <v>m2perry DUA 2-2006</v>
          </cell>
          <cell r="G1238">
            <v>0</v>
          </cell>
          <cell r="H1238">
            <v>0</v>
          </cell>
          <cell r="V1238">
            <v>0</v>
          </cell>
        </row>
        <row r="1239">
          <cell r="A1239" t="str">
            <v>m2perry DUA 2-2006-2</v>
          </cell>
          <cell r="B1239" t="str">
            <v>m2perry DUA 2-2006</v>
          </cell>
          <cell r="G1239">
            <v>0</v>
          </cell>
          <cell r="H1239">
            <v>0</v>
          </cell>
          <cell r="V1239">
            <v>0</v>
          </cell>
        </row>
        <row r="1240">
          <cell r="A1240" t="str">
            <v>m2perry DUA 2-2006-3</v>
          </cell>
          <cell r="B1240" t="str">
            <v>m2perry DUA 2-2006</v>
          </cell>
          <cell r="G1240">
            <v>0</v>
          </cell>
          <cell r="H1240">
            <v>0</v>
          </cell>
          <cell r="V1240">
            <v>0</v>
          </cell>
        </row>
        <row r="1241">
          <cell r="A1241" t="str">
            <v>m2perry DUA 2-2006-4</v>
          </cell>
          <cell r="B1241" t="str">
            <v>m2perry DUA 2-2006</v>
          </cell>
          <cell r="G1241">
            <v>0</v>
          </cell>
          <cell r="H1241">
            <v>0</v>
          </cell>
          <cell r="V1241">
            <v>0</v>
          </cell>
        </row>
        <row r="1242">
          <cell r="A1242" t="str">
            <v>m2perry DUA 2-2006-5</v>
          </cell>
          <cell r="B1242" t="str">
            <v>m2perry DUA 2-2006</v>
          </cell>
          <cell r="G1242">
            <v>0</v>
          </cell>
          <cell r="H1242">
            <v>0</v>
          </cell>
          <cell r="V1242">
            <v>0</v>
          </cell>
        </row>
        <row r="1243">
          <cell r="A1243" t="str">
            <v>m2perry DUA 2-2006-6</v>
          </cell>
          <cell r="B1243" t="str">
            <v>m2perry DUA 2-2006</v>
          </cell>
          <cell r="G1243">
            <v>4.25</v>
          </cell>
          <cell r="H1243">
            <v>23.04</v>
          </cell>
          <cell r="V1243">
            <v>177.99</v>
          </cell>
        </row>
        <row r="1244">
          <cell r="A1244" t="str">
            <v>m2perry DUA 2-2006-7</v>
          </cell>
          <cell r="B1244" t="str">
            <v>m2perry DUA 2-2006</v>
          </cell>
          <cell r="G1244">
            <v>6.6</v>
          </cell>
          <cell r="H1244">
            <v>23.81</v>
          </cell>
          <cell r="V1244">
            <v>262.38</v>
          </cell>
        </row>
        <row r="1245">
          <cell r="A1245" t="str">
            <v>m2perry DUA 2-2006-8</v>
          </cell>
          <cell r="B1245" t="str">
            <v>m2perry DUA 2-2006</v>
          </cell>
          <cell r="G1245">
            <v>7.28</v>
          </cell>
          <cell r="H1245">
            <v>23.81</v>
          </cell>
          <cell r="V1245">
            <v>311.49</v>
          </cell>
        </row>
        <row r="1246">
          <cell r="A1246" t="str">
            <v>m2perry DUA 2-2006-9</v>
          </cell>
          <cell r="B1246" t="str">
            <v>m2perry DUA 2-2006</v>
          </cell>
          <cell r="G1246">
            <v>2.79</v>
          </cell>
          <cell r="H1246">
            <v>23.04</v>
          </cell>
          <cell r="V1246">
            <v>117.97</v>
          </cell>
        </row>
        <row r="1247">
          <cell r="A1247" t="str">
            <v>m2perry DUA 2-2006-10</v>
          </cell>
          <cell r="B1247" t="str">
            <v>m2perry DUA 2-2006</v>
          </cell>
          <cell r="G1247">
            <v>0</v>
          </cell>
          <cell r="H1247">
            <v>0</v>
          </cell>
          <cell r="V1247">
            <v>0</v>
          </cell>
        </row>
        <row r="1248">
          <cell r="A1248" t="str">
            <v>m2perry DUA 2-2006-11</v>
          </cell>
          <cell r="B1248" t="str">
            <v>m2perry DUA 2-2006</v>
          </cell>
          <cell r="G1248">
            <v>0</v>
          </cell>
          <cell r="H1248">
            <v>0</v>
          </cell>
          <cell r="V1248">
            <v>0</v>
          </cell>
        </row>
        <row r="1249">
          <cell r="A1249" t="str">
            <v>m2perry DUA 2-2006-12</v>
          </cell>
          <cell r="B1249" t="str">
            <v>m2perry DUA 2-2006</v>
          </cell>
          <cell r="G1249">
            <v>0</v>
          </cell>
          <cell r="H1249">
            <v>0</v>
          </cell>
          <cell r="V1249">
            <v>0</v>
          </cell>
        </row>
        <row r="1250">
          <cell r="A1250" t="str">
            <v>m2perry DUA 2-2007-1</v>
          </cell>
          <cell r="B1250" t="str">
            <v>m2perry DUA 2-2007</v>
          </cell>
          <cell r="G1250">
            <v>0</v>
          </cell>
          <cell r="H1250">
            <v>0</v>
          </cell>
          <cell r="V1250">
            <v>0</v>
          </cell>
        </row>
        <row r="1251">
          <cell r="A1251" t="str">
            <v>m2perry DUA 2-2007-2</v>
          </cell>
          <cell r="B1251" t="str">
            <v>m2perry DUA 2-2007</v>
          </cell>
          <cell r="G1251">
            <v>0</v>
          </cell>
          <cell r="H1251">
            <v>0</v>
          </cell>
          <cell r="V1251">
            <v>0</v>
          </cell>
        </row>
        <row r="1252">
          <cell r="A1252" t="str">
            <v>m2perry DUA 2-2007-3</v>
          </cell>
          <cell r="B1252" t="str">
            <v>m2perry DUA 2-2007</v>
          </cell>
          <cell r="G1252">
            <v>0</v>
          </cell>
          <cell r="H1252">
            <v>0</v>
          </cell>
          <cell r="V1252">
            <v>0</v>
          </cell>
        </row>
        <row r="1253">
          <cell r="A1253" t="str">
            <v>m2perry DUA 2-2007-4</v>
          </cell>
          <cell r="B1253" t="str">
            <v>m2perry DUA 2-2007</v>
          </cell>
          <cell r="G1253">
            <v>0</v>
          </cell>
          <cell r="H1253">
            <v>0</v>
          </cell>
          <cell r="V1253">
            <v>0</v>
          </cell>
        </row>
        <row r="1254">
          <cell r="A1254" t="str">
            <v>m2perry DUA 2-2007-5</v>
          </cell>
          <cell r="B1254" t="str">
            <v>m2perry DUA 2-2007</v>
          </cell>
          <cell r="G1254">
            <v>0</v>
          </cell>
          <cell r="H1254">
            <v>0</v>
          </cell>
          <cell r="V1254">
            <v>0</v>
          </cell>
        </row>
        <row r="1255">
          <cell r="A1255" t="str">
            <v>m2perry DUA 2-2007-6</v>
          </cell>
          <cell r="B1255" t="str">
            <v>m2perry DUA 2-2007</v>
          </cell>
          <cell r="G1255">
            <v>3.81</v>
          </cell>
          <cell r="H1255">
            <v>23.04</v>
          </cell>
          <cell r="V1255">
            <v>147.46</v>
          </cell>
        </row>
        <row r="1256">
          <cell r="A1256" t="str">
            <v>m2perry DUA 2-2007-7</v>
          </cell>
          <cell r="B1256" t="str">
            <v>m2perry DUA 2-2007</v>
          </cell>
          <cell r="G1256">
            <v>7.38</v>
          </cell>
          <cell r="H1256">
            <v>23.81</v>
          </cell>
          <cell r="V1256">
            <v>276.8</v>
          </cell>
        </row>
        <row r="1257">
          <cell r="A1257" t="str">
            <v>m2perry DUA 2-2007-8</v>
          </cell>
          <cell r="B1257" t="str">
            <v>m2perry DUA 2-2007</v>
          </cell>
          <cell r="G1257">
            <v>8.17</v>
          </cell>
          <cell r="H1257">
            <v>23.81</v>
          </cell>
          <cell r="V1257">
            <v>325.95</v>
          </cell>
        </row>
        <row r="1258">
          <cell r="A1258" t="str">
            <v>m2perry DUA 2-2007-9</v>
          </cell>
          <cell r="B1258" t="str">
            <v>m2perry DUA 2-2007</v>
          </cell>
          <cell r="G1258">
            <v>3.67</v>
          </cell>
          <cell r="H1258">
            <v>23.04</v>
          </cell>
          <cell r="V1258">
            <v>141.68</v>
          </cell>
        </row>
        <row r="1259">
          <cell r="A1259" t="str">
            <v>m2perry DUA 2-2007-10</v>
          </cell>
          <cell r="B1259" t="str">
            <v>m2perry DUA 2-2007</v>
          </cell>
          <cell r="G1259">
            <v>0</v>
          </cell>
          <cell r="H1259">
            <v>0</v>
          </cell>
          <cell r="V1259">
            <v>0</v>
          </cell>
        </row>
        <row r="1260">
          <cell r="A1260" t="str">
            <v>m2perry DUA 2-2007-11</v>
          </cell>
          <cell r="B1260" t="str">
            <v>m2perry DUA 2-2007</v>
          </cell>
          <cell r="G1260">
            <v>0</v>
          </cell>
          <cell r="H1260">
            <v>0</v>
          </cell>
          <cell r="V1260">
            <v>0</v>
          </cell>
        </row>
        <row r="1261">
          <cell r="A1261" t="str">
            <v>m2perry DUA 2-2007-12</v>
          </cell>
          <cell r="B1261" t="str">
            <v>m2perry DUA 2-2007</v>
          </cell>
          <cell r="G1261">
            <v>0</v>
          </cell>
          <cell r="H1261">
            <v>0</v>
          </cell>
          <cell r="V1261">
            <v>0</v>
          </cell>
        </row>
        <row r="1262">
          <cell r="A1262" t="str">
            <v>m2perry DUA 2-2008-1</v>
          </cell>
          <cell r="B1262" t="str">
            <v>m2perry DUA 2-2008</v>
          </cell>
          <cell r="G1262">
            <v>0</v>
          </cell>
          <cell r="H1262">
            <v>0</v>
          </cell>
          <cell r="V1262">
            <v>0</v>
          </cell>
        </row>
        <row r="1263">
          <cell r="A1263" t="str">
            <v>m2perry DUA 2-2008-2</v>
          </cell>
          <cell r="B1263" t="str">
            <v>m2perry DUA 2-2008</v>
          </cell>
          <cell r="G1263">
            <v>0</v>
          </cell>
          <cell r="H1263">
            <v>0</v>
          </cell>
          <cell r="V1263">
            <v>0</v>
          </cell>
        </row>
        <row r="1264">
          <cell r="A1264" t="str">
            <v>m2perry DUA 2-2008-3</v>
          </cell>
          <cell r="B1264" t="str">
            <v>m2perry DUA 2-2008</v>
          </cell>
          <cell r="G1264">
            <v>0</v>
          </cell>
          <cell r="H1264">
            <v>0</v>
          </cell>
          <cell r="V1264">
            <v>0</v>
          </cell>
        </row>
        <row r="1265">
          <cell r="A1265" t="str">
            <v>m2perry DUA 2-2008-4</v>
          </cell>
          <cell r="B1265" t="str">
            <v>m2perry DUA 2-2008</v>
          </cell>
          <cell r="G1265">
            <v>0</v>
          </cell>
          <cell r="H1265">
            <v>0</v>
          </cell>
          <cell r="V1265">
            <v>0</v>
          </cell>
        </row>
        <row r="1266">
          <cell r="A1266" t="str">
            <v>m2perry DUA 2-2008-5</v>
          </cell>
          <cell r="B1266" t="str">
            <v>m2perry DUA 2-2008</v>
          </cell>
          <cell r="G1266">
            <v>0</v>
          </cell>
          <cell r="H1266">
            <v>0</v>
          </cell>
          <cell r="V1266">
            <v>0</v>
          </cell>
        </row>
        <row r="1267">
          <cell r="A1267" t="str">
            <v>m2perry DUA 2-2008-6</v>
          </cell>
          <cell r="B1267" t="str">
            <v>m2perry DUA 2-2008</v>
          </cell>
          <cell r="G1267">
            <v>4.24</v>
          </cell>
          <cell r="H1267">
            <v>23.04</v>
          </cell>
          <cell r="V1267">
            <v>171.72</v>
          </cell>
        </row>
        <row r="1268">
          <cell r="A1268" t="str">
            <v>m2perry DUA 2-2008-7</v>
          </cell>
          <cell r="B1268" t="str">
            <v>m2perry DUA 2-2008</v>
          </cell>
          <cell r="G1268">
            <v>7.65</v>
          </cell>
          <cell r="H1268">
            <v>23.81</v>
          </cell>
          <cell r="V1268">
            <v>282.91000000000003</v>
          </cell>
        </row>
        <row r="1269">
          <cell r="A1269" t="str">
            <v>m2perry DUA 2-2008-8</v>
          </cell>
          <cell r="B1269" t="str">
            <v>m2perry DUA 2-2008</v>
          </cell>
          <cell r="G1269">
            <v>8.3800000000000008</v>
          </cell>
          <cell r="H1269">
            <v>23.81</v>
          </cell>
          <cell r="V1269">
            <v>326.79000000000002</v>
          </cell>
        </row>
        <row r="1270">
          <cell r="A1270" t="str">
            <v>m2perry DUA 2-2008-9</v>
          </cell>
          <cell r="B1270" t="str">
            <v>m2perry DUA 2-2008</v>
          </cell>
          <cell r="G1270">
            <v>4.3499999999999996</v>
          </cell>
          <cell r="H1270">
            <v>23.04</v>
          </cell>
          <cell r="V1270">
            <v>167.97</v>
          </cell>
        </row>
        <row r="1271">
          <cell r="A1271" t="str">
            <v>m2perry DUA 2-2008-10</v>
          </cell>
          <cell r="B1271" t="str">
            <v>m2perry DUA 2-2008</v>
          </cell>
          <cell r="G1271">
            <v>0</v>
          </cell>
          <cell r="H1271">
            <v>0</v>
          </cell>
          <cell r="V1271">
            <v>0</v>
          </cell>
        </row>
        <row r="1272">
          <cell r="A1272" t="str">
            <v>m2perry DUA 2-2008-11</v>
          </cell>
          <cell r="B1272" t="str">
            <v>m2perry DUA 2-2008</v>
          </cell>
          <cell r="G1272">
            <v>0</v>
          </cell>
          <cell r="H1272">
            <v>0</v>
          </cell>
          <cell r="V1272">
            <v>0</v>
          </cell>
        </row>
        <row r="1273">
          <cell r="A1273" t="str">
            <v>m2perry DUA 2-2008-12</v>
          </cell>
          <cell r="B1273" t="str">
            <v>m2perry DUA 2-2008</v>
          </cell>
          <cell r="G1273">
            <v>0</v>
          </cell>
          <cell r="H1273">
            <v>0</v>
          </cell>
          <cell r="V1273">
            <v>0</v>
          </cell>
        </row>
        <row r="1274">
          <cell r="A1274" t="str">
            <v>m2perry DUA 2-2009-1</v>
          </cell>
          <cell r="B1274" t="str">
            <v>m2perry DUA 2-2009</v>
          </cell>
          <cell r="G1274">
            <v>0</v>
          </cell>
          <cell r="H1274">
            <v>0</v>
          </cell>
          <cell r="V1274">
            <v>0</v>
          </cell>
        </row>
        <row r="1275">
          <cell r="A1275" t="str">
            <v>m2perry DUA 2-2009-2</v>
          </cell>
          <cell r="B1275" t="str">
            <v>m2perry DUA 2-2009</v>
          </cell>
          <cell r="G1275">
            <v>0</v>
          </cell>
          <cell r="H1275">
            <v>0</v>
          </cell>
          <cell r="V1275">
            <v>0</v>
          </cell>
        </row>
        <row r="1276">
          <cell r="A1276" t="str">
            <v>m2perry DUA 2-2009-3</v>
          </cell>
          <cell r="B1276" t="str">
            <v>m2perry DUA 2-2009</v>
          </cell>
          <cell r="G1276">
            <v>0</v>
          </cell>
          <cell r="H1276">
            <v>0</v>
          </cell>
          <cell r="V1276">
            <v>0</v>
          </cell>
        </row>
        <row r="1277">
          <cell r="A1277" t="str">
            <v>m2perry DUA 2-2009-4</v>
          </cell>
          <cell r="B1277" t="str">
            <v>m2perry DUA 2-2009</v>
          </cell>
          <cell r="G1277">
            <v>0</v>
          </cell>
          <cell r="H1277">
            <v>0</v>
          </cell>
          <cell r="V1277">
            <v>0</v>
          </cell>
        </row>
        <row r="1278">
          <cell r="A1278" t="str">
            <v>m2perry DUA 2-2009-5</v>
          </cell>
          <cell r="B1278" t="str">
            <v>m2perry DUA 2-2009</v>
          </cell>
          <cell r="G1278">
            <v>0</v>
          </cell>
          <cell r="H1278">
            <v>0</v>
          </cell>
          <cell r="V1278">
            <v>0</v>
          </cell>
        </row>
        <row r="1279">
          <cell r="A1279" t="str">
            <v>m2perry DUA 2-2009-6</v>
          </cell>
          <cell r="B1279" t="str">
            <v>m2perry DUA 2-2009</v>
          </cell>
          <cell r="G1279">
            <v>5.57</v>
          </cell>
          <cell r="H1279">
            <v>23.04</v>
          </cell>
          <cell r="V1279">
            <v>214.87</v>
          </cell>
        </row>
        <row r="1280">
          <cell r="A1280" t="str">
            <v>m2perry DUA 2-2009-7</v>
          </cell>
          <cell r="B1280" t="str">
            <v>m2perry DUA 2-2009</v>
          </cell>
          <cell r="G1280">
            <v>8.7899999999999991</v>
          </cell>
          <cell r="H1280">
            <v>23.81</v>
          </cell>
          <cell r="V1280">
            <v>347.35</v>
          </cell>
        </row>
        <row r="1281">
          <cell r="A1281" t="str">
            <v>m2perry DUA 2-2009-8</v>
          </cell>
          <cell r="B1281" t="str">
            <v>m2perry DUA 2-2009</v>
          </cell>
          <cell r="G1281">
            <v>9.56</v>
          </cell>
          <cell r="H1281">
            <v>23.81</v>
          </cell>
          <cell r="V1281">
            <v>379.92</v>
          </cell>
        </row>
        <row r="1282">
          <cell r="A1282" t="str">
            <v>m2perry DUA 2-2009-9</v>
          </cell>
          <cell r="B1282" t="str">
            <v>m2perry DUA 2-2009</v>
          </cell>
          <cell r="G1282">
            <v>3.59</v>
          </cell>
          <cell r="H1282">
            <v>23.04</v>
          </cell>
          <cell r="V1282">
            <v>146.28</v>
          </cell>
        </row>
        <row r="1283">
          <cell r="A1283" t="str">
            <v>m2perry DUA 2-2009-10</v>
          </cell>
          <cell r="B1283" t="str">
            <v>m2perry DUA 2-2009</v>
          </cell>
          <cell r="G1283">
            <v>0</v>
          </cell>
          <cell r="H1283">
            <v>0</v>
          </cell>
          <cell r="V1283">
            <v>0</v>
          </cell>
        </row>
        <row r="1284">
          <cell r="A1284" t="str">
            <v>m2perry DUA 2-2009-11</v>
          </cell>
          <cell r="B1284" t="str">
            <v>m2perry DUA 2-2009</v>
          </cell>
          <cell r="G1284">
            <v>0</v>
          </cell>
          <cell r="H1284">
            <v>0</v>
          </cell>
          <cell r="V1284">
            <v>0</v>
          </cell>
        </row>
        <row r="1285">
          <cell r="A1285" t="str">
            <v>m2perry DUA 2-2009-12</v>
          </cell>
          <cell r="B1285" t="str">
            <v>m2perry DUA 2-2009</v>
          </cell>
          <cell r="G1285">
            <v>0</v>
          </cell>
          <cell r="H1285">
            <v>0</v>
          </cell>
          <cell r="V1285">
            <v>0</v>
          </cell>
        </row>
        <row r="1286">
          <cell r="A1286" t="str">
            <v>m2perry DUA 2-2010-1</v>
          </cell>
          <cell r="B1286" t="str">
            <v>m2perry DUA 2-2010</v>
          </cell>
          <cell r="G1286">
            <v>0</v>
          </cell>
          <cell r="H1286">
            <v>0</v>
          </cell>
          <cell r="V1286">
            <v>0</v>
          </cell>
        </row>
        <row r="1287">
          <cell r="A1287" t="str">
            <v>m2perry DUA 2-2010-2</v>
          </cell>
          <cell r="B1287" t="str">
            <v>m2perry DUA 2-2010</v>
          </cell>
          <cell r="G1287">
            <v>0</v>
          </cell>
          <cell r="H1287">
            <v>0</v>
          </cell>
          <cell r="V1287">
            <v>0</v>
          </cell>
        </row>
        <row r="1288">
          <cell r="A1288" t="str">
            <v>m2perry DUA 2-2010-3</v>
          </cell>
          <cell r="B1288" t="str">
            <v>m2perry DUA 2-2010</v>
          </cell>
          <cell r="G1288">
            <v>0</v>
          </cell>
          <cell r="H1288">
            <v>0</v>
          </cell>
          <cell r="V1288">
            <v>0</v>
          </cell>
        </row>
        <row r="1289">
          <cell r="A1289" t="str">
            <v>m2perry DUA 2-2010-4</v>
          </cell>
          <cell r="B1289" t="str">
            <v>m2perry DUA 2-2010</v>
          </cell>
          <cell r="G1289">
            <v>0</v>
          </cell>
          <cell r="H1289">
            <v>0</v>
          </cell>
          <cell r="V1289">
            <v>0</v>
          </cell>
        </row>
        <row r="1290">
          <cell r="A1290" t="str">
            <v>m2perry DUA 2-2010-5</v>
          </cell>
          <cell r="B1290" t="str">
            <v>m2perry DUA 2-2010</v>
          </cell>
          <cell r="G1290">
            <v>0</v>
          </cell>
          <cell r="H1290">
            <v>0</v>
          </cell>
          <cell r="V1290">
            <v>0</v>
          </cell>
        </row>
        <row r="1291">
          <cell r="A1291" t="str">
            <v>m2perry DUA 2-2010-6</v>
          </cell>
          <cell r="B1291" t="str">
            <v>m2perry DUA 2-2010</v>
          </cell>
          <cell r="G1291">
            <v>6.48</v>
          </cell>
          <cell r="H1291">
            <v>23.04</v>
          </cell>
          <cell r="V1291">
            <v>262.83</v>
          </cell>
        </row>
        <row r="1292">
          <cell r="A1292" t="str">
            <v>m2perry DUA 2-2010-7</v>
          </cell>
          <cell r="B1292" t="str">
            <v>m2perry DUA 2-2010</v>
          </cell>
          <cell r="G1292">
            <v>8.67</v>
          </cell>
          <cell r="H1292">
            <v>23.81</v>
          </cell>
          <cell r="V1292">
            <v>342.93</v>
          </cell>
        </row>
        <row r="1293">
          <cell r="A1293" t="str">
            <v>m2perry DUA 2-2010-8</v>
          </cell>
          <cell r="B1293" t="str">
            <v>m2perry DUA 2-2010</v>
          </cell>
          <cell r="G1293">
            <v>9.93</v>
          </cell>
          <cell r="H1293">
            <v>23.81</v>
          </cell>
          <cell r="V1293">
            <v>404.68</v>
          </cell>
        </row>
        <row r="1294">
          <cell r="A1294" t="str">
            <v>m2perry DUA 2-2010-9</v>
          </cell>
          <cell r="B1294" t="str">
            <v>m2perry DUA 2-2010</v>
          </cell>
          <cell r="G1294">
            <v>5.62</v>
          </cell>
          <cell r="H1294">
            <v>23.04</v>
          </cell>
          <cell r="V1294">
            <v>227.14</v>
          </cell>
        </row>
        <row r="1295">
          <cell r="A1295" t="str">
            <v>m2perry DUA 2-2010-10</v>
          </cell>
          <cell r="B1295" t="str">
            <v>m2perry DUA 2-2010</v>
          </cell>
          <cell r="G1295">
            <v>0</v>
          </cell>
          <cell r="H1295">
            <v>0</v>
          </cell>
          <cell r="V1295">
            <v>0</v>
          </cell>
        </row>
        <row r="1296">
          <cell r="A1296" t="str">
            <v>m2perry DUA 2-2010-11</v>
          </cell>
          <cell r="B1296" t="str">
            <v>m2perry DUA 2-2010</v>
          </cell>
          <cell r="G1296">
            <v>0</v>
          </cell>
          <cell r="H1296">
            <v>0</v>
          </cell>
          <cell r="V1296">
            <v>0</v>
          </cell>
        </row>
        <row r="1297">
          <cell r="A1297" t="str">
            <v>m2perry DUA 2-2010-12</v>
          </cell>
          <cell r="B1297" t="str">
            <v>m2perry DUA 2-2010</v>
          </cell>
          <cell r="G1297">
            <v>0</v>
          </cell>
          <cell r="H1297">
            <v>0</v>
          </cell>
          <cell r="V1297">
            <v>0</v>
          </cell>
        </row>
        <row r="1298">
          <cell r="A1298" t="str">
            <v>m2perry DUA 2-2011-1</v>
          </cell>
          <cell r="B1298" t="str">
            <v>m2perry DUA 2-2011</v>
          </cell>
          <cell r="G1298">
            <v>0</v>
          </cell>
          <cell r="H1298">
            <v>0</v>
          </cell>
          <cell r="V1298">
            <v>0</v>
          </cell>
        </row>
        <row r="1299">
          <cell r="A1299" t="str">
            <v>m2perry DUA 2-2011-2</v>
          </cell>
          <cell r="B1299" t="str">
            <v>m2perry DUA 2-2011</v>
          </cell>
          <cell r="G1299">
            <v>0</v>
          </cell>
          <cell r="H1299">
            <v>0</v>
          </cell>
          <cell r="V1299">
            <v>0</v>
          </cell>
        </row>
        <row r="1300">
          <cell r="A1300" t="str">
            <v>m2perry DUA 2-2011-3</v>
          </cell>
          <cell r="B1300" t="str">
            <v>m2perry DUA 2-2011</v>
          </cell>
          <cell r="G1300">
            <v>0</v>
          </cell>
          <cell r="H1300">
            <v>0</v>
          </cell>
          <cell r="V1300">
            <v>0</v>
          </cell>
        </row>
        <row r="1301">
          <cell r="A1301" t="str">
            <v>m2perry DUA 2-2011-4</v>
          </cell>
          <cell r="B1301" t="str">
            <v>m2perry DUA 2-2011</v>
          </cell>
          <cell r="G1301">
            <v>0</v>
          </cell>
          <cell r="H1301">
            <v>0</v>
          </cell>
          <cell r="V1301">
            <v>0</v>
          </cell>
        </row>
        <row r="1302">
          <cell r="A1302" t="str">
            <v>m2perry DUA 2-2011-5</v>
          </cell>
          <cell r="B1302" t="str">
            <v>m2perry DUA 2-2011</v>
          </cell>
          <cell r="G1302">
            <v>0</v>
          </cell>
          <cell r="H1302">
            <v>0</v>
          </cell>
          <cell r="V1302">
            <v>0</v>
          </cell>
        </row>
        <row r="1303">
          <cell r="A1303" t="str">
            <v>m2perry DUA 2-2011-6</v>
          </cell>
          <cell r="B1303" t="str">
            <v>m2perry DUA 2-2011</v>
          </cell>
          <cell r="G1303">
            <v>6.21</v>
          </cell>
          <cell r="H1303">
            <v>23.04</v>
          </cell>
          <cell r="V1303">
            <v>250.9</v>
          </cell>
        </row>
        <row r="1304">
          <cell r="A1304" t="str">
            <v>m2perry DUA 2-2011-7</v>
          </cell>
          <cell r="B1304" t="str">
            <v>m2perry DUA 2-2011</v>
          </cell>
          <cell r="G1304">
            <v>9.6300000000000008</v>
          </cell>
          <cell r="H1304">
            <v>23.81</v>
          </cell>
          <cell r="V1304">
            <v>380.18</v>
          </cell>
        </row>
        <row r="1305">
          <cell r="A1305" t="str">
            <v>m2perry DUA 2-2011-8</v>
          </cell>
          <cell r="B1305" t="str">
            <v>m2perry DUA 2-2011</v>
          </cell>
          <cell r="G1305">
            <v>10.24</v>
          </cell>
          <cell r="H1305">
            <v>23.81</v>
          </cell>
          <cell r="V1305">
            <v>419.07</v>
          </cell>
        </row>
        <row r="1306">
          <cell r="A1306" t="str">
            <v>m2perry DUA 2-2011-9</v>
          </cell>
          <cell r="B1306" t="str">
            <v>m2perry DUA 2-2011</v>
          </cell>
          <cell r="G1306">
            <v>5.07</v>
          </cell>
          <cell r="H1306">
            <v>23.04</v>
          </cell>
          <cell r="V1306">
            <v>207.75</v>
          </cell>
        </row>
        <row r="1307">
          <cell r="A1307" t="str">
            <v>m2perry DUA 2-2011-10</v>
          </cell>
          <cell r="B1307" t="str">
            <v>m2perry DUA 2-2011</v>
          </cell>
          <cell r="G1307">
            <v>0</v>
          </cell>
          <cell r="H1307">
            <v>0</v>
          </cell>
          <cell r="V1307">
            <v>0</v>
          </cell>
        </row>
        <row r="1308">
          <cell r="A1308" t="str">
            <v>m2perry DUA 2-2011-11</v>
          </cell>
          <cell r="B1308" t="str">
            <v>m2perry DUA 2-2011</v>
          </cell>
          <cell r="G1308">
            <v>0</v>
          </cell>
          <cell r="H1308">
            <v>0</v>
          </cell>
          <cell r="V1308">
            <v>0</v>
          </cell>
        </row>
        <row r="1309">
          <cell r="A1309" t="str">
            <v>m2perry DUA 2-2011-12</v>
          </cell>
          <cell r="B1309" t="str">
            <v>m2perry DUA 2-2011</v>
          </cell>
          <cell r="G1309">
            <v>0</v>
          </cell>
          <cell r="H1309">
            <v>0</v>
          </cell>
          <cell r="V1309">
            <v>0</v>
          </cell>
        </row>
        <row r="1310">
          <cell r="A1310" t="str">
            <v>m2perry DUA 2-2012-1</v>
          </cell>
          <cell r="B1310" t="str">
            <v>m2perry DUA 2-2012</v>
          </cell>
          <cell r="G1310">
            <v>0</v>
          </cell>
          <cell r="H1310">
            <v>0</v>
          </cell>
          <cell r="V1310">
            <v>0</v>
          </cell>
        </row>
        <row r="1311">
          <cell r="A1311" t="str">
            <v>m2perry DUA 2-2012-2</v>
          </cell>
          <cell r="B1311" t="str">
            <v>m2perry DUA 2-2012</v>
          </cell>
          <cell r="G1311">
            <v>0</v>
          </cell>
          <cell r="H1311">
            <v>0</v>
          </cell>
          <cell r="V1311">
            <v>0</v>
          </cell>
        </row>
        <row r="1312">
          <cell r="A1312" t="str">
            <v>m2perry DUA 2-2012-3</v>
          </cell>
          <cell r="B1312" t="str">
            <v>m2perry DUA 2-2012</v>
          </cell>
          <cell r="G1312">
            <v>0</v>
          </cell>
          <cell r="H1312">
            <v>0</v>
          </cell>
          <cell r="V1312">
            <v>0</v>
          </cell>
        </row>
        <row r="1313">
          <cell r="A1313" t="str">
            <v>m2perry DUA 2-2012-4</v>
          </cell>
          <cell r="B1313" t="str">
            <v>m2perry DUA 2-2012</v>
          </cell>
          <cell r="G1313">
            <v>0</v>
          </cell>
          <cell r="H1313">
            <v>0</v>
          </cell>
          <cell r="V1313">
            <v>0</v>
          </cell>
        </row>
        <row r="1314">
          <cell r="A1314" t="str">
            <v>m2perry DUA 2-2012-5</v>
          </cell>
          <cell r="B1314" t="str">
            <v>m2perry DUA 2-2012</v>
          </cell>
          <cell r="G1314">
            <v>0</v>
          </cell>
          <cell r="H1314">
            <v>0</v>
          </cell>
          <cell r="V1314">
            <v>0</v>
          </cell>
        </row>
        <row r="1315">
          <cell r="A1315" t="str">
            <v>m2perry DUA 2-2012-6</v>
          </cell>
          <cell r="B1315" t="str">
            <v>m2perry DUA 2-2012</v>
          </cell>
          <cell r="G1315">
            <v>6.37</v>
          </cell>
          <cell r="H1315">
            <v>23.04</v>
          </cell>
          <cell r="V1315">
            <v>244</v>
          </cell>
        </row>
        <row r="1316">
          <cell r="A1316" t="str">
            <v>m2perry DUA 2-2012-7</v>
          </cell>
          <cell r="B1316" t="str">
            <v>m2perry DUA 2-2012</v>
          </cell>
          <cell r="G1316">
            <v>9.49</v>
          </cell>
          <cell r="H1316">
            <v>23.81</v>
          </cell>
          <cell r="V1316">
            <v>384.22</v>
          </cell>
        </row>
        <row r="1317">
          <cell r="A1317" t="str">
            <v>m2perry DUA 2-2012-8</v>
          </cell>
          <cell r="B1317" t="str">
            <v>m2perry DUA 2-2012</v>
          </cell>
          <cell r="G1317">
            <v>10.199999999999999</v>
          </cell>
          <cell r="H1317">
            <v>23.81</v>
          </cell>
          <cell r="V1317">
            <v>432.66</v>
          </cell>
        </row>
        <row r="1318">
          <cell r="A1318" t="str">
            <v>m2perry DUA 2-2012-9</v>
          </cell>
          <cell r="B1318" t="str">
            <v>m2perry DUA 2-2012</v>
          </cell>
          <cell r="G1318">
            <v>5.86</v>
          </cell>
          <cell r="H1318">
            <v>23.04</v>
          </cell>
          <cell r="V1318">
            <v>239.45</v>
          </cell>
        </row>
        <row r="1319">
          <cell r="A1319" t="str">
            <v>m2perry DUA 2-2012-10</v>
          </cell>
          <cell r="B1319" t="str">
            <v>m2perry DUA 2-2012</v>
          </cell>
          <cell r="G1319">
            <v>0</v>
          </cell>
          <cell r="H1319">
            <v>0</v>
          </cell>
          <cell r="V1319">
            <v>0</v>
          </cell>
        </row>
        <row r="1320">
          <cell r="A1320" t="str">
            <v>m2perry DUA 2-2012-11</v>
          </cell>
          <cell r="B1320" t="str">
            <v>m2perry DUA 2-2012</v>
          </cell>
          <cell r="G1320">
            <v>0</v>
          </cell>
          <cell r="H1320">
            <v>0</v>
          </cell>
          <cell r="V1320">
            <v>0</v>
          </cell>
        </row>
        <row r="1321">
          <cell r="A1321" t="str">
            <v>m2perry DUA 2-2012-12</v>
          </cell>
          <cell r="B1321" t="str">
            <v>m2perry DUA 2-2012</v>
          </cell>
          <cell r="G1321">
            <v>0</v>
          </cell>
          <cell r="H1321">
            <v>0</v>
          </cell>
          <cell r="V1321">
            <v>0</v>
          </cell>
        </row>
        <row r="1322">
          <cell r="A1322" t="str">
            <v>m2perry DUA 2-2013-1</v>
          </cell>
          <cell r="B1322" t="str">
            <v>m2perry DUA 2-2013</v>
          </cell>
          <cell r="G1322">
            <v>0</v>
          </cell>
          <cell r="H1322">
            <v>0</v>
          </cell>
          <cell r="V1322">
            <v>0</v>
          </cell>
        </row>
        <row r="1323">
          <cell r="A1323" t="str">
            <v>m2perry DUA 2-2013-2</v>
          </cell>
          <cell r="B1323" t="str">
            <v>m2perry DUA 2-2013</v>
          </cell>
          <cell r="G1323">
            <v>0</v>
          </cell>
          <cell r="H1323">
            <v>0</v>
          </cell>
          <cell r="V1323">
            <v>0</v>
          </cell>
        </row>
        <row r="1324">
          <cell r="A1324" t="str">
            <v>m2perry DUA 2-2013-3</v>
          </cell>
          <cell r="B1324" t="str">
            <v>m2perry DUA 2-2013</v>
          </cell>
          <cell r="G1324">
            <v>0</v>
          </cell>
          <cell r="H1324">
            <v>0</v>
          </cell>
          <cell r="V1324">
            <v>0</v>
          </cell>
        </row>
        <row r="1325">
          <cell r="A1325" t="str">
            <v>m2perry DUA 2-2013-4</v>
          </cell>
          <cell r="B1325" t="str">
            <v>m2perry DUA 2-2013</v>
          </cell>
          <cell r="G1325">
            <v>0</v>
          </cell>
          <cell r="H1325">
            <v>0</v>
          </cell>
          <cell r="V1325">
            <v>0</v>
          </cell>
        </row>
        <row r="1326">
          <cell r="A1326" t="str">
            <v>m2perry DUA 2-2013-5</v>
          </cell>
          <cell r="B1326" t="str">
            <v>m2perry DUA 2-2013</v>
          </cell>
          <cell r="G1326">
            <v>0</v>
          </cell>
          <cell r="H1326">
            <v>0</v>
          </cell>
          <cell r="V1326">
            <v>0</v>
          </cell>
        </row>
        <row r="1327">
          <cell r="A1327" t="str">
            <v>m2perry DUA 2-2013-6</v>
          </cell>
          <cell r="B1327" t="str">
            <v>m2perry DUA 2-2013</v>
          </cell>
          <cell r="G1327">
            <v>6.72</v>
          </cell>
          <cell r="H1327">
            <v>23.04</v>
          </cell>
          <cell r="V1327">
            <v>275.36</v>
          </cell>
        </row>
        <row r="1328">
          <cell r="A1328" t="str">
            <v>m2perry DUA 2-2013-7</v>
          </cell>
          <cell r="B1328" t="str">
            <v>m2perry DUA 2-2013</v>
          </cell>
          <cell r="G1328">
            <v>10.06</v>
          </cell>
          <cell r="H1328">
            <v>23.81</v>
          </cell>
          <cell r="V1328">
            <v>407.44</v>
          </cell>
        </row>
        <row r="1329">
          <cell r="A1329" t="str">
            <v>m2perry DUA 2-2013-8</v>
          </cell>
          <cell r="B1329" t="str">
            <v>m2perry DUA 2-2013</v>
          </cell>
          <cell r="G1329">
            <v>10.53</v>
          </cell>
          <cell r="H1329">
            <v>23.81</v>
          </cell>
          <cell r="V1329">
            <v>444.11</v>
          </cell>
        </row>
        <row r="1330">
          <cell r="A1330" t="str">
            <v>m2perry DUA 2-2013-9</v>
          </cell>
          <cell r="B1330" t="str">
            <v>m2perry DUA 2-2013</v>
          </cell>
          <cell r="G1330">
            <v>5.62</v>
          </cell>
          <cell r="H1330">
            <v>23.04</v>
          </cell>
          <cell r="V1330">
            <v>228.23</v>
          </cell>
        </row>
        <row r="1331">
          <cell r="A1331" t="str">
            <v>m2perry DUA 2-2013-10</v>
          </cell>
          <cell r="B1331" t="str">
            <v>m2perry DUA 2-2013</v>
          </cell>
          <cell r="G1331">
            <v>0</v>
          </cell>
          <cell r="H1331">
            <v>0</v>
          </cell>
          <cell r="V1331">
            <v>0</v>
          </cell>
        </row>
        <row r="1332">
          <cell r="A1332" t="str">
            <v>m2perry DUA 2-2013-11</v>
          </cell>
          <cell r="B1332" t="str">
            <v>m2perry DUA 2-2013</v>
          </cell>
          <cell r="G1332">
            <v>0</v>
          </cell>
          <cell r="H1332">
            <v>0</v>
          </cell>
          <cell r="V1332">
            <v>0</v>
          </cell>
        </row>
        <row r="1333">
          <cell r="A1333" t="str">
            <v>m2perry DUA 2-2013-12</v>
          </cell>
          <cell r="B1333" t="str">
            <v>m2perry DUA 2-2013</v>
          </cell>
          <cell r="G1333">
            <v>0</v>
          </cell>
          <cell r="H1333">
            <v>0</v>
          </cell>
          <cell r="V1333">
            <v>0</v>
          </cell>
        </row>
        <row r="1334">
          <cell r="A1334" t="str">
            <v>m2perry DUA 2-2014-1</v>
          </cell>
          <cell r="B1334" t="str">
            <v>m2perry DUA 2-2014</v>
          </cell>
          <cell r="G1334">
            <v>0</v>
          </cell>
          <cell r="H1334">
            <v>0</v>
          </cell>
          <cell r="V1334">
            <v>0</v>
          </cell>
        </row>
        <row r="1335">
          <cell r="A1335" t="str">
            <v>m2perry DUA 2-2014-2</v>
          </cell>
          <cell r="B1335" t="str">
            <v>m2perry DUA 2-2014</v>
          </cell>
          <cell r="G1335">
            <v>0</v>
          </cell>
          <cell r="H1335">
            <v>0</v>
          </cell>
          <cell r="V1335">
            <v>0</v>
          </cell>
        </row>
        <row r="1336">
          <cell r="A1336" t="str">
            <v>m2perry DUA 2-2014-3</v>
          </cell>
          <cell r="B1336" t="str">
            <v>m2perry DUA 2-2014</v>
          </cell>
          <cell r="G1336">
            <v>0</v>
          </cell>
          <cell r="H1336">
            <v>0</v>
          </cell>
          <cell r="V1336">
            <v>0</v>
          </cell>
        </row>
        <row r="1337">
          <cell r="A1337" t="str">
            <v>m2perry DUA 2-2014-4</v>
          </cell>
          <cell r="B1337" t="str">
            <v>m2perry DUA 2-2014</v>
          </cell>
          <cell r="G1337">
            <v>0</v>
          </cell>
          <cell r="H1337">
            <v>0</v>
          </cell>
          <cell r="V1337">
            <v>0</v>
          </cell>
        </row>
        <row r="1338">
          <cell r="A1338" t="str">
            <v>m2perry DUA 2-2014-5</v>
          </cell>
          <cell r="B1338" t="str">
            <v>m2perry DUA 2-2014</v>
          </cell>
          <cell r="G1338">
            <v>0</v>
          </cell>
          <cell r="H1338">
            <v>0</v>
          </cell>
          <cell r="V1338">
            <v>0</v>
          </cell>
        </row>
        <row r="1339">
          <cell r="A1339" t="str">
            <v>m2perry DUA 2-2014-6</v>
          </cell>
          <cell r="B1339" t="str">
            <v>m2perry DUA 2-2014</v>
          </cell>
          <cell r="G1339">
            <v>6.86</v>
          </cell>
          <cell r="H1339">
            <v>23.04</v>
          </cell>
          <cell r="V1339">
            <v>281.14</v>
          </cell>
        </row>
        <row r="1340">
          <cell r="A1340" t="str">
            <v>m2perry DUA 2-2014-7</v>
          </cell>
          <cell r="B1340" t="str">
            <v>m2perry DUA 2-2014</v>
          </cell>
          <cell r="G1340">
            <v>9.52</v>
          </cell>
          <cell r="H1340">
            <v>23.81</v>
          </cell>
          <cell r="V1340">
            <v>400.85</v>
          </cell>
        </row>
        <row r="1341">
          <cell r="A1341" t="str">
            <v>m2perry DUA 2-2014-8</v>
          </cell>
          <cell r="B1341" t="str">
            <v>m2perry DUA 2-2014</v>
          </cell>
          <cell r="G1341">
            <v>10.199999999999999</v>
          </cell>
          <cell r="H1341">
            <v>23.81</v>
          </cell>
          <cell r="V1341">
            <v>433.78</v>
          </cell>
        </row>
        <row r="1342">
          <cell r="A1342" t="str">
            <v>m2perry DUA 2-2014-9</v>
          </cell>
          <cell r="B1342" t="str">
            <v>m2perry DUA 2-2014</v>
          </cell>
          <cell r="G1342">
            <v>5.8</v>
          </cell>
          <cell r="H1342">
            <v>23.04</v>
          </cell>
          <cell r="V1342">
            <v>236.46</v>
          </cell>
        </row>
        <row r="1343">
          <cell r="A1343" t="str">
            <v>m2perry DUA 2-2014-10</v>
          </cell>
          <cell r="B1343" t="str">
            <v>m2perry DUA 2-2014</v>
          </cell>
          <cell r="G1343">
            <v>0</v>
          </cell>
          <cell r="H1343">
            <v>0</v>
          </cell>
          <cell r="V1343">
            <v>0</v>
          </cell>
        </row>
        <row r="1344">
          <cell r="A1344" t="str">
            <v>m2perry DUA 2-2014-11</v>
          </cell>
          <cell r="B1344" t="str">
            <v>m2perry DUA 2-2014</v>
          </cell>
          <cell r="G1344">
            <v>0</v>
          </cell>
          <cell r="H1344">
            <v>0</v>
          </cell>
          <cell r="V1344">
            <v>0</v>
          </cell>
        </row>
        <row r="1345">
          <cell r="A1345" t="str">
            <v>m2perry DUA 2-2014-12</v>
          </cell>
          <cell r="B1345" t="str">
            <v>m2perry DUA 2-2014</v>
          </cell>
          <cell r="G1345">
            <v>0</v>
          </cell>
          <cell r="H1345">
            <v>0</v>
          </cell>
          <cell r="V1345">
            <v>0</v>
          </cell>
        </row>
        <row r="1346">
          <cell r="A1346" t="str">
            <v>m2perry DUA 2-2015-1</v>
          </cell>
          <cell r="B1346" t="str">
            <v>m2perry DUA 2-2015</v>
          </cell>
          <cell r="G1346">
            <v>0</v>
          </cell>
          <cell r="H1346">
            <v>0</v>
          </cell>
          <cell r="V1346">
            <v>0</v>
          </cell>
        </row>
        <row r="1347">
          <cell r="A1347" t="str">
            <v>m2perry DUA 2-2015-2</v>
          </cell>
          <cell r="B1347" t="str">
            <v>m2perry DUA 2-2015</v>
          </cell>
          <cell r="G1347">
            <v>0</v>
          </cell>
          <cell r="H1347">
            <v>0</v>
          </cell>
          <cell r="V1347">
            <v>0</v>
          </cell>
        </row>
        <row r="1348">
          <cell r="A1348" t="str">
            <v>m2perry DUA 2-2015-3</v>
          </cell>
          <cell r="B1348" t="str">
            <v>m2perry DUA 2-2015</v>
          </cell>
          <cell r="G1348">
            <v>0</v>
          </cell>
          <cell r="H1348">
            <v>0</v>
          </cell>
          <cell r="V1348">
            <v>0</v>
          </cell>
        </row>
        <row r="1349">
          <cell r="A1349" t="str">
            <v>m2perry DUA 2-2015-4</v>
          </cell>
          <cell r="B1349" t="str">
            <v>m2perry DUA 2-2015</v>
          </cell>
          <cell r="G1349">
            <v>0</v>
          </cell>
          <cell r="H1349">
            <v>0</v>
          </cell>
          <cell r="V1349">
            <v>0</v>
          </cell>
        </row>
        <row r="1350">
          <cell r="A1350" t="str">
            <v>m2perry DUA 2-2015-5</v>
          </cell>
          <cell r="B1350" t="str">
            <v>m2perry DUA 2-2015</v>
          </cell>
          <cell r="G1350">
            <v>0</v>
          </cell>
          <cell r="H1350">
            <v>0</v>
          </cell>
          <cell r="V1350">
            <v>0</v>
          </cell>
        </row>
        <row r="1351">
          <cell r="A1351" t="str">
            <v>m2perry DUA 2-2015-6</v>
          </cell>
          <cell r="B1351" t="str">
            <v>m2perry DUA 2-2015</v>
          </cell>
          <cell r="G1351">
            <v>7.09</v>
          </cell>
          <cell r="H1351">
            <v>23.04</v>
          </cell>
          <cell r="V1351">
            <v>292.39</v>
          </cell>
        </row>
        <row r="1352">
          <cell r="A1352" t="str">
            <v>m2perry DUA 2-2015-7</v>
          </cell>
          <cell r="B1352" t="str">
            <v>m2perry DUA 2-2015</v>
          </cell>
          <cell r="G1352">
            <v>8.7899999999999991</v>
          </cell>
          <cell r="H1352">
            <v>23.81</v>
          </cell>
          <cell r="V1352">
            <v>368.53</v>
          </cell>
        </row>
        <row r="1353">
          <cell r="A1353" t="str">
            <v>m2perry DUA 2-2015-8</v>
          </cell>
          <cell r="B1353" t="str">
            <v>m2perry DUA 2-2015</v>
          </cell>
          <cell r="G1353">
            <v>10.77</v>
          </cell>
          <cell r="H1353">
            <v>23.81</v>
          </cell>
          <cell r="V1353">
            <v>454.78</v>
          </cell>
        </row>
        <row r="1354">
          <cell r="A1354" t="str">
            <v>m2perry DUA 2-2015-9</v>
          </cell>
          <cell r="B1354" t="str">
            <v>m2perry DUA 2-2015</v>
          </cell>
          <cell r="G1354">
            <v>5.9</v>
          </cell>
          <cell r="H1354">
            <v>23.04</v>
          </cell>
          <cell r="V1354">
            <v>240.47</v>
          </cell>
        </row>
        <row r="1355">
          <cell r="A1355" t="str">
            <v>m2perry DUA 2-2015-10</v>
          </cell>
          <cell r="B1355" t="str">
            <v>m2perry DUA 2-2015</v>
          </cell>
          <cell r="G1355">
            <v>0</v>
          </cell>
          <cell r="H1355">
            <v>0</v>
          </cell>
          <cell r="V1355">
            <v>0</v>
          </cell>
        </row>
        <row r="1356">
          <cell r="A1356" t="str">
            <v>m2perry DUA 2-2015-11</v>
          </cell>
          <cell r="B1356" t="str">
            <v>m2perry DUA 2-2015</v>
          </cell>
          <cell r="G1356">
            <v>0</v>
          </cell>
          <cell r="H1356">
            <v>0</v>
          </cell>
          <cell r="V1356">
            <v>0</v>
          </cell>
        </row>
        <row r="1357">
          <cell r="A1357" t="str">
            <v>m2perry DUA 2-2015-12</v>
          </cell>
          <cell r="B1357" t="str">
            <v>m2perry DUA 2-2015</v>
          </cell>
          <cell r="G1357">
            <v>0</v>
          </cell>
          <cell r="H1357">
            <v>0</v>
          </cell>
          <cell r="V1357">
            <v>0</v>
          </cell>
        </row>
        <row r="1358">
          <cell r="A1358" t="str">
            <v>m2perry DUA 2-2016-1</v>
          </cell>
          <cell r="B1358" t="str">
            <v>m2perry DUA 2-2016</v>
          </cell>
          <cell r="G1358">
            <v>0</v>
          </cell>
          <cell r="H1358">
            <v>0</v>
          </cell>
          <cell r="V1358">
            <v>0</v>
          </cell>
        </row>
        <row r="1359">
          <cell r="A1359" t="str">
            <v>m2perry DUA 2-2016-2</v>
          </cell>
          <cell r="B1359" t="str">
            <v>m2perry DUA 2-2016</v>
          </cell>
          <cell r="G1359">
            <v>0</v>
          </cell>
          <cell r="H1359">
            <v>0</v>
          </cell>
          <cell r="V1359">
            <v>0</v>
          </cell>
        </row>
        <row r="1360">
          <cell r="A1360" t="str">
            <v>m2perry DUA 2-2016-3</v>
          </cell>
          <cell r="B1360" t="str">
            <v>m2perry DUA 2-2016</v>
          </cell>
          <cell r="G1360">
            <v>0</v>
          </cell>
          <cell r="H1360">
            <v>0</v>
          </cell>
          <cell r="V1360">
            <v>0</v>
          </cell>
        </row>
        <row r="1361">
          <cell r="A1361" t="str">
            <v>m2perry DUA 2-2016-4</v>
          </cell>
          <cell r="B1361" t="str">
            <v>m2perry DUA 2-2016</v>
          </cell>
          <cell r="G1361">
            <v>0</v>
          </cell>
          <cell r="H1361">
            <v>0</v>
          </cell>
          <cell r="V1361">
            <v>0</v>
          </cell>
        </row>
        <row r="1362">
          <cell r="A1362" t="str">
            <v>m2perry DUA 2-2016-5</v>
          </cell>
          <cell r="B1362" t="str">
            <v>m2perry DUA 2-2016</v>
          </cell>
          <cell r="G1362">
            <v>0</v>
          </cell>
          <cell r="H1362">
            <v>0</v>
          </cell>
          <cell r="V1362">
            <v>0</v>
          </cell>
        </row>
        <row r="1363">
          <cell r="A1363" t="str">
            <v>m2perry DUA 2-2016-6</v>
          </cell>
          <cell r="B1363" t="str">
            <v>m2perry DUA 2-2016</v>
          </cell>
          <cell r="G1363">
            <v>7.27</v>
          </cell>
          <cell r="H1363">
            <v>23.04</v>
          </cell>
          <cell r="V1363">
            <v>303.08999999999997</v>
          </cell>
        </row>
        <row r="1364">
          <cell r="A1364" t="str">
            <v>m2perry DUA 2-2016-7</v>
          </cell>
          <cell r="B1364" t="str">
            <v>m2perry DUA 2-2016</v>
          </cell>
          <cell r="G1364">
            <v>8.9</v>
          </cell>
          <cell r="H1364">
            <v>23.81</v>
          </cell>
          <cell r="V1364">
            <v>360.83</v>
          </cell>
        </row>
        <row r="1365">
          <cell r="A1365" t="str">
            <v>m2perry DUA 2-2016-8</v>
          </cell>
          <cell r="B1365" t="str">
            <v>m2perry DUA 2-2016</v>
          </cell>
          <cell r="G1365">
            <v>10.199999999999999</v>
          </cell>
          <cell r="H1365">
            <v>23.81</v>
          </cell>
          <cell r="V1365">
            <v>437.31</v>
          </cell>
        </row>
        <row r="1366">
          <cell r="A1366" t="str">
            <v>m2perry DUA 2-2016-9</v>
          </cell>
          <cell r="B1366" t="str">
            <v>m2perry DUA 2-2016</v>
          </cell>
          <cell r="G1366">
            <v>6.29</v>
          </cell>
          <cell r="H1366">
            <v>23.04</v>
          </cell>
          <cell r="V1366">
            <v>259.69</v>
          </cell>
        </row>
        <row r="1367">
          <cell r="A1367" t="str">
            <v>m2perry DUA 2-2016-10</v>
          </cell>
          <cell r="B1367" t="str">
            <v>m2perry DUA 2-2016</v>
          </cell>
          <cell r="G1367">
            <v>0</v>
          </cell>
          <cell r="H1367">
            <v>0</v>
          </cell>
          <cell r="V1367">
            <v>0</v>
          </cell>
        </row>
        <row r="1368">
          <cell r="A1368" t="str">
            <v>m2perry DUA 2-2016-11</v>
          </cell>
          <cell r="B1368" t="str">
            <v>m2perry DUA 2-2016</v>
          </cell>
          <cell r="G1368">
            <v>0</v>
          </cell>
          <cell r="H1368">
            <v>0</v>
          </cell>
          <cell r="V1368">
            <v>0</v>
          </cell>
        </row>
        <row r="1369">
          <cell r="A1369" t="str">
            <v>m2perry DUA 2-2016-12</v>
          </cell>
          <cell r="B1369" t="str">
            <v>m2perry DUA 2-2016</v>
          </cell>
          <cell r="G1369">
            <v>0</v>
          </cell>
          <cell r="H1369">
            <v>0</v>
          </cell>
          <cell r="V1369">
            <v>0</v>
          </cell>
        </row>
        <row r="1370">
          <cell r="A1370" t="str">
            <v>m2perry DUA 2-2017-1</v>
          </cell>
          <cell r="B1370" t="str">
            <v>m2perry DUA 2-2017</v>
          </cell>
          <cell r="G1370">
            <v>0</v>
          </cell>
          <cell r="H1370">
            <v>0</v>
          </cell>
          <cell r="V1370">
            <v>0</v>
          </cell>
        </row>
        <row r="1371">
          <cell r="A1371" t="str">
            <v>m2perry DUA 2-2017-2</v>
          </cell>
          <cell r="B1371" t="str">
            <v>m2perry DUA 2-2017</v>
          </cell>
          <cell r="G1371">
            <v>0</v>
          </cell>
          <cell r="H1371">
            <v>0</v>
          </cell>
          <cell r="V1371">
            <v>0</v>
          </cell>
        </row>
        <row r="1372">
          <cell r="A1372" t="str">
            <v>m2perry DUA 2-2017-3</v>
          </cell>
          <cell r="B1372" t="str">
            <v>m2perry DUA 2-2017</v>
          </cell>
          <cell r="G1372">
            <v>0</v>
          </cell>
          <cell r="H1372">
            <v>0</v>
          </cell>
          <cell r="V1372">
            <v>0</v>
          </cell>
        </row>
        <row r="1373">
          <cell r="A1373" t="str">
            <v>m2perry DUA 2-2017-4</v>
          </cell>
          <cell r="B1373" t="str">
            <v>m2perry DUA 2-2017</v>
          </cell>
          <cell r="G1373">
            <v>0</v>
          </cell>
          <cell r="H1373">
            <v>0</v>
          </cell>
          <cell r="V1373">
            <v>0</v>
          </cell>
        </row>
        <row r="1374">
          <cell r="A1374" t="str">
            <v>m2perry DUA 2-2017-5</v>
          </cell>
          <cell r="B1374" t="str">
            <v>m2perry DUA 2-2017</v>
          </cell>
          <cell r="G1374">
            <v>0</v>
          </cell>
          <cell r="H1374">
            <v>0</v>
          </cell>
          <cell r="V1374">
            <v>0</v>
          </cell>
        </row>
        <row r="1375">
          <cell r="A1375" t="str">
            <v>m2perry DUA 2-2017-6</v>
          </cell>
          <cell r="B1375" t="str">
            <v>m2perry DUA 2-2017</v>
          </cell>
          <cell r="G1375">
            <v>7.32</v>
          </cell>
          <cell r="H1375">
            <v>23.04</v>
          </cell>
          <cell r="V1375">
            <v>301.52999999999997</v>
          </cell>
        </row>
        <row r="1376">
          <cell r="A1376" t="str">
            <v>m2perry DUA 2-2017-7</v>
          </cell>
          <cell r="B1376" t="str">
            <v>m2perry DUA 2-2017</v>
          </cell>
          <cell r="G1376">
            <v>9.3699999999999992</v>
          </cell>
          <cell r="H1376">
            <v>23.81</v>
          </cell>
          <cell r="V1376">
            <v>393.09</v>
          </cell>
        </row>
        <row r="1377">
          <cell r="A1377" t="str">
            <v>m2perry DUA 2-2017-8</v>
          </cell>
          <cell r="B1377" t="str">
            <v>m2perry DUA 2-2017</v>
          </cell>
          <cell r="G1377">
            <v>10.34</v>
          </cell>
          <cell r="H1377">
            <v>23.81</v>
          </cell>
          <cell r="V1377">
            <v>439.29</v>
          </cell>
        </row>
        <row r="1378">
          <cell r="A1378" t="str">
            <v>m2perry DUA 2-2017-9</v>
          </cell>
          <cell r="B1378" t="str">
            <v>m2perry DUA 2-2017</v>
          </cell>
          <cell r="G1378">
            <v>6.03</v>
          </cell>
          <cell r="H1378">
            <v>23.04</v>
          </cell>
          <cell r="V1378">
            <v>249.49</v>
          </cell>
        </row>
        <row r="1379">
          <cell r="A1379" t="str">
            <v>m2perry DUA 2-2017-10</v>
          </cell>
          <cell r="B1379" t="str">
            <v>m2perry DUA 2-2017</v>
          </cell>
          <cell r="G1379">
            <v>0</v>
          </cell>
          <cell r="H1379">
            <v>0</v>
          </cell>
          <cell r="V1379">
            <v>0</v>
          </cell>
        </row>
        <row r="1380">
          <cell r="A1380" t="str">
            <v>m2perry DUA 2-2017-11</v>
          </cell>
          <cell r="B1380" t="str">
            <v>m2perry DUA 2-2017</v>
          </cell>
          <cell r="G1380">
            <v>0</v>
          </cell>
          <cell r="H1380">
            <v>0</v>
          </cell>
          <cell r="V1380">
            <v>0</v>
          </cell>
        </row>
        <row r="1381">
          <cell r="A1381" t="str">
            <v>m2perry DUA 2-2017-12</v>
          </cell>
          <cell r="B1381" t="str">
            <v>m2perry DUA 2-2017</v>
          </cell>
          <cell r="G1381">
            <v>0</v>
          </cell>
          <cell r="H1381">
            <v>0</v>
          </cell>
          <cell r="V1381">
            <v>0</v>
          </cell>
        </row>
        <row r="1382">
          <cell r="A1382" t="str">
            <v>m2perry DUA 2-2018-1</v>
          </cell>
          <cell r="B1382" t="str">
            <v>m2perry DUA 2-2018</v>
          </cell>
          <cell r="G1382">
            <v>0</v>
          </cell>
          <cell r="H1382">
            <v>0</v>
          </cell>
          <cell r="V1382">
            <v>0</v>
          </cell>
        </row>
        <row r="1383">
          <cell r="A1383" t="str">
            <v>m2perry DUA 2-2018-2</v>
          </cell>
          <cell r="B1383" t="str">
            <v>m2perry DUA 2-2018</v>
          </cell>
          <cell r="G1383">
            <v>0</v>
          </cell>
          <cell r="H1383">
            <v>0</v>
          </cell>
          <cell r="V1383">
            <v>0</v>
          </cell>
        </row>
        <row r="1384">
          <cell r="A1384" t="str">
            <v>m2perry DUA 2-2018-3</v>
          </cell>
          <cell r="B1384" t="str">
            <v>m2perry DUA 2-2018</v>
          </cell>
          <cell r="G1384">
            <v>0</v>
          </cell>
          <cell r="H1384">
            <v>0</v>
          </cell>
          <cell r="V1384">
            <v>0</v>
          </cell>
        </row>
        <row r="1385">
          <cell r="A1385" t="str">
            <v>m2perry DUA 2-2018-4</v>
          </cell>
          <cell r="B1385" t="str">
            <v>m2perry DUA 2-2018</v>
          </cell>
          <cell r="G1385">
            <v>0</v>
          </cell>
          <cell r="H1385">
            <v>0</v>
          </cell>
          <cell r="V1385">
            <v>0</v>
          </cell>
        </row>
        <row r="1386">
          <cell r="A1386" t="str">
            <v>m2perry DUA 2-2018-5</v>
          </cell>
          <cell r="B1386" t="str">
            <v>m2perry DUA 2-2018</v>
          </cell>
          <cell r="G1386">
            <v>0</v>
          </cell>
          <cell r="H1386">
            <v>0</v>
          </cell>
          <cell r="V1386">
            <v>0</v>
          </cell>
        </row>
        <row r="1387">
          <cell r="A1387" t="str">
            <v>m2perry DUA 2-2018-6</v>
          </cell>
          <cell r="B1387" t="str">
            <v>m2perry DUA 2-2018</v>
          </cell>
          <cell r="G1387">
            <v>8.3000000000000007</v>
          </cell>
          <cell r="H1387">
            <v>23.04</v>
          </cell>
          <cell r="V1387">
            <v>339.28</v>
          </cell>
        </row>
        <row r="1388">
          <cell r="A1388" t="str">
            <v>m2perry DUA 2-2018-7</v>
          </cell>
          <cell r="B1388" t="str">
            <v>m2perry DUA 2-2018</v>
          </cell>
          <cell r="G1388">
            <v>9.07</v>
          </cell>
          <cell r="H1388">
            <v>23.81</v>
          </cell>
          <cell r="V1388">
            <v>378.84</v>
          </cell>
        </row>
        <row r="1389">
          <cell r="A1389" t="str">
            <v>m2perry DUA 2-2018-8</v>
          </cell>
          <cell r="B1389" t="str">
            <v>m2perry DUA 2-2018</v>
          </cell>
          <cell r="G1389">
            <v>9.85</v>
          </cell>
          <cell r="H1389">
            <v>23.81</v>
          </cell>
          <cell r="V1389">
            <v>419.03</v>
          </cell>
        </row>
        <row r="1390">
          <cell r="A1390" t="str">
            <v>m2perry DUA 2-2018-9</v>
          </cell>
          <cell r="B1390" t="str">
            <v>m2perry DUA 2-2018</v>
          </cell>
          <cell r="G1390">
            <v>6.67</v>
          </cell>
          <cell r="H1390">
            <v>23.04</v>
          </cell>
          <cell r="V1390">
            <v>273.75</v>
          </cell>
        </row>
        <row r="1391">
          <cell r="A1391" t="str">
            <v>m2perry DUA 2-2018-10</v>
          </cell>
          <cell r="B1391" t="str">
            <v>m2perry DUA 2-2018</v>
          </cell>
          <cell r="G1391">
            <v>0</v>
          </cell>
          <cell r="H1391">
            <v>0</v>
          </cell>
          <cell r="V1391">
            <v>0</v>
          </cell>
        </row>
        <row r="1392">
          <cell r="A1392" t="str">
            <v>m2perry DUA 2-2018-11</v>
          </cell>
          <cell r="B1392" t="str">
            <v>m2perry DUA 2-2018</v>
          </cell>
          <cell r="G1392">
            <v>0</v>
          </cell>
          <cell r="H1392">
            <v>0</v>
          </cell>
          <cell r="V1392">
            <v>0</v>
          </cell>
        </row>
        <row r="1393">
          <cell r="A1393" t="str">
            <v>m2perry DUA 2-2018-12</v>
          </cell>
          <cell r="B1393" t="str">
            <v>m2perry DUA 2-2018</v>
          </cell>
          <cell r="G1393">
            <v>0</v>
          </cell>
          <cell r="H1393">
            <v>0</v>
          </cell>
          <cell r="V1393">
            <v>0</v>
          </cell>
        </row>
        <row r="1394">
          <cell r="A1394" t="str">
            <v>m2perry DUA 2-2019-1</v>
          </cell>
          <cell r="B1394" t="str">
            <v>m2perry DUA 2-2019</v>
          </cell>
          <cell r="G1394">
            <v>0</v>
          </cell>
          <cell r="H1394">
            <v>0</v>
          </cell>
          <cell r="V1394">
            <v>0</v>
          </cell>
        </row>
        <row r="1395">
          <cell r="A1395" t="str">
            <v>m2perry DUA 2-2019-2</v>
          </cell>
          <cell r="B1395" t="str">
            <v>m2perry DUA 2-2019</v>
          </cell>
          <cell r="G1395">
            <v>0</v>
          </cell>
          <cell r="H1395">
            <v>0</v>
          </cell>
          <cell r="V1395">
            <v>0</v>
          </cell>
        </row>
        <row r="1396">
          <cell r="A1396" t="str">
            <v>m2perry DUA 2-2019-3</v>
          </cell>
          <cell r="B1396" t="str">
            <v>m2perry DUA 2-2019</v>
          </cell>
          <cell r="G1396">
            <v>0</v>
          </cell>
          <cell r="H1396">
            <v>0</v>
          </cell>
          <cell r="V1396">
            <v>0</v>
          </cell>
        </row>
        <row r="1397">
          <cell r="A1397" t="str">
            <v>m2perry DUA 2-2019-4</v>
          </cell>
          <cell r="B1397" t="str">
            <v>m2perry DUA 2-2019</v>
          </cell>
          <cell r="G1397">
            <v>0</v>
          </cell>
          <cell r="H1397">
            <v>0</v>
          </cell>
          <cell r="V1397">
            <v>0</v>
          </cell>
        </row>
        <row r="1398">
          <cell r="A1398" t="str">
            <v>m2perry DUA 2-2019-5</v>
          </cell>
          <cell r="B1398" t="str">
            <v>m2perry DUA 2-2019</v>
          </cell>
          <cell r="G1398">
            <v>0</v>
          </cell>
          <cell r="H1398">
            <v>0</v>
          </cell>
          <cell r="V1398">
            <v>0</v>
          </cell>
        </row>
        <row r="1399">
          <cell r="A1399" t="str">
            <v>m2perry DUA 2-2019-6</v>
          </cell>
          <cell r="B1399" t="str">
            <v>m2perry DUA 2-2019</v>
          </cell>
          <cell r="G1399">
            <v>6.86</v>
          </cell>
          <cell r="H1399">
            <v>23.04</v>
          </cell>
          <cell r="V1399">
            <v>290.07</v>
          </cell>
        </row>
        <row r="1400">
          <cell r="A1400" t="str">
            <v>m2perry DUA 2-2019-7</v>
          </cell>
          <cell r="B1400" t="str">
            <v>m2perry DUA 2-2019</v>
          </cell>
          <cell r="G1400">
            <v>10.11</v>
          </cell>
          <cell r="H1400">
            <v>23.81</v>
          </cell>
          <cell r="V1400">
            <v>421.5</v>
          </cell>
        </row>
        <row r="1401">
          <cell r="A1401" t="str">
            <v>m2perry DUA 2-2019-8</v>
          </cell>
          <cell r="B1401" t="str">
            <v>m2perry DUA 2-2019</v>
          </cell>
          <cell r="G1401">
            <v>10.63</v>
          </cell>
          <cell r="H1401">
            <v>23.81</v>
          </cell>
          <cell r="V1401">
            <v>454.74</v>
          </cell>
        </row>
        <row r="1402">
          <cell r="A1402" t="str">
            <v>m2perry DUA 2-2019-9</v>
          </cell>
          <cell r="B1402" t="str">
            <v>m2perry DUA 2-2019</v>
          </cell>
          <cell r="G1402">
            <v>6.45</v>
          </cell>
          <cell r="H1402">
            <v>23.04</v>
          </cell>
          <cell r="V1402">
            <v>269.69</v>
          </cell>
        </row>
        <row r="1403">
          <cell r="A1403" t="str">
            <v>m2perry DUA 2-2019-10</v>
          </cell>
          <cell r="B1403" t="str">
            <v>m2perry DUA 2-2019</v>
          </cell>
          <cell r="G1403">
            <v>0</v>
          </cell>
          <cell r="H1403">
            <v>0</v>
          </cell>
          <cell r="V1403">
            <v>0</v>
          </cell>
        </row>
        <row r="1404">
          <cell r="A1404" t="str">
            <v>m2perry DUA 2-2019-11</v>
          </cell>
          <cell r="B1404" t="str">
            <v>m2perry DUA 2-2019</v>
          </cell>
          <cell r="G1404">
            <v>0</v>
          </cell>
          <cell r="H1404">
            <v>0</v>
          </cell>
          <cell r="V1404">
            <v>0</v>
          </cell>
        </row>
        <row r="1405">
          <cell r="A1405" t="str">
            <v>m2perry DUA 2-2019-12</v>
          </cell>
          <cell r="B1405" t="str">
            <v>m2perry DUA 2-2019</v>
          </cell>
          <cell r="G1405">
            <v>0</v>
          </cell>
          <cell r="H1405">
            <v>0</v>
          </cell>
          <cell r="V1405">
            <v>0</v>
          </cell>
        </row>
        <row r="1406">
          <cell r="A1406" t="str">
            <v>m2perry DUA 2-2020-1</v>
          </cell>
          <cell r="B1406" t="str">
            <v>m2perry DUA 2-2020</v>
          </cell>
          <cell r="G1406">
            <v>0</v>
          </cell>
          <cell r="H1406">
            <v>0</v>
          </cell>
          <cell r="V1406">
            <v>0</v>
          </cell>
        </row>
        <row r="1407">
          <cell r="A1407" t="str">
            <v>m2perry DUA 2-2020-2</v>
          </cell>
          <cell r="B1407" t="str">
            <v>m2perry DUA 2-2020</v>
          </cell>
          <cell r="G1407">
            <v>0</v>
          </cell>
          <cell r="H1407">
            <v>0</v>
          </cell>
          <cell r="V1407">
            <v>0</v>
          </cell>
        </row>
        <row r="1408">
          <cell r="A1408" t="str">
            <v>m2perry DUA 2-2020-3</v>
          </cell>
          <cell r="B1408" t="str">
            <v>m2perry DUA 2-2020</v>
          </cell>
          <cell r="G1408">
            <v>0</v>
          </cell>
          <cell r="H1408">
            <v>0</v>
          </cell>
          <cell r="V1408">
            <v>0</v>
          </cell>
        </row>
        <row r="1409">
          <cell r="A1409" t="str">
            <v>m2perry DUA 2-2020-4</v>
          </cell>
          <cell r="B1409" t="str">
            <v>m2perry DUA 2-2020</v>
          </cell>
          <cell r="G1409">
            <v>0</v>
          </cell>
          <cell r="H1409">
            <v>0</v>
          </cell>
          <cell r="V1409">
            <v>0</v>
          </cell>
        </row>
        <row r="1410">
          <cell r="A1410" t="str">
            <v>m2perry DUA 2-2020-5</v>
          </cell>
          <cell r="B1410" t="str">
            <v>m2perry DUA 2-2020</v>
          </cell>
          <cell r="G1410">
            <v>0</v>
          </cell>
          <cell r="H1410">
            <v>0</v>
          </cell>
          <cell r="V1410">
            <v>0</v>
          </cell>
        </row>
        <row r="1411">
          <cell r="A1411" t="str">
            <v>m2perry DUA 2-2020-6</v>
          </cell>
          <cell r="B1411" t="str">
            <v>m2perry DUA 2-2020</v>
          </cell>
          <cell r="G1411">
            <v>8.3699999999999992</v>
          </cell>
          <cell r="H1411">
            <v>23.04</v>
          </cell>
          <cell r="V1411">
            <v>349.98</v>
          </cell>
        </row>
        <row r="1412">
          <cell r="A1412" t="str">
            <v>m2perry DUA 2-2020-7</v>
          </cell>
          <cell r="B1412" t="str">
            <v>m2perry DUA 2-2020</v>
          </cell>
          <cell r="G1412">
            <v>9.64</v>
          </cell>
          <cell r="H1412">
            <v>23.81</v>
          </cell>
          <cell r="V1412">
            <v>406.53</v>
          </cell>
        </row>
        <row r="1413">
          <cell r="A1413" t="str">
            <v>m2perry DUA 2-2020-8</v>
          </cell>
          <cell r="B1413" t="str">
            <v>m2perry DUA 2-2020</v>
          </cell>
          <cell r="G1413">
            <v>10.35</v>
          </cell>
          <cell r="H1413">
            <v>23.81</v>
          </cell>
          <cell r="V1413">
            <v>443.21</v>
          </cell>
        </row>
        <row r="1414">
          <cell r="A1414" t="str">
            <v>m2perry DUA 2-2020-9</v>
          </cell>
          <cell r="B1414" t="str">
            <v>m2perry DUA 2-2020</v>
          </cell>
          <cell r="G1414">
            <v>5.49</v>
          </cell>
          <cell r="H1414">
            <v>23.04</v>
          </cell>
          <cell r="V1414">
            <v>223.49</v>
          </cell>
        </row>
        <row r="1415">
          <cell r="A1415" t="str">
            <v>m2perry DUA 2-2020-10</v>
          </cell>
          <cell r="B1415" t="str">
            <v>m2perry DUA 2-2020</v>
          </cell>
          <cell r="G1415">
            <v>0</v>
          </cell>
          <cell r="H1415">
            <v>0</v>
          </cell>
          <cell r="V1415">
            <v>0</v>
          </cell>
        </row>
        <row r="1416">
          <cell r="A1416" t="str">
            <v>m2perry DUA 2-2020-11</v>
          </cell>
          <cell r="B1416" t="str">
            <v>m2perry DUA 2-2020</v>
          </cell>
          <cell r="G1416">
            <v>0</v>
          </cell>
          <cell r="H1416">
            <v>0</v>
          </cell>
          <cell r="V1416">
            <v>0</v>
          </cell>
        </row>
        <row r="1417">
          <cell r="A1417" t="str">
            <v>m2perry DUA 2-2020-12</v>
          </cell>
          <cell r="B1417" t="str">
            <v>m2perry DUA 2-2020</v>
          </cell>
          <cell r="G1417">
            <v>0</v>
          </cell>
          <cell r="H1417">
            <v>0</v>
          </cell>
          <cell r="V1417">
            <v>0</v>
          </cell>
        </row>
        <row r="1418">
          <cell r="A1418" t="str">
            <v>m2perry DUA 2-2021-1</v>
          </cell>
          <cell r="B1418" t="str">
            <v>m2perry DUA 2-2021</v>
          </cell>
          <cell r="G1418">
            <v>0</v>
          </cell>
          <cell r="H1418">
            <v>0</v>
          </cell>
          <cell r="V1418">
            <v>0</v>
          </cell>
        </row>
        <row r="1419">
          <cell r="A1419" t="str">
            <v>m2perry DUA 2-2021-2</v>
          </cell>
          <cell r="B1419" t="str">
            <v>m2perry DUA 2-2021</v>
          </cell>
          <cell r="G1419">
            <v>0</v>
          </cell>
          <cell r="H1419">
            <v>0</v>
          </cell>
          <cell r="V1419">
            <v>0</v>
          </cell>
        </row>
        <row r="1420">
          <cell r="A1420" t="str">
            <v>m2perry DUA 2-2021-3</v>
          </cell>
          <cell r="B1420" t="str">
            <v>m2perry DUA 2-2021</v>
          </cell>
          <cell r="G1420">
            <v>0</v>
          </cell>
          <cell r="H1420">
            <v>0</v>
          </cell>
          <cell r="V1420">
            <v>0</v>
          </cell>
        </row>
        <row r="1421">
          <cell r="A1421" t="str">
            <v>m2perry DUA 2-2021-4</v>
          </cell>
          <cell r="B1421" t="str">
            <v>m2perry DUA 2-2021</v>
          </cell>
          <cell r="G1421">
            <v>0</v>
          </cell>
          <cell r="H1421">
            <v>0</v>
          </cell>
          <cell r="V1421">
            <v>0</v>
          </cell>
        </row>
        <row r="1422">
          <cell r="A1422" t="str">
            <v>m2perry DUA 2-2021-5</v>
          </cell>
          <cell r="B1422" t="str">
            <v>m2perry DUA 2-2021</v>
          </cell>
          <cell r="G1422">
            <v>0</v>
          </cell>
          <cell r="H1422">
            <v>0</v>
          </cell>
          <cell r="V1422">
            <v>0</v>
          </cell>
        </row>
        <row r="1423">
          <cell r="A1423" t="str">
            <v>m2perry DUA 2-2021-6</v>
          </cell>
          <cell r="B1423" t="str">
            <v>m2perry DUA 2-2021</v>
          </cell>
          <cell r="G1423">
            <v>9.0500000000000007</v>
          </cell>
          <cell r="H1423">
            <v>23.04</v>
          </cell>
          <cell r="V1423">
            <v>368.52</v>
          </cell>
        </row>
        <row r="1424">
          <cell r="A1424" t="str">
            <v>m2perry DUA 2-2021-7</v>
          </cell>
          <cell r="B1424" t="str">
            <v>m2perry DUA 2-2021</v>
          </cell>
          <cell r="G1424">
            <v>9.49</v>
          </cell>
          <cell r="H1424">
            <v>23.81</v>
          </cell>
          <cell r="V1424">
            <v>399.52</v>
          </cell>
        </row>
        <row r="1425">
          <cell r="A1425" t="str">
            <v>m2perry DUA 2-2021-8</v>
          </cell>
          <cell r="B1425" t="str">
            <v>m2perry DUA 2-2021</v>
          </cell>
          <cell r="G1425">
            <v>11.2</v>
          </cell>
          <cell r="H1425">
            <v>23.81</v>
          </cell>
          <cell r="V1425">
            <v>481.28</v>
          </cell>
        </row>
        <row r="1426">
          <cell r="A1426" t="str">
            <v>m2perry DUA 2-2021-9</v>
          </cell>
          <cell r="B1426" t="str">
            <v>m2perry DUA 2-2021</v>
          </cell>
          <cell r="G1426">
            <v>7.13</v>
          </cell>
          <cell r="H1426">
            <v>23.04</v>
          </cell>
          <cell r="V1426">
            <v>292.83999999999997</v>
          </cell>
        </row>
        <row r="1427">
          <cell r="A1427" t="str">
            <v>m2perry DUA 2-2021-10</v>
          </cell>
          <cell r="B1427" t="str">
            <v>m2perry DUA 2-2021</v>
          </cell>
          <cell r="G1427">
            <v>0</v>
          </cell>
          <cell r="H1427">
            <v>0</v>
          </cell>
          <cell r="V1427">
            <v>0</v>
          </cell>
        </row>
        <row r="1428">
          <cell r="A1428" t="str">
            <v>m2perry DUA 2-2021-11</v>
          </cell>
          <cell r="B1428" t="str">
            <v>m2perry DUA 2-2021</v>
          </cell>
          <cell r="G1428">
            <v>0</v>
          </cell>
          <cell r="H1428">
            <v>0</v>
          </cell>
          <cell r="V1428">
            <v>0</v>
          </cell>
        </row>
        <row r="1429">
          <cell r="A1429" t="str">
            <v>m2perry DUA 2-2021-12</v>
          </cell>
          <cell r="B1429" t="str">
            <v>m2perry DUA 2-2021</v>
          </cell>
          <cell r="G1429">
            <v>0</v>
          </cell>
          <cell r="H1429">
            <v>0</v>
          </cell>
          <cell r="V1429">
            <v>0</v>
          </cell>
        </row>
        <row r="1430">
          <cell r="A1430" t="str">
            <v>m2perry DUA 2-2022-1</v>
          </cell>
          <cell r="B1430" t="str">
            <v>m2perry DUA 2-2022</v>
          </cell>
          <cell r="G1430">
            <v>0</v>
          </cell>
          <cell r="H1430">
            <v>0</v>
          </cell>
          <cell r="V1430">
            <v>0</v>
          </cell>
        </row>
        <row r="1431">
          <cell r="A1431" t="str">
            <v>m2perry DUA 2-2022-2</v>
          </cell>
          <cell r="B1431" t="str">
            <v>m2perry DUA 2-2022</v>
          </cell>
          <cell r="G1431">
            <v>0</v>
          </cell>
          <cell r="H1431">
            <v>0</v>
          </cell>
          <cell r="V1431">
            <v>0</v>
          </cell>
        </row>
        <row r="1432">
          <cell r="A1432" t="str">
            <v>m2perry DUA 2-2022-3</v>
          </cell>
          <cell r="B1432" t="str">
            <v>m2perry DUA 2-2022</v>
          </cell>
          <cell r="G1432">
            <v>0</v>
          </cell>
          <cell r="H1432">
            <v>0</v>
          </cell>
          <cell r="V1432">
            <v>0</v>
          </cell>
        </row>
        <row r="1433">
          <cell r="A1433" t="str">
            <v>m2perry DUA 2-2022-4</v>
          </cell>
          <cell r="B1433" t="str">
            <v>m2perry DUA 2-2022</v>
          </cell>
          <cell r="G1433">
            <v>0</v>
          </cell>
          <cell r="H1433">
            <v>0</v>
          </cell>
          <cell r="V1433">
            <v>0</v>
          </cell>
        </row>
        <row r="1434">
          <cell r="A1434" t="str">
            <v>m2perry DUA 2-2022-5</v>
          </cell>
          <cell r="B1434" t="str">
            <v>m2perry DUA 2-2022</v>
          </cell>
          <cell r="G1434">
            <v>0</v>
          </cell>
          <cell r="H1434">
            <v>0</v>
          </cell>
          <cell r="V1434">
            <v>0</v>
          </cell>
        </row>
        <row r="1435">
          <cell r="A1435" t="str">
            <v>m2perry DUA 2-2022-6</v>
          </cell>
          <cell r="B1435" t="str">
            <v>m2perry DUA 2-2022</v>
          </cell>
          <cell r="G1435">
            <v>7.82</v>
          </cell>
          <cell r="H1435">
            <v>23.04</v>
          </cell>
          <cell r="V1435">
            <v>324.35000000000002</v>
          </cell>
        </row>
        <row r="1436">
          <cell r="A1436" t="str">
            <v>m2perry DUA 2-2022-7</v>
          </cell>
          <cell r="B1436" t="str">
            <v>m2perry DUA 2-2022</v>
          </cell>
          <cell r="G1436">
            <v>10.06</v>
          </cell>
          <cell r="H1436">
            <v>23.81</v>
          </cell>
          <cell r="V1436">
            <v>423.31</v>
          </cell>
        </row>
        <row r="1437">
          <cell r="A1437" t="str">
            <v>m2perry DUA 2-2022-8</v>
          </cell>
          <cell r="B1437" t="str">
            <v>m2perry DUA 2-2022</v>
          </cell>
          <cell r="G1437">
            <v>10.4</v>
          </cell>
          <cell r="H1437">
            <v>23.81</v>
          </cell>
          <cell r="V1437">
            <v>446.41</v>
          </cell>
        </row>
        <row r="1438">
          <cell r="A1438" t="str">
            <v>m2perry DUA 2-2022-9</v>
          </cell>
          <cell r="B1438" t="str">
            <v>m2perry DUA 2-2022</v>
          </cell>
          <cell r="G1438">
            <v>7.41</v>
          </cell>
          <cell r="H1438">
            <v>23.04</v>
          </cell>
          <cell r="V1438">
            <v>300.13</v>
          </cell>
        </row>
        <row r="1439">
          <cell r="A1439" t="str">
            <v>m2perry DUA 2-2022-10</v>
          </cell>
          <cell r="B1439" t="str">
            <v>m2perry DUA 2-2022</v>
          </cell>
          <cell r="G1439">
            <v>0</v>
          </cell>
          <cell r="H1439">
            <v>0</v>
          </cell>
          <cell r="V1439">
            <v>0</v>
          </cell>
        </row>
        <row r="1440">
          <cell r="A1440" t="str">
            <v>m2perry DUA 2-2022-11</v>
          </cell>
          <cell r="B1440" t="str">
            <v>m2perry DUA 2-2022</v>
          </cell>
          <cell r="G1440">
            <v>0</v>
          </cell>
          <cell r="H1440">
            <v>0</v>
          </cell>
          <cell r="V1440">
            <v>0</v>
          </cell>
        </row>
        <row r="1441">
          <cell r="A1441" t="str">
            <v>m2perry DUA 2-2022-12</v>
          </cell>
          <cell r="B1441" t="str">
            <v>m2perry DUA 2-2022</v>
          </cell>
          <cell r="G1441">
            <v>0</v>
          </cell>
          <cell r="H1441">
            <v>0</v>
          </cell>
          <cell r="V1441">
            <v>0</v>
          </cell>
        </row>
        <row r="1442">
          <cell r="A1442" t="str">
            <v>--</v>
          </cell>
          <cell r="B1442" t="str">
            <v>-</v>
          </cell>
          <cell r="V1442">
            <v>0</v>
          </cell>
        </row>
        <row r="1443">
          <cell r="A1443" t="str">
            <v>--</v>
          </cell>
          <cell r="B1443" t="str">
            <v>-</v>
          </cell>
          <cell r="V1443">
            <v>0</v>
          </cell>
        </row>
        <row r="1444">
          <cell r="A1444" t="str">
            <v>--</v>
          </cell>
          <cell r="B1444" t="str">
            <v>-</v>
          </cell>
          <cell r="V1444">
            <v>0</v>
          </cell>
        </row>
        <row r="1445">
          <cell r="A1445" t="str">
            <v>m2perryville 2-2003-4</v>
          </cell>
          <cell r="B1445" t="str">
            <v>m2perryville 2-2003</v>
          </cell>
          <cell r="G1445">
            <v>96.33</v>
          </cell>
          <cell r="H1445">
            <v>349.92</v>
          </cell>
          <cell r="V1445">
            <v>3434.7381999999998</v>
          </cell>
        </row>
        <row r="1446">
          <cell r="A1446" t="str">
            <v>m2perryville 2-2003-5</v>
          </cell>
          <cell r="B1446" t="str">
            <v>m2perryville 2-2003</v>
          </cell>
          <cell r="G1446">
            <v>99.03</v>
          </cell>
          <cell r="H1446">
            <v>361.58</v>
          </cell>
          <cell r="V1446">
            <v>3536.1396</v>
          </cell>
        </row>
        <row r="1447">
          <cell r="A1447" t="str">
            <v>m2perryville 2-2003-6</v>
          </cell>
          <cell r="B1447" t="str">
            <v>m2perryville 2-2003</v>
          </cell>
          <cell r="G1447">
            <v>171.79</v>
          </cell>
          <cell r="H1447">
            <v>349.92</v>
          </cell>
          <cell r="V1447">
            <v>6173.9705000000004</v>
          </cell>
        </row>
        <row r="1448">
          <cell r="A1448" t="str">
            <v>m2perryville 2-2003-7</v>
          </cell>
          <cell r="B1448" t="str">
            <v>m2perryville 2-2003</v>
          </cell>
          <cell r="G1448">
            <v>160.81</v>
          </cell>
          <cell r="H1448">
            <v>361.58</v>
          </cell>
          <cell r="V1448">
            <v>6892.7655000000004</v>
          </cell>
        </row>
        <row r="1449">
          <cell r="A1449" t="str">
            <v>m2perryville 2-2003-8</v>
          </cell>
          <cell r="B1449" t="str">
            <v>m2perryville 2-2003</v>
          </cell>
          <cell r="G1449">
            <v>179.71</v>
          </cell>
          <cell r="H1449">
            <v>361.58</v>
          </cell>
          <cell r="V1449">
            <v>8046.2914000000001</v>
          </cell>
        </row>
        <row r="1450">
          <cell r="A1450" t="str">
            <v>m2perryville 2-2003-9</v>
          </cell>
          <cell r="B1450" t="str">
            <v>m2perryville 2-2003</v>
          </cell>
          <cell r="G1450">
            <v>108.15</v>
          </cell>
          <cell r="H1450">
            <v>349.92</v>
          </cell>
          <cell r="V1450">
            <v>4573.5064999999995</v>
          </cell>
        </row>
        <row r="1451">
          <cell r="A1451" t="str">
            <v>m2perryville 2-2003-10</v>
          </cell>
          <cell r="B1451" t="str">
            <v>m2perryville 2-2003</v>
          </cell>
          <cell r="G1451">
            <v>63.57</v>
          </cell>
          <cell r="H1451">
            <v>361.58</v>
          </cell>
          <cell r="V1451">
            <v>2437.9740000000002</v>
          </cell>
        </row>
        <row r="1452">
          <cell r="A1452" t="str">
            <v>m2perryville 2-2003-11</v>
          </cell>
          <cell r="B1452" t="str">
            <v>m2perryville 2-2003</v>
          </cell>
          <cell r="G1452">
            <v>113.77</v>
          </cell>
          <cell r="H1452">
            <v>349.92</v>
          </cell>
          <cell r="V1452">
            <v>4715.9476000000004</v>
          </cell>
        </row>
        <row r="1453">
          <cell r="A1453" t="str">
            <v>m2perryville 2-2003-12</v>
          </cell>
          <cell r="B1453" t="str">
            <v>m2perryville 2-2003</v>
          </cell>
          <cell r="G1453">
            <v>83.28</v>
          </cell>
          <cell r="H1453">
            <v>361.58</v>
          </cell>
          <cell r="V1453">
            <v>3583.3597</v>
          </cell>
        </row>
        <row r="1454">
          <cell r="A1454" t="str">
            <v>m2perryville 2-2004-1</v>
          </cell>
          <cell r="B1454" t="str">
            <v>m2perryville 2-2004</v>
          </cell>
          <cell r="G1454">
            <v>82.14</v>
          </cell>
          <cell r="H1454">
            <v>361.58</v>
          </cell>
          <cell r="V1454">
            <v>2845.3782000000001</v>
          </cell>
        </row>
        <row r="1455">
          <cell r="A1455" t="str">
            <v>m2perryville 2-2004-2</v>
          </cell>
          <cell r="B1455" t="str">
            <v>m2perryville 2-2004</v>
          </cell>
          <cell r="G1455">
            <v>48.6</v>
          </cell>
          <cell r="H1455">
            <v>326.58999999999997</v>
          </cell>
          <cell r="V1455">
            <v>1951.7122999999999</v>
          </cell>
        </row>
        <row r="1456">
          <cell r="A1456" t="str">
            <v>m2perryville 2-2004-3</v>
          </cell>
          <cell r="B1456" t="str">
            <v>m2perryville 2-2004</v>
          </cell>
          <cell r="G1456">
            <v>72.040000000000006</v>
          </cell>
          <cell r="H1456">
            <v>361.58</v>
          </cell>
          <cell r="V1456">
            <v>2356.0842000000002</v>
          </cell>
        </row>
        <row r="1457">
          <cell r="A1457" t="str">
            <v>m2perryville 2-2004-4</v>
          </cell>
          <cell r="B1457" t="str">
            <v>m2perryville 2-2004</v>
          </cell>
          <cell r="G1457">
            <v>30.72</v>
          </cell>
          <cell r="H1457">
            <v>349.92</v>
          </cell>
          <cell r="V1457">
            <v>971.18979999999999</v>
          </cell>
        </row>
        <row r="1458">
          <cell r="A1458" t="str">
            <v>m2perryville 2-2004-5</v>
          </cell>
          <cell r="B1458" t="str">
            <v>m2perryville 2-2004</v>
          </cell>
          <cell r="G1458">
            <v>74.25</v>
          </cell>
          <cell r="H1458">
            <v>361.58</v>
          </cell>
          <cell r="V1458">
            <v>2212.1840999999999</v>
          </cell>
        </row>
        <row r="1459">
          <cell r="A1459" t="str">
            <v>m2perryville 2-2004-6</v>
          </cell>
          <cell r="B1459" t="str">
            <v>m2perryville 2-2004</v>
          </cell>
          <cell r="G1459">
            <v>131.02000000000001</v>
          </cell>
          <cell r="H1459">
            <v>349.92</v>
          </cell>
          <cell r="V1459">
            <v>4498.4520999999995</v>
          </cell>
        </row>
        <row r="1460">
          <cell r="A1460" t="str">
            <v>m2perryville 2-2004-7</v>
          </cell>
          <cell r="B1460" t="str">
            <v>m2perryville 2-2004</v>
          </cell>
          <cell r="G1460">
            <v>198.45</v>
          </cell>
          <cell r="H1460">
            <v>361.58</v>
          </cell>
          <cell r="V1460">
            <v>7447.1796000000004</v>
          </cell>
        </row>
        <row r="1461">
          <cell r="A1461" t="str">
            <v>m2perryville 2-2004-8</v>
          </cell>
          <cell r="B1461" t="str">
            <v>m2perryville 2-2004</v>
          </cell>
          <cell r="G1461">
            <v>172.18</v>
          </cell>
          <cell r="H1461">
            <v>361.58</v>
          </cell>
          <cell r="V1461">
            <v>6810.7991000000002</v>
          </cell>
        </row>
        <row r="1462">
          <cell r="A1462" t="str">
            <v>m2perryville 2-2004-9</v>
          </cell>
          <cell r="B1462" t="str">
            <v>m2perryville 2-2004</v>
          </cell>
          <cell r="G1462">
            <v>107.79</v>
          </cell>
          <cell r="H1462">
            <v>349.92</v>
          </cell>
          <cell r="V1462">
            <v>3933.2160999999996</v>
          </cell>
        </row>
        <row r="1463">
          <cell r="A1463" t="str">
            <v>m2perryville 2-2004-10</v>
          </cell>
          <cell r="B1463" t="str">
            <v>m2perryville 2-2004</v>
          </cell>
          <cell r="G1463">
            <v>27.44</v>
          </cell>
          <cell r="H1463">
            <v>361.58</v>
          </cell>
          <cell r="V1463">
            <v>965.74580000000003</v>
          </cell>
        </row>
        <row r="1464">
          <cell r="A1464" t="str">
            <v>m2perryville 2-2004-11</v>
          </cell>
          <cell r="B1464" t="str">
            <v>m2perryville 2-2004</v>
          </cell>
          <cell r="G1464">
            <v>130</v>
          </cell>
          <cell r="H1464">
            <v>349.92</v>
          </cell>
          <cell r="V1464">
            <v>4909.2303000000002</v>
          </cell>
        </row>
        <row r="1465">
          <cell r="A1465" t="str">
            <v>m2perryville 2-2004-12</v>
          </cell>
          <cell r="B1465" t="str">
            <v>m2perryville 2-2004</v>
          </cell>
          <cell r="G1465">
            <v>54.69</v>
          </cell>
          <cell r="H1465">
            <v>361.58</v>
          </cell>
          <cell r="V1465">
            <v>2261.9137000000001</v>
          </cell>
        </row>
        <row r="1466">
          <cell r="A1466" t="str">
            <v>m2perryville 2-2005-1</v>
          </cell>
          <cell r="B1466" t="str">
            <v>m2perryville 2-2005</v>
          </cell>
          <cell r="G1466">
            <v>108.04</v>
          </cell>
          <cell r="H1466">
            <v>361.58</v>
          </cell>
          <cell r="V1466">
            <v>3452.9368999999997</v>
          </cell>
        </row>
        <row r="1467">
          <cell r="A1467" t="str">
            <v>m2perryville 2-2005-2</v>
          </cell>
          <cell r="B1467" t="str">
            <v>m2perryville 2-2005</v>
          </cell>
          <cell r="G1467">
            <v>89.3</v>
          </cell>
          <cell r="H1467">
            <v>326.58999999999997</v>
          </cell>
          <cell r="V1467">
            <v>2768.7667000000001</v>
          </cell>
        </row>
        <row r="1468">
          <cell r="A1468" t="str">
            <v>m2perryville 2-2005-3</v>
          </cell>
          <cell r="B1468" t="str">
            <v>m2perryville 2-2005</v>
          </cell>
          <cell r="G1468">
            <v>81.760000000000005</v>
          </cell>
          <cell r="H1468">
            <v>361.58</v>
          </cell>
          <cell r="V1468">
            <v>2451.7885999999999</v>
          </cell>
        </row>
        <row r="1469">
          <cell r="A1469" t="str">
            <v>m2perryville 2-2005-4</v>
          </cell>
          <cell r="B1469" t="str">
            <v>m2perryville 2-2005</v>
          </cell>
          <cell r="G1469">
            <v>33.33</v>
          </cell>
          <cell r="H1469">
            <v>349.92</v>
          </cell>
          <cell r="V1469">
            <v>883.99390000000005</v>
          </cell>
        </row>
        <row r="1470">
          <cell r="A1470" t="str">
            <v>m2perryville 2-2005-5</v>
          </cell>
          <cell r="B1470" t="str">
            <v>m2perryville 2-2005</v>
          </cell>
          <cell r="G1470">
            <v>89.32</v>
          </cell>
          <cell r="H1470">
            <v>361.58</v>
          </cell>
          <cell r="V1470">
            <v>2649.1255999999998</v>
          </cell>
        </row>
        <row r="1471">
          <cell r="A1471" t="str">
            <v>m2perryville 2-2005-6</v>
          </cell>
          <cell r="B1471" t="str">
            <v>m2perryville 2-2005</v>
          </cell>
          <cell r="G1471">
            <v>126.44</v>
          </cell>
          <cell r="H1471">
            <v>349.92</v>
          </cell>
          <cell r="V1471">
            <v>4052.6859999999997</v>
          </cell>
        </row>
        <row r="1472">
          <cell r="A1472" t="str">
            <v>m2perryville 2-2005-7</v>
          </cell>
          <cell r="B1472" t="str">
            <v>m2perryville 2-2005</v>
          </cell>
          <cell r="G1472">
            <v>176.49</v>
          </cell>
          <cell r="H1472">
            <v>361.58</v>
          </cell>
          <cell r="V1472">
            <v>6043.3218999999999</v>
          </cell>
        </row>
        <row r="1473">
          <cell r="A1473" t="str">
            <v>m2perryville 2-2005-8</v>
          </cell>
          <cell r="B1473" t="str">
            <v>m2perryville 2-2005</v>
          </cell>
          <cell r="G1473">
            <v>178.92</v>
          </cell>
          <cell r="H1473">
            <v>361.58</v>
          </cell>
          <cell r="V1473">
            <v>6528.4129000000003</v>
          </cell>
        </row>
        <row r="1474">
          <cell r="A1474" t="str">
            <v>m2perryville 2-2005-9</v>
          </cell>
          <cell r="B1474" t="str">
            <v>m2perryville 2-2005</v>
          </cell>
          <cell r="G1474">
            <v>144.16</v>
          </cell>
          <cell r="H1474">
            <v>349.92</v>
          </cell>
          <cell r="V1474">
            <v>4502.0326999999997</v>
          </cell>
        </row>
        <row r="1475">
          <cell r="A1475" t="str">
            <v>m2perryville 2-2005-10</v>
          </cell>
          <cell r="B1475" t="str">
            <v>m2perryville 2-2005</v>
          </cell>
          <cell r="G1475">
            <v>31.65</v>
          </cell>
          <cell r="H1475">
            <v>361.58</v>
          </cell>
          <cell r="V1475">
            <v>948.58499999999992</v>
          </cell>
        </row>
        <row r="1476">
          <cell r="A1476" t="str">
            <v>m2perryville 2-2005-11</v>
          </cell>
          <cell r="B1476" t="str">
            <v>m2perryville 2-2005</v>
          </cell>
          <cell r="G1476">
            <v>88.52</v>
          </cell>
          <cell r="H1476">
            <v>349.92</v>
          </cell>
          <cell r="V1476">
            <v>3091.23</v>
          </cell>
        </row>
        <row r="1477">
          <cell r="A1477" t="str">
            <v>m2perryville 2-2005-12</v>
          </cell>
          <cell r="B1477" t="str">
            <v>m2perryville 2-2005</v>
          </cell>
          <cell r="G1477">
            <v>97.06</v>
          </cell>
          <cell r="H1477">
            <v>361.58</v>
          </cell>
          <cell r="V1477">
            <v>3312.4166</v>
          </cell>
        </row>
        <row r="1478">
          <cell r="A1478" t="str">
            <v>m2perryville 2-2006-1</v>
          </cell>
          <cell r="B1478" t="str">
            <v>m2perryville 2-2006</v>
          </cell>
          <cell r="G1478">
            <v>155.9</v>
          </cell>
          <cell r="H1478">
            <v>361.58</v>
          </cell>
          <cell r="V1478">
            <v>4700.1192000000001</v>
          </cell>
        </row>
        <row r="1479">
          <cell r="A1479" t="str">
            <v>m2perryville 2-2006-2</v>
          </cell>
          <cell r="B1479" t="str">
            <v>m2perryville 2-2006</v>
          </cell>
          <cell r="G1479">
            <v>105.98</v>
          </cell>
          <cell r="H1479">
            <v>326.58999999999997</v>
          </cell>
          <cell r="V1479">
            <v>3144.8815999999997</v>
          </cell>
        </row>
        <row r="1480">
          <cell r="A1480" t="str">
            <v>m2perryville 2-2006-3</v>
          </cell>
          <cell r="B1480" t="str">
            <v>m2perryville 2-2006</v>
          </cell>
          <cell r="G1480">
            <v>91.45</v>
          </cell>
          <cell r="H1480">
            <v>361.58</v>
          </cell>
          <cell r="V1480">
            <v>2561.8224</v>
          </cell>
        </row>
        <row r="1481">
          <cell r="A1481" t="str">
            <v>m2perryville 2-2006-4</v>
          </cell>
          <cell r="B1481" t="str">
            <v>m2perryville 2-2006</v>
          </cell>
          <cell r="G1481">
            <v>124.45</v>
          </cell>
          <cell r="H1481">
            <v>349.92</v>
          </cell>
          <cell r="V1481">
            <v>3326.5639000000001</v>
          </cell>
        </row>
        <row r="1482">
          <cell r="A1482" t="str">
            <v>m2perryville 2-2006-5</v>
          </cell>
          <cell r="B1482" t="str">
            <v>m2perryville 2-2006</v>
          </cell>
          <cell r="G1482">
            <v>147.1</v>
          </cell>
          <cell r="H1482">
            <v>361.58</v>
          </cell>
          <cell r="V1482">
            <v>4172.0825999999997</v>
          </cell>
        </row>
        <row r="1483">
          <cell r="A1483" t="str">
            <v>m2perryville 2-2006-6</v>
          </cell>
          <cell r="B1483" t="str">
            <v>m2perryville 2-2006</v>
          </cell>
          <cell r="G1483">
            <v>158.57</v>
          </cell>
          <cell r="H1483">
            <v>349.92</v>
          </cell>
          <cell r="V1483">
            <v>5032.5626999999995</v>
          </cell>
        </row>
        <row r="1484">
          <cell r="A1484" t="str">
            <v>m2perryville 2-2006-7</v>
          </cell>
          <cell r="B1484" t="str">
            <v>m2perryville 2-2006</v>
          </cell>
          <cell r="G1484">
            <v>187.27</v>
          </cell>
          <cell r="H1484">
            <v>361.58</v>
          </cell>
          <cell r="V1484">
            <v>6320.8384000000005</v>
          </cell>
        </row>
        <row r="1485">
          <cell r="A1485" t="str">
            <v>m2perryville 2-2006-8</v>
          </cell>
          <cell r="B1485" t="str">
            <v>m2perryville 2-2006</v>
          </cell>
          <cell r="G1485">
            <v>199.09</v>
          </cell>
          <cell r="H1485">
            <v>361.58</v>
          </cell>
          <cell r="V1485">
            <v>7068.5612000000001</v>
          </cell>
        </row>
        <row r="1486">
          <cell r="A1486" t="str">
            <v>m2perryville 2-2006-9</v>
          </cell>
          <cell r="B1486" t="str">
            <v>m2perryville 2-2006</v>
          </cell>
          <cell r="G1486">
            <v>114.21</v>
          </cell>
          <cell r="H1486">
            <v>349.92</v>
          </cell>
          <cell r="V1486">
            <v>3701.5996999999998</v>
          </cell>
        </row>
        <row r="1487">
          <cell r="A1487" t="str">
            <v>m2perryville 2-2006-10</v>
          </cell>
          <cell r="B1487" t="str">
            <v>m2perryville 2-2006</v>
          </cell>
          <cell r="G1487">
            <v>59.73</v>
          </cell>
          <cell r="H1487">
            <v>361.58</v>
          </cell>
          <cell r="V1487">
            <v>1873.89</v>
          </cell>
        </row>
        <row r="1488">
          <cell r="A1488" t="str">
            <v>m2perryville 2-2006-11</v>
          </cell>
          <cell r="B1488" t="str">
            <v>m2perryville 2-2006</v>
          </cell>
          <cell r="G1488">
            <v>129.01</v>
          </cell>
          <cell r="H1488">
            <v>349.92</v>
          </cell>
          <cell r="V1488">
            <v>4381.8062</v>
          </cell>
        </row>
        <row r="1489">
          <cell r="A1489" t="str">
            <v>m2perryville 2-2006-12</v>
          </cell>
          <cell r="B1489" t="str">
            <v>m2perryville 2-2006</v>
          </cell>
          <cell r="G1489">
            <v>77.39</v>
          </cell>
          <cell r="H1489">
            <v>361.58</v>
          </cell>
          <cell r="V1489">
            <v>2544.7112999999999</v>
          </cell>
        </row>
        <row r="1490">
          <cell r="A1490" t="str">
            <v>m2perryville 2-2007-1</v>
          </cell>
          <cell r="B1490" t="str">
            <v>m2perryville 2-2007</v>
          </cell>
          <cell r="G1490">
            <v>129.54</v>
          </cell>
          <cell r="H1490">
            <v>361.58</v>
          </cell>
          <cell r="V1490">
            <v>3952.57</v>
          </cell>
        </row>
        <row r="1491">
          <cell r="A1491" t="str">
            <v>m2perryville 2-2007-2</v>
          </cell>
          <cell r="B1491" t="str">
            <v>m2perryville 2-2007</v>
          </cell>
          <cell r="G1491">
            <v>154.29</v>
          </cell>
          <cell r="H1491">
            <v>326.58999999999997</v>
          </cell>
          <cell r="V1491">
            <v>4310.1572000000006</v>
          </cell>
        </row>
        <row r="1492">
          <cell r="A1492" t="str">
            <v>m2perryville 2-2007-3</v>
          </cell>
          <cell r="B1492" t="str">
            <v>m2perryville 2-2007</v>
          </cell>
          <cell r="G1492">
            <v>114.68</v>
          </cell>
          <cell r="H1492">
            <v>361.58</v>
          </cell>
          <cell r="V1492">
            <v>3107.0576000000001</v>
          </cell>
        </row>
        <row r="1493">
          <cell r="A1493" t="str">
            <v>m2perryville 2-2007-4</v>
          </cell>
          <cell r="B1493" t="str">
            <v>m2perryville 2-2007</v>
          </cell>
          <cell r="G1493">
            <v>129.35</v>
          </cell>
          <cell r="H1493">
            <v>349.92</v>
          </cell>
          <cell r="V1493">
            <v>3397.0526999999997</v>
          </cell>
        </row>
        <row r="1494">
          <cell r="A1494" t="str">
            <v>m2perryville 2-2007-5</v>
          </cell>
          <cell r="B1494" t="str">
            <v>m2perryville 2-2007</v>
          </cell>
          <cell r="G1494">
            <v>141.38999999999999</v>
          </cell>
          <cell r="H1494">
            <v>361.58</v>
          </cell>
          <cell r="V1494">
            <v>3965.2598000000003</v>
          </cell>
        </row>
        <row r="1495">
          <cell r="A1495" t="str">
            <v>m2perryville 2-2007-6</v>
          </cell>
          <cell r="B1495" t="str">
            <v>m2perryville 2-2007</v>
          </cell>
          <cell r="G1495">
            <v>145.28</v>
          </cell>
          <cell r="H1495">
            <v>349.92</v>
          </cell>
          <cell r="V1495">
            <v>4332.2284999999993</v>
          </cell>
        </row>
        <row r="1496">
          <cell r="A1496" t="str">
            <v>m2perryville 2-2007-7</v>
          </cell>
          <cell r="B1496" t="str">
            <v>m2perryville 2-2007</v>
          </cell>
          <cell r="G1496">
            <v>201.24</v>
          </cell>
          <cell r="H1496">
            <v>361.58</v>
          </cell>
          <cell r="V1496">
            <v>6439.5110000000004</v>
          </cell>
        </row>
        <row r="1497">
          <cell r="A1497" t="str">
            <v>m2perryville 2-2007-8</v>
          </cell>
          <cell r="B1497" t="str">
            <v>m2perryville 2-2007</v>
          </cell>
          <cell r="G1497">
            <v>198.55</v>
          </cell>
          <cell r="H1497">
            <v>361.58</v>
          </cell>
          <cell r="V1497">
            <v>6817.4771000000001</v>
          </cell>
        </row>
        <row r="1498">
          <cell r="A1498" t="str">
            <v>m2perryville 2-2007-9</v>
          </cell>
          <cell r="B1498" t="str">
            <v>m2perryville 2-2007</v>
          </cell>
          <cell r="G1498">
            <v>111.43</v>
          </cell>
          <cell r="H1498">
            <v>349.92</v>
          </cell>
          <cell r="V1498">
            <v>3555.0393999999997</v>
          </cell>
        </row>
        <row r="1499">
          <cell r="A1499" t="str">
            <v>m2perryville 2-2007-10</v>
          </cell>
          <cell r="B1499" t="str">
            <v>m2perryville 2-2007</v>
          </cell>
          <cell r="G1499">
            <v>121.47</v>
          </cell>
          <cell r="H1499">
            <v>361.58</v>
          </cell>
          <cell r="V1499">
            <v>3895.8908000000001</v>
          </cell>
        </row>
        <row r="1500">
          <cell r="A1500" t="str">
            <v>m2perryville 2-2007-11</v>
          </cell>
          <cell r="B1500" t="str">
            <v>m2perryville 2-2007</v>
          </cell>
          <cell r="G1500">
            <v>157.08000000000001</v>
          </cell>
          <cell r="H1500">
            <v>349.92</v>
          </cell>
          <cell r="V1500">
            <v>4890.2642000000005</v>
          </cell>
        </row>
        <row r="1501">
          <cell r="A1501" t="str">
            <v>m2perryville 2-2007-12</v>
          </cell>
          <cell r="B1501" t="str">
            <v>m2perryville 2-2007</v>
          </cell>
          <cell r="G1501">
            <v>118.91</v>
          </cell>
          <cell r="H1501">
            <v>361.58</v>
          </cell>
          <cell r="V1501">
            <v>3631.3199</v>
          </cell>
        </row>
        <row r="1502">
          <cell r="A1502" t="str">
            <v>m2perryville 2-2008-1</v>
          </cell>
          <cell r="B1502" t="str">
            <v>m2perryville 2-2008</v>
          </cell>
          <cell r="G1502">
            <v>199.5</v>
          </cell>
          <cell r="H1502">
            <v>361.58</v>
          </cell>
          <cell r="V1502">
            <v>5723.9790999999996</v>
          </cell>
        </row>
        <row r="1503">
          <cell r="A1503" t="str">
            <v>m2perryville 2-2008-2</v>
          </cell>
          <cell r="B1503" t="str">
            <v>m2perryville 2-2008</v>
          </cell>
          <cell r="G1503">
            <v>116.93</v>
          </cell>
          <cell r="H1503">
            <v>326.58999999999997</v>
          </cell>
          <cell r="V1503">
            <v>3497.2408999999998</v>
          </cell>
        </row>
        <row r="1504">
          <cell r="A1504" t="str">
            <v>m2perryville 2-2008-3</v>
          </cell>
          <cell r="B1504" t="str">
            <v>m2perryville 2-2008</v>
          </cell>
          <cell r="G1504">
            <v>110.93</v>
          </cell>
          <cell r="H1504">
            <v>361.58</v>
          </cell>
          <cell r="V1504">
            <v>3223.73</v>
          </cell>
        </row>
        <row r="1505">
          <cell r="A1505" t="str">
            <v>m2perryville 2-2008-4</v>
          </cell>
          <cell r="B1505" t="str">
            <v>m2perryville 2-2008</v>
          </cell>
          <cell r="G1505">
            <v>131.22999999999999</v>
          </cell>
          <cell r="H1505">
            <v>349.92</v>
          </cell>
          <cell r="V1505">
            <v>3258.3485000000001</v>
          </cell>
        </row>
        <row r="1506">
          <cell r="A1506" t="str">
            <v>m2perryville 2-2008-5</v>
          </cell>
          <cell r="B1506" t="str">
            <v>m2perryville 2-2008</v>
          </cell>
          <cell r="G1506">
            <v>140.88999999999999</v>
          </cell>
          <cell r="H1506">
            <v>361.58</v>
          </cell>
          <cell r="V1506">
            <v>3990.6602000000003</v>
          </cell>
        </row>
        <row r="1507">
          <cell r="A1507" t="str">
            <v>m2perryville 2-2008-6</v>
          </cell>
          <cell r="B1507" t="str">
            <v>m2perryville 2-2008</v>
          </cell>
          <cell r="G1507">
            <v>183</v>
          </cell>
          <cell r="H1507">
            <v>349.92</v>
          </cell>
          <cell r="V1507">
            <v>5524.2762000000002</v>
          </cell>
        </row>
        <row r="1508">
          <cell r="A1508" t="str">
            <v>m2perryville 2-2008-7</v>
          </cell>
          <cell r="B1508" t="str">
            <v>m2perryville 2-2008</v>
          </cell>
          <cell r="G1508">
            <v>194.7</v>
          </cell>
          <cell r="H1508">
            <v>361.58</v>
          </cell>
          <cell r="V1508">
            <v>6285.8366999999998</v>
          </cell>
        </row>
        <row r="1509">
          <cell r="A1509" t="str">
            <v>m2perryville 2-2008-8</v>
          </cell>
          <cell r="B1509" t="str">
            <v>m2perryville 2-2008</v>
          </cell>
          <cell r="G1509">
            <v>214.39</v>
          </cell>
          <cell r="H1509">
            <v>361.58</v>
          </cell>
          <cell r="V1509">
            <v>7087.8361999999997</v>
          </cell>
        </row>
        <row r="1510">
          <cell r="A1510" t="str">
            <v>m2perryville 2-2008-9</v>
          </cell>
          <cell r="B1510" t="str">
            <v>m2perryville 2-2008</v>
          </cell>
          <cell r="G1510">
            <v>112.47</v>
          </cell>
          <cell r="H1510">
            <v>349.92</v>
          </cell>
          <cell r="V1510">
            <v>3715.3719000000001</v>
          </cell>
        </row>
        <row r="1511">
          <cell r="A1511" t="str">
            <v>m2perryville 2-2008-10</v>
          </cell>
          <cell r="B1511" t="str">
            <v>m2perryville 2-2008</v>
          </cell>
          <cell r="G1511">
            <v>98.85</v>
          </cell>
          <cell r="H1511">
            <v>361.58</v>
          </cell>
          <cell r="V1511">
            <v>3001.5524</v>
          </cell>
        </row>
        <row r="1512">
          <cell r="A1512" t="str">
            <v>m2perryville 2-2008-11</v>
          </cell>
          <cell r="B1512" t="str">
            <v>m2perryville 2-2008</v>
          </cell>
          <cell r="G1512">
            <v>185.2</v>
          </cell>
          <cell r="H1512">
            <v>349.92</v>
          </cell>
          <cell r="V1512">
            <v>6172.54</v>
          </cell>
        </row>
        <row r="1513">
          <cell r="A1513" t="str">
            <v>m2perryville 2-2008-12</v>
          </cell>
          <cell r="B1513" t="str">
            <v>m2perryville 2-2008</v>
          </cell>
          <cell r="G1513">
            <v>164.54</v>
          </cell>
          <cell r="H1513">
            <v>361.58</v>
          </cell>
          <cell r="V1513">
            <v>5247.3698999999997</v>
          </cell>
        </row>
        <row r="1514">
          <cell r="A1514" t="str">
            <v>m2perryville 2-2009-1</v>
          </cell>
          <cell r="B1514" t="str">
            <v>m2perryville 2-2009</v>
          </cell>
          <cell r="G1514">
            <v>182.1</v>
          </cell>
          <cell r="H1514">
            <v>361.58</v>
          </cell>
          <cell r="V1514">
            <v>5310.5817999999999</v>
          </cell>
        </row>
        <row r="1515">
          <cell r="A1515" t="str">
            <v>m2perryville 2-2009-2</v>
          </cell>
          <cell r="B1515" t="str">
            <v>m2perryville 2-2009</v>
          </cell>
          <cell r="G1515">
            <v>136.65</v>
          </cell>
          <cell r="H1515">
            <v>326.58999999999997</v>
          </cell>
          <cell r="V1515">
            <v>4152.42</v>
          </cell>
        </row>
        <row r="1516">
          <cell r="A1516" t="str">
            <v>m2perryville 2-2009-3</v>
          </cell>
          <cell r="B1516" t="str">
            <v>m2perryville 2-2009</v>
          </cell>
          <cell r="G1516">
            <v>171.11</v>
          </cell>
          <cell r="H1516">
            <v>361.58</v>
          </cell>
          <cell r="V1516">
            <v>5079.5977999999996</v>
          </cell>
        </row>
        <row r="1517">
          <cell r="A1517" t="str">
            <v>m2perryville 2-2009-4</v>
          </cell>
          <cell r="B1517" t="str">
            <v>m2perryville 2-2009</v>
          </cell>
          <cell r="G1517">
            <v>110.98</v>
          </cell>
          <cell r="H1517">
            <v>349.92</v>
          </cell>
          <cell r="V1517">
            <v>3097.5988000000002</v>
          </cell>
        </row>
        <row r="1518">
          <cell r="A1518" t="str">
            <v>m2perryville 2-2009-5</v>
          </cell>
          <cell r="B1518" t="str">
            <v>m2perryville 2-2009</v>
          </cell>
          <cell r="G1518">
            <v>250.74</v>
          </cell>
          <cell r="H1518">
            <v>361.58</v>
          </cell>
          <cell r="V1518">
            <v>6969.4259000000002</v>
          </cell>
        </row>
        <row r="1519">
          <cell r="A1519" t="str">
            <v>m2perryville 2-2009-6</v>
          </cell>
          <cell r="B1519" t="str">
            <v>m2perryville 2-2009</v>
          </cell>
          <cell r="G1519">
            <v>199.54</v>
          </cell>
          <cell r="H1519">
            <v>349.92</v>
          </cell>
          <cell r="V1519">
            <v>6166.8438999999998</v>
          </cell>
        </row>
        <row r="1520">
          <cell r="A1520" t="str">
            <v>m2perryville 2-2009-7</v>
          </cell>
          <cell r="B1520" t="str">
            <v>m2perryville 2-2009</v>
          </cell>
          <cell r="G1520">
            <v>239.22</v>
          </cell>
          <cell r="H1520">
            <v>361.58</v>
          </cell>
          <cell r="V1520">
            <v>7872.2276999999995</v>
          </cell>
        </row>
        <row r="1521">
          <cell r="A1521" t="str">
            <v>m2perryville 2-2009-8</v>
          </cell>
          <cell r="B1521" t="str">
            <v>m2perryville 2-2009</v>
          </cell>
          <cell r="G1521">
            <v>256.91000000000003</v>
          </cell>
          <cell r="H1521">
            <v>361.58</v>
          </cell>
          <cell r="V1521">
            <v>8435.1378999999997</v>
          </cell>
        </row>
        <row r="1522">
          <cell r="A1522" t="str">
            <v>m2perryville 2-2009-9</v>
          </cell>
          <cell r="B1522" t="str">
            <v>m2perryville 2-2009</v>
          </cell>
          <cell r="G1522">
            <v>116.04</v>
          </cell>
          <cell r="H1522">
            <v>349.92</v>
          </cell>
          <cell r="V1522">
            <v>3799.933</v>
          </cell>
        </row>
        <row r="1523">
          <cell r="A1523" t="str">
            <v>m2perryville 2-2009-10</v>
          </cell>
          <cell r="B1523" t="str">
            <v>m2perryville 2-2009</v>
          </cell>
          <cell r="G1523">
            <v>105.18</v>
          </cell>
          <cell r="H1523">
            <v>361.58</v>
          </cell>
          <cell r="V1523">
            <v>3354.8788</v>
          </cell>
        </row>
        <row r="1524">
          <cell r="A1524" t="str">
            <v>m2perryville 2-2009-11</v>
          </cell>
          <cell r="B1524" t="str">
            <v>m2perryville 2-2009</v>
          </cell>
          <cell r="G1524">
            <v>174.91</v>
          </cell>
          <cell r="H1524">
            <v>349.92</v>
          </cell>
          <cell r="V1524">
            <v>6127.2687000000005</v>
          </cell>
        </row>
        <row r="1525">
          <cell r="A1525" t="str">
            <v>m2perryville 2-2009-12</v>
          </cell>
          <cell r="B1525" t="str">
            <v>m2perryville 2-2009</v>
          </cell>
          <cell r="G1525">
            <v>175.22</v>
          </cell>
          <cell r="H1525">
            <v>361.58</v>
          </cell>
          <cell r="V1525">
            <v>5713.6746999999996</v>
          </cell>
        </row>
        <row r="1526">
          <cell r="A1526" t="str">
            <v>m2perryville 2-2010-1</v>
          </cell>
          <cell r="B1526" t="str">
            <v>m2perryville 2-2010</v>
          </cell>
          <cell r="G1526">
            <v>224.84</v>
          </cell>
          <cell r="H1526">
            <v>361.58</v>
          </cell>
          <cell r="V1526">
            <v>6909.83</v>
          </cell>
        </row>
        <row r="1527">
          <cell r="A1527" t="str">
            <v>m2perryville 2-2010-2</v>
          </cell>
          <cell r="B1527" t="str">
            <v>m2perryville 2-2010</v>
          </cell>
          <cell r="G1527">
            <v>205.79</v>
          </cell>
          <cell r="H1527">
            <v>326.58999999999997</v>
          </cell>
          <cell r="V1527">
            <v>6263.57</v>
          </cell>
        </row>
        <row r="1528">
          <cell r="A1528" t="str">
            <v>m2perryville 2-2010-3</v>
          </cell>
          <cell r="B1528" t="str">
            <v>m2perryville 2-2010</v>
          </cell>
          <cell r="G1528">
            <v>195.65</v>
          </cell>
          <cell r="H1528">
            <v>361.58</v>
          </cell>
          <cell r="V1528">
            <v>5539.8</v>
          </cell>
        </row>
        <row r="1529">
          <cell r="A1529" t="str">
            <v>m2perryville 2-2010-4</v>
          </cell>
          <cell r="B1529" t="str">
            <v>m2perryville 2-2010</v>
          </cell>
          <cell r="G1529">
            <v>201.51</v>
          </cell>
          <cell r="H1529">
            <v>349.92</v>
          </cell>
          <cell r="V1529">
            <v>5427.1836000000003</v>
          </cell>
        </row>
        <row r="1530">
          <cell r="A1530" t="str">
            <v>m2perryville 2-2010-5</v>
          </cell>
          <cell r="B1530" t="str">
            <v>m2perryville 2-2010</v>
          </cell>
          <cell r="G1530">
            <v>165.94</v>
          </cell>
          <cell r="H1530">
            <v>361.58</v>
          </cell>
          <cell r="V1530">
            <v>5029.2298000000001</v>
          </cell>
        </row>
        <row r="1531">
          <cell r="A1531" t="str">
            <v>m2perryville 2-2010-6</v>
          </cell>
          <cell r="B1531" t="str">
            <v>m2perryville 2-2010</v>
          </cell>
          <cell r="G1531">
            <v>177.86</v>
          </cell>
          <cell r="H1531">
            <v>349.92</v>
          </cell>
          <cell r="V1531">
            <v>6011.6911</v>
          </cell>
        </row>
        <row r="1532">
          <cell r="A1532" t="str">
            <v>m2perryville 2-2010-7</v>
          </cell>
          <cell r="B1532" t="str">
            <v>m2perryville 2-2010</v>
          </cell>
          <cell r="G1532">
            <v>263.70999999999998</v>
          </cell>
          <cell r="H1532">
            <v>361.58</v>
          </cell>
          <cell r="V1532">
            <v>8441.7199999999993</v>
          </cell>
        </row>
        <row r="1533">
          <cell r="A1533" t="str">
            <v>m2perryville 2-2010-8</v>
          </cell>
          <cell r="B1533" t="str">
            <v>m2perryville 2-2010</v>
          </cell>
          <cell r="G1533">
            <v>284.04000000000002</v>
          </cell>
          <cell r="H1533">
            <v>361.58</v>
          </cell>
          <cell r="V1533">
            <v>9343.9457999999995</v>
          </cell>
        </row>
        <row r="1534">
          <cell r="A1534" t="str">
            <v>m2perryville 2-2010-9</v>
          </cell>
          <cell r="B1534" t="str">
            <v>m2perryville 2-2010</v>
          </cell>
          <cell r="G1534">
            <v>156.74</v>
          </cell>
          <cell r="H1534">
            <v>349.92</v>
          </cell>
          <cell r="V1534">
            <v>5361.4907000000003</v>
          </cell>
        </row>
        <row r="1535">
          <cell r="A1535" t="str">
            <v>m2perryville 2-2010-10</v>
          </cell>
          <cell r="B1535" t="str">
            <v>m2perryville 2-2010</v>
          </cell>
          <cell r="G1535">
            <v>188.33</v>
          </cell>
          <cell r="H1535">
            <v>361.58</v>
          </cell>
          <cell r="V1535">
            <v>5934.4477999999999</v>
          </cell>
        </row>
        <row r="1536">
          <cell r="A1536" t="str">
            <v>m2perryville 2-2010-11</v>
          </cell>
          <cell r="B1536" t="str">
            <v>m2perryville 2-2010</v>
          </cell>
          <cell r="G1536">
            <v>216.97</v>
          </cell>
          <cell r="H1536">
            <v>349.92</v>
          </cell>
          <cell r="V1536">
            <v>6995.2022999999999</v>
          </cell>
        </row>
        <row r="1537">
          <cell r="A1537" t="str">
            <v>m2perryville 2-2010-12</v>
          </cell>
          <cell r="B1537" t="str">
            <v>m2perryville 2-2010</v>
          </cell>
          <cell r="G1537">
            <v>205.67</v>
          </cell>
          <cell r="H1537">
            <v>361.58</v>
          </cell>
          <cell r="V1537">
            <v>6660.4784</v>
          </cell>
        </row>
        <row r="1538">
          <cell r="A1538" t="str">
            <v>m2perryville 2-2011-1</v>
          </cell>
          <cell r="B1538" t="str">
            <v>m2perryville 2-2011</v>
          </cell>
          <cell r="G1538">
            <v>231.2</v>
          </cell>
          <cell r="H1538">
            <v>361.58</v>
          </cell>
          <cell r="V1538">
            <v>7098.44</v>
          </cell>
        </row>
        <row r="1539">
          <cell r="A1539" t="str">
            <v>m2perryville 2-2011-2</v>
          </cell>
          <cell r="B1539" t="str">
            <v>m2perryville 2-2011</v>
          </cell>
          <cell r="G1539">
            <v>227.4</v>
          </cell>
          <cell r="H1539">
            <v>326.58999999999997</v>
          </cell>
          <cell r="V1539">
            <v>6541.1317999999992</v>
          </cell>
        </row>
        <row r="1540">
          <cell r="A1540" t="str">
            <v>m2perryville 2-2011-3</v>
          </cell>
          <cell r="B1540" t="str">
            <v>m2perryville 2-2011</v>
          </cell>
          <cell r="G1540">
            <v>248.13</v>
          </cell>
          <cell r="H1540">
            <v>361.58</v>
          </cell>
          <cell r="V1540">
            <v>7085.43</v>
          </cell>
        </row>
        <row r="1541">
          <cell r="A1541" t="str">
            <v>m2perryville 2-2011-4</v>
          </cell>
          <cell r="B1541" t="str">
            <v>m2perryville 2-2011</v>
          </cell>
          <cell r="G1541">
            <v>188.51</v>
          </cell>
          <cell r="H1541">
            <v>349.92</v>
          </cell>
          <cell r="V1541">
            <v>5102.43</v>
          </cell>
        </row>
        <row r="1542">
          <cell r="A1542" t="str">
            <v>m2perryville 2-2011-5</v>
          </cell>
          <cell r="B1542" t="str">
            <v>m2perryville 2-2011</v>
          </cell>
          <cell r="G1542">
            <v>183.48</v>
          </cell>
          <cell r="H1542">
            <v>361.58</v>
          </cell>
          <cell r="V1542">
            <v>5710.1242999999995</v>
          </cell>
        </row>
        <row r="1543">
          <cell r="A1543" t="str">
            <v>m2perryville 2-2011-6</v>
          </cell>
          <cell r="B1543" t="str">
            <v>m2perryville 2-2011</v>
          </cell>
          <cell r="G1543">
            <v>200.64</v>
          </cell>
          <cell r="H1543">
            <v>349.92</v>
          </cell>
          <cell r="V1543">
            <v>6606.6197000000002</v>
          </cell>
        </row>
        <row r="1544">
          <cell r="A1544" t="str">
            <v>m2perryville 2-2011-7</v>
          </cell>
          <cell r="B1544" t="str">
            <v>m2perryville 2-2011</v>
          </cell>
          <cell r="G1544">
            <v>277.72000000000003</v>
          </cell>
          <cell r="H1544">
            <v>361.58</v>
          </cell>
          <cell r="V1544">
            <v>9012.66</v>
          </cell>
        </row>
        <row r="1545">
          <cell r="A1545" t="str">
            <v>m2perryville 2-2011-8</v>
          </cell>
          <cell r="B1545" t="str">
            <v>m2perryville 2-2011</v>
          </cell>
          <cell r="G1545">
            <v>296.38</v>
          </cell>
          <cell r="H1545">
            <v>361.58</v>
          </cell>
          <cell r="V1545">
            <v>9767.4840999999997</v>
          </cell>
        </row>
        <row r="1546">
          <cell r="A1546" t="str">
            <v>m2perryville 2-2011-9</v>
          </cell>
          <cell r="B1546" t="str">
            <v>m2perryville 2-2011</v>
          </cell>
          <cell r="G1546">
            <v>180.17</v>
          </cell>
          <cell r="H1546">
            <v>349.92</v>
          </cell>
          <cell r="V1546">
            <v>5894.8560000000007</v>
          </cell>
        </row>
        <row r="1547">
          <cell r="A1547" t="str">
            <v>m2perryville 2-2011-10</v>
          </cell>
          <cell r="B1547" t="str">
            <v>m2perryville 2-2011</v>
          </cell>
          <cell r="G1547">
            <v>206.89</v>
          </cell>
          <cell r="H1547">
            <v>361.58</v>
          </cell>
          <cell r="V1547">
            <v>6511.5397000000003</v>
          </cell>
        </row>
        <row r="1548">
          <cell r="A1548" t="str">
            <v>m2perryville 2-2011-11</v>
          </cell>
          <cell r="B1548" t="str">
            <v>m2perryville 2-2011</v>
          </cell>
          <cell r="G1548">
            <v>213.96</v>
          </cell>
          <cell r="H1548">
            <v>349.92</v>
          </cell>
          <cell r="V1548">
            <v>7039.4998999999998</v>
          </cell>
        </row>
        <row r="1549">
          <cell r="A1549" t="str">
            <v>m2perryville 2-2011-12</v>
          </cell>
          <cell r="B1549" t="str">
            <v>m2perryville 2-2011</v>
          </cell>
          <cell r="G1549">
            <v>234.69</v>
          </cell>
          <cell r="H1549">
            <v>361.58</v>
          </cell>
          <cell r="V1549">
            <v>7413.09</v>
          </cell>
        </row>
        <row r="1550">
          <cell r="A1550" t="str">
            <v>m2perryville 2-2012-1</v>
          </cell>
          <cell r="B1550" t="str">
            <v>m2perryville 2-2012</v>
          </cell>
          <cell r="G1550">
            <v>236.54</v>
          </cell>
          <cell r="H1550">
            <v>361.58</v>
          </cell>
          <cell r="V1550">
            <v>7177.21</v>
          </cell>
        </row>
        <row r="1551">
          <cell r="A1551" t="str">
            <v>m2perryville 2-2012-2</v>
          </cell>
          <cell r="B1551" t="str">
            <v>m2perryville 2-2012</v>
          </cell>
          <cell r="G1551">
            <v>177.53</v>
          </cell>
          <cell r="H1551">
            <v>326.58999999999997</v>
          </cell>
          <cell r="V1551">
            <v>5479.62</v>
          </cell>
        </row>
        <row r="1552">
          <cell r="A1552" t="str">
            <v>m2perryville 2-2012-3</v>
          </cell>
          <cell r="B1552" t="str">
            <v>m2perryville 2-2012</v>
          </cell>
          <cell r="G1552">
            <v>249.66</v>
          </cell>
          <cell r="H1552">
            <v>361.58</v>
          </cell>
          <cell r="V1552">
            <v>7040.33</v>
          </cell>
        </row>
        <row r="1553">
          <cell r="A1553" t="str">
            <v>m2perryville 2-2012-4</v>
          </cell>
          <cell r="B1553" t="str">
            <v>m2perryville 2-2012</v>
          </cell>
          <cell r="G1553">
            <v>195.08</v>
          </cell>
          <cell r="H1553">
            <v>349.92</v>
          </cell>
          <cell r="V1553">
            <v>5479.1581000000006</v>
          </cell>
        </row>
        <row r="1554">
          <cell r="A1554" t="str">
            <v>m2perryville 2-2012-5</v>
          </cell>
          <cell r="B1554" t="str">
            <v>m2perryville 2-2012</v>
          </cell>
          <cell r="G1554">
            <v>191.88</v>
          </cell>
          <cell r="H1554">
            <v>361.58</v>
          </cell>
          <cell r="V1554">
            <v>6049.01</v>
          </cell>
        </row>
        <row r="1555">
          <cell r="A1555" t="str">
            <v>m2perryville 2-2012-6</v>
          </cell>
          <cell r="B1555" t="str">
            <v>m2perryville 2-2012</v>
          </cell>
          <cell r="G1555">
            <v>222.78</v>
          </cell>
          <cell r="H1555">
            <v>349.92</v>
          </cell>
          <cell r="V1555">
            <v>6924.5618000000004</v>
          </cell>
        </row>
        <row r="1556">
          <cell r="A1556" t="str">
            <v>m2perryville 2-2012-7</v>
          </cell>
          <cell r="B1556" t="str">
            <v>m2perryville 2-2012</v>
          </cell>
          <cell r="G1556">
            <v>264.56</v>
          </cell>
          <cell r="H1556">
            <v>361.58</v>
          </cell>
          <cell r="V1556">
            <v>8937.57</v>
          </cell>
        </row>
        <row r="1557">
          <cell r="A1557" t="str">
            <v>m2perryville 2-2012-8</v>
          </cell>
          <cell r="B1557" t="str">
            <v>m2perryville 2-2012</v>
          </cell>
          <cell r="G1557">
            <v>292.44</v>
          </cell>
          <cell r="H1557">
            <v>361.58</v>
          </cell>
          <cell r="V1557">
            <v>9948.59</v>
          </cell>
        </row>
        <row r="1558">
          <cell r="A1558" t="str">
            <v>m2perryville 2-2012-9</v>
          </cell>
          <cell r="B1558" t="str">
            <v>m2perryville 2-2012</v>
          </cell>
          <cell r="G1558">
            <v>203.52</v>
          </cell>
          <cell r="H1558">
            <v>349.92</v>
          </cell>
          <cell r="V1558">
            <v>6627.6293999999998</v>
          </cell>
        </row>
        <row r="1559">
          <cell r="A1559" t="str">
            <v>m2perryville 2-2012-10</v>
          </cell>
          <cell r="B1559" t="str">
            <v>m2perryville 2-2012</v>
          </cell>
          <cell r="G1559">
            <v>172.08</v>
          </cell>
          <cell r="H1559">
            <v>361.58</v>
          </cell>
          <cell r="V1559">
            <v>5581.5382000000009</v>
          </cell>
        </row>
        <row r="1560">
          <cell r="A1560" t="str">
            <v>m2perryville 2-2012-11</v>
          </cell>
          <cell r="B1560" t="str">
            <v>m2perryville 2-2012</v>
          </cell>
          <cell r="G1560">
            <v>212.97</v>
          </cell>
          <cell r="H1560">
            <v>349.92</v>
          </cell>
          <cell r="V1560">
            <v>7259.0132000000003</v>
          </cell>
        </row>
        <row r="1561">
          <cell r="A1561" t="str">
            <v>m2perryville 2-2012-12</v>
          </cell>
          <cell r="B1561" t="str">
            <v>m2perryville 2-2012</v>
          </cell>
          <cell r="G1561">
            <v>159.72</v>
          </cell>
          <cell r="H1561">
            <v>361.58</v>
          </cell>
          <cell r="V1561">
            <v>5372.83</v>
          </cell>
        </row>
        <row r="1562">
          <cell r="A1562" t="str">
            <v>m2perryville 2-2013-1</v>
          </cell>
          <cell r="B1562" t="str">
            <v>m2perryville 2-2013</v>
          </cell>
          <cell r="G1562">
            <v>245.51</v>
          </cell>
          <cell r="H1562">
            <v>361.58</v>
          </cell>
          <cell r="V1562">
            <v>7564.05</v>
          </cell>
        </row>
        <row r="1563">
          <cell r="A1563" t="str">
            <v>m2perryville 2-2013-2</v>
          </cell>
          <cell r="B1563" t="str">
            <v>m2perryville 2-2013</v>
          </cell>
          <cell r="G1563">
            <v>218.97</v>
          </cell>
          <cell r="H1563">
            <v>326.58999999999997</v>
          </cell>
          <cell r="V1563">
            <v>6406.47</v>
          </cell>
        </row>
        <row r="1564">
          <cell r="A1564" t="str">
            <v>m2perryville 2-2013-3</v>
          </cell>
          <cell r="B1564" t="str">
            <v>m2perryville 2-2013</v>
          </cell>
          <cell r="G1564">
            <v>245.22</v>
          </cell>
          <cell r="H1564">
            <v>361.58</v>
          </cell>
          <cell r="V1564">
            <v>6983.32</v>
          </cell>
        </row>
        <row r="1565">
          <cell r="A1565" t="str">
            <v>m2perryville 2-2013-4</v>
          </cell>
          <cell r="B1565" t="str">
            <v>m2perryville 2-2013</v>
          </cell>
          <cell r="G1565">
            <v>177.37</v>
          </cell>
          <cell r="H1565">
            <v>349.92</v>
          </cell>
          <cell r="V1565">
            <v>5088.5387000000001</v>
          </cell>
        </row>
        <row r="1566">
          <cell r="A1566" t="str">
            <v>m2perryville 2-2013-5</v>
          </cell>
          <cell r="B1566" t="str">
            <v>m2perryville 2-2013</v>
          </cell>
          <cell r="G1566">
            <v>218.46</v>
          </cell>
          <cell r="H1566">
            <v>361.58</v>
          </cell>
          <cell r="V1566">
            <v>6620.2839999999997</v>
          </cell>
        </row>
        <row r="1567">
          <cell r="A1567" t="str">
            <v>m2perryville 2-2013-6</v>
          </cell>
          <cell r="B1567" t="str">
            <v>m2perryville 2-2013</v>
          </cell>
          <cell r="G1567">
            <v>238.6</v>
          </cell>
          <cell r="H1567">
            <v>349.92</v>
          </cell>
          <cell r="V1567">
            <v>7649.67</v>
          </cell>
        </row>
        <row r="1568">
          <cell r="A1568" t="str">
            <v>m2perryville 2-2013-7</v>
          </cell>
          <cell r="B1568" t="str">
            <v>m2perryville 2-2013</v>
          </cell>
          <cell r="G1568">
            <v>275.62</v>
          </cell>
          <cell r="H1568">
            <v>361.58</v>
          </cell>
          <cell r="V1568">
            <v>9294.4668000000001</v>
          </cell>
        </row>
        <row r="1569">
          <cell r="A1569" t="str">
            <v>m2perryville 2-2013-8</v>
          </cell>
          <cell r="B1569" t="str">
            <v>m2perryville 2-2013</v>
          </cell>
          <cell r="G1569">
            <v>294.68</v>
          </cell>
          <cell r="H1569">
            <v>361.58</v>
          </cell>
          <cell r="V1569">
            <v>10120.6294</v>
          </cell>
        </row>
        <row r="1570">
          <cell r="A1570" t="str">
            <v>m2perryville 2-2013-9</v>
          </cell>
          <cell r="B1570" t="str">
            <v>m2perryville 2-2013</v>
          </cell>
          <cell r="G1570">
            <v>211.86</v>
          </cell>
          <cell r="H1570">
            <v>349.92</v>
          </cell>
          <cell r="V1570">
            <v>6860.8555999999999</v>
          </cell>
        </row>
        <row r="1571">
          <cell r="A1571" t="str">
            <v>m2perryville 2-2013-10</v>
          </cell>
          <cell r="B1571" t="str">
            <v>m2perryville 2-2013</v>
          </cell>
          <cell r="G1571">
            <v>195.86</v>
          </cell>
          <cell r="H1571">
            <v>361.58</v>
          </cell>
          <cell r="V1571">
            <v>6266.1412</v>
          </cell>
        </row>
        <row r="1572">
          <cell r="A1572" t="str">
            <v>m2perryville 2-2013-11</v>
          </cell>
          <cell r="B1572" t="str">
            <v>m2perryville 2-2013</v>
          </cell>
          <cell r="G1572">
            <v>227.36</v>
          </cell>
          <cell r="H1572">
            <v>349.92</v>
          </cell>
          <cell r="V1572">
            <v>7526.63</v>
          </cell>
        </row>
        <row r="1573">
          <cell r="A1573" t="str">
            <v>m2perryville 2-2013-12</v>
          </cell>
          <cell r="B1573" t="str">
            <v>m2perryville 2-2013</v>
          </cell>
          <cell r="G1573">
            <v>235.14</v>
          </cell>
          <cell r="H1573">
            <v>361.58</v>
          </cell>
          <cell r="V1573">
            <v>7892.5738000000001</v>
          </cell>
        </row>
        <row r="1574">
          <cell r="A1574" t="str">
            <v>m2perryville 2-2014-1</v>
          </cell>
          <cell r="B1574" t="str">
            <v>m2perryville 2-2014</v>
          </cell>
          <cell r="G1574">
            <v>256.26</v>
          </cell>
          <cell r="H1574">
            <v>361.58</v>
          </cell>
          <cell r="V1574">
            <v>7802.54</v>
          </cell>
        </row>
        <row r="1575">
          <cell r="A1575" t="str">
            <v>m2perryville 2-2014-2</v>
          </cell>
          <cell r="B1575" t="str">
            <v>m2perryville 2-2014</v>
          </cell>
          <cell r="G1575">
            <v>223.39</v>
          </cell>
          <cell r="H1575">
            <v>326.58999999999997</v>
          </cell>
          <cell r="V1575">
            <v>6490.34</v>
          </cell>
        </row>
        <row r="1576">
          <cell r="A1576" t="str">
            <v>m2perryville 2-2014-3</v>
          </cell>
          <cell r="B1576" t="str">
            <v>m2perryville 2-2014</v>
          </cell>
          <cell r="G1576">
            <v>226.2</v>
          </cell>
          <cell r="H1576">
            <v>361.58</v>
          </cell>
          <cell r="V1576">
            <v>6502.22</v>
          </cell>
        </row>
        <row r="1577">
          <cell r="A1577" t="str">
            <v>m2perryville 2-2014-4</v>
          </cell>
          <cell r="B1577" t="str">
            <v>m2perryville 2-2014</v>
          </cell>
          <cell r="G1577">
            <v>194.48</v>
          </cell>
          <cell r="H1577">
            <v>349.92</v>
          </cell>
          <cell r="V1577">
            <v>5499.3477999999996</v>
          </cell>
        </row>
        <row r="1578">
          <cell r="A1578" t="str">
            <v>m2perryville 2-2014-5</v>
          </cell>
          <cell r="B1578" t="str">
            <v>m2perryville 2-2014</v>
          </cell>
          <cell r="G1578">
            <v>260.43</v>
          </cell>
          <cell r="H1578">
            <v>361.58</v>
          </cell>
          <cell r="V1578">
            <v>7751.1084999999994</v>
          </cell>
        </row>
        <row r="1579">
          <cell r="A1579" t="str">
            <v>m2perryville 2-2014-6</v>
          </cell>
          <cell r="B1579" t="str">
            <v>m2perryville 2-2014</v>
          </cell>
          <cell r="G1579">
            <v>226.63</v>
          </cell>
          <cell r="H1579">
            <v>349.92</v>
          </cell>
          <cell r="V1579">
            <v>7436.1012000000001</v>
          </cell>
        </row>
        <row r="1580">
          <cell r="A1580" t="str">
            <v>m2perryville 2-2014-7</v>
          </cell>
          <cell r="B1580" t="str">
            <v>m2perryville 2-2014</v>
          </cell>
          <cell r="G1580">
            <v>280.22000000000003</v>
          </cell>
          <cell r="H1580">
            <v>361.58</v>
          </cell>
          <cell r="V1580">
            <v>9534.3289999999997</v>
          </cell>
        </row>
        <row r="1581">
          <cell r="A1581" t="str">
            <v>m2perryville 2-2014-8</v>
          </cell>
          <cell r="B1581" t="str">
            <v>m2perryville 2-2014</v>
          </cell>
          <cell r="G1581">
            <v>290.89999999999998</v>
          </cell>
          <cell r="H1581">
            <v>361.58</v>
          </cell>
          <cell r="V1581">
            <v>10085.5216</v>
          </cell>
        </row>
        <row r="1582">
          <cell r="A1582" t="str">
            <v>m2perryville 2-2014-9</v>
          </cell>
          <cell r="B1582" t="str">
            <v>m2perryville 2-2014</v>
          </cell>
          <cell r="G1582">
            <v>223.13</v>
          </cell>
          <cell r="H1582">
            <v>349.92</v>
          </cell>
          <cell r="V1582">
            <v>7184.1880000000001</v>
          </cell>
        </row>
        <row r="1583">
          <cell r="A1583" t="str">
            <v>m2perryville 2-2014-10</v>
          </cell>
          <cell r="B1583" t="str">
            <v>m2perryville 2-2014</v>
          </cell>
          <cell r="G1583">
            <v>183.55</v>
          </cell>
          <cell r="H1583">
            <v>361.58</v>
          </cell>
          <cell r="V1583">
            <v>5735.7069000000001</v>
          </cell>
        </row>
        <row r="1584">
          <cell r="A1584" t="str">
            <v>m2perryville 2-2014-11</v>
          </cell>
          <cell r="B1584" t="str">
            <v>m2perryville 2-2014</v>
          </cell>
          <cell r="G1584">
            <v>222.05</v>
          </cell>
          <cell r="H1584">
            <v>349.92</v>
          </cell>
          <cell r="V1584">
            <v>7634.11</v>
          </cell>
        </row>
        <row r="1585">
          <cell r="A1585" t="str">
            <v>m2perryville 2-2014-12</v>
          </cell>
          <cell r="B1585" t="str">
            <v>m2perryville 2-2014</v>
          </cell>
          <cell r="G1585">
            <v>221.15</v>
          </cell>
          <cell r="H1585">
            <v>361.58</v>
          </cell>
          <cell r="V1585">
            <v>7221.41</v>
          </cell>
        </row>
        <row r="1586">
          <cell r="A1586" t="str">
            <v>m2perryville 2-2015-1</v>
          </cell>
          <cell r="B1586" t="str">
            <v>m2perryville 2-2015</v>
          </cell>
          <cell r="G1586">
            <v>238.37</v>
          </cell>
          <cell r="H1586">
            <v>361.58</v>
          </cell>
          <cell r="V1586">
            <v>7621.74</v>
          </cell>
        </row>
        <row r="1587">
          <cell r="A1587" t="str">
            <v>m2perryville 2-2015-2</v>
          </cell>
          <cell r="B1587" t="str">
            <v>m2perryville 2-2015</v>
          </cell>
          <cell r="G1587">
            <v>211.82</v>
          </cell>
          <cell r="H1587">
            <v>326.58999999999997</v>
          </cell>
          <cell r="V1587">
            <v>6654.88</v>
          </cell>
        </row>
        <row r="1588">
          <cell r="A1588" t="str">
            <v>m2perryville 2-2015-3</v>
          </cell>
          <cell r="B1588" t="str">
            <v>m2perryville 2-2015</v>
          </cell>
          <cell r="G1588">
            <v>230.81</v>
          </cell>
          <cell r="H1588">
            <v>361.58</v>
          </cell>
          <cell r="V1588">
            <v>6656.8365000000003</v>
          </cell>
        </row>
        <row r="1589">
          <cell r="A1589" t="str">
            <v>m2perryville 2-2015-4</v>
          </cell>
          <cell r="B1589" t="str">
            <v>m2perryville 2-2015</v>
          </cell>
          <cell r="G1589">
            <v>210</v>
          </cell>
          <cell r="H1589">
            <v>349.92</v>
          </cell>
          <cell r="V1589">
            <v>5946.26</v>
          </cell>
        </row>
        <row r="1590">
          <cell r="A1590" t="str">
            <v>m2perryville 2-2015-5</v>
          </cell>
          <cell r="B1590" t="str">
            <v>m2perryville 2-2015</v>
          </cell>
          <cell r="G1590">
            <v>262.79000000000002</v>
          </cell>
          <cell r="H1590">
            <v>361.58</v>
          </cell>
          <cell r="V1590">
            <v>7789.4</v>
          </cell>
        </row>
        <row r="1591">
          <cell r="A1591" t="str">
            <v>m2perryville 2-2015-6</v>
          </cell>
          <cell r="B1591" t="str">
            <v>m2perryville 2-2015</v>
          </cell>
          <cell r="G1591">
            <v>243.89</v>
          </cell>
          <cell r="H1591">
            <v>349.92</v>
          </cell>
          <cell r="V1591">
            <v>8104.9318000000003</v>
          </cell>
        </row>
        <row r="1592">
          <cell r="A1592" t="str">
            <v>m2perryville 2-2015-7</v>
          </cell>
          <cell r="B1592" t="str">
            <v>m2perryville 2-2015</v>
          </cell>
          <cell r="G1592">
            <v>289.47000000000003</v>
          </cell>
          <cell r="H1592">
            <v>361.58</v>
          </cell>
          <cell r="V1592">
            <v>9618.57</v>
          </cell>
        </row>
        <row r="1593">
          <cell r="A1593" t="str">
            <v>m2perryville 2-2015-8</v>
          </cell>
          <cell r="B1593" t="str">
            <v>m2perryville 2-2015</v>
          </cell>
          <cell r="G1593">
            <v>288.5</v>
          </cell>
          <cell r="H1593">
            <v>361.58</v>
          </cell>
          <cell r="V1593">
            <v>10088.3953</v>
          </cell>
        </row>
        <row r="1594">
          <cell r="A1594" t="str">
            <v>m2perryville 2-2015-9</v>
          </cell>
          <cell r="B1594" t="str">
            <v>m2perryville 2-2015</v>
          </cell>
          <cell r="G1594">
            <v>250.61</v>
          </cell>
          <cell r="H1594">
            <v>349.92</v>
          </cell>
          <cell r="V1594">
            <v>8033.5812999999998</v>
          </cell>
        </row>
        <row r="1595">
          <cell r="A1595" t="str">
            <v>m2perryville 2-2015-10</v>
          </cell>
          <cell r="B1595" t="str">
            <v>m2perryville 2-2015</v>
          </cell>
          <cell r="G1595">
            <v>209.31</v>
          </cell>
          <cell r="H1595">
            <v>361.58</v>
          </cell>
          <cell r="V1595">
            <v>6690.0304000000006</v>
          </cell>
        </row>
        <row r="1596">
          <cell r="A1596" t="str">
            <v>m2perryville 2-2015-11</v>
          </cell>
          <cell r="B1596" t="str">
            <v>m2perryville 2-2015</v>
          </cell>
          <cell r="G1596">
            <v>215.06</v>
          </cell>
          <cell r="H1596">
            <v>349.92</v>
          </cell>
          <cell r="V1596">
            <v>7179.0325000000003</v>
          </cell>
        </row>
        <row r="1597">
          <cell r="A1597" t="str">
            <v>m2perryville 2-2015-12</v>
          </cell>
          <cell r="B1597" t="str">
            <v>m2perryville 2-2015</v>
          </cell>
          <cell r="G1597">
            <v>217.31</v>
          </cell>
          <cell r="H1597">
            <v>361.58</v>
          </cell>
          <cell r="V1597">
            <v>7382.76</v>
          </cell>
        </row>
        <row r="1598">
          <cell r="A1598" t="str">
            <v>m2perryville 2-2016-1</v>
          </cell>
          <cell r="B1598" t="str">
            <v>m2perryville 2-2016</v>
          </cell>
          <cell r="G1598">
            <v>241.68</v>
          </cell>
          <cell r="H1598">
            <v>361.58</v>
          </cell>
          <cell r="V1598">
            <v>7524.3</v>
          </cell>
        </row>
        <row r="1599">
          <cell r="A1599" t="str">
            <v>m2perryville 2-2016-2</v>
          </cell>
          <cell r="B1599" t="str">
            <v>m2perryville 2-2016</v>
          </cell>
          <cell r="G1599">
            <v>209.81</v>
          </cell>
          <cell r="H1599">
            <v>326.58999999999997</v>
          </cell>
          <cell r="V1599">
            <v>6181.82</v>
          </cell>
        </row>
        <row r="1600">
          <cell r="A1600" t="str">
            <v>m2perryville 2-2016-3</v>
          </cell>
          <cell r="B1600" t="str">
            <v>m2perryville 2-2016</v>
          </cell>
          <cell r="G1600">
            <v>243.37</v>
          </cell>
          <cell r="H1600">
            <v>361.58</v>
          </cell>
          <cell r="V1600">
            <v>6847.61</v>
          </cell>
        </row>
        <row r="1601">
          <cell r="A1601" t="str">
            <v>m2perryville 2-2016-4</v>
          </cell>
          <cell r="B1601" t="str">
            <v>m2perryville 2-2016</v>
          </cell>
          <cell r="G1601">
            <v>232.51</v>
          </cell>
          <cell r="H1601">
            <v>349.92</v>
          </cell>
          <cell r="V1601">
            <v>6591.2824999999993</v>
          </cell>
        </row>
        <row r="1602">
          <cell r="A1602" t="str">
            <v>m2perryville 2-2016-5</v>
          </cell>
          <cell r="B1602" t="str">
            <v>m2perryville 2-2016</v>
          </cell>
          <cell r="G1602">
            <v>196.79</v>
          </cell>
          <cell r="H1602">
            <v>361.58</v>
          </cell>
          <cell r="V1602">
            <v>6077.0588000000007</v>
          </cell>
        </row>
        <row r="1603">
          <cell r="A1603" t="str">
            <v>m2perryville 2-2016-6</v>
          </cell>
          <cell r="B1603" t="str">
            <v>m2perryville 2-2016</v>
          </cell>
          <cell r="G1603">
            <v>267.26</v>
          </cell>
          <cell r="H1603">
            <v>349.92</v>
          </cell>
          <cell r="V1603">
            <v>8765.3725000000013</v>
          </cell>
        </row>
        <row r="1604">
          <cell r="A1604" t="str">
            <v>m2perryville 2-2016-7</v>
          </cell>
          <cell r="B1604" t="str">
            <v>m2perryville 2-2016</v>
          </cell>
          <cell r="G1604">
            <v>287.64999999999998</v>
          </cell>
          <cell r="H1604">
            <v>361.58</v>
          </cell>
          <cell r="V1604">
            <v>9439.2099999999991</v>
          </cell>
        </row>
        <row r="1605">
          <cell r="A1605" t="str">
            <v>m2perryville 2-2016-8</v>
          </cell>
          <cell r="B1605" t="str">
            <v>m2perryville 2-2016</v>
          </cell>
          <cell r="G1605">
            <v>298.91000000000003</v>
          </cell>
          <cell r="H1605">
            <v>361.58</v>
          </cell>
          <cell r="V1605">
            <v>10327.49</v>
          </cell>
        </row>
        <row r="1606">
          <cell r="A1606" t="str">
            <v>m2perryville 2-2016-9</v>
          </cell>
          <cell r="B1606" t="str">
            <v>m2perryville 2-2016</v>
          </cell>
          <cell r="G1606">
            <v>231.29</v>
          </cell>
          <cell r="H1606">
            <v>349.92</v>
          </cell>
          <cell r="V1606">
            <v>7601.8624</v>
          </cell>
        </row>
        <row r="1607">
          <cell r="A1607" t="str">
            <v>m2perryville 2-2016-10</v>
          </cell>
          <cell r="B1607" t="str">
            <v>m2perryville 2-2016</v>
          </cell>
          <cell r="G1607">
            <v>251.11</v>
          </cell>
          <cell r="H1607">
            <v>361.58</v>
          </cell>
          <cell r="V1607">
            <v>7922.5007999999998</v>
          </cell>
        </row>
        <row r="1608">
          <cell r="A1608" t="str">
            <v>m2perryville 2-2016-11</v>
          </cell>
          <cell r="B1608" t="str">
            <v>m2perryville 2-2016</v>
          </cell>
          <cell r="G1608">
            <v>224.09</v>
          </cell>
          <cell r="H1608">
            <v>349.92</v>
          </cell>
          <cell r="V1608">
            <v>7274.5212999999994</v>
          </cell>
        </row>
        <row r="1609">
          <cell r="A1609" t="str">
            <v>m2perryville 2-2016-12</v>
          </cell>
          <cell r="B1609" t="str">
            <v>m2perryville 2-2016</v>
          </cell>
          <cell r="G1609">
            <v>210.12</v>
          </cell>
          <cell r="H1609">
            <v>361.58</v>
          </cell>
          <cell r="V1609">
            <v>7264.7065000000002</v>
          </cell>
        </row>
        <row r="1610">
          <cell r="A1610" t="str">
            <v>m2perryville 2-2017-1</v>
          </cell>
          <cell r="B1610" t="str">
            <v>m2perryville 2-2017</v>
          </cell>
          <cell r="G1610">
            <v>264</v>
          </cell>
          <cell r="H1610">
            <v>361.58</v>
          </cell>
          <cell r="V1610">
            <v>8212.0400000000009</v>
          </cell>
        </row>
        <row r="1611">
          <cell r="A1611" t="str">
            <v>m2perryville 2-2017-2</v>
          </cell>
          <cell r="B1611" t="str">
            <v>m2perryville 2-2017</v>
          </cell>
          <cell r="G1611">
            <v>222.32</v>
          </cell>
          <cell r="H1611">
            <v>326.58999999999997</v>
          </cell>
          <cell r="V1611">
            <v>6708.89</v>
          </cell>
        </row>
        <row r="1612">
          <cell r="A1612" t="str">
            <v>m2perryville 2-2017-3</v>
          </cell>
          <cell r="B1612" t="str">
            <v>m2perryville 2-2017</v>
          </cell>
          <cell r="G1612">
            <v>250.52</v>
          </cell>
          <cell r="H1612">
            <v>361.58</v>
          </cell>
          <cell r="V1612">
            <v>7185.85</v>
          </cell>
        </row>
        <row r="1613">
          <cell r="A1613" t="str">
            <v>m2perryville 2-2017-4</v>
          </cell>
          <cell r="B1613" t="str">
            <v>m2perryville 2-2017</v>
          </cell>
          <cell r="G1613">
            <v>226.86</v>
          </cell>
          <cell r="H1613">
            <v>349.92</v>
          </cell>
          <cell r="V1613">
            <v>6291.85</v>
          </cell>
        </row>
        <row r="1614">
          <cell r="A1614" t="str">
            <v>m2perryville 2-2017-5</v>
          </cell>
          <cell r="B1614" t="str">
            <v>m2perryville 2-2017</v>
          </cell>
          <cell r="G1614">
            <v>212.73</v>
          </cell>
          <cell r="H1614">
            <v>361.58</v>
          </cell>
          <cell r="V1614">
            <v>6777.2118999999993</v>
          </cell>
        </row>
        <row r="1615">
          <cell r="A1615" t="str">
            <v>m2perryville 2-2017-6</v>
          </cell>
          <cell r="B1615" t="str">
            <v>m2perryville 2-2017</v>
          </cell>
          <cell r="G1615">
            <v>267.04000000000002</v>
          </cell>
          <cell r="H1615">
            <v>349.92</v>
          </cell>
          <cell r="V1615">
            <v>8696.08</v>
          </cell>
        </row>
        <row r="1616">
          <cell r="A1616" t="str">
            <v>m2perryville 2-2017-7</v>
          </cell>
          <cell r="B1616" t="str">
            <v>m2perryville 2-2017</v>
          </cell>
          <cell r="G1616">
            <v>290.79000000000002</v>
          </cell>
          <cell r="H1616">
            <v>361.58</v>
          </cell>
          <cell r="V1616">
            <v>9902.66</v>
          </cell>
        </row>
        <row r="1617">
          <cell r="A1617" t="str">
            <v>m2perryville 2-2017-8</v>
          </cell>
          <cell r="B1617" t="str">
            <v>m2perryville 2-2017</v>
          </cell>
          <cell r="G1617">
            <v>302.37</v>
          </cell>
          <cell r="H1617">
            <v>361.58</v>
          </cell>
          <cell r="V1617">
            <v>10478.422500000001</v>
          </cell>
        </row>
        <row r="1618">
          <cell r="A1618" t="str">
            <v>m2perryville 2-2017-9</v>
          </cell>
          <cell r="B1618" t="str">
            <v>m2perryville 2-2017</v>
          </cell>
          <cell r="G1618">
            <v>216.2</v>
          </cell>
          <cell r="H1618">
            <v>349.92</v>
          </cell>
          <cell r="V1618">
            <v>7216.88</v>
          </cell>
        </row>
        <row r="1619">
          <cell r="A1619" t="str">
            <v>m2perryville 2-2017-10</v>
          </cell>
          <cell r="B1619" t="str">
            <v>m2perryville 2-2017</v>
          </cell>
          <cell r="G1619">
            <v>245.54</v>
          </cell>
          <cell r="H1619">
            <v>361.58</v>
          </cell>
          <cell r="V1619">
            <v>7818.7215999999999</v>
          </cell>
        </row>
        <row r="1620">
          <cell r="A1620" t="str">
            <v>m2perryville 2-2017-11</v>
          </cell>
          <cell r="B1620" t="str">
            <v>m2perryville 2-2017</v>
          </cell>
          <cell r="G1620">
            <v>231.03</v>
          </cell>
          <cell r="H1620">
            <v>349.92</v>
          </cell>
          <cell r="V1620">
            <v>7654.88</v>
          </cell>
        </row>
        <row r="1621">
          <cell r="A1621" t="str">
            <v>m2perryville 2-2017-12</v>
          </cell>
          <cell r="B1621" t="str">
            <v>m2perryville 2-2017</v>
          </cell>
          <cell r="G1621">
            <v>231.82</v>
          </cell>
          <cell r="H1621">
            <v>361.58</v>
          </cell>
          <cell r="V1621">
            <v>7883.63</v>
          </cell>
        </row>
        <row r="1622">
          <cell r="A1622" t="str">
            <v>m2perryville 2-2018-1</v>
          </cell>
          <cell r="B1622" t="str">
            <v>m2perryville 2-2018</v>
          </cell>
          <cell r="G1622">
            <v>268.52</v>
          </cell>
          <cell r="H1622">
            <v>361.58</v>
          </cell>
          <cell r="V1622">
            <v>8541.1299999999992</v>
          </cell>
        </row>
        <row r="1623">
          <cell r="A1623" t="str">
            <v>m2perryville 2-2018-2</v>
          </cell>
          <cell r="B1623" t="str">
            <v>m2perryville 2-2018</v>
          </cell>
          <cell r="G1623">
            <v>244.24</v>
          </cell>
          <cell r="H1623">
            <v>326.58999999999997</v>
          </cell>
          <cell r="V1623">
            <v>7241.1</v>
          </cell>
        </row>
        <row r="1624">
          <cell r="A1624" t="str">
            <v>m2perryville 2-2018-3</v>
          </cell>
          <cell r="B1624" t="str">
            <v>m2perryville 2-2018</v>
          </cell>
          <cell r="G1624">
            <v>260.38</v>
          </cell>
          <cell r="H1624">
            <v>361.58</v>
          </cell>
          <cell r="V1624">
            <v>7679.81</v>
          </cell>
        </row>
        <row r="1625">
          <cell r="A1625" t="str">
            <v>m2perryville 2-2018-4</v>
          </cell>
          <cell r="B1625" t="str">
            <v>m2perryville 2-2018</v>
          </cell>
          <cell r="G1625">
            <v>208.05</v>
          </cell>
          <cell r="H1625">
            <v>349.92</v>
          </cell>
          <cell r="V1625">
            <v>6038.2399000000005</v>
          </cell>
        </row>
        <row r="1626">
          <cell r="A1626" t="str">
            <v>m2perryville 2-2018-5</v>
          </cell>
          <cell r="B1626" t="str">
            <v>m2perryville 2-2018</v>
          </cell>
          <cell r="G1626">
            <v>266.3</v>
          </cell>
          <cell r="H1626">
            <v>361.58</v>
          </cell>
          <cell r="V1626">
            <v>8134.13</v>
          </cell>
        </row>
        <row r="1627">
          <cell r="A1627" t="str">
            <v>m2perryville 2-2018-6</v>
          </cell>
          <cell r="B1627" t="str">
            <v>m2perryville 2-2018</v>
          </cell>
          <cell r="G1627">
            <v>261.35000000000002</v>
          </cell>
          <cell r="H1627">
            <v>349.92</v>
          </cell>
          <cell r="V1627">
            <v>8752.988800000001</v>
          </cell>
        </row>
        <row r="1628">
          <cell r="A1628" t="str">
            <v>m2perryville 2-2018-7</v>
          </cell>
          <cell r="B1628" t="str">
            <v>m2perryville 2-2018</v>
          </cell>
          <cell r="G1628">
            <v>296.36</v>
          </cell>
          <cell r="H1628">
            <v>361.58</v>
          </cell>
          <cell r="V1628">
            <v>9940.9699999999993</v>
          </cell>
        </row>
        <row r="1629">
          <cell r="A1629" t="str">
            <v>m2perryville 2-2018-8</v>
          </cell>
          <cell r="B1629" t="str">
            <v>m2perryville 2-2018</v>
          </cell>
          <cell r="G1629">
            <v>302.31</v>
          </cell>
          <cell r="H1629">
            <v>361.58</v>
          </cell>
          <cell r="V1629">
            <v>10351.99</v>
          </cell>
        </row>
        <row r="1630">
          <cell r="A1630" t="str">
            <v>m2perryville 2-2018-9</v>
          </cell>
          <cell r="B1630" t="str">
            <v>m2perryville 2-2018</v>
          </cell>
          <cell r="G1630">
            <v>214.66</v>
          </cell>
          <cell r="H1630">
            <v>349.92</v>
          </cell>
          <cell r="V1630">
            <v>7296.8185000000003</v>
          </cell>
        </row>
        <row r="1631">
          <cell r="A1631" t="str">
            <v>m2perryville 2-2018-10</v>
          </cell>
          <cell r="B1631" t="str">
            <v>m2perryville 2-2018</v>
          </cell>
          <cell r="G1631">
            <v>234.51</v>
          </cell>
          <cell r="H1631">
            <v>361.58</v>
          </cell>
          <cell r="V1631">
            <v>7480.9987000000001</v>
          </cell>
        </row>
        <row r="1632">
          <cell r="A1632" t="str">
            <v>m2perryville 2-2018-11</v>
          </cell>
          <cell r="B1632" t="str">
            <v>m2perryville 2-2018</v>
          </cell>
          <cell r="G1632">
            <v>249.76</v>
          </cell>
          <cell r="H1632">
            <v>349.92</v>
          </cell>
          <cell r="V1632">
            <v>8447.93</v>
          </cell>
        </row>
        <row r="1633">
          <cell r="A1633" t="str">
            <v>m2perryville 2-2018-12</v>
          </cell>
          <cell r="B1633" t="str">
            <v>m2perryville 2-2018</v>
          </cell>
          <cell r="G1633">
            <v>250.39</v>
          </cell>
          <cell r="H1633">
            <v>361.58</v>
          </cell>
          <cell r="V1633">
            <v>8339.65</v>
          </cell>
        </row>
        <row r="1634">
          <cell r="A1634" t="str">
            <v>m2perryville 2-2019-1</v>
          </cell>
          <cell r="B1634" t="str">
            <v>m2perryville 2-2019</v>
          </cell>
          <cell r="G1634">
            <v>255.05</v>
          </cell>
          <cell r="H1634">
            <v>361.58</v>
          </cell>
          <cell r="V1634">
            <v>8232.84</v>
          </cell>
        </row>
        <row r="1635">
          <cell r="A1635" t="str">
            <v>m2perryville 2-2019-2</v>
          </cell>
          <cell r="B1635" t="str">
            <v>m2perryville 2-2019</v>
          </cell>
          <cell r="G1635">
            <v>239.49</v>
          </cell>
          <cell r="H1635">
            <v>326.58999999999997</v>
          </cell>
          <cell r="V1635">
            <v>7005.15</v>
          </cell>
        </row>
        <row r="1636">
          <cell r="A1636" t="str">
            <v>m2perryville 2-2019-3</v>
          </cell>
          <cell r="B1636" t="str">
            <v>m2perryville 2-2019</v>
          </cell>
          <cell r="G1636">
            <v>260.62</v>
          </cell>
          <cell r="H1636">
            <v>361.58</v>
          </cell>
          <cell r="V1636">
            <v>7676.33</v>
          </cell>
        </row>
        <row r="1637">
          <cell r="A1637" t="str">
            <v>m2perryville 2-2019-4</v>
          </cell>
          <cell r="B1637" t="str">
            <v>m2perryville 2-2019</v>
          </cell>
          <cell r="G1637">
            <v>244.5</v>
          </cell>
          <cell r="H1637">
            <v>349.92</v>
          </cell>
          <cell r="V1637">
            <v>6850.8</v>
          </cell>
        </row>
        <row r="1638">
          <cell r="A1638" t="str">
            <v>m2perryville 2-2019-5</v>
          </cell>
          <cell r="B1638" t="str">
            <v>m2perryville 2-2019</v>
          </cell>
          <cell r="G1638">
            <v>220.14</v>
          </cell>
          <cell r="H1638">
            <v>361.58</v>
          </cell>
          <cell r="V1638">
            <v>7181.0657000000001</v>
          </cell>
        </row>
        <row r="1639">
          <cell r="A1639" t="str">
            <v>m2perryville 2-2019-6</v>
          </cell>
          <cell r="B1639" t="str">
            <v>m2perryville 2-2019</v>
          </cell>
          <cell r="G1639">
            <v>277.14</v>
          </cell>
          <cell r="H1639">
            <v>349.92</v>
          </cell>
          <cell r="V1639">
            <v>9108.6299999999992</v>
          </cell>
        </row>
        <row r="1640">
          <cell r="A1640" t="str">
            <v>m2perryville 2-2019-7</v>
          </cell>
          <cell r="B1640" t="str">
            <v>m2perryville 2-2019</v>
          </cell>
          <cell r="G1640">
            <v>293.88</v>
          </cell>
          <cell r="H1640">
            <v>361.58</v>
          </cell>
          <cell r="V1640">
            <v>10110.66</v>
          </cell>
        </row>
        <row r="1641">
          <cell r="A1641" t="str">
            <v>m2perryville 2-2019-8</v>
          </cell>
          <cell r="B1641" t="str">
            <v>m2perryville 2-2019</v>
          </cell>
          <cell r="G1641">
            <v>308.12</v>
          </cell>
          <cell r="H1641">
            <v>361.58</v>
          </cell>
          <cell r="V1641">
            <v>10795.32</v>
          </cell>
        </row>
        <row r="1642">
          <cell r="A1642" t="str">
            <v>m2perryville 2-2019-9</v>
          </cell>
          <cell r="B1642" t="str">
            <v>m2perryville 2-2019</v>
          </cell>
          <cell r="G1642">
            <v>258.16000000000003</v>
          </cell>
          <cell r="H1642">
            <v>349.92</v>
          </cell>
          <cell r="V1642">
            <v>8539.9979000000003</v>
          </cell>
        </row>
        <row r="1643">
          <cell r="A1643" t="str">
            <v>m2perryville 2-2019-10</v>
          </cell>
          <cell r="B1643" t="str">
            <v>m2perryville 2-2019</v>
          </cell>
          <cell r="G1643">
            <v>211.04</v>
          </cell>
          <cell r="H1643">
            <v>361.58</v>
          </cell>
          <cell r="V1643">
            <v>6893.1491999999998</v>
          </cell>
        </row>
        <row r="1644">
          <cell r="A1644" t="str">
            <v>m2perryville 2-2019-11</v>
          </cell>
          <cell r="B1644" t="str">
            <v>m2perryville 2-2019</v>
          </cell>
          <cell r="G1644">
            <v>245.66</v>
          </cell>
          <cell r="H1644">
            <v>349.92</v>
          </cell>
          <cell r="V1644">
            <v>8480.11</v>
          </cell>
        </row>
        <row r="1645">
          <cell r="A1645" t="str">
            <v>m2perryville 2-2019-12</v>
          </cell>
          <cell r="B1645" t="str">
            <v>m2perryville 2-2019</v>
          </cell>
          <cell r="G1645">
            <v>256.54000000000002</v>
          </cell>
          <cell r="H1645">
            <v>361.58</v>
          </cell>
          <cell r="V1645">
            <v>8716.84</v>
          </cell>
        </row>
        <row r="1646">
          <cell r="A1646" t="str">
            <v>m2perryville 2-2020-1</v>
          </cell>
          <cell r="B1646" t="str">
            <v>m2perryville 2-2020</v>
          </cell>
          <cell r="G1646">
            <v>270.68</v>
          </cell>
          <cell r="H1646">
            <v>361.58</v>
          </cell>
          <cell r="V1646">
            <v>8634.84</v>
          </cell>
        </row>
        <row r="1647">
          <cell r="A1647" t="str">
            <v>m2perryville 2-2020-2</v>
          </cell>
          <cell r="B1647" t="str">
            <v>m2perryville 2-2020</v>
          </cell>
          <cell r="G1647">
            <v>226.68</v>
          </cell>
          <cell r="H1647">
            <v>326.58999999999997</v>
          </cell>
          <cell r="V1647">
            <v>7008.99</v>
          </cell>
        </row>
        <row r="1648">
          <cell r="A1648" t="str">
            <v>m2perryville 2-2020-3</v>
          </cell>
          <cell r="B1648" t="str">
            <v>m2perryville 2-2020</v>
          </cell>
          <cell r="G1648">
            <v>250.97</v>
          </cell>
          <cell r="H1648">
            <v>361.58</v>
          </cell>
          <cell r="V1648">
            <v>7275.45</v>
          </cell>
        </row>
        <row r="1649">
          <cell r="A1649" t="str">
            <v>m2perryville 2-2020-4</v>
          </cell>
          <cell r="B1649" t="str">
            <v>m2perryville 2-2020</v>
          </cell>
          <cell r="G1649">
            <v>230.86</v>
          </cell>
          <cell r="H1649">
            <v>349.92</v>
          </cell>
          <cell r="V1649">
            <v>6650.5100999999995</v>
          </cell>
        </row>
        <row r="1650">
          <cell r="A1650" t="str">
            <v>m2perryville 2-2020-5</v>
          </cell>
          <cell r="B1650" t="str">
            <v>m2perryville 2-2020</v>
          </cell>
          <cell r="G1650">
            <v>248.97</v>
          </cell>
          <cell r="H1650">
            <v>361.58</v>
          </cell>
          <cell r="V1650">
            <v>7856.16</v>
          </cell>
        </row>
        <row r="1651">
          <cell r="A1651" t="str">
            <v>m2perryville 2-2020-6</v>
          </cell>
          <cell r="B1651" t="str">
            <v>m2perryville 2-2020</v>
          </cell>
          <cell r="G1651">
            <v>273.74</v>
          </cell>
          <cell r="H1651">
            <v>349.92</v>
          </cell>
          <cell r="V1651">
            <v>9182.9699999999993</v>
          </cell>
        </row>
        <row r="1652">
          <cell r="A1652" t="str">
            <v>m2perryville 2-2020-7</v>
          </cell>
          <cell r="B1652" t="str">
            <v>m2perryville 2-2020</v>
          </cell>
          <cell r="G1652">
            <v>297.56</v>
          </cell>
          <cell r="H1652">
            <v>361.58</v>
          </cell>
          <cell r="V1652">
            <v>10205.16</v>
          </cell>
        </row>
        <row r="1653">
          <cell r="A1653" t="str">
            <v>m2perryville 2-2020-8</v>
          </cell>
          <cell r="B1653" t="str">
            <v>m2perryville 2-2020</v>
          </cell>
          <cell r="G1653">
            <v>307.31</v>
          </cell>
          <cell r="H1653">
            <v>361.58</v>
          </cell>
          <cell r="V1653">
            <v>10663.66</v>
          </cell>
        </row>
        <row r="1654">
          <cell r="A1654" t="str">
            <v>m2perryville 2-2020-9</v>
          </cell>
          <cell r="B1654" t="str">
            <v>m2perryville 2-2020</v>
          </cell>
          <cell r="G1654">
            <v>237.2</v>
          </cell>
          <cell r="H1654">
            <v>349.92</v>
          </cell>
          <cell r="V1654">
            <v>7760.6449999999995</v>
          </cell>
        </row>
        <row r="1655">
          <cell r="A1655" t="str">
            <v>m2perryville 2-2020-10</v>
          </cell>
          <cell r="B1655" t="str">
            <v>m2perryville 2-2020</v>
          </cell>
          <cell r="G1655">
            <v>237.75</v>
          </cell>
          <cell r="H1655">
            <v>361.58</v>
          </cell>
          <cell r="V1655">
            <v>7630.62</v>
          </cell>
        </row>
        <row r="1656">
          <cell r="A1656" t="str">
            <v>m2perryville 2-2020-11</v>
          </cell>
          <cell r="B1656" t="str">
            <v>m2perryville 2-2020</v>
          </cell>
          <cell r="G1656">
            <v>241.19</v>
          </cell>
          <cell r="H1656">
            <v>349.92</v>
          </cell>
          <cell r="V1656">
            <v>8115.2613999999994</v>
          </cell>
        </row>
        <row r="1657">
          <cell r="A1657" t="str">
            <v>m2perryville 2-2020-12</v>
          </cell>
          <cell r="B1657" t="str">
            <v>m2perryville 2-2020</v>
          </cell>
          <cell r="G1657">
            <v>253.27</v>
          </cell>
          <cell r="H1657">
            <v>361.58</v>
          </cell>
          <cell r="V1657">
            <v>8679.7192999999988</v>
          </cell>
        </row>
        <row r="1658">
          <cell r="A1658" t="str">
            <v>m2perryville 2-2021-1</v>
          </cell>
          <cell r="B1658" t="str">
            <v>m2perryville 2-2021</v>
          </cell>
          <cell r="G1658">
            <v>270.25</v>
          </cell>
          <cell r="H1658">
            <v>361.58</v>
          </cell>
          <cell r="V1658">
            <v>8958.18</v>
          </cell>
        </row>
        <row r="1659">
          <cell r="A1659" t="str">
            <v>m2perryville 2-2021-2</v>
          </cell>
          <cell r="B1659" t="str">
            <v>m2perryville 2-2021</v>
          </cell>
          <cell r="G1659">
            <v>247.56</v>
          </cell>
          <cell r="H1659">
            <v>326.58999999999997</v>
          </cell>
          <cell r="V1659">
            <v>7456.62</v>
          </cell>
        </row>
        <row r="1660">
          <cell r="A1660" t="str">
            <v>m2perryville 2-2021-3</v>
          </cell>
          <cell r="B1660" t="str">
            <v>m2perryville 2-2021</v>
          </cell>
          <cell r="G1660">
            <v>244.2</v>
          </cell>
          <cell r="H1660">
            <v>361.58</v>
          </cell>
          <cell r="V1660">
            <v>6987.9</v>
          </cell>
        </row>
        <row r="1661">
          <cell r="A1661" t="str">
            <v>m2perryville 2-2021-4</v>
          </cell>
          <cell r="B1661" t="str">
            <v>m2perryville 2-2021</v>
          </cell>
          <cell r="G1661">
            <v>247.17</v>
          </cell>
          <cell r="H1661">
            <v>349.92</v>
          </cell>
          <cell r="V1661">
            <v>7123.85</v>
          </cell>
        </row>
        <row r="1662">
          <cell r="A1662" t="str">
            <v>m2perryville 2-2021-5</v>
          </cell>
          <cell r="B1662" t="str">
            <v>m2perryville 2-2021</v>
          </cell>
          <cell r="G1662">
            <v>230.63</v>
          </cell>
          <cell r="H1662">
            <v>361.58</v>
          </cell>
          <cell r="V1662">
            <v>7389.42</v>
          </cell>
        </row>
        <row r="1663">
          <cell r="A1663" t="str">
            <v>m2perryville 2-2021-6</v>
          </cell>
          <cell r="B1663" t="str">
            <v>m2perryville 2-2021</v>
          </cell>
          <cell r="G1663">
            <v>282.22000000000003</v>
          </cell>
          <cell r="H1663">
            <v>349.92</v>
          </cell>
          <cell r="V1663">
            <v>9432.3266000000003</v>
          </cell>
        </row>
        <row r="1664">
          <cell r="A1664" t="str">
            <v>m2perryville 2-2021-7</v>
          </cell>
          <cell r="B1664" t="str">
            <v>m2perryville 2-2021</v>
          </cell>
          <cell r="G1664">
            <v>302.79000000000002</v>
          </cell>
          <cell r="H1664">
            <v>361.58</v>
          </cell>
          <cell r="V1664">
            <v>10282.58</v>
          </cell>
        </row>
        <row r="1665">
          <cell r="A1665" t="str">
            <v>m2perryville 2-2021-8</v>
          </cell>
          <cell r="B1665" t="str">
            <v>m2perryville 2-2021</v>
          </cell>
          <cell r="G1665">
            <v>304.77</v>
          </cell>
          <cell r="H1665">
            <v>361.58</v>
          </cell>
          <cell r="V1665">
            <v>10866.79</v>
          </cell>
        </row>
        <row r="1666">
          <cell r="A1666" t="str">
            <v>m2perryville 2-2021-9</v>
          </cell>
          <cell r="B1666" t="str">
            <v>m2perryville 2-2021</v>
          </cell>
          <cell r="G1666">
            <v>232.88</v>
          </cell>
          <cell r="H1666">
            <v>349.92</v>
          </cell>
          <cell r="V1666">
            <v>8002.4979999999996</v>
          </cell>
        </row>
        <row r="1667">
          <cell r="A1667" t="str">
            <v>m2perryville 2-2021-10</v>
          </cell>
          <cell r="B1667" t="str">
            <v>m2perryville 2-2021</v>
          </cell>
          <cell r="G1667">
            <v>254.52</v>
          </cell>
          <cell r="H1667">
            <v>361.58</v>
          </cell>
          <cell r="V1667">
            <v>8211.1743999999999</v>
          </cell>
        </row>
        <row r="1668">
          <cell r="A1668" t="str">
            <v>m2perryville 2-2021-11</v>
          </cell>
          <cell r="B1668" t="str">
            <v>m2perryville 2-2021</v>
          </cell>
          <cell r="G1668">
            <v>254.09</v>
          </cell>
          <cell r="H1668">
            <v>349.92</v>
          </cell>
          <cell r="V1668">
            <v>8509.848</v>
          </cell>
        </row>
        <row r="1669">
          <cell r="A1669" t="str">
            <v>m2perryville 2-2021-12</v>
          </cell>
          <cell r="B1669" t="str">
            <v>m2perryville 2-2021</v>
          </cell>
          <cell r="G1669">
            <v>265.94</v>
          </cell>
          <cell r="H1669">
            <v>361.58</v>
          </cell>
          <cell r="V1669">
            <v>9035.7066999999988</v>
          </cell>
        </row>
        <row r="1670">
          <cell r="A1670" t="str">
            <v>m2perryville 2-2022-1</v>
          </cell>
          <cell r="B1670" t="str">
            <v>m2perryville 2-2022</v>
          </cell>
          <cell r="G1670">
            <v>272.68</v>
          </cell>
          <cell r="H1670">
            <v>361.58</v>
          </cell>
          <cell r="V1670">
            <v>8872.25</v>
          </cell>
        </row>
        <row r="1671">
          <cell r="A1671" t="str">
            <v>m2perryville 2-2022-2</v>
          </cell>
          <cell r="B1671" t="str">
            <v>m2perryville 2-2022</v>
          </cell>
          <cell r="G1671">
            <v>248.16</v>
          </cell>
          <cell r="H1671">
            <v>326.58999999999997</v>
          </cell>
          <cell r="V1671">
            <v>7503.89</v>
          </cell>
        </row>
        <row r="1672">
          <cell r="A1672" t="str">
            <v>m2perryville 2-2022-3</v>
          </cell>
          <cell r="B1672" t="str">
            <v>m2perryville 2-2022</v>
          </cell>
          <cell r="G1672">
            <v>266.05</v>
          </cell>
          <cell r="H1672">
            <v>361.58</v>
          </cell>
          <cell r="V1672">
            <v>7553.8694999999998</v>
          </cell>
        </row>
        <row r="1673">
          <cell r="A1673" t="str">
            <v>m2perryville 2-2022-4</v>
          </cell>
          <cell r="B1673" t="str">
            <v>m2perryville 2-2022</v>
          </cell>
          <cell r="G1673">
            <v>232.53</v>
          </cell>
          <cell r="H1673">
            <v>349.92</v>
          </cell>
          <cell r="V1673">
            <v>6698.91</v>
          </cell>
        </row>
        <row r="1674">
          <cell r="A1674" t="str">
            <v>m2perryville 2-2022-5</v>
          </cell>
          <cell r="B1674" t="str">
            <v>m2perryville 2-2022</v>
          </cell>
          <cell r="G1674">
            <v>266.33</v>
          </cell>
          <cell r="H1674">
            <v>361.58</v>
          </cell>
          <cell r="V1674">
            <v>8467.1263999999992</v>
          </cell>
        </row>
        <row r="1675">
          <cell r="A1675" t="str">
            <v>m2perryville 2-2022-6</v>
          </cell>
          <cell r="B1675" t="str">
            <v>m2perryville 2-2022</v>
          </cell>
          <cell r="G1675">
            <v>279.69</v>
          </cell>
          <cell r="H1675">
            <v>349.92</v>
          </cell>
          <cell r="V1675">
            <v>9188.9524999999994</v>
          </cell>
        </row>
        <row r="1676">
          <cell r="A1676" t="str">
            <v>m2perryville 2-2022-7</v>
          </cell>
          <cell r="B1676" t="str">
            <v>m2perryville 2-2022</v>
          </cell>
          <cell r="G1676">
            <v>311.38</v>
          </cell>
          <cell r="H1676">
            <v>361.58</v>
          </cell>
          <cell r="V1676">
            <v>10654.5789</v>
          </cell>
        </row>
        <row r="1677">
          <cell r="A1677" t="str">
            <v>m2perryville 2-2022-8</v>
          </cell>
          <cell r="B1677" t="str">
            <v>m2perryville 2-2022</v>
          </cell>
          <cell r="G1677">
            <v>310.61</v>
          </cell>
          <cell r="H1677">
            <v>361.58</v>
          </cell>
          <cell r="V1677">
            <v>10833.17</v>
          </cell>
        </row>
        <row r="1678">
          <cell r="A1678" t="str">
            <v>m2perryville 2-2022-9</v>
          </cell>
          <cell r="B1678" t="str">
            <v>m2perryville 2-2022</v>
          </cell>
          <cell r="G1678">
            <v>247.25</v>
          </cell>
          <cell r="H1678">
            <v>349.92</v>
          </cell>
          <cell r="V1678">
            <v>8275.1801000000014</v>
          </cell>
        </row>
        <row r="1679">
          <cell r="A1679" t="str">
            <v>m2perryville 2-2022-10</v>
          </cell>
          <cell r="B1679" t="str">
            <v>m2perryville 2-2022</v>
          </cell>
          <cell r="G1679">
            <v>249.29</v>
          </cell>
          <cell r="H1679">
            <v>361.58</v>
          </cell>
          <cell r="V1679">
            <v>7885.54</v>
          </cell>
        </row>
        <row r="1680">
          <cell r="A1680" t="str">
            <v>m2perryville 2-2022-11</v>
          </cell>
          <cell r="B1680" t="str">
            <v>m2perryville 2-2022</v>
          </cell>
          <cell r="G1680">
            <v>251.51</v>
          </cell>
          <cell r="H1680">
            <v>349.92</v>
          </cell>
          <cell r="V1680">
            <v>8428.6862000000001</v>
          </cell>
        </row>
        <row r="1681">
          <cell r="A1681" t="str">
            <v>m2perryville 2-2022-12</v>
          </cell>
          <cell r="B1681" t="str">
            <v>m2perryville 2-2022</v>
          </cell>
          <cell r="G1681">
            <v>263.87</v>
          </cell>
          <cell r="H1681">
            <v>361.58</v>
          </cell>
          <cell r="V1681">
            <v>8832.5570000000007</v>
          </cell>
        </row>
        <row r="1682">
          <cell r="A1682" t="str">
            <v>--</v>
          </cell>
          <cell r="B1682" t="str">
            <v>-</v>
          </cell>
          <cell r="V1682">
            <v>0</v>
          </cell>
        </row>
        <row r="1683">
          <cell r="A1683" t="str">
            <v>--</v>
          </cell>
          <cell r="B1683" t="str">
            <v>-</v>
          </cell>
          <cell r="V1683">
            <v>0</v>
          </cell>
        </row>
        <row r="1684">
          <cell r="A1684" t="str">
            <v>--</v>
          </cell>
          <cell r="B1684" t="str">
            <v>-</v>
          </cell>
          <cell r="V1684">
            <v>0</v>
          </cell>
        </row>
        <row r="1685">
          <cell r="A1685" t="str">
            <v>SEI Birch 1-2003-4</v>
          </cell>
          <cell r="B1685" t="str">
            <v>SEI Birch 1-2003</v>
          </cell>
          <cell r="G1685">
            <v>100.88</v>
          </cell>
          <cell r="H1685">
            <v>174.24</v>
          </cell>
          <cell r="V1685">
            <v>2616.66</v>
          </cell>
        </row>
        <row r="1686">
          <cell r="A1686" t="str">
            <v>SEI Birch 1-2003-5</v>
          </cell>
          <cell r="B1686" t="str">
            <v>SEI Birch 1-2003</v>
          </cell>
          <cell r="G1686">
            <v>98.73</v>
          </cell>
          <cell r="H1686">
            <v>180.05</v>
          </cell>
          <cell r="V1686">
            <v>3002.14</v>
          </cell>
        </row>
        <row r="1687">
          <cell r="A1687" t="str">
            <v>SEI Birch 1-2003-6</v>
          </cell>
          <cell r="B1687" t="str">
            <v>SEI Birch 1-2003</v>
          </cell>
          <cell r="G1687">
            <v>127.69</v>
          </cell>
          <cell r="H1687">
            <v>171.36</v>
          </cell>
          <cell r="V1687">
            <v>4474.49</v>
          </cell>
        </row>
        <row r="1688">
          <cell r="A1688" t="str">
            <v>SEI Birch 1-2003-7</v>
          </cell>
          <cell r="B1688" t="str">
            <v>SEI Birch 1-2003</v>
          </cell>
          <cell r="G1688">
            <v>140.31</v>
          </cell>
          <cell r="H1688">
            <v>177.07</v>
          </cell>
          <cell r="V1688">
            <v>5636.25</v>
          </cell>
        </row>
        <row r="1689">
          <cell r="A1689" t="str">
            <v>SEI Birch 1-2003-8</v>
          </cell>
          <cell r="B1689" t="str">
            <v>SEI Birch 1-2003</v>
          </cell>
          <cell r="G1689">
            <v>137.96</v>
          </cell>
          <cell r="H1689">
            <v>177.07</v>
          </cell>
          <cell r="V1689">
            <v>5430.21</v>
          </cell>
        </row>
        <row r="1690">
          <cell r="A1690" t="str">
            <v>SEI Birch 1-2003-9</v>
          </cell>
          <cell r="B1690" t="str">
            <v>SEI Birch 1-2003</v>
          </cell>
          <cell r="G1690">
            <v>102.69</v>
          </cell>
          <cell r="H1690">
            <v>171.36</v>
          </cell>
          <cell r="V1690">
            <v>3373.49</v>
          </cell>
        </row>
        <row r="1691">
          <cell r="A1691" t="str">
            <v>SEI Birch 1-2003-10</v>
          </cell>
          <cell r="B1691" t="str">
            <v>SEI Birch 1-2003</v>
          </cell>
          <cell r="G1691">
            <v>115.23</v>
          </cell>
          <cell r="H1691">
            <v>180.05</v>
          </cell>
          <cell r="V1691">
            <v>3450.02</v>
          </cell>
        </row>
        <row r="1692">
          <cell r="A1692" t="str">
            <v>SEI Birch 1-2003-11</v>
          </cell>
          <cell r="B1692" t="str">
            <v>SEI Birch 1-2003</v>
          </cell>
          <cell r="G1692">
            <v>116.95</v>
          </cell>
          <cell r="H1692">
            <v>174.24</v>
          </cell>
          <cell r="V1692">
            <v>4263.58</v>
          </cell>
        </row>
        <row r="1693">
          <cell r="A1693" t="str">
            <v>SEI Birch 1-2003-12</v>
          </cell>
          <cell r="B1693" t="str">
            <v>SEI Birch 1-2003</v>
          </cell>
          <cell r="G1693">
            <v>136.13</v>
          </cell>
          <cell r="H1693">
            <v>180.05</v>
          </cell>
          <cell r="V1693">
            <v>4306.5</v>
          </cell>
        </row>
        <row r="1694">
          <cell r="A1694" t="str">
            <v>SEI Birch 1-2004-1</v>
          </cell>
          <cell r="B1694" t="str">
            <v>SEI Birch 1-2004</v>
          </cell>
          <cell r="G1694">
            <v>141.31</v>
          </cell>
          <cell r="H1694">
            <v>180.05</v>
          </cell>
          <cell r="V1694">
            <v>4203.8999999999996</v>
          </cell>
        </row>
        <row r="1695">
          <cell r="A1695" t="str">
            <v>SEI Birch 1-2004-2</v>
          </cell>
          <cell r="B1695" t="str">
            <v>SEI Birch 1-2004</v>
          </cell>
          <cell r="G1695">
            <v>104.61</v>
          </cell>
          <cell r="H1695">
            <v>162.62</v>
          </cell>
          <cell r="V1695">
            <v>2613.5700000000002</v>
          </cell>
        </row>
        <row r="1696">
          <cell r="A1696" t="str">
            <v>SEI Birch 1-2004-3</v>
          </cell>
          <cell r="B1696" t="str">
            <v>SEI Birch 1-2004</v>
          </cell>
          <cell r="G1696">
            <v>119.08</v>
          </cell>
          <cell r="H1696">
            <v>180.05</v>
          </cell>
          <cell r="V1696">
            <v>3082.37</v>
          </cell>
        </row>
        <row r="1697">
          <cell r="A1697" t="str">
            <v>SEI Birch 1-2004-4</v>
          </cell>
          <cell r="B1697" t="str">
            <v>SEI Birch 1-2004</v>
          </cell>
          <cell r="G1697">
            <v>104.89</v>
          </cell>
          <cell r="H1697">
            <v>174.24</v>
          </cell>
          <cell r="V1697">
            <v>2614.11</v>
          </cell>
        </row>
        <row r="1698">
          <cell r="A1698" t="str">
            <v>SEI Birch 1-2004-5</v>
          </cell>
          <cell r="B1698" t="str">
            <v>SEI Birch 1-2004</v>
          </cell>
          <cell r="G1698">
            <v>109.92</v>
          </cell>
          <cell r="H1698">
            <v>180.05</v>
          </cell>
          <cell r="V1698">
            <v>3342.8</v>
          </cell>
        </row>
        <row r="1699">
          <cell r="A1699" t="str">
            <v>SEI Birch 1-2004-6</v>
          </cell>
          <cell r="B1699" t="str">
            <v>SEI Birch 1-2004</v>
          </cell>
          <cell r="G1699">
            <v>158.46</v>
          </cell>
          <cell r="H1699">
            <v>171.36</v>
          </cell>
          <cell r="V1699">
            <v>5492.62</v>
          </cell>
        </row>
        <row r="1700">
          <cell r="A1700" t="str">
            <v>SEI Birch 1-2004-7</v>
          </cell>
          <cell r="B1700" t="str">
            <v>SEI Birch 1-2004</v>
          </cell>
          <cell r="G1700">
            <v>164.24</v>
          </cell>
          <cell r="H1700">
            <v>177.07</v>
          </cell>
          <cell r="V1700">
            <v>6591.2</v>
          </cell>
        </row>
        <row r="1701">
          <cell r="A1701" t="str">
            <v>SEI Birch 1-2004-8</v>
          </cell>
          <cell r="B1701" t="str">
            <v>SEI Birch 1-2004</v>
          </cell>
          <cell r="G1701">
            <v>164.74</v>
          </cell>
          <cell r="H1701">
            <v>177.07</v>
          </cell>
          <cell r="V1701">
            <v>6101.16</v>
          </cell>
        </row>
        <row r="1702">
          <cell r="A1702" t="str">
            <v>SEI Birch 1-2004-9</v>
          </cell>
          <cell r="B1702" t="str">
            <v>SEI Birch 1-2004</v>
          </cell>
          <cell r="G1702">
            <v>145.1</v>
          </cell>
          <cell r="H1702">
            <v>171.36</v>
          </cell>
          <cell r="V1702">
            <v>4746.4399999999996</v>
          </cell>
        </row>
        <row r="1703">
          <cell r="A1703" t="str">
            <v>SEI Birch 1-2004-10</v>
          </cell>
          <cell r="B1703" t="str">
            <v>SEI Birch 1-2004</v>
          </cell>
          <cell r="G1703">
            <v>90.1</v>
          </cell>
          <cell r="H1703">
            <v>180.05</v>
          </cell>
          <cell r="V1703">
            <v>2727.07</v>
          </cell>
        </row>
        <row r="1704">
          <cell r="A1704" t="str">
            <v>SEI Birch 1-2004-11</v>
          </cell>
          <cell r="B1704" t="str">
            <v>SEI Birch 1-2004</v>
          </cell>
          <cell r="G1704">
            <v>112.36</v>
          </cell>
          <cell r="H1704">
            <v>174.24</v>
          </cell>
          <cell r="V1704">
            <v>3387.41</v>
          </cell>
        </row>
        <row r="1705">
          <cell r="A1705" t="str">
            <v>SEI Birch 1-2004-12</v>
          </cell>
          <cell r="B1705" t="str">
            <v>SEI Birch 1-2004</v>
          </cell>
          <cell r="G1705">
            <v>129.52000000000001</v>
          </cell>
          <cell r="H1705">
            <v>180.05</v>
          </cell>
          <cell r="V1705">
            <v>3742.72</v>
          </cell>
        </row>
        <row r="1706">
          <cell r="A1706" t="str">
            <v>SEI Birch 1-2005-1</v>
          </cell>
          <cell r="B1706" t="str">
            <v>SEI Birch 1-2005</v>
          </cell>
          <cell r="G1706">
            <v>138.37</v>
          </cell>
          <cell r="H1706">
            <v>180.05</v>
          </cell>
          <cell r="V1706">
            <v>3926.11</v>
          </cell>
        </row>
        <row r="1707">
          <cell r="A1707" t="str">
            <v>SEI Birch 1-2005-2</v>
          </cell>
          <cell r="B1707" t="str">
            <v>SEI Birch 1-2005</v>
          </cell>
          <cell r="G1707">
            <v>124.16</v>
          </cell>
          <cell r="H1707">
            <v>162.62</v>
          </cell>
          <cell r="V1707">
            <v>3329.4252999999999</v>
          </cell>
        </row>
        <row r="1708">
          <cell r="A1708" t="str">
            <v>SEI Birch 1-2005-3</v>
          </cell>
          <cell r="B1708" t="str">
            <v>SEI Birch 1-2005</v>
          </cell>
          <cell r="G1708">
            <v>115.32</v>
          </cell>
          <cell r="H1708">
            <v>180.05</v>
          </cell>
          <cell r="V1708">
            <v>2910.08</v>
          </cell>
        </row>
        <row r="1709">
          <cell r="A1709" t="str">
            <v>SEI Birch 1-2005-4</v>
          </cell>
          <cell r="B1709" t="str">
            <v>SEI Birch 1-2005</v>
          </cell>
          <cell r="G1709">
            <v>97.6</v>
          </cell>
          <cell r="H1709">
            <v>174.24</v>
          </cell>
          <cell r="V1709">
            <v>2347.1</v>
          </cell>
        </row>
        <row r="1710">
          <cell r="A1710" t="str">
            <v>SEI Birch 1-2005-5</v>
          </cell>
          <cell r="B1710" t="str">
            <v>SEI Birch 1-2005</v>
          </cell>
          <cell r="G1710">
            <v>128.93</v>
          </cell>
          <cell r="H1710">
            <v>180.05</v>
          </cell>
          <cell r="V1710">
            <v>4511.66</v>
          </cell>
        </row>
        <row r="1711">
          <cell r="A1711" t="str">
            <v>SEI Birch 1-2005-6</v>
          </cell>
          <cell r="B1711" t="str">
            <v>SEI Birch 1-2005</v>
          </cell>
          <cell r="G1711">
            <v>157.19999999999999</v>
          </cell>
          <cell r="H1711">
            <v>171.36</v>
          </cell>
          <cell r="V1711">
            <v>5262.53</v>
          </cell>
        </row>
        <row r="1712">
          <cell r="A1712" t="str">
            <v>SEI Birch 1-2005-7</v>
          </cell>
          <cell r="B1712" t="str">
            <v>SEI Birch 1-2005</v>
          </cell>
          <cell r="G1712">
            <v>164.52</v>
          </cell>
          <cell r="H1712">
            <v>177.07</v>
          </cell>
          <cell r="V1712">
            <v>6173.47</v>
          </cell>
        </row>
        <row r="1713">
          <cell r="A1713" t="str">
            <v>SEI Birch 1-2005-8</v>
          </cell>
          <cell r="B1713" t="str">
            <v>SEI Birch 1-2005</v>
          </cell>
          <cell r="G1713">
            <v>164.74</v>
          </cell>
          <cell r="H1713">
            <v>177.07</v>
          </cell>
          <cell r="V1713">
            <v>5929.67</v>
          </cell>
        </row>
        <row r="1714">
          <cell r="A1714" t="str">
            <v>SEI Birch 1-2005-9</v>
          </cell>
          <cell r="B1714" t="str">
            <v>SEI Birch 1-2005</v>
          </cell>
          <cell r="G1714">
            <v>149.13</v>
          </cell>
          <cell r="H1714">
            <v>171.36</v>
          </cell>
          <cell r="V1714">
            <v>4706.7700000000004</v>
          </cell>
        </row>
        <row r="1715">
          <cell r="A1715" t="str">
            <v>SEI Birch 1-2005-10</v>
          </cell>
          <cell r="B1715" t="str">
            <v>SEI Birch 1-2005</v>
          </cell>
          <cell r="G1715">
            <v>111.12</v>
          </cell>
          <cell r="H1715">
            <v>180.05</v>
          </cell>
          <cell r="V1715">
            <v>3043.31</v>
          </cell>
        </row>
        <row r="1716">
          <cell r="A1716" t="str">
            <v>SEI Birch 1-2005-11</v>
          </cell>
          <cell r="B1716" t="str">
            <v>SEI Birch 1-2005</v>
          </cell>
          <cell r="G1716">
            <v>117.22</v>
          </cell>
          <cell r="H1716">
            <v>174.24</v>
          </cell>
          <cell r="V1716">
            <v>3547.66</v>
          </cell>
        </row>
        <row r="1717">
          <cell r="A1717" t="str">
            <v>SEI Birch 1-2005-12</v>
          </cell>
          <cell r="B1717" t="str">
            <v>SEI Birch 1-2005</v>
          </cell>
          <cell r="G1717">
            <v>130.22999999999999</v>
          </cell>
          <cell r="H1717">
            <v>180.05</v>
          </cell>
          <cell r="V1717">
            <v>3578.4</v>
          </cell>
        </row>
        <row r="1718">
          <cell r="A1718" t="str">
            <v>SEI Birch 1-2006-1</v>
          </cell>
          <cell r="B1718" t="str">
            <v>SEI Birch 1-2006</v>
          </cell>
          <cell r="G1718">
            <v>137.63</v>
          </cell>
          <cell r="H1718">
            <v>180.05</v>
          </cell>
          <cell r="V1718">
            <v>4093.07</v>
          </cell>
        </row>
        <row r="1719">
          <cell r="A1719" t="str">
            <v>SEI Birch 1-2006-2</v>
          </cell>
          <cell r="B1719" t="str">
            <v>SEI Birch 1-2006</v>
          </cell>
          <cell r="G1719">
            <v>129.94999999999999</v>
          </cell>
          <cell r="H1719">
            <v>162.62</v>
          </cell>
          <cell r="V1719">
            <v>3494.98</v>
          </cell>
        </row>
        <row r="1720">
          <cell r="A1720" t="str">
            <v>SEI Birch 1-2006-3</v>
          </cell>
          <cell r="B1720" t="str">
            <v>SEI Birch 1-2006</v>
          </cell>
          <cell r="G1720">
            <v>120.94</v>
          </cell>
          <cell r="H1720">
            <v>180.05</v>
          </cell>
          <cell r="V1720">
            <v>3514.48</v>
          </cell>
        </row>
        <row r="1721">
          <cell r="A1721" t="str">
            <v>SEI Birch 1-2006-4</v>
          </cell>
          <cell r="B1721" t="str">
            <v>SEI Birch 1-2006</v>
          </cell>
          <cell r="G1721">
            <v>106.44</v>
          </cell>
          <cell r="H1721">
            <v>174.24</v>
          </cell>
          <cell r="V1721">
            <v>2663.12</v>
          </cell>
        </row>
        <row r="1722">
          <cell r="A1722" t="str">
            <v>SEI Birch 1-2006-5</v>
          </cell>
          <cell r="B1722" t="str">
            <v>SEI Birch 1-2006</v>
          </cell>
          <cell r="G1722">
            <v>129.34</v>
          </cell>
          <cell r="H1722">
            <v>180.05</v>
          </cell>
          <cell r="V1722">
            <v>4245.29</v>
          </cell>
        </row>
        <row r="1723">
          <cell r="A1723" t="str">
            <v>SEI Birch 1-2006-6</v>
          </cell>
          <cell r="B1723" t="str">
            <v>SEI Birch 1-2006</v>
          </cell>
          <cell r="G1723">
            <v>155.19999999999999</v>
          </cell>
          <cell r="H1723">
            <v>171.36</v>
          </cell>
          <cell r="V1723">
            <v>5148.3500000000004</v>
          </cell>
        </row>
        <row r="1724">
          <cell r="A1724" t="str">
            <v>SEI Birch 1-2006-7</v>
          </cell>
          <cell r="B1724" t="str">
            <v>SEI Birch 1-2006</v>
          </cell>
          <cell r="G1724">
            <v>163.99</v>
          </cell>
          <cell r="H1724">
            <v>177.07</v>
          </cell>
          <cell r="V1724">
            <v>5776.73</v>
          </cell>
        </row>
        <row r="1725">
          <cell r="A1725" t="str">
            <v>SEI Birch 1-2006-8</v>
          </cell>
          <cell r="B1725" t="str">
            <v>SEI Birch 1-2006</v>
          </cell>
          <cell r="G1725">
            <v>160.83000000000001</v>
          </cell>
          <cell r="H1725">
            <v>177.07</v>
          </cell>
          <cell r="V1725">
            <v>5983.85</v>
          </cell>
        </row>
        <row r="1726">
          <cell r="A1726" t="str">
            <v>SEI Birch 1-2006-9</v>
          </cell>
          <cell r="B1726" t="str">
            <v>SEI Birch 1-2006</v>
          </cell>
          <cell r="G1726">
            <v>139.5</v>
          </cell>
          <cell r="H1726">
            <v>171.36</v>
          </cell>
          <cell r="V1726">
            <v>4322.76</v>
          </cell>
        </row>
        <row r="1727">
          <cell r="A1727" t="str">
            <v>SEI Birch 1-2006-10</v>
          </cell>
          <cell r="B1727" t="str">
            <v>SEI Birch 1-2006</v>
          </cell>
          <cell r="G1727">
            <v>116.32</v>
          </cell>
          <cell r="H1727">
            <v>180.05</v>
          </cell>
          <cell r="V1727">
            <v>3203.97</v>
          </cell>
        </row>
        <row r="1728">
          <cell r="A1728" t="str">
            <v>SEI Birch 1-2006-11</v>
          </cell>
          <cell r="B1728" t="str">
            <v>SEI Birch 1-2006</v>
          </cell>
          <cell r="G1728">
            <v>121.28</v>
          </cell>
          <cell r="H1728">
            <v>174.24</v>
          </cell>
          <cell r="V1728">
            <v>3836.88</v>
          </cell>
        </row>
        <row r="1729">
          <cell r="A1729" t="str">
            <v>SEI Birch 1-2006-12</v>
          </cell>
          <cell r="B1729" t="str">
            <v>SEI Birch 1-2006</v>
          </cell>
          <cell r="G1729">
            <v>138.31</v>
          </cell>
          <cell r="H1729">
            <v>180.05</v>
          </cell>
          <cell r="V1729">
            <v>4021.61</v>
          </cell>
        </row>
        <row r="1730">
          <cell r="A1730" t="str">
            <v>SEI Birch 1-2007-1</v>
          </cell>
          <cell r="B1730" t="str">
            <v>SEI Birch 1-2007</v>
          </cell>
          <cell r="G1730">
            <v>137.21</v>
          </cell>
          <cell r="H1730">
            <v>180.05</v>
          </cell>
          <cell r="V1730">
            <v>4129.32</v>
          </cell>
        </row>
        <row r="1731">
          <cell r="A1731" t="str">
            <v>SEI Birch 1-2007-2</v>
          </cell>
          <cell r="B1731" t="str">
            <v>SEI Birch 1-2007</v>
          </cell>
          <cell r="G1731">
            <v>142.08000000000001</v>
          </cell>
          <cell r="H1731">
            <v>162.62</v>
          </cell>
          <cell r="V1731">
            <v>3681.08</v>
          </cell>
        </row>
        <row r="1732">
          <cell r="A1732" t="str">
            <v>SEI Birch 1-2007-3</v>
          </cell>
          <cell r="B1732" t="str">
            <v>SEI Birch 1-2007</v>
          </cell>
          <cell r="G1732">
            <v>121.87</v>
          </cell>
          <cell r="H1732">
            <v>180.05</v>
          </cell>
          <cell r="V1732">
            <v>3275.9675999999999</v>
          </cell>
        </row>
        <row r="1733">
          <cell r="A1733" t="str">
            <v>SEI Birch 1-2007-4</v>
          </cell>
          <cell r="B1733" t="str">
            <v>SEI Birch 1-2007</v>
          </cell>
          <cell r="G1733">
            <v>115.6</v>
          </cell>
          <cell r="H1733">
            <v>174.24</v>
          </cell>
          <cell r="V1733">
            <v>3225.14</v>
          </cell>
        </row>
        <row r="1734">
          <cell r="A1734" t="str">
            <v>SEI Birch 1-2007-5</v>
          </cell>
          <cell r="B1734" t="str">
            <v>SEI Birch 1-2007</v>
          </cell>
          <cell r="G1734">
            <v>128.57</v>
          </cell>
          <cell r="H1734">
            <v>180.05</v>
          </cell>
          <cell r="V1734">
            <v>3975.53</v>
          </cell>
        </row>
        <row r="1735">
          <cell r="A1735" t="str">
            <v>SEI Birch 1-2007-6</v>
          </cell>
          <cell r="B1735" t="str">
            <v>SEI Birch 1-2007</v>
          </cell>
          <cell r="G1735">
            <v>156.41999999999999</v>
          </cell>
          <cell r="H1735">
            <v>171.36</v>
          </cell>
          <cell r="V1735">
            <v>5123.4799999999996</v>
          </cell>
        </row>
        <row r="1736">
          <cell r="A1736" t="str">
            <v>SEI Birch 1-2007-7</v>
          </cell>
          <cell r="B1736" t="str">
            <v>SEI Birch 1-2007</v>
          </cell>
          <cell r="G1736">
            <v>162.16</v>
          </cell>
          <cell r="H1736">
            <v>177.07</v>
          </cell>
          <cell r="V1736">
            <v>5697.7</v>
          </cell>
        </row>
        <row r="1737">
          <cell r="A1737" t="str">
            <v>SEI Birch 1-2007-8</v>
          </cell>
          <cell r="B1737" t="str">
            <v>SEI Birch 1-2007</v>
          </cell>
          <cell r="G1737">
            <v>163.99</v>
          </cell>
          <cell r="H1737">
            <v>177.07</v>
          </cell>
          <cell r="V1737">
            <v>5750.19</v>
          </cell>
        </row>
        <row r="1738">
          <cell r="A1738" t="str">
            <v>SEI Birch 1-2007-9</v>
          </cell>
          <cell r="B1738" t="str">
            <v>SEI Birch 1-2007</v>
          </cell>
          <cell r="G1738">
            <v>135.9</v>
          </cell>
          <cell r="H1738">
            <v>171.36</v>
          </cell>
          <cell r="V1738">
            <v>4276.3100000000004</v>
          </cell>
        </row>
        <row r="1739">
          <cell r="A1739" t="str">
            <v>SEI Birch 1-2007-10</v>
          </cell>
          <cell r="B1739" t="str">
            <v>SEI Birch 1-2007</v>
          </cell>
          <cell r="G1739">
            <v>114.86</v>
          </cell>
          <cell r="H1739">
            <v>180.05</v>
          </cell>
          <cell r="V1739">
            <v>3449.65</v>
          </cell>
        </row>
        <row r="1740">
          <cell r="A1740" t="str">
            <v>SEI Birch 1-2007-11</v>
          </cell>
          <cell r="B1740" t="str">
            <v>SEI Birch 1-2007</v>
          </cell>
          <cell r="G1740">
            <v>118.47</v>
          </cell>
          <cell r="H1740">
            <v>174.24</v>
          </cell>
          <cell r="V1740">
            <v>3600.63</v>
          </cell>
        </row>
        <row r="1741">
          <cell r="A1741" t="str">
            <v>SEI Birch 1-2007-12</v>
          </cell>
          <cell r="B1741" t="str">
            <v>SEI Birch 1-2007</v>
          </cell>
          <cell r="G1741">
            <v>141.53</v>
          </cell>
          <cell r="H1741">
            <v>180.05</v>
          </cell>
          <cell r="V1741">
            <v>4242.9399999999996</v>
          </cell>
        </row>
        <row r="1742">
          <cell r="A1742" t="str">
            <v>SEI Birch 1-2008-1</v>
          </cell>
          <cell r="B1742" t="str">
            <v>SEI Birch 1-2008</v>
          </cell>
          <cell r="G1742">
            <v>159.47999999999999</v>
          </cell>
          <cell r="H1742">
            <v>180.05</v>
          </cell>
          <cell r="V1742">
            <v>5079.37</v>
          </cell>
        </row>
        <row r="1743">
          <cell r="A1743" t="str">
            <v>SEI Birch 1-2008-2</v>
          </cell>
          <cell r="B1743" t="str">
            <v>SEI Birch 1-2008</v>
          </cell>
          <cell r="G1743">
            <v>141.53</v>
          </cell>
          <cell r="H1743">
            <v>162.62</v>
          </cell>
          <cell r="V1743">
            <v>3902.42</v>
          </cell>
        </row>
        <row r="1744">
          <cell r="A1744" t="str">
            <v>SEI Birch 1-2008-3</v>
          </cell>
          <cell r="B1744" t="str">
            <v>SEI Birch 1-2008</v>
          </cell>
          <cell r="G1744">
            <v>130.51</v>
          </cell>
          <cell r="H1744">
            <v>180.05</v>
          </cell>
          <cell r="V1744">
            <v>3903.08</v>
          </cell>
        </row>
        <row r="1745">
          <cell r="A1745" t="str">
            <v>SEI Birch 1-2008-4</v>
          </cell>
          <cell r="B1745" t="str">
            <v>SEI Birch 1-2008</v>
          </cell>
          <cell r="G1745">
            <v>119.78</v>
          </cell>
          <cell r="H1745">
            <v>174.24</v>
          </cell>
          <cell r="V1745">
            <v>3557.33</v>
          </cell>
        </row>
        <row r="1746">
          <cell r="A1746" t="str">
            <v>SEI Birch 1-2008-5</v>
          </cell>
          <cell r="B1746" t="str">
            <v>SEI Birch 1-2008</v>
          </cell>
          <cell r="G1746">
            <v>119.83</v>
          </cell>
          <cell r="H1746">
            <v>180.05</v>
          </cell>
          <cell r="V1746">
            <v>3653.55</v>
          </cell>
        </row>
        <row r="1747">
          <cell r="A1747" t="str">
            <v>SEI Birch 1-2008-6</v>
          </cell>
          <cell r="B1747" t="str">
            <v>SEI Birch 1-2008</v>
          </cell>
          <cell r="G1747">
            <v>139.26</v>
          </cell>
          <cell r="H1747">
            <v>171.36</v>
          </cell>
          <cell r="V1747">
            <v>4675.7700000000004</v>
          </cell>
        </row>
        <row r="1748">
          <cell r="A1748" t="str">
            <v>SEI Birch 1-2008-7</v>
          </cell>
          <cell r="B1748" t="str">
            <v>SEI Birch 1-2008</v>
          </cell>
          <cell r="G1748">
            <v>158.18</v>
          </cell>
          <cell r="H1748">
            <v>177.07</v>
          </cell>
          <cell r="V1748">
            <v>5765.78</v>
          </cell>
        </row>
        <row r="1749">
          <cell r="A1749" t="str">
            <v>SEI Birch 1-2008-8</v>
          </cell>
          <cell r="B1749" t="str">
            <v>SEI Birch 1-2008</v>
          </cell>
          <cell r="G1749">
            <v>158.28</v>
          </cell>
          <cell r="H1749">
            <v>177.07</v>
          </cell>
          <cell r="V1749">
            <v>5490.1</v>
          </cell>
        </row>
        <row r="1750">
          <cell r="A1750" t="str">
            <v>SEI Birch 1-2008-9</v>
          </cell>
          <cell r="B1750" t="str">
            <v>SEI Birch 1-2008</v>
          </cell>
          <cell r="G1750">
            <v>137.38999999999999</v>
          </cell>
          <cell r="H1750">
            <v>171.36</v>
          </cell>
          <cell r="V1750">
            <v>4366.83</v>
          </cell>
        </row>
        <row r="1751">
          <cell r="A1751" t="str">
            <v>SEI Birch 1-2008-10</v>
          </cell>
          <cell r="B1751" t="str">
            <v>SEI Birch 1-2008</v>
          </cell>
          <cell r="G1751">
            <v>130.9</v>
          </cell>
          <cell r="H1751">
            <v>180.05</v>
          </cell>
          <cell r="V1751">
            <v>3976.13</v>
          </cell>
        </row>
        <row r="1752">
          <cell r="A1752" t="str">
            <v>SEI Birch 1-2008-11</v>
          </cell>
          <cell r="B1752" t="str">
            <v>SEI Birch 1-2008</v>
          </cell>
          <cell r="G1752">
            <v>122.66</v>
          </cell>
          <cell r="H1752">
            <v>174.24</v>
          </cell>
          <cell r="V1752">
            <v>4159.22</v>
          </cell>
        </row>
        <row r="1753">
          <cell r="A1753" t="str">
            <v>SEI Birch 1-2008-12</v>
          </cell>
          <cell r="B1753" t="str">
            <v>SEI Birch 1-2008</v>
          </cell>
          <cell r="G1753">
            <v>143.13</v>
          </cell>
          <cell r="H1753">
            <v>180.05</v>
          </cell>
          <cell r="V1753">
            <v>4695.47</v>
          </cell>
        </row>
        <row r="1754">
          <cell r="A1754" t="str">
            <v>SEI Birch 1-2009-1</v>
          </cell>
          <cell r="B1754" t="str">
            <v>SEI Birch 1-2009</v>
          </cell>
          <cell r="G1754">
            <v>161.24</v>
          </cell>
          <cell r="H1754">
            <v>180.05</v>
          </cell>
          <cell r="V1754">
            <v>5197.1000000000004</v>
          </cell>
        </row>
        <row r="1755">
          <cell r="A1755" t="str">
            <v>SEI Birch 1-2009-2</v>
          </cell>
          <cell r="B1755" t="str">
            <v>SEI Birch 1-2009</v>
          </cell>
          <cell r="G1755">
            <v>149.81</v>
          </cell>
          <cell r="H1755">
            <v>162.62</v>
          </cell>
          <cell r="V1755">
            <v>4532.42</v>
          </cell>
        </row>
        <row r="1756">
          <cell r="A1756" t="str">
            <v>SEI Birch 1-2009-3</v>
          </cell>
          <cell r="B1756" t="str">
            <v>SEI Birch 1-2009</v>
          </cell>
          <cell r="G1756">
            <v>132.88</v>
          </cell>
          <cell r="H1756">
            <v>180.05</v>
          </cell>
          <cell r="V1756">
            <v>3800.1639999999998</v>
          </cell>
        </row>
        <row r="1757">
          <cell r="A1757" t="str">
            <v>SEI Birch 1-2009-4</v>
          </cell>
          <cell r="B1757" t="str">
            <v>SEI Birch 1-2009</v>
          </cell>
          <cell r="G1757">
            <v>116.03</v>
          </cell>
          <cell r="H1757">
            <v>174.24</v>
          </cell>
          <cell r="V1757">
            <v>3135.96</v>
          </cell>
        </row>
        <row r="1758">
          <cell r="A1758" t="str">
            <v>SEI Birch 1-2009-5</v>
          </cell>
          <cell r="B1758" t="str">
            <v>SEI Birch 1-2009</v>
          </cell>
          <cell r="G1758">
            <v>125.24</v>
          </cell>
          <cell r="H1758">
            <v>180.05</v>
          </cell>
          <cell r="V1758">
            <v>4248.71</v>
          </cell>
        </row>
        <row r="1759">
          <cell r="A1759" t="str">
            <v>SEI Birch 1-2009-6</v>
          </cell>
          <cell r="B1759" t="str">
            <v>SEI Birch 1-2009</v>
          </cell>
          <cell r="G1759">
            <v>138.63</v>
          </cell>
          <cell r="H1759">
            <v>171.36</v>
          </cell>
          <cell r="V1759">
            <v>4878.76</v>
          </cell>
        </row>
        <row r="1760">
          <cell r="A1760" t="str">
            <v>SEI Birch 1-2009-7</v>
          </cell>
          <cell r="B1760" t="str">
            <v>SEI Birch 1-2009</v>
          </cell>
          <cell r="G1760">
            <v>158.16999999999999</v>
          </cell>
          <cell r="H1760">
            <v>177.07</v>
          </cell>
          <cell r="V1760">
            <v>7196.66</v>
          </cell>
        </row>
        <row r="1761">
          <cell r="A1761" t="str">
            <v>SEI Birch 1-2009-8</v>
          </cell>
          <cell r="B1761" t="str">
            <v>SEI Birch 1-2009</v>
          </cell>
          <cell r="G1761">
            <v>159.5</v>
          </cell>
          <cell r="H1761">
            <v>177.07</v>
          </cell>
          <cell r="V1761">
            <v>5917.44</v>
          </cell>
        </row>
        <row r="1762">
          <cell r="A1762" t="str">
            <v>SEI Birch 1-2009-9</v>
          </cell>
          <cell r="B1762" t="str">
            <v>SEI Birch 1-2009</v>
          </cell>
          <cell r="G1762">
            <v>130.19</v>
          </cell>
          <cell r="H1762">
            <v>171.36</v>
          </cell>
          <cell r="V1762">
            <v>4135.8500000000004</v>
          </cell>
        </row>
        <row r="1763">
          <cell r="A1763" t="str">
            <v>SEI Birch 1-2009-10</v>
          </cell>
          <cell r="B1763" t="str">
            <v>SEI Birch 1-2009</v>
          </cell>
          <cell r="G1763">
            <v>124.87</v>
          </cell>
          <cell r="H1763">
            <v>180.05</v>
          </cell>
          <cell r="V1763">
            <v>3872.06</v>
          </cell>
        </row>
        <row r="1764">
          <cell r="A1764" t="str">
            <v>SEI Birch 1-2009-11</v>
          </cell>
          <cell r="B1764" t="str">
            <v>SEI Birch 1-2009</v>
          </cell>
          <cell r="G1764">
            <v>126.49</v>
          </cell>
          <cell r="H1764">
            <v>174.24</v>
          </cell>
          <cell r="V1764">
            <v>4659.6099999999997</v>
          </cell>
        </row>
        <row r="1765">
          <cell r="A1765" t="str">
            <v>SEI Birch 1-2009-12</v>
          </cell>
          <cell r="B1765" t="str">
            <v>SEI Birch 1-2009</v>
          </cell>
          <cell r="G1765">
            <v>142.76</v>
          </cell>
          <cell r="H1765">
            <v>180.05</v>
          </cell>
          <cell r="V1765">
            <v>4662.12</v>
          </cell>
        </row>
        <row r="1766">
          <cell r="A1766" t="str">
            <v>SEI Birch 1-2010-1</v>
          </cell>
          <cell r="B1766" t="str">
            <v>SEI Birch 1-2010</v>
          </cell>
          <cell r="G1766">
            <v>163.49</v>
          </cell>
          <cell r="H1766">
            <v>180.05</v>
          </cell>
          <cell r="V1766">
            <v>5248.32</v>
          </cell>
        </row>
        <row r="1767">
          <cell r="A1767" t="str">
            <v>SEI Birch 1-2010-2</v>
          </cell>
          <cell r="B1767" t="str">
            <v>SEI Birch 1-2010</v>
          </cell>
          <cell r="G1767">
            <v>143.28</v>
          </cell>
          <cell r="H1767">
            <v>162.62</v>
          </cell>
          <cell r="V1767">
            <v>4576.55</v>
          </cell>
        </row>
        <row r="1768">
          <cell r="A1768" t="str">
            <v>SEI Birch 1-2010-3</v>
          </cell>
          <cell r="B1768" t="str">
            <v>SEI Birch 1-2010</v>
          </cell>
          <cell r="G1768">
            <v>134.4</v>
          </cell>
          <cell r="H1768">
            <v>180.05</v>
          </cell>
          <cell r="V1768">
            <v>4402.2700000000004</v>
          </cell>
        </row>
        <row r="1769">
          <cell r="A1769" t="str">
            <v>SEI Birch 1-2010-4</v>
          </cell>
          <cell r="B1769" t="str">
            <v>SEI Birch 1-2010</v>
          </cell>
          <cell r="G1769">
            <v>119.93</v>
          </cell>
          <cell r="H1769">
            <v>174.24</v>
          </cell>
          <cell r="V1769">
            <v>3741.99</v>
          </cell>
        </row>
        <row r="1770">
          <cell r="A1770" t="str">
            <v>SEI Birch 1-2010-5</v>
          </cell>
          <cell r="B1770" t="str">
            <v>SEI Birch 1-2010</v>
          </cell>
          <cell r="G1770">
            <v>121.88</v>
          </cell>
          <cell r="H1770">
            <v>180.05</v>
          </cell>
          <cell r="V1770">
            <v>4037.84</v>
          </cell>
        </row>
        <row r="1771">
          <cell r="A1771" t="str">
            <v>SEI Birch 1-2010-6</v>
          </cell>
          <cell r="B1771" t="str">
            <v>SEI Birch 1-2010</v>
          </cell>
          <cell r="G1771">
            <v>152.63999999999999</v>
          </cell>
          <cell r="H1771">
            <v>171.36</v>
          </cell>
          <cell r="V1771">
            <v>5553.83</v>
          </cell>
        </row>
        <row r="1772">
          <cell r="A1772" t="str">
            <v>SEI Birch 1-2010-7</v>
          </cell>
          <cell r="B1772" t="str">
            <v>SEI Birch 1-2010</v>
          </cell>
          <cell r="G1772">
            <v>162.87</v>
          </cell>
          <cell r="H1772">
            <v>177.07</v>
          </cell>
          <cell r="V1772">
            <v>6794.14</v>
          </cell>
        </row>
        <row r="1773">
          <cell r="A1773" t="str">
            <v>SEI Birch 1-2010-8</v>
          </cell>
          <cell r="B1773" t="str">
            <v>SEI Birch 1-2010</v>
          </cell>
          <cell r="G1773">
            <v>158.62</v>
          </cell>
          <cell r="H1773">
            <v>177.07</v>
          </cell>
          <cell r="V1773">
            <v>5958.1</v>
          </cell>
        </row>
        <row r="1774">
          <cell r="A1774" t="str">
            <v>SEI Birch 1-2010-9</v>
          </cell>
          <cell r="B1774" t="str">
            <v>SEI Birch 1-2010</v>
          </cell>
          <cell r="G1774">
            <v>146.41</v>
          </cell>
          <cell r="H1774">
            <v>171.36</v>
          </cell>
          <cell r="V1774">
            <v>4848.37</v>
          </cell>
        </row>
        <row r="1775">
          <cell r="A1775" t="str">
            <v>SEI Birch 1-2010-10</v>
          </cell>
          <cell r="B1775" t="str">
            <v>SEI Birch 1-2010</v>
          </cell>
          <cell r="G1775">
            <v>131.84</v>
          </cell>
          <cell r="H1775">
            <v>180.05</v>
          </cell>
          <cell r="V1775">
            <v>4277.1499999999996</v>
          </cell>
        </row>
        <row r="1776">
          <cell r="A1776" t="str">
            <v>SEI Birch 1-2010-11</v>
          </cell>
          <cell r="B1776" t="str">
            <v>SEI Birch 1-2010</v>
          </cell>
          <cell r="G1776">
            <v>130.68</v>
          </cell>
          <cell r="H1776">
            <v>174.24</v>
          </cell>
          <cell r="V1776">
            <v>4722.99</v>
          </cell>
        </row>
        <row r="1777">
          <cell r="A1777" t="str">
            <v>SEI Birch 1-2010-12</v>
          </cell>
          <cell r="B1777" t="str">
            <v>SEI Birch 1-2010</v>
          </cell>
          <cell r="G1777">
            <v>151.24</v>
          </cell>
          <cell r="H1777">
            <v>180.05</v>
          </cell>
          <cell r="V1777">
            <v>5162.4399999999996</v>
          </cell>
        </row>
        <row r="1778">
          <cell r="A1778" t="str">
            <v>SEI Birch 1-2011-1</v>
          </cell>
          <cell r="B1778" t="str">
            <v>SEI Birch 1-2011</v>
          </cell>
          <cell r="G1778">
            <v>156.53</v>
          </cell>
          <cell r="H1778">
            <v>180.05</v>
          </cell>
          <cell r="V1778">
            <v>5178.71</v>
          </cell>
        </row>
        <row r="1779">
          <cell r="A1779" t="str">
            <v>SEI Birch 1-2011-2</v>
          </cell>
          <cell r="B1779" t="str">
            <v>SEI Birch 1-2011</v>
          </cell>
          <cell r="G1779">
            <v>147.38999999999999</v>
          </cell>
          <cell r="H1779">
            <v>162.62</v>
          </cell>
          <cell r="V1779">
            <v>4542.4399999999996</v>
          </cell>
        </row>
        <row r="1780">
          <cell r="A1780" t="str">
            <v>SEI Birch 1-2011-3</v>
          </cell>
          <cell r="B1780" t="str">
            <v>SEI Birch 1-2011</v>
          </cell>
          <cell r="G1780">
            <v>135.25</v>
          </cell>
          <cell r="H1780">
            <v>180.05</v>
          </cell>
          <cell r="V1780">
            <v>4250.04</v>
          </cell>
        </row>
        <row r="1781">
          <cell r="A1781" t="str">
            <v>SEI Birch 1-2011-4</v>
          </cell>
          <cell r="B1781" t="str">
            <v>SEI Birch 1-2011</v>
          </cell>
          <cell r="G1781">
            <v>123.44</v>
          </cell>
          <cell r="H1781">
            <v>174.24</v>
          </cell>
          <cell r="V1781">
            <v>3538.38</v>
          </cell>
        </row>
        <row r="1782">
          <cell r="A1782" t="str">
            <v>SEI Birch 1-2011-5</v>
          </cell>
          <cell r="B1782" t="str">
            <v>SEI Birch 1-2011</v>
          </cell>
          <cell r="G1782">
            <v>119.28</v>
          </cell>
          <cell r="H1782">
            <v>180.05</v>
          </cell>
          <cell r="V1782">
            <v>4014.29</v>
          </cell>
        </row>
        <row r="1783">
          <cell r="A1783" t="str">
            <v>SEI Birch 1-2011-6</v>
          </cell>
          <cell r="B1783" t="str">
            <v>SEI Birch 1-2011</v>
          </cell>
          <cell r="G1783">
            <v>156.87</v>
          </cell>
          <cell r="H1783">
            <v>171.36</v>
          </cell>
          <cell r="V1783">
            <v>5523.81</v>
          </cell>
        </row>
        <row r="1784">
          <cell r="A1784" t="str">
            <v>SEI Birch 1-2011-7</v>
          </cell>
          <cell r="B1784" t="str">
            <v>SEI Birch 1-2011</v>
          </cell>
          <cell r="G1784">
            <v>158.22</v>
          </cell>
          <cell r="H1784">
            <v>177.07</v>
          </cell>
          <cell r="V1784">
            <v>5910.09</v>
          </cell>
        </row>
        <row r="1785">
          <cell r="A1785" t="str">
            <v>SEI Birch 1-2011-8</v>
          </cell>
          <cell r="B1785" t="str">
            <v>SEI Birch 1-2011</v>
          </cell>
          <cell r="G1785">
            <v>156.31</v>
          </cell>
          <cell r="H1785">
            <v>177.07</v>
          </cell>
          <cell r="V1785">
            <v>5914.04</v>
          </cell>
        </row>
        <row r="1786">
          <cell r="A1786" t="str">
            <v>SEI Birch 1-2011-9</v>
          </cell>
          <cell r="B1786" t="str">
            <v>SEI Birch 1-2011</v>
          </cell>
          <cell r="G1786">
            <v>138.03</v>
          </cell>
          <cell r="H1786">
            <v>171.36</v>
          </cell>
          <cell r="V1786">
            <v>4617.55</v>
          </cell>
        </row>
        <row r="1787">
          <cell r="A1787" t="str">
            <v>SEI Birch 1-2011-10</v>
          </cell>
          <cell r="B1787" t="str">
            <v>SEI Birch 1-2011</v>
          </cell>
          <cell r="G1787">
            <v>134.25</v>
          </cell>
          <cell r="H1787">
            <v>180.05</v>
          </cell>
          <cell r="V1787">
            <v>4364.07</v>
          </cell>
        </row>
        <row r="1788">
          <cell r="A1788" t="str">
            <v>SEI Birch 1-2011-11</v>
          </cell>
          <cell r="B1788" t="str">
            <v>SEI Birch 1-2011</v>
          </cell>
          <cell r="G1788">
            <v>129.91999999999999</v>
          </cell>
          <cell r="H1788">
            <v>174.24</v>
          </cell>
          <cell r="V1788">
            <v>4397.03</v>
          </cell>
        </row>
        <row r="1789">
          <cell r="A1789" t="str">
            <v>SEI Birch 1-2011-12</v>
          </cell>
          <cell r="B1789" t="str">
            <v>SEI Birch 1-2011</v>
          </cell>
          <cell r="G1789">
            <v>144.81</v>
          </cell>
          <cell r="H1789">
            <v>180.05</v>
          </cell>
          <cell r="V1789">
            <v>5241.3599999999997</v>
          </cell>
        </row>
        <row r="1790">
          <cell r="A1790" t="str">
            <v>SEI Birch 1-2012-1</v>
          </cell>
          <cell r="B1790" t="str">
            <v>SEI Birch 1-2012</v>
          </cell>
          <cell r="G1790">
            <v>160.24</v>
          </cell>
          <cell r="H1790">
            <v>180.05</v>
          </cell>
          <cell r="V1790">
            <v>5211.54</v>
          </cell>
        </row>
        <row r="1791">
          <cell r="A1791" t="str">
            <v>SEI Birch 1-2012-2</v>
          </cell>
          <cell r="B1791" t="str">
            <v>SEI Birch 1-2012</v>
          </cell>
          <cell r="G1791">
            <v>144.28</v>
          </cell>
          <cell r="H1791">
            <v>162.62</v>
          </cell>
          <cell r="V1791">
            <v>4391.3100000000004</v>
          </cell>
        </row>
        <row r="1792">
          <cell r="A1792" t="str">
            <v>SEI Birch 1-2012-3</v>
          </cell>
          <cell r="B1792" t="str">
            <v>SEI Birch 1-2012</v>
          </cell>
          <cell r="G1792">
            <v>132.03</v>
          </cell>
          <cell r="H1792">
            <v>180.05</v>
          </cell>
          <cell r="V1792">
            <v>3781.66</v>
          </cell>
        </row>
        <row r="1793">
          <cell r="A1793" t="str">
            <v>SEI Birch 1-2012-4</v>
          </cell>
          <cell r="B1793" t="str">
            <v>SEI Birch 1-2012</v>
          </cell>
          <cell r="G1793">
            <v>124.72</v>
          </cell>
          <cell r="H1793">
            <v>174.24</v>
          </cell>
          <cell r="V1793">
            <v>3702.7</v>
          </cell>
        </row>
        <row r="1794">
          <cell r="A1794" t="str">
            <v>SEI Birch 1-2012-5</v>
          </cell>
          <cell r="B1794" t="str">
            <v>SEI Birch 1-2012</v>
          </cell>
          <cell r="G1794">
            <v>132.6</v>
          </cell>
          <cell r="H1794">
            <v>180.05</v>
          </cell>
          <cell r="V1794">
            <v>4467.6499999999996</v>
          </cell>
        </row>
        <row r="1795">
          <cell r="A1795" t="str">
            <v>SEI Birch 1-2012-6</v>
          </cell>
          <cell r="B1795" t="str">
            <v>SEI Birch 1-2012</v>
          </cell>
          <cell r="G1795">
            <v>157.47</v>
          </cell>
          <cell r="H1795">
            <v>171.36</v>
          </cell>
          <cell r="V1795">
            <v>5436.6</v>
          </cell>
        </row>
        <row r="1796">
          <cell r="A1796" t="str">
            <v>SEI Birch 1-2012-7</v>
          </cell>
          <cell r="B1796" t="str">
            <v>SEI Birch 1-2012</v>
          </cell>
          <cell r="G1796">
            <v>156.11000000000001</v>
          </cell>
          <cell r="H1796">
            <v>177.07</v>
          </cell>
          <cell r="V1796">
            <v>5723.57</v>
          </cell>
        </row>
        <row r="1797">
          <cell r="A1797" t="str">
            <v>SEI Birch 1-2012-8</v>
          </cell>
          <cell r="B1797" t="str">
            <v>SEI Birch 1-2012</v>
          </cell>
          <cell r="G1797">
            <v>164.74</v>
          </cell>
          <cell r="H1797">
            <v>177.07</v>
          </cell>
          <cell r="V1797">
            <v>6022.1</v>
          </cell>
        </row>
        <row r="1798">
          <cell r="A1798" t="str">
            <v>SEI Birch 1-2012-9</v>
          </cell>
          <cell r="B1798" t="str">
            <v>SEI Birch 1-2012</v>
          </cell>
          <cell r="G1798">
            <v>149.16</v>
          </cell>
          <cell r="H1798">
            <v>171.36</v>
          </cell>
          <cell r="V1798">
            <v>5009.7</v>
          </cell>
        </row>
        <row r="1799">
          <cell r="A1799" t="str">
            <v>SEI Birch 1-2012-10</v>
          </cell>
          <cell r="B1799" t="str">
            <v>SEI Birch 1-2012</v>
          </cell>
          <cell r="G1799">
            <v>134.25</v>
          </cell>
          <cell r="H1799">
            <v>180.05</v>
          </cell>
          <cell r="V1799">
            <v>4205.97</v>
          </cell>
        </row>
        <row r="1800">
          <cell r="A1800" t="str">
            <v>SEI Birch 1-2012-11</v>
          </cell>
          <cell r="B1800" t="str">
            <v>SEI Birch 1-2012</v>
          </cell>
          <cell r="G1800">
            <v>129.91999999999999</v>
          </cell>
          <cell r="H1800">
            <v>174.24</v>
          </cell>
          <cell r="V1800">
            <v>4573.16</v>
          </cell>
        </row>
        <row r="1801">
          <cell r="A1801" t="str">
            <v>SEI Birch 1-2012-12</v>
          </cell>
          <cell r="B1801" t="str">
            <v>SEI Birch 1-2012</v>
          </cell>
          <cell r="G1801">
            <v>144.81</v>
          </cell>
          <cell r="H1801">
            <v>180.05</v>
          </cell>
          <cell r="V1801">
            <v>4906.8100000000004</v>
          </cell>
        </row>
        <row r="1802">
          <cell r="A1802" t="str">
            <v>SEI Birch 1-2013-1</v>
          </cell>
          <cell r="B1802" t="str">
            <v>SEI Birch 1-2013</v>
          </cell>
          <cell r="G1802">
            <v>161.58000000000001</v>
          </cell>
          <cell r="H1802">
            <v>180.05</v>
          </cell>
          <cell r="V1802">
            <v>5448.69</v>
          </cell>
        </row>
        <row r="1803">
          <cell r="A1803" t="str">
            <v>SEI Birch 1-2013-2</v>
          </cell>
          <cell r="B1803" t="str">
            <v>SEI Birch 1-2013</v>
          </cell>
          <cell r="G1803">
            <v>151.26</v>
          </cell>
          <cell r="H1803">
            <v>162.62</v>
          </cell>
          <cell r="V1803">
            <v>4604.53</v>
          </cell>
        </row>
        <row r="1804">
          <cell r="A1804" t="str">
            <v>SEI Birch 1-2013-3</v>
          </cell>
          <cell r="B1804" t="str">
            <v>SEI Birch 1-2013</v>
          </cell>
          <cell r="G1804">
            <v>135.25</v>
          </cell>
          <cell r="H1804">
            <v>180.05</v>
          </cell>
          <cell r="V1804">
            <v>4377.33</v>
          </cell>
        </row>
        <row r="1805">
          <cell r="A1805" t="str">
            <v>SEI Birch 1-2013-4</v>
          </cell>
          <cell r="B1805" t="str">
            <v>SEI Birch 1-2013</v>
          </cell>
          <cell r="G1805">
            <v>129.18</v>
          </cell>
          <cell r="H1805">
            <v>174.24</v>
          </cell>
          <cell r="V1805">
            <v>3821.62</v>
          </cell>
        </row>
        <row r="1806">
          <cell r="A1806" t="str">
            <v>SEI Birch 1-2013-5</v>
          </cell>
          <cell r="B1806" t="str">
            <v>SEI Birch 1-2013</v>
          </cell>
          <cell r="G1806">
            <v>132.22999999999999</v>
          </cell>
          <cell r="H1806">
            <v>180.05</v>
          </cell>
          <cell r="V1806">
            <v>4541.22</v>
          </cell>
        </row>
        <row r="1807">
          <cell r="A1807" t="str">
            <v>SEI Birch 1-2013-6</v>
          </cell>
          <cell r="B1807" t="str">
            <v>SEI Birch 1-2013</v>
          </cell>
          <cell r="G1807">
            <v>145.4</v>
          </cell>
          <cell r="H1807">
            <v>171.36</v>
          </cell>
          <cell r="V1807">
            <v>5144.9399999999996</v>
          </cell>
        </row>
        <row r="1808">
          <cell r="A1808" t="str">
            <v>SEI Birch 1-2013-7</v>
          </cell>
          <cell r="B1808" t="str">
            <v>SEI Birch 1-2013</v>
          </cell>
          <cell r="G1808">
            <v>159.47</v>
          </cell>
          <cell r="H1808">
            <v>177.07</v>
          </cell>
          <cell r="V1808">
            <v>5992.56</v>
          </cell>
        </row>
        <row r="1809">
          <cell r="A1809" t="str">
            <v>SEI Birch 1-2013-8</v>
          </cell>
          <cell r="B1809" t="str">
            <v>SEI Birch 1-2013</v>
          </cell>
          <cell r="G1809">
            <v>164.74</v>
          </cell>
          <cell r="H1809">
            <v>177.07</v>
          </cell>
          <cell r="V1809">
            <v>5871.87</v>
          </cell>
        </row>
        <row r="1810">
          <cell r="A1810" t="str">
            <v>SEI Birch 1-2013-9</v>
          </cell>
          <cell r="B1810" t="str">
            <v>SEI Birch 1-2013</v>
          </cell>
          <cell r="G1810">
            <v>150.21</v>
          </cell>
          <cell r="H1810">
            <v>171.36</v>
          </cell>
          <cell r="V1810">
            <v>4910.54</v>
          </cell>
        </row>
        <row r="1811">
          <cell r="A1811" t="str">
            <v>SEI Birch 1-2013-10</v>
          </cell>
          <cell r="B1811" t="str">
            <v>SEI Birch 1-2013</v>
          </cell>
          <cell r="G1811">
            <v>125.67</v>
          </cell>
          <cell r="H1811">
            <v>180.05</v>
          </cell>
          <cell r="V1811">
            <v>3946.6</v>
          </cell>
        </row>
        <row r="1812">
          <cell r="A1812" t="str">
            <v>SEI Birch 1-2013-11</v>
          </cell>
          <cell r="B1812" t="str">
            <v>SEI Birch 1-2013</v>
          </cell>
          <cell r="G1812">
            <v>121.62</v>
          </cell>
          <cell r="H1812">
            <v>174.24</v>
          </cell>
          <cell r="V1812">
            <v>4468.76</v>
          </cell>
        </row>
        <row r="1813">
          <cell r="A1813" t="str">
            <v>SEI Birch 1-2013-12</v>
          </cell>
          <cell r="B1813" t="str">
            <v>SEI Birch 1-2013</v>
          </cell>
          <cell r="G1813">
            <v>149.09</v>
          </cell>
          <cell r="H1813">
            <v>180.05</v>
          </cell>
          <cell r="V1813">
            <v>5184.29</v>
          </cell>
        </row>
        <row r="1814">
          <cell r="A1814" t="str">
            <v>SEI Birch 1-2014-1</v>
          </cell>
          <cell r="B1814" t="str">
            <v>SEI Birch 1-2014</v>
          </cell>
          <cell r="G1814">
            <v>155.91</v>
          </cell>
          <cell r="H1814">
            <v>180.05</v>
          </cell>
          <cell r="V1814">
            <v>5293.05</v>
          </cell>
        </row>
        <row r="1815">
          <cell r="A1815" t="str">
            <v>SEI Birch 1-2014-2</v>
          </cell>
          <cell r="B1815" t="str">
            <v>SEI Birch 1-2014</v>
          </cell>
          <cell r="G1815">
            <v>151.26</v>
          </cell>
          <cell r="H1815">
            <v>162.62</v>
          </cell>
          <cell r="V1815">
            <v>4779.3100000000004</v>
          </cell>
        </row>
        <row r="1816">
          <cell r="A1816" t="str">
            <v>SEI Birch 1-2014-3</v>
          </cell>
          <cell r="B1816" t="str">
            <v>SEI Birch 1-2014</v>
          </cell>
          <cell r="G1816">
            <v>135.25</v>
          </cell>
          <cell r="H1816">
            <v>180.05</v>
          </cell>
          <cell r="V1816">
            <v>4112.3900000000003</v>
          </cell>
        </row>
        <row r="1817">
          <cell r="A1817" t="str">
            <v>SEI Birch 1-2014-4</v>
          </cell>
          <cell r="B1817" t="str">
            <v>SEI Birch 1-2014</v>
          </cell>
          <cell r="G1817">
            <v>129.91</v>
          </cell>
          <cell r="H1817">
            <v>174.24</v>
          </cell>
          <cell r="V1817">
            <v>3897.21</v>
          </cell>
        </row>
        <row r="1818">
          <cell r="A1818" t="str">
            <v>SEI Birch 1-2014-5</v>
          </cell>
          <cell r="B1818" t="str">
            <v>SEI Birch 1-2014</v>
          </cell>
          <cell r="G1818">
            <v>131.57</v>
          </cell>
          <cell r="H1818">
            <v>180.05</v>
          </cell>
          <cell r="V1818">
            <v>4512.1899999999996</v>
          </cell>
        </row>
        <row r="1819">
          <cell r="A1819" t="str">
            <v>SEI Birch 1-2014-6</v>
          </cell>
          <cell r="B1819" t="str">
            <v>SEI Birch 1-2014</v>
          </cell>
          <cell r="G1819">
            <v>158.24</v>
          </cell>
          <cell r="H1819">
            <v>171.36</v>
          </cell>
          <cell r="V1819">
            <v>5678.85</v>
          </cell>
        </row>
        <row r="1820">
          <cell r="A1820" t="str">
            <v>SEI Birch 1-2014-7</v>
          </cell>
          <cell r="B1820" t="str">
            <v>SEI Birch 1-2014</v>
          </cell>
          <cell r="G1820">
            <v>162.13</v>
          </cell>
          <cell r="H1820">
            <v>177.07</v>
          </cell>
          <cell r="V1820">
            <v>6992.49</v>
          </cell>
        </row>
        <row r="1821">
          <cell r="A1821" t="str">
            <v>SEI Birch 1-2014-8</v>
          </cell>
          <cell r="B1821" t="str">
            <v>SEI Birch 1-2014</v>
          </cell>
          <cell r="G1821">
            <v>155.26</v>
          </cell>
          <cell r="H1821">
            <v>177.07</v>
          </cell>
          <cell r="V1821">
            <v>5549.28</v>
          </cell>
        </row>
        <row r="1822">
          <cell r="A1822" t="str">
            <v>SEI Birch 1-2014-9</v>
          </cell>
          <cell r="B1822" t="str">
            <v>SEI Birch 1-2014</v>
          </cell>
          <cell r="G1822">
            <v>146.33000000000001</v>
          </cell>
          <cell r="H1822">
            <v>171.36</v>
          </cell>
          <cell r="V1822">
            <v>4858.57</v>
          </cell>
        </row>
        <row r="1823">
          <cell r="A1823" t="str">
            <v>SEI Birch 1-2014-10</v>
          </cell>
          <cell r="B1823" t="str">
            <v>SEI Birch 1-2014</v>
          </cell>
          <cell r="G1823">
            <v>132.1</v>
          </cell>
          <cell r="H1823">
            <v>180.05</v>
          </cell>
          <cell r="V1823">
            <v>4142.6499999999996</v>
          </cell>
        </row>
        <row r="1824">
          <cell r="A1824" t="str">
            <v>SEI Birch 1-2014-11</v>
          </cell>
          <cell r="B1824" t="str">
            <v>SEI Birch 1-2014</v>
          </cell>
          <cell r="G1824">
            <v>129.91999999999999</v>
          </cell>
          <cell r="H1824">
            <v>174.24</v>
          </cell>
          <cell r="V1824">
            <v>4646.12</v>
          </cell>
        </row>
        <row r="1825">
          <cell r="A1825" t="str">
            <v>SEI Birch 1-2014-12</v>
          </cell>
          <cell r="B1825" t="str">
            <v>SEI Birch 1-2014</v>
          </cell>
          <cell r="G1825">
            <v>151.24</v>
          </cell>
          <cell r="H1825">
            <v>180.05</v>
          </cell>
          <cell r="V1825">
            <v>5169.51</v>
          </cell>
        </row>
        <row r="1826">
          <cell r="A1826" t="str">
            <v>SEI Birch 1-2015-1</v>
          </cell>
          <cell r="B1826" t="str">
            <v>SEI Birch 1-2015</v>
          </cell>
          <cell r="G1826">
            <v>157.61000000000001</v>
          </cell>
          <cell r="H1826">
            <v>180.05</v>
          </cell>
          <cell r="V1826">
            <v>5337.1</v>
          </cell>
        </row>
        <row r="1827">
          <cell r="A1827" t="str">
            <v>SEI Birch 1-2015-2</v>
          </cell>
          <cell r="B1827" t="str">
            <v>SEI Birch 1-2015</v>
          </cell>
          <cell r="G1827">
            <v>144.72999999999999</v>
          </cell>
          <cell r="H1827">
            <v>162.62</v>
          </cell>
          <cell r="V1827">
            <v>4641.92</v>
          </cell>
        </row>
        <row r="1828">
          <cell r="A1828" t="str">
            <v>SEI Birch 1-2015-3</v>
          </cell>
          <cell r="B1828" t="str">
            <v>SEI Birch 1-2015</v>
          </cell>
          <cell r="G1828">
            <v>134.44999999999999</v>
          </cell>
          <cell r="H1828">
            <v>180.05</v>
          </cell>
          <cell r="V1828">
            <v>4327.32</v>
          </cell>
        </row>
        <row r="1829">
          <cell r="A1829" t="str">
            <v>SEI Birch 1-2015-4</v>
          </cell>
          <cell r="B1829" t="str">
            <v>SEI Birch 1-2015</v>
          </cell>
          <cell r="G1829">
            <v>122.71</v>
          </cell>
          <cell r="H1829">
            <v>174.24</v>
          </cell>
          <cell r="V1829">
            <v>3636.44</v>
          </cell>
        </row>
        <row r="1830">
          <cell r="A1830" t="str">
            <v>SEI Birch 1-2015-5</v>
          </cell>
          <cell r="B1830" t="str">
            <v>SEI Birch 1-2015</v>
          </cell>
          <cell r="G1830">
            <v>129.96</v>
          </cell>
          <cell r="H1830">
            <v>180.05</v>
          </cell>
          <cell r="V1830">
            <v>4630.17</v>
          </cell>
        </row>
        <row r="1831">
          <cell r="A1831" t="str">
            <v>SEI Birch 1-2015-6</v>
          </cell>
          <cell r="B1831" t="str">
            <v>SEI Birch 1-2015</v>
          </cell>
          <cell r="G1831">
            <v>156.21</v>
          </cell>
          <cell r="H1831">
            <v>171.36</v>
          </cell>
          <cell r="V1831">
            <v>5721.14</v>
          </cell>
        </row>
        <row r="1832">
          <cell r="A1832" t="str">
            <v>SEI Birch 1-2015-7</v>
          </cell>
          <cell r="B1832" t="str">
            <v>SEI Birch 1-2015</v>
          </cell>
          <cell r="G1832">
            <v>153.19999999999999</v>
          </cell>
          <cell r="H1832">
            <v>177.07</v>
          </cell>
          <cell r="V1832">
            <v>6242.14</v>
          </cell>
        </row>
        <row r="1833">
          <cell r="A1833" t="str">
            <v>SEI Birch 1-2015-8</v>
          </cell>
          <cell r="B1833" t="str">
            <v>SEI Birch 1-2015</v>
          </cell>
          <cell r="G1833">
            <v>164.56</v>
          </cell>
          <cell r="H1833">
            <v>177.07</v>
          </cell>
          <cell r="V1833">
            <v>5967.68</v>
          </cell>
        </row>
        <row r="1834">
          <cell r="A1834" t="str">
            <v>SEI Birch 1-2015-9</v>
          </cell>
          <cell r="B1834" t="str">
            <v>SEI Birch 1-2015</v>
          </cell>
          <cell r="G1834">
            <v>146.79</v>
          </cell>
          <cell r="H1834">
            <v>171.36</v>
          </cell>
          <cell r="V1834">
            <v>4842.91</v>
          </cell>
        </row>
        <row r="1835">
          <cell r="A1835" t="str">
            <v>SEI Birch 1-2015-10</v>
          </cell>
          <cell r="B1835" t="str">
            <v>SEI Birch 1-2015</v>
          </cell>
          <cell r="G1835">
            <v>134.25</v>
          </cell>
          <cell r="H1835">
            <v>180.05</v>
          </cell>
          <cell r="V1835">
            <v>4282.75</v>
          </cell>
        </row>
        <row r="1836">
          <cell r="A1836" t="str">
            <v>SEI Birch 1-2015-11</v>
          </cell>
          <cell r="B1836" t="str">
            <v>SEI Birch 1-2015</v>
          </cell>
          <cell r="G1836">
            <v>130.68</v>
          </cell>
          <cell r="H1836">
            <v>174.24</v>
          </cell>
          <cell r="V1836">
            <v>4723.13</v>
          </cell>
        </row>
        <row r="1837">
          <cell r="A1837" t="str">
            <v>SEI Birch 1-2015-12</v>
          </cell>
          <cell r="B1837" t="str">
            <v>SEI Birch 1-2015</v>
          </cell>
          <cell r="G1837">
            <v>146.04</v>
          </cell>
          <cell r="H1837">
            <v>180.05</v>
          </cell>
          <cell r="V1837">
            <v>5216.29</v>
          </cell>
        </row>
        <row r="1838">
          <cell r="A1838" t="str">
            <v>SEI Birch 1-2016-1</v>
          </cell>
          <cell r="B1838" t="str">
            <v>SEI Birch 1-2016</v>
          </cell>
          <cell r="G1838">
            <v>164.01</v>
          </cell>
          <cell r="H1838">
            <v>180.05</v>
          </cell>
          <cell r="V1838">
            <v>5511.63</v>
          </cell>
        </row>
        <row r="1839">
          <cell r="A1839" t="str">
            <v>SEI Birch 1-2016-2</v>
          </cell>
          <cell r="B1839" t="str">
            <v>SEI Birch 1-2016</v>
          </cell>
          <cell r="G1839">
            <v>145.97999999999999</v>
          </cell>
          <cell r="H1839">
            <v>162.62</v>
          </cell>
          <cell r="V1839">
            <v>4595.25</v>
          </cell>
        </row>
        <row r="1840">
          <cell r="A1840" t="str">
            <v>SEI Birch 1-2016-3</v>
          </cell>
          <cell r="B1840" t="str">
            <v>SEI Birch 1-2016</v>
          </cell>
          <cell r="G1840">
            <v>133.11000000000001</v>
          </cell>
          <cell r="H1840">
            <v>180.05</v>
          </cell>
          <cell r="V1840">
            <v>3946.26</v>
          </cell>
        </row>
        <row r="1841">
          <cell r="A1841" t="str">
            <v>SEI Birch 1-2016-4</v>
          </cell>
          <cell r="B1841" t="str">
            <v>SEI Birch 1-2016</v>
          </cell>
          <cell r="G1841">
            <v>128.36000000000001</v>
          </cell>
          <cell r="H1841">
            <v>174.24</v>
          </cell>
          <cell r="V1841">
            <v>3666.05</v>
          </cell>
        </row>
        <row r="1842">
          <cell r="A1842" t="str">
            <v>SEI Birch 1-2016-5</v>
          </cell>
          <cell r="B1842" t="str">
            <v>SEI Birch 1-2016</v>
          </cell>
          <cell r="G1842">
            <v>119.1</v>
          </cell>
          <cell r="H1842">
            <v>180.05</v>
          </cell>
          <cell r="V1842">
            <v>4185.03</v>
          </cell>
        </row>
        <row r="1843">
          <cell r="A1843" t="str">
            <v>SEI Birch 1-2016-6</v>
          </cell>
          <cell r="B1843" t="str">
            <v>SEI Birch 1-2016</v>
          </cell>
          <cell r="G1843">
            <v>157.71</v>
          </cell>
          <cell r="H1843">
            <v>171.36</v>
          </cell>
          <cell r="V1843">
            <v>5596.46</v>
          </cell>
        </row>
        <row r="1844">
          <cell r="A1844" t="str">
            <v>SEI Birch 1-2016-7</v>
          </cell>
          <cell r="B1844" t="str">
            <v>SEI Birch 1-2016</v>
          </cell>
          <cell r="G1844">
            <v>163.49</v>
          </cell>
          <cell r="H1844">
            <v>177.07</v>
          </cell>
          <cell r="V1844">
            <v>7294.22</v>
          </cell>
        </row>
        <row r="1845">
          <cell r="A1845" t="str">
            <v>SEI Birch 1-2016-8</v>
          </cell>
          <cell r="B1845" t="str">
            <v>SEI Birch 1-2016</v>
          </cell>
          <cell r="G1845">
            <v>164.74</v>
          </cell>
          <cell r="H1845">
            <v>177.07</v>
          </cell>
          <cell r="V1845">
            <v>6001.12</v>
          </cell>
        </row>
        <row r="1846">
          <cell r="A1846" t="str">
            <v>SEI Birch 1-2016-9</v>
          </cell>
          <cell r="B1846" t="str">
            <v>SEI Birch 1-2016</v>
          </cell>
          <cell r="G1846">
            <v>147.63</v>
          </cell>
          <cell r="H1846">
            <v>171.36</v>
          </cell>
          <cell r="V1846">
            <v>5079.32</v>
          </cell>
        </row>
        <row r="1847">
          <cell r="A1847" t="str">
            <v>SEI Birch 1-2016-10</v>
          </cell>
          <cell r="B1847" t="str">
            <v>SEI Birch 1-2016</v>
          </cell>
          <cell r="G1847">
            <v>133.71</v>
          </cell>
          <cell r="H1847">
            <v>180.05</v>
          </cell>
          <cell r="V1847">
            <v>4265.6499999999996</v>
          </cell>
        </row>
        <row r="1848">
          <cell r="A1848" t="str">
            <v>SEI Birch 1-2016-11</v>
          </cell>
          <cell r="B1848" t="str">
            <v>SEI Birch 1-2016</v>
          </cell>
          <cell r="G1848">
            <v>125.77</v>
          </cell>
          <cell r="H1848">
            <v>174.24</v>
          </cell>
          <cell r="V1848">
            <v>4419.72</v>
          </cell>
        </row>
        <row r="1849">
          <cell r="A1849" t="str">
            <v>SEI Birch 1-2016-12</v>
          </cell>
          <cell r="B1849" t="str">
            <v>SEI Birch 1-2016</v>
          </cell>
          <cell r="G1849">
            <v>150.32</v>
          </cell>
          <cell r="H1849">
            <v>180.05</v>
          </cell>
          <cell r="V1849">
            <v>5193.82</v>
          </cell>
        </row>
        <row r="1850">
          <cell r="A1850" t="str">
            <v>SEI Birch 1-2017-1</v>
          </cell>
          <cell r="B1850" t="str">
            <v>SEI Birch 1-2017</v>
          </cell>
          <cell r="G1850">
            <v>164.24</v>
          </cell>
          <cell r="H1850">
            <v>180.05</v>
          </cell>
          <cell r="V1850">
            <v>5508.9</v>
          </cell>
        </row>
        <row r="1851">
          <cell r="A1851" t="str">
            <v>SEI Birch 1-2017-2</v>
          </cell>
          <cell r="B1851" t="str">
            <v>SEI Birch 1-2017</v>
          </cell>
          <cell r="G1851">
            <v>145.46</v>
          </cell>
          <cell r="H1851">
            <v>162.62</v>
          </cell>
          <cell r="V1851">
            <v>4617.24</v>
          </cell>
        </row>
        <row r="1852">
          <cell r="A1852" t="str">
            <v>SEI Birch 1-2017-3</v>
          </cell>
          <cell r="B1852" t="str">
            <v>SEI Birch 1-2017</v>
          </cell>
          <cell r="G1852">
            <v>134.18</v>
          </cell>
          <cell r="H1852">
            <v>180.05</v>
          </cell>
          <cell r="V1852">
            <v>4046.58</v>
          </cell>
        </row>
        <row r="1853">
          <cell r="A1853" t="str">
            <v>SEI Birch 1-2017-4</v>
          </cell>
          <cell r="B1853" t="str">
            <v>SEI Birch 1-2017</v>
          </cell>
          <cell r="G1853">
            <v>126.03</v>
          </cell>
          <cell r="H1853">
            <v>174.24</v>
          </cell>
          <cell r="V1853">
            <v>3716.3</v>
          </cell>
        </row>
        <row r="1854">
          <cell r="A1854" t="str">
            <v>SEI Birch 1-2017-5</v>
          </cell>
          <cell r="B1854" t="str">
            <v>SEI Birch 1-2017</v>
          </cell>
          <cell r="G1854">
            <v>127.86</v>
          </cell>
          <cell r="H1854">
            <v>180.05</v>
          </cell>
          <cell r="V1854">
            <v>4556.01</v>
          </cell>
        </row>
        <row r="1855">
          <cell r="A1855" t="str">
            <v>SEI Birch 1-2017-6</v>
          </cell>
          <cell r="B1855" t="str">
            <v>SEI Birch 1-2017</v>
          </cell>
          <cell r="G1855">
            <v>157.97999999999999</v>
          </cell>
          <cell r="H1855">
            <v>171.36</v>
          </cell>
          <cell r="V1855">
            <v>5688.08</v>
          </cell>
        </row>
        <row r="1856">
          <cell r="A1856" t="str">
            <v>SEI Birch 1-2017-7</v>
          </cell>
          <cell r="B1856" t="str">
            <v>SEI Birch 1-2017</v>
          </cell>
          <cell r="G1856">
            <v>163.99</v>
          </cell>
          <cell r="H1856">
            <v>177.07</v>
          </cell>
          <cell r="V1856">
            <v>6018.87</v>
          </cell>
        </row>
        <row r="1857">
          <cell r="A1857" t="str">
            <v>SEI Birch 1-2017-8</v>
          </cell>
          <cell r="B1857" t="str">
            <v>SEI Birch 1-2017</v>
          </cell>
          <cell r="G1857">
            <v>159.47</v>
          </cell>
          <cell r="H1857">
            <v>177.07</v>
          </cell>
          <cell r="V1857">
            <v>5918.43</v>
          </cell>
        </row>
        <row r="1858">
          <cell r="A1858" t="str">
            <v>SEI Birch 1-2017-9</v>
          </cell>
          <cell r="B1858" t="str">
            <v>SEI Birch 1-2017</v>
          </cell>
          <cell r="G1858">
            <v>144.79</v>
          </cell>
          <cell r="H1858">
            <v>171.36</v>
          </cell>
          <cell r="V1858">
            <v>4972.51</v>
          </cell>
        </row>
        <row r="1859">
          <cell r="A1859" t="str">
            <v>SEI Birch 1-2017-10</v>
          </cell>
          <cell r="B1859" t="str">
            <v>SEI Birch 1-2017</v>
          </cell>
          <cell r="G1859">
            <v>133.18</v>
          </cell>
          <cell r="H1859">
            <v>180.05</v>
          </cell>
          <cell r="V1859">
            <v>4331.99</v>
          </cell>
        </row>
        <row r="1860">
          <cell r="A1860" t="str">
            <v>SEI Birch 1-2017-11</v>
          </cell>
          <cell r="B1860" t="str">
            <v>SEI Birch 1-2017</v>
          </cell>
          <cell r="G1860">
            <v>125.77</v>
          </cell>
          <cell r="H1860">
            <v>174.24</v>
          </cell>
          <cell r="V1860">
            <v>4416.55</v>
          </cell>
        </row>
        <row r="1861">
          <cell r="A1861" t="str">
            <v>SEI Birch 1-2017-12</v>
          </cell>
          <cell r="B1861" t="str">
            <v>SEI Birch 1-2017</v>
          </cell>
          <cell r="G1861">
            <v>146.94999999999999</v>
          </cell>
          <cell r="H1861">
            <v>180.05</v>
          </cell>
          <cell r="V1861">
            <v>5358.43</v>
          </cell>
        </row>
        <row r="1862">
          <cell r="A1862" t="str">
            <v>SEI Birch 1-2018-1</v>
          </cell>
          <cell r="B1862" t="str">
            <v>SEI Birch 1-2018</v>
          </cell>
          <cell r="G1862">
            <v>166.15</v>
          </cell>
          <cell r="H1862">
            <v>180.05</v>
          </cell>
          <cell r="V1862">
            <v>5529.02</v>
          </cell>
        </row>
        <row r="1863">
          <cell r="A1863" t="str">
            <v>SEI Birch 1-2018-2</v>
          </cell>
          <cell r="B1863" t="str">
            <v>SEI Birch 1-2018</v>
          </cell>
          <cell r="G1863">
            <v>150.30000000000001</v>
          </cell>
          <cell r="H1863">
            <v>162.62</v>
          </cell>
          <cell r="V1863">
            <v>4648.5600000000004</v>
          </cell>
        </row>
        <row r="1864">
          <cell r="A1864" t="str">
            <v>SEI Birch 1-2018-3</v>
          </cell>
          <cell r="B1864" t="str">
            <v>SEI Birch 1-2018</v>
          </cell>
          <cell r="G1864">
            <v>135.25</v>
          </cell>
          <cell r="H1864">
            <v>180.05</v>
          </cell>
          <cell r="V1864">
            <v>4023.06</v>
          </cell>
        </row>
        <row r="1865">
          <cell r="A1865" t="str">
            <v>SEI Birch 1-2018-4</v>
          </cell>
          <cell r="B1865" t="str">
            <v>SEI Birch 1-2018</v>
          </cell>
          <cell r="G1865">
            <v>129.91999999999999</v>
          </cell>
          <cell r="H1865">
            <v>174.24</v>
          </cell>
          <cell r="V1865">
            <v>3797.13</v>
          </cell>
        </row>
        <row r="1866">
          <cell r="A1866" t="str">
            <v>SEI Birch 1-2018-5</v>
          </cell>
          <cell r="B1866" t="str">
            <v>SEI Birch 1-2018</v>
          </cell>
          <cell r="G1866">
            <v>119.36</v>
          </cell>
          <cell r="H1866">
            <v>180.05</v>
          </cell>
          <cell r="V1866">
            <v>4393.09</v>
          </cell>
        </row>
        <row r="1867">
          <cell r="A1867" t="str">
            <v>SEI Birch 1-2018-6</v>
          </cell>
          <cell r="B1867" t="str">
            <v>SEI Birch 1-2018</v>
          </cell>
          <cell r="G1867">
            <v>158.46</v>
          </cell>
          <cell r="H1867">
            <v>171.36</v>
          </cell>
          <cell r="V1867">
            <v>5507.25</v>
          </cell>
        </row>
        <row r="1868">
          <cell r="A1868" t="str">
            <v>SEI Birch 1-2018-7</v>
          </cell>
          <cell r="B1868" t="str">
            <v>SEI Birch 1-2018</v>
          </cell>
          <cell r="G1868">
            <v>158.97</v>
          </cell>
          <cell r="H1868">
            <v>177.07</v>
          </cell>
          <cell r="V1868">
            <v>6462.05</v>
          </cell>
        </row>
        <row r="1869">
          <cell r="A1869" t="str">
            <v>SEI Birch 1-2018-8</v>
          </cell>
          <cell r="B1869" t="str">
            <v>SEI Birch 1-2018</v>
          </cell>
          <cell r="G1869">
            <v>160.21</v>
          </cell>
          <cell r="H1869">
            <v>177.07</v>
          </cell>
          <cell r="V1869">
            <v>5747.86</v>
          </cell>
        </row>
        <row r="1870">
          <cell r="A1870" t="str">
            <v>SEI Birch 1-2018-9</v>
          </cell>
          <cell r="B1870" t="str">
            <v>SEI Birch 1-2018</v>
          </cell>
          <cell r="G1870">
            <v>147.47999999999999</v>
          </cell>
          <cell r="H1870">
            <v>171.36</v>
          </cell>
          <cell r="V1870">
            <v>5132.26</v>
          </cell>
        </row>
        <row r="1871">
          <cell r="A1871" t="str">
            <v>SEI Birch 1-2018-10</v>
          </cell>
          <cell r="B1871" t="str">
            <v>SEI Birch 1-2018</v>
          </cell>
          <cell r="G1871">
            <v>134.25</v>
          </cell>
          <cell r="H1871">
            <v>180.05</v>
          </cell>
          <cell r="V1871">
            <v>4337.82</v>
          </cell>
        </row>
        <row r="1872">
          <cell r="A1872" t="str">
            <v>SEI Birch 1-2018-11</v>
          </cell>
          <cell r="B1872" t="str">
            <v>SEI Birch 1-2018</v>
          </cell>
          <cell r="G1872">
            <v>124.73</v>
          </cell>
          <cell r="H1872">
            <v>174.24</v>
          </cell>
          <cell r="V1872">
            <v>4408.2700000000004</v>
          </cell>
        </row>
        <row r="1873">
          <cell r="A1873" t="str">
            <v>SEI Birch 1-2018-12</v>
          </cell>
          <cell r="B1873" t="str">
            <v>SEI Birch 1-2018</v>
          </cell>
          <cell r="G1873">
            <v>151.24</v>
          </cell>
          <cell r="H1873">
            <v>180.05</v>
          </cell>
          <cell r="V1873">
            <v>5192.67</v>
          </cell>
        </row>
        <row r="1874">
          <cell r="A1874" t="str">
            <v>SEI Birch 1-2019-1</v>
          </cell>
          <cell r="B1874" t="str">
            <v>SEI Birch 1-2019</v>
          </cell>
          <cell r="G1874">
            <v>161.02000000000001</v>
          </cell>
          <cell r="H1874">
            <v>180.05</v>
          </cell>
          <cell r="V1874">
            <v>5331.39</v>
          </cell>
        </row>
        <row r="1875">
          <cell r="A1875" t="str">
            <v>SEI Birch 1-2019-2</v>
          </cell>
          <cell r="B1875" t="str">
            <v>SEI Birch 1-2019</v>
          </cell>
          <cell r="G1875">
            <v>148.36000000000001</v>
          </cell>
          <cell r="H1875">
            <v>162.62</v>
          </cell>
          <cell r="V1875">
            <v>4637.8999999999996</v>
          </cell>
        </row>
        <row r="1876">
          <cell r="A1876" t="str">
            <v>SEI Birch 1-2019-3</v>
          </cell>
          <cell r="B1876" t="str">
            <v>SEI Birch 1-2019</v>
          </cell>
          <cell r="G1876">
            <v>132.03</v>
          </cell>
          <cell r="H1876">
            <v>180.05</v>
          </cell>
          <cell r="V1876">
            <v>3940.88</v>
          </cell>
        </row>
        <row r="1877">
          <cell r="A1877" t="str">
            <v>SEI Birch 1-2019-4</v>
          </cell>
          <cell r="B1877" t="str">
            <v>SEI Birch 1-2019</v>
          </cell>
          <cell r="G1877">
            <v>126.81</v>
          </cell>
          <cell r="H1877">
            <v>174.24</v>
          </cell>
          <cell r="V1877">
            <v>3732.17</v>
          </cell>
        </row>
        <row r="1878">
          <cell r="A1878" t="str">
            <v>SEI Birch 1-2019-5</v>
          </cell>
          <cell r="B1878" t="str">
            <v>SEI Birch 1-2019</v>
          </cell>
          <cell r="G1878">
            <v>132.94999999999999</v>
          </cell>
          <cell r="H1878">
            <v>180.05</v>
          </cell>
          <cell r="V1878">
            <v>4745.75</v>
          </cell>
        </row>
        <row r="1879">
          <cell r="A1879" t="str">
            <v>SEI Birch 1-2019-6</v>
          </cell>
          <cell r="B1879" t="str">
            <v>SEI Birch 1-2019</v>
          </cell>
          <cell r="G1879">
            <v>159.43</v>
          </cell>
          <cell r="H1879">
            <v>171.36</v>
          </cell>
          <cell r="V1879">
            <v>5715.62</v>
          </cell>
        </row>
        <row r="1880">
          <cell r="A1880" t="str">
            <v>SEI Birch 1-2019-7</v>
          </cell>
          <cell r="B1880" t="str">
            <v>SEI Birch 1-2019</v>
          </cell>
          <cell r="G1880">
            <v>154.19999999999999</v>
          </cell>
          <cell r="H1880">
            <v>177.07</v>
          </cell>
          <cell r="V1880">
            <v>6498.15</v>
          </cell>
        </row>
        <row r="1881">
          <cell r="A1881" t="str">
            <v>SEI Birch 1-2019-8</v>
          </cell>
          <cell r="B1881" t="str">
            <v>SEI Birch 1-2019</v>
          </cell>
          <cell r="G1881">
            <v>164.74</v>
          </cell>
          <cell r="H1881">
            <v>177.07</v>
          </cell>
          <cell r="V1881">
            <v>6051.59</v>
          </cell>
        </row>
        <row r="1882">
          <cell r="A1882" t="str">
            <v>SEI Birch 1-2019-9</v>
          </cell>
          <cell r="B1882" t="str">
            <v>SEI Birch 1-2019</v>
          </cell>
          <cell r="G1882">
            <v>150.27000000000001</v>
          </cell>
          <cell r="H1882">
            <v>171.36</v>
          </cell>
          <cell r="V1882">
            <v>5407.36</v>
          </cell>
        </row>
        <row r="1883">
          <cell r="A1883" t="str">
            <v>SEI Birch 1-2019-10</v>
          </cell>
          <cell r="B1883" t="str">
            <v>SEI Birch 1-2019</v>
          </cell>
          <cell r="G1883">
            <v>131.03</v>
          </cell>
          <cell r="H1883">
            <v>180.05</v>
          </cell>
          <cell r="V1883">
            <v>4188.04</v>
          </cell>
        </row>
        <row r="1884">
          <cell r="A1884" t="str">
            <v>SEI Birch 1-2019-11</v>
          </cell>
          <cell r="B1884" t="str">
            <v>SEI Birch 1-2019</v>
          </cell>
          <cell r="G1884">
            <v>128.88</v>
          </cell>
          <cell r="H1884">
            <v>174.24</v>
          </cell>
          <cell r="V1884">
            <v>4589.6000000000004</v>
          </cell>
        </row>
        <row r="1885">
          <cell r="A1885" t="str">
            <v>SEI Birch 1-2019-12</v>
          </cell>
          <cell r="B1885" t="str">
            <v>SEI Birch 1-2019</v>
          </cell>
          <cell r="G1885">
            <v>149.09</v>
          </cell>
          <cell r="H1885">
            <v>180.05</v>
          </cell>
          <cell r="V1885">
            <v>5476.41</v>
          </cell>
        </row>
        <row r="1886">
          <cell r="A1886" t="str">
            <v>SEI Birch 1-2020-1</v>
          </cell>
          <cell r="B1886" t="str">
            <v>SEI Birch 1-2020</v>
          </cell>
          <cell r="G1886">
            <v>156.16</v>
          </cell>
          <cell r="H1886">
            <v>180.05</v>
          </cell>
          <cell r="V1886">
            <v>5155.33</v>
          </cell>
        </row>
        <row r="1887">
          <cell r="A1887" t="str">
            <v>SEI Birch 1-2020-2</v>
          </cell>
          <cell r="B1887" t="str">
            <v>SEI Birch 1-2020</v>
          </cell>
          <cell r="G1887">
            <v>151.26</v>
          </cell>
          <cell r="H1887">
            <v>162.62</v>
          </cell>
          <cell r="V1887">
            <v>4659.6899999999996</v>
          </cell>
        </row>
        <row r="1888">
          <cell r="A1888" t="str">
            <v>SEI Birch 1-2020-3</v>
          </cell>
          <cell r="B1888" t="str">
            <v>SEI Birch 1-2020</v>
          </cell>
          <cell r="G1888">
            <v>129.88999999999999</v>
          </cell>
          <cell r="H1888">
            <v>180.05</v>
          </cell>
          <cell r="V1888">
            <v>3969.75</v>
          </cell>
        </row>
        <row r="1889">
          <cell r="A1889" t="str">
            <v>SEI Birch 1-2020-4</v>
          </cell>
          <cell r="B1889" t="str">
            <v>SEI Birch 1-2020</v>
          </cell>
          <cell r="G1889">
            <v>129.91999999999999</v>
          </cell>
          <cell r="H1889">
            <v>174.24</v>
          </cell>
          <cell r="V1889">
            <v>3724.32</v>
          </cell>
        </row>
        <row r="1890">
          <cell r="A1890" t="str">
            <v>SEI Birch 1-2020-5</v>
          </cell>
          <cell r="B1890" t="str">
            <v>SEI Birch 1-2020</v>
          </cell>
          <cell r="G1890">
            <v>129.88999999999999</v>
          </cell>
          <cell r="H1890">
            <v>180.05</v>
          </cell>
          <cell r="V1890">
            <v>4594.95</v>
          </cell>
        </row>
        <row r="1891">
          <cell r="A1891" t="str">
            <v>SEI Birch 1-2020-6</v>
          </cell>
          <cell r="B1891" t="str">
            <v>SEI Birch 1-2020</v>
          </cell>
          <cell r="G1891">
            <v>150.24</v>
          </cell>
          <cell r="H1891">
            <v>171.36</v>
          </cell>
          <cell r="V1891">
            <v>5441.15</v>
          </cell>
        </row>
        <row r="1892">
          <cell r="A1892" t="str">
            <v>SEI Birch 1-2020-7</v>
          </cell>
          <cell r="B1892" t="str">
            <v>SEI Birch 1-2020</v>
          </cell>
          <cell r="G1892">
            <v>163.99</v>
          </cell>
          <cell r="H1892">
            <v>177.07</v>
          </cell>
          <cell r="V1892">
            <v>5732.45</v>
          </cell>
        </row>
        <row r="1893">
          <cell r="A1893" t="str">
            <v>SEI Birch 1-2020-8</v>
          </cell>
          <cell r="B1893" t="str">
            <v>SEI Birch 1-2020</v>
          </cell>
          <cell r="G1893">
            <v>164.74</v>
          </cell>
          <cell r="H1893">
            <v>177.07</v>
          </cell>
          <cell r="V1893">
            <v>5904.77</v>
          </cell>
        </row>
        <row r="1894">
          <cell r="A1894" t="str">
            <v>SEI Birch 1-2020-9</v>
          </cell>
          <cell r="B1894" t="str">
            <v>SEI Birch 1-2020</v>
          </cell>
          <cell r="G1894">
            <v>143.38</v>
          </cell>
          <cell r="H1894">
            <v>171.36</v>
          </cell>
          <cell r="V1894">
            <v>5067.4799999999996</v>
          </cell>
        </row>
        <row r="1895">
          <cell r="A1895" t="str">
            <v>SEI Birch 1-2020-10</v>
          </cell>
          <cell r="B1895" t="str">
            <v>SEI Birch 1-2020</v>
          </cell>
          <cell r="G1895">
            <v>134.25</v>
          </cell>
          <cell r="H1895">
            <v>180.05</v>
          </cell>
          <cell r="V1895">
            <v>4292.79</v>
          </cell>
        </row>
        <row r="1896">
          <cell r="A1896" t="str">
            <v>SEI Birch 1-2020-11</v>
          </cell>
          <cell r="B1896" t="str">
            <v>SEI Birch 1-2020</v>
          </cell>
          <cell r="G1896">
            <v>124.73</v>
          </cell>
          <cell r="H1896">
            <v>174.24</v>
          </cell>
          <cell r="V1896">
            <v>4248.3500000000004</v>
          </cell>
        </row>
        <row r="1897">
          <cell r="A1897" t="str">
            <v>SEI Birch 1-2020-12</v>
          </cell>
          <cell r="B1897" t="str">
            <v>SEI Birch 1-2020</v>
          </cell>
          <cell r="G1897">
            <v>151.24</v>
          </cell>
          <cell r="H1897">
            <v>180.05</v>
          </cell>
          <cell r="V1897">
            <v>5232.5</v>
          </cell>
        </row>
        <row r="1898">
          <cell r="A1898" t="str">
            <v>SEI Birch 1-2021-1</v>
          </cell>
          <cell r="B1898" t="str">
            <v>SEI Birch 1-2021</v>
          </cell>
          <cell r="G1898">
            <v>161.88999999999999</v>
          </cell>
          <cell r="H1898">
            <v>180.05</v>
          </cell>
          <cell r="V1898">
            <v>5235.96</v>
          </cell>
        </row>
        <row r="1899">
          <cell r="A1899" t="str">
            <v>SEI Birch 1-2021-2</v>
          </cell>
          <cell r="B1899" t="str">
            <v>SEI Birch 1-2021</v>
          </cell>
          <cell r="G1899">
            <v>151.26</v>
          </cell>
          <cell r="H1899">
            <v>162.62</v>
          </cell>
          <cell r="V1899">
            <v>4701.07</v>
          </cell>
        </row>
        <row r="1900">
          <cell r="A1900" t="str">
            <v>SEI Birch 1-2021-3</v>
          </cell>
          <cell r="B1900" t="str">
            <v>SEI Birch 1-2021</v>
          </cell>
          <cell r="G1900">
            <v>130.96</v>
          </cell>
          <cell r="H1900">
            <v>180.05</v>
          </cell>
          <cell r="V1900">
            <v>3808.32</v>
          </cell>
        </row>
        <row r="1901">
          <cell r="A1901" t="str">
            <v>SEI Birch 1-2021-4</v>
          </cell>
          <cell r="B1901" t="str">
            <v>SEI Birch 1-2021</v>
          </cell>
          <cell r="G1901">
            <v>124.73</v>
          </cell>
          <cell r="H1901">
            <v>174.24</v>
          </cell>
          <cell r="V1901">
            <v>3530.34</v>
          </cell>
        </row>
        <row r="1902">
          <cell r="A1902" t="str">
            <v>SEI Birch 1-2021-5</v>
          </cell>
          <cell r="B1902" t="str">
            <v>SEI Birch 1-2021</v>
          </cell>
          <cell r="G1902">
            <v>125.85</v>
          </cell>
          <cell r="H1902">
            <v>180.05</v>
          </cell>
          <cell r="V1902">
            <v>4450.68</v>
          </cell>
        </row>
        <row r="1903">
          <cell r="A1903" t="str">
            <v>SEI Birch 1-2021-6</v>
          </cell>
          <cell r="B1903" t="str">
            <v>SEI Birch 1-2021</v>
          </cell>
          <cell r="G1903">
            <v>152.24</v>
          </cell>
          <cell r="H1903">
            <v>171.36</v>
          </cell>
          <cell r="V1903">
            <v>5575.87</v>
          </cell>
        </row>
        <row r="1904">
          <cell r="A1904" t="str">
            <v>SEI Birch 1-2021-7</v>
          </cell>
          <cell r="B1904" t="str">
            <v>SEI Birch 1-2021</v>
          </cell>
          <cell r="G1904">
            <v>163.74</v>
          </cell>
          <cell r="H1904">
            <v>177.07</v>
          </cell>
          <cell r="V1904">
            <v>5776.9</v>
          </cell>
        </row>
        <row r="1905">
          <cell r="A1905" t="str">
            <v>SEI Birch 1-2021-8</v>
          </cell>
          <cell r="B1905" t="str">
            <v>SEI Birch 1-2021</v>
          </cell>
          <cell r="G1905">
            <v>160.53</v>
          </cell>
          <cell r="H1905">
            <v>177.07</v>
          </cell>
          <cell r="V1905">
            <v>5764.86</v>
          </cell>
        </row>
        <row r="1906">
          <cell r="A1906" t="str">
            <v>SEI Birch 1-2021-9</v>
          </cell>
          <cell r="B1906" t="str">
            <v>SEI Birch 1-2021</v>
          </cell>
          <cell r="G1906">
            <v>134.78</v>
          </cell>
          <cell r="H1906">
            <v>171.36</v>
          </cell>
          <cell r="V1906">
            <v>4713.97</v>
          </cell>
        </row>
        <row r="1907">
          <cell r="A1907" t="str">
            <v>SEI Birch 1-2021-10</v>
          </cell>
          <cell r="B1907" t="str">
            <v>SEI Birch 1-2021</v>
          </cell>
          <cell r="G1907">
            <v>133.18</v>
          </cell>
          <cell r="H1907">
            <v>180.05</v>
          </cell>
          <cell r="V1907">
            <v>4289.66</v>
          </cell>
        </row>
        <row r="1908">
          <cell r="A1908" t="str">
            <v>SEI Birch 1-2021-11</v>
          </cell>
          <cell r="B1908" t="str">
            <v>SEI Birch 1-2021</v>
          </cell>
          <cell r="G1908">
            <v>129.91999999999999</v>
          </cell>
          <cell r="H1908">
            <v>174.24</v>
          </cell>
          <cell r="V1908">
            <v>4580.6099999999997</v>
          </cell>
        </row>
        <row r="1909">
          <cell r="A1909" t="str">
            <v>--</v>
          </cell>
          <cell r="B1909" t="str">
            <v>-</v>
          </cell>
          <cell r="V1909">
            <v>0</v>
          </cell>
        </row>
        <row r="1910">
          <cell r="A1910" t="str">
            <v>SEI Birch 1-2022-1</v>
          </cell>
          <cell r="B1910" t="str">
            <v>SEI Birch 1-2022</v>
          </cell>
          <cell r="G1910">
            <v>165.12</v>
          </cell>
          <cell r="H1910">
            <v>180.05</v>
          </cell>
          <cell r="V1910">
            <v>5362</v>
          </cell>
        </row>
        <row r="1911">
          <cell r="A1911" t="str">
            <v>SEI Birch 1-2022-2</v>
          </cell>
          <cell r="B1911" t="str">
            <v>SEI Birch 1-2022</v>
          </cell>
          <cell r="G1911">
            <v>149.33000000000001</v>
          </cell>
          <cell r="H1911">
            <v>162.62</v>
          </cell>
          <cell r="V1911">
            <v>4549.1499999999996</v>
          </cell>
        </row>
        <row r="1912">
          <cell r="A1912" t="str">
            <v>SEI Birch 1-2022-3</v>
          </cell>
          <cell r="B1912" t="str">
            <v>SEI Birch 1-2022</v>
          </cell>
          <cell r="G1912">
            <v>128.82</v>
          </cell>
          <cell r="H1912">
            <v>180.05</v>
          </cell>
          <cell r="V1912">
            <v>3708</v>
          </cell>
        </row>
        <row r="1913">
          <cell r="A1913" t="str">
            <v>SEI Birch 1-2022-4</v>
          </cell>
          <cell r="B1913" t="str">
            <v>SEI Birch 1-2022</v>
          </cell>
          <cell r="G1913">
            <v>129.91999999999999</v>
          </cell>
          <cell r="H1913">
            <v>174.24</v>
          </cell>
          <cell r="V1913">
            <v>3882.66</v>
          </cell>
        </row>
        <row r="1914">
          <cell r="A1914" t="str">
            <v>SEI Birch 1-2022-5</v>
          </cell>
          <cell r="B1914" t="str">
            <v>SEI Birch 1-2022</v>
          </cell>
          <cell r="G1914">
            <v>123.98</v>
          </cell>
          <cell r="H1914">
            <v>180.05</v>
          </cell>
          <cell r="V1914">
            <v>4430.95</v>
          </cell>
        </row>
        <row r="1915">
          <cell r="A1915" t="str">
            <v>SEI Birch 1-2022-6</v>
          </cell>
          <cell r="B1915" t="str">
            <v>SEI Birch 1-2022</v>
          </cell>
          <cell r="G1915">
            <v>158.46</v>
          </cell>
          <cell r="H1915">
            <v>171.36</v>
          </cell>
          <cell r="V1915">
            <v>5611.87</v>
          </cell>
        </row>
        <row r="1916">
          <cell r="A1916" t="str">
            <v>SEI Birch 1-2022-7</v>
          </cell>
          <cell r="B1916" t="str">
            <v>SEI Birch 1-2022</v>
          </cell>
          <cell r="G1916">
            <v>164.52</v>
          </cell>
          <cell r="H1916">
            <v>177.07</v>
          </cell>
          <cell r="V1916">
            <v>5892.97</v>
          </cell>
        </row>
        <row r="1917">
          <cell r="A1917" t="str">
            <v>SEI Birch 1-2022-8</v>
          </cell>
          <cell r="B1917" t="str">
            <v>SEI Birch 1-2022</v>
          </cell>
          <cell r="G1917">
            <v>158.41999999999999</v>
          </cell>
          <cell r="H1917">
            <v>177.07</v>
          </cell>
          <cell r="V1917">
            <v>5665.2</v>
          </cell>
        </row>
        <row r="1918">
          <cell r="A1918" t="str">
            <v>SEI Birch 1-2022-9</v>
          </cell>
          <cell r="B1918" t="str">
            <v>SEI Birch 1-2022</v>
          </cell>
          <cell r="G1918">
            <v>151.41</v>
          </cell>
          <cell r="H1918">
            <v>171.36</v>
          </cell>
          <cell r="V1918">
            <v>5145.21</v>
          </cell>
        </row>
        <row r="1919">
          <cell r="A1919" t="str">
            <v>SEI Birch 1-2022-10</v>
          </cell>
          <cell r="B1919" t="str">
            <v>SEI Birch 1-2022</v>
          </cell>
          <cell r="G1919">
            <v>134.25</v>
          </cell>
          <cell r="H1919">
            <v>180.05</v>
          </cell>
          <cell r="V1919">
            <v>4229.1899999999996</v>
          </cell>
        </row>
        <row r="1920">
          <cell r="A1920" t="str">
            <v>SEI Birch 1-2022-11</v>
          </cell>
          <cell r="B1920" t="str">
            <v>SEI Birch 1-2022</v>
          </cell>
          <cell r="G1920">
            <v>129.91999999999999</v>
          </cell>
          <cell r="H1920">
            <v>174.24</v>
          </cell>
          <cell r="V1920">
            <v>4434.8599999999997</v>
          </cell>
        </row>
        <row r="1921">
          <cell r="A1921" t="str">
            <v>SEI Birch 1-2022-12</v>
          </cell>
          <cell r="B1921" t="str">
            <v>SEI Birch 1-2022</v>
          </cell>
          <cell r="G1921">
            <v>151.24</v>
          </cell>
          <cell r="H1921">
            <v>180.05</v>
          </cell>
          <cell r="V1921">
            <v>5259.81</v>
          </cell>
        </row>
        <row r="1922">
          <cell r="A1922" t="str">
            <v>--</v>
          </cell>
          <cell r="B1922" t="str">
            <v>-</v>
          </cell>
          <cell r="V1922">
            <v>0</v>
          </cell>
        </row>
        <row r="1923">
          <cell r="A1923" t="str">
            <v>--</v>
          </cell>
          <cell r="B1923" t="str">
            <v>-</v>
          </cell>
          <cell r="V1923">
            <v>0</v>
          </cell>
        </row>
        <row r="1924">
          <cell r="A1924" t="str">
            <v>--</v>
          </cell>
          <cell r="B1924" t="str">
            <v>-</v>
          </cell>
          <cell r="V1924">
            <v>0</v>
          </cell>
        </row>
        <row r="1925">
          <cell r="A1925" t="str">
            <v>Morris Sh-2003-4</v>
          </cell>
          <cell r="B1925" t="str">
            <v>Morris Sh-2003</v>
          </cell>
          <cell r="G1925">
            <v>1.9</v>
          </cell>
          <cell r="H1925">
            <v>17.28</v>
          </cell>
          <cell r="V1925">
            <v>87.62</v>
          </cell>
        </row>
        <row r="1926">
          <cell r="A1926" t="str">
            <v>Morris Sh-2003-5</v>
          </cell>
          <cell r="B1926" t="str">
            <v>Morris Sh-2003</v>
          </cell>
          <cell r="G1926">
            <v>3.2</v>
          </cell>
          <cell r="H1926">
            <v>17.86</v>
          </cell>
          <cell r="V1926">
            <v>151.41</v>
          </cell>
        </row>
        <row r="1927">
          <cell r="A1927" t="str">
            <v>Morris Sh-2003-6</v>
          </cell>
          <cell r="B1927" t="str">
            <v>Morris Sh-2003</v>
          </cell>
          <cell r="G1927">
            <v>2.6</v>
          </cell>
          <cell r="H1927">
            <v>17.28</v>
          </cell>
          <cell r="V1927">
            <v>126.58</v>
          </cell>
        </row>
        <row r="1928">
          <cell r="A1928" t="str">
            <v>Morris Sh-2003-7</v>
          </cell>
          <cell r="B1928" t="str">
            <v>Morris Sh-2003</v>
          </cell>
          <cell r="G1928">
            <v>2</v>
          </cell>
          <cell r="H1928">
            <v>17.86</v>
          </cell>
          <cell r="V1928">
            <v>97.78</v>
          </cell>
        </row>
        <row r="1929">
          <cell r="A1929" t="str">
            <v>Morris Sh-2003-8</v>
          </cell>
          <cell r="B1929" t="str">
            <v>Morris Sh-2003</v>
          </cell>
          <cell r="G1929">
            <v>2.2999999999999998</v>
          </cell>
          <cell r="H1929">
            <v>17.86</v>
          </cell>
          <cell r="V1929">
            <v>119.77</v>
          </cell>
        </row>
        <row r="1930">
          <cell r="A1930" t="str">
            <v>Morris Sh-2003-9</v>
          </cell>
          <cell r="B1930" t="str">
            <v>Morris Sh-2003</v>
          </cell>
          <cell r="G1930">
            <v>2.1</v>
          </cell>
          <cell r="H1930">
            <v>17.28</v>
          </cell>
          <cell r="V1930">
            <v>100.04</v>
          </cell>
        </row>
        <row r="1931">
          <cell r="A1931" t="str">
            <v>Morris Sh-2003-10</v>
          </cell>
          <cell r="B1931" t="str">
            <v>Morris Sh-2003</v>
          </cell>
          <cell r="G1931">
            <v>1</v>
          </cell>
          <cell r="H1931">
            <v>17.86</v>
          </cell>
          <cell r="V1931">
            <v>51.42</v>
          </cell>
        </row>
        <row r="1932">
          <cell r="A1932" t="str">
            <v>Morris Sh-2003-11</v>
          </cell>
          <cell r="B1932" t="str">
            <v>Morris Sh-2003</v>
          </cell>
          <cell r="G1932">
            <v>1.2</v>
          </cell>
          <cell r="H1932">
            <v>17.28</v>
          </cell>
          <cell r="V1932">
            <v>62.08</v>
          </cell>
        </row>
        <row r="1933">
          <cell r="A1933" t="str">
            <v>Morris Sh-2003-12</v>
          </cell>
          <cell r="B1933" t="str">
            <v>Morris Sh-2003</v>
          </cell>
          <cell r="G1933">
            <v>1.5</v>
          </cell>
          <cell r="H1933">
            <v>17.86</v>
          </cell>
          <cell r="V1933">
            <v>83.47</v>
          </cell>
        </row>
        <row r="1934">
          <cell r="A1934" t="str">
            <v>Morris Sh-2004-1</v>
          </cell>
          <cell r="B1934" t="str">
            <v>Morris Sh-2004</v>
          </cell>
          <cell r="G1934">
            <v>0.9</v>
          </cell>
          <cell r="H1934">
            <v>17.86</v>
          </cell>
          <cell r="V1934">
            <v>40.69</v>
          </cell>
        </row>
        <row r="1935">
          <cell r="A1935" t="str">
            <v>Morris Sh-2004-2</v>
          </cell>
          <cell r="B1935" t="str">
            <v>Morris Sh-2004</v>
          </cell>
          <cell r="G1935">
            <v>1.7</v>
          </cell>
          <cell r="H1935">
            <v>16.13</v>
          </cell>
          <cell r="V1935">
            <v>68.45</v>
          </cell>
        </row>
        <row r="1936">
          <cell r="A1936" t="str">
            <v>Morris Sh-2004-3</v>
          </cell>
          <cell r="B1936" t="str">
            <v>Morris Sh-2004</v>
          </cell>
          <cell r="G1936">
            <v>1.6</v>
          </cell>
          <cell r="H1936">
            <v>17.86</v>
          </cell>
          <cell r="V1936">
            <v>60.72</v>
          </cell>
        </row>
        <row r="1937">
          <cell r="A1937" t="str">
            <v>Morris Sh-2004-4</v>
          </cell>
          <cell r="B1937" t="str">
            <v>Morris Sh-2004</v>
          </cell>
          <cell r="G1937">
            <v>1.9</v>
          </cell>
          <cell r="H1937">
            <v>17.28</v>
          </cell>
          <cell r="V1937">
            <v>78.400000000000006</v>
          </cell>
        </row>
        <row r="1938">
          <cell r="A1938" t="str">
            <v>Morris Sh-2004-5</v>
          </cell>
          <cell r="B1938" t="str">
            <v>Morris Sh-2004</v>
          </cell>
          <cell r="G1938">
            <v>3.2</v>
          </cell>
          <cell r="H1938">
            <v>17.86</v>
          </cell>
          <cell r="V1938">
            <v>126.8</v>
          </cell>
        </row>
        <row r="1939">
          <cell r="A1939" t="str">
            <v>Morris Sh-2004-6</v>
          </cell>
          <cell r="B1939" t="str">
            <v>Morris Sh-2004</v>
          </cell>
          <cell r="G1939">
            <v>2.6</v>
          </cell>
          <cell r="H1939">
            <v>17.28</v>
          </cell>
          <cell r="V1939">
            <v>114.4</v>
          </cell>
        </row>
        <row r="1940">
          <cell r="A1940" t="str">
            <v>Morris Sh-2004-7</v>
          </cell>
          <cell r="B1940" t="str">
            <v>Morris Sh-2004</v>
          </cell>
          <cell r="G1940">
            <v>2</v>
          </cell>
          <cell r="H1940">
            <v>17.86</v>
          </cell>
          <cell r="V1940">
            <v>90.08</v>
          </cell>
        </row>
        <row r="1941">
          <cell r="A1941" t="str">
            <v>Morris Sh-2004-8</v>
          </cell>
          <cell r="B1941" t="str">
            <v>Morris Sh-2004</v>
          </cell>
          <cell r="G1941">
            <v>2.2999999999999998</v>
          </cell>
          <cell r="H1941">
            <v>17.86</v>
          </cell>
          <cell r="V1941">
            <v>104.03</v>
          </cell>
        </row>
        <row r="1942">
          <cell r="A1942" t="str">
            <v>Morris Sh-2004-9</v>
          </cell>
          <cell r="B1942" t="str">
            <v>Morris Sh-2004</v>
          </cell>
          <cell r="G1942">
            <v>2.1</v>
          </cell>
          <cell r="H1942">
            <v>17.28</v>
          </cell>
          <cell r="V1942">
            <v>92.81</v>
          </cell>
        </row>
        <row r="1943">
          <cell r="A1943" t="str">
            <v>Morris Sh-2004-10</v>
          </cell>
          <cell r="B1943" t="str">
            <v>Morris Sh-2004</v>
          </cell>
          <cell r="G1943">
            <v>1</v>
          </cell>
          <cell r="H1943">
            <v>17.86</v>
          </cell>
          <cell r="V1943">
            <v>46.35</v>
          </cell>
        </row>
        <row r="1944">
          <cell r="A1944" t="str">
            <v>Morris Sh-2004-11</v>
          </cell>
          <cell r="B1944" t="str">
            <v>Morris Sh-2004</v>
          </cell>
          <cell r="G1944">
            <v>1.2</v>
          </cell>
          <cell r="H1944">
            <v>17.28</v>
          </cell>
          <cell r="V1944">
            <v>58.17</v>
          </cell>
        </row>
        <row r="1945">
          <cell r="A1945" t="str">
            <v>Morris Sh-2004-12</v>
          </cell>
          <cell r="B1945" t="str">
            <v>Morris Sh-2004</v>
          </cell>
          <cell r="G1945">
            <v>1.5</v>
          </cell>
          <cell r="H1945">
            <v>17.86</v>
          </cell>
          <cell r="V1945">
            <v>72.430000000000007</v>
          </cell>
        </row>
        <row r="1946">
          <cell r="A1946" t="str">
            <v>Morris Sh-2005-1</v>
          </cell>
          <cell r="B1946" t="str">
            <v>Morris Sh-2005</v>
          </cell>
          <cell r="G1946">
            <v>0.9</v>
          </cell>
          <cell r="H1946">
            <v>17.86</v>
          </cell>
          <cell r="V1946">
            <v>35.74</v>
          </cell>
        </row>
        <row r="1947">
          <cell r="A1947" t="str">
            <v>Morris Sh-2005-2</v>
          </cell>
          <cell r="B1947" t="str">
            <v>Morris Sh-2005</v>
          </cell>
          <cell r="G1947">
            <v>1.7</v>
          </cell>
          <cell r="H1947">
            <v>16.13</v>
          </cell>
          <cell r="V1947">
            <v>62.42</v>
          </cell>
        </row>
        <row r="1948">
          <cell r="A1948" t="str">
            <v>Morris Sh-2005-3</v>
          </cell>
          <cell r="B1948" t="str">
            <v>Morris Sh-2005</v>
          </cell>
          <cell r="G1948">
            <v>1.6</v>
          </cell>
          <cell r="H1948">
            <v>17.86</v>
          </cell>
          <cell r="V1948">
            <v>52.67</v>
          </cell>
        </row>
        <row r="1949">
          <cell r="A1949" t="str">
            <v>Morris Sh-2005-4</v>
          </cell>
          <cell r="B1949" t="str">
            <v>Morris Sh-2005</v>
          </cell>
          <cell r="G1949">
            <v>1.9</v>
          </cell>
          <cell r="H1949">
            <v>17.28</v>
          </cell>
          <cell r="V1949">
            <v>71.16</v>
          </cell>
        </row>
        <row r="1950">
          <cell r="A1950" t="str">
            <v>Morris Sh-2005-5</v>
          </cell>
          <cell r="B1950" t="str">
            <v>Morris Sh-2005</v>
          </cell>
          <cell r="G1950">
            <v>3.2</v>
          </cell>
          <cell r="H1950">
            <v>17.86</v>
          </cell>
          <cell r="V1950">
            <v>116.5</v>
          </cell>
        </row>
        <row r="1951">
          <cell r="A1951" t="str">
            <v>Morris Sh-2005-6</v>
          </cell>
          <cell r="B1951" t="str">
            <v>Morris Sh-2005</v>
          </cell>
          <cell r="G1951">
            <v>2.6</v>
          </cell>
          <cell r="H1951">
            <v>17.28</v>
          </cell>
          <cell r="V1951">
            <v>104.74</v>
          </cell>
        </row>
        <row r="1952">
          <cell r="A1952" t="str">
            <v>Morris Sh-2005-7</v>
          </cell>
          <cell r="B1952" t="str">
            <v>Morris Sh-2005</v>
          </cell>
          <cell r="G1952">
            <v>2</v>
          </cell>
          <cell r="H1952">
            <v>17.86</v>
          </cell>
          <cell r="V1952">
            <v>83.11</v>
          </cell>
        </row>
        <row r="1953">
          <cell r="A1953" t="str">
            <v>Morris Sh-2005-8</v>
          </cell>
          <cell r="B1953" t="str">
            <v>Morris Sh-2005</v>
          </cell>
          <cell r="G1953">
            <v>2.2999999999999998</v>
          </cell>
          <cell r="H1953">
            <v>17.86</v>
          </cell>
          <cell r="V1953">
            <v>95.56</v>
          </cell>
        </row>
        <row r="1954">
          <cell r="A1954" t="str">
            <v>Morris Sh-2005-9</v>
          </cell>
          <cell r="B1954" t="str">
            <v>Morris Sh-2005</v>
          </cell>
          <cell r="G1954">
            <v>2.1</v>
          </cell>
          <cell r="H1954">
            <v>17.28</v>
          </cell>
          <cell r="V1954">
            <v>82.81</v>
          </cell>
        </row>
        <row r="1955">
          <cell r="A1955" t="str">
            <v>Morris Sh-2005-10</v>
          </cell>
          <cell r="B1955" t="str">
            <v>Morris Sh-2005</v>
          </cell>
          <cell r="G1955">
            <v>1</v>
          </cell>
          <cell r="H1955">
            <v>17.86</v>
          </cell>
          <cell r="V1955">
            <v>42.49</v>
          </cell>
        </row>
        <row r="1956">
          <cell r="A1956" t="str">
            <v>Morris Sh-2005-11</v>
          </cell>
          <cell r="B1956" t="str">
            <v>Morris Sh-2005</v>
          </cell>
          <cell r="G1956">
            <v>1.2</v>
          </cell>
          <cell r="H1956">
            <v>17.28</v>
          </cell>
          <cell r="V1956">
            <v>52.1</v>
          </cell>
        </row>
        <row r="1957">
          <cell r="A1957" t="str">
            <v>Morris Sh-2005-12</v>
          </cell>
          <cell r="B1957" t="str">
            <v>Morris Sh-2005</v>
          </cell>
          <cell r="G1957">
            <v>1.5</v>
          </cell>
          <cell r="H1957">
            <v>17.86</v>
          </cell>
          <cell r="V1957">
            <v>64.23</v>
          </cell>
        </row>
        <row r="1958">
          <cell r="A1958" t="str">
            <v>Morris Sh-2006-1</v>
          </cell>
          <cell r="B1958" t="str">
            <v>Morris Sh-2006</v>
          </cell>
          <cell r="G1958">
            <v>0.9</v>
          </cell>
          <cell r="H1958">
            <v>17.86</v>
          </cell>
          <cell r="V1958">
            <v>34.229999999999997</v>
          </cell>
        </row>
        <row r="1959">
          <cell r="A1959" t="str">
            <v>Morris Sh-2006-2</v>
          </cell>
          <cell r="B1959" t="str">
            <v>Morris Sh-2006</v>
          </cell>
          <cell r="G1959">
            <v>1.7</v>
          </cell>
          <cell r="H1959">
            <v>16.13</v>
          </cell>
          <cell r="V1959">
            <v>59.3</v>
          </cell>
        </row>
        <row r="1960">
          <cell r="A1960" t="str">
            <v>Morris Sh-2006-3</v>
          </cell>
          <cell r="B1960" t="str">
            <v>Morris Sh-2006</v>
          </cell>
          <cell r="G1960">
            <v>1.6</v>
          </cell>
          <cell r="H1960">
            <v>17.86</v>
          </cell>
          <cell r="V1960">
            <v>54.38</v>
          </cell>
        </row>
        <row r="1961">
          <cell r="A1961" t="str">
            <v>Morris Sh-2006-4</v>
          </cell>
          <cell r="B1961" t="str">
            <v>Morris Sh-2006</v>
          </cell>
          <cell r="G1961">
            <v>1.9</v>
          </cell>
          <cell r="H1961">
            <v>17.28</v>
          </cell>
          <cell r="V1961">
            <v>60.49</v>
          </cell>
        </row>
        <row r="1962">
          <cell r="A1962" t="str">
            <v>Morris Sh-2006-5</v>
          </cell>
          <cell r="B1962" t="str">
            <v>Morris Sh-2006</v>
          </cell>
          <cell r="G1962">
            <v>3.2</v>
          </cell>
          <cell r="H1962">
            <v>17.86</v>
          </cell>
          <cell r="V1962">
            <v>112.78</v>
          </cell>
        </row>
        <row r="1963">
          <cell r="A1963" t="str">
            <v>Morris Sh-2006-6</v>
          </cell>
          <cell r="B1963" t="str">
            <v>Morris Sh-2006</v>
          </cell>
          <cell r="G1963">
            <v>2.6</v>
          </cell>
          <cell r="H1963">
            <v>17.28</v>
          </cell>
          <cell r="V1963">
            <v>103.03</v>
          </cell>
        </row>
        <row r="1964">
          <cell r="A1964" t="str">
            <v>Morris Sh-2006-7</v>
          </cell>
          <cell r="B1964" t="str">
            <v>Morris Sh-2006</v>
          </cell>
          <cell r="G1964">
            <v>2</v>
          </cell>
          <cell r="H1964">
            <v>17.86</v>
          </cell>
          <cell r="V1964">
            <v>79.13</v>
          </cell>
        </row>
        <row r="1965">
          <cell r="A1965" t="str">
            <v>Morris Sh-2006-8</v>
          </cell>
          <cell r="B1965" t="str">
            <v>Morris Sh-2006</v>
          </cell>
          <cell r="G1965">
            <v>2.2999999999999998</v>
          </cell>
          <cell r="H1965">
            <v>17.86</v>
          </cell>
          <cell r="V1965">
            <v>92.92</v>
          </cell>
        </row>
        <row r="1966">
          <cell r="A1966" t="str">
            <v>Morris Sh-2006-9</v>
          </cell>
          <cell r="B1966" t="str">
            <v>Morris Sh-2006</v>
          </cell>
          <cell r="G1966">
            <v>2.1</v>
          </cell>
          <cell r="H1966">
            <v>17.28</v>
          </cell>
          <cell r="V1966">
            <v>81.91</v>
          </cell>
        </row>
        <row r="1967">
          <cell r="A1967" t="str">
            <v>Morris Sh-2006-10</v>
          </cell>
          <cell r="B1967" t="str">
            <v>Morris Sh-2006</v>
          </cell>
          <cell r="G1967">
            <v>1</v>
          </cell>
          <cell r="H1967">
            <v>17.86</v>
          </cell>
          <cell r="V1967">
            <v>39.51</v>
          </cell>
        </row>
        <row r="1968">
          <cell r="A1968" t="str">
            <v>Morris Sh-2006-11</v>
          </cell>
          <cell r="B1968" t="str">
            <v>Morris Sh-2006</v>
          </cell>
          <cell r="G1968">
            <v>1.2</v>
          </cell>
          <cell r="H1968">
            <v>17.28</v>
          </cell>
          <cell r="V1968">
            <v>45.98</v>
          </cell>
        </row>
        <row r="1969">
          <cell r="A1969" t="str">
            <v>Morris Sh-2006-12</v>
          </cell>
          <cell r="B1969" t="str">
            <v>Morris Sh-2006</v>
          </cell>
          <cell r="G1969">
            <v>1.5</v>
          </cell>
          <cell r="H1969">
            <v>17.86</v>
          </cell>
          <cell r="V1969">
            <v>59.29</v>
          </cell>
        </row>
        <row r="1970">
          <cell r="A1970" t="str">
            <v>Morris Sh-2007-1</v>
          </cell>
          <cell r="B1970" t="str">
            <v>Morris Sh-2007</v>
          </cell>
          <cell r="G1970">
            <v>0.9</v>
          </cell>
          <cell r="H1970">
            <v>17.86</v>
          </cell>
          <cell r="V1970">
            <v>32.97</v>
          </cell>
        </row>
        <row r="1971">
          <cell r="A1971" t="str">
            <v>Morris Sh-2007-2</v>
          </cell>
          <cell r="B1971" t="str">
            <v>Morris Sh-2007</v>
          </cell>
          <cell r="G1971">
            <v>1.7</v>
          </cell>
          <cell r="H1971">
            <v>16.13</v>
          </cell>
          <cell r="V1971">
            <v>58.72</v>
          </cell>
        </row>
        <row r="1972">
          <cell r="A1972" t="str">
            <v>Morris Sh-2007-3</v>
          </cell>
          <cell r="B1972" t="str">
            <v>Morris Sh-2007</v>
          </cell>
          <cell r="G1972">
            <v>1.6</v>
          </cell>
          <cell r="H1972">
            <v>17.86</v>
          </cell>
          <cell r="V1972">
            <v>54.06</v>
          </cell>
        </row>
        <row r="1973">
          <cell r="A1973" t="str">
            <v>Morris Sh-2007-4</v>
          </cell>
          <cell r="B1973" t="str">
            <v>Morris Sh-2007</v>
          </cell>
          <cell r="G1973">
            <v>1.9</v>
          </cell>
          <cell r="H1973">
            <v>17.28</v>
          </cell>
          <cell r="V1973">
            <v>61.24</v>
          </cell>
        </row>
        <row r="1974">
          <cell r="A1974" t="str">
            <v>Morris Sh-2007-5</v>
          </cell>
          <cell r="B1974" t="str">
            <v>Morris Sh-2007</v>
          </cell>
          <cell r="G1974">
            <v>3.2</v>
          </cell>
          <cell r="H1974">
            <v>17.86</v>
          </cell>
          <cell r="V1974">
            <v>109.76</v>
          </cell>
        </row>
        <row r="1975">
          <cell r="A1975" t="str">
            <v>Morris Sh-2007-6</v>
          </cell>
          <cell r="B1975" t="str">
            <v>Morris Sh-2007</v>
          </cell>
          <cell r="G1975">
            <v>2.6</v>
          </cell>
          <cell r="H1975">
            <v>17.28</v>
          </cell>
          <cell r="V1975">
            <v>96.09</v>
          </cell>
        </row>
        <row r="1976">
          <cell r="A1976" t="str">
            <v>Morris Sh-2007-7</v>
          </cell>
          <cell r="B1976" t="str">
            <v>Morris Sh-2007</v>
          </cell>
          <cell r="G1976">
            <v>2</v>
          </cell>
          <cell r="H1976">
            <v>17.86</v>
          </cell>
          <cell r="V1976">
            <v>75.23</v>
          </cell>
        </row>
        <row r="1977">
          <cell r="A1977" t="str">
            <v>Morris Sh-2007-8</v>
          </cell>
          <cell r="B1977" t="str">
            <v>Morris Sh-2007</v>
          </cell>
          <cell r="G1977">
            <v>2.2999999999999998</v>
          </cell>
          <cell r="H1977">
            <v>17.86</v>
          </cell>
          <cell r="V1977">
            <v>86.82</v>
          </cell>
        </row>
        <row r="1978">
          <cell r="A1978" t="str">
            <v>Morris Sh-2007-9</v>
          </cell>
          <cell r="B1978" t="str">
            <v>Morris Sh-2007</v>
          </cell>
          <cell r="G1978">
            <v>2.1</v>
          </cell>
          <cell r="H1978">
            <v>17.28</v>
          </cell>
          <cell r="V1978">
            <v>77.900000000000006</v>
          </cell>
        </row>
        <row r="1979">
          <cell r="A1979" t="str">
            <v>Morris Sh-2007-10</v>
          </cell>
          <cell r="B1979" t="str">
            <v>Morris Sh-2007</v>
          </cell>
          <cell r="G1979">
            <v>1</v>
          </cell>
          <cell r="H1979">
            <v>17.86</v>
          </cell>
          <cell r="V1979">
            <v>37.08</v>
          </cell>
        </row>
        <row r="1980">
          <cell r="A1980" t="str">
            <v>Morris Sh-2007-11</v>
          </cell>
          <cell r="B1980" t="str">
            <v>Morris Sh-2007</v>
          </cell>
          <cell r="G1980">
            <v>1.2</v>
          </cell>
          <cell r="H1980">
            <v>17.28</v>
          </cell>
          <cell r="V1980">
            <v>42.57</v>
          </cell>
        </row>
        <row r="1981">
          <cell r="A1981" t="str">
            <v>Morris Sh-2007-12</v>
          </cell>
          <cell r="B1981" t="str">
            <v>Morris Sh-2007</v>
          </cell>
          <cell r="G1981">
            <v>1.5</v>
          </cell>
          <cell r="H1981">
            <v>17.86</v>
          </cell>
          <cell r="V1981">
            <v>56.71</v>
          </cell>
        </row>
        <row r="1982">
          <cell r="A1982" t="str">
            <v>Morris Sh-2008-1</v>
          </cell>
          <cell r="B1982" t="str">
            <v>Morris Sh-2008</v>
          </cell>
          <cell r="G1982">
            <v>0.9</v>
          </cell>
          <cell r="H1982">
            <v>17.86</v>
          </cell>
          <cell r="V1982">
            <v>34.42</v>
          </cell>
        </row>
        <row r="1983">
          <cell r="A1983" t="str">
            <v>Morris Sh-2008-2</v>
          </cell>
          <cell r="B1983" t="str">
            <v>Morris Sh-2008</v>
          </cell>
          <cell r="G1983">
            <v>1.7</v>
          </cell>
          <cell r="H1983">
            <v>16.13</v>
          </cell>
          <cell r="V1983">
            <v>57.45</v>
          </cell>
        </row>
        <row r="1984">
          <cell r="A1984" t="str">
            <v>Morris Sh-2008-3</v>
          </cell>
          <cell r="B1984" t="str">
            <v>Morris Sh-2008</v>
          </cell>
          <cell r="G1984">
            <v>1.6</v>
          </cell>
          <cell r="H1984">
            <v>17.86</v>
          </cell>
          <cell r="V1984">
            <v>54.05</v>
          </cell>
        </row>
        <row r="1985">
          <cell r="A1985" t="str">
            <v>Morris Sh-2008-4</v>
          </cell>
          <cell r="B1985" t="str">
            <v>Morris Sh-2008</v>
          </cell>
          <cell r="G1985">
            <v>1.9</v>
          </cell>
          <cell r="H1985">
            <v>17.28</v>
          </cell>
          <cell r="V1985">
            <v>66.400000000000006</v>
          </cell>
        </row>
        <row r="1986">
          <cell r="A1986" t="str">
            <v>Morris Sh-2008-5</v>
          </cell>
          <cell r="B1986" t="str">
            <v>Morris Sh-2008</v>
          </cell>
          <cell r="G1986">
            <v>3.2</v>
          </cell>
          <cell r="H1986">
            <v>17.86</v>
          </cell>
          <cell r="V1986">
            <v>111.36</v>
          </cell>
        </row>
        <row r="1987">
          <cell r="A1987" t="str">
            <v>Morris Sh-2008-6</v>
          </cell>
          <cell r="B1987" t="str">
            <v>Morris Sh-2008</v>
          </cell>
          <cell r="G1987">
            <v>2.6</v>
          </cell>
          <cell r="H1987">
            <v>17.28</v>
          </cell>
          <cell r="V1987">
            <v>101.01</v>
          </cell>
        </row>
        <row r="1988">
          <cell r="A1988" t="str">
            <v>Morris Sh-2008-7</v>
          </cell>
          <cell r="B1988" t="str">
            <v>Morris Sh-2008</v>
          </cell>
          <cell r="G1988">
            <v>2</v>
          </cell>
          <cell r="H1988">
            <v>17.86</v>
          </cell>
          <cell r="V1988">
            <v>80.69</v>
          </cell>
        </row>
        <row r="1989">
          <cell r="A1989" t="str">
            <v>Morris Sh-2008-8</v>
          </cell>
          <cell r="B1989" t="str">
            <v>Morris Sh-2008</v>
          </cell>
          <cell r="G1989">
            <v>2.2999999999999998</v>
          </cell>
          <cell r="H1989">
            <v>17.86</v>
          </cell>
          <cell r="V1989">
            <v>92.54</v>
          </cell>
        </row>
        <row r="1990">
          <cell r="A1990" t="str">
            <v>Morris Sh-2008-9</v>
          </cell>
          <cell r="B1990" t="str">
            <v>Morris Sh-2008</v>
          </cell>
          <cell r="G1990">
            <v>2.1</v>
          </cell>
          <cell r="H1990">
            <v>17.28</v>
          </cell>
          <cell r="V1990">
            <v>81.66</v>
          </cell>
        </row>
        <row r="1991">
          <cell r="A1991" t="str">
            <v>Morris Sh-2008-10</v>
          </cell>
          <cell r="B1991" t="str">
            <v>Morris Sh-2008</v>
          </cell>
          <cell r="G1991">
            <v>1</v>
          </cell>
          <cell r="H1991">
            <v>17.86</v>
          </cell>
          <cell r="V1991">
            <v>38.97</v>
          </cell>
        </row>
        <row r="1992">
          <cell r="A1992" t="str">
            <v>Morris Sh-2008-11</v>
          </cell>
          <cell r="B1992" t="str">
            <v>Morris Sh-2008</v>
          </cell>
          <cell r="G1992">
            <v>1.2</v>
          </cell>
          <cell r="H1992">
            <v>17.28</v>
          </cell>
          <cell r="V1992">
            <v>47.2</v>
          </cell>
        </row>
        <row r="1993">
          <cell r="A1993" t="str">
            <v>Morris Sh-2008-12</v>
          </cell>
          <cell r="B1993" t="str">
            <v>Morris Sh-2008</v>
          </cell>
          <cell r="G1993">
            <v>1.5</v>
          </cell>
          <cell r="H1993">
            <v>17.86</v>
          </cell>
          <cell r="V1993">
            <v>59.8</v>
          </cell>
        </row>
        <row r="1994">
          <cell r="A1994" t="str">
            <v>Morris Sh-2009-1</v>
          </cell>
          <cell r="B1994" t="str">
            <v>Morris Sh-2009</v>
          </cell>
          <cell r="G1994">
            <v>0.9</v>
          </cell>
          <cell r="H1994">
            <v>17.86</v>
          </cell>
          <cell r="V1994">
            <v>33.869999999999997</v>
          </cell>
        </row>
        <row r="1995">
          <cell r="A1995" t="str">
            <v>Morris Sh-2009-2</v>
          </cell>
          <cell r="B1995" t="str">
            <v>Morris Sh-2009</v>
          </cell>
          <cell r="G1995">
            <v>1.7</v>
          </cell>
          <cell r="H1995">
            <v>16.13</v>
          </cell>
          <cell r="V1995">
            <v>58.89</v>
          </cell>
        </row>
        <row r="1996">
          <cell r="A1996" t="str">
            <v>Morris Sh-2009-3</v>
          </cell>
          <cell r="B1996" t="str">
            <v>Morris Sh-2009</v>
          </cell>
          <cell r="G1996">
            <v>1.6</v>
          </cell>
          <cell r="H1996">
            <v>17.86</v>
          </cell>
          <cell r="V1996">
            <v>54.59</v>
          </cell>
        </row>
        <row r="1997">
          <cell r="A1997" t="str">
            <v>Morris Sh-2009-4</v>
          </cell>
          <cell r="B1997" t="str">
            <v>Morris Sh-2009</v>
          </cell>
          <cell r="G1997">
            <v>1.9</v>
          </cell>
          <cell r="H1997">
            <v>17.28</v>
          </cell>
          <cell r="V1997">
            <v>63.21</v>
          </cell>
        </row>
        <row r="1998">
          <cell r="A1998" t="str">
            <v>Morris Sh-2009-5</v>
          </cell>
          <cell r="B1998" t="str">
            <v>Morris Sh-2009</v>
          </cell>
          <cell r="G1998">
            <v>3.2</v>
          </cell>
          <cell r="H1998">
            <v>17.86</v>
          </cell>
          <cell r="V1998">
            <v>113.47</v>
          </cell>
        </row>
        <row r="1999">
          <cell r="A1999" t="str">
            <v>Morris Sh-2009-6</v>
          </cell>
          <cell r="B1999" t="str">
            <v>Morris Sh-2009</v>
          </cell>
          <cell r="G1999">
            <v>2.6</v>
          </cell>
          <cell r="H1999">
            <v>17.28</v>
          </cell>
          <cell r="V1999">
            <v>101.89</v>
          </cell>
        </row>
        <row r="2000">
          <cell r="A2000" t="str">
            <v>Morris Sh-2009-7</v>
          </cell>
          <cell r="B2000" t="str">
            <v>Morris Sh-2009</v>
          </cell>
          <cell r="G2000">
            <v>2</v>
          </cell>
          <cell r="H2000">
            <v>17.86</v>
          </cell>
          <cell r="V2000">
            <v>81.22</v>
          </cell>
        </row>
        <row r="2001">
          <cell r="A2001" t="str">
            <v>Morris Sh-2009-8</v>
          </cell>
          <cell r="B2001" t="str">
            <v>Morris Sh-2009</v>
          </cell>
          <cell r="G2001">
            <v>2.2999999999999998</v>
          </cell>
          <cell r="H2001">
            <v>17.86</v>
          </cell>
          <cell r="V2001">
            <v>93.58</v>
          </cell>
        </row>
        <row r="2002">
          <cell r="A2002" t="str">
            <v>Morris Sh-2009-9</v>
          </cell>
          <cell r="B2002" t="str">
            <v>Morris Sh-2009</v>
          </cell>
          <cell r="G2002">
            <v>2.1</v>
          </cell>
          <cell r="H2002">
            <v>17.28</v>
          </cell>
          <cell r="V2002">
            <v>81.489999999999995</v>
          </cell>
        </row>
        <row r="2003">
          <cell r="A2003" t="str">
            <v>Morris Sh-2009-10</v>
          </cell>
          <cell r="B2003" t="str">
            <v>Morris Sh-2009</v>
          </cell>
          <cell r="G2003">
            <v>1</v>
          </cell>
          <cell r="H2003">
            <v>17.86</v>
          </cell>
          <cell r="V2003">
            <v>39.94</v>
          </cell>
        </row>
        <row r="2004">
          <cell r="A2004" t="str">
            <v>Morris Sh-2009-11</v>
          </cell>
          <cell r="B2004" t="str">
            <v>Morris Sh-2009</v>
          </cell>
          <cell r="G2004">
            <v>1.2</v>
          </cell>
          <cell r="H2004">
            <v>17.28</v>
          </cell>
          <cell r="V2004">
            <v>45.68</v>
          </cell>
        </row>
        <row r="2005">
          <cell r="A2005" t="str">
            <v>Morris Sh-2009-12</v>
          </cell>
          <cell r="B2005" t="str">
            <v>Morris Sh-2009</v>
          </cell>
          <cell r="G2005">
            <v>1.5</v>
          </cell>
          <cell r="H2005">
            <v>17.86</v>
          </cell>
          <cell r="V2005">
            <v>61.15</v>
          </cell>
        </row>
        <row r="2006">
          <cell r="A2006" t="str">
            <v>Morris Sh-2010-1</v>
          </cell>
          <cell r="B2006" t="str">
            <v>Morris Sh-2010</v>
          </cell>
          <cell r="G2006">
            <v>0.9</v>
          </cell>
          <cell r="H2006">
            <v>17.86</v>
          </cell>
          <cell r="V2006">
            <v>34.39</v>
          </cell>
        </row>
        <row r="2007">
          <cell r="A2007" t="str">
            <v>Morris Sh-2010-2</v>
          </cell>
          <cell r="B2007" t="str">
            <v>Morris Sh-2010</v>
          </cell>
          <cell r="G2007">
            <v>1.7</v>
          </cell>
          <cell r="H2007">
            <v>16.13</v>
          </cell>
          <cell r="V2007">
            <v>57.77</v>
          </cell>
        </row>
        <row r="2008">
          <cell r="A2008" t="str">
            <v>Morris Sh-2010-3</v>
          </cell>
          <cell r="B2008" t="str">
            <v>Morris Sh-2010</v>
          </cell>
          <cell r="G2008">
            <v>1.6</v>
          </cell>
          <cell r="H2008">
            <v>17.86</v>
          </cell>
          <cell r="V2008">
            <v>52.07</v>
          </cell>
        </row>
        <row r="2009">
          <cell r="A2009" t="str">
            <v>Morris Sh-2010-4</v>
          </cell>
          <cell r="B2009" t="str">
            <v>Morris Sh-2010</v>
          </cell>
          <cell r="G2009">
            <v>1.9</v>
          </cell>
          <cell r="H2009">
            <v>17.28</v>
          </cell>
          <cell r="V2009">
            <v>69.010000000000005</v>
          </cell>
        </row>
        <row r="2010">
          <cell r="A2010" t="str">
            <v>Morris Sh-2010-5</v>
          </cell>
          <cell r="B2010" t="str">
            <v>Morris Sh-2010</v>
          </cell>
          <cell r="G2010">
            <v>3.2</v>
          </cell>
          <cell r="H2010">
            <v>17.86</v>
          </cell>
          <cell r="V2010">
            <v>114.52</v>
          </cell>
        </row>
        <row r="2011">
          <cell r="A2011" t="str">
            <v>Morris Sh-2010-6</v>
          </cell>
          <cell r="B2011" t="str">
            <v>Morris Sh-2010</v>
          </cell>
          <cell r="G2011">
            <v>2.6</v>
          </cell>
          <cell r="H2011">
            <v>17.28</v>
          </cell>
          <cell r="V2011">
            <v>104.32</v>
          </cell>
        </row>
        <row r="2012">
          <cell r="A2012" t="str">
            <v>Morris Sh-2010-7</v>
          </cell>
          <cell r="B2012" t="str">
            <v>Morris Sh-2010</v>
          </cell>
          <cell r="G2012">
            <v>2</v>
          </cell>
          <cell r="H2012">
            <v>17.86</v>
          </cell>
          <cell r="V2012">
            <v>81.58</v>
          </cell>
        </row>
        <row r="2013">
          <cell r="A2013" t="str">
            <v>Morris Sh-2010-8</v>
          </cell>
          <cell r="B2013" t="str">
            <v>Morris Sh-2010</v>
          </cell>
          <cell r="G2013">
            <v>2.2999999999999998</v>
          </cell>
          <cell r="H2013">
            <v>17.86</v>
          </cell>
          <cell r="V2013">
            <v>95.09</v>
          </cell>
        </row>
        <row r="2014">
          <cell r="A2014" t="str">
            <v>Morris Sh-2010-9</v>
          </cell>
          <cell r="B2014" t="str">
            <v>Morris Sh-2010</v>
          </cell>
          <cell r="G2014">
            <v>2.1</v>
          </cell>
          <cell r="H2014">
            <v>17.28</v>
          </cell>
          <cell r="V2014">
            <v>82.88</v>
          </cell>
        </row>
        <row r="2015">
          <cell r="A2015" t="str">
            <v>Morris Sh-2010-10</v>
          </cell>
          <cell r="B2015" t="str">
            <v>Morris Sh-2010</v>
          </cell>
          <cell r="G2015">
            <v>1</v>
          </cell>
          <cell r="H2015">
            <v>17.86</v>
          </cell>
          <cell r="V2015">
            <v>39.74</v>
          </cell>
        </row>
        <row r="2016">
          <cell r="A2016" t="str">
            <v>Morris Sh-2010-11</v>
          </cell>
          <cell r="B2016" t="str">
            <v>Morris Sh-2010</v>
          </cell>
          <cell r="G2016">
            <v>1.2</v>
          </cell>
          <cell r="H2016">
            <v>17.28</v>
          </cell>
          <cell r="V2016">
            <v>46.74</v>
          </cell>
        </row>
        <row r="2017">
          <cell r="A2017" t="str">
            <v>Morris Sh-2010-12</v>
          </cell>
          <cell r="B2017" t="str">
            <v>Morris Sh-2010</v>
          </cell>
          <cell r="G2017">
            <v>1.51</v>
          </cell>
          <cell r="H2017">
            <v>17.86</v>
          </cell>
          <cell r="V2017">
            <v>61.01</v>
          </cell>
        </row>
        <row r="2018">
          <cell r="A2018" t="str">
            <v>Morris Sh-2011-1</v>
          </cell>
          <cell r="B2018" t="str">
            <v>Morris Sh-2011</v>
          </cell>
          <cell r="G2018">
            <v>0.9</v>
          </cell>
          <cell r="H2018">
            <v>17.86</v>
          </cell>
          <cell r="V2018">
            <v>35.49</v>
          </cell>
        </row>
        <row r="2019">
          <cell r="A2019" t="str">
            <v>Morris Sh-2011-2</v>
          </cell>
          <cell r="B2019" t="str">
            <v>Morris Sh-2011</v>
          </cell>
          <cell r="G2019">
            <v>1.7</v>
          </cell>
          <cell r="H2019">
            <v>16.13</v>
          </cell>
          <cell r="V2019">
            <v>57.53</v>
          </cell>
        </row>
        <row r="2020">
          <cell r="A2020" t="str">
            <v>Morris Sh-2011-3</v>
          </cell>
          <cell r="B2020" t="str">
            <v>Morris Sh-2011</v>
          </cell>
          <cell r="G2020">
            <v>1.6</v>
          </cell>
          <cell r="H2020">
            <v>17.86</v>
          </cell>
          <cell r="V2020">
            <v>51.98</v>
          </cell>
        </row>
        <row r="2021">
          <cell r="A2021" t="str">
            <v>Morris Sh-2011-4</v>
          </cell>
          <cell r="B2021" t="str">
            <v>Morris Sh-2011</v>
          </cell>
          <cell r="G2021">
            <v>1.9</v>
          </cell>
          <cell r="H2021">
            <v>17.28</v>
          </cell>
          <cell r="V2021">
            <v>60.56</v>
          </cell>
        </row>
        <row r="2022">
          <cell r="A2022" t="str">
            <v>Morris Sh-2011-5</v>
          </cell>
          <cell r="B2022" t="str">
            <v>Morris Sh-2011</v>
          </cell>
          <cell r="G2022">
            <v>3.2</v>
          </cell>
          <cell r="H2022">
            <v>17.86</v>
          </cell>
          <cell r="V2022">
            <v>116.5</v>
          </cell>
        </row>
        <row r="2023">
          <cell r="A2023" t="str">
            <v>Morris Sh-2011-6</v>
          </cell>
          <cell r="B2023" t="str">
            <v>Morris Sh-2011</v>
          </cell>
          <cell r="G2023">
            <v>2.6</v>
          </cell>
          <cell r="H2023">
            <v>17.28</v>
          </cell>
          <cell r="V2023">
            <v>102.71</v>
          </cell>
        </row>
        <row r="2024">
          <cell r="A2024" t="str">
            <v>Morris Sh-2011-7</v>
          </cell>
          <cell r="B2024" t="str">
            <v>Morris Sh-2011</v>
          </cell>
          <cell r="G2024">
            <v>2</v>
          </cell>
          <cell r="H2024">
            <v>17.86</v>
          </cell>
          <cell r="V2024">
            <v>81.92</v>
          </cell>
        </row>
        <row r="2025">
          <cell r="A2025" t="str">
            <v>Morris Sh-2011-8</v>
          </cell>
          <cell r="B2025" t="str">
            <v>Morris Sh-2011</v>
          </cell>
          <cell r="G2025">
            <v>2.2999999999999998</v>
          </cell>
          <cell r="H2025">
            <v>17.86</v>
          </cell>
          <cell r="V2025">
            <v>96.08</v>
          </cell>
        </row>
        <row r="2026">
          <cell r="A2026" t="str">
            <v>Morris Sh-2011-9</v>
          </cell>
          <cell r="B2026" t="str">
            <v>Morris Sh-2011</v>
          </cell>
          <cell r="G2026">
            <v>2.1</v>
          </cell>
          <cell r="H2026">
            <v>17.28</v>
          </cell>
          <cell r="V2026">
            <v>81.83</v>
          </cell>
        </row>
        <row r="2027">
          <cell r="A2027" t="str">
            <v>Morris Sh-2011-10</v>
          </cell>
          <cell r="B2027" t="str">
            <v>Morris Sh-2011</v>
          </cell>
          <cell r="G2027">
            <v>1</v>
          </cell>
          <cell r="H2027">
            <v>17.86</v>
          </cell>
          <cell r="V2027">
            <v>40.18</v>
          </cell>
        </row>
        <row r="2028">
          <cell r="A2028" t="str">
            <v>Morris Sh-2011-11</v>
          </cell>
          <cell r="B2028" t="str">
            <v>Morris Sh-2011</v>
          </cell>
          <cell r="G2028">
            <v>1.2</v>
          </cell>
          <cell r="H2028">
            <v>17.28</v>
          </cell>
          <cell r="V2028">
            <v>46.76</v>
          </cell>
        </row>
        <row r="2029">
          <cell r="A2029" t="str">
            <v>Morris Sh-2011-12</v>
          </cell>
          <cell r="B2029" t="str">
            <v>Morris Sh-2011</v>
          </cell>
          <cell r="G2029">
            <v>1.51</v>
          </cell>
          <cell r="H2029">
            <v>17.86</v>
          </cell>
          <cell r="V2029">
            <v>60.16</v>
          </cell>
        </row>
        <row r="2030">
          <cell r="A2030" t="str">
            <v>Morris Sh-2012-1</v>
          </cell>
          <cell r="B2030" t="str">
            <v>Morris Sh-2012</v>
          </cell>
          <cell r="G2030">
            <v>0.9</v>
          </cell>
          <cell r="H2030">
            <v>17.86</v>
          </cell>
          <cell r="V2030">
            <v>34.44</v>
          </cell>
        </row>
        <row r="2031">
          <cell r="A2031" t="str">
            <v>Morris Sh-2012-2</v>
          </cell>
          <cell r="B2031" t="str">
            <v>Morris Sh-2012</v>
          </cell>
          <cell r="G2031">
            <v>1.7</v>
          </cell>
          <cell r="H2031">
            <v>16.13</v>
          </cell>
          <cell r="V2031">
            <v>57.99</v>
          </cell>
        </row>
        <row r="2032">
          <cell r="A2032" t="str">
            <v>Morris Sh-2012-3</v>
          </cell>
          <cell r="B2032" t="str">
            <v>Morris Sh-2012</v>
          </cell>
          <cell r="G2032">
            <v>1.6</v>
          </cell>
          <cell r="H2032">
            <v>17.86</v>
          </cell>
          <cell r="V2032">
            <v>47.73</v>
          </cell>
        </row>
        <row r="2033">
          <cell r="A2033" t="str">
            <v>Morris Sh-2012-4</v>
          </cell>
          <cell r="B2033" t="str">
            <v>Morris Sh-2012</v>
          </cell>
          <cell r="G2033">
            <v>1.9</v>
          </cell>
          <cell r="H2033">
            <v>17.28</v>
          </cell>
          <cell r="V2033">
            <v>66.75</v>
          </cell>
        </row>
        <row r="2034">
          <cell r="A2034" t="str">
            <v>Morris Sh-2012-5</v>
          </cell>
          <cell r="B2034" t="str">
            <v>Morris Sh-2012</v>
          </cell>
          <cell r="G2034">
            <v>3.2</v>
          </cell>
          <cell r="H2034">
            <v>17.86</v>
          </cell>
          <cell r="V2034">
            <v>117.06</v>
          </cell>
        </row>
        <row r="2035">
          <cell r="A2035" t="str">
            <v>Morris Sh-2012-6</v>
          </cell>
          <cell r="B2035" t="str">
            <v>Morris Sh-2012</v>
          </cell>
          <cell r="G2035">
            <v>2.6</v>
          </cell>
          <cell r="H2035">
            <v>17.28</v>
          </cell>
          <cell r="V2035">
            <v>103.6</v>
          </cell>
        </row>
        <row r="2036">
          <cell r="A2036" t="str">
            <v>Morris Sh-2012-7</v>
          </cell>
          <cell r="B2036" t="str">
            <v>Morris Sh-2012</v>
          </cell>
          <cell r="G2036">
            <v>2</v>
          </cell>
          <cell r="H2036">
            <v>17.86</v>
          </cell>
          <cell r="V2036">
            <v>84.42</v>
          </cell>
        </row>
        <row r="2037">
          <cell r="A2037" t="str">
            <v>Morris Sh-2012-8</v>
          </cell>
          <cell r="B2037" t="str">
            <v>Morris Sh-2012</v>
          </cell>
          <cell r="G2037">
            <v>2.2999999999999998</v>
          </cell>
          <cell r="H2037">
            <v>17.86</v>
          </cell>
          <cell r="V2037">
            <v>96.91</v>
          </cell>
        </row>
        <row r="2038">
          <cell r="A2038" t="str">
            <v>Morris Sh-2012-9</v>
          </cell>
          <cell r="B2038" t="str">
            <v>Morris Sh-2012</v>
          </cell>
          <cell r="G2038">
            <v>2.1</v>
          </cell>
          <cell r="H2038">
            <v>17.28</v>
          </cell>
          <cell r="V2038">
            <v>83.53</v>
          </cell>
        </row>
        <row r="2039">
          <cell r="A2039" t="str">
            <v>Morris Sh-2012-10</v>
          </cell>
          <cell r="B2039" t="str">
            <v>Morris Sh-2012</v>
          </cell>
          <cell r="G2039">
            <v>1</v>
          </cell>
          <cell r="H2039">
            <v>17.86</v>
          </cell>
          <cell r="V2039">
            <v>39.729999999999997</v>
          </cell>
        </row>
        <row r="2040">
          <cell r="A2040" t="str">
            <v>Morris Sh-2012-11</v>
          </cell>
          <cell r="B2040" t="str">
            <v>Morris Sh-2012</v>
          </cell>
          <cell r="G2040">
            <v>1.2</v>
          </cell>
          <cell r="H2040">
            <v>17.28</v>
          </cell>
          <cell r="V2040">
            <v>46.26</v>
          </cell>
        </row>
        <row r="2041">
          <cell r="A2041" t="str">
            <v>Morris Sh-2012-12</v>
          </cell>
          <cell r="B2041" t="str">
            <v>Morris Sh-2012</v>
          </cell>
          <cell r="G2041">
            <v>1.51</v>
          </cell>
          <cell r="H2041">
            <v>17.86</v>
          </cell>
          <cell r="V2041">
            <v>64.47</v>
          </cell>
        </row>
        <row r="2042">
          <cell r="A2042" t="str">
            <v>Morris Sh-2013-1</v>
          </cell>
          <cell r="B2042" t="str">
            <v>Morris Sh-2013</v>
          </cell>
          <cell r="G2042">
            <v>0.9</v>
          </cell>
          <cell r="H2042">
            <v>17.86</v>
          </cell>
          <cell r="V2042">
            <v>35.840000000000003</v>
          </cell>
        </row>
        <row r="2043">
          <cell r="A2043" t="str">
            <v>Morris Sh-2013-2</v>
          </cell>
          <cell r="B2043" t="str">
            <v>Morris Sh-2013</v>
          </cell>
          <cell r="G2043">
            <v>1.7</v>
          </cell>
          <cell r="H2043">
            <v>16.13</v>
          </cell>
          <cell r="V2043">
            <v>58.99</v>
          </cell>
        </row>
        <row r="2044">
          <cell r="A2044" t="str">
            <v>Morris Sh-2013-3</v>
          </cell>
          <cell r="B2044" t="str">
            <v>Morris Sh-2013</v>
          </cell>
          <cell r="G2044">
            <v>1.6</v>
          </cell>
          <cell r="H2044">
            <v>17.86</v>
          </cell>
          <cell r="V2044">
            <v>53.03</v>
          </cell>
        </row>
        <row r="2045">
          <cell r="A2045" t="str">
            <v>Morris Sh-2013-4</v>
          </cell>
          <cell r="B2045" t="str">
            <v>Morris Sh-2013</v>
          </cell>
          <cell r="G2045">
            <v>1.9</v>
          </cell>
          <cell r="H2045">
            <v>17.28</v>
          </cell>
          <cell r="V2045">
            <v>68.52</v>
          </cell>
        </row>
        <row r="2046">
          <cell r="A2046" t="str">
            <v>Morris Sh-2013-5</v>
          </cell>
          <cell r="B2046" t="str">
            <v>Morris Sh-2013</v>
          </cell>
          <cell r="G2046">
            <v>3.2</v>
          </cell>
          <cell r="H2046">
            <v>17.86</v>
          </cell>
          <cell r="V2046">
            <v>115.71</v>
          </cell>
        </row>
        <row r="2047">
          <cell r="A2047" t="str">
            <v>Morris Sh-2013-6</v>
          </cell>
          <cell r="B2047" t="str">
            <v>Morris Sh-2013</v>
          </cell>
          <cell r="G2047">
            <v>2.6</v>
          </cell>
          <cell r="H2047">
            <v>17.28</v>
          </cell>
          <cell r="V2047">
            <v>105.77</v>
          </cell>
        </row>
        <row r="2048">
          <cell r="A2048" t="str">
            <v>Morris Sh-2013-7</v>
          </cell>
          <cell r="B2048" t="str">
            <v>Morris Sh-2013</v>
          </cell>
          <cell r="G2048">
            <v>2</v>
          </cell>
          <cell r="H2048">
            <v>17.86</v>
          </cell>
          <cell r="V2048">
            <v>80.97</v>
          </cell>
        </row>
        <row r="2049">
          <cell r="A2049" t="str">
            <v>Morris Sh-2013-8</v>
          </cell>
          <cell r="B2049" t="str">
            <v>Morris Sh-2013</v>
          </cell>
          <cell r="G2049">
            <v>2.2999999999999998</v>
          </cell>
          <cell r="H2049">
            <v>17.86</v>
          </cell>
          <cell r="V2049">
            <v>96.83</v>
          </cell>
        </row>
        <row r="2050">
          <cell r="A2050" t="str">
            <v>Morris Sh-2013-9</v>
          </cell>
          <cell r="B2050" t="str">
            <v>Morris Sh-2013</v>
          </cell>
          <cell r="G2050">
            <v>2.1</v>
          </cell>
          <cell r="H2050">
            <v>17.28</v>
          </cell>
          <cell r="V2050">
            <v>85.47</v>
          </cell>
        </row>
        <row r="2051">
          <cell r="A2051" t="str">
            <v>Morris Sh-2013-10</v>
          </cell>
          <cell r="B2051" t="str">
            <v>Morris Sh-2013</v>
          </cell>
          <cell r="G2051">
            <v>1</v>
          </cell>
          <cell r="H2051">
            <v>17.86</v>
          </cell>
          <cell r="V2051">
            <v>41.23</v>
          </cell>
        </row>
        <row r="2052">
          <cell r="A2052" t="str">
            <v>Morris Sh-2013-11</v>
          </cell>
          <cell r="B2052" t="str">
            <v>Morris Sh-2013</v>
          </cell>
          <cell r="G2052">
            <v>1.2</v>
          </cell>
          <cell r="H2052">
            <v>17.28</v>
          </cell>
          <cell r="V2052">
            <v>47.56</v>
          </cell>
        </row>
        <row r="2053">
          <cell r="A2053" t="str">
            <v>Morris Sh-2013-12</v>
          </cell>
          <cell r="B2053" t="str">
            <v>Morris Sh-2013</v>
          </cell>
          <cell r="G2053">
            <v>1.51</v>
          </cell>
          <cell r="H2053">
            <v>17.86</v>
          </cell>
          <cell r="V2053">
            <v>62.62</v>
          </cell>
        </row>
        <row r="2054">
          <cell r="A2054" t="str">
            <v>Morris Sh-2014-1</v>
          </cell>
          <cell r="B2054" t="str">
            <v>Morris Sh-2014</v>
          </cell>
          <cell r="G2054">
            <v>0.9</v>
          </cell>
          <cell r="H2054">
            <v>17.86</v>
          </cell>
          <cell r="V2054">
            <v>35.92</v>
          </cell>
        </row>
        <row r="2055">
          <cell r="A2055" t="str">
            <v>Morris Sh-2014-2</v>
          </cell>
          <cell r="B2055" t="str">
            <v>Morris Sh-2014</v>
          </cell>
          <cell r="G2055">
            <v>1.7</v>
          </cell>
          <cell r="H2055">
            <v>16.13</v>
          </cell>
          <cell r="V2055">
            <v>62.03</v>
          </cell>
        </row>
        <row r="2056">
          <cell r="A2056" t="str">
            <v>Morris Sh-2014-3</v>
          </cell>
          <cell r="B2056" t="str">
            <v>Morris Sh-2014</v>
          </cell>
          <cell r="G2056">
            <v>1.6</v>
          </cell>
          <cell r="H2056">
            <v>17.86</v>
          </cell>
          <cell r="V2056">
            <v>48.8</v>
          </cell>
        </row>
        <row r="2057">
          <cell r="A2057" t="str">
            <v>Morris Sh-2014-4</v>
          </cell>
          <cell r="B2057" t="str">
            <v>Morris Sh-2014</v>
          </cell>
          <cell r="G2057">
            <v>1.9</v>
          </cell>
          <cell r="H2057">
            <v>17.28</v>
          </cell>
          <cell r="V2057">
            <v>68.77</v>
          </cell>
        </row>
        <row r="2058">
          <cell r="A2058" t="str">
            <v>Morris Sh-2014-5</v>
          </cell>
          <cell r="B2058" t="str">
            <v>Morris Sh-2014</v>
          </cell>
          <cell r="G2058">
            <v>3.2</v>
          </cell>
          <cell r="H2058">
            <v>17.86</v>
          </cell>
          <cell r="V2058">
            <v>117.86</v>
          </cell>
        </row>
        <row r="2059">
          <cell r="A2059" t="str">
            <v>Morris Sh-2014-6</v>
          </cell>
          <cell r="B2059" t="str">
            <v>Morris Sh-2014</v>
          </cell>
          <cell r="G2059">
            <v>2.6</v>
          </cell>
          <cell r="H2059">
            <v>17.28</v>
          </cell>
          <cell r="V2059">
            <v>104.23</v>
          </cell>
        </row>
        <row r="2060">
          <cell r="A2060" t="str">
            <v>Morris Sh-2014-7</v>
          </cell>
          <cell r="B2060" t="str">
            <v>Morris Sh-2014</v>
          </cell>
          <cell r="G2060">
            <v>2</v>
          </cell>
          <cell r="H2060">
            <v>17.86</v>
          </cell>
          <cell r="V2060">
            <v>85.12</v>
          </cell>
        </row>
        <row r="2061">
          <cell r="A2061" t="str">
            <v>Morris Sh-2014-8</v>
          </cell>
          <cell r="B2061" t="str">
            <v>Morris Sh-2014</v>
          </cell>
          <cell r="G2061">
            <v>2.2999999999999998</v>
          </cell>
          <cell r="H2061">
            <v>17.86</v>
          </cell>
          <cell r="V2061">
            <v>97.2</v>
          </cell>
        </row>
        <row r="2062">
          <cell r="A2062" t="str">
            <v>Morris Sh-2014-9</v>
          </cell>
          <cell r="B2062" t="str">
            <v>Morris Sh-2014</v>
          </cell>
          <cell r="G2062">
            <v>2.1</v>
          </cell>
          <cell r="H2062">
            <v>17.28</v>
          </cell>
          <cell r="V2062">
            <v>85.48</v>
          </cell>
        </row>
        <row r="2063">
          <cell r="A2063" t="str">
            <v>Morris Sh-2014-10</v>
          </cell>
          <cell r="B2063" t="str">
            <v>Morris Sh-2014</v>
          </cell>
          <cell r="G2063">
            <v>1</v>
          </cell>
          <cell r="H2063">
            <v>17.86</v>
          </cell>
          <cell r="V2063">
            <v>40.96</v>
          </cell>
        </row>
        <row r="2064">
          <cell r="A2064" t="str">
            <v>Morris Sh-2014-11</v>
          </cell>
          <cell r="B2064" t="str">
            <v>Morris Sh-2014</v>
          </cell>
          <cell r="G2064">
            <v>1.2</v>
          </cell>
          <cell r="H2064">
            <v>17.28</v>
          </cell>
          <cell r="V2064">
            <v>44.99</v>
          </cell>
        </row>
        <row r="2065">
          <cell r="A2065" t="str">
            <v>Morris Sh-2014-12</v>
          </cell>
          <cell r="B2065" t="str">
            <v>Morris Sh-2014</v>
          </cell>
          <cell r="G2065">
            <v>1.51</v>
          </cell>
          <cell r="H2065">
            <v>17.86</v>
          </cell>
          <cell r="V2065">
            <v>63.35</v>
          </cell>
        </row>
        <row r="2066">
          <cell r="A2066" t="str">
            <v>Morris Sh-2015-1</v>
          </cell>
          <cell r="B2066" t="str">
            <v>Morris Sh-2015</v>
          </cell>
          <cell r="G2066">
            <v>0.9</v>
          </cell>
          <cell r="H2066">
            <v>17.86</v>
          </cell>
          <cell r="V2066">
            <v>36.42</v>
          </cell>
        </row>
        <row r="2067">
          <cell r="A2067" t="str">
            <v>Morris Sh-2015-2</v>
          </cell>
          <cell r="B2067" t="str">
            <v>Morris Sh-2015</v>
          </cell>
          <cell r="G2067">
            <v>1.7</v>
          </cell>
          <cell r="H2067">
            <v>16.13</v>
          </cell>
          <cell r="V2067">
            <v>60.22</v>
          </cell>
        </row>
        <row r="2068">
          <cell r="A2068" t="str">
            <v>Morris Sh-2015-3</v>
          </cell>
          <cell r="B2068" t="str">
            <v>Morris Sh-2015</v>
          </cell>
          <cell r="G2068">
            <v>1.6</v>
          </cell>
          <cell r="H2068">
            <v>17.86</v>
          </cell>
          <cell r="V2068">
            <v>56.43</v>
          </cell>
        </row>
        <row r="2069">
          <cell r="A2069" t="str">
            <v>Morris Sh-2015-4</v>
          </cell>
          <cell r="B2069" t="str">
            <v>Morris Sh-2015</v>
          </cell>
          <cell r="G2069">
            <v>1.9</v>
          </cell>
          <cell r="H2069">
            <v>17.28</v>
          </cell>
          <cell r="V2069">
            <v>64</v>
          </cell>
        </row>
        <row r="2070">
          <cell r="A2070" t="str">
            <v>Morris Sh-2015-5</v>
          </cell>
          <cell r="B2070" t="str">
            <v>Morris Sh-2015</v>
          </cell>
          <cell r="G2070">
            <v>3.2</v>
          </cell>
          <cell r="H2070">
            <v>17.86</v>
          </cell>
          <cell r="V2070">
            <v>121.12</v>
          </cell>
        </row>
        <row r="2071">
          <cell r="A2071" t="str">
            <v>Morris Sh-2015-6</v>
          </cell>
          <cell r="B2071" t="str">
            <v>Morris Sh-2015</v>
          </cell>
          <cell r="G2071">
            <v>2.6</v>
          </cell>
          <cell r="H2071">
            <v>17.28</v>
          </cell>
          <cell r="V2071">
            <v>105.78</v>
          </cell>
        </row>
        <row r="2072">
          <cell r="A2072" t="str">
            <v>Morris Sh-2015-7</v>
          </cell>
          <cell r="B2072" t="str">
            <v>Morris Sh-2015</v>
          </cell>
          <cell r="G2072">
            <v>2</v>
          </cell>
          <cell r="H2072">
            <v>17.86</v>
          </cell>
          <cell r="V2072">
            <v>84.51</v>
          </cell>
        </row>
        <row r="2073">
          <cell r="A2073" t="str">
            <v>Morris Sh-2015-8</v>
          </cell>
          <cell r="B2073" t="str">
            <v>Morris Sh-2015</v>
          </cell>
          <cell r="G2073">
            <v>2.2999999999999998</v>
          </cell>
          <cell r="H2073">
            <v>17.86</v>
          </cell>
          <cell r="V2073">
            <v>98.36</v>
          </cell>
        </row>
        <row r="2074">
          <cell r="A2074" t="str">
            <v>Morris Sh-2015-9</v>
          </cell>
          <cell r="B2074" t="str">
            <v>Morris Sh-2015</v>
          </cell>
          <cell r="G2074">
            <v>2.1</v>
          </cell>
          <cell r="H2074">
            <v>17.28</v>
          </cell>
          <cell r="V2074">
            <v>85.98</v>
          </cell>
        </row>
        <row r="2075">
          <cell r="A2075" t="str">
            <v>Morris Sh-2015-10</v>
          </cell>
          <cell r="B2075" t="str">
            <v>Morris Sh-2015</v>
          </cell>
          <cell r="G2075">
            <v>1</v>
          </cell>
          <cell r="H2075">
            <v>17.86</v>
          </cell>
          <cell r="V2075">
            <v>41.63</v>
          </cell>
        </row>
        <row r="2076">
          <cell r="A2076" t="str">
            <v>Morris Sh-2015-11</v>
          </cell>
          <cell r="B2076" t="str">
            <v>Morris Sh-2015</v>
          </cell>
          <cell r="G2076">
            <v>1.2</v>
          </cell>
          <cell r="H2076">
            <v>17.28</v>
          </cell>
          <cell r="V2076">
            <v>49.53</v>
          </cell>
        </row>
        <row r="2077">
          <cell r="A2077" t="str">
            <v>Morris Sh-2015-12</v>
          </cell>
          <cell r="B2077" t="str">
            <v>Morris Sh-2015</v>
          </cell>
          <cell r="G2077">
            <v>1.51</v>
          </cell>
          <cell r="H2077">
            <v>17.86</v>
          </cell>
          <cell r="V2077">
            <v>64.27</v>
          </cell>
        </row>
        <row r="2078">
          <cell r="A2078" t="str">
            <v>Morris Sh-2016-1</v>
          </cell>
          <cell r="B2078" t="str">
            <v>Morris Sh-2016</v>
          </cell>
          <cell r="G2078">
            <v>0.9</v>
          </cell>
          <cell r="H2078">
            <v>17.86</v>
          </cell>
          <cell r="V2078">
            <v>35.479999999999997</v>
          </cell>
        </row>
        <row r="2079">
          <cell r="A2079" t="str">
            <v>Morris Sh-2016-2</v>
          </cell>
          <cell r="B2079" t="str">
            <v>Morris Sh-2016</v>
          </cell>
          <cell r="G2079">
            <v>1.7</v>
          </cell>
          <cell r="H2079">
            <v>16.13</v>
          </cell>
          <cell r="V2079">
            <v>61.84</v>
          </cell>
        </row>
        <row r="2080">
          <cell r="A2080" t="str">
            <v>Morris Sh-2016-3</v>
          </cell>
          <cell r="B2080" t="str">
            <v>Morris Sh-2016</v>
          </cell>
          <cell r="G2080">
            <v>1.6</v>
          </cell>
          <cell r="H2080">
            <v>17.86</v>
          </cell>
          <cell r="V2080">
            <v>52.36</v>
          </cell>
        </row>
        <row r="2081">
          <cell r="A2081" t="str">
            <v>Morris Sh-2016-4</v>
          </cell>
          <cell r="B2081" t="str">
            <v>Morris Sh-2016</v>
          </cell>
          <cell r="G2081">
            <v>1.9</v>
          </cell>
          <cell r="H2081">
            <v>17.28</v>
          </cell>
          <cell r="V2081">
            <v>57.09</v>
          </cell>
        </row>
        <row r="2082">
          <cell r="A2082" t="str">
            <v>Morris Sh-2016-5</v>
          </cell>
          <cell r="B2082" t="str">
            <v>Morris Sh-2016</v>
          </cell>
          <cell r="G2082">
            <v>3.2</v>
          </cell>
          <cell r="H2082">
            <v>17.86</v>
          </cell>
          <cell r="V2082">
            <v>119.96</v>
          </cell>
        </row>
        <row r="2083">
          <cell r="A2083" t="str">
            <v>Morris Sh-2016-6</v>
          </cell>
          <cell r="B2083" t="str">
            <v>Morris Sh-2016</v>
          </cell>
          <cell r="G2083">
            <v>2.6</v>
          </cell>
          <cell r="H2083">
            <v>17.28</v>
          </cell>
          <cell r="V2083">
            <v>106.61</v>
          </cell>
        </row>
        <row r="2084">
          <cell r="A2084" t="str">
            <v>Morris Sh-2016-7</v>
          </cell>
          <cell r="B2084" t="str">
            <v>Morris Sh-2016</v>
          </cell>
          <cell r="G2084">
            <v>2</v>
          </cell>
          <cell r="H2084">
            <v>17.86</v>
          </cell>
          <cell r="V2084">
            <v>84.77</v>
          </cell>
        </row>
        <row r="2085">
          <cell r="A2085" t="str">
            <v>Morris Sh-2016-8</v>
          </cell>
          <cell r="B2085" t="str">
            <v>Morris Sh-2016</v>
          </cell>
          <cell r="G2085">
            <v>2.2999999999999998</v>
          </cell>
          <cell r="H2085">
            <v>17.86</v>
          </cell>
          <cell r="V2085">
            <v>98.24</v>
          </cell>
        </row>
        <row r="2086">
          <cell r="A2086" t="str">
            <v>Morris Sh-2016-9</v>
          </cell>
          <cell r="B2086" t="str">
            <v>Morris Sh-2016</v>
          </cell>
          <cell r="G2086">
            <v>2.1</v>
          </cell>
          <cell r="H2086">
            <v>17.28</v>
          </cell>
          <cell r="V2086">
            <v>85.66</v>
          </cell>
        </row>
        <row r="2087">
          <cell r="A2087" t="str">
            <v>Morris Sh-2016-10</v>
          </cell>
          <cell r="B2087" t="str">
            <v>Morris Sh-2016</v>
          </cell>
          <cell r="G2087">
            <v>1</v>
          </cell>
          <cell r="H2087">
            <v>17.86</v>
          </cell>
          <cell r="V2087">
            <v>41.57</v>
          </cell>
        </row>
        <row r="2088">
          <cell r="A2088" t="str">
            <v>Morris Sh-2016-11</v>
          </cell>
          <cell r="B2088" t="str">
            <v>Morris Sh-2016</v>
          </cell>
          <cell r="G2088">
            <v>1.2</v>
          </cell>
          <cell r="H2088">
            <v>17.28</v>
          </cell>
          <cell r="V2088">
            <v>46</v>
          </cell>
        </row>
        <row r="2089">
          <cell r="A2089" t="str">
            <v>Morris Sh-2016-12</v>
          </cell>
          <cell r="B2089" t="str">
            <v>Morris Sh-2016</v>
          </cell>
          <cell r="G2089">
            <v>1.51</v>
          </cell>
          <cell r="H2089">
            <v>17.86</v>
          </cell>
          <cell r="V2089">
            <v>66.319999999999993</v>
          </cell>
        </row>
        <row r="2090">
          <cell r="A2090" t="str">
            <v>Morris Sh-2017-1</v>
          </cell>
          <cell r="B2090" t="str">
            <v>Morris Sh-2017</v>
          </cell>
          <cell r="G2090">
            <v>0.9</v>
          </cell>
          <cell r="H2090">
            <v>17.86</v>
          </cell>
          <cell r="V2090">
            <v>34.909999999999997</v>
          </cell>
        </row>
        <row r="2091">
          <cell r="A2091" t="str">
            <v>Morris Sh-2017-2</v>
          </cell>
          <cell r="B2091" t="str">
            <v>Morris Sh-2017</v>
          </cell>
          <cell r="G2091">
            <v>1.7</v>
          </cell>
          <cell r="H2091">
            <v>16.13</v>
          </cell>
          <cell r="V2091">
            <v>63.86</v>
          </cell>
        </row>
        <row r="2092">
          <cell r="A2092" t="str">
            <v>Morris Sh-2017-3</v>
          </cell>
          <cell r="B2092" t="str">
            <v>Morris Sh-2017</v>
          </cell>
          <cell r="G2092">
            <v>1.6</v>
          </cell>
          <cell r="H2092">
            <v>17.86</v>
          </cell>
          <cell r="V2092">
            <v>52.76</v>
          </cell>
        </row>
        <row r="2093">
          <cell r="A2093" t="str">
            <v>Morris Sh-2017-4</v>
          </cell>
          <cell r="B2093" t="str">
            <v>Morris Sh-2017</v>
          </cell>
          <cell r="G2093">
            <v>1.9</v>
          </cell>
          <cell r="H2093">
            <v>17.28</v>
          </cell>
          <cell r="V2093">
            <v>64.66</v>
          </cell>
        </row>
        <row r="2094">
          <cell r="A2094" t="str">
            <v>Morris Sh-2017-5</v>
          </cell>
          <cell r="B2094" t="str">
            <v>Morris Sh-2017</v>
          </cell>
          <cell r="G2094">
            <v>3.2</v>
          </cell>
          <cell r="H2094">
            <v>17.86</v>
          </cell>
          <cell r="V2094">
            <v>119.28</v>
          </cell>
        </row>
        <row r="2095">
          <cell r="A2095" t="str">
            <v>Morris Sh-2017-6</v>
          </cell>
          <cell r="B2095" t="str">
            <v>Morris Sh-2017</v>
          </cell>
          <cell r="G2095">
            <v>2.6</v>
          </cell>
          <cell r="H2095">
            <v>17.28</v>
          </cell>
          <cell r="V2095">
            <v>107.59</v>
          </cell>
        </row>
        <row r="2096">
          <cell r="A2096" t="str">
            <v>Morris Sh-2017-7</v>
          </cell>
          <cell r="B2096" t="str">
            <v>Morris Sh-2017</v>
          </cell>
          <cell r="G2096">
            <v>2</v>
          </cell>
          <cell r="H2096">
            <v>17.86</v>
          </cell>
          <cell r="V2096">
            <v>85.18</v>
          </cell>
        </row>
        <row r="2097">
          <cell r="A2097" t="str">
            <v>Morris Sh-2017-8</v>
          </cell>
          <cell r="B2097" t="str">
            <v>Morris Sh-2017</v>
          </cell>
          <cell r="G2097">
            <v>2.2999999999999998</v>
          </cell>
          <cell r="H2097">
            <v>17.86</v>
          </cell>
          <cell r="V2097">
            <v>99</v>
          </cell>
        </row>
        <row r="2098">
          <cell r="A2098" t="str">
            <v>Morris Sh-2017-9</v>
          </cell>
          <cell r="B2098" t="str">
            <v>Morris Sh-2017</v>
          </cell>
          <cell r="G2098">
            <v>2.1</v>
          </cell>
          <cell r="H2098">
            <v>17.28</v>
          </cell>
          <cell r="V2098">
            <v>86.78</v>
          </cell>
        </row>
        <row r="2099">
          <cell r="A2099" t="str">
            <v>Morris Sh-2017-10</v>
          </cell>
          <cell r="B2099" t="str">
            <v>Morris Sh-2017</v>
          </cell>
          <cell r="G2099">
            <v>1</v>
          </cell>
          <cell r="H2099">
            <v>17.86</v>
          </cell>
          <cell r="V2099">
            <v>42.35</v>
          </cell>
        </row>
        <row r="2100">
          <cell r="A2100" t="str">
            <v>Morris Sh-2017-11</v>
          </cell>
          <cell r="B2100" t="str">
            <v>Morris Sh-2017</v>
          </cell>
          <cell r="G2100">
            <v>1.2</v>
          </cell>
          <cell r="H2100">
            <v>17.28</v>
          </cell>
          <cell r="V2100">
            <v>43.52</v>
          </cell>
        </row>
        <row r="2101">
          <cell r="A2101" t="str">
            <v>Morris Sh-2017-12</v>
          </cell>
          <cell r="B2101" t="str">
            <v>Morris Sh-2017</v>
          </cell>
          <cell r="G2101">
            <v>1.51</v>
          </cell>
          <cell r="H2101">
            <v>17.86</v>
          </cell>
          <cell r="V2101">
            <v>65.2</v>
          </cell>
        </row>
        <row r="2102">
          <cell r="A2102" t="str">
            <v>Morris Sh-2018-1</v>
          </cell>
          <cell r="B2102" t="str">
            <v>Morris Sh-2018</v>
          </cell>
          <cell r="G2102">
            <v>0.9</v>
          </cell>
          <cell r="H2102">
            <v>17.86</v>
          </cell>
          <cell r="V2102">
            <v>35.03</v>
          </cell>
        </row>
        <row r="2103">
          <cell r="A2103" t="str">
            <v>Morris Sh-2018-2</v>
          </cell>
          <cell r="B2103" t="str">
            <v>Morris Sh-2018</v>
          </cell>
          <cell r="G2103">
            <v>1.7</v>
          </cell>
          <cell r="H2103">
            <v>16.13</v>
          </cell>
          <cell r="V2103">
            <v>60</v>
          </cell>
        </row>
        <row r="2104">
          <cell r="A2104" t="str">
            <v>Morris Sh-2018-3</v>
          </cell>
          <cell r="B2104" t="str">
            <v>Morris Sh-2018</v>
          </cell>
          <cell r="G2104">
            <v>1.6</v>
          </cell>
          <cell r="H2104">
            <v>17.86</v>
          </cell>
          <cell r="V2104">
            <v>44.82</v>
          </cell>
        </row>
        <row r="2105">
          <cell r="A2105" t="str">
            <v>Morris Sh-2018-4</v>
          </cell>
          <cell r="B2105" t="str">
            <v>Morris Sh-2018</v>
          </cell>
          <cell r="G2105">
            <v>1.9</v>
          </cell>
          <cell r="H2105">
            <v>17.28</v>
          </cell>
          <cell r="V2105">
            <v>57.85</v>
          </cell>
        </row>
        <row r="2106">
          <cell r="A2106" t="str">
            <v>Morris Sh-2018-5</v>
          </cell>
          <cell r="B2106" t="str">
            <v>Morris Sh-2018</v>
          </cell>
          <cell r="G2106">
            <v>3.2</v>
          </cell>
          <cell r="H2106">
            <v>17.86</v>
          </cell>
          <cell r="V2106">
            <v>119.13</v>
          </cell>
        </row>
        <row r="2107">
          <cell r="A2107" t="str">
            <v>Morris Sh-2018-6</v>
          </cell>
          <cell r="B2107" t="str">
            <v>Morris Sh-2018</v>
          </cell>
          <cell r="G2107">
            <v>2.6</v>
          </cell>
          <cell r="H2107">
            <v>17.28</v>
          </cell>
          <cell r="V2107">
            <v>105.21</v>
          </cell>
        </row>
        <row r="2108">
          <cell r="A2108" t="str">
            <v>Morris Sh-2018-7</v>
          </cell>
          <cell r="B2108" t="str">
            <v>Morris Sh-2018</v>
          </cell>
          <cell r="G2108">
            <v>2</v>
          </cell>
          <cell r="H2108">
            <v>17.86</v>
          </cell>
          <cell r="V2108">
            <v>86.33</v>
          </cell>
        </row>
        <row r="2109">
          <cell r="A2109" t="str">
            <v>Morris Sh-2018-8</v>
          </cell>
          <cell r="B2109" t="str">
            <v>Morris Sh-2018</v>
          </cell>
          <cell r="G2109">
            <v>2.2999999999999998</v>
          </cell>
          <cell r="H2109">
            <v>17.86</v>
          </cell>
          <cell r="V2109">
            <v>100.87</v>
          </cell>
        </row>
        <row r="2110">
          <cell r="A2110" t="str">
            <v>Morris Sh-2018-9</v>
          </cell>
          <cell r="B2110" t="str">
            <v>Morris Sh-2018</v>
          </cell>
          <cell r="G2110">
            <v>2.1</v>
          </cell>
          <cell r="H2110">
            <v>17.28</v>
          </cell>
          <cell r="V2110">
            <v>85.4</v>
          </cell>
        </row>
        <row r="2111">
          <cell r="A2111" t="str">
            <v>Morris Sh-2018-10</v>
          </cell>
          <cell r="B2111" t="str">
            <v>Morris Sh-2018</v>
          </cell>
          <cell r="G2111">
            <v>1</v>
          </cell>
          <cell r="H2111">
            <v>17.86</v>
          </cell>
          <cell r="V2111">
            <v>41.08</v>
          </cell>
        </row>
        <row r="2112">
          <cell r="A2112" t="str">
            <v>Morris Sh-2018-11</v>
          </cell>
          <cell r="B2112" t="str">
            <v>Morris Sh-2018</v>
          </cell>
          <cell r="G2112">
            <v>1.2</v>
          </cell>
          <cell r="H2112">
            <v>17.28</v>
          </cell>
          <cell r="V2112">
            <v>42.15</v>
          </cell>
        </row>
        <row r="2113">
          <cell r="A2113" t="str">
            <v>Morris Sh-2018-12</v>
          </cell>
          <cell r="B2113" t="str">
            <v>Morris Sh-2018</v>
          </cell>
          <cell r="G2113">
            <v>1.51</v>
          </cell>
          <cell r="H2113">
            <v>17.86</v>
          </cell>
          <cell r="V2113">
            <v>64.37</v>
          </cell>
        </row>
        <row r="2114">
          <cell r="A2114" t="str">
            <v>Morris Sh-2019-1</v>
          </cell>
          <cell r="B2114" t="str">
            <v>Morris Sh-2019</v>
          </cell>
          <cell r="G2114">
            <v>0.9</v>
          </cell>
          <cell r="H2114">
            <v>17.86</v>
          </cell>
          <cell r="V2114">
            <v>36.07</v>
          </cell>
        </row>
        <row r="2115">
          <cell r="A2115" t="str">
            <v>Morris Sh-2019-2</v>
          </cell>
          <cell r="B2115" t="str">
            <v>Morris Sh-2019</v>
          </cell>
          <cell r="G2115">
            <v>1.7</v>
          </cell>
          <cell r="H2115">
            <v>16.13</v>
          </cell>
          <cell r="V2115">
            <v>59.74</v>
          </cell>
        </row>
        <row r="2116">
          <cell r="A2116" t="str">
            <v>Morris Sh-2019-3</v>
          </cell>
          <cell r="B2116" t="str">
            <v>Morris Sh-2019</v>
          </cell>
          <cell r="G2116">
            <v>1.6</v>
          </cell>
          <cell r="H2116">
            <v>17.86</v>
          </cell>
          <cell r="V2116">
            <v>44.94</v>
          </cell>
        </row>
        <row r="2117">
          <cell r="A2117" t="str">
            <v>Morris Sh-2019-4</v>
          </cell>
          <cell r="B2117" t="str">
            <v>Morris Sh-2019</v>
          </cell>
          <cell r="G2117">
            <v>1.9</v>
          </cell>
          <cell r="H2117">
            <v>17.28</v>
          </cell>
          <cell r="V2117">
            <v>60.19</v>
          </cell>
        </row>
        <row r="2118">
          <cell r="A2118" t="str">
            <v>Morris Sh-2019-5</v>
          </cell>
          <cell r="B2118" t="str">
            <v>Morris Sh-2019</v>
          </cell>
          <cell r="G2118">
            <v>3.2</v>
          </cell>
          <cell r="H2118">
            <v>17.86</v>
          </cell>
          <cell r="V2118">
            <v>118.65</v>
          </cell>
        </row>
        <row r="2119">
          <cell r="A2119" t="str">
            <v>Morris Sh-2019-6</v>
          </cell>
          <cell r="B2119" t="str">
            <v>Morris Sh-2019</v>
          </cell>
          <cell r="G2119">
            <v>2.6</v>
          </cell>
          <cell r="H2119">
            <v>17.28</v>
          </cell>
          <cell r="V2119">
            <v>108.45</v>
          </cell>
        </row>
        <row r="2120">
          <cell r="A2120" t="str">
            <v>Morris Sh-2019-7</v>
          </cell>
          <cell r="B2120" t="str">
            <v>Morris Sh-2019</v>
          </cell>
          <cell r="G2120">
            <v>2</v>
          </cell>
          <cell r="H2120">
            <v>17.86</v>
          </cell>
          <cell r="V2120">
            <v>85.89</v>
          </cell>
        </row>
        <row r="2121">
          <cell r="A2121" t="str">
            <v>Morris Sh-2019-8</v>
          </cell>
          <cell r="B2121" t="str">
            <v>Morris Sh-2019</v>
          </cell>
          <cell r="G2121">
            <v>2.2999999999999998</v>
          </cell>
          <cell r="H2121">
            <v>17.86</v>
          </cell>
          <cell r="V2121">
            <v>101.24</v>
          </cell>
        </row>
        <row r="2122">
          <cell r="A2122" t="str">
            <v>Morris Sh-2019-9</v>
          </cell>
          <cell r="B2122" t="str">
            <v>Morris Sh-2019</v>
          </cell>
          <cell r="G2122">
            <v>2.1</v>
          </cell>
          <cell r="H2122">
            <v>17.28</v>
          </cell>
          <cell r="V2122">
            <v>85.32</v>
          </cell>
        </row>
        <row r="2123">
          <cell r="A2123" t="str">
            <v>Morris Sh-2019-10</v>
          </cell>
          <cell r="B2123" t="str">
            <v>Morris Sh-2019</v>
          </cell>
          <cell r="G2123">
            <v>1</v>
          </cell>
          <cell r="H2123">
            <v>17.86</v>
          </cell>
          <cell r="V2123">
            <v>42.54</v>
          </cell>
        </row>
        <row r="2124">
          <cell r="A2124" t="str">
            <v>Morris Sh-2019-11</v>
          </cell>
          <cell r="B2124" t="str">
            <v>Morris Sh-2019</v>
          </cell>
          <cell r="G2124">
            <v>1.2</v>
          </cell>
          <cell r="H2124">
            <v>17.28</v>
          </cell>
          <cell r="V2124">
            <v>45.65</v>
          </cell>
        </row>
        <row r="2125">
          <cell r="A2125" t="str">
            <v>Morris Sh-2019-12</v>
          </cell>
          <cell r="B2125" t="str">
            <v>Morris Sh-2019</v>
          </cell>
          <cell r="G2125">
            <v>1.51</v>
          </cell>
          <cell r="H2125">
            <v>17.86</v>
          </cell>
          <cell r="V2125">
            <v>65.39</v>
          </cell>
        </row>
        <row r="2126">
          <cell r="A2126" t="str">
            <v>Morris Sh-2020-1</v>
          </cell>
          <cell r="B2126" t="str">
            <v>Morris Sh-2020</v>
          </cell>
          <cell r="G2126">
            <v>0.9</v>
          </cell>
          <cell r="H2126">
            <v>17.86</v>
          </cell>
          <cell r="V2126">
            <v>36.64</v>
          </cell>
        </row>
        <row r="2127">
          <cell r="A2127" t="str">
            <v>Morris Sh-2020-2</v>
          </cell>
          <cell r="B2127" t="str">
            <v>Morris Sh-2020</v>
          </cell>
          <cell r="G2127">
            <v>1.7</v>
          </cell>
          <cell r="H2127">
            <v>16.13</v>
          </cell>
          <cell r="V2127">
            <v>58.97</v>
          </cell>
        </row>
        <row r="2128">
          <cell r="A2128" t="str">
            <v>Morris Sh-2020-3</v>
          </cell>
          <cell r="B2128" t="str">
            <v>Morris Sh-2020</v>
          </cell>
          <cell r="G2128">
            <v>1.6</v>
          </cell>
          <cell r="H2128">
            <v>17.86</v>
          </cell>
          <cell r="V2128">
            <v>47.44</v>
          </cell>
        </row>
        <row r="2129">
          <cell r="A2129" t="str">
            <v>Morris Sh-2020-4</v>
          </cell>
          <cell r="B2129" t="str">
            <v>Morris Sh-2020</v>
          </cell>
          <cell r="G2129">
            <v>1.9</v>
          </cell>
          <cell r="H2129">
            <v>17.28</v>
          </cell>
          <cell r="V2129">
            <v>55.21</v>
          </cell>
        </row>
        <row r="2130">
          <cell r="A2130" t="str">
            <v>Morris Sh-2020-5</v>
          </cell>
          <cell r="B2130" t="str">
            <v>Morris Sh-2020</v>
          </cell>
          <cell r="G2130">
            <v>3.2</v>
          </cell>
          <cell r="H2130">
            <v>17.86</v>
          </cell>
          <cell r="V2130">
            <v>118.84</v>
          </cell>
        </row>
        <row r="2131">
          <cell r="A2131" t="str">
            <v>Morris Sh-2020-6</v>
          </cell>
          <cell r="B2131" t="str">
            <v>Morris Sh-2020</v>
          </cell>
          <cell r="G2131">
            <v>2.6</v>
          </cell>
          <cell r="H2131">
            <v>17.28</v>
          </cell>
          <cell r="V2131">
            <v>107.38</v>
          </cell>
        </row>
        <row r="2132">
          <cell r="A2132" t="str">
            <v>Morris Sh-2020-7</v>
          </cell>
          <cell r="B2132" t="str">
            <v>Morris Sh-2020</v>
          </cell>
          <cell r="G2132">
            <v>2</v>
          </cell>
          <cell r="H2132">
            <v>17.86</v>
          </cell>
          <cell r="V2132">
            <v>85.24</v>
          </cell>
        </row>
        <row r="2133">
          <cell r="A2133" t="str">
            <v>Morris Sh-2020-8</v>
          </cell>
          <cell r="B2133" t="str">
            <v>Morris Sh-2020</v>
          </cell>
          <cell r="G2133">
            <v>2.2999999999999998</v>
          </cell>
          <cell r="H2133">
            <v>17.86</v>
          </cell>
          <cell r="V2133">
            <v>99.34</v>
          </cell>
        </row>
        <row r="2134">
          <cell r="A2134" t="str">
            <v>Morris Sh-2020-9</v>
          </cell>
          <cell r="B2134" t="str">
            <v>Morris Sh-2020</v>
          </cell>
          <cell r="G2134">
            <v>2.1</v>
          </cell>
          <cell r="H2134">
            <v>17.28</v>
          </cell>
          <cell r="V2134">
            <v>84.9</v>
          </cell>
        </row>
        <row r="2135">
          <cell r="A2135" t="str">
            <v>Morris Sh-2020-10</v>
          </cell>
          <cell r="B2135" t="str">
            <v>Morris Sh-2020</v>
          </cell>
          <cell r="G2135">
            <v>1</v>
          </cell>
          <cell r="H2135">
            <v>17.86</v>
          </cell>
          <cell r="V2135">
            <v>41.63</v>
          </cell>
        </row>
        <row r="2136">
          <cell r="A2136" t="str">
            <v>Morris Sh-2020-11</v>
          </cell>
          <cell r="B2136" t="str">
            <v>Morris Sh-2020</v>
          </cell>
          <cell r="G2136">
            <v>1.2</v>
          </cell>
          <cell r="H2136">
            <v>17.28</v>
          </cell>
          <cell r="V2136">
            <v>46.69</v>
          </cell>
        </row>
        <row r="2137">
          <cell r="A2137" t="str">
            <v>Morris Sh-2020-12</v>
          </cell>
          <cell r="B2137" t="str">
            <v>Morris Sh-2020</v>
          </cell>
          <cell r="G2137">
            <v>1.51</v>
          </cell>
          <cell r="H2137">
            <v>17.86</v>
          </cell>
          <cell r="V2137">
            <v>65.75</v>
          </cell>
        </row>
        <row r="2138">
          <cell r="A2138" t="str">
            <v>Morris Sh-2021-1</v>
          </cell>
          <cell r="B2138" t="str">
            <v>Morris Sh-2021</v>
          </cell>
          <cell r="G2138">
            <v>0.9</v>
          </cell>
          <cell r="H2138">
            <v>17.86</v>
          </cell>
          <cell r="V2138">
            <v>37.06</v>
          </cell>
        </row>
        <row r="2139">
          <cell r="A2139" t="str">
            <v>Morris Sh-2021-2</v>
          </cell>
          <cell r="B2139" t="str">
            <v>Morris Sh-2021</v>
          </cell>
          <cell r="G2139">
            <v>1.7</v>
          </cell>
          <cell r="H2139">
            <v>16.13</v>
          </cell>
          <cell r="V2139">
            <v>56.2</v>
          </cell>
        </row>
        <row r="2140">
          <cell r="A2140" t="str">
            <v>Morris Sh-2021-3</v>
          </cell>
          <cell r="B2140" t="str">
            <v>Morris Sh-2021</v>
          </cell>
          <cell r="G2140">
            <v>1.6</v>
          </cell>
          <cell r="H2140">
            <v>17.86</v>
          </cell>
          <cell r="V2140">
            <v>44.72</v>
          </cell>
        </row>
        <row r="2141">
          <cell r="A2141" t="str">
            <v>Morris Sh-2021-4</v>
          </cell>
          <cell r="B2141" t="str">
            <v>Morris Sh-2021</v>
          </cell>
          <cell r="G2141">
            <v>1.9</v>
          </cell>
          <cell r="H2141">
            <v>17.28</v>
          </cell>
          <cell r="V2141">
            <v>60.57</v>
          </cell>
        </row>
        <row r="2142">
          <cell r="A2142" t="str">
            <v>Morris Sh-2021-5</v>
          </cell>
          <cell r="B2142" t="str">
            <v>Morris Sh-2021</v>
          </cell>
          <cell r="G2142">
            <v>3.2</v>
          </cell>
          <cell r="H2142">
            <v>17.86</v>
          </cell>
          <cell r="V2142">
            <v>118.78</v>
          </cell>
        </row>
        <row r="2143">
          <cell r="A2143" t="str">
            <v>Morris Sh-2021-6</v>
          </cell>
          <cell r="B2143" t="str">
            <v>Morris Sh-2021</v>
          </cell>
          <cell r="G2143">
            <v>2.6</v>
          </cell>
          <cell r="H2143">
            <v>17.28</v>
          </cell>
          <cell r="V2143">
            <v>106.7</v>
          </cell>
        </row>
        <row r="2144">
          <cell r="A2144" t="str">
            <v>Morris Sh-2021-7</v>
          </cell>
          <cell r="B2144" t="str">
            <v>Morris Sh-2021</v>
          </cell>
          <cell r="G2144">
            <v>2</v>
          </cell>
          <cell r="H2144">
            <v>17.86</v>
          </cell>
          <cell r="V2144">
            <v>85.85</v>
          </cell>
        </row>
        <row r="2145">
          <cell r="A2145" t="str">
            <v>Morris Sh-2021-8</v>
          </cell>
          <cell r="B2145" t="str">
            <v>Morris Sh-2021</v>
          </cell>
          <cell r="G2145">
            <v>2.2999999999999998</v>
          </cell>
          <cell r="H2145">
            <v>17.86</v>
          </cell>
          <cell r="V2145">
            <v>98.14</v>
          </cell>
        </row>
        <row r="2146">
          <cell r="A2146" t="str">
            <v>Morris Sh-2021-9</v>
          </cell>
          <cell r="B2146" t="str">
            <v>Morris Sh-2021</v>
          </cell>
          <cell r="G2146">
            <v>2.1</v>
          </cell>
          <cell r="H2146">
            <v>17.28</v>
          </cell>
          <cell r="V2146">
            <v>86</v>
          </cell>
        </row>
        <row r="2147">
          <cell r="A2147" t="str">
            <v>Morris Sh-2021-10</v>
          </cell>
          <cell r="B2147" t="str">
            <v>Morris Sh-2021</v>
          </cell>
          <cell r="G2147">
            <v>1</v>
          </cell>
          <cell r="H2147">
            <v>17.86</v>
          </cell>
          <cell r="V2147">
            <v>41.45</v>
          </cell>
        </row>
        <row r="2148">
          <cell r="A2148" t="str">
            <v>Morris Sh-2021-11</v>
          </cell>
          <cell r="B2148" t="str">
            <v>Morris Sh-2021</v>
          </cell>
          <cell r="G2148">
            <v>1.2</v>
          </cell>
          <cell r="H2148">
            <v>17.28</v>
          </cell>
          <cell r="V2148">
            <v>42.82</v>
          </cell>
        </row>
        <row r="2149">
          <cell r="A2149" t="str">
            <v>Morris Sh-2021-12</v>
          </cell>
          <cell r="B2149" t="str">
            <v>Morris Sh-2021</v>
          </cell>
          <cell r="G2149">
            <v>1.51</v>
          </cell>
          <cell r="H2149">
            <v>17.86</v>
          </cell>
          <cell r="V2149">
            <v>63.98</v>
          </cell>
        </row>
        <row r="2150">
          <cell r="A2150" t="str">
            <v>Morris Sh-2022-1</v>
          </cell>
          <cell r="B2150" t="str">
            <v>Morris Sh-2022</v>
          </cell>
          <cell r="G2150">
            <v>0.9</v>
          </cell>
          <cell r="H2150">
            <v>17.86</v>
          </cell>
          <cell r="V2150">
            <v>32.61</v>
          </cell>
        </row>
        <row r="2151">
          <cell r="A2151" t="str">
            <v>Morris Sh-2022-2</v>
          </cell>
          <cell r="B2151" t="str">
            <v>Morris Sh-2022</v>
          </cell>
          <cell r="G2151">
            <v>1.7</v>
          </cell>
          <cell r="H2151">
            <v>16.13</v>
          </cell>
          <cell r="V2151">
            <v>49.5</v>
          </cell>
        </row>
        <row r="2152">
          <cell r="A2152" t="str">
            <v>Morris Sh-2022-3</v>
          </cell>
          <cell r="B2152" t="str">
            <v>Morris Sh-2022</v>
          </cell>
          <cell r="G2152">
            <v>1.6</v>
          </cell>
          <cell r="H2152">
            <v>17.86</v>
          </cell>
          <cell r="V2152">
            <v>48.04</v>
          </cell>
        </row>
        <row r="2153">
          <cell r="A2153" t="str">
            <v>Morris Sh-2022-4</v>
          </cell>
          <cell r="B2153" t="str">
            <v>Morris Sh-2022</v>
          </cell>
          <cell r="G2153">
            <v>1.9</v>
          </cell>
          <cell r="H2153">
            <v>17.28</v>
          </cell>
          <cell r="V2153">
            <v>60.43</v>
          </cell>
        </row>
        <row r="2154">
          <cell r="A2154" t="str">
            <v>Morris Sh-2022-5</v>
          </cell>
          <cell r="B2154" t="str">
            <v>Morris Sh-2022</v>
          </cell>
          <cell r="G2154">
            <v>3.2</v>
          </cell>
          <cell r="H2154">
            <v>17.86</v>
          </cell>
          <cell r="V2154">
            <v>114.34</v>
          </cell>
        </row>
        <row r="2155">
          <cell r="A2155" t="str">
            <v>Morris Sh-2022-6</v>
          </cell>
          <cell r="B2155" t="str">
            <v>Morris Sh-2022</v>
          </cell>
          <cell r="G2155">
            <v>2.6</v>
          </cell>
          <cell r="H2155">
            <v>17.28</v>
          </cell>
          <cell r="V2155">
            <v>103.82</v>
          </cell>
        </row>
        <row r="2156">
          <cell r="A2156" t="str">
            <v>Morris Sh-2022-7</v>
          </cell>
          <cell r="B2156" t="str">
            <v>Morris Sh-2022</v>
          </cell>
          <cell r="G2156">
            <v>2</v>
          </cell>
          <cell r="H2156">
            <v>17.86</v>
          </cell>
          <cell r="V2156">
            <v>83.88</v>
          </cell>
        </row>
        <row r="2157">
          <cell r="A2157" t="str">
            <v>Morris Sh-2022-8</v>
          </cell>
          <cell r="B2157" t="str">
            <v>Morris Sh-2022</v>
          </cell>
          <cell r="G2157">
            <v>2.2999999999999998</v>
          </cell>
          <cell r="H2157">
            <v>17.86</v>
          </cell>
          <cell r="V2157">
            <v>98.44</v>
          </cell>
        </row>
        <row r="2158">
          <cell r="A2158" t="str">
            <v>Morris Sh-2022-9</v>
          </cell>
          <cell r="B2158" t="str">
            <v>Morris Sh-2022</v>
          </cell>
          <cell r="G2158">
            <v>2.1</v>
          </cell>
          <cell r="H2158">
            <v>17.28</v>
          </cell>
          <cell r="V2158">
            <v>85.74</v>
          </cell>
        </row>
        <row r="2159">
          <cell r="A2159" t="str">
            <v>Morris Sh-2022-10</v>
          </cell>
          <cell r="B2159" t="str">
            <v>Morris Sh-2022</v>
          </cell>
          <cell r="G2159">
            <v>1</v>
          </cell>
          <cell r="H2159">
            <v>17.86</v>
          </cell>
          <cell r="V2159">
            <v>42.37</v>
          </cell>
        </row>
        <row r="2160">
          <cell r="A2160" t="str">
            <v>Morris Sh-2022-11</v>
          </cell>
          <cell r="B2160" t="str">
            <v>Morris Sh-2022</v>
          </cell>
          <cell r="G2160">
            <v>1.2</v>
          </cell>
          <cell r="H2160">
            <v>17.28</v>
          </cell>
          <cell r="V2160">
            <v>41.26</v>
          </cell>
        </row>
        <row r="2161">
          <cell r="A2161" t="str">
            <v>Morris Sh-2022-12</v>
          </cell>
          <cell r="B2161" t="str">
            <v>Morris Sh-2022</v>
          </cell>
          <cell r="G2161">
            <v>1.51</v>
          </cell>
          <cell r="H2161">
            <v>17.86</v>
          </cell>
          <cell r="V2161">
            <v>57.83</v>
          </cell>
        </row>
        <row r="2162">
          <cell r="A2162" t="str">
            <v>--</v>
          </cell>
          <cell r="B2162" t="str">
            <v>-</v>
          </cell>
          <cell r="V2162">
            <v>0</v>
          </cell>
        </row>
        <row r="2163">
          <cell r="A2163" t="str">
            <v>--</v>
          </cell>
          <cell r="B2163" t="str">
            <v>-</v>
          </cell>
          <cell r="V2163">
            <v>0</v>
          </cell>
        </row>
        <row r="2164">
          <cell r="A2164" t="str">
            <v>--</v>
          </cell>
          <cell r="B2164" t="str">
            <v>-</v>
          </cell>
          <cell r="V2164">
            <v>0</v>
          </cell>
        </row>
        <row r="2165">
          <cell r="A2165" t="str">
            <v>North Texas 1-2003-4</v>
          </cell>
          <cell r="B2165" t="str">
            <v>North Texas 1-2003</v>
          </cell>
          <cell r="G2165">
            <v>0</v>
          </cell>
          <cell r="H2165">
            <v>12.96</v>
          </cell>
          <cell r="V2165">
            <v>0</v>
          </cell>
        </row>
        <row r="2166">
          <cell r="A2166" t="str">
            <v>North Texas 1-2003-5</v>
          </cell>
          <cell r="B2166" t="str">
            <v>North Texas 1-2003</v>
          </cell>
          <cell r="G2166">
            <v>0</v>
          </cell>
          <cell r="H2166">
            <v>13.39</v>
          </cell>
          <cell r="V2166">
            <v>0</v>
          </cell>
        </row>
        <row r="2167">
          <cell r="A2167" t="str">
            <v>North Texas 1-2003-6</v>
          </cell>
          <cell r="B2167" t="str">
            <v>North Texas 1-2003</v>
          </cell>
          <cell r="G2167">
            <v>0</v>
          </cell>
          <cell r="H2167">
            <v>12.96</v>
          </cell>
          <cell r="V2167">
            <v>0</v>
          </cell>
        </row>
        <row r="2168">
          <cell r="A2168" t="str">
            <v>North Texas 1-2003-7</v>
          </cell>
          <cell r="B2168" t="str">
            <v>North Texas 1-2003</v>
          </cell>
          <cell r="G2168">
            <v>0</v>
          </cell>
          <cell r="H2168">
            <v>13.39</v>
          </cell>
          <cell r="V2168">
            <v>0</v>
          </cell>
        </row>
        <row r="2169">
          <cell r="A2169" t="str">
            <v>North Texas 1-2003-8</v>
          </cell>
          <cell r="B2169" t="str">
            <v>North Texas 1-2003</v>
          </cell>
          <cell r="G2169">
            <v>0</v>
          </cell>
          <cell r="H2169">
            <v>13.39</v>
          </cell>
          <cell r="V2169">
            <v>0</v>
          </cell>
        </row>
        <row r="2170">
          <cell r="A2170" t="str">
            <v>North Texas 1-2003-9</v>
          </cell>
          <cell r="B2170" t="str">
            <v>North Texas 1-2003</v>
          </cell>
          <cell r="G2170">
            <v>0</v>
          </cell>
          <cell r="H2170">
            <v>12.96</v>
          </cell>
          <cell r="V2170">
            <v>0</v>
          </cell>
        </row>
        <row r="2171">
          <cell r="A2171" t="str">
            <v>North Texas 1-2003-10</v>
          </cell>
          <cell r="B2171" t="str">
            <v>North Texas 1-2003</v>
          </cell>
          <cell r="G2171">
            <v>0</v>
          </cell>
          <cell r="H2171">
            <v>13.39</v>
          </cell>
          <cell r="V2171">
            <v>0</v>
          </cell>
        </row>
        <row r="2172">
          <cell r="A2172" t="str">
            <v>North Texas 1-2003-11</v>
          </cell>
          <cell r="B2172" t="str">
            <v>North Texas 1-2003</v>
          </cell>
          <cell r="G2172">
            <v>0</v>
          </cell>
          <cell r="H2172">
            <v>12.96</v>
          </cell>
          <cell r="V2172">
            <v>0</v>
          </cell>
        </row>
        <row r="2173">
          <cell r="A2173" t="str">
            <v>North Texas 1-2003-12</v>
          </cell>
          <cell r="B2173" t="str">
            <v>North Texas 1-2003</v>
          </cell>
          <cell r="G2173">
            <v>0</v>
          </cell>
          <cell r="H2173">
            <v>13.39</v>
          </cell>
          <cell r="V2173">
            <v>0</v>
          </cell>
        </row>
        <row r="2174">
          <cell r="A2174" t="str">
            <v>North Texas 1-2004-1</v>
          </cell>
          <cell r="B2174" t="str">
            <v>North Texas 1-2004</v>
          </cell>
          <cell r="G2174">
            <v>0</v>
          </cell>
          <cell r="H2174">
            <v>13.39</v>
          </cell>
          <cell r="V2174">
            <v>0</v>
          </cell>
        </row>
        <row r="2175">
          <cell r="A2175" t="str">
            <v>North Texas 1-2004-2</v>
          </cell>
          <cell r="B2175" t="str">
            <v>North Texas 1-2004</v>
          </cell>
          <cell r="G2175">
            <v>0</v>
          </cell>
          <cell r="H2175">
            <v>12.1</v>
          </cell>
          <cell r="V2175">
            <v>0</v>
          </cell>
        </row>
        <row r="2176">
          <cell r="A2176" t="str">
            <v>North Texas 1-2004-3</v>
          </cell>
          <cell r="B2176" t="str">
            <v>North Texas 1-2004</v>
          </cell>
          <cell r="G2176">
            <v>0</v>
          </cell>
          <cell r="H2176">
            <v>13.39</v>
          </cell>
          <cell r="V2176">
            <v>0</v>
          </cell>
        </row>
        <row r="2177">
          <cell r="A2177" t="str">
            <v>North Texas 1-2004-4</v>
          </cell>
          <cell r="B2177" t="str">
            <v>North Texas 1-2004</v>
          </cell>
          <cell r="G2177">
            <v>0</v>
          </cell>
          <cell r="H2177">
            <v>12.96</v>
          </cell>
          <cell r="V2177">
            <v>0</v>
          </cell>
        </row>
        <row r="2178">
          <cell r="A2178" t="str">
            <v>North Texas 1-2004-5</v>
          </cell>
          <cell r="B2178" t="str">
            <v>North Texas 1-2004</v>
          </cell>
          <cell r="G2178">
            <v>0</v>
          </cell>
          <cell r="H2178">
            <v>13.39</v>
          </cell>
          <cell r="V2178">
            <v>0</v>
          </cell>
        </row>
        <row r="2179">
          <cell r="A2179" t="str">
            <v>North Texas 1-2004-6</v>
          </cell>
          <cell r="B2179" t="str">
            <v>North Texas 1-2004</v>
          </cell>
          <cell r="G2179">
            <v>0</v>
          </cell>
          <cell r="H2179">
            <v>12.96</v>
          </cell>
          <cell r="V2179">
            <v>0</v>
          </cell>
        </row>
        <row r="2180">
          <cell r="A2180" t="str">
            <v>North Texas 1-2004-7</v>
          </cell>
          <cell r="B2180" t="str">
            <v>North Texas 1-2004</v>
          </cell>
          <cell r="G2180">
            <v>0</v>
          </cell>
          <cell r="H2180">
            <v>13.39</v>
          </cell>
          <cell r="V2180">
            <v>0</v>
          </cell>
        </row>
        <row r="2181">
          <cell r="A2181" t="str">
            <v>North Texas 1-2004-8</v>
          </cell>
          <cell r="B2181" t="str">
            <v>North Texas 1-2004</v>
          </cell>
          <cell r="G2181">
            <v>0</v>
          </cell>
          <cell r="H2181">
            <v>13.39</v>
          </cell>
          <cell r="V2181">
            <v>0</v>
          </cell>
        </row>
        <row r="2182">
          <cell r="A2182" t="str">
            <v>North Texas 1-2004-9</v>
          </cell>
          <cell r="B2182" t="str">
            <v>North Texas 1-2004</v>
          </cell>
          <cell r="G2182">
            <v>0</v>
          </cell>
          <cell r="H2182">
            <v>12.96</v>
          </cell>
          <cell r="V2182">
            <v>0</v>
          </cell>
        </row>
        <row r="2183">
          <cell r="A2183" t="str">
            <v>North Texas 1-2004-10</v>
          </cell>
          <cell r="B2183" t="str">
            <v>North Texas 1-2004</v>
          </cell>
          <cell r="G2183">
            <v>0</v>
          </cell>
          <cell r="H2183">
            <v>13.39</v>
          </cell>
          <cell r="V2183">
            <v>0</v>
          </cell>
        </row>
        <row r="2184">
          <cell r="A2184" t="str">
            <v>North Texas 1-2004-11</v>
          </cell>
          <cell r="B2184" t="str">
            <v>North Texas 1-2004</v>
          </cell>
          <cell r="G2184">
            <v>0</v>
          </cell>
          <cell r="H2184">
            <v>12.96</v>
          </cell>
          <cell r="V2184">
            <v>0</v>
          </cell>
        </row>
        <row r="2185">
          <cell r="A2185" t="str">
            <v>North Texas 1-2004-12</v>
          </cell>
          <cell r="B2185" t="str">
            <v>North Texas 1-2004</v>
          </cell>
          <cell r="G2185">
            <v>0</v>
          </cell>
          <cell r="H2185">
            <v>13.39</v>
          </cell>
          <cell r="V2185">
            <v>0</v>
          </cell>
        </row>
        <row r="2186">
          <cell r="A2186" t="str">
            <v>North Texas 1-2005-1</v>
          </cell>
          <cell r="B2186" t="str">
            <v>North Texas 1-2005</v>
          </cell>
          <cell r="G2186">
            <v>0</v>
          </cell>
          <cell r="H2186">
            <v>13.39</v>
          </cell>
          <cell r="V2186">
            <v>0</v>
          </cell>
        </row>
        <row r="2187">
          <cell r="A2187" t="str">
            <v>North Texas 1-2005-2</v>
          </cell>
          <cell r="B2187" t="str">
            <v>North Texas 1-2005</v>
          </cell>
          <cell r="G2187">
            <v>0</v>
          </cell>
          <cell r="H2187">
            <v>12.1</v>
          </cell>
          <cell r="V2187">
            <v>0</v>
          </cell>
        </row>
        <row r="2188">
          <cell r="A2188" t="str">
            <v>North Texas 1-2005-3</v>
          </cell>
          <cell r="B2188" t="str">
            <v>North Texas 1-2005</v>
          </cell>
          <cell r="G2188">
            <v>0</v>
          </cell>
          <cell r="H2188">
            <v>13.39</v>
          </cell>
          <cell r="V2188">
            <v>0</v>
          </cell>
        </row>
        <row r="2189">
          <cell r="A2189" t="str">
            <v>North Texas 1-2005-4</v>
          </cell>
          <cell r="B2189" t="str">
            <v>North Texas 1-2005</v>
          </cell>
          <cell r="G2189">
            <v>0</v>
          </cell>
          <cell r="H2189">
            <v>12.96</v>
          </cell>
          <cell r="V2189">
            <v>0</v>
          </cell>
        </row>
        <row r="2190">
          <cell r="A2190" t="str">
            <v>North Texas 1-2005-5</v>
          </cell>
          <cell r="B2190" t="str">
            <v>North Texas 1-2005</v>
          </cell>
          <cell r="G2190">
            <v>0</v>
          </cell>
          <cell r="H2190">
            <v>13.39</v>
          </cell>
          <cell r="V2190">
            <v>0</v>
          </cell>
        </row>
        <row r="2191">
          <cell r="A2191" t="str">
            <v>North Texas 1-2005-6</v>
          </cell>
          <cell r="B2191" t="str">
            <v>North Texas 1-2005</v>
          </cell>
          <cell r="G2191">
            <v>0</v>
          </cell>
          <cell r="H2191">
            <v>12.96</v>
          </cell>
          <cell r="V2191">
            <v>0</v>
          </cell>
        </row>
        <row r="2192">
          <cell r="A2192" t="str">
            <v>North Texas 1-2005-7</v>
          </cell>
          <cell r="B2192" t="str">
            <v>North Texas 1-2005</v>
          </cell>
          <cell r="G2192">
            <v>0</v>
          </cell>
          <cell r="H2192">
            <v>13.39</v>
          </cell>
          <cell r="V2192">
            <v>0</v>
          </cell>
        </row>
        <row r="2193">
          <cell r="A2193" t="str">
            <v>North Texas 1-2005-8</v>
          </cell>
          <cell r="B2193" t="str">
            <v>North Texas 1-2005</v>
          </cell>
          <cell r="G2193">
            <v>0</v>
          </cell>
          <cell r="H2193">
            <v>13.39</v>
          </cell>
          <cell r="V2193">
            <v>0</v>
          </cell>
        </row>
        <row r="2194">
          <cell r="A2194" t="str">
            <v>North Texas 1-2005-9</v>
          </cell>
          <cell r="B2194" t="str">
            <v>North Texas 1-2005</v>
          </cell>
          <cell r="G2194">
            <v>0</v>
          </cell>
          <cell r="H2194">
            <v>12.96</v>
          </cell>
          <cell r="V2194">
            <v>0</v>
          </cell>
        </row>
        <row r="2195">
          <cell r="A2195" t="str">
            <v>North Texas 1-2005-10</v>
          </cell>
          <cell r="B2195" t="str">
            <v>North Texas 1-2005</v>
          </cell>
          <cell r="G2195">
            <v>0</v>
          </cell>
          <cell r="H2195">
            <v>13.39</v>
          </cell>
          <cell r="V2195">
            <v>0</v>
          </cell>
        </row>
        <row r="2196">
          <cell r="A2196" t="str">
            <v>North Texas 1-2005-11</v>
          </cell>
          <cell r="B2196" t="str">
            <v>North Texas 1-2005</v>
          </cell>
          <cell r="G2196">
            <v>0</v>
          </cell>
          <cell r="H2196">
            <v>12.96</v>
          </cell>
          <cell r="V2196">
            <v>0</v>
          </cell>
        </row>
        <row r="2197">
          <cell r="A2197" t="str">
            <v>North Texas 1-2005-12</v>
          </cell>
          <cell r="B2197" t="str">
            <v>North Texas 1-2005</v>
          </cell>
          <cell r="G2197">
            <v>0</v>
          </cell>
          <cell r="H2197">
            <v>13.39</v>
          </cell>
          <cell r="V2197">
            <v>0</v>
          </cell>
        </row>
        <row r="2198">
          <cell r="A2198" t="str">
            <v>North Texas 1-2006-1</v>
          </cell>
          <cell r="B2198" t="str">
            <v>North Texas 1-2006</v>
          </cell>
          <cell r="G2198">
            <v>0</v>
          </cell>
          <cell r="H2198">
            <v>13.39</v>
          </cell>
          <cell r="V2198">
            <v>0</v>
          </cell>
        </row>
        <row r="2199">
          <cell r="A2199" t="str">
            <v>North Texas 1-2006-2</v>
          </cell>
          <cell r="B2199" t="str">
            <v>North Texas 1-2006</v>
          </cell>
          <cell r="G2199">
            <v>0</v>
          </cell>
          <cell r="H2199">
            <v>12.1</v>
          </cell>
          <cell r="V2199">
            <v>0</v>
          </cell>
        </row>
        <row r="2200">
          <cell r="A2200" t="str">
            <v>North Texas 1-2006-3</v>
          </cell>
          <cell r="B2200" t="str">
            <v>North Texas 1-2006</v>
          </cell>
          <cell r="G2200">
            <v>0</v>
          </cell>
          <cell r="H2200">
            <v>13.39</v>
          </cell>
          <cell r="V2200">
            <v>0</v>
          </cell>
        </row>
        <row r="2201">
          <cell r="A2201" t="str">
            <v>North Texas 1-2006-4</v>
          </cell>
          <cell r="B2201" t="str">
            <v>North Texas 1-2006</v>
          </cell>
          <cell r="G2201">
            <v>0</v>
          </cell>
          <cell r="H2201">
            <v>12.96</v>
          </cell>
          <cell r="V2201">
            <v>0</v>
          </cell>
        </row>
        <row r="2202">
          <cell r="A2202" t="str">
            <v>North Texas 1-2006-5</v>
          </cell>
          <cell r="B2202" t="str">
            <v>North Texas 1-2006</v>
          </cell>
          <cell r="G2202">
            <v>0</v>
          </cell>
          <cell r="H2202">
            <v>13.39</v>
          </cell>
          <cell r="V2202">
            <v>0</v>
          </cell>
        </row>
        <row r="2203">
          <cell r="A2203" t="str">
            <v>North Texas 1-2006-6</v>
          </cell>
          <cell r="B2203" t="str">
            <v>North Texas 1-2006</v>
          </cell>
          <cell r="G2203">
            <v>0</v>
          </cell>
          <cell r="H2203">
            <v>12.96</v>
          </cell>
          <cell r="V2203">
            <v>0</v>
          </cell>
        </row>
        <row r="2204">
          <cell r="A2204" t="str">
            <v>North Texas 1-2006-7</v>
          </cell>
          <cell r="B2204" t="str">
            <v>North Texas 1-2006</v>
          </cell>
          <cell r="G2204">
            <v>0</v>
          </cell>
          <cell r="H2204">
            <v>13.39</v>
          </cell>
          <cell r="V2204">
            <v>0</v>
          </cell>
        </row>
        <row r="2205">
          <cell r="A2205" t="str">
            <v>North Texas 1-2006-8</v>
          </cell>
          <cell r="B2205" t="str">
            <v>North Texas 1-2006</v>
          </cell>
          <cell r="G2205">
            <v>0</v>
          </cell>
          <cell r="H2205">
            <v>13.39</v>
          </cell>
          <cell r="V2205">
            <v>0</v>
          </cell>
        </row>
        <row r="2206">
          <cell r="A2206" t="str">
            <v>North Texas 1-2006-9</v>
          </cell>
          <cell r="B2206" t="str">
            <v>North Texas 1-2006</v>
          </cell>
          <cell r="G2206">
            <v>0</v>
          </cell>
          <cell r="H2206">
            <v>12.96</v>
          </cell>
          <cell r="V2206">
            <v>0</v>
          </cell>
        </row>
        <row r="2207">
          <cell r="A2207" t="str">
            <v>North Texas 1-2006-10</v>
          </cell>
          <cell r="B2207" t="str">
            <v>North Texas 1-2006</v>
          </cell>
          <cell r="G2207">
            <v>0</v>
          </cell>
          <cell r="H2207">
            <v>13.39</v>
          </cell>
          <cell r="V2207">
            <v>0</v>
          </cell>
        </row>
        <row r="2208">
          <cell r="A2208" t="str">
            <v>North Texas 1-2006-11</v>
          </cell>
          <cell r="B2208" t="str">
            <v>North Texas 1-2006</v>
          </cell>
          <cell r="G2208">
            <v>0</v>
          </cell>
          <cell r="H2208">
            <v>12.96</v>
          </cell>
          <cell r="V2208">
            <v>0</v>
          </cell>
        </row>
        <row r="2209">
          <cell r="A2209" t="str">
            <v>North Texas 1-2006-12</v>
          </cell>
          <cell r="B2209" t="str">
            <v>North Texas 1-2006</v>
          </cell>
          <cell r="G2209">
            <v>0</v>
          </cell>
          <cell r="H2209">
            <v>13.39</v>
          </cell>
          <cell r="V2209">
            <v>0</v>
          </cell>
        </row>
        <row r="2210">
          <cell r="A2210" t="str">
            <v>North Texas 1-2007-1</v>
          </cell>
          <cell r="B2210" t="str">
            <v>North Texas 1-2007</v>
          </cell>
          <cell r="G2210">
            <v>0</v>
          </cell>
          <cell r="H2210">
            <v>13.39</v>
          </cell>
          <cell r="V2210">
            <v>0</v>
          </cell>
        </row>
        <row r="2211">
          <cell r="A2211" t="str">
            <v>North Texas 1-2007-2</v>
          </cell>
          <cell r="B2211" t="str">
            <v>North Texas 1-2007</v>
          </cell>
          <cell r="G2211">
            <v>0</v>
          </cell>
          <cell r="H2211">
            <v>12.1</v>
          </cell>
          <cell r="V2211">
            <v>0</v>
          </cell>
        </row>
        <row r="2212">
          <cell r="A2212" t="str">
            <v>North Texas 1-2007-3</v>
          </cell>
          <cell r="B2212" t="str">
            <v>North Texas 1-2007</v>
          </cell>
          <cell r="G2212">
            <v>0</v>
          </cell>
          <cell r="H2212">
            <v>13.39</v>
          </cell>
          <cell r="V2212">
            <v>0</v>
          </cell>
        </row>
        <row r="2213">
          <cell r="A2213" t="str">
            <v>North Texas 1-2007-4</v>
          </cell>
          <cell r="B2213" t="str">
            <v>North Texas 1-2007</v>
          </cell>
          <cell r="G2213">
            <v>0</v>
          </cell>
          <cell r="H2213">
            <v>12.96</v>
          </cell>
          <cell r="V2213">
            <v>0</v>
          </cell>
        </row>
        <row r="2214">
          <cell r="A2214" t="str">
            <v>North Texas 1-2007-5</v>
          </cell>
          <cell r="B2214" t="str">
            <v>North Texas 1-2007</v>
          </cell>
          <cell r="G2214">
            <v>0</v>
          </cell>
          <cell r="H2214">
            <v>13.39</v>
          </cell>
          <cell r="V2214">
            <v>0</v>
          </cell>
        </row>
        <row r="2215">
          <cell r="A2215" t="str">
            <v>North Texas 1-2007-6</v>
          </cell>
          <cell r="B2215" t="str">
            <v>North Texas 1-2007</v>
          </cell>
          <cell r="G2215">
            <v>0</v>
          </cell>
          <cell r="H2215">
            <v>12.96</v>
          </cell>
          <cell r="V2215">
            <v>0</v>
          </cell>
        </row>
        <row r="2216">
          <cell r="A2216" t="str">
            <v>North Texas 1-2007-7</v>
          </cell>
          <cell r="B2216" t="str">
            <v>North Texas 1-2007</v>
          </cell>
          <cell r="G2216">
            <v>0</v>
          </cell>
          <cell r="H2216">
            <v>13.39</v>
          </cell>
          <cell r="V2216">
            <v>0</v>
          </cell>
        </row>
        <row r="2217">
          <cell r="A2217" t="str">
            <v>North Texas 1-2007-8</v>
          </cell>
          <cell r="B2217" t="str">
            <v>North Texas 1-2007</v>
          </cell>
          <cell r="G2217">
            <v>0</v>
          </cell>
          <cell r="H2217">
            <v>13.39</v>
          </cell>
          <cell r="V2217">
            <v>0</v>
          </cell>
        </row>
        <row r="2218">
          <cell r="A2218" t="str">
            <v>North Texas 1-2007-9</v>
          </cell>
          <cell r="B2218" t="str">
            <v>North Texas 1-2007</v>
          </cell>
          <cell r="G2218">
            <v>0</v>
          </cell>
          <cell r="H2218">
            <v>12.96</v>
          </cell>
          <cell r="V2218">
            <v>0</v>
          </cell>
        </row>
        <row r="2219">
          <cell r="A2219" t="str">
            <v>North Texas 1-2007-10</v>
          </cell>
          <cell r="B2219" t="str">
            <v>North Texas 1-2007</v>
          </cell>
          <cell r="G2219">
            <v>0</v>
          </cell>
          <cell r="H2219">
            <v>13.39</v>
          </cell>
          <cell r="V2219">
            <v>0</v>
          </cell>
        </row>
        <row r="2220">
          <cell r="A2220" t="str">
            <v>North Texas 1-2007-11</v>
          </cell>
          <cell r="B2220" t="str">
            <v>North Texas 1-2007</v>
          </cell>
          <cell r="G2220">
            <v>0</v>
          </cell>
          <cell r="H2220">
            <v>12.96</v>
          </cell>
          <cell r="V2220">
            <v>0</v>
          </cell>
        </row>
        <row r="2221">
          <cell r="A2221" t="str">
            <v>North Texas 1-2007-12</v>
          </cell>
          <cell r="B2221" t="str">
            <v>North Texas 1-2007</v>
          </cell>
          <cell r="G2221">
            <v>0</v>
          </cell>
          <cell r="H2221">
            <v>13.39</v>
          </cell>
          <cell r="V2221">
            <v>0</v>
          </cell>
        </row>
        <row r="2222">
          <cell r="A2222" t="str">
            <v>North Texas 1-2008-1</v>
          </cell>
          <cell r="B2222" t="str">
            <v>North Texas 1-2008</v>
          </cell>
          <cell r="G2222">
            <v>0</v>
          </cell>
          <cell r="H2222">
            <v>13.39</v>
          </cell>
          <cell r="V2222">
            <v>0</v>
          </cell>
        </row>
        <row r="2223">
          <cell r="A2223" t="str">
            <v>North Texas 1-2008-2</v>
          </cell>
          <cell r="B2223" t="str">
            <v>North Texas 1-2008</v>
          </cell>
          <cell r="G2223">
            <v>0</v>
          </cell>
          <cell r="H2223">
            <v>12.1</v>
          </cell>
          <cell r="V2223">
            <v>0</v>
          </cell>
        </row>
        <row r="2224">
          <cell r="A2224" t="str">
            <v>North Texas 1-2008-3</v>
          </cell>
          <cell r="B2224" t="str">
            <v>North Texas 1-2008</v>
          </cell>
          <cell r="G2224">
            <v>0</v>
          </cell>
          <cell r="H2224">
            <v>13.39</v>
          </cell>
          <cell r="V2224">
            <v>0</v>
          </cell>
        </row>
        <row r="2225">
          <cell r="A2225" t="str">
            <v>North Texas 1-2008-4</v>
          </cell>
          <cell r="B2225" t="str">
            <v>North Texas 1-2008</v>
          </cell>
          <cell r="G2225">
            <v>0</v>
          </cell>
          <cell r="H2225">
            <v>12.96</v>
          </cell>
          <cell r="V2225">
            <v>0</v>
          </cell>
        </row>
        <row r="2226">
          <cell r="A2226" t="str">
            <v>North Texas 1-2008-5</v>
          </cell>
          <cell r="B2226" t="str">
            <v>North Texas 1-2008</v>
          </cell>
          <cell r="G2226">
            <v>0</v>
          </cell>
          <cell r="H2226">
            <v>13.39</v>
          </cell>
          <cell r="V2226">
            <v>0</v>
          </cell>
        </row>
        <row r="2227">
          <cell r="A2227" t="str">
            <v>North Texas 1-2008-6</v>
          </cell>
          <cell r="B2227" t="str">
            <v>North Texas 1-2008</v>
          </cell>
          <cell r="G2227">
            <v>0</v>
          </cell>
          <cell r="H2227">
            <v>12.96</v>
          </cell>
          <cell r="V2227">
            <v>0</v>
          </cell>
        </row>
        <row r="2228">
          <cell r="A2228" t="str">
            <v>North Texas 1-2008-7</v>
          </cell>
          <cell r="B2228" t="str">
            <v>North Texas 1-2008</v>
          </cell>
          <cell r="G2228">
            <v>0</v>
          </cell>
          <cell r="H2228">
            <v>13.39</v>
          </cell>
          <cell r="V2228">
            <v>0</v>
          </cell>
        </row>
        <row r="2229">
          <cell r="A2229" t="str">
            <v>North Texas 1-2008-8</v>
          </cell>
          <cell r="B2229" t="str">
            <v>North Texas 1-2008</v>
          </cell>
          <cell r="G2229">
            <v>0</v>
          </cell>
          <cell r="H2229">
            <v>13.39</v>
          </cell>
          <cell r="V2229">
            <v>0</v>
          </cell>
        </row>
        <row r="2230">
          <cell r="A2230" t="str">
            <v>North Texas 1-2008-9</v>
          </cell>
          <cell r="B2230" t="str">
            <v>North Texas 1-2008</v>
          </cell>
          <cell r="G2230">
            <v>0</v>
          </cell>
          <cell r="H2230">
            <v>12.96</v>
          </cell>
          <cell r="V2230">
            <v>0</v>
          </cell>
        </row>
        <row r="2231">
          <cell r="A2231" t="str">
            <v>North Texas 1-2008-10</v>
          </cell>
          <cell r="B2231" t="str">
            <v>North Texas 1-2008</v>
          </cell>
          <cell r="G2231">
            <v>0</v>
          </cell>
          <cell r="H2231">
            <v>13.39</v>
          </cell>
          <cell r="V2231">
            <v>0</v>
          </cell>
        </row>
        <row r="2232">
          <cell r="A2232" t="str">
            <v>North Texas 1-2008-11</v>
          </cell>
          <cell r="B2232" t="str">
            <v>North Texas 1-2008</v>
          </cell>
          <cell r="G2232">
            <v>0</v>
          </cell>
          <cell r="H2232">
            <v>12.96</v>
          </cell>
          <cell r="V2232">
            <v>0</v>
          </cell>
        </row>
        <row r="2233">
          <cell r="A2233" t="str">
            <v>North Texas 1-2008-12</v>
          </cell>
          <cell r="B2233" t="str">
            <v>North Texas 1-2008</v>
          </cell>
          <cell r="G2233">
            <v>0</v>
          </cell>
          <cell r="H2233">
            <v>13.39</v>
          </cell>
          <cell r="V2233">
            <v>0</v>
          </cell>
        </row>
        <row r="2234">
          <cell r="A2234" t="str">
            <v>North Texas 1-2009-1</v>
          </cell>
          <cell r="B2234" t="str">
            <v>North Texas 1-2009</v>
          </cell>
          <cell r="G2234">
            <v>0</v>
          </cell>
          <cell r="H2234">
            <v>13.39</v>
          </cell>
          <cell r="V2234">
            <v>0</v>
          </cell>
        </row>
        <row r="2235">
          <cell r="A2235" t="str">
            <v>North Texas 1-2009-2</v>
          </cell>
          <cell r="B2235" t="str">
            <v>North Texas 1-2009</v>
          </cell>
          <cell r="G2235">
            <v>0</v>
          </cell>
          <cell r="H2235">
            <v>12.1</v>
          </cell>
          <cell r="V2235">
            <v>0</v>
          </cell>
        </row>
        <row r="2236">
          <cell r="A2236" t="str">
            <v>North Texas 1-2009-3</v>
          </cell>
          <cell r="B2236" t="str">
            <v>North Texas 1-2009</v>
          </cell>
          <cell r="G2236">
            <v>0</v>
          </cell>
          <cell r="H2236">
            <v>13.39</v>
          </cell>
          <cell r="V2236">
            <v>0</v>
          </cell>
        </row>
        <row r="2237">
          <cell r="A2237" t="str">
            <v>North Texas 1-2009-4</v>
          </cell>
          <cell r="B2237" t="str">
            <v>North Texas 1-2009</v>
          </cell>
          <cell r="G2237">
            <v>0</v>
          </cell>
          <cell r="H2237">
            <v>12.96</v>
          </cell>
          <cell r="V2237">
            <v>0</v>
          </cell>
        </row>
        <row r="2238">
          <cell r="A2238" t="str">
            <v>North Texas 1-2009-5</v>
          </cell>
          <cell r="B2238" t="str">
            <v>North Texas 1-2009</v>
          </cell>
          <cell r="G2238">
            <v>0</v>
          </cell>
          <cell r="H2238">
            <v>13.39</v>
          </cell>
          <cell r="V2238">
            <v>0</v>
          </cell>
        </row>
        <row r="2239">
          <cell r="A2239" t="str">
            <v>North Texas 1-2009-6</v>
          </cell>
          <cell r="B2239" t="str">
            <v>North Texas 1-2009</v>
          </cell>
          <cell r="G2239">
            <v>0</v>
          </cell>
          <cell r="H2239">
            <v>12.96</v>
          </cell>
          <cell r="V2239">
            <v>0</v>
          </cell>
        </row>
        <row r="2240">
          <cell r="A2240" t="str">
            <v>North Texas 1-2009-7</v>
          </cell>
          <cell r="B2240" t="str">
            <v>North Texas 1-2009</v>
          </cell>
          <cell r="G2240">
            <v>0</v>
          </cell>
          <cell r="H2240">
            <v>13.39</v>
          </cell>
          <cell r="V2240">
            <v>0</v>
          </cell>
        </row>
        <row r="2241">
          <cell r="A2241" t="str">
            <v>North Texas 1-2009-8</v>
          </cell>
          <cell r="B2241" t="str">
            <v>North Texas 1-2009</v>
          </cell>
          <cell r="G2241">
            <v>0</v>
          </cell>
          <cell r="H2241">
            <v>13.39</v>
          </cell>
          <cell r="V2241">
            <v>0</v>
          </cell>
        </row>
        <row r="2242">
          <cell r="A2242" t="str">
            <v>North Texas 1-2009-9</v>
          </cell>
          <cell r="B2242" t="str">
            <v>North Texas 1-2009</v>
          </cell>
          <cell r="G2242">
            <v>0</v>
          </cell>
          <cell r="H2242">
            <v>12.96</v>
          </cell>
          <cell r="V2242">
            <v>0</v>
          </cell>
        </row>
        <row r="2243">
          <cell r="A2243" t="str">
            <v>North Texas 1-2009-10</v>
          </cell>
          <cell r="B2243" t="str">
            <v>North Texas 1-2009</v>
          </cell>
          <cell r="G2243">
            <v>0</v>
          </cell>
          <cell r="H2243">
            <v>13.39</v>
          </cell>
          <cell r="V2243">
            <v>0</v>
          </cell>
        </row>
        <row r="2244">
          <cell r="A2244" t="str">
            <v>North Texas 1-2009-11</v>
          </cell>
          <cell r="B2244" t="str">
            <v>North Texas 1-2009</v>
          </cell>
          <cell r="G2244">
            <v>0</v>
          </cell>
          <cell r="H2244">
            <v>12.96</v>
          </cell>
          <cell r="V2244">
            <v>0</v>
          </cell>
        </row>
        <row r="2245">
          <cell r="A2245" t="str">
            <v>North Texas 1-2009-12</v>
          </cell>
          <cell r="B2245" t="str">
            <v>North Texas 1-2009</v>
          </cell>
          <cell r="G2245">
            <v>0</v>
          </cell>
          <cell r="H2245">
            <v>13.39</v>
          </cell>
          <cell r="V2245">
            <v>0</v>
          </cell>
        </row>
        <row r="2246">
          <cell r="A2246" t="str">
            <v>North Texas 1-2010-1</v>
          </cell>
          <cell r="B2246" t="str">
            <v>North Texas 1-2010</v>
          </cell>
          <cell r="G2246">
            <v>0</v>
          </cell>
          <cell r="H2246">
            <v>13.39</v>
          </cell>
          <cell r="V2246">
            <v>0</v>
          </cell>
        </row>
        <row r="2247">
          <cell r="A2247" t="str">
            <v>North Texas 1-2010-2</v>
          </cell>
          <cell r="B2247" t="str">
            <v>North Texas 1-2010</v>
          </cell>
          <cell r="G2247">
            <v>0</v>
          </cell>
          <cell r="H2247">
            <v>12.1</v>
          </cell>
          <cell r="V2247">
            <v>0</v>
          </cell>
        </row>
        <row r="2248">
          <cell r="A2248" t="str">
            <v>North Texas 1-2010-3</v>
          </cell>
          <cell r="B2248" t="str">
            <v>North Texas 1-2010</v>
          </cell>
          <cell r="G2248">
            <v>0</v>
          </cell>
          <cell r="H2248">
            <v>13.39</v>
          </cell>
          <cell r="V2248">
            <v>0</v>
          </cell>
        </row>
        <row r="2249">
          <cell r="A2249" t="str">
            <v>North Texas 1-2010-4</v>
          </cell>
          <cell r="B2249" t="str">
            <v>North Texas 1-2010</v>
          </cell>
          <cell r="G2249">
            <v>0</v>
          </cell>
          <cell r="H2249">
            <v>12.96</v>
          </cell>
          <cell r="V2249">
            <v>0</v>
          </cell>
        </row>
        <row r="2250">
          <cell r="A2250" t="str">
            <v>North Texas 1-2010-5</v>
          </cell>
          <cell r="B2250" t="str">
            <v>North Texas 1-2010</v>
          </cell>
          <cell r="G2250">
            <v>0</v>
          </cell>
          <cell r="H2250">
            <v>13.39</v>
          </cell>
          <cell r="V2250">
            <v>0</v>
          </cell>
        </row>
        <row r="2251">
          <cell r="A2251" t="str">
            <v>North Texas 1-2010-6</v>
          </cell>
          <cell r="B2251" t="str">
            <v>North Texas 1-2010</v>
          </cell>
          <cell r="G2251">
            <v>0</v>
          </cell>
          <cell r="H2251">
            <v>12.96</v>
          </cell>
          <cell r="V2251">
            <v>0</v>
          </cell>
        </row>
        <row r="2252">
          <cell r="A2252" t="str">
            <v>North Texas 1-2010-7</v>
          </cell>
          <cell r="B2252" t="str">
            <v>North Texas 1-2010</v>
          </cell>
          <cell r="G2252">
            <v>0</v>
          </cell>
          <cell r="H2252">
            <v>13.39</v>
          </cell>
          <cell r="V2252">
            <v>0</v>
          </cell>
        </row>
        <row r="2253">
          <cell r="A2253" t="str">
            <v>North Texas 1-2010-8</v>
          </cell>
          <cell r="B2253" t="str">
            <v>North Texas 1-2010</v>
          </cell>
          <cell r="G2253">
            <v>0</v>
          </cell>
          <cell r="H2253">
            <v>13.39</v>
          </cell>
          <cell r="V2253">
            <v>0</v>
          </cell>
        </row>
        <row r="2254">
          <cell r="A2254" t="str">
            <v>North Texas 1-2010-9</v>
          </cell>
          <cell r="B2254" t="str">
            <v>North Texas 1-2010</v>
          </cell>
          <cell r="G2254">
            <v>0</v>
          </cell>
          <cell r="H2254">
            <v>12.96</v>
          </cell>
          <cell r="V2254">
            <v>0</v>
          </cell>
        </row>
        <row r="2255">
          <cell r="A2255" t="str">
            <v>North Texas 1-2010-10</v>
          </cell>
          <cell r="B2255" t="str">
            <v>North Texas 1-2010</v>
          </cell>
          <cell r="G2255">
            <v>0</v>
          </cell>
          <cell r="H2255">
            <v>13.39</v>
          </cell>
          <cell r="V2255">
            <v>0</v>
          </cell>
        </row>
        <row r="2256">
          <cell r="A2256" t="str">
            <v>North Texas 1-2010-11</v>
          </cell>
          <cell r="B2256" t="str">
            <v>North Texas 1-2010</v>
          </cell>
          <cell r="G2256">
            <v>0</v>
          </cell>
          <cell r="H2256">
            <v>12.96</v>
          </cell>
          <cell r="V2256">
            <v>0</v>
          </cell>
        </row>
        <row r="2257">
          <cell r="A2257" t="str">
            <v>North Texas 1-2010-12</v>
          </cell>
          <cell r="B2257" t="str">
            <v>North Texas 1-2010</v>
          </cell>
          <cell r="G2257">
            <v>0</v>
          </cell>
          <cell r="H2257">
            <v>13.39</v>
          </cell>
          <cell r="V2257">
            <v>0</v>
          </cell>
        </row>
        <row r="2258">
          <cell r="A2258" t="str">
            <v>North Texas 1-2011-1</v>
          </cell>
          <cell r="B2258" t="str">
            <v>North Texas 1-2011</v>
          </cell>
          <cell r="G2258">
            <v>0</v>
          </cell>
          <cell r="H2258">
            <v>13.39</v>
          </cell>
          <cell r="V2258">
            <v>0</v>
          </cell>
        </row>
        <row r="2259">
          <cell r="A2259" t="str">
            <v>North Texas 1-2011-2</v>
          </cell>
          <cell r="B2259" t="str">
            <v>North Texas 1-2011</v>
          </cell>
          <cell r="G2259">
            <v>0</v>
          </cell>
          <cell r="H2259">
            <v>12.1</v>
          </cell>
          <cell r="V2259">
            <v>0</v>
          </cell>
        </row>
        <row r="2260">
          <cell r="A2260" t="str">
            <v>North Texas 1-2011-3</v>
          </cell>
          <cell r="B2260" t="str">
            <v>North Texas 1-2011</v>
          </cell>
          <cell r="G2260">
            <v>0</v>
          </cell>
          <cell r="H2260">
            <v>13.39</v>
          </cell>
          <cell r="V2260">
            <v>0</v>
          </cell>
        </row>
        <row r="2261">
          <cell r="A2261" t="str">
            <v>North Texas 1-2011-4</v>
          </cell>
          <cell r="B2261" t="str">
            <v>North Texas 1-2011</v>
          </cell>
          <cell r="G2261">
            <v>0</v>
          </cell>
          <cell r="H2261">
            <v>12.96</v>
          </cell>
          <cell r="V2261">
            <v>0</v>
          </cell>
        </row>
        <row r="2262">
          <cell r="A2262" t="str">
            <v>North Texas 1-2011-5</v>
          </cell>
          <cell r="B2262" t="str">
            <v>North Texas 1-2011</v>
          </cell>
          <cell r="G2262">
            <v>0</v>
          </cell>
          <cell r="H2262">
            <v>13.39</v>
          </cell>
          <cell r="V2262">
            <v>0</v>
          </cell>
        </row>
        <row r="2263">
          <cell r="A2263" t="str">
            <v>North Texas 1-2011-6</v>
          </cell>
          <cell r="B2263" t="str">
            <v>North Texas 1-2011</v>
          </cell>
          <cell r="G2263">
            <v>0</v>
          </cell>
          <cell r="H2263">
            <v>12.96</v>
          </cell>
          <cell r="V2263">
            <v>0</v>
          </cell>
        </row>
        <row r="2264">
          <cell r="A2264" t="str">
            <v>North Texas 1-2011-7</v>
          </cell>
          <cell r="B2264" t="str">
            <v>North Texas 1-2011</v>
          </cell>
          <cell r="G2264">
            <v>0</v>
          </cell>
          <cell r="H2264">
            <v>13.39</v>
          </cell>
          <cell r="V2264">
            <v>0</v>
          </cell>
        </row>
        <row r="2265">
          <cell r="A2265" t="str">
            <v>North Texas 1-2011-8</v>
          </cell>
          <cell r="B2265" t="str">
            <v>North Texas 1-2011</v>
          </cell>
          <cell r="G2265">
            <v>0</v>
          </cell>
          <cell r="H2265">
            <v>13.39</v>
          </cell>
          <cell r="V2265">
            <v>0</v>
          </cell>
        </row>
        <row r="2266">
          <cell r="A2266" t="str">
            <v>North Texas 1-2011-9</v>
          </cell>
          <cell r="B2266" t="str">
            <v>North Texas 1-2011</v>
          </cell>
          <cell r="G2266">
            <v>0</v>
          </cell>
          <cell r="H2266">
            <v>12.96</v>
          </cell>
          <cell r="V2266">
            <v>0</v>
          </cell>
        </row>
        <row r="2267">
          <cell r="A2267" t="str">
            <v>North Texas 1-2011-10</v>
          </cell>
          <cell r="B2267" t="str">
            <v>North Texas 1-2011</v>
          </cell>
          <cell r="G2267">
            <v>0</v>
          </cell>
          <cell r="H2267">
            <v>13.39</v>
          </cell>
          <cell r="V2267">
            <v>0</v>
          </cell>
        </row>
        <row r="2268">
          <cell r="A2268" t="str">
            <v>North Texas 1-2011-11</v>
          </cell>
          <cell r="B2268" t="str">
            <v>North Texas 1-2011</v>
          </cell>
          <cell r="G2268">
            <v>0</v>
          </cell>
          <cell r="H2268">
            <v>12.96</v>
          </cell>
          <cell r="V2268">
            <v>0</v>
          </cell>
        </row>
        <row r="2269">
          <cell r="A2269" t="str">
            <v>North Texas 1-2011-12</v>
          </cell>
          <cell r="B2269" t="str">
            <v>North Texas 1-2011</v>
          </cell>
          <cell r="G2269">
            <v>0</v>
          </cell>
          <cell r="H2269">
            <v>13.39</v>
          </cell>
          <cell r="V2269">
            <v>0</v>
          </cell>
        </row>
        <row r="2270">
          <cell r="A2270" t="str">
            <v>North Texas 1-2012-1</v>
          </cell>
          <cell r="B2270" t="str">
            <v>North Texas 1-2012</v>
          </cell>
          <cell r="G2270">
            <v>0</v>
          </cell>
          <cell r="H2270">
            <v>13.39</v>
          </cell>
          <cell r="V2270">
            <v>0</v>
          </cell>
        </row>
        <row r="2271">
          <cell r="A2271" t="str">
            <v>North Texas 1-2012-2</v>
          </cell>
          <cell r="B2271" t="str">
            <v>North Texas 1-2012</v>
          </cell>
          <cell r="G2271">
            <v>0</v>
          </cell>
          <cell r="H2271">
            <v>12.1</v>
          </cell>
          <cell r="V2271">
            <v>0</v>
          </cell>
        </row>
        <row r="2272">
          <cell r="A2272" t="str">
            <v>North Texas 1-2012-3</v>
          </cell>
          <cell r="B2272" t="str">
            <v>North Texas 1-2012</v>
          </cell>
          <cell r="G2272">
            <v>0</v>
          </cell>
          <cell r="H2272">
            <v>13.39</v>
          </cell>
          <cell r="V2272">
            <v>0</v>
          </cell>
        </row>
        <row r="2273">
          <cell r="A2273" t="str">
            <v>North Texas 1-2012-4</v>
          </cell>
          <cell r="B2273" t="str">
            <v>North Texas 1-2012</v>
          </cell>
          <cell r="G2273">
            <v>0</v>
          </cell>
          <cell r="H2273">
            <v>12.96</v>
          </cell>
          <cell r="V2273">
            <v>0</v>
          </cell>
        </row>
        <row r="2274">
          <cell r="A2274" t="str">
            <v>North Texas 1-2012-5</v>
          </cell>
          <cell r="B2274" t="str">
            <v>North Texas 1-2012</v>
          </cell>
          <cell r="G2274">
            <v>0</v>
          </cell>
          <cell r="H2274">
            <v>13.39</v>
          </cell>
          <cell r="V2274">
            <v>0</v>
          </cell>
        </row>
        <row r="2275">
          <cell r="A2275" t="str">
            <v>North Texas 1-2012-6</v>
          </cell>
          <cell r="B2275" t="str">
            <v>North Texas 1-2012</v>
          </cell>
          <cell r="G2275">
            <v>0</v>
          </cell>
          <cell r="H2275">
            <v>12.96</v>
          </cell>
          <cell r="V2275">
            <v>0</v>
          </cell>
        </row>
        <row r="2276">
          <cell r="A2276" t="str">
            <v>North Texas 1-2012-7</v>
          </cell>
          <cell r="B2276" t="str">
            <v>North Texas 1-2012</v>
          </cell>
          <cell r="G2276">
            <v>0</v>
          </cell>
          <cell r="H2276">
            <v>13.39</v>
          </cell>
          <cell r="V2276">
            <v>0</v>
          </cell>
        </row>
        <row r="2277">
          <cell r="A2277" t="str">
            <v>North Texas 1-2012-8</v>
          </cell>
          <cell r="B2277" t="str">
            <v>North Texas 1-2012</v>
          </cell>
          <cell r="G2277">
            <v>0</v>
          </cell>
          <cell r="H2277">
            <v>13.39</v>
          </cell>
          <cell r="V2277">
            <v>0</v>
          </cell>
        </row>
        <row r="2278">
          <cell r="A2278" t="str">
            <v>North Texas 1-2012-9</v>
          </cell>
          <cell r="B2278" t="str">
            <v>North Texas 1-2012</v>
          </cell>
          <cell r="G2278">
            <v>0</v>
          </cell>
          <cell r="H2278">
            <v>12.96</v>
          </cell>
          <cell r="V2278">
            <v>0</v>
          </cell>
        </row>
        <row r="2279">
          <cell r="A2279" t="str">
            <v>North Texas 1-2012-10</v>
          </cell>
          <cell r="B2279" t="str">
            <v>North Texas 1-2012</v>
          </cell>
          <cell r="G2279">
            <v>0</v>
          </cell>
          <cell r="H2279">
            <v>13.39</v>
          </cell>
          <cell r="V2279">
            <v>0</v>
          </cell>
        </row>
        <row r="2280">
          <cell r="A2280" t="str">
            <v>North Texas 1-2012-11</v>
          </cell>
          <cell r="B2280" t="str">
            <v>North Texas 1-2012</v>
          </cell>
          <cell r="G2280">
            <v>0</v>
          </cell>
          <cell r="H2280">
            <v>12.96</v>
          </cell>
          <cell r="V2280">
            <v>0</v>
          </cell>
        </row>
        <row r="2281">
          <cell r="A2281" t="str">
            <v>North Texas 1-2012-12</v>
          </cell>
          <cell r="B2281" t="str">
            <v>North Texas 1-2012</v>
          </cell>
          <cell r="G2281">
            <v>0</v>
          </cell>
          <cell r="H2281">
            <v>13.39</v>
          </cell>
          <cell r="V2281">
            <v>0</v>
          </cell>
        </row>
        <row r="2282">
          <cell r="A2282" t="str">
            <v>North Texas 1-2013-1</v>
          </cell>
          <cell r="B2282" t="str">
            <v>North Texas 1-2013</v>
          </cell>
          <cell r="G2282">
            <v>0</v>
          </cell>
          <cell r="H2282">
            <v>13.39</v>
          </cell>
          <cell r="V2282">
            <v>0</v>
          </cell>
        </row>
        <row r="2283">
          <cell r="A2283" t="str">
            <v>North Texas 1-2013-2</v>
          </cell>
          <cell r="B2283" t="str">
            <v>North Texas 1-2013</v>
          </cell>
          <cell r="G2283">
            <v>0</v>
          </cell>
          <cell r="H2283">
            <v>12.1</v>
          </cell>
          <cell r="V2283">
            <v>0</v>
          </cell>
        </row>
        <row r="2284">
          <cell r="A2284" t="str">
            <v>North Texas 1-2013-3</v>
          </cell>
          <cell r="B2284" t="str">
            <v>North Texas 1-2013</v>
          </cell>
          <cell r="G2284">
            <v>0</v>
          </cell>
          <cell r="H2284">
            <v>13.39</v>
          </cell>
          <cell r="V2284">
            <v>0</v>
          </cell>
        </row>
        <row r="2285">
          <cell r="A2285" t="str">
            <v>North Texas 1-2013-4</v>
          </cell>
          <cell r="B2285" t="str">
            <v>North Texas 1-2013</v>
          </cell>
          <cell r="G2285">
            <v>0</v>
          </cell>
          <cell r="H2285">
            <v>12.96</v>
          </cell>
          <cell r="V2285">
            <v>0</v>
          </cell>
        </row>
        <row r="2286">
          <cell r="A2286" t="str">
            <v>North Texas 1-2013-5</v>
          </cell>
          <cell r="B2286" t="str">
            <v>North Texas 1-2013</v>
          </cell>
          <cell r="G2286">
            <v>0</v>
          </cell>
          <cell r="H2286">
            <v>13.39</v>
          </cell>
          <cell r="V2286">
            <v>0</v>
          </cell>
        </row>
        <row r="2287">
          <cell r="A2287" t="str">
            <v>North Texas 1-2013-6</v>
          </cell>
          <cell r="B2287" t="str">
            <v>North Texas 1-2013</v>
          </cell>
          <cell r="G2287">
            <v>0</v>
          </cell>
          <cell r="H2287">
            <v>12.96</v>
          </cell>
          <cell r="V2287">
            <v>0</v>
          </cell>
        </row>
        <row r="2288">
          <cell r="A2288" t="str">
            <v>North Texas 1-2013-7</v>
          </cell>
          <cell r="B2288" t="str">
            <v>North Texas 1-2013</v>
          </cell>
          <cell r="G2288">
            <v>0</v>
          </cell>
          <cell r="H2288">
            <v>13.39</v>
          </cell>
          <cell r="V2288">
            <v>0</v>
          </cell>
        </row>
        <row r="2289">
          <cell r="A2289" t="str">
            <v>North Texas 1-2013-8</v>
          </cell>
          <cell r="B2289" t="str">
            <v>North Texas 1-2013</v>
          </cell>
          <cell r="G2289">
            <v>0</v>
          </cell>
          <cell r="H2289">
            <v>13.39</v>
          </cell>
          <cell r="V2289">
            <v>0</v>
          </cell>
        </row>
        <row r="2290">
          <cell r="A2290" t="str">
            <v>North Texas 1-2013-9</v>
          </cell>
          <cell r="B2290" t="str">
            <v>North Texas 1-2013</v>
          </cell>
          <cell r="G2290">
            <v>0</v>
          </cell>
          <cell r="H2290">
            <v>12.96</v>
          </cell>
          <cell r="V2290">
            <v>0</v>
          </cell>
        </row>
        <row r="2291">
          <cell r="A2291" t="str">
            <v>North Texas 1-2013-10</v>
          </cell>
          <cell r="B2291" t="str">
            <v>North Texas 1-2013</v>
          </cell>
          <cell r="G2291">
            <v>0</v>
          </cell>
          <cell r="H2291">
            <v>13.39</v>
          </cell>
          <cell r="V2291">
            <v>0</v>
          </cell>
        </row>
        <row r="2292">
          <cell r="A2292" t="str">
            <v>North Texas 1-2013-11</v>
          </cell>
          <cell r="B2292" t="str">
            <v>North Texas 1-2013</v>
          </cell>
          <cell r="G2292">
            <v>0</v>
          </cell>
          <cell r="H2292">
            <v>12.96</v>
          </cell>
          <cell r="V2292">
            <v>0</v>
          </cell>
        </row>
        <row r="2293">
          <cell r="A2293" t="str">
            <v>North Texas 1-2013-12</v>
          </cell>
          <cell r="B2293" t="str">
            <v>North Texas 1-2013</v>
          </cell>
          <cell r="G2293">
            <v>0</v>
          </cell>
          <cell r="H2293">
            <v>13.39</v>
          </cell>
          <cell r="V2293">
            <v>0</v>
          </cell>
        </row>
        <row r="2294">
          <cell r="A2294" t="str">
            <v>North Texas 1-2014-1</v>
          </cell>
          <cell r="B2294" t="str">
            <v>North Texas 1-2014</v>
          </cell>
          <cell r="G2294">
            <v>0</v>
          </cell>
          <cell r="H2294">
            <v>13.39</v>
          </cell>
          <cell r="V2294">
            <v>0</v>
          </cell>
        </row>
        <row r="2295">
          <cell r="A2295" t="str">
            <v>North Texas 1-2014-2</v>
          </cell>
          <cell r="B2295" t="str">
            <v>North Texas 1-2014</v>
          </cell>
          <cell r="G2295">
            <v>0</v>
          </cell>
          <cell r="H2295">
            <v>12.1</v>
          </cell>
          <cell r="V2295">
            <v>0</v>
          </cell>
        </row>
        <row r="2296">
          <cell r="A2296" t="str">
            <v>North Texas 1-2014-3</v>
          </cell>
          <cell r="B2296" t="str">
            <v>North Texas 1-2014</v>
          </cell>
          <cell r="G2296">
            <v>0</v>
          </cell>
          <cell r="H2296">
            <v>13.39</v>
          </cell>
          <cell r="V2296">
            <v>0</v>
          </cell>
        </row>
        <row r="2297">
          <cell r="A2297" t="str">
            <v>North Texas 1-2014-4</v>
          </cell>
          <cell r="B2297" t="str">
            <v>North Texas 1-2014</v>
          </cell>
          <cell r="G2297">
            <v>0</v>
          </cell>
          <cell r="H2297">
            <v>12.96</v>
          </cell>
          <cell r="V2297">
            <v>0</v>
          </cell>
        </row>
        <row r="2298">
          <cell r="A2298" t="str">
            <v>North Texas 1-2014-5</v>
          </cell>
          <cell r="B2298" t="str">
            <v>North Texas 1-2014</v>
          </cell>
          <cell r="G2298">
            <v>0</v>
          </cell>
          <cell r="H2298">
            <v>13.39</v>
          </cell>
          <cell r="V2298">
            <v>0</v>
          </cell>
        </row>
        <row r="2299">
          <cell r="A2299" t="str">
            <v>North Texas 1-2014-6</v>
          </cell>
          <cell r="B2299" t="str">
            <v>North Texas 1-2014</v>
          </cell>
          <cell r="G2299">
            <v>0</v>
          </cell>
          <cell r="H2299">
            <v>12.96</v>
          </cell>
          <cell r="V2299">
            <v>0</v>
          </cell>
        </row>
        <row r="2300">
          <cell r="A2300" t="str">
            <v>North Texas 1-2014-7</v>
          </cell>
          <cell r="B2300" t="str">
            <v>North Texas 1-2014</v>
          </cell>
          <cell r="G2300">
            <v>0</v>
          </cell>
          <cell r="H2300">
            <v>13.39</v>
          </cell>
          <cell r="V2300">
            <v>0</v>
          </cell>
        </row>
        <row r="2301">
          <cell r="A2301" t="str">
            <v>North Texas 1-2014-8</v>
          </cell>
          <cell r="B2301" t="str">
            <v>North Texas 1-2014</v>
          </cell>
          <cell r="G2301">
            <v>0</v>
          </cell>
          <cell r="H2301">
            <v>13.39</v>
          </cell>
          <cell r="V2301">
            <v>0</v>
          </cell>
        </row>
        <row r="2302">
          <cell r="A2302" t="str">
            <v>North Texas 1-2014-9</v>
          </cell>
          <cell r="B2302" t="str">
            <v>North Texas 1-2014</v>
          </cell>
          <cell r="G2302">
            <v>0</v>
          </cell>
          <cell r="H2302">
            <v>12.96</v>
          </cell>
          <cell r="V2302">
            <v>0</v>
          </cell>
        </row>
        <row r="2303">
          <cell r="A2303" t="str">
            <v>North Texas 1-2014-10</v>
          </cell>
          <cell r="B2303" t="str">
            <v>North Texas 1-2014</v>
          </cell>
          <cell r="G2303">
            <v>0</v>
          </cell>
          <cell r="H2303">
            <v>13.39</v>
          </cell>
          <cell r="V2303">
            <v>0</v>
          </cell>
        </row>
        <row r="2304">
          <cell r="A2304" t="str">
            <v>North Texas 1-2014-11</v>
          </cell>
          <cell r="B2304" t="str">
            <v>North Texas 1-2014</v>
          </cell>
          <cell r="G2304">
            <v>0</v>
          </cell>
          <cell r="H2304">
            <v>12.96</v>
          </cell>
          <cell r="V2304">
            <v>0</v>
          </cell>
        </row>
        <row r="2305">
          <cell r="A2305" t="str">
            <v>North Texas 1-2014-12</v>
          </cell>
          <cell r="B2305" t="str">
            <v>North Texas 1-2014</v>
          </cell>
          <cell r="G2305">
            <v>0</v>
          </cell>
          <cell r="H2305">
            <v>13.39</v>
          </cell>
          <cell r="V2305">
            <v>0</v>
          </cell>
        </row>
        <row r="2306">
          <cell r="A2306" t="str">
            <v>North Texas 1-2015-1</v>
          </cell>
          <cell r="B2306" t="str">
            <v>North Texas 1-2015</v>
          </cell>
          <cell r="G2306">
            <v>0</v>
          </cell>
          <cell r="H2306">
            <v>13.39</v>
          </cell>
          <cell r="V2306">
            <v>0</v>
          </cell>
        </row>
        <row r="2307">
          <cell r="A2307" t="str">
            <v>North Texas 1-2015-2</v>
          </cell>
          <cell r="B2307" t="str">
            <v>North Texas 1-2015</v>
          </cell>
          <cell r="G2307">
            <v>0</v>
          </cell>
          <cell r="H2307">
            <v>12.1</v>
          </cell>
          <cell r="V2307">
            <v>0</v>
          </cell>
        </row>
        <row r="2308">
          <cell r="A2308" t="str">
            <v>North Texas 1-2015-3</v>
          </cell>
          <cell r="B2308" t="str">
            <v>North Texas 1-2015</v>
          </cell>
          <cell r="G2308">
            <v>0</v>
          </cell>
          <cell r="H2308">
            <v>13.39</v>
          </cell>
          <cell r="V2308">
            <v>0</v>
          </cell>
        </row>
        <row r="2309">
          <cell r="A2309" t="str">
            <v>North Texas 1-2015-4</v>
          </cell>
          <cell r="B2309" t="str">
            <v>North Texas 1-2015</v>
          </cell>
          <cell r="G2309">
            <v>0</v>
          </cell>
          <cell r="H2309">
            <v>12.96</v>
          </cell>
          <cell r="V2309">
            <v>0</v>
          </cell>
        </row>
        <row r="2310">
          <cell r="A2310" t="str">
            <v>North Texas 1-2015-5</v>
          </cell>
          <cell r="B2310" t="str">
            <v>North Texas 1-2015</v>
          </cell>
          <cell r="G2310">
            <v>0</v>
          </cell>
          <cell r="H2310">
            <v>13.39</v>
          </cell>
          <cell r="V2310">
            <v>0</v>
          </cell>
        </row>
        <row r="2311">
          <cell r="A2311" t="str">
            <v>North Texas 1-2015-6</v>
          </cell>
          <cell r="B2311" t="str">
            <v>North Texas 1-2015</v>
          </cell>
          <cell r="G2311">
            <v>0</v>
          </cell>
          <cell r="H2311">
            <v>12.96</v>
          </cell>
          <cell r="V2311">
            <v>0</v>
          </cell>
        </row>
        <row r="2312">
          <cell r="A2312" t="str">
            <v>North Texas 1-2015-7</v>
          </cell>
          <cell r="B2312" t="str">
            <v>North Texas 1-2015</v>
          </cell>
          <cell r="G2312">
            <v>0</v>
          </cell>
          <cell r="H2312">
            <v>13.39</v>
          </cell>
          <cell r="V2312">
            <v>0</v>
          </cell>
        </row>
        <row r="2313">
          <cell r="A2313" t="str">
            <v>North Texas 1-2015-8</v>
          </cell>
          <cell r="B2313" t="str">
            <v>North Texas 1-2015</v>
          </cell>
          <cell r="G2313">
            <v>0</v>
          </cell>
          <cell r="H2313">
            <v>13.39</v>
          </cell>
          <cell r="V2313">
            <v>0</v>
          </cell>
        </row>
        <row r="2314">
          <cell r="A2314" t="str">
            <v>North Texas 1-2015-9</v>
          </cell>
          <cell r="B2314" t="str">
            <v>North Texas 1-2015</v>
          </cell>
          <cell r="G2314">
            <v>0</v>
          </cell>
          <cell r="H2314">
            <v>12.96</v>
          </cell>
          <cell r="V2314">
            <v>0</v>
          </cell>
        </row>
        <row r="2315">
          <cell r="A2315" t="str">
            <v>North Texas 1-2015-10</v>
          </cell>
          <cell r="B2315" t="str">
            <v>North Texas 1-2015</v>
          </cell>
          <cell r="G2315">
            <v>0</v>
          </cell>
          <cell r="H2315">
            <v>13.39</v>
          </cell>
          <cell r="V2315">
            <v>0</v>
          </cell>
        </row>
        <row r="2316">
          <cell r="A2316" t="str">
            <v>North Texas 1-2015-11</v>
          </cell>
          <cell r="B2316" t="str">
            <v>North Texas 1-2015</v>
          </cell>
          <cell r="G2316">
            <v>0</v>
          </cell>
          <cell r="H2316">
            <v>12.96</v>
          </cell>
          <cell r="V2316">
            <v>0</v>
          </cell>
        </row>
        <row r="2317">
          <cell r="A2317" t="str">
            <v>North Texas 1-2015-12</v>
          </cell>
          <cell r="B2317" t="str">
            <v>North Texas 1-2015</v>
          </cell>
          <cell r="G2317">
            <v>0</v>
          </cell>
          <cell r="H2317">
            <v>13.39</v>
          </cell>
          <cell r="V2317">
            <v>0</v>
          </cell>
        </row>
        <row r="2318">
          <cell r="A2318" t="str">
            <v>North Texas 1-2016-1</v>
          </cell>
          <cell r="B2318" t="str">
            <v>North Texas 1-2016</v>
          </cell>
          <cell r="G2318">
            <v>0</v>
          </cell>
          <cell r="H2318">
            <v>13.39</v>
          </cell>
          <cell r="V2318">
            <v>0</v>
          </cell>
        </row>
        <row r="2319">
          <cell r="A2319" t="str">
            <v>North Texas 1-2016-2</v>
          </cell>
          <cell r="B2319" t="str">
            <v>North Texas 1-2016</v>
          </cell>
          <cell r="G2319">
            <v>0</v>
          </cell>
          <cell r="H2319">
            <v>12.1</v>
          </cell>
          <cell r="V2319">
            <v>0</v>
          </cell>
        </row>
        <row r="2320">
          <cell r="A2320" t="str">
            <v>North Texas 1-2016-3</v>
          </cell>
          <cell r="B2320" t="str">
            <v>North Texas 1-2016</v>
          </cell>
          <cell r="G2320">
            <v>0</v>
          </cell>
          <cell r="H2320">
            <v>13.39</v>
          </cell>
          <cell r="V2320">
            <v>0</v>
          </cell>
        </row>
        <row r="2321">
          <cell r="A2321" t="str">
            <v>North Texas 1-2016-4</v>
          </cell>
          <cell r="B2321" t="str">
            <v>North Texas 1-2016</v>
          </cell>
          <cell r="G2321">
            <v>0</v>
          </cell>
          <cell r="H2321">
            <v>12.96</v>
          </cell>
          <cell r="V2321">
            <v>0</v>
          </cell>
        </row>
        <row r="2322">
          <cell r="A2322" t="str">
            <v>North Texas 1-2016-5</v>
          </cell>
          <cell r="B2322" t="str">
            <v>North Texas 1-2016</v>
          </cell>
          <cell r="G2322">
            <v>0</v>
          </cell>
          <cell r="H2322">
            <v>13.39</v>
          </cell>
          <cell r="V2322">
            <v>0</v>
          </cell>
        </row>
        <row r="2323">
          <cell r="A2323" t="str">
            <v>North Texas 1-2016-6</v>
          </cell>
          <cell r="B2323" t="str">
            <v>North Texas 1-2016</v>
          </cell>
          <cell r="G2323">
            <v>0</v>
          </cell>
          <cell r="H2323">
            <v>12.96</v>
          </cell>
          <cell r="V2323">
            <v>0</v>
          </cell>
        </row>
        <row r="2324">
          <cell r="A2324" t="str">
            <v>North Texas 1-2016-7</v>
          </cell>
          <cell r="B2324" t="str">
            <v>North Texas 1-2016</v>
          </cell>
          <cell r="G2324">
            <v>0</v>
          </cell>
          <cell r="H2324">
            <v>13.39</v>
          </cell>
          <cell r="V2324">
            <v>0</v>
          </cell>
        </row>
        <row r="2325">
          <cell r="A2325" t="str">
            <v>North Texas 1-2016-8</v>
          </cell>
          <cell r="B2325" t="str">
            <v>North Texas 1-2016</v>
          </cell>
          <cell r="G2325">
            <v>0</v>
          </cell>
          <cell r="H2325">
            <v>13.39</v>
          </cell>
          <cell r="V2325">
            <v>0</v>
          </cell>
        </row>
        <row r="2326">
          <cell r="A2326" t="str">
            <v>North Texas 1-2016-9</v>
          </cell>
          <cell r="B2326" t="str">
            <v>North Texas 1-2016</v>
          </cell>
          <cell r="G2326">
            <v>0</v>
          </cell>
          <cell r="H2326">
            <v>12.96</v>
          </cell>
          <cell r="V2326">
            <v>0</v>
          </cell>
        </row>
        <row r="2327">
          <cell r="A2327" t="str">
            <v>North Texas 1-2016-10</v>
          </cell>
          <cell r="B2327" t="str">
            <v>North Texas 1-2016</v>
          </cell>
          <cell r="G2327">
            <v>0</v>
          </cell>
          <cell r="H2327">
            <v>13.39</v>
          </cell>
          <cell r="V2327">
            <v>0</v>
          </cell>
        </row>
        <row r="2328">
          <cell r="A2328" t="str">
            <v>North Texas 1-2016-11</v>
          </cell>
          <cell r="B2328" t="str">
            <v>North Texas 1-2016</v>
          </cell>
          <cell r="G2328">
            <v>0</v>
          </cell>
          <cell r="H2328">
            <v>12.96</v>
          </cell>
          <cell r="V2328">
            <v>0</v>
          </cell>
        </row>
        <row r="2329">
          <cell r="A2329" t="str">
            <v>North Texas 1-2016-12</v>
          </cell>
          <cell r="B2329" t="str">
            <v>North Texas 1-2016</v>
          </cell>
          <cell r="G2329">
            <v>0</v>
          </cell>
          <cell r="H2329">
            <v>13.39</v>
          </cell>
          <cell r="V2329">
            <v>0</v>
          </cell>
        </row>
        <row r="2330">
          <cell r="A2330" t="str">
            <v>North Texas 1-2017-1</v>
          </cell>
          <cell r="B2330" t="str">
            <v>North Texas 1-2017</v>
          </cell>
          <cell r="G2330">
            <v>0</v>
          </cell>
          <cell r="H2330">
            <v>13.39</v>
          </cell>
          <cell r="V2330">
            <v>0</v>
          </cell>
        </row>
        <row r="2331">
          <cell r="A2331" t="str">
            <v>North Texas 1-2017-2</v>
          </cell>
          <cell r="B2331" t="str">
            <v>North Texas 1-2017</v>
          </cell>
          <cell r="G2331">
            <v>0</v>
          </cell>
          <cell r="H2331">
            <v>12.1</v>
          </cell>
          <cell r="V2331">
            <v>0</v>
          </cell>
        </row>
        <row r="2332">
          <cell r="A2332" t="str">
            <v>North Texas 1-2017-3</v>
          </cell>
          <cell r="B2332" t="str">
            <v>North Texas 1-2017</v>
          </cell>
          <cell r="G2332">
            <v>0</v>
          </cell>
          <cell r="H2332">
            <v>13.39</v>
          </cell>
          <cell r="V2332">
            <v>0</v>
          </cell>
        </row>
        <row r="2333">
          <cell r="A2333" t="str">
            <v>North Texas 1-2017-4</v>
          </cell>
          <cell r="B2333" t="str">
            <v>North Texas 1-2017</v>
          </cell>
          <cell r="G2333">
            <v>0</v>
          </cell>
          <cell r="H2333">
            <v>12.96</v>
          </cell>
          <cell r="V2333">
            <v>0</v>
          </cell>
        </row>
        <row r="2334">
          <cell r="A2334" t="str">
            <v>North Texas 1-2017-5</v>
          </cell>
          <cell r="B2334" t="str">
            <v>North Texas 1-2017</v>
          </cell>
          <cell r="G2334">
            <v>0</v>
          </cell>
          <cell r="H2334">
            <v>13.39</v>
          </cell>
          <cell r="V2334">
            <v>0</v>
          </cell>
        </row>
        <row r="2335">
          <cell r="A2335" t="str">
            <v>North Texas 1-2017-6</v>
          </cell>
          <cell r="B2335" t="str">
            <v>North Texas 1-2017</v>
          </cell>
          <cell r="G2335">
            <v>0</v>
          </cell>
          <cell r="H2335">
            <v>12.96</v>
          </cell>
          <cell r="V2335">
            <v>0</v>
          </cell>
        </row>
        <row r="2336">
          <cell r="A2336" t="str">
            <v>North Texas 1-2017-7</v>
          </cell>
          <cell r="B2336" t="str">
            <v>North Texas 1-2017</v>
          </cell>
          <cell r="G2336">
            <v>0</v>
          </cell>
          <cell r="H2336">
            <v>13.39</v>
          </cell>
          <cell r="V2336">
            <v>0</v>
          </cell>
        </row>
        <row r="2337">
          <cell r="A2337" t="str">
            <v>North Texas 1-2017-8</v>
          </cell>
          <cell r="B2337" t="str">
            <v>North Texas 1-2017</v>
          </cell>
          <cell r="G2337">
            <v>0</v>
          </cell>
          <cell r="H2337">
            <v>13.39</v>
          </cell>
          <cell r="V2337">
            <v>0</v>
          </cell>
        </row>
        <row r="2338">
          <cell r="A2338" t="str">
            <v>North Texas 1-2017-9</v>
          </cell>
          <cell r="B2338" t="str">
            <v>North Texas 1-2017</v>
          </cell>
          <cell r="G2338">
            <v>0</v>
          </cell>
          <cell r="H2338">
            <v>12.96</v>
          </cell>
          <cell r="V2338">
            <v>0</v>
          </cell>
        </row>
        <row r="2339">
          <cell r="A2339" t="str">
            <v>North Texas 1-2017-10</v>
          </cell>
          <cell r="B2339" t="str">
            <v>North Texas 1-2017</v>
          </cell>
          <cell r="G2339">
            <v>0</v>
          </cell>
          <cell r="H2339">
            <v>13.39</v>
          </cell>
          <cell r="V2339">
            <v>0</v>
          </cell>
        </row>
        <row r="2340">
          <cell r="A2340" t="str">
            <v>North Texas 1-2017-11</v>
          </cell>
          <cell r="B2340" t="str">
            <v>North Texas 1-2017</v>
          </cell>
          <cell r="G2340">
            <v>0</v>
          </cell>
          <cell r="H2340">
            <v>12.96</v>
          </cell>
          <cell r="V2340">
            <v>0</v>
          </cell>
        </row>
        <row r="2341">
          <cell r="A2341" t="str">
            <v>North Texas 1-2017-12</v>
          </cell>
          <cell r="B2341" t="str">
            <v>North Texas 1-2017</v>
          </cell>
          <cell r="G2341">
            <v>0</v>
          </cell>
          <cell r="H2341">
            <v>13.39</v>
          </cell>
          <cell r="V2341">
            <v>0</v>
          </cell>
        </row>
        <row r="2342">
          <cell r="A2342" t="str">
            <v>North Texas 1-2018-1</v>
          </cell>
          <cell r="B2342" t="str">
            <v>North Texas 1-2018</v>
          </cell>
          <cell r="G2342">
            <v>0</v>
          </cell>
          <cell r="H2342">
            <v>13.39</v>
          </cell>
          <cell r="V2342">
            <v>0</v>
          </cell>
        </row>
        <row r="2343">
          <cell r="A2343" t="str">
            <v>North Texas 1-2018-2</v>
          </cell>
          <cell r="B2343" t="str">
            <v>North Texas 1-2018</v>
          </cell>
          <cell r="G2343">
            <v>0</v>
          </cell>
          <cell r="H2343">
            <v>12.1</v>
          </cell>
          <cell r="V2343">
            <v>0</v>
          </cell>
        </row>
        <row r="2344">
          <cell r="A2344" t="str">
            <v>North Texas 1-2018-3</v>
          </cell>
          <cell r="B2344" t="str">
            <v>North Texas 1-2018</v>
          </cell>
          <cell r="G2344">
            <v>0</v>
          </cell>
          <cell r="H2344">
            <v>13.39</v>
          </cell>
          <cell r="V2344">
            <v>0</v>
          </cell>
        </row>
        <row r="2345">
          <cell r="A2345" t="str">
            <v>North Texas 1-2018-4</v>
          </cell>
          <cell r="B2345" t="str">
            <v>North Texas 1-2018</v>
          </cell>
          <cell r="G2345">
            <v>0</v>
          </cell>
          <cell r="H2345">
            <v>12.96</v>
          </cell>
          <cell r="V2345">
            <v>0</v>
          </cell>
        </row>
        <row r="2346">
          <cell r="A2346" t="str">
            <v>North Texas 1-2018-5</v>
          </cell>
          <cell r="B2346" t="str">
            <v>North Texas 1-2018</v>
          </cell>
          <cell r="G2346">
            <v>0</v>
          </cell>
          <cell r="H2346">
            <v>13.39</v>
          </cell>
          <cell r="V2346">
            <v>0</v>
          </cell>
        </row>
        <row r="2347">
          <cell r="A2347" t="str">
            <v>North Texas 1-2018-6</v>
          </cell>
          <cell r="B2347" t="str">
            <v>North Texas 1-2018</v>
          </cell>
          <cell r="G2347">
            <v>0</v>
          </cell>
          <cell r="H2347">
            <v>12.96</v>
          </cell>
          <cell r="V2347">
            <v>0</v>
          </cell>
        </row>
        <row r="2348">
          <cell r="A2348" t="str">
            <v>North Texas 1-2018-7</v>
          </cell>
          <cell r="B2348" t="str">
            <v>North Texas 1-2018</v>
          </cell>
          <cell r="G2348">
            <v>0</v>
          </cell>
          <cell r="H2348">
            <v>13.39</v>
          </cell>
          <cell r="V2348">
            <v>0</v>
          </cell>
        </row>
        <row r="2349">
          <cell r="A2349" t="str">
            <v>North Texas 1-2018-8</v>
          </cell>
          <cell r="B2349" t="str">
            <v>North Texas 1-2018</v>
          </cell>
          <cell r="G2349">
            <v>0</v>
          </cell>
          <cell r="H2349">
            <v>13.39</v>
          </cell>
          <cell r="V2349">
            <v>0</v>
          </cell>
        </row>
        <row r="2350">
          <cell r="A2350" t="str">
            <v>North Texas 1-2018-9</v>
          </cell>
          <cell r="B2350" t="str">
            <v>North Texas 1-2018</v>
          </cell>
          <cell r="G2350">
            <v>0</v>
          </cell>
          <cell r="H2350">
            <v>12.96</v>
          </cell>
          <cell r="V2350">
            <v>0</v>
          </cell>
        </row>
        <row r="2351">
          <cell r="A2351" t="str">
            <v>North Texas 1-2018-10</v>
          </cell>
          <cell r="B2351" t="str">
            <v>North Texas 1-2018</v>
          </cell>
          <cell r="G2351">
            <v>0</v>
          </cell>
          <cell r="H2351">
            <v>13.39</v>
          </cell>
          <cell r="V2351">
            <v>0</v>
          </cell>
        </row>
        <row r="2352">
          <cell r="A2352" t="str">
            <v>North Texas 1-2018-11</v>
          </cell>
          <cell r="B2352" t="str">
            <v>North Texas 1-2018</v>
          </cell>
          <cell r="G2352">
            <v>0</v>
          </cell>
          <cell r="H2352">
            <v>12.96</v>
          </cell>
          <cell r="V2352">
            <v>0</v>
          </cell>
        </row>
        <row r="2353">
          <cell r="A2353" t="str">
            <v>North Texas 1-2018-12</v>
          </cell>
          <cell r="B2353" t="str">
            <v>North Texas 1-2018</v>
          </cell>
          <cell r="G2353">
            <v>0</v>
          </cell>
          <cell r="H2353">
            <v>13.39</v>
          </cell>
          <cell r="V2353">
            <v>0</v>
          </cell>
        </row>
        <row r="2354">
          <cell r="A2354" t="str">
            <v>North Texas 1-2019-1</v>
          </cell>
          <cell r="B2354" t="str">
            <v>North Texas 1-2019</v>
          </cell>
          <cell r="G2354">
            <v>0</v>
          </cell>
          <cell r="H2354">
            <v>13.39</v>
          </cell>
          <cell r="V2354">
            <v>0</v>
          </cell>
        </row>
        <row r="2355">
          <cell r="A2355" t="str">
            <v>North Texas 1-2019-2</v>
          </cell>
          <cell r="B2355" t="str">
            <v>North Texas 1-2019</v>
          </cell>
          <cell r="G2355">
            <v>0</v>
          </cell>
          <cell r="H2355">
            <v>12.1</v>
          </cell>
          <cell r="V2355">
            <v>0</v>
          </cell>
        </row>
        <row r="2356">
          <cell r="A2356" t="str">
            <v>North Texas 1-2019-3</v>
          </cell>
          <cell r="B2356" t="str">
            <v>North Texas 1-2019</v>
          </cell>
          <cell r="G2356">
            <v>0</v>
          </cell>
          <cell r="H2356">
            <v>13.39</v>
          </cell>
          <cell r="V2356">
            <v>0</v>
          </cell>
        </row>
        <row r="2357">
          <cell r="A2357" t="str">
            <v>North Texas 1-2019-4</v>
          </cell>
          <cell r="B2357" t="str">
            <v>North Texas 1-2019</v>
          </cell>
          <cell r="G2357">
            <v>0</v>
          </cell>
          <cell r="H2357">
            <v>12.96</v>
          </cell>
          <cell r="V2357">
            <v>0</v>
          </cell>
        </row>
        <row r="2358">
          <cell r="A2358" t="str">
            <v>North Texas 1-2019-5</v>
          </cell>
          <cell r="B2358" t="str">
            <v>North Texas 1-2019</v>
          </cell>
          <cell r="G2358">
            <v>0</v>
          </cell>
          <cell r="H2358">
            <v>13.39</v>
          </cell>
          <cell r="V2358">
            <v>0</v>
          </cell>
        </row>
        <row r="2359">
          <cell r="A2359" t="str">
            <v>North Texas 1-2019-6</v>
          </cell>
          <cell r="B2359" t="str">
            <v>North Texas 1-2019</v>
          </cell>
          <cell r="G2359">
            <v>0</v>
          </cell>
          <cell r="H2359">
            <v>12.96</v>
          </cell>
          <cell r="V2359">
            <v>0</v>
          </cell>
        </row>
        <row r="2360">
          <cell r="A2360" t="str">
            <v>North Texas 1-2019-7</v>
          </cell>
          <cell r="B2360" t="str">
            <v>North Texas 1-2019</v>
          </cell>
          <cell r="G2360">
            <v>0</v>
          </cell>
          <cell r="H2360">
            <v>13.39</v>
          </cell>
          <cell r="V2360">
            <v>0</v>
          </cell>
        </row>
        <row r="2361">
          <cell r="A2361" t="str">
            <v>North Texas 1-2019-8</v>
          </cell>
          <cell r="B2361" t="str">
            <v>North Texas 1-2019</v>
          </cell>
          <cell r="G2361">
            <v>0</v>
          </cell>
          <cell r="H2361">
            <v>13.39</v>
          </cell>
          <cell r="V2361">
            <v>0</v>
          </cell>
        </row>
        <row r="2362">
          <cell r="A2362" t="str">
            <v>North Texas 1-2019-9</v>
          </cell>
          <cell r="B2362" t="str">
            <v>North Texas 1-2019</v>
          </cell>
          <cell r="G2362">
            <v>0</v>
          </cell>
          <cell r="H2362">
            <v>12.96</v>
          </cell>
          <cell r="V2362">
            <v>0</v>
          </cell>
        </row>
        <row r="2363">
          <cell r="A2363" t="str">
            <v>North Texas 1-2019-10</v>
          </cell>
          <cell r="B2363" t="str">
            <v>North Texas 1-2019</v>
          </cell>
          <cell r="G2363">
            <v>0</v>
          </cell>
          <cell r="H2363">
            <v>13.39</v>
          </cell>
          <cell r="V2363">
            <v>0</v>
          </cell>
        </row>
        <row r="2364">
          <cell r="A2364" t="str">
            <v>North Texas 1-2019-11</v>
          </cell>
          <cell r="B2364" t="str">
            <v>North Texas 1-2019</v>
          </cell>
          <cell r="G2364">
            <v>0</v>
          </cell>
          <cell r="H2364">
            <v>12.96</v>
          </cell>
          <cell r="V2364">
            <v>0</v>
          </cell>
        </row>
        <row r="2365">
          <cell r="A2365" t="str">
            <v>North Texas 1-2019-12</v>
          </cell>
          <cell r="B2365" t="str">
            <v>North Texas 1-2019</v>
          </cell>
          <cell r="G2365">
            <v>0</v>
          </cell>
          <cell r="H2365">
            <v>13.39</v>
          </cell>
          <cell r="V2365">
            <v>0</v>
          </cell>
        </row>
        <row r="2366">
          <cell r="A2366" t="str">
            <v>North Texas 1-2020-1</v>
          </cell>
          <cell r="B2366" t="str">
            <v>North Texas 1-2020</v>
          </cell>
          <cell r="G2366">
            <v>0</v>
          </cell>
          <cell r="H2366">
            <v>13.39</v>
          </cell>
          <cell r="V2366">
            <v>0</v>
          </cell>
        </row>
        <row r="2367">
          <cell r="A2367" t="str">
            <v>North Texas 1-2020-2</v>
          </cell>
          <cell r="B2367" t="str">
            <v>North Texas 1-2020</v>
          </cell>
          <cell r="G2367">
            <v>0</v>
          </cell>
          <cell r="H2367">
            <v>12.1</v>
          </cell>
          <cell r="V2367">
            <v>0</v>
          </cell>
        </row>
        <row r="2368">
          <cell r="A2368" t="str">
            <v>North Texas 1-2020-3</v>
          </cell>
          <cell r="B2368" t="str">
            <v>North Texas 1-2020</v>
          </cell>
          <cell r="G2368">
            <v>0</v>
          </cell>
          <cell r="H2368">
            <v>13.39</v>
          </cell>
          <cell r="V2368">
            <v>0</v>
          </cell>
        </row>
        <row r="2369">
          <cell r="A2369" t="str">
            <v>North Texas 1-2020-4</v>
          </cell>
          <cell r="B2369" t="str">
            <v>North Texas 1-2020</v>
          </cell>
          <cell r="G2369">
            <v>0</v>
          </cell>
          <cell r="H2369">
            <v>12.96</v>
          </cell>
          <cell r="V2369">
            <v>0</v>
          </cell>
        </row>
        <row r="2370">
          <cell r="A2370" t="str">
            <v>North Texas 1-2020-5</v>
          </cell>
          <cell r="B2370" t="str">
            <v>North Texas 1-2020</v>
          </cell>
          <cell r="G2370">
            <v>0</v>
          </cell>
          <cell r="H2370">
            <v>13.39</v>
          </cell>
          <cell r="V2370">
            <v>0</v>
          </cell>
        </row>
        <row r="2371">
          <cell r="A2371" t="str">
            <v>North Texas 1-2020-6</v>
          </cell>
          <cell r="B2371" t="str">
            <v>North Texas 1-2020</v>
          </cell>
          <cell r="G2371">
            <v>0</v>
          </cell>
          <cell r="H2371">
            <v>12.96</v>
          </cell>
          <cell r="V2371">
            <v>0</v>
          </cell>
        </row>
        <row r="2372">
          <cell r="A2372" t="str">
            <v>North Texas 1-2020-7</v>
          </cell>
          <cell r="B2372" t="str">
            <v>North Texas 1-2020</v>
          </cell>
          <cell r="G2372">
            <v>0</v>
          </cell>
          <cell r="H2372">
            <v>13.39</v>
          </cell>
          <cell r="V2372">
            <v>0</v>
          </cell>
        </row>
        <row r="2373">
          <cell r="A2373" t="str">
            <v>North Texas 1-2020-8</v>
          </cell>
          <cell r="B2373" t="str">
            <v>North Texas 1-2020</v>
          </cell>
          <cell r="G2373">
            <v>0</v>
          </cell>
          <cell r="H2373">
            <v>13.39</v>
          </cell>
          <cell r="V2373">
            <v>0</v>
          </cell>
        </row>
        <row r="2374">
          <cell r="A2374" t="str">
            <v>North Texas 1-2020-9</v>
          </cell>
          <cell r="B2374" t="str">
            <v>North Texas 1-2020</v>
          </cell>
          <cell r="G2374">
            <v>0</v>
          </cell>
          <cell r="H2374">
            <v>12.96</v>
          </cell>
          <cell r="V2374">
            <v>0</v>
          </cell>
        </row>
        <row r="2375">
          <cell r="A2375" t="str">
            <v>North Texas 1-2020-10</v>
          </cell>
          <cell r="B2375" t="str">
            <v>North Texas 1-2020</v>
          </cell>
          <cell r="G2375">
            <v>0</v>
          </cell>
          <cell r="H2375">
            <v>13.39</v>
          </cell>
          <cell r="V2375">
            <v>0</v>
          </cell>
        </row>
        <row r="2376">
          <cell r="A2376" t="str">
            <v>North Texas 1-2020-11</v>
          </cell>
          <cell r="B2376" t="str">
            <v>North Texas 1-2020</v>
          </cell>
          <cell r="G2376">
            <v>0</v>
          </cell>
          <cell r="H2376">
            <v>12.96</v>
          </cell>
          <cell r="V2376">
            <v>0</v>
          </cell>
        </row>
        <row r="2377">
          <cell r="A2377" t="str">
            <v>North Texas 1-2020-12</v>
          </cell>
          <cell r="B2377" t="str">
            <v>North Texas 1-2020</v>
          </cell>
          <cell r="G2377">
            <v>0</v>
          </cell>
          <cell r="H2377">
            <v>13.39</v>
          </cell>
          <cell r="V2377">
            <v>0</v>
          </cell>
        </row>
        <row r="2378">
          <cell r="A2378" t="str">
            <v>North Texas 1-2021-1</v>
          </cell>
          <cell r="B2378" t="str">
            <v>North Texas 1-2021</v>
          </cell>
          <cell r="G2378">
            <v>0</v>
          </cell>
          <cell r="H2378">
            <v>13.39</v>
          </cell>
          <cell r="V2378">
            <v>0</v>
          </cell>
        </row>
        <row r="2379">
          <cell r="A2379" t="str">
            <v>North Texas 1-2021-2</v>
          </cell>
          <cell r="B2379" t="str">
            <v>North Texas 1-2021</v>
          </cell>
          <cell r="G2379">
            <v>0</v>
          </cell>
          <cell r="H2379">
            <v>12.1</v>
          </cell>
          <cell r="V2379">
            <v>0</v>
          </cell>
        </row>
        <row r="2380">
          <cell r="A2380" t="str">
            <v>North Texas 1-2021-3</v>
          </cell>
          <cell r="B2380" t="str">
            <v>North Texas 1-2021</v>
          </cell>
          <cell r="G2380">
            <v>0</v>
          </cell>
          <cell r="H2380">
            <v>13.39</v>
          </cell>
          <cell r="V2380">
            <v>0</v>
          </cell>
        </row>
        <row r="2381">
          <cell r="A2381" t="str">
            <v>North Texas 1-2021-4</v>
          </cell>
          <cell r="B2381" t="str">
            <v>North Texas 1-2021</v>
          </cell>
          <cell r="G2381">
            <v>0</v>
          </cell>
          <cell r="H2381">
            <v>12.96</v>
          </cell>
          <cell r="V2381">
            <v>0</v>
          </cell>
        </row>
        <row r="2382">
          <cell r="A2382" t="str">
            <v>North Texas 1-2021-5</v>
          </cell>
          <cell r="B2382" t="str">
            <v>North Texas 1-2021</v>
          </cell>
          <cell r="G2382">
            <v>0</v>
          </cell>
          <cell r="H2382">
            <v>13.39</v>
          </cell>
          <cell r="V2382">
            <v>0</v>
          </cell>
        </row>
        <row r="2383">
          <cell r="A2383" t="str">
            <v>North Texas 1-2021-6</v>
          </cell>
          <cell r="B2383" t="str">
            <v>North Texas 1-2021</v>
          </cell>
          <cell r="G2383">
            <v>0</v>
          </cell>
          <cell r="H2383">
            <v>12.96</v>
          </cell>
          <cell r="V2383">
            <v>0</v>
          </cell>
        </row>
        <row r="2384">
          <cell r="A2384" t="str">
            <v>North Texas 1-2021-7</v>
          </cell>
          <cell r="B2384" t="str">
            <v>North Texas 1-2021</v>
          </cell>
          <cell r="G2384">
            <v>0</v>
          </cell>
          <cell r="H2384">
            <v>13.39</v>
          </cell>
          <cell r="V2384">
            <v>0</v>
          </cell>
        </row>
        <row r="2385">
          <cell r="A2385" t="str">
            <v>North Texas 1-2021-8</v>
          </cell>
          <cell r="B2385" t="str">
            <v>North Texas 1-2021</v>
          </cell>
          <cell r="G2385">
            <v>0</v>
          </cell>
          <cell r="H2385">
            <v>13.39</v>
          </cell>
          <cell r="V2385">
            <v>0</v>
          </cell>
        </row>
        <row r="2386">
          <cell r="A2386" t="str">
            <v>North Texas 1-2021-9</v>
          </cell>
          <cell r="B2386" t="str">
            <v>North Texas 1-2021</v>
          </cell>
          <cell r="G2386">
            <v>0</v>
          </cell>
          <cell r="H2386">
            <v>12.96</v>
          </cell>
          <cell r="V2386">
            <v>0</v>
          </cell>
        </row>
        <row r="2387">
          <cell r="A2387" t="str">
            <v>North Texas 1-2021-10</v>
          </cell>
          <cell r="B2387" t="str">
            <v>North Texas 1-2021</v>
          </cell>
          <cell r="G2387">
            <v>0</v>
          </cell>
          <cell r="H2387">
            <v>13.39</v>
          </cell>
          <cell r="V2387">
            <v>0</v>
          </cell>
        </row>
        <row r="2388">
          <cell r="A2388" t="str">
            <v>North Texas 1-2021-11</v>
          </cell>
          <cell r="B2388" t="str">
            <v>North Texas 1-2021</v>
          </cell>
          <cell r="G2388">
            <v>0</v>
          </cell>
          <cell r="H2388">
            <v>12.96</v>
          </cell>
          <cell r="V2388">
            <v>0</v>
          </cell>
        </row>
        <row r="2389">
          <cell r="A2389" t="str">
            <v>North Texas 1-2021-12</v>
          </cell>
          <cell r="B2389" t="str">
            <v>North Texas 1-2021</v>
          </cell>
          <cell r="G2389">
            <v>0</v>
          </cell>
          <cell r="H2389">
            <v>13.39</v>
          </cell>
          <cell r="V2389">
            <v>0</v>
          </cell>
        </row>
        <row r="2390">
          <cell r="A2390" t="str">
            <v>North Texas 1-2022-1</v>
          </cell>
          <cell r="B2390" t="str">
            <v>North Texas 1-2022</v>
          </cell>
          <cell r="G2390">
            <v>0</v>
          </cell>
          <cell r="H2390">
            <v>13.39</v>
          </cell>
          <cell r="V2390">
            <v>0</v>
          </cell>
        </row>
        <row r="2391">
          <cell r="A2391" t="str">
            <v>North Texas 1-2022-2</v>
          </cell>
          <cell r="B2391" t="str">
            <v>North Texas 1-2022</v>
          </cell>
          <cell r="G2391">
            <v>0</v>
          </cell>
          <cell r="H2391">
            <v>12.1</v>
          </cell>
          <cell r="V2391">
            <v>0</v>
          </cell>
        </row>
        <row r="2392">
          <cell r="A2392" t="str">
            <v>North Texas 1-2022-3</v>
          </cell>
          <cell r="B2392" t="str">
            <v>North Texas 1-2022</v>
          </cell>
          <cell r="G2392">
            <v>0</v>
          </cell>
          <cell r="H2392">
            <v>13.39</v>
          </cell>
          <cell r="V2392">
            <v>0</v>
          </cell>
        </row>
        <row r="2393">
          <cell r="A2393" t="str">
            <v>North Texas 1-2022-4</v>
          </cell>
          <cell r="B2393" t="str">
            <v>North Texas 1-2022</v>
          </cell>
          <cell r="G2393">
            <v>0</v>
          </cell>
          <cell r="H2393">
            <v>12.96</v>
          </cell>
          <cell r="V2393">
            <v>0</v>
          </cell>
        </row>
        <row r="2394">
          <cell r="A2394" t="str">
            <v>North Texas 1-2022-5</v>
          </cell>
          <cell r="B2394" t="str">
            <v>North Texas 1-2022</v>
          </cell>
          <cell r="G2394">
            <v>0</v>
          </cell>
          <cell r="H2394">
            <v>13.39</v>
          </cell>
          <cell r="V2394">
            <v>0</v>
          </cell>
        </row>
        <row r="2395">
          <cell r="A2395" t="str">
            <v>North Texas 1-2022-6</v>
          </cell>
          <cell r="B2395" t="str">
            <v>North Texas 1-2022</v>
          </cell>
          <cell r="G2395">
            <v>0</v>
          </cell>
          <cell r="H2395">
            <v>12.96</v>
          </cell>
          <cell r="V2395">
            <v>0</v>
          </cell>
        </row>
        <row r="2396">
          <cell r="A2396" t="str">
            <v>North Texas 1-2022-7</v>
          </cell>
          <cell r="B2396" t="str">
            <v>North Texas 1-2022</v>
          </cell>
          <cell r="G2396">
            <v>0</v>
          </cell>
          <cell r="H2396">
            <v>13.39</v>
          </cell>
          <cell r="V2396">
            <v>0</v>
          </cell>
        </row>
        <row r="2397">
          <cell r="A2397" t="str">
            <v>North Texas 1-2022-8</v>
          </cell>
          <cell r="B2397" t="str">
            <v>North Texas 1-2022</v>
          </cell>
          <cell r="G2397">
            <v>0</v>
          </cell>
          <cell r="H2397">
            <v>13.39</v>
          </cell>
          <cell r="V2397">
            <v>0</v>
          </cell>
        </row>
        <row r="2398">
          <cell r="A2398" t="str">
            <v>North Texas 1-2022-9</v>
          </cell>
          <cell r="B2398" t="str">
            <v>North Texas 1-2022</v>
          </cell>
          <cell r="G2398">
            <v>0</v>
          </cell>
          <cell r="H2398">
            <v>12.96</v>
          </cell>
          <cell r="V2398">
            <v>0</v>
          </cell>
        </row>
        <row r="2399">
          <cell r="A2399" t="str">
            <v>North Texas 1-2022-10</v>
          </cell>
          <cell r="B2399" t="str">
            <v>North Texas 1-2022</v>
          </cell>
          <cell r="G2399">
            <v>0</v>
          </cell>
          <cell r="H2399">
            <v>13.39</v>
          </cell>
          <cell r="V2399">
            <v>0</v>
          </cell>
        </row>
        <row r="2400">
          <cell r="A2400" t="str">
            <v>North Texas 1-2022-11</v>
          </cell>
          <cell r="B2400" t="str">
            <v>North Texas 1-2022</v>
          </cell>
          <cell r="G2400">
            <v>0</v>
          </cell>
          <cell r="H2400">
            <v>12.96</v>
          </cell>
          <cell r="V2400">
            <v>0</v>
          </cell>
        </row>
        <row r="2401">
          <cell r="A2401" t="str">
            <v>North Texas 1-2022-12</v>
          </cell>
          <cell r="B2401" t="str">
            <v>North Texas 1-2022</v>
          </cell>
          <cell r="G2401">
            <v>0</v>
          </cell>
          <cell r="H2401">
            <v>13.39</v>
          </cell>
          <cell r="V2401">
            <v>0</v>
          </cell>
        </row>
        <row r="2402">
          <cell r="A2402" t="str">
            <v>--</v>
          </cell>
          <cell r="B2402" t="str">
            <v>-</v>
          </cell>
          <cell r="V2402">
            <v>0</v>
          </cell>
        </row>
        <row r="2403">
          <cell r="A2403" t="str">
            <v>--</v>
          </cell>
          <cell r="B2403" t="str">
            <v>-</v>
          </cell>
          <cell r="V2403">
            <v>0</v>
          </cell>
        </row>
        <row r="2404">
          <cell r="A2404" t="str">
            <v>--</v>
          </cell>
          <cell r="B2404" t="str">
            <v>-</v>
          </cell>
          <cell r="V2404">
            <v>0</v>
          </cell>
        </row>
        <row r="2405">
          <cell r="A2405" t="str">
            <v>North Texas 2-2003-4</v>
          </cell>
          <cell r="B2405" t="str">
            <v>North Texas 2-2003</v>
          </cell>
          <cell r="G2405">
            <v>0</v>
          </cell>
          <cell r="H2405">
            <v>12.96</v>
          </cell>
          <cell r="V2405">
            <v>0</v>
          </cell>
        </row>
        <row r="2406">
          <cell r="A2406" t="str">
            <v>North Texas 2-2003-5</v>
          </cell>
          <cell r="B2406" t="str">
            <v>North Texas 2-2003</v>
          </cell>
          <cell r="G2406">
            <v>0</v>
          </cell>
          <cell r="H2406">
            <v>13.39</v>
          </cell>
          <cell r="V2406">
            <v>0</v>
          </cell>
        </row>
        <row r="2407">
          <cell r="A2407" t="str">
            <v>North Texas 2-2003-6</v>
          </cell>
          <cell r="B2407" t="str">
            <v>North Texas 2-2003</v>
          </cell>
          <cell r="G2407">
            <v>0</v>
          </cell>
          <cell r="H2407">
            <v>12.96</v>
          </cell>
          <cell r="V2407">
            <v>0</v>
          </cell>
        </row>
        <row r="2408">
          <cell r="A2408" t="str">
            <v>North Texas 2-2003-7</v>
          </cell>
          <cell r="B2408" t="str">
            <v>North Texas 2-2003</v>
          </cell>
          <cell r="G2408">
            <v>0</v>
          </cell>
          <cell r="H2408">
            <v>13.39</v>
          </cell>
          <cell r="V2408">
            <v>0</v>
          </cell>
        </row>
        <row r="2409">
          <cell r="A2409" t="str">
            <v>North Texas 2-2003-8</v>
          </cell>
          <cell r="B2409" t="str">
            <v>North Texas 2-2003</v>
          </cell>
          <cell r="G2409">
            <v>0</v>
          </cell>
          <cell r="H2409">
            <v>13.39</v>
          </cell>
          <cell r="V2409">
            <v>0</v>
          </cell>
        </row>
        <row r="2410">
          <cell r="A2410" t="str">
            <v>North Texas 2-2003-9</v>
          </cell>
          <cell r="B2410" t="str">
            <v>North Texas 2-2003</v>
          </cell>
          <cell r="G2410">
            <v>0</v>
          </cell>
          <cell r="H2410">
            <v>12.96</v>
          </cell>
          <cell r="V2410">
            <v>0</v>
          </cell>
        </row>
        <row r="2411">
          <cell r="A2411" t="str">
            <v>North Texas 2-2003-10</v>
          </cell>
          <cell r="B2411" t="str">
            <v>North Texas 2-2003</v>
          </cell>
          <cell r="G2411">
            <v>0</v>
          </cell>
          <cell r="H2411">
            <v>13.39</v>
          </cell>
          <cell r="V2411">
            <v>0</v>
          </cell>
        </row>
        <row r="2412">
          <cell r="A2412" t="str">
            <v>North Texas 2-2003-11</v>
          </cell>
          <cell r="B2412" t="str">
            <v>North Texas 2-2003</v>
          </cell>
          <cell r="G2412">
            <v>0</v>
          </cell>
          <cell r="H2412">
            <v>12.96</v>
          </cell>
          <cell r="V2412">
            <v>0</v>
          </cell>
        </row>
        <row r="2413">
          <cell r="A2413" t="str">
            <v>North Texas 2-2003-12</v>
          </cell>
          <cell r="B2413" t="str">
            <v>North Texas 2-2003</v>
          </cell>
          <cell r="G2413">
            <v>0</v>
          </cell>
          <cell r="H2413">
            <v>13.39</v>
          </cell>
          <cell r="V2413">
            <v>0</v>
          </cell>
        </row>
        <row r="2414">
          <cell r="A2414" t="str">
            <v>North Texas 2-2004-1</v>
          </cell>
          <cell r="B2414" t="str">
            <v>North Texas 2-2004</v>
          </cell>
          <cell r="G2414">
            <v>0</v>
          </cell>
          <cell r="H2414">
            <v>13.39</v>
          </cell>
          <cell r="V2414">
            <v>0</v>
          </cell>
        </row>
        <row r="2415">
          <cell r="A2415" t="str">
            <v>North Texas 2-2004-2</v>
          </cell>
          <cell r="B2415" t="str">
            <v>North Texas 2-2004</v>
          </cell>
          <cell r="G2415">
            <v>0</v>
          </cell>
          <cell r="H2415">
            <v>12.1</v>
          </cell>
          <cell r="V2415">
            <v>0</v>
          </cell>
        </row>
        <row r="2416">
          <cell r="A2416" t="str">
            <v>North Texas 2-2004-3</v>
          </cell>
          <cell r="B2416" t="str">
            <v>North Texas 2-2004</v>
          </cell>
          <cell r="G2416">
            <v>0</v>
          </cell>
          <cell r="H2416">
            <v>13.39</v>
          </cell>
          <cell r="V2416">
            <v>0</v>
          </cell>
        </row>
        <row r="2417">
          <cell r="A2417" t="str">
            <v>North Texas 2-2004-4</v>
          </cell>
          <cell r="B2417" t="str">
            <v>North Texas 2-2004</v>
          </cell>
          <cell r="G2417">
            <v>0</v>
          </cell>
          <cell r="H2417">
            <v>12.96</v>
          </cell>
          <cell r="V2417">
            <v>0</v>
          </cell>
        </row>
        <row r="2418">
          <cell r="A2418" t="str">
            <v>North Texas 2-2004-5</v>
          </cell>
          <cell r="B2418" t="str">
            <v>North Texas 2-2004</v>
          </cell>
          <cell r="G2418">
            <v>0</v>
          </cell>
          <cell r="H2418">
            <v>13.39</v>
          </cell>
          <cell r="V2418">
            <v>0</v>
          </cell>
        </row>
        <row r="2419">
          <cell r="A2419" t="str">
            <v>North Texas 2-2004-6</v>
          </cell>
          <cell r="B2419" t="str">
            <v>North Texas 2-2004</v>
          </cell>
          <cell r="G2419">
            <v>0</v>
          </cell>
          <cell r="H2419">
            <v>12.96</v>
          </cell>
          <cell r="V2419">
            <v>0</v>
          </cell>
        </row>
        <row r="2420">
          <cell r="A2420" t="str">
            <v>North Texas 2-2004-7</v>
          </cell>
          <cell r="B2420" t="str">
            <v>North Texas 2-2004</v>
          </cell>
          <cell r="G2420">
            <v>0</v>
          </cell>
          <cell r="H2420">
            <v>13.39</v>
          </cell>
          <cell r="V2420">
            <v>0</v>
          </cell>
        </row>
        <row r="2421">
          <cell r="A2421" t="str">
            <v>North Texas 2-2004-8</v>
          </cell>
          <cell r="B2421" t="str">
            <v>North Texas 2-2004</v>
          </cell>
          <cell r="G2421">
            <v>0</v>
          </cell>
          <cell r="H2421">
            <v>13.39</v>
          </cell>
          <cell r="V2421">
            <v>0</v>
          </cell>
        </row>
        <row r="2422">
          <cell r="A2422" t="str">
            <v>North Texas 2-2004-9</v>
          </cell>
          <cell r="B2422" t="str">
            <v>North Texas 2-2004</v>
          </cell>
          <cell r="G2422">
            <v>0</v>
          </cell>
          <cell r="H2422">
            <v>12.96</v>
          </cell>
          <cell r="V2422">
            <v>0</v>
          </cell>
        </row>
        <row r="2423">
          <cell r="A2423" t="str">
            <v>North Texas 2-2004-10</v>
          </cell>
          <cell r="B2423" t="str">
            <v>North Texas 2-2004</v>
          </cell>
          <cell r="G2423">
            <v>0</v>
          </cell>
          <cell r="H2423">
            <v>13.39</v>
          </cell>
          <cell r="V2423">
            <v>0</v>
          </cell>
        </row>
        <row r="2424">
          <cell r="A2424" t="str">
            <v>North Texas 2-2004-11</v>
          </cell>
          <cell r="B2424" t="str">
            <v>North Texas 2-2004</v>
          </cell>
          <cell r="G2424">
            <v>0</v>
          </cell>
          <cell r="H2424">
            <v>12.96</v>
          </cell>
          <cell r="V2424">
            <v>0</v>
          </cell>
        </row>
        <row r="2425">
          <cell r="A2425" t="str">
            <v>North Texas 2-2004-12</v>
          </cell>
          <cell r="B2425" t="str">
            <v>North Texas 2-2004</v>
          </cell>
          <cell r="G2425">
            <v>0</v>
          </cell>
          <cell r="H2425">
            <v>13.39</v>
          </cell>
          <cell r="V2425">
            <v>0</v>
          </cell>
        </row>
        <row r="2426">
          <cell r="A2426" t="str">
            <v>North Texas 2-2005-1</v>
          </cell>
          <cell r="B2426" t="str">
            <v>North Texas 2-2005</v>
          </cell>
          <cell r="G2426">
            <v>0</v>
          </cell>
          <cell r="H2426">
            <v>13.39</v>
          </cell>
          <cell r="V2426">
            <v>0</v>
          </cell>
        </row>
        <row r="2427">
          <cell r="A2427" t="str">
            <v>North Texas 2-2005-2</v>
          </cell>
          <cell r="B2427" t="str">
            <v>North Texas 2-2005</v>
          </cell>
          <cell r="G2427">
            <v>0</v>
          </cell>
          <cell r="H2427">
            <v>12.1</v>
          </cell>
          <cell r="V2427">
            <v>0</v>
          </cell>
        </row>
        <row r="2428">
          <cell r="A2428" t="str">
            <v>North Texas 2-2005-3</v>
          </cell>
          <cell r="B2428" t="str">
            <v>North Texas 2-2005</v>
          </cell>
          <cell r="G2428">
            <v>0</v>
          </cell>
          <cell r="H2428">
            <v>13.39</v>
          </cell>
          <cell r="V2428">
            <v>0</v>
          </cell>
        </row>
        <row r="2429">
          <cell r="A2429" t="str">
            <v>North Texas 2-2005-4</v>
          </cell>
          <cell r="B2429" t="str">
            <v>North Texas 2-2005</v>
          </cell>
          <cell r="G2429">
            <v>0</v>
          </cell>
          <cell r="H2429">
            <v>12.96</v>
          </cell>
          <cell r="V2429">
            <v>0</v>
          </cell>
        </row>
        <row r="2430">
          <cell r="A2430" t="str">
            <v>North Texas 2-2005-5</v>
          </cell>
          <cell r="B2430" t="str">
            <v>North Texas 2-2005</v>
          </cell>
          <cell r="G2430">
            <v>0</v>
          </cell>
          <cell r="H2430">
            <v>13.39</v>
          </cell>
          <cell r="V2430">
            <v>0</v>
          </cell>
        </row>
        <row r="2431">
          <cell r="A2431" t="str">
            <v>North Texas 2-2005-6</v>
          </cell>
          <cell r="B2431" t="str">
            <v>North Texas 2-2005</v>
          </cell>
          <cell r="G2431">
            <v>0</v>
          </cell>
          <cell r="H2431">
            <v>12.96</v>
          </cell>
          <cell r="V2431">
            <v>0</v>
          </cell>
        </row>
        <row r="2432">
          <cell r="A2432" t="str">
            <v>North Texas 2-2005-7</v>
          </cell>
          <cell r="B2432" t="str">
            <v>North Texas 2-2005</v>
          </cell>
          <cell r="G2432">
            <v>0</v>
          </cell>
          <cell r="H2432">
            <v>13.39</v>
          </cell>
          <cell r="V2432">
            <v>0</v>
          </cell>
        </row>
        <row r="2433">
          <cell r="A2433" t="str">
            <v>North Texas 2-2005-8</v>
          </cell>
          <cell r="B2433" t="str">
            <v>North Texas 2-2005</v>
          </cell>
          <cell r="G2433">
            <v>0</v>
          </cell>
          <cell r="H2433">
            <v>13.39</v>
          </cell>
          <cell r="V2433">
            <v>0</v>
          </cell>
        </row>
        <row r="2434">
          <cell r="A2434" t="str">
            <v>North Texas 2-2005-9</v>
          </cell>
          <cell r="B2434" t="str">
            <v>North Texas 2-2005</v>
          </cell>
          <cell r="G2434">
            <v>0</v>
          </cell>
          <cell r="H2434">
            <v>12.96</v>
          </cell>
          <cell r="V2434">
            <v>0</v>
          </cell>
        </row>
        <row r="2435">
          <cell r="A2435" t="str">
            <v>North Texas 2-2005-10</v>
          </cell>
          <cell r="B2435" t="str">
            <v>North Texas 2-2005</v>
          </cell>
          <cell r="G2435">
            <v>0</v>
          </cell>
          <cell r="H2435">
            <v>13.39</v>
          </cell>
          <cell r="V2435">
            <v>0</v>
          </cell>
        </row>
        <row r="2436">
          <cell r="A2436" t="str">
            <v>North Texas 2-2005-11</v>
          </cell>
          <cell r="B2436" t="str">
            <v>North Texas 2-2005</v>
          </cell>
          <cell r="G2436">
            <v>0</v>
          </cell>
          <cell r="H2436">
            <v>12.96</v>
          </cell>
          <cell r="V2436">
            <v>0</v>
          </cell>
        </row>
        <row r="2437">
          <cell r="A2437" t="str">
            <v>North Texas 2-2005-12</v>
          </cell>
          <cell r="B2437" t="str">
            <v>North Texas 2-2005</v>
          </cell>
          <cell r="G2437">
            <v>0</v>
          </cell>
          <cell r="H2437">
            <v>13.39</v>
          </cell>
          <cell r="V2437">
            <v>0</v>
          </cell>
        </row>
        <row r="2438">
          <cell r="A2438" t="str">
            <v>North Texas 2-2006-1</v>
          </cell>
          <cell r="B2438" t="str">
            <v>North Texas 2-2006</v>
          </cell>
          <cell r="G2438">
            <v>0</v>
          </cell>
          <cell r="H2438">
            <v>13.39</v>
          </cell>
          <cell r="V2438">
            <v>0</v>
          </cell>
        </row>
        <row r="2439">
          <cell r="A2439" t="str">
            <v>North Texas 2-2006-2</v>
          </cell>
          <cell r="B2439" t="str">
            <v>North Texas 2-2006</v>
          </cell>
          <cell r="G2439">
            <v>0</v>
          </cell>
          <cell r="H2439">
            <v>12.1</v>
          </cell>
          <cell r="V2439">
            <v>0</v>
          </cell>
        </row>
        <row r="2440">
          <cell r="A2440" t="str">
            <v>North Texas 2-2006-3</v>
          </cell>
          <cell r="B2440" t="str">
            <v>North Texas 2-2006</v>
          </cell>
          <cell r="G2440">
            <v>0</v>
          </cell>
          <cell r="H2440">
            <v>13.39</v>
          </cell>
          <cell r="V2440">
            <v>0</v>
          </cell>
        </row>
        <row r="2441">
          <cell r="A2441" t="str">
            <v>North Texas 2-2006-4</v>
          </cell>
          <cell r="B2441" t="str">
            <v>North Texas 2-2006</v>
          </cell>
          <cell r="G2441">
            <v>0</v>
          </cell>
          <cell r="H2441">
            <v>12.96</v>
          </cell>
          <cell r="V2441">
            <v>0</v>
          </cell>
        </row>
        <row r="2442">
          <cell r="A2442" t="str">
            <v>North Texas 2-2006-5</v>
          </cell>
          <cell r="B2442" t="str">
            <v>North Texas 2-2006</v>
          </cell>
          <cell r="G2442">
            <v>0</v>
          </cell>
          <cell r="H2442">
            <v>13.39</v>
          </cell>
          <cell r="V2442">
            <v>0</v>
          </cell>
        </row>
        <row r="2443">
          <cell r="A2443" t="str">
            <v>North Texas 2-2006-6</v>
          </cell>
          <cell r="B2443" t="str">
            <v>North Texas 2-2006</v>
          </cell>
          <cell r="G2443">
            <v>0</v>
          </cell>
          <cell r="H2443">
            <v>12.96</v>
          </cell>
          <cell r="V2443">
            <v>0</v>
          </cell>
        </row>
        <row r="2444">
          <cell r="A2444" t="str">
            <v>North Texas 2-2006-7</v>
          </cell>
          <cell r="B2444" t="str">
            <v>North Texas 2-2006</v>
          </cell>
          <cell r="G2444">
            <v>0</v>
          </cell>
          <cell r="H2444">
            <v>13.39</v>
          </cell>
          <cell r="V2444">
            <v>0</v>
          </cell>
        </row>
        <row r="2445">
          <cell r="A2445" t="str">
            <v>North Texas 2-2006-8</v>
          </cell>
          <cell r="B2445" t="str">
            <v>North Texas 2-2006</v>
          </cell>
          <cell r="G2445">
            <v>0</v>
          </cell>
          <cell r="H2445">
            <v>13.39</v>
          </cell>
          <cell r="V2445">
            <v>0</v>
          </cell>
        </row>
        <row r="2446">
          <cell r="A2446" t="str">
            <v>North Texas 2-2006-9</v>
          </cell>
          <cell r="B2446" t="str">
            <v>North Texas 2-2006</v>
          </cell>
          <cell r="G2446">
            <v>0</v>
          </cell>
          <cell r="H2446">
            <v>12.96</v>
          </cell>
          <cell r="V2446">
            <v>0</v>
          </cell>
        </row>
        <row r="2447">
          <cell r="A2447" t="str">
            <v>North Texas 2-2006-10</v>
          </cell>
          <cell r="B2447" t="str">
            <v>North Texas 2-2006</v>
          </cell>
          <cell r="G2447">
            <v>0</v>
          </cell>
          <cell r="H2447">
            <v>13.39</v>
          </cell>
          <cell r="V2447">
            <v>0</v>
          </cell>
        </row>
        <row r="2448">
          <cell r="A2448" t="str">
            <v>North Texas 2-2006-11</v>
          </cell>
          <cell r="B2448" t="str">
            <v>North Texas 2-2006</v>
          </cell>
          <cell r="G2448">
            <v>0</v>
          </cell>
          <cell r="H2448">
            <v>12.96</v>
          </cell>
          <cell r="V2448">
            <v>0</v>
          </cell>
        </row>
        <row r="2449">
          <cell r="A2449" t="str">
            <v>North Texas 2-2006-12</v>
          </cell>
          <cell r="B2449" t="str">
            <v>North Texas 2-2006</v>
          </cell>
          <cell r="G2449">
            <v>0</v>
          </cell>
          <cell r="H2449">
            <v>13.39</v>
          </cell>
          <cell r="V2449">
            <v>0</v>
          </cell>
        </row>
        <row r="2450">
          <cell r="A2450" t="str">
            <v>North Texas 2-2007-1</v>
          </cell>
          <cell r="B2450" t="str">
            <v>North Texas 2-2007</v>
          </cell>
          <cell r="G2450">
            <v>0</v>
          </cell>
          <cell r="H2450">
            <v>13.39</v>
          </cell>
          <cell r="V2450">
            <v>0</v>
          </cell>
        </row>
        <row r="2451">
          <cell r="A2451" t="str">
            <v>North Texas 2-2007-2</v>
          </cell>
          <cell r="B2451" t="str">
            <v>North Texas 2-2007</v>
          </cell>
          <cell r="G2451">
            <v>0</v>
          </cell>
          <cell r="H2451">
            <v>12.1</v>
          </cell>
          <cell r="V2451">
            <v>0</v>
          </cell>
        </row>
        <row r="2452">
          <cell r="A2452" t="str">
            <v>North Texas 2-2007-3</v>
          </cell>
          <cell r="B2452" t="str">
            <v>North Texas 2-2007</v>
          </cell>
          <cell r="G2452">
            <v>0</v>
          </cell>
          <cell r="H2452">
            <v>13.39</v>
          </cell>
          <cell r="V2452">
            <v>0</v>
          </cell>
        </row>
        <row r="2453">
          <cell r="A2453" t="str">
            <v>North Texas 2-2007-4</v>
          </cell>
          <cell r="B2453" t="str">
            <v>North Texas 2-2007</v>
          </cell>
          <cell r="G2453">
            <v>0</v>
          </cell>
          <cell r="H2453">
            <v>12.96</v>
          </cell>
          <cell r="V2453">
            <v>0</v>
          </cell>
        </row>
        <row r="2454">
          <cell r="A2454" t="str">
            <v>North Texas 2-2007-5</v>
          </cell>
          <cell r="B2454" t="str">
            <v>North Texas 2-2007</v>
          </cell>
          <cell r="G2454">
            <v>0</v>
          </cell>
          <cell r="H2454">
            <v>13.39</v>
          </cell>
          <cell r="V2454">
            <v>0</v>
          </cell>
        </row>
        <row r="2455">
          <cell r="A2455" t="str">
            <v>North Texas 2-2007-6</v>
          </cell>
          <cell r="B2455" t="str">
            <v>North Texas 2-2007</v>
          </cell>
          <cell r="G2455">
            <v>0</v>
          </cell>
          <cell r="H2455">
            <v>12.96</v>
          </cell>
          <cell r="V2455">
            <v>0</v>
          </cell>
        </row>
        <row r="2456">
          <cell r="A2456" t="str">
            <v>North Texas 2-2007-7</v>
          </cell>
          <cell r="B2456" t="str">
            <v>North Texas 2-2007</v>
          </cell>
          <cell r="G2456">
            <v>0</v>
          </cell>
          <cell r="H2456">
            <v>13.39</v>
          </cell>
          <cell r="V2456">
            <v>0</v>
          </cell>
        </row>
        <row r="2457">
          <cell r="A2457" t="str">
            <v>North Texas 2-2007-8</v>
          </cell>
          <cell r="B2457" t="str">
            <v>North Texas 2-2007</v>
          </cell>
          <cell r="G2457">
            <v>0</v>
          </cell>
          <cell r="H2457">
            <v>13.39</v>
          </cell>
          <cell r="V2457">
            <v>0</v>
          </cell>
        </row>
        <row r="2458">
          <cell r="A2458" t="str">
            <v>North Texas 2-2007-9</v>
          </cell>
          <cell r="B2458" t="str">
            <v>North Texas 2-2007</v>
          </cell>
          <cell r="G2458">
            <v>0</v>
          </cell>
          <cell r="H2458">
            <v>12.96</v>
          </cell>
          <cell r="V2458">
            <v>0</v>
          </cell>
        </row>
        <row r="2459">
          <cell r="A2459" t="str">
            <v>North Texas 2-2007-10</v>
          </cell>
          <cell r="B2459" t="str">
            <v>North Texas 2-2007</v>
          </cell>
          <cell r="G2459">
            <v>0</v>
          </cell>
          <cell r="H2459">
            <v>13.39</v>
          </cell>
          <cell r="V2459">
            <v>0</v>
          </cell>
        </row>
        <row r="2460">
          <cell r="A2460" t="str">
            <v>North Texas 2-2007-11</v>
          </cell>
          <cell r="B2460" t="str">
            <v>North Texas 2-2007</v>
          </cell>
          <cell r="G2460">
            <v>0</v>
          </cell>
          <cell r="H2460">
            <v>12.96</v>
          </cell>
          <cell r="V2460">
            <v>0</v>
          </cell>
        </row>
        <row r="2461">
          <cell r="A2461" t="str">
            <v>North Texas 2-2007-12</v>
          </cell>
          <cell r="B2461" t="str">
            <v>North Texas 2-2007</v>
          </cell>
          <cell r="G2461">
            <v>0</v>
          </cell>
          <cell r="H2461">
            <v>13.39</v>
          </cell>
          <cell r="V2461">
            <v>0</v>
          </cell>
        </row>
        <row r="2462">
          <cell r="A2462" t="str">
            <v>North Texas 2-2008-1</v>
          </cell>
          <cell r="B2462" t="str">
            <v>North Texas 2-2008</v>
          </cell>
          <cell r="G2462">
            <v>0</v>
          </cell>
          <cell r="H2462">
            <v>13.39</v>
          </cell>
          <cell r="V2462">
            <v>0</v>
          </cell>
        </row>
        <row r="2463">
          <cell r="A2463" t="str">
            <v>North Texas 2-2008-2</v>
          </cell>
          <cell r="B2463" t="str">
            <v>North Texas 2-2008</v>
          </cell>
          <cell r="G2463">
            <v>0</v>
          </cell>
          <cell r="H2463">
            <v>12.1</v>
          </cell>
          <cell r="V2463">
            <v>0</v>
          </cell>
        </row>
        <row r="2464">
          <cell r="A2464" t="str">
            <v>North Texas 2-2008-3</v>
          </cell>
          <cell r="B2464" t="str">
            <v>North Texas 2-2008</v>
          </cell>
          <cell r="G2464">
            <v>0</v>
          </cell>
          <cell r="H2464">
            <v>13.39</v>
          </cell>
          <cell r="V2464">
            <v>0</v>
          </cell>
        </row>
        <row r="2465">
          <cell r="A2465" t="str">
            <v>North Texas 2-2008-4</v>
          </cell>
          <cell r="B2465" t="str">
            <v>North Texas 2-2008</v>
          </cell>
          <cell r="G2465">
            <v>0</v>
          </cell>
          <cell r="H2465">
            <v>12.96</v>
          </cell>
          <cell r="V2465">
            <v>0</v>
          </cell>
        </row>
        <row r="2466">
          <cell r="A2466" t="str">
            <v>North Texas 2-2008-5</v>
          </cell>
          <cell r="B2466" t="str">
            <v>North Texas 2-2008</v>
          </cell>
          <cell r="G2466">
            <v>0</v>
          </cell>
          <cell r="H2466">
            <v>13.39</v>
          </cell>
          <cell r="V2466">
            <v>0</v>
          </cell>
        </row>
        <row r="2467">
          <cell r="A2467" t="str">
            <v>North Texas 2-2008-6</v>
          </cell>
          <cell r="B2467" t="str">
            <v>North Texas 2-2008</v>
          </cell>
          <cell r="G2467">
            <v>0</v>
          </cell>
          <cell r="H2467">
            <v>12.96</v>
          </cell>
          <cell r="V2467">
            <v>0</v>
          </cell>
        </row>
        <row r="2468">
          <cell r="A2468" t="str">
            <v>North Texas 2-2008-7</v>
          </cell>
          <cell r="B2468" t="str">
            <v>North Texas 2-2008</v>
          </cell>
          <cell r="G2468">
            <v>0</v>
          </cell>
          <cell r="H2468">
            <v>13.39</v>
          </cell>
          <cell r="V2468">
            <v>0</v>
          </cell>
        </row>
        <row r="2469">
          <cell r="A2469" t="str">
            <v>North Texas 2-2008-8</v>
          </cell>
          <cell r="B2469" t="str">
            <v>North Texas 2-2008</v>
          </cell>
          <cell r="G2469">
            <v>0</v>
          </cell>
          <cell r="H2469">
            <v>13.39</v>
          </cell>
          <cell r="V2469">
            <v>0</v>
          </cell>
        </row>
        <row r="2470">
          <cell r="A2470" t="str">
            <v>North Texas 2-2008-9</v>
          </cell>
          <cell r="B2470" t="str">
            <v>North Texas 2-2008</v>
          </cell>
          <cell r="G2470">
            <v>0</v>
          </cell>
          <cell r="H2470">
            <v>12.96</v>
          </cell>
          <cell r="V2470">
            <v>0</v>
          </cell>
        </row>
        <row r="2471">
          <cell r="A2471" t="str">
            <v>North Texas 2-2008-10</v>
          </cell>
          <cell r="B2471" t="str">
            <v>North Texas 2-2008</v>
          </cell>
          <cell r="G2471">
            <v>0</v>
          </cell>
          <cell r="H2471">
            <v>13.39</v>
          </cell>
          <cell r="V2471">
            <v>0</v>
          </cell>
        </row>
        <row r="2472">
          <cell r="A2472" t="str">
            <v>North Texas 2-2008-11</v>
          </cell>
          <cell r="B2472" t="str">
            <v>North Texas 2-2008</v>
          </cell>
          <cell r="G2472">
            <v>0</v>
          </cell>
          <cell r="H2472">
            <v>12.96</v>
          </cell>
          <cell r="V2472">
            <v>0</v>
          </cell>
        </row>
        <row r="2473">
          <cell r="A2473" t="str">
            <v>North Texas 2-2008-12</v>
          </cell>
          <cell r="B2473" t="str">
            <v>North Texas 2-2008</v>
          </cell>
          <cell r="G2473">
            <v>0</v>
          </cell>
          <cell r="H2473">
            <v>13.39</v>
          </cell>
          <cell r="V2473">
            <v>0</v>
          </cell>
        </row>
        <row r="2474">
          <cell r="A2474" t="str">
            <v>North Texas 2-2009-1</v>
          </cell>
          <cell r="B2474" t="str">
            <v>North Texas 2-2009</v>
          </cell>
          <cell r="G2474">
            <v>0</v>
          </cell>
          <cell r="H2474">
            <v>13.39</v>
          </cell>
          <cell r="V2474">
            <v>0</v>
          </cell>
        </row>
        <row r="2475">
          <cell r="A2475" t="str">
            <v>North Texas 2-2009-2</v>
          </cell>
          <cell r="B2475" t="str">
            <v>North Texas 2-2009</v>
          </cell>
          <cell r="G2475">
            <v>0</v>
          </cell>
          <cell r="H2475">
            <v>12.1</v>
          </cell>
          <cell r="V2475">
            <v>0</v>
          </cell>
        </row>
        <row r="2476">
          <cell r="A2476" t="str">
            <v>North Texas 2-2009-3</v>
          </cell>
          <cell r="B2476" t="str">
            <v>North Texas 2-2009</v>
          </cell>
          <cell r="G2476">
            <v>0</v>
          </cell>
          <cell r="H2476">
            <v>13.39</v>
          </cell>
          <cell r="V2476">
            <v>0</v>
          </cell>
        </row>
        <row r="2477">
          <cell r="A2477" t="str">
            <v>North Texas 2-2009-4</v>
          </cell>
          <cell r="B2477" t="str">
            <v>North Texas 2-2009</v>
          </cell>
          <cell r="G2477">
            <v>0</v>
          </cell>
          <cell r="H2477">
            <v>12.96</v>
          </cell>
          <cell r="V2477">
            <v>0</v>
          </cell>
        </row>
        <row r="2478">
          <cell r="A2478" t="str">
            <v>North Texas 2-2009-5</v>
          </cell>
          <cell r="B2478" t="str">
            <v>North Texas 2-2009</v>
          </cell>
          <cell r="G2478">
            <v>0</v>
          </cell>
          <cell r="H2478">
            <v>13.39</v>
          </cell>
          <cell r="V2478">
            <v>0</v>
          </cell>
        </row>
        <row r="2479">
          <cell r="A2479" t="str">
            <v>North Texas 2-2009-6</v>
          </cell>
          <cell r="B2479" t="str">
            <v>North Texas 2-2009</v>
          </cell>
          <cell r="G2479">
            <v>0</v>
          </cell>
          <cell r="H2479">
            <v>12.96</v>
          </cell>
          <cell r="V2479">
            <v>0</v>
          </cell>
        </row>
        <row r="2480">
          <cell r="A2480" t="str">
            <v>North Texas 2-2009-7</v>
          </cell>
          <cell r="B2480" t="str">
            <v>North Texas 2-2009</v>
          </cell>
          <cell r="G2480">
            <v>0</v>
          </cell>
          <cell r="H2480">
            <v>13.39</v>
          </cell>
          <cell r="V2480">
            <v>0</v>
          </cell>
        </row>
        <row r="2481">
          <cell r="A2481" t="str">
            <v>North Texas 2-2009-8</v>
          </cell>
          <cell r="B2481" t="str">
            <v>North Texas 2-2009</v>
          </cell>
          <cell r="G2481">
            <v>0</v>
          </cell>
          <cell r="H2481">
            <v>13.39</v>
          </cell>
          <cell r="V2481">
            <v>0</v>
          </cell>
        </row>
        <row r="2482">
          <cell r="A2482" t="str">
            <v>North Texas 2-2009-9</v>
          </cell>
          <cell r="B2482" t="str">
            <v>North Texas 2-2009</v>
          </cell>
          <cell r="G2482">
            <v>0</v>
          </cell>
          <cell r="H2482">
            <v>12.96</v>
          </cell>
          <cell r="V2482">
            <v>0</v>
          </cell>
        </row>
        <row r="2483">
          <cell r="A2483" t="str">
            <v>North Texas 2-2009-10</v>
          </cell>
          <cell r="B2483" t="str">
            <v>North Texas 2-2009</v>
          </cell>
          <cell r="G2483">
            <v>0</v>
          </cell>
          <cell r="H2483">
            <v>13.39</v>
          </cell>
          <cell r="V2483">
            <v>0</v>
          </cell>
        </row>
        <row r="2484">
          <cell r="A2484" t="str">
            <v>North Texas 2-2009-11</v>
          </cell>
          <cell r="B2484" t="str">
            <v>North Texas 2-2009</v>
          </cell>
          <cell r="G2484">
            <v>0</v>
          </cell>
          <cell r="H2484">
            <v>12.96</v>
          </cell>
          <cell r="V2484">
            <v>0</v>
          </cell>
        </row>
        <row r="2485">
          <cell r="A2485" t="str">
            <v>North Texas 2-2009-12</v>
          </cell>
          <cell r="B2485" t="str">
            <v>North Texas 2-2009</v>
          </cell>
          <cell r="G2485">
            <v>0</v>
          </cell>
          <cell r="H2485">
            <v>13.39</v>
          </cell>
          <cell r="V2485">
            <v>0</v>
          </cell>
        </row>
        <row r="2486">
          <cell r="A2486" t="str">
            <v>North Texas 2-2010-1</v>
          </cell>
          <cell r="B2486" t="str">
            <v>North Texas 2-2010</v>
          </cell>
          <cell r="G2486">
            <v>0</v>
          </cell>
          <cell r="H2486">
            <v>13.39</v>
          </cell>
          <cell r="V2486">
            <v>0</v>
          </cell>
        </row>
        <row r="2487">
          <cell r="A2487" t="str">
            <v>North Texas 2-2010-2</v>
          </cell>
          <cell r="B2487" t="str">
            <v>North Texas 2-2010</v>
          </cell>
          <cell r="G2487">
            <v>0</v>
          </cell>
          <cell r="H2487">
            <v>12.1</v>
          </cell>
          <cell r="V2487">
            <v>0</v>
          </cell>
        </row>
        <row r="2488">
          <cell r="A2488" t="str">
            <v>North Texas 2-2010-3</v>
          </cell>
          <cell r="B2488" t="str">
            <v>North Texas 2-2010</v>
          </cell>
          <cell r="G2488">
            <v>0</v>
          </cell>
          <cell r="H2488">
            <v>13.39</v>
          </cell>
          <cell r="V2488">
            <v>0</v>
          </cell>
        </row>
        <row r="2489">
          <cell r="A2489" t="str">
            <v>North Texas 2-2010-4</v>
          </cell>
          <cell r="B2489" t="str">
            <v>North Texas 2-2010</v>
          </cell>
          <cell r="G2489">
            <v>0</v>
          </cell>
          <cell r="H2489">
            <v>12.96</v>
          </cell>
          <cell r="V2489">
            <v>0</v>
          </cell>
        </row>
        <row r="2490">
          <cell r="A2490" t="str">
            <v>North Texas 2-2010-5</v>
          </cell>
          <cell r="B2490" t="str">
            <v>North Texas 2-2010</v>
          </cell>
          <cell r="G2490">
            <v>0</v>
          </cell>
          <cell r="H2490">
            <v>13.39</v>
          </cell>
          <cell r="V2490">
            <v>0</v>
          </cell>
        </row>
        <row r="2491">
          <cell r="A2491" t="str">
            <v>North Texas 2-2010-6</v>
          </cell>
          <cell r="B2491" t="str">
            <v>North Texas 2-2010</v>
          </cell>
          <cell r="G2491">
            <v>0</v>
          </cell>
          <cell r="H2491">
            <v>12.96</v>
          </cell>
          <cell r="V2491">
            <v>0</v>
          </cell>
        </row>
        <row r="2492">
          <cell r="A2492" t="str">
            <v>North Texas 2-2010-7</v>
          </cell>
          <cell r="B2492" t="str">
            <v>North Texas 2-2010</v>
          </cell>
          <cell r="G2492">
            <v>0</v>
          </cell>
          <cell r="H2492">
            <v>13.39</v>
          </cell>
          <cell r="V2492">
            <v>0</v>
          </cell>
        </row>
        <row r="2493">
          <cell r="A2493" t="str">
            <v>North Texas 2-2010-8</v>
          </cell>
          <cell r="B2493" t="str">
            <v>North Texas 2-2010</v>
          </cell>
          <cell r="G2493">
            <v>0</v>
          </cell>
          <cell r="H2493">
            <v>13.39</v>
          </cell>
          <cell r="V2493">
            <v>0</v>
          </cell>
        </row>
        <row r="2494">
          <cell r="A2494" t="str">
            <v>North Texas 2-2010-9</v>
          </cell>
          <cell r="B2494" t="str">
            <v>North Texas 2-2010</v>
          </cell>
          <cell r="G2494">
            <v>0</v>
          </cell>
          <cell r="H2494">
            <v>12.96</v>
          </cell>
          <cell r="V2494">
            <v>0</v>
          </cell>
        </row>
        <row r="2495">
          <cell r="A2495" t="str">
            <v>North Texas 2-2010-10</v>
          </cell>
          <cell r="B2495" t="str">
            <v>North Texas 2-2010</v>
          </cell>
          <cell r="G2495">
            <v>0</v>
          </cell>
          <cell r="H2495">
            <v>13.39</v>
          </cell>
          <cell r="V2495">
            <v>0</v>
          </cell>
        </row>
        <row r="2496">
          <cell r="A2496" t="str">
            <v>North Texas 2-2010-11</v>
          </cell>
          <cell r="B2496" t="str">
            <v>North Texas 2-2010</v>
          </cell>
          <cell r="G2496">
            <v>0</v>
          </cell>
          <cell r="H2496">
            <v>12.96</v>
          </cell>
          <cell r="V2496">
            <v>0</v>
          </cell>
        </row>
        <row r="2497">
          <cell r="A2497" t="str">
            <v>North Texas 2-2010-12</v>
          </cell>
          <cell r="B2497" t="str">
            <v>North Texas 2-2010</v>
          </cell>
          <cell r="G2497">
            <v>0</v>
          </cell>
          <cell r="H2497">
            <v>13.39</v>
          </cell>
          <cell r="V2497">
            <v>0</v>
          </cell>
        </row>
        <row r="2498">
          <cell r="A2498" t="str">
            <v>North Texas 2-2011-1</v>
          </cell>
          <cell r="B2498" t="str">
            <v>North Texas 2-2011</v>
          </cell>
          <cell r="G2498">
            <v>0</v>
          </cell>
          <cell r="H2498">
            <v>13.39</v>
          </cell>
          <cell r="V2498">
            <v>0</v>
          </cell>
        </row>
        <row r="2499">
          <cell r="A2499" t="str">
            <v>North Texas 2-2011-2</v>
          </cell>
          <cell r="B2499" t="str">
            <v>North Texas 2-2011</v>
          </cell>
          <cell r="G2499">
            <v>0</v>
          </cell>
          <cell r="H2499">
            <v>12.1</v>
          </cell>
          <cell r="V2499">
            <v>0</v>
          </cell>
        </row>
        <row r="2500">
          <cell r="A2500" t="str">
            <v>North Texas 2-2011-3</v>
          </cell>
          <cell r="B2500" t="str">
            <v>North Texas 2-2011</v>
          </cell>
          <cell r="G2500">
            <v>0</v>
          </cell>
          <cell r="H2500">
            <v>13.39</v>
          </cell>
          <cell r="V2500">
            <v>0</v>
          </cell>
        </row>
        <row r="2501">
          <cell r="A2501" t="str">
            <v>North Texas 2-2011-4</v>
          </cell>
          <cell r="B2501" t="str">
            <v>North Texas 2-2011</v>
          </cell>
          <cell r="G2501">
            <v>0</v>
          </cell>
          <cell r="H2501">
            <v>12.96</v>
          </cell>
          <cell r="V2501">
            <v>0</v>
          </cell>
        </row>
        <row r="2502">
          <cell r="A2502" t="str">
            <v>North Texas 2-2011-5</v>
          </cell>
          <cell r="B2502" t="str">
            <v>North Texas 2-2011</v>
          </cell>
          <cell r="G2502">
            <v>0</v>
          </cell>
          <cell r="H2502">
            <v>13.39</v>
          </cell>
          <cell r="V2502">
            <v>0</v>
          </cell>
        </row>
        <row r="2503">
          <cell r="A2503" t="str">
            <v>North Texas 2-2011-6</v>
          </cell>
          <cell r="B2503" t="str">
            <v>North Texas 2-2011</v>
          </cell>
          <cell r="G2503">
            <v>0</v>
          </cell>
          <cell r="H2503">
            <v>12.96</v>
          </cell>
          <cell r="V2503">
            <v>0</v>
          </cell>
        </row>
        <row r="2504">
          <cell r="A2504" t="str">
            <v>North Texas 2-2011-7</v>
          </cell>
          <cell r="B2504" t="str">
            <v>North Texas 2-2011</v>
          </cell>
          <cell r="G2504">
            <v>0</v>
          </cell>
          <cell r="H2504">
            <v>13.39</v>
          </cell>
          <cell r="V2504">
            <v>0</v>
          </cell>
        </row>
        <row r="2505">
          <cell r="A2505" t="str">
            <v>North Texas 2-2011-8</v>
          </cell>
          <cell r="B2505" t="str">
            <v>North Texas 2-2011</v>
          </cell>
          <cell r="G2505">
            <v>0</v>
          </cell>
          <cell r="H2505">
            <v>13.39</v>
          </cell>
          <cell r="V2505">
            <v>0</v>
          </cell>
        </row>
        <row r="2506">
          <cell r="A2506" t="str">
            <v>North Texas 2-2011-9</v>
          </cell>
          <cell r="B2506" t="str">
            <v>North Texas 2-2011</v>
          </cell>
          <cell r="G2506">
            <v>0</v>
          </cell>
          <cell r="H2506">
            <v>12.96</v>
          </cell>
          <cell r="V2506">
            <v>0</v>
          </cell>
        </row>
        <row r="2507">
          <cell r="A2507" t="str">
            <v>North Texas 2-2011-10</v>
          </cell>
          <cell r="B2507" t="str">
            <v>North Texas 2-2011</v>
          </cell>
          <cell r="G2507">
            <v>0</v>
          </cell>
          <cell r="H2507">
            <v>13.39</v>
          </cell>
          <cell r="V2507">
            <v>0</v>
          </cell>
        </row>
        <row r="2508">
          <cell r="A2508" t="str">
            <v>North Texas 2-2011-11</v>
          </cell>
          <cell r="B2508" t="str">
            <v>North Texas 2-2011</v>
          </cell>
          <cell r="G2508">
            <v>0</v>
          </cell>
          <cell r="H2508">
            <v>12.96</v>
          </cell>
          <cell r="V2508">
            <v>0</v>
          </cell>
        </row>
        <row r="2509">
          <cell r="A2509" t="str">
            <v>North Texas 2-2011-12</v>
          </cell>
          <cell r="B2509" t="str">
            <v>North Texas 2-2011</v>
          </cell>
          <cell r="G2509">
            <v>0</v>
          </cell>
          <cell r="H2509">
            <v>13.39</v>
          </cell>
          <cell r="V2509">
            <v>0</v>
          </cell>
        </row>
        <row r="2510">
          <cell r="A2510" t="str">
            <v>North Texas 2-2012-1</v>
          </cell>
          <cell r="B2510" t="str">
            <v>North Texas 2-2012</v>
          </cell>
          <cell r="G2510">
            <v>0</v>
          </cell>
          <cell r="H2510">
            <v>13.39</v>
          </cell>
          <cell r="V2510">
            <v>0</v>
          </cell>
        </row>
        <row r="2511">
          <cell r="A2511" t="str">
            <v>North Texas 2-2012-2</v>
          </cell>
          <cell r="B2511" t="str">
            <v>North Texas 2-2012</v>
          </cell>
          <cell r="G2511">
            <v>0</v>
          </cell>
          <cell r="H2511">
            <v>12.1</v>
          </cell>
          <cell r="V2511">
            <v>0</v>
          </cell>
        </row>
        <row r="2512">
          <cell r="A2512" t="str">
            <v>North Texas 2-2012-3</v>
          </cell>
          <cell r="B2512" t="str">
            <v>North Texas 2-2012</v>
          </cell>
          <cell r="G2512">
            <v>0</v>
          </cell>
          <cell r="H2512">
            <v>13.39</v>
          </cell>
          <cell r="V2512">
            <v>0</v>
          </cell>
        </row>
        <row r="2513">
          <cell r="A2513" t="str">
            <v>North Texas 2-2012-4</v>
          </cell>
          <cell r="B2513" t="str">
            <v>North Texas 2-2012</v>
          </cell>
          <cell r="G2513">
            <v>0</v>
          </cell>
          <cell r="H2513">
            <v>12.96</v>
          </cell>
          <cell r="V2513">
            <v>0</v>
          </cell>
        </row>
        <row r="2514">
          <cell r="A2514" t="str">
            <v>North Texas 2-2012-5</v>
          </cell>
          <cell r="B2514" t="str">
            <v>North Texas 2-2012</v>
          </cell>
          <cell r="G2514">
            <v>0</v>
          </cell>
          <cell r="H2514">
            <v>13.39</v>
          </cell>
          <cell r="V2514">
            <v>0</v>
          </cell>
        </row>
        <row r="2515">
          <cell r="A2515" t="str">
            <v>North Texas 2-2012-6</v>
          </cell>
          <cell r="B2515" t="str">
            <v>North Texas 2-2012</v>
          </cell>
          <cell r="G2515">
            <v>0</v>
          </cell>
          <cell r="H2515">
            <v>12.96</v>
          </cell>
          <cell r="V2515">
            <v>0</v>
          </cell>
        </row>
        <row r="2516">
          <cell r="A2516" t="str">
            <v>North Texas 2-2012-7</v>
          </cell>
          <cell r="B2516" t="str">
            <v>North Texas 2-2012</v>
          </cell>
          <cell r="G2516">
            <v>0</v>
          </cell>
          <cell r="H2516">
            <v>13.39</v>
          </cell>
          <cell r="V2516">
            <v>0</v>
          </cell>
        </row>
        <row r="2517">
          <cell r="A2517" t="str">
            <v>North Texas 2-2012-8</v>
          </cell>
          <cell r="B2517" t="str">
            <v>North Texas 2-2012</v>
          </cell>
          <cell r="G2517">
            <v>0</v>
          </cell>
          <cell r="H2517">
            <v>13.39</v>
          </cell>
          <cell r="V2517">
            <v>0</v>
          </cell>
        </row>
        <row r="2518">
          <cell r="A2518" t="str">
            <v>North Texas 2-2012-9</v>
          </cell>
          <cell r="B2518" t="str">
            <v>North Texas 2-2012</v>
          </cell>
          <cell r="G2518">
            <v>0</v>
          </cell>
          <cell r="H2518">
            <v>12.96</v>
          </cell>
          <cell r="V2518">
            <v>0</v>
          </cell>
        </row>
        <row r="2519">
          <cell r="A2519" t="str">
            <v>North Texas 2-2012-10</v>
          </cell>
          <cell r="B2519" t="str">
            <v>North Texas 2-2012</v>
          </cell>
          <cell r="G2519">
            <v>0</v>
          </cell>
          <cell r="H2519">
            <v>13.39</v>
          </cell>
          <cell r="V2519">
            <v>0</v>
          </cell>
        </row>
        <row r="2520">
          <cell r="A2520" t="str">
            <v>North Texas 2-2012-11</v>
          </cell>
          <cell r="B2520" t="str">
            <v>North Texas 2-2012</v>
          </cell>
          <cell r="G2520">
            <v>0</v>
          </cell>
          <cell r="H2520">
            <v>12.96</v>
          </cell>
          <cell r="V2520">
            <v>0</v>
          </cell>
        </row>
        <row r="2521">
          <cell r="A2521" t="str">
            <v>North Texas 2-2012-12</v>
          </cell>
          <cell r="B2521" t="str">
            <v>North Texas 2-2012</v>
          </cell>
          <cell r="G2521">
            <v>0</v>
          </cell>
          <cell r="H2521">
            <v>13.39</v>
          </cell>
          <cell r="V2521">
            <v>0</v>
          </cell>
        </row>
        <row r="2522">
          <cell r="A2522" t="str">
            <v>North Texas 2-2013-1</v>
          </cell>
          <cell r="B2522" t="str">
            <v>North Texas 2-2013</v>
          </cell>
          <cell r="G2522">
            <v>0</v>
          </cell>
          <cell r="H2522">
            <v>13.39</v>
          </cell>
          <cell r="V2522">
            <v>0</v>
          </cell>
        </row>
        <row r="2523">
          <cell r="A2523" t="str">
            <v>North Texas 2-2013-2</v>
          </cell>
          <cell r="B2523" t="str">
            <v>North Texas 2-2013</v>
          </cell>
          <cell r="G2523">
            <v>0</v>
          </cell>
          <cell r="H2523">
            <v>12.1</v>
          </cell>
          <cell r="V2523">
            <v>0</v>
          </cell>
        </row>
        <row r="2524">
          <cell r="A2524" t="str">
            <v>North Texas 2-2013-3</v>
          </cell>
          <cell r="B2524" t="str">
            <v>North Texas 2-2013</v>
          </cell>
          <cell r="G2524">
            <v>0</v>
          </cell>
          <cell r="H2524">
            <v>13.39</v>
          </cell>
          <cell r="V2524">
            <v>0</v>
          </cell>
        </row>
        <row r="2525">
          <cell r="A2525" t="str">
            <v>North Texas 2-2013-4</v>
          </cell>
          <cell r="B2525" t="str">
            <v>North Texas 2-2013</v>
          </cell>
          <cell r="G2525">
            <v>0</v>
          </cell>
          <cell r="H2525">
            <v>12.96</v>
          </cell>
          <cell r="V2525">
            <v>0</v>
          </cell>
        </row>
        <row r="2526">
          <cell r="A2526" t="str">
            <v>North Texas 2-2013-5</v>
          </cell>
          <cell r="B2526" t="str">
            <v>North Texas 2-2013</v>
          </cell>
          <cell r="G2526">
            <v>0</v>
          </cell>
          <cell r="H2526">
            <v>13.39</v>
          </cell>
          <cell r="V2526">
            <v>0</v>
          </cell>
        </row>
        <row r="2527">
          <cell r="A2527" t="str">
            <v>North Texas 2-2013-6</v>
          </cell>
          <cell r="B2527" t="str">
            <v>North Texas 2-2013</v>
          </cell>
          <cell r="G2527">
            <v>0</v>
          </cell>
          <cell r="H2527">
            <v>12.96</v>
          </cell>
          <cell r="V2527">
            <v>0</v>
          </cell>
        </row>
        <row r="2528">
          <cell r="A2528" t="str">
            <v>North Texas 2-2013-7</v>
          </cell>
          <cell r="B2528" t="str">
            <v>North Texas 2-2013</v>
          </cell>
          <cell r="G2528">
            <v>0</v>
          </cell>
          <cell r="H2528">
            <v>13.39</v>
          </cell>
          <cell r="V2528">
            <v>0</v>
          </cell>
        </row>
        <row r="2529">
          <cell r="A2529" t="str">
            <v>North Texas 2-2013-8</v>
          </cell>
          <cell r="B2529" t="str">
            <v>North Texas 2-2013</v>
          </cell>
          <cell r="G2529">
            <v>0</v>
          </cell>
          <cell r="H2529">
            <v>13.39</v>
          </cell>
          <cell r="V2529">
            <v>0</v>
          </cell>
        </row>
        <row r="2530">
          <cell r="A2530" t="str">
            <v>North Texas 2-2013-9</v>
          </cell>
          <cell r="B2530" t="str">
            <v>North Texas 2-2013</v>
          </cell>
          <cell r="G2530">
            <v>0</v>
          </cell>
          <cell r="H2530">
            <v>12.96</v>
          </cell>
          <cell r="V2530">
            <v>0</v>
          </cell>
        </row>
        <row r="2531">
          <cell r="A2531" t="str">
            <v>North Texas 2-2013-10</v>
          </cell>
          <cell r="B2531" t="str">
            <v>North Texas 2-2013</v>
          </cell>
          <cell r="G2531">
            <v>0</v>
          </cell>
          <cell r="H2531">
            <v>13.39</v>
          </cell>
          <cell r="V2531">
            <v>0</v>
          </cell>
        </row>
        <row r="2532">
          <cell r="A2532" t="str">
            <v>North Texas 2-2013-11</v>
          </cell>
          <cell r="B2532" t="str">
            <v>North Texas 2-2013</v>
          </cell>
          <cell r="G2532">
            <v>0</v>
          </cell>
          <cell r="H2532">
            <v>12.96</v>
          </cell>
          <cell r="V2532">
            <v>0</v>
          </cell>
        </row>
        <row r="2533">
          <cell r="A2533" t="str">
            <v>North Texas 2-2013-12</v>
          </cell>
          <cell r="B2533" t="str">
            <v>North Texas 2-2013</v>
          </cell>
          <cell r="G2533">
            <v>0</v>
          </cell>
          <cell r="H2533">
            <v>13.39</v>
          </cell>
          <cell r="V2533">
            <v>0</v>
          </cell>
        </row>
        <row r="2534">
          <cell r="A2534" t="str">
            <v>North Texas 2-2014-1</v>
          </cell>
          <cell r="B2534" t="str">
            <v>North Texas 2-2014</v>
          </cell>
          <cell r="G2534">
            <v>0</v>
          </cell>
          <cell r="H2534">
            <v>13.39</v>
          </cell>
          <cell r="V2534">
            <v>0</v>
          </cell>
        </row>
        <row r="2535">
          <cell r="A2535" t="str">
            <v>North Texas 2-2014-2</v>
          </cell>
          <cell r="B2535" t="str">
            <v>North Texas 2-2014</v>
          </cell>
          <cell r="G2535">
            <v>0</v>
          </cell>
          <cell r="H2535">
            <v>12.1</v>
          </cell>
          <cell r="V2535">
            <v>0</v>
          </cell>
        </row>
        <row r="2536">
          <cell r="A2536" t="str">
            <v>North Texas 2-2014-3</v>
          </cell>
          <cell r="B2536" t="str">
            <v>North Texas 2-2014</v>
          </cell>
          <cell r="G2536">
            <v>0</v>
          </cell>
          <cell r="H2536">
            <v>13.39</v>
          </cell>
          <cell r="V2536">
            <v>0</v>
          </cell>
        </row>
        <row r="2537">
          <cell r="A2537" t="str">
            <v>North Texas 2-2014-4</v>
          </cell>
          <cell r="B2537" t="str">
            <v>North Texas 2-2014</v>
          </cell>
          <cell r="G2537">
            <v>0</v>
          </cell>
          <cell r="H2537">
            <v>12.96</v>
          </cell>
          <cell r="V2537">
            <v>0</v>
          </cell>
        </row>
        <row r="2538">
          <cell r="A2538" t="str">
            <v>North Texas 2-2014-5</v>
          </cell>
          <cell r="B2538" t="str">
            <v>North Texas 2-2014</v>
          </cell>
          <cell r="G2538">
            <v>0</v>
          </cell>
          <cell r="H2538">
            <v>13.39</v>
          </cell>
          <cell r="V2538">
            <v>0</v>
          </cell>
        </row>
        <row r="2539">
          <cell r="A2539" t="str">
            <v>North Texas 2-2014-6</v>
          </cell>
          <cell r="B2539" t="str">
            <v>North Texas 2-2014</v>
          </cell>
          <cell r="G2539">
            <v>0</v>
          </cell>
          <cell r="H2539">
            <v>12.96</v>
          </cell>
          <cell r="V2539">
            <v>0</v>
          </cell>
        </row>
        <row r="2540">
          <cell r="A2540" t="str">
            <v>North Texas 2-2014-7</v>
          </cell>
          <cell r="B2540" t="str">
            <v>North Texas 2-2014</v>
          </cell>
          <cell r="G2540">
            <v>0</v>
          </cell>
          <cell r="H2540">
            <v>13.39</v>
          </cell>
          <cell r="V2540">
            <v>0</v>
          </cell>
        </row>
        <row r="2541">
          <cell r="A2541" t="str">
            <v>North Texas 2-2014-8</v>
          </cell>
          <cell r="B2541" t="str">
            <v>North Texas 2-2014</v>
          </cell>
          <cell r="G2541">
            <v>0</v>
          </cell>
          <cell r="H2541">
            <v>13.39</v>
          </cell>
          <cell r="V2541">
            <v>0</v>
          </cell>
        </row>
        <row r="2542">
          <cell r="A2542" t="str">
            <v>North Texas 2-2014-9</v>
          </cell>
          <cell r="B2542" t="str">
            <v>North Texas 2-2014</v>
          </cell>
          <cell r="G2542">
            <v>0</v>
          </cell>
          <cell r="H2542">
            <v>12.96</v>
          </cell>
          <cell r="V2542">
            <v>0</v>
          </cell>
        </row>
        <row r="2543">
          <cell r="A2543" t="str">
            <v>North Texas 2-2014-10</v>
          </cell>
          <cell r="B2543" t="str">
            <v>North Texas 2-2014</v>
          </cell>
          <cell r="G2543">
            <v>0</v>
          </cell>
          <cell r="H2543">
            <v>13.39</v>
          </cell>
          <cell r="V2543">
            <v>0</v>
          </cell>
        </row>
        <row r="2544">
          <cell r="A2544" t="str">
            <v>North Texas 2-2014-11</v>
          </cell>
          <cell r="B2544" t="str">
            <v>North Texas 2-2014</v>
          </cell>
          <cell r="G2544">
            <v>0</v>
          </cell>
          <cell r="H2544">
            <v>12.96</v>
          </cell>
          <cell r="V2544">
            <v>0</v>
          </cell>
        </row>
        <row r="2545">
          <cell r="A2545" t="str">
            <v>North Texas 2-2014-12</v>
          </cell>
          <cell r="B2545" t="str">
            <v>North Texas 2-2014</v>
          </cell>
          <cell r="G2545">
            <v>0</v>
          </cell>
          <cell r="H2545">
            <v>13.39</v>
          </cell>
          <cell r="V2545">
            <v>0</v>
          </cell>
        </row>
        <row r="2546">
          <cell r="A2546" t="str">
            <v>North Texas 2-2015-1</v>
          </cell>
          <cell r="B2546" t="str">
            <v>North Texas 2-2015</v>
          </cell>
          <cell r="G2546">
            <v>0</v>
          </cell>
          <cell r="H2546">
            <v>13.39</v>
          </cell>
          <cell r="V2546">
            <v>0</v>
          </cell>
        </row>
        <row r="2547">
          <cell r="A2547" t="str">
            <v>North Texas 2-2015-2</v>
          </cell>
          <cell r="B2547" t="str">
            <v>North Texas 2-2015</v>
          </cell>
          <cell r="G2547">
            <v>0</v>
          </cell>
          <cell r="H2547">
            <v>12.1</v>
          </cell>
          <cell r="V2547">
            <v>0</v>
          </cell>
        </row>
        <row r="2548">
          <cell r="A2548" t="str">
            <v>North Texas 2-2015-3</v>
          </cell>
          <cell r="B2548" t="str">
            <v>North Texas 2-2015</v>
          </cell>
          <cell r="G2548">
            <v>0</v>
          </cell>
          <cell r="H2548">
            <v>13.39</v>
          </cell>
          <cell r="V2548">
            <v>0</v>
          </cell>
        </row>
        <row r="2549">
          <cell r="A2549" t="str">
            <v>North Texas 2-2015-4</v>
          </cell>
          <cell r="B2549" t="str">
            <v>North Texas 2-2015</v>
          </cell>
          <cell r="G2549">
            <v>0</v>
          </cell>
          <cell r="H2549">
            <v>12.96</v>
          </cell>
          <cell r="V2549">
            <v>0</v>
          </cell>
        </row>
        <row r="2550">
          <cell r="A2550" t="str">
            <v>North Texas 2-2015-5</v>
          </cell>
          <cell r="B2550" t="str">
            <v>North Texas 2-2015</v>
          </cell>
          <cell r="G2550">
            <v>0</v>
          </cell>
          <cell r="H2550">
            <v>13.39</v>
          </cell>
          <cell r="V2550">
            <v>0</v>
          </cell>
        </row>
        <row r="2551">
          <cell r="A2551" t="str">
            <v>North Texas 2-2015-6</v>
          </cell>
          <cell r="B2551" t="str">
            <v>North Texas 2-2015</v>
          </cell>
          <cell r="G2551">
            <v>0</v>
          </cell>
          <cell r="H2551">
            <v>12.96</v>
          </cell>
          <cell r="V2551">
            <v>0</v>
          </cell>
        </row>
        <row r="2552">
          <cell r="A2552" t="str">
            <v>North Texas 2-2015-7</v>
          </cell>
          <cell r="B2552" t="str">
            <v>North Texas 2-2015</v>
          </cell>
          <cell r="G2552">
            <v>0</v>
          </cell>
          <cell r="H2552">
            <v>13.39</v>
          </cell>
          <cell r="V2552">
            <v>0</v>
          </cell>
        </row>
        <row r="2553">
          <cell r="A2553" t="str">
            <v>North Texas 2-2015-8</v>
          </cell>
          <cell r="B2553" t="str">
            <v>North Texas 2-2015</v>
          </cell>
          <cell r="G2553">
            <v>0</v>
          </cell>
          <cell r="H2553">
            <v>13.39</v>
          </cell>
          <cell r="V2553">
            <v>0</v>
          </cell>
        </row>
        <row r="2554">
          <cell r="A2554" t="str">
            <v>North Texas 2-2015-9</v>
          </cell>
          <cell r="B2554" t="str">
            <v>North Texas 2-2015</v>
          </cell>
          <cell r="G2554">
            <v>0</v>
          </cell>
          <cell r="H2554">
            <v>12.96</v>
          </cell>
          <cell r="V2554">
            <v>0</v>
          </cell>
        </row>
        <row r="2555">
          <cell r="A2555" t="str">
            <v>North Texas 2-2015-10</v>
          </cell>
          <cell r="B2555" t="str">
            <v>North Texas 2-2015</v>
          </cell>
          <cell r="G2555">
            <v>0</v>
          </cell>
          <cell r="H2555">
            <v>13.39</v>
          </cell>
          <cell r="V2555">
            <v>0</v>
          </cell>
        </row>
        <row r="2556">
          <cell r="A2556" t="str">
            <v>North Texas 2-2015-11</v>
          </cell>
          <cell r="B2556" t="str">
            <v>North Texas 2-2015</v>
          </cell>
          <cell r="G2556">
            <v>0</v>
          </cell>
          <cell r="H2556">
            <v>12.96</v>
          </cell>
          <cell r="V2556">
            <v>0</v>
          </cell>
        </row>
        <row r="2557">
          <cell r="A2557" t="str">
            <v>North Texas 2-2015-12</v>
          </cell>
          <cell r="B2557" t="str">
            <v>North Texas 2-2015</v>
          </cell>
          <cell r="G2557">
            <v>0</v>
          </cell>
          <cell r="H2557">
            <v>13.39</v>
          </cell>
          <cell r="V2557">
            <v>0</v>
          </cell>
        </row>
        <row r="2558">
          <cell r="A2558" t="str">
            <v>North Texas 2-2016-1</v>
          </cell>
          <cell r="B2558" t="str">
            <v>North Texas 2-2016</v>
          </cell>
          <cell r="G2558">
            <v>0</v>
          </cell>
          <cell r="H2558">
            <v>13.39</v>
          </cell>
          <cell r="V2558">
            <v>0</v>
          </cell>
        </row>
        <row r="2559">
          <cell r="A2559" t="str">
            <v>North Texas 2-2016-2</v>
          </cell>
          <cell r="B2559" t="str">
            <v>North Texas 2-2016</v>
          </cell>
          <cell r="G2559">
            <v>0</v>
          </cell>
          <cell r="H2559">
            <v>12.1</v>
          </cell>
          <cell r="V2559">
            <v>0</v>
          </cell>
        </row>
        <row r="2560">
          <cell r="A2560" t="str">
            <v>North Texas 2-2016-3</v>
          </cell>
          <cell r="B2560" t="str">
            <v>North Texas 2-2016</v>
          </cell>
          <cell r="G2560">
            <v>0</v>
          </cell>
          <cell r="H2560">
            <v>13.39</v>
          </cell>
          <cell r="V2560">
            <v>0</v>
          </cell>
        </row>
        <row r="2561">
          <cell r="A2561" t="str">
            <v>North Texas 2-2016-4</v>
          </cell>
          <cell r="B2561" t="str">
            <v>North Texas 2-2016</v>
          </cell>
          <cell r="G2561">
            <v>0</v>
          </cell>
          <cell r="H2561">
            <v>12.96</v>
          </cell>
          <cell r="V2561">
            <v>0</v>
          </cell>
        </row>
        <row r="2562">
          <cell r="A2562" t="str">
            <v>North Texas 2-2016-5</v>
          </cell>
          <cell r="B2562" t="str">
            <v>North Texas 2-2016</v>
          </cell>
          <cell r="G2562">
            <v>0</v>
          </cell>
          <cell r="H2562">
            <v>13.39</v>
          </cell>
          <cell r="V2562">
            <v>0</v>
          </cell>
        </row>
        <row r="2563">
          <cell r="A2563" t="str">
            <v>North Texas 2-2016-6</v>
          </cell>
          <cell r="B2563" t="str">
            <v>North Texas 2-2016</v>
          </cell>
          <cell r="G2563">
            <v>0</v>
          </cell>
          <cell r="H2563">
            <v>12.96</v>
          </cell>
          <cell r="V2563">
            <v>0</v>
          </cell>
        </row>
        <row r="2564">
          <cell r="A2564" t="str">
            <v>North Texas 2-2016-7</v>
          </cell>
          <cell r="B2564" t="str">
            <v>North Texas 2-2016</v>
          </cell>
          <cell r="G2564">
            <v>0</v>
          </cell>
          <cell r="H2564">
            <v>13.39</v>
          </cell>
          <cell r="V2564">
            <v>0</v>
          </cell>
        </row>
        <row r="2565">
          <cell r="A2565" t="str">
            <v>North Texas 2-2016-8</v>
          </cell>
          <cell r="B2565" t="str">
            <v>North Texas 2-2016</v>
          </cell>
          <cell r="G2565">
            <v>0</v>
          </cell>
          <cell r="H2565">
            <v>13.39</v>
          </cell>
          <cell r="V2565">
            <v>0</v>
          </cell>
        </row>
        <row r="2566">
          <cell r="A2566" t="str">
            <v>North Texas 2-2016-9</v>
          </cell>
          <cell r="B2566" t="str">
            <v>North Texas 2-2016</v>
          </cell>
          <cell r="G2566">
            <v>0</v>
          </cell>
          <cell r="H2566">
            <v>12.96</v>
          </cell>
          <cell r="V2566">
            <v>0</v>
          </cell>
        </row>
        <row r="2567">
          <cell r="A2567" t="str">
            <v>North Texas 2-2016-10</v>
          </cell>
          <cell r="B2567" t="str">
            <v>North Texas 2-2016</v>
          </cell>
          <cell r="G2567">
            <v>0</v>
          </cell>
          <cell r="H2567">
            <v>13.39</v>
          </cell>
          <cell r="V2567">
            <v>0</v>
          </cell>
        </row>
        <row r="2568">
          <cell r="A2568" t="str">
            <v>North Texas 2-2016-11</v>
          </cell>
          <cell r="B2568" t="str">
            <v>North Texas 2-2016</v>
          </cell>
          <cell r="G2568">
            <v>0</v>
          </cell>
          <cell r="H2568">
            <v>12.96</v>
          </cell>
          <cell r="V2568">
            <v>0</v>
          </cell>
        </row>
        <row r="2569">
          <cell r="A2569" t="str">
            <v>North Texas 2-2016-12</v>
          </cell>
          <cell r="B2569" t="str">
            <v>North Texas 2-2016</v>
          </cell>
          <cell r="G2569">
            <v>0</v>
          </cell>
          <cell r="H2569">
            <v>13.39</v>
          </cell>
          <cell r="V2569">
            <v>0</v>
          </cell>
        </row>
        <row r="2570">
          <cell r="A2570" t="str">
            <v>North Texas 2-2017-1</v>
          </cell>
          <cell r="B2570" t="str">
            <v>North Texas 2-2017</v>
          </cell>
          <cell r="G2570">
            <v>0</v>
          </cell>
          <cell r="H2570">
            <v>13.39</v>
          </cell>
          <cell r="V2570">
            <v>0</v>
          </cell>
        </row>
        <row r="2571">
          <cell r="A2571" t="str">
            <v>North Texas 2-2017-2</v>
          </cell>
          <cell r="B2571" t="str">
            <v>North Texas 2-2017</v>
          </cell>
          <cell r="G2571">
            <v>0</v>
          </cell>
          <cell r="H2571">
            <v>12.1</v>
          </cell>
          <cell r="V2571">
            <v>0</v>
          </cell>
        </row>
        <row r="2572">
          <cell r="A2572" t="str">
            <v>North Texas 2-2017-3</v>
          </cell>
          <cell r="B2572" t="str">
            <v>North Texas 2-2017</v>
          </cell>
          <cell r="G2572">
            <v>0</v>
          </cell>
          <cell r="H2572">
            <v>13.39</v>
          </cell>
          <cell r="V2572">
            <v>0</v>
          </cell>
        </row>
        <row r="2573">
          <cell r="A2573" t="str">
            <v>North Texas 2-2017-4</v>
          </cell>
          <cell r="B2573" t="str">
            <v>North Texas 2-2017</v>
          </cell>
          <cell r="G2573">
            <v>0</v>
          </cell>
          <cell r="H2573">
            <v>12.96</v>
          </cell>
          <cell r="V2573">
            <v>0</v>
          </cell>
        </row>
        <row r="2574">
          <cell r="A2574" t="str">
            <v>North Texas 2-2017-5</v>
          </cell>
          <cell r="B2574" t="str">
            <v>North Texas 2-2017</v>
          </cell>
          <cell r="G2574">
            <v>0</v>
          </cell>
          <cell r="H2574">
            <v>13.39</v>
          </cell>
          <cell r="V2574">
            <v>0</v>
          </cell>
        </row>
        <row r="2575">
          <cell r="A2575" t="str">
            <v>North Texas 2-2017-6</v>
          </cell>
          <cell r="B2575" t="str">
            <v>North Texas 2-2017</v>
          </cell>
          <cell r="G2575">
            <v>0</v>
          </cell>
          <cell r="H2575">
            <v>12.96</v>
          </cell>
          <cell r="V2575">
            <v>0</v>
          </cell>
        </row>
        <row r="2576">
          <cell r="A2576" t="str">
            <v>North Texas 2-2017-7</v>
          </cell>
          <cell r="B2576" t="str">
            <v>North Texas 2-2017</v>
          </cell>
          <cell r="G2576">
            <v>0</v>
          </cell>
          <cell r="H2576">
            <v>13.39</v>
          </cell>
          <cell r="V2576">
            <v>0</v>
          </cell>
        </row>
        <row r="2577">
          <cell r="A2577" t="str">
            <v>North Texas 2-2017-8</v>
          </cell>
          <cell r="B2577" t="str">
            <v>North Texas 2-2017</v>
          </cell>
          <cell r="G2577">
            <v>0</v>
          </cell>
          <cell r="H2577">
            <v>13.39</v>
          </cell>
          <cell r="V2577">
            <v>0</v>
          </cell>
        </row>
        <row r="2578">
          <cell r="A2578" t="str">
            <v>North Texas 2-2017-9</v>
          </cell>
          <cell r="B2578" t="str">
            <v>North Texas 2-2017</v>
          </cell>
          <cell r="G2578">
            <v>0</v>
          </cell>
          <cell r="H2578">
            <v>12.96</v>
          </cell>
          <cell r="V2578">
            <v>0</v>
          </cell>
        </row>
        <row r="2579">
          <cell r="A2579" t="str">
            <v>North Texas 2-2017-10</v>
          </cell>
          <cell r="B2579" t="str">
            <v>North Texas 2-2017</v>
          </cell>
          <cell r="G2579">
            <v>0</v>
          </cell>
          <cell r="H2579">
            <v>13.39</v>
          </cell>
          <cell r="V2579">
            <v>0</v>
          </cell>
        </row>
        <row r="2580">
          <cell r="A2580" t="str">
            <v>North Texas 2-2017-11</v>
          </cell>
          <cell r="B2580" t="str">
            <v>North Texas 2-2017</v>
          </cell>
          <cell r="G2580">
            <v>0</v>
          </cell>
          <cell r="H2580">
            <v>12.96</v>
          </cell>
          <cell r="V2580">
            <v>0</v>
          </cell>
        </row>
        <row r="2581">
          <cell r="A2581" t="str">
            <v>North Texas 2-2017-12</v>
          </cell>
          <cell r="B2581" t="str">
            <v>North Texas 2-2017</v>
          </cell>
          <cell r="G2581">
            <v>0</v>
          </cell>
          <cell r="H2581">
            <v>13.39</v>
          </cell>
          <cell r="V2581">
            <v>0</v>
          </cell>
        </row>
        <row r="2582">
          <cell r="A2582" t="str">
            <v>North Texas 2-2018-1</v>
          </cell>
          <cell r="B2582" t="str">
            <v>North Texas 2-2018</v>
          </cell>
          <cell r="G2582">
            <v>0</v>
          </cell>
          <cell r="H2582">
            <v>13.39</v>
          </cell>
          <cell r="V2582">
            <v>0</v>
          </cell>
        </row>
        <row r="2583">
          <cell r="A2583" t="str">
            <v>North Texas 2-2018-2</v>
          </cell>
          <cell r="B2583" t="str">
            <v>North Texas 2-2018</v>
          </cell>
          <cell r="G2583">
            <v>0</v>
          </cell>
          <cell r="H2583">
            <v>12.1</v>
          </cell>
          <cell r="V2583">
            <v>0</v>
          </cell>
        </row>
        <row r="2584">
          <cell r="A2584" t="str">
            <v>North Texas 2-2018-3</v>
          </cell>
          <cell r="B2584" t="str">
            <v>North Texas 2-2018</v>
          </cell>
          <cell r="G2584">
            <v>0</v>
          </cell>
          <cell r="H2584">
            <v>13.39</v>
          </cell>
          <cell r="V2584">
            <v>0</v>
          </cell>
        </row>
        <row r="2585">
          <cell r="A2585" t="str">
            <v>North Texas 2-2018-4</v>
          </cell>
          <cell r="B2585" t="str">
            <v>North Texas 2-2018</v>
          </cell>
          <cell r="G2585">
            <v>0</v>
          </cell>
          <cell r="H2585">
            <v>12.96</v>
          </cell>
          <cell r="V2585">
            <v>0</v>
          </cell>
        </row>
        <row r="2586">
          <cell r="A2586" t="str">
            <v>North Texas 2-2018-5</v>
          </cell>
          <cell r="B2586" t="str">
            <v>North Texas 2-2018</v>
          </cell>
          <cell r="G2586">
            <v>0</v>
          </cell>
          <cell r="H2586">
            <v>13.39</v>
          </cell>
          <cell r="V2586">
            <v>0</v>
          </cell>
        </row>
        <row r="2587">
          <cell r="A2587" t="str">
            <v>North Texas 2-2018-6</v>
          </cell>
          <cell r="B2587" t="str">
            <v>North Texas 2-2018</v>
          </cell>
          <cell r="G2587">
            <v>0</v>
          </cell>
          <cell r="H2587">
            <v>12.96</v>
          </cell>
          <cell r="V2587">
            <v>0</v>
          </cell>
        </row>
        <row r="2588">
          <cell r="A2588" t="str">
            <v>North Texas 2-2018-7</v>
          </cell>
          <cell r="B2588" t="str">
            <v>North Texas 2-2018</v>
          </cell>
          <cell r="G2588">
            <v>0</v>
          </cell>
          <cell r="H2588">
            <v>13.39</v>
          </cell>
          <cell r="V2588">
            <v>0</v>
          </cell>
        </row>
        <row r="2589">
          <cell r="A2589" t="str">
            <v>North Texas 2-2018-8</v>
          </cell>
          <cell r="B2589" t="str">
            <v>North Texas 2-2018</v>
          </cell>
          <cell r="G2589">
            <v>0</v>
          </cell>
          <cell r="H2589">
            <v>13.39</v>
          </cell>
          <cell r="V2589">
            <v>0</v>
          </cell>
        </row>
        <row r="2590">
          <cell r="A2590" t="str">
            <v>North Texas 2-2018-9</v>
          </cell>
          <cell r="B2590" t="str">
            <v>North Texas 2-2018</v>
          </cell>
          <cell r="G2590">
            <v>0</v>
          </cell>
          <cell r="H2590">
            <v>12.96</v>
          </cell>
          <cell r="V2590">
            <v>0</v>
          </cell>
        </row>
        <row r="2591">
          <cell r="A2591" t="str">
            <v>North Texas 2-2018-10</v>
          </cell>
          <cell r="B2591" t="str">
            <v>North Texas 2-2018</v>
          </cell>
          <cell r="G2591">
            <v>0</v>
          </cell>
          <cell r="H2591">
            <v>13.39</v>
          </cell>
          <cell r="V2591">
            <v>0</v>
          </cell>
        </row>
        <row r="2592">
          <cell r="A2592" t="str">
            <v>North Texas 2-2018-11</v>
          </cell>
          <cell r="B2592" t="str">
            <v>North Texas 2-2018</v>
          </cell>
          <cell r="G2592">
            <v>0</v>
          </cell>
          <cell r="H2592">
            <v>12.96</v>
          </cell>
          <cell r="V2592">
            <v>0</v>
          </cell>
        </row>
        <row r="2593">
          <cell r="A2593" t="str">
            <v>North Texas 2-2018-12</v>
          </cell>
          <cell r="B2593" t="str">
            <v>North Texas 2-2018</v>
          </cell>
          <cell r="G2593">
            <v>0</v>
          </cell>
          <cell r="H2593">
            <v>13.39</v>
          </cell>
          <cell r="V2593">
            <v>0</v>
          </cell>
        </row>
        <row r="2594">
          <cell r="A2594" t="str">
            <v>North Texas 2-2019-1</v>
          </cell>
          <cell r="B2594" t="str">
            <v>North Texas 2-2019</v>
          </cell>
          <cell r="G2594">
            <v>0</v>
          </cell>
          <cell r="H2594">
            <v>13.39</v>
          </cell>
          <cell r="V2594">
            <v>0</v>
          </cell>
        </row>
        <row r="2595">
          <cell r="A2595" t="str">
            <v>North Texas 2-2019-2</v>
          </cell>
          <cell r="B2595" t="str">
            <v>North Texas 2-2019</v>
          </cell>
          <cell r="G2595">
            <v>0</v>
          </cell>
          <cell r="H2595">
            <v>12.1</v>
          </cell>
          <cell r="V2595">
            <v>0</v>
          </cell>
        </row>
        <row r="2596">
          <cell r="A2596" t="str">
            <v>North Texas 2-2019-3</v>
          </cell>
          <cell r="B2596" t="str">
            <v>North Texas 2-2019</v>
          </cell>
          <cell r="G2596">
            <v>0</v>
          </cell>
          <cell r="H2596">
            <v>13.39</v>
          </cell>
          <cell r="V2596">
            <v>0</v>
          </cell>
        </row>
        <row r="2597">
          <cell r="A2597" t="str">
            <v>North Texas 2-2019-4</v>
          </cell>
          <cell r="B2597" t="str">
            <v>North Texas 2-2019</v>
          </cell>
          <cell r="G2597">
            <v>0</v>
          </cell>
          <cell r="H2597">
            <v>12.96</v>
          </cell>
          <cell r="V2597">
            <v>0</v>
          </cell>
        </row>
        <row r="2598">
          <cell r="A2598" t="str">
            <v>North Texas 2-2019-5</v>
          </cell>
          <cell r="B2598" t="str">
            <v>North Texas 2-2019</v>
          </cell>
          <cell r="G2598">
            <v>0</v>
          </cell>
          <cell r="H2598">
            <v>13.39</v>
          </cell>
          <cell r="V2598">
            <v>0</v>
          </cell>
        </row>
        <row r="2599">
          <cell r="A2599" t="str">
            <v>North Texas 2-2019-6</v>
          </cell>
          <cell r="B2599" t="str">
            <v>North Texas 2-2019</v>
          </cell>
          <cell r="G2599">
            <v>0</v>
          </cell>
          <cell r="H2599">
            <v>12.96</v>
          </cell>
          <cell r="V2599">
            <v>0</v>
          </cell>
        </row>
        <row r="2600">
          <cell r="A2600" t="str">
            <v>North Texas 2-2019-7</v>
          </cell>
          <cell r="B2600" t="str">
            <v>North Texas 2-2019</v>
          </cell>
          <cell r="G2600">
            <v>0</v>
          </cell>
          <cell r="H2600">
            <v>13.39</v>
          </cell>
          <cell r="V2600">
            <v>0</v>
          </cell>
        </row>
        <row r="2601">
          <cell r="A2601" t="str">
            <v>North Texas 2-2019-8</v>
          </cell>
          <cell r="B2601" t="str">
            <v>North Texas 2-2019</v>
          </cell>
          <cell r="G2601">
            <v>0</v>
          </cell>
          <cell r="H2601">
            <v>13.39</v>
          </cell>
          <cell r="V2601">
            <v>0</v>
          </cell>
        </row>
        <row r="2602">
          <cell r="A2602" t="str">
            <v>North Texas 2-2019-9</v>
          </cell>
          <cell r="B2602" t="str">
            <v>North Texas 2-2019</v>
          </cell>
          <cell r="G2602">
            <v>0</v>
          </cell>
          <cell r="H2602">
            <v>12.96</v>
          </cell>
          <cell r="V2602">
            <v>0</v>
          </cell>
        </row>
        <row r="2603">
          <cell r="A2603" t="str">
            <v>North Texas 2-2019-10</v>
          </cell>
          <cell r="B2603" t="str">
            <v>North Texas 2-2019</v>
          </cell>
          <cell r="G2603">
            <v>0</v>
          </cell>
          <cell r="H2603">
            <v>13.39</v>
          </cell>
          <cell r="V2603">
            <v>0</v>
          </cell>
        </row>
        <row r="2604">
          <cell r="A2604" t="str">
            <v>North Texas 2-2019-11</v>
          </cell>
          <cell r="B2604" t="str">
            <v>North Texas 2-2019</v>
          </cell>
          <cell r="G2604">
            <v>0</v>
          </cell>
          <cell r="H2604">
            <v>12.96</v>
          </cell>
          <cell r="V2604">
            <v>0</v>
          </cell>
        </row>
        <row r="2605">
          <cell r="A2605" t="str">
            <v>North Texas 2-2019-12</v>
          </cell>
          <cell r="B2605" t="str">
            <v>North Texas 2-2019</v>
          </cell>
          <cell r="G2605">
            <v>0</v>
          </cell>
          <cell r="H2605">
            <v>13.39</v>
          </cell>
          <cell r="V2605">
            <v>0</v>
          </cell>
        </row>
        <row r="2606">
          <cell r="A2606" t="str">
            <v>North Texas 2-2020-1</v>
          </cell>
          <cell r="B2606" t="str">
            <v>North Texas 2-2020</v>
          </cell>
          <cell r="G2606">
            <v>0</v>
          </cell>
          <cell r="H2606">
            <v>13.39</v>
          </cell>
          <cell r="V2606">
            <v>0</v>
          </cell>
        </row>
        <row r="2607">
          <cell r="A2607" t="str">
            <v>North Texas 2-2020-2</v>
          </cell>
          <cell r="B2607" t="str">
            <v>North Texas 2-2020</v>
          </cell>
          <cell r="G2607">
            <v>0</v>
          </cell>
          <cell r="H2607">
            <v>12.1</v>
          </cell>
          <cell r="V2607">
            <v>0</v>
          </cell>
        </row>
        <row r="2608">
          <cell r="A2608" t="str">
            <v>North Texas 2-2020-3</v>
          </cell>
          <cell r="B2608" t="str">
            <v>North Texas 2-2020</v>
          </cell>
          <cell r="G2608">
            <v>0</v>
          </cell>
          <cell r="H2608">
            <v>13.39</v>
          </cell>
          <cell r="V2608">
            <v>0</v>
          </cell>
        </row>
        <row r="2609">
          <cell r="A2609" t="str">
            <v>North Texas 2-2020-4</v>
          </cell>
          <cell r="B2609" t="str">
            <v>North Texas 2-2020</v>
          </cell>
          <cell r="G2609">
            <v>0</v>
          </cell>
          <cell r="H2609">
            <v>12.96</v>
          </cell>
          <cell r="V2609">
            <v>0</v>
          </cell>
        </row>
        <row r="2610">
          <cell r="A2610" t="str">
            <v>North Texas 2-2020-5</v>
          </cell>
          <cell r="B2610" t="str">
            <v>North Texas 2-2020</v>
          </cell>
          <cell r="G2610">
            <v>0</v>
          </cell>
          <cell r="H2610">
            <v>13.39</v>
          </cell>
          <cell r="V2610">
            <v>0</v>
          </cell>
        </row>
        <row r="2611">
          <cell r="A2611" t="str">
            <v>North Texas 2-2020-6</v>
          </cell>
          <cell r="B2611" t="str">
            <v>North Texas 2-2020</v>
          </cell>
          <cell r="G2611">
            <v>0</v>
          </cell>
          <cell r="H2611">
            <v>12.96</v>
          </cell>
          <cell r="V2611">
            <v>0</v>
          </cell>
        </row>
        <row r="2612">
          <cell r="A2612" t="str">
            <v>North Texas 2-2020-7</v>
          </cell>
          <cell r="B2612" t="str">
            <v>North Texas 2-2020</v>
          </cell>
          <cell r="G2612">
            <v>0</v>
          </cell>
          <cell r="H2612">
            <v>13.39</v>
          </cell>
          <cell r="V2612">
            <v>0</v>
          </cell>
        </row>
        <row r="2613">
          <cell r="A2613" t="str">
            <v>North Texas 2-2020-8</v>
          </cell>
          <cell r="B2613" t="str">
            <v>North Texas 2-2020</v>
          </cell>
          <cell r="G2613">
            <v>0</v>
          </cell>
          <cell r="H2613">
            <v>13.39</v>
          </cell>
          <cell r="V2613">
            <v>0</v>
          </cell>
        </row>
        <row r="2614">
          <cell r="A2614" t="str">
            <v>North Texas 2-2020-9</v>
          </cell>
          <cell r="B2614" t="str">
            <v>North Texas 2-2020</v>
          </cell>
          <cell r="G2614">
            <v>0</v>
          </cell>
          <cell r="H2614">
            <v>12.96</v>
          </cell>
          <cell r="V2614">
            <v>0</v>
          </cell>
        </row>
        <row r="2615">
          <cell r="A2615" t="str">
            <v>North Texas 2-2020-10</v>
          </cell>
          <cell r="B2615" t="str">
            <v>North Texas 2-2020</v>
          </cell>
          <cell r="G2615">
            <v>0</v>
          </cell>
          <cell r="H2615">
            <v>13.39</v>
          </cell>
          <cell r="V2615">
            <v>0</v>
          </cell>
        </row>
        <row r="2616">
          <cell r="A2616" t="str">
            <v>North Texas 2-2020-11</v>
          </cell>
          <cell r="B2616" t="str">
            <v>North Texas 2-2020</v>
          </cell>
          <cell r="G2616">
            <v>0</v>
          </cell>
          <cell r="H2616">
            <v>12.96</v>
          </cell>
          <cell r="V2616">
            <v>0</v>
          </cell>
        </row>
        <row r="2617">
          <cell r="A2617" t="str">
            <v>North Texas 2-2020-12</v>
          </cell>
          <cell r="B2617" t="str">
            <v>North Texas 2-2020</v>
          </cell>
          <cell r="G2617">
            <v>0</v>
          </cell>
          <cell r="H2617">
            <v>13.39</v>
          </cell>
          <cell r="V2617">
            <v>0</v>
          </cell>
        </row>
        <row r="2618">
          <cell r="A2618" t="str">
            <v>North Texas 2-2021-1</v>
          </cell>
          <cell r="B2618" t="str">
            <v>North Texas 2-2021</v>
          </cell>
          <cell r="G2618">
            <v>0</v>
          </cell>
          <cell r="H2618">
            <v>13.39</v>
          </cell>
          <cell r="V2618">
            <v>0</v>
          </cell>
        </row>
        <row r="2619">
          <cell r="A2619" t="str">
            <v>North Texas 2-2021-2</v>
          </cell>
          <cell r="B2619" t="str">
            <v>North Texas 2-2021</v>
          </cell>
          <cell r="G2619">
            <v>0</v>
          </cell>
          <cell r="H2619">
            <v>12.1</v>
          </cell>
          <cell r="V2619">
            <v>0</v>
          </cell>
        </row>
        <row r="2620">
          <cell r="A2620" t="str">
            <v>North Texas 2-2021-3</v>
          </cell>
          <cell r="B2620" t="str">
            <v>North Texas 2-2021</v>
          </cell>
          <cell r="G2620">
            <v>0</v>
          </cell>
          <cell r="H2620">
            <v>13.39</v>
          </cell>
          <cell r="V2620">
            <v>0</v>
          </cell>
        </row>
        <row r="2621">
          <cell r="A2621" t="str">
            <v>North Texas 2-2021-4</v>
          </cell>
          <cell r="B2621" t="str">
            <v>North Texas 2-2021</v>
          </cell>
          <cell r="G2621">
            <v>0</v>
          </cell>
          <cell r="H2621">
            <v>12.96</v>
          </cell>
          <cell r="V2621">
            <v>0</v>
          </cell>
        </row>
        <row r="2622">
          <cell r="A2622" t="str">
            <v>North Texas 2-2021-5</v>
          </cell>
          <cell r="B2622" t="str">
            <v>North Texas 2-2021</v>
          </cell>
          <cell r="G2622">
            <v>0</v>
          </cell>
          <cell r="H2622">
            <v>13.39</v>
          </cell>
          <cell r="V2622">
            <v>0</v>
          </cell>
        </row>
        <row r="2623">
          <cell r="A2623" t="str">
            <v>North Texas 2-2021-6</v>
          </cell>
          <cell r="B2623" t="str">
            <v>North Texas 2-2021</v>
          </cell>
          <cell r="G2623">
            <v>0</v>
          </cell>
          <cell r="H2623">
            <v>12.96</v>
          </cell>
          <cell r="V2623">
            <v>0</v>
          </cell>
        </row>
        <row r="2624">
          <cell r="A2624" t="str">
            <v>North Texas 2-2021-7</v>
          </cell>
          <cell r="B2624" t="str">
            <v>North Texas 2-2021</v>
          </cell>
          <cell r="G2624">
            <v>0</v>
          </cell>
          <cell r="H2624">
            <v>13.39</v>
          </cell>
          <cell r="V2624">
            <v>0</v>
          </cell>
        </row>
        <row r="2625">
          <cell r="A2625" t="str">
            <v>North Texas 2-2021-8</v>
          </cell>
          <cell r="B2625" t="str">
            <v>North Texas 2-2021</v>
          </cell>
          <cell r="G2625">
            <v>0</v>
          </cell>
          <cell r="H2625">
            <v>13.39</v>
          </cell>
          <cell r="V2625">
            <v>0</v>
          </cell>
        </row>
        <row r="2626">
          <cell r="A2626" t="str">
            <v>North Texas 2-2021-9</v>
          </cell>
          <cell r="B2626" t="str">
            <v>North Texas 2-2021</v>
          </cell>
          <cell r="G2626">
            <v>0</v>
          </cell>
          <cell r="H2626">
            <v>12.96</v>
          </cell>
          <cell r="V2626">
            <v>0</v>
          </cell>
        </row>
        <row r="2627">
          <cell r="A2627" t="str">
            <v>North Texas 2-2021-10</v>
          </cell>
          <cell r="B2627" t="str">
            <v>North Texas 2-2021</v>
          </cell>
          <cell r="G2627">
            <v>0</v>
          </cell>
          <cell r="H2627">
            <v>13.39</v>
          </cell>
          <cell r="V2627">
            <v>0</v>
          </cell>
        </row>
        <row r="2628">
          <cell r="A2628" t="str">
            <v>North Texas 2-2021-11</v>
          </cell>
          <cell r="B2628" t="str">
            <v>North Texas 2-2021</v>
          </cell>
          <cell r="G2628">
            <v>0</v>
          </cell>
          <cell r="H2628">
            <v>12.96</v>
          </cell>
          <cell r="V2628">
            <v>0</v>
          </cell>
        </row>
        <row r="2629">
          <cell r="A2629" t="str">
            <v>North Texas 2-2021-12</v>
          </cell>
          <cell r="B2629" t="str">
            <v>North Texas 2-2021</v>
          </cell>
          <cell r="G2629">
            <v>0</v>
          </cell>
          <cell r="H2629">
            <v>13.39</v>
          </cell>
          <cell r="V2629">
            <v>0</v>
          </cell>
        </row>
        <row r="2630">
          <cell r="A2630" t="str">
            <v>North Texas 2-2022-1</v>
          </cell>
          <cell r="B2630" t="str">
            <v>North Texas 2-2022</v>
          </cell>
          <cell r="G2630">
            <v>0</v>
          </cell>
          <cell r="H2630">
            <v>13.39</v>
          </cell>
          <cell r="V2630">
            <v>0</v>
          </cell>
        </row>
        <row r="2631">
          <cell r="A2631" t="str">
            <v>North Texas 2-2022-2</v>
          </cell>
          <cell r="B2631" t="str">
            <v>North Texas 2-2022</v>
          </cell>
          <cell r="G2631">
            <v>0</v>
          </cell>
          <cell r="H2631">
            <v>12.1</v>
          </cell>
          <cell r="V2631">
            <v>0</v>
          </cell>
        </row>
        <row r="2632">
          <cell r="A2632" t="str">
            <v>North Texas 2-2022-3</v>
          </cell>
          <cell r="B2632" t="str">
            <v>North Texas 2-2022</v>
          </cell>
          <cell r="G2632">
            <v>0</v>
          </cell>
          <cell r="H2632">
            <v>13.39</v>
          </cell>
          <cell r="V2632">
            <v>0</v>
          </cell>
        </row>
        <row r="2633">
          <cell r="A2633" t="str">
            <v>North Texas 2-2022-4</v>
          </cell>
          <cell r="B2633" t="str">
            <v>North Texas 2-2022</v>
          </cell>
          <cell r="G2633">
            <v>0</v>
          </cell>
          <cell r="H2633">
            <v>12.96</v>
          </cell>
          <cell r="V2633">
            <v>0</v>
          </cell>
        </row>
        <row r="2634">
          <cell r="A2634" t="str">
            <v>North Texas 2-2022-5</v>
          </cell>
          <cell r="B2634" t="str">
            <v>North Texas 2-2022</v>
          </cell>
          <cell r="G2634">
            <v>0</v>
          </cell>
          <cell r="H2634">
            <v>13.39</v>
          </cell>
          <cell r="V2634">
            <v>0</v>
          </cell>
        </row>
        <row r="2635">
          <cell r="A2635" t="str">
            <v>North Texas 2-2022-6</v>
          </cell>
          <cell r="B2635" t="str">
            <v>North Texas 2-2022</v>
          </cell>
          <cell r="G2635">
            <v>0</v>
          </cell>
          <cell r="H2635">
            <v>12.96</v>
          </cell>
          <cell r="V2635">
            <v>0</v>
          </cell>
        </row>
        <row r="2636">
          <cell r="A2636" t="str">
            <v>North Texas 2-2022-7</v>
          </cell>
          <cell r="B2636" t="str">
            <v>North Texas 2-2022</v>
          </cell>
          <cell r="G2636">
            <v>0</v>
          </cell>
          <cell r="H2636">
            <v>13.39</v>
          </cell>
          <cell r="V2636">
            <v>0</v>
          </cell>
        </row>
        <row r="2637">
          <cell r="A2637" t="str">
            <v>North Texas 2-2022-8</v>
          </cell>
          <cell r="B2637" t="str">
            <v>North Texas 2-2022</v>
          </cell>
          <cell r="G2637">
            <v>0</v>
          </cell>
          <cell r="H2637">
            <v>13.39</v>
          </cell>
          <cell r="V2637">
            <v>0</v>
          </cell>
        </row>
        <row r="2638">
          <cell r="A2638" t="str">
            <v>North Texas 2-2022-9</v>
          </cell>
          <cell r="B2638" t="str">
            <v>North Texas 2-2022</v>
          </cell>
          <cell r="G2638">
            <v>0</v>
          </cell>
          <cell r="H2638">
            <v>12.96</v>
          </cell>
          <cell r="V2638">
            <v>0</v>
          </cell>
        </row>
        <row r="2639">
          <cell r="A2639" t="str">
            <v>North Texas 2-2022-10</v>
          </cell>
          <cell r="B2639" t="str">
            <v>North Texas 2-2022</v>
          </cell>
          <cell r="G2639">
            <v>0</v>
          </cell>
          <cell r="H2639">
            <v>13.39</v>
          </cell>
          <cell r="V2639">
            <v>0</v>
          </cell>
        </row>
        <row r="2640">
          <cell r="A2640" t="str">
            <v>North Texas 2-2022-11</v>
          </cell>
          <cell r="B2640" t="str">
            <v>North Texas 2-2022</v>
          </cell>
          <cell r="G2640">
            <v>0</v>
          </cell>
          <cell r="H2640">
            <v>12.96</v>
          </cell>
          <cell r="V2640">
            <v>0</v>
          </cell>
        </row>
        <row r="2641">
          <cell r="A2641" t="str">
            <v>North Texas 2-2022-12</v>
          </cell>
          <cell r="B2641" t="str">
            <v>North Texas 2-2022</v>
          </cell>
          <cell r="G2641">
            <v>0</v>
          </cell>
          <cell r="H2641">
            <v>13.39</v>
          </cell>
          <cell r="V2641">
            <v>0</v>
          </cell>
        </row>
        <row r="2642">
          <cell r="A2642" t="str">
            <v>--</v>
          </cell>
          <cell r="B2642" t="str">
            <v>-</v>
          </cell>
          <cell r="V2642">
            <v>0</v>
          </cell>
        </row>
        <row r="2643">
          <cell r="A2643" t="str">
            <v>--</v>
          </cell>
          <cell r="B2643" t="str">
            <v>-</v>
          </cell>
          <cell r="V2643">
            <v>0</v>
          </cell>
        </row>
        <row r="2644">
          <cell r="A2644" t="str">
            <v>--</v>
          </cell>
          <cell r="B2644" t="str">
            <v>-</v>
          </cell>
          <cell r="V2644">
            <v>0</v>
          </cell>
        </row>
        <row r="2645">
          <cell r="A2645" t="str">
            <v>North Texas 3-2003-4</v>
          </cell>
          <cell r="B2645" t="str">
            <v>North Texas 3-2003</v>
          </cell>
          <cell r="G2645">
            <v>0</v>
          </cell>
          <cell r="H2645">
            <v>28.8</v>
          </cell>
          <cell r="V2645">
            <v>0</v>
          </cell>
        </row>
        <row r="2646">
          <cell r="A2646" t="str">
            <v>North Texas 3-2003-5</v>
          </cell>
          <cell r="B2646" t="str">
            <v>North Texas 3-2003</v>
          </cell>
          <cell r="G2646">
            <v>0</v>
          </cell>
          <cell r="H2646">
            <v>29.76</v>
          </cell>
          <cell r="V2646">
            <v>0</v>
          </cell>
        </row>
        <row r="2647">
          <cell r="A2647" t="str">
            <v>North Texas 3-2003-6</v>
          </cell>
          <cell r="B2647" t="str">
            <v>North Texas 3-2003</v>
          </cell>
          <cell r="G2647">
            <v>0</v>
          </cell>
          <cell r="H2647">
            <v>28.8</v>
          </cell>
          <cell r="V2647">
            <v>0</v>
          </cell>
        </row>
        <row r="2648">
          <cell r="A2648" t="str">
            <v>North Texas 3-2003-7</v>
          </cell>
          <cell r="B2648" t="str">
            <v>North Texas 3-2003</v>
          </cell>
          <cell r="G2648">
            <v>0</v>
          </cell>
          <cell r="H2648">
            <v>29.76</v>
          </cell>
          <cell r="V2648">
            <v>0</v>
          </cell>
        </row>
        <row r="2649">
          <cell r="A2649" t="str">
            <v>North Texas 3-2003-8</v>
          </cell>
          <cell r="B2649" t="str">
            <v>North Texas 3-2003</v>
          </cell>
          <cell r="G2649">
            <v>0</v>
          </cell>
          <cell r="H2649">
            <v>29.76</v>
          </cell>
          <cell r="V2649">
            <v>0</v>
          </cell>
        </row>
        <row r="2650">
          <cell r="A2650" t="str">
            <v>North Texas 3-2003-9</v>
          </cell>
          <cell r="B2650" t="str">
            <v>North Texas 3-2003</v>
          </cell>
          <cell r="G2650">
            <v>0</v>
          </cell>
          <cell r="H2650">
            <v>28.8</v>
          </cell>
          <cell r="V2650">
            <v>0</v>
          </cell>
        </row>
        <row r="2651">
          <cell r="A2651" t="str">
            <v>North Texas 3-2003-10</v>
          </cell>
          <cell r="B2651" t="str">
            <v>North Texas 3-2003</v>
          </cell>
          <cell r="G2651">
            <v>0</v>
          </cell>
          <cell r="H2651">
            <v>29.76</v>
          </cell>
          <cell r="V2651">
            <v>0</v>
          </cell>
        </row>
        <row r="2652">
          <cell r="A2652" t="str">
            <v>North Texas 3-2003-11</v>
          </cell>
          <cell r="B2652" t="str">
            <v>North Texas 3-2003</v>
          </cell>
          <cell r="G2652">
            <v>0</v>
          </cell>
          <cell r="H2652">
            <v>28.8</v>
          </cell>
          <cell r="V2652">
            <v>0</v>
          </cell>
        </row>
        <row r="2653">
          <cell r="A2653" t="str">
            <v>North Texas 3-2003-12</v>
          </cell>
          <cell r="B2653" t="str">
            <v>North Texas 3-2003</v>
          </cell>
          <cell r="G2653">
            <v>0</v>
          </cell>
          <cell r="H2653">
            <v>29.76</v>
          </cell>
          <cell r="V2653">
            <v>0</v>
          </cell>
        </row>
        <row r="2654">
          <cell r="A2654" t="str">
            <v>North Texas 3-2004-1</v>
          </cell>
          <cell r="B2654" t="str">
            <v>North Texas 3-2004</v>
          </cell>
          <cell r="G2654">
            <v>0</v>
          </cell>
          <cell r="H2654">
            <v>29.76</v>
          </cell>
          <cell r="V2654">
            <v>0</v>
          </cell>
        </row>
        <row r="2655">
          <cell r="A2655" t="str">
            <v>North Texas 3-2004-2</v>
          </cell>
          <cell r="B2655" t="str">
            <v>North Texas 3-2004</v>
          </cell>
          <cell r="G2655">
            <v>0</v>
          </cell>
          <cell r="H2655">
            <v>26.88</v>
          </cell>
          <cell r="V2655">
            <v>0</v>
          </cell>
        </row>
        <row r="2656">
          <cell r="A2656" t="str">
            <v>North Texas 3-2004-3</v>
          </cell>
          <cell r="B2656" t="str">
            <v>North Texas 3-2004</v>
          </cell>
          <cell r="G2656">
            <v>0</v>
          </cell>
          <cell r="H2656">
            <v>29.76</v>
          </cell>
          <cell r="V2656">
            <v>0</v>
          </cell>
        </row>
        <row r="2657">
          <cell r="A2657" t="str">
            <v>North Texas 3-2004-4</v>
          </cell>
          <cell r="B2657" t="str">
            <v>North Texas 3-2004</v>
          </cell>
          <cell r="G2657">
            <v>0</v>
          </cell>
          <cell r="H2657">
            <v>28.8</v>
          </cell>
          <cell r="V2657">
            <v>0</v>
          </cell>
        </row>
        <row r="2658">
          <cell r="A2658" t="str">
            <v>North Texas 3-2004-5</v>
          </cell>
          <cell r="B2658" t="str">
            <v>North Texas 3-2004</v>
          </cell>
          <cell r="G2658">
            <v>0</v>
          </cell>
          <cell r="H2658">
            <v>29.76</v>
          </cell>
          <cell r="V2658">
            <v>0</v>
          </cell>
        </row>
        <row r="2659">
          <cell r="A2659" t="str">
            <v>North Texas 3-2004-6</v>
          </cell>
          <cell r="B2659" t="str">
            <v>North Texas 3-2004</v>
          </cell>
          <cell r="G2659">
            <v>0</v>
          </cell>
          <cell r="H2659">
            <v>28.8</v>
          </cell>
          <cell r="V2659">
            <v>0</v>
          </cell>
        </row>
        <row r="2660">
          <cell r="A2660" t="str">
            <v>North Texas 3-2004-7</v>
          </cell>
          <cell r="B2660" t="str">
            <v>North Texas 3-2004</v>
          </cell>
          <cell r="G2660">
            <v>0</v>
          </cell>
          <cell r="H2660">
            <v>29.76</v>
          </cell>
          <cell r="V2660">
            <v>0</v>
          </cell>
        </row>
        <row r="2661">
          <cell r="A2661" t="str">
            <v>North Texas 3-2004-8</v>
          </cell>
          <cell r="B2661" t="str">
            <v>North Texas 3-2004</v>
          </cell>
          <cell r="G2661">
            <v>0</v>
          </cell>
          <cell r="H2661">
            <v>29.76</v>
          </cell>
          <cell r="V2661">
            <v>0</v>
          </cell>
        </row>
        <row r="2662">
          <cell r="A2662" t="str">
            <v>North Texas 3-2004-9</v>
          </cell>
          <cell r="B2662" t="str">
            <v>North Texas 3-2004</v>
          </cell>
          <cell r="G2662">
            <v>0</v>
          </cell>
          <cell r="H2662">
            <v>28.8</v>
          </cell>
          <cell r="V2662">
            <v>0</v>
          </cell>
        </row>
        <row r="2663">
          <cell r="A2663" t="str">
            <v>North Texas 3-2004-10</v>
          </cell>
          <cell r="B2663" t="str">
            <v>North Texas 3-2004</v>
          </cell>
          <cell r="G2663">
            <v>0</v>
          </cell>
          <cell r="H2663">
            <v>29.76</v>
          </cell>
          <cell r="V2663">
            <v>0</v>
          </cell>
        </row>
        <row r="2664">
          <cell r="A2664" t="str">
            <v>North Texas 3-2004-11</v>
          </cell>
          <cell r="B2664" t="str">
            <v>North Texas 3-2004</v>
          </cell>
          <cell r="G2664">
            <v>0</v>
          </cell>
          <cell r="H2664">
            <v>28.8</v>
          </cell>
          <cell r="V2664">
            <v>0</v>
          </cell>
        </row>
        <row r="2665">
          <cell r="A2665" t="str">
            <v>North Texas 3-2004-12</v>
          </cell>
          <cell r="B2665" t="str">
            <v>North Texas 3-2004</v>
          </cell>
          <cell r="G2665">
            <v>0</v>
          </cell>
          <cell r="H2665">
            <v>29.76</v>
          </cell>
          <cell r="V2665">
            <v>0</v>
          </cell>
        </row>
        <row r="2666">
          <cell r="A2666" t="str">
            <v>North Texas 3-2005-1</v>
          </cell>
          <cell r="B2666" t="str">
            <v>North Texas 3-2005</v>
          </cell>
          <cell r="G2666">
            <v>0</v>
          </cell>
          <cell r="H2666">
            <v>29.76</v>
          </cell>
          <cell r="V2666">
            <v>0</v>
          </cell>
        </row>
        <row r="2667">
          <cell r="A2667" t="str">
            <v>North Texas 3-2005-2</v>
          </cell>
          <cell r="B2667" t="str">
            <v>North Texas 3-2005</v>
          </cell>
          <cell r="G2667">
            <v>0</v>
          </cell>
          <cell r="H2667">
            <v>26.88</v>
          </cell>
          <cell r="V2667">
            <v>0</v>
          </cell>
        </row>
        <row r="2668">
          <cell r="A2668" t="str">
            <v>North Texas 3-2005-3</v>
          </cell>
          <cell r="B2668" t="str">
            <v>North Texas 3-2005</v>
          </cell>
          <cell r="G2668">
            <v>0</v>
          </cell>
          <cell r="H2668">
            <v>29.76</v>
          </cell>
          <cell r="V2668">
            <v>0</v>
          </cell>
        </row>
        <row r="2669">
          <cell r="A2669" t="str">
            <v>North Texas 3-2005-4</v>
          </cell>
          <cell r="B2669" t="str">
            <v>North Texas 3-2005</v>
          </cell>
          <cell r="G2669">
            <v>0</v>
          </cell>
          <cell r="H2669">
            <v>28.8</v>
          </cell>
          <cell r="V2669">
            <v>0</v>
          </cell>
        </row>
        <row r="2670">
          <cell r="A2670" t="str">
            <v>North Texas 3-2005-5</v>
          </cell>
          <cell r="B2670" t="str">
            <v>North Texas 3-2005</v>
          </cell>
          <cell r="G2670">
            <v>0</v>
          </cell>
          <cell r="H2670">
            <v>29.76</v>
          </cell>
          <cell r="V2670">
            <v>0</v>
          </cell>
        </row>
        <row r="2671">
          <cell r="A2671" t="str">
            <v>North Texas 3-2005-6</v>
          </cell>
          <cell r="B2671" t="str">
            <v>North Texas 3-2005</v>
          </cell>
          <cell r="G2671">
            <v>0</v>
          </cell>
          <cell r="H2671">
            <v>28.8</v>
          </cell>
          <cell r="V2671">
            <v>0</v>
          </cell>
        </row>
        <row r="2672">
          <cell r="A2672" t="str">
            <v>North Texas 3-2005-7</v>
          </cell>
          <cell r="B2672" t="str">
            <v>North Texas 3-2005</v>
          </cell>
          <cell r="G2672">
            <v>0</v>
          </cell>
          <cell r="H2672">
            <v>29.76</v>
          </cell>
          <cell r="V2672">
            <v>0</v>
          </cell>
        </row>
        <row r="2673">
          <cell r="A2673" t="str">
            <v>North Texas 3-2005-8</v>
          </cell>
          <cell r="B2673" t="str">
            <v>North Texas 3-2005</v>
          </cell>
          <cell r="G2673">
            <v>0</v>
          </cell>
          <cell r="H2673">
            <v>29.76</v>
          </cell>
          <cell r="V2673">
            <v>0</v>
          </cell>
        </row>
        <row r="2674">
          <cell r="A2674" t="str">
            <v>North Texas 3-2005-9</v>
          </cell>
          <cell r="B2674" t="str">
            <v>North Texas 3-2005</v>
          </cell>
          <cell r="G2674">
            <v>0</v>
          </cell>
          <cell r="H2674">
            <v>28.8</v>
          </cell>
          <cell r="V2674">
            <v>0</v>
          </cell>
        </row>
        <row r="2675">
          <cell r="A2675" t="str">
            <v>North Texas 3-2005-10</v>
          </cell>
          <cell r="B2675" t="str">
            <v>North Texas 3-2005</v>
          </cell>
          <cell r="G2675">
            <v>0</v>
          </cell>
          <cell r="H2675">
            <v>29.76</v>
          </cell>
          <cell r="V2675">
            <v>0</v>
          </cell>
        </row>
        <row r="2676">
          <cell r="A2676" t="str">
            <v>North Texas 3-2005-11</v>
          </cell>
          <cell r="B2676" t="str">
            <v>North Texas 3-2005</v>
          </cell>
          <cell r="G2676">
            <v>0</v>
          </cell>
          <cell r="H2676">
            <v>28.8</v>
          </cell>
          <cell r="V2676">
            <v>0</v>
          </cell>
        </row>
        <row r="2677">
          <cell r="A2677" t="str">
            <v>North Texas 3-2005-12</v>
          </cell>
          <cell r="B2677" t="str">
            <v>North Texas 3-2005</v>
          </cell>
          <cell r="G2677">
            <v>0</v>
          </cell>
          <cell r="H2677">
            <v>29.76</v>
          </cell>
          <cell r="V2677">
            <v>0</v>
          </cell>
        </row>
        <row r="2678">
          <cell r="A2678" t="str">
            <v>North Texas 3-2006-1</v>
          </cell>
          <cell r="B2678" t="str">
            <v>North Texas 3-2006</v>
          </cell>
          <cell r="G2678">
            <v>0</v>
          </cell>
          <cell r="H2678">
            <v>29.76</v>
          </cell>
          <cell r="V2678">
            <v>0</v>
          </cell>
        </row>
        <row r="2679">
          <cell r="A2679" t="str">
            <v>North Texas 3-2006-2</v>
          </cell>
          <cell r="B2679" t="str">
            <v>North Texas 3-2006</v>
          </cell>
          <cell r="G2679">
            <v>0</v>
          </cell>
          <cell r="H2679">
            <v>26.88</v>
          </cell>
          <cell r="V2679">
            <v>0</v>
          </cell>
        </row>
        <row r="2680">
          <cell r="A2680" t="str">
            <v>North Texas 3-2006-3</v>
          </cell>
          <cell r="B2680" t="str">
            <v>North Texas 3-2006</v>
          </cell>
          <cell r="G2680">
            <v>0</v>
          </cell>
          <cell r="H2680">
            <v>29.76</v>
          </cell>
          <cell r="V2680">
            <v>0</v>
          </cell>
        </row>
        <row r="2681">
          <cell r="A2681" t="str">
            <v>North Texas 3-2006-4</v>
          </cell>
          <cell r="B2681" t="str">
            <v>North Texas 3-2006</v>
          </cell>
          <cell r="G2681">
            <v>0</v>
          </cell>
          <cell r="H2681">
            <v>28.8</v>
          </cell>
          <cell r="V2681">
            <v>0</v>
          </cell>
        </row>
        <row r="2682">
          <cell r="A2682" t="str">
            <v>North Texas 3-2006-5</v>
          </cell>
          <cell r="B2682" t="str">
            <v>North Texas 3-2006</v>
          </cell>
          <cell r="G2682">
            <v>0</v>
          </cell>
          <cell r="H2682">
            <v>29.76</v>
          </cell>
          <cell r="V2682">
            <v>0</v>
          </cell>
        </row>
        <row r="2683">
          <cell r="A2683" t="str">
            <v>North Texas 3-2006-6</v>
          </cell>
          <cell r="B2683" t="str">
            <v>North Texas 3-2006</v>
          </cell>
          <cell r="G2683">
            <v>0</v>
          </cell>
          <cell r="H2683">
            <v>28.8</v>
          </cell>
          <cell r="V2683">
            <v>0</v>
          </cell>
        </row>
        <row r="2684">
          <cell r="A2684" t="str">
            <v>North Texas 3-2006-7</v>
          </cell>
          <cell r="B2684" t="str">
            <v>North Texas 3-2006</v>
          </cell>
          <cell r="G2684">
            <v>0</v>
          </cell>
          <cell r="H2684">
            <v>29.76</v>
          </cell>
          <cell r="V2684">
            <v>0</v>
          </cell>
        </row>
        <row r="2685">
          <cell r="A2685" t="str">
            <v>North Texas 3-2006-8</v>
          </cell>
          <cell r="B2685" t="str">
            <v>North Texas 3-2006</v>
          </cell>
          <cell r="G2685">
            <v>0</v>
          </cell>
          <cell r="H2685">
            <v>29.76</v>
          </cell>
          <cell r="V2685">
            <v>0</v>
          </cell>
        </row>
        <row r="2686">
          <cell r="A2686" t="str">
            <v>North Texas 3-2006-9</v>
          </cell>
          <cell r="B2686" t="str">
            <v>North Texas 3-2006</v>
          </cell>
          <cell r="G2686">
            <v>0</v>
          </cell>
          <cell r="H2686">
            <v>28.8</v>
          </cell>
          <cell r="V2686">
            <v>0</v>
          </cell>
        </row>
        <row r="2687">
          <cell r="A2687" t="str">
            <v>North Texas 3-2006-10</v>
          </cell>
          <cell r="B2687" t="str">
            <v>North Texas 3-2006</v>
          </cell>
          <cell r="G2687">
            <v>0</v>
          </cell>
          <cell r="H2687">
            <v>29.76</v>
          </cell>
          <cell r="V2687">
            <v>0</v>
          </cell>
        </row>
        <row r="2688">
          <cell r="A2688" t="str">
            <v>North Texas 3-2006-11</v>
          </cell>
          <cell r="B2688" t="str">
            <v>North Texas 3-2006</v>
          </cell>
          <cell r="G2688">
            <v>0</v>
          </cell>
          <cell r="H2688">
            <v>28.8</v>
          </cell>
          <cell r="V2688">
            <v>0</v>
          </cell>
        </row>
        <row r="2689">
          <cell r="A2689" t="str">
            <v>North Texas 3-2006-12</v>
          </cell>
          <cell r="B2689" t="str">
            <v>North Texas 3-2006</v>
          </cell>
          <cell r="G2689">
            <v>0</v>
          </cell>
          <cell r="H2689">
            <v>29.76</v>
          </cell>
          <cell r="V2689">
            <v>0</v>
          </cell>
        </row>
        <row r="2690">
          <cell r="A2690" t="str">
            <v>North Texas 3-2007-1</v>
          </cell>
          <cell r="B2690" t="str">
            <v>North Texas 3-2007</v>
          </cell>
          <cell r="G2690">
            <v>0</v>
          </cell>
          <cell r="H2690">
            <v>29.76</v>
          </cell>
          <cell r="V2690">
            <v>0</v>
          </cell>
        </row>
        <row r="2691">
          <cell r="A2691" t="str">
            <v>North Texas 3-2007-2</v>
          </cell>
          <cell r="B2691" t="str">
            <v>North Texas 3-2007</v>
          </cell>
          <cell r="G2691">
            <v>0</v>
          </cell>
          <cell r="H2691">
            <v>26.88</v>
          </cell>
          <cell r="V2691">
            <v>0</v>
          </cell>
        </row>
        <row r="2692">
          <cell r="A2692" t="str">
            <v>North Texas 3-2007-3</v>
          </cell>
          <cell r="B2692" t="str">
            <v>North Texas 3-2007</v>
          </cell>
          <cell r="G2692">
            <v>0</v>
          </cell>
          <cell r="H2692">
            <v>29.76</v>
          </cell>
          <cell r="V2692">
            <v>0</v>
          </cell>
        </row>
        <row r="2693">
          <cell r="A2693" t="str">
            <v>North Texas 3-2007-4</v>
          </cell>
          <cell r="B2693" t="str">
            <v>North Texas 3-2007</v>
          </cell>
          <cell r="G2693">
            <v>0</v>
          </cell>
          <cell r="H2693">
            <v>28.8</v>
          </cell>
          <cell r="V2693">
            <v>0</v>
          </cell>
        </row>
        <row r="2694">
          <cell r="A2694" t="str">
            <v>North Texas 3-2007-5</v>
          </cell>
          <cell r="B2694" t="str">
            <v>North Texas 3-2007</v>
          </cell>
          <cell r="G2694">
            <v>0</v>
          </cell>
          <cell r="H2694">
            <v>29.76</v>
          </cell>
          <cell r="V2694">
            <v>0</v>
          </cell>
        </row>
        <row r="2695">
          <cell r="A2695" t="str">
            <v>North Texas 3-2007-6</v>
          </cell>
          <cell r="B2695" t="str">
            <v>North Texas 3-2007</v>
          </cell>
          <cell r="G2695">
            <v>0</v>
          </cell>
          <cell r="H2695">
            <v>28.8</v>
          </cell>
          <cell r="V2695">
            <v>0</v>
          </cell>
        </row>
        <row r="2696">
          <cell r="A2696" t="str">
            <v>North Texas 3-2007-7</v>
          </cell>
          <cell r="B2696" t="str">
            <v>North Texas 3-2007</v>
          </cell>
          <cell r="G2696">
            <v>0.97</v>
          </cell>
          <cell r="H2696">
            <v>29.76</v>
          </cell>
          <cell r="V2696">
            <v>45.15</v>
          </cell>
        </row>
        <row r="2697">
          <cell r="A2697" t="str">
            <v>North Texas 3-2007-8</v>
          </cell>
          <cell r="B2697" t="str">
            <v>North Texas 3-2007</v>
          </cell>
          <cell r="G2697">
            <v>0.84</v>
          </cell>
          <cell r="H2697">
            <v>29.76</v>
          </cell>
          <cell r="V2697">
            <v>36.08</v>
          </cell>
        </row>
        <row r="2698">
          <cell r="A2698" t="str">
            <v>North Texas 3-2007-9</v>
          </cell>
          <cell r="B2698" t="str">
            <v>North Texas 3-2007</v>
          </cell>
          <cell r="G2698">
            <v>0.73</v>
          </cell>
          <cell r="H2698">
            <v>28.8</v>
          </cell>
          <cell r="V2698">
            <v>31.97</v>
          </cell>
        </row>
        <row r="2699">
          <cell r="A2699" t="str">
            <v>North Texas 3-2007-10</v>
          </cell>
          <cell r="B2699" t="str">
            <v>North Texas 3-2007</v>
          </cell>
          <cell r="G2699">
            <v>0</v>
          </cell>
          <cell r="H2699">
            <v>29.76</v>
          </cell>
          <cell r="V2699">
            <v>0</v>
          </cell>
        </row>
        <row r="2700">
          <cell r="A2700" t="str">
            <v>North Texas 3-2007-11</v>
          </cell>
          <cell r="B2700" t="str">
            <v>North Texas 3-2007</v>
          </cell>
          <cell r="G2700">
            <v>0</v>
          </cell>
          <cell r="H2700">
            <v>28.8</v>
          </cell>
          <cell r="V2700">
            <v>0</v>
          </cell>
        </row>
        <row r="2701">
          <cell r="A2701" t="str">
            <v>North Texas 3-2007-12</v>
          </cell>
          <cell r="B2701" t="str">
            <v>North Texas 3-2007</v>
          </cell>
          <cell r="G2701">
            <v>0</v>
          </cell>
          <cell r="H2701">
            <v>29.76</v>
          </cell>
          <cell r="V2701">
            <v>0</v>
          </cell>
        </row>
        <row r="2702">
          <cell r="A2702" t="str">
            <v>North Texas 3-2008-1</v>
          </cell>
          <cell r="B2702" t="str">
            <v>North Texas 3-2008</v>
          </cell>
          <cell r="G2702">
            <v>0</v>
          </cell>
          <cell r="H2702">
            <v>29.76</v>
          </cell>
          <cell r="V2702">
            <v>0</v>
          </cell>
        </row>
        <row r="2703">
          <cell r="A2703" t="str">
            <v>North Texas 3-2008-2</v>
          </cell>
          <cell r="B2703" t="str">
            <v>North Texas 3-2008</v>
          </cell>
          <cell r="G2703">
            <v>0</v>
          </cell>
          <cell r="H2703">
            <v>26.88</v>
          </cell>
          <cell r="V2703">
            <v>0</v>
          </cell>
        </row>
        <row r="2704">
          <cell r="A2704" t="str">
            <v>North Texas 3-2008-3</v>
          </cell>
          <cell r="B2704" t="str">
            <v>North Texas 3-2008</v>
          </cell>
          <cell r="G2704">
            <v>0</v>
          </cell>
          <cell r="H2704">
            <v>29.76</v>
          </cell>
          <cell r="V2704">
            <v>0</v>
          </cell>
        </row>
        <row r="2705">
          <cell r="A2705" t="str">
            <v>North Texas 3-2008-4</v>
          </cell>
          <cell r="B2705" t="str">
            <v>North Texas 3-2008</v>
          </cell>
          <cell r="G2705">
            <v>0</v>
          </cell>
          <cell r="H2705">
            <v>28.8</v>
          </cell>
          <cell r="V2705">
            <v>0</v>
          </cell>
        </row>
        <row r="2706">
          <cell r="A2706" t="str">
            <v>North Texas 3-2008-5</v>
          </cell>
          <cell r="B2706" t="str">
            <v>North Texas 3-2008</v>
          </cell>
          <cell r="G2706">
            <v>0</v>
          </cell>
          <cell r="H2706">
            <v>29.76</v>
          </cell>
          <cell r="V2706">
            <v>0</v>
          </cell>
        </row>
        <row r="2707">
          <cell r="A2707" t="str">
            <v>North Texas 3-2008-6</v>
          </cell>
          <cell r="B2707" t="str">
            <v>North Texas 3-2008</v>
          </cell>
          <cell r="G2707">
            <v>0</v>
          </cell>
          <cell r="H2707">
            <v>28.8</v>
          </cell>
          <cell r="V2707">
            <v>0</v>
          </cell>
        </row>
        <row r="2708">
          <cell r="A2708" t="str">
            <v>North Texas 3-2008-7</v>
          </cell>
          <cell r="B2708" t="str">
            <v>North Texas 3-2008</v>
          </cell>
          <cell r="G2708">
            <v>1.06</v>
          </cell>
          <cell r="H2708">
            <v>29.76</v>
          </cell>
          <cell r="V2708">
            <v>53.69</v>
          </cell>
        </row>
        <row r="2709">
          <cell r="A2709" t="str">
            <v>North Texas 3-2008-8</v>
          </cell>
          <cell r="B2709" t="str">
            <v>North Texas 3-2008</v>
          </cell>
          <cell r="G2709">
            <v>1.24</v>
          </cell>
          <cell r="H2709">
            <v>29.76</v>
          </cell>
          <cell r="V2709">
            <v>62.48</v>
          </cell>
        </row>
        <row r="2710">
          <cell r="A2710" t="str">
            <v>North Texas 3-2008-9</v>
          </cell>
          <cell r="B2710" t="str">
            <v>North Texas 3-2008</v>
          </cell>
          <cell r="G2710">
            <v>0</v>
          </cell>
          <cell r="H2710">
            <v>28.8</v>
          </cell>
          <cell r="V2710">
            <v>0</v>
          </cell>
        </row>
        <row r="2711">
          <cell r="A2711" t="str">
            <v>North Texas 3-2008-10</v>
          </cell>
          <cell r="B2711" t="str">
            <v>North Texas 3-2008</v>
          </cell>
          <cell r="G2711">
            <v>0</v>
          </cell>
          <cell r="H2711">
            <v>29.76</v>
          </cell>
          <cell r="V2711">
            <v>0</v>
          </cell>
        </row>
        <row r="2712">
          <cell r="A2712" t="str">
            <v>North Texas 3-2008-11</v>
          </cell>
          <cell r="B2712" t="str">
            <v>North Texas 3-2008</v>
          </cell>
          <cell r="G2712">
            <v>0</v>
          </cell>
          <cell r="H2712">
            <v>28.8</v>
          </cell>
          <cell r="V2712">
            <v>0</v>
          </cell>
        </row>
        <row r="2713">
          <cell r="A2713" t="str">
            <v>North Texas 3-2008-12</v>
          </cell>
          <cell r="B2713" t="str">
            <v>North Texas 3-2008</v>
          </cell>
          <cell r="G2713">
            <v>0</v>
          </cell>
          <cell r="H2713">
            <v>29.76</v>
          </cell>
          <cell r="V2713">
            <v>0</v>
          </cell>
        </row>
        <row r="2714">
          <cell r="A2714" t="str">
            <v>North Texas 3-2009-1</v>
          </cell>
          <cell r="B2714" t="str">
            <v>North Texas 3-2009</v>
          </cell>
          <cell r="G2714">
            <v>0</v>
          </cell>
          <cell r="H2714">
            <v>29.76</v>
          </cell>
          <cell r="V2714">
            <v>0</v>
          </cell>
        </row>
        <row r="2715">
          <cell r="A2715" t="str">
            <v>North Texas 3-2009-2</v>
          </cell>
          <cell r="B2715" t="str">
            <v>North Texas 3-2009</v>
          </cell>
          <cell r="G2715">
            <v>0</v>
          </cell>
          <cell r="H2715">
            <v>26.88</v>
          </cell>
          <cell r="V2715">
            <v>0</v>
          </cell>
        </row>
        <row r="2716">
          <cell r="A2716" t="str">
            <v>North Texas 3-2009-3</v>
          </cell>
          <cell r="B2716" t="str">
            <v>North Texas 3-2009</v>
          </cell>
          <cell r="G2716">
            <v>0</v>
          </cell>
          <cell r="H2716">
            <v>29.76</v>
          </cell>
          <cell r="V2716">
            <v>0</v>
          </cell>
        </row>
        <row r="2717">
          <cell r="A2717" t="str">
            <v>North Texas 3-2009-4</v>
          </cell>
          <cell r="B2717" t="str">
            <v>North Texas 3-2009</v>
          </cell>
          <cell r="G2717">
            <v>0</v>
          </cell>
          <cell r="H2717">
            <v>28.8</v>
          </cell>
          <cell r="V2717">
            <v>0</v>
          </cell>
        </row>
        <row r="2718">
          <cell r="A2718" t="str">
            <v>North Texas 3-2009-5</v>
          </cell>
          <cell r="B2718" t="str">
            <v>North Texas 3-2009</v>
          </cell>
          <cell r="G2718">
            <v>0</v>
          </cell>
          <cell r="H2718">
            <v>29.76</v>
          </cell>
          <cell r="V2718">
            <v>0</v>
          </cell>
        </row>
        <row r="2719">
          <cell r="A2719" t="str">
            <v>North Texas 3-2009-6</v>
          </cell>
          <cell r="B2719" t="str">
            <v>North Texas 3-2009</v>
          </cell>
          <cell r="G2719">
            <v>0</v>
          </cell>
          <cell r="H2719">
            <v>28.8</v>
          </cell>
          <cell r="V2719">
            <v>0</v>
          </cell>
        </row>
        <row r="2720">
          <cell r="A2720" t="str">
            <v>North Texas 3-2009-7</v>
          </cell>
          <cell r="B2720" t="str">
            <v>North Texas 3-2009</v>
          </cell>
          <cell r="G2720">
            <v>1.82</v>
          </cell>
          <cell r="H2720">
            <v>29.76</v>
          </cell>
          <cell r="V2720">
            <v>88</v>
          </cell>
        </row>
        <row r="2721">
          <cell r="A2721" t="str">
            <v>North Texas 3-2009-8</v>
          </cell>
          <cell r="B2721" t="str">
            <v>North Texas 3-2009</v>
          </cell>
          <cell r="G2721">
            <v>0.97</v>
          </cell>
          <cell r="H2721">
            <v>29.76</v>
          </cell>
          <cell r="V2721">
            <v>47.65</v>
          </cell>
        </row>
        <row r="2722">
          <cell r="A2722" t="str">
            <v>North Texas 3-2009-9</v>
          </cell>
          <cell r="B2722" t="str">
            <v>North Texas 3-2009</v>
          </cell>
          <cell r="G2722">
            <v>0</v>
          </cell>
          <cell r="H2722">
            <v>28.8</v>
          </cell>
          <cell r="V2722">
            <v>0</v>
          </cell>
        </row>
        <row r="2723">
          <cell r="A2723" t="str">
            <v>North Texas 3-2009-10</v>
          </cell>
          <cell r="B2723" t="str">
            <v>North Texas 3-2009</v>
          </cell>
          <cell r="G2723">
            <v>0</v>
          </cell>
          <cell r="H2723">
            <v>29.76</v>
          </cell>
          <cell r="V2723">
            <v>0</v>
          </cell>
        </row>
        <row r="2724">
          <cell r="A2724" t="str">
            <v>North Texas 3-2009-11</v>
          </cell>
          <cell r="B2724" t="str">
            <v>North Texas 3-2009</v>
          </cell>
          <cell r="G2724">
            <v>0</v>
          </cell>
          <cell r="H2724">
            <v>28.8</v>
          </cell>
          <cell r="V2724">
            <v>0</v>
          </cell>
        </row>
        <row r="2725">
          <cell r="A2725" t="str">
            <v>North Texas 3-2009-12</v>
          </cell>
          <cell r="B2725" t="str">
            <v>North Texas 3-2009</v>
          </cell>
          <cell r="G2725">
            <v>0</v>
          </cell>
          <cell r="H2725">
            <v>29.76</v>
          </cell>
          <cell r="V2725">
            <v>0</v>
          </cell>
        </row>
        <row r="2726">
          <cell r="A2726" t="str">
            <v>North Texas 3-2010-1</v>
          </cell>
          <cell r="B2726" t="str">
            <v>North Texas 3-2010</v>
          </cell>
          <cell r="G2726">
            <v>0</v>
          </cell>
          <cell r="H2726">
            <v>29.76</v>
          </cell>
          <cell r="V2726">
            <v>0</v>
          </cell>
        </row>
        <row r="2727">
          <cell r="A2727" t="str">
            <v>North Texas 3-2010-2</v>
          </cell>
          <cell r="B2727" t="str">
            <v>North Texas 3-2010</v>
          </cell>
          <cell r="G2727">
            <v>0</v>
          </cell>
          <cell r="H2727">
            <v>26.88</v>
          </cell>
          <cell r="V2727">
            <v>0</v>
          </cell>
        </row>
        <row r="2728">
          <cell r="A2728" t="str">
            <v>North Texas 3-2010-3</v>
          </cell>
          <cell r="B2728" t="str">
            <v>North Texas 3-2010</v>
          </cell>
          <cell r="G2728">
            <v>0</v>
          </cell>
          <cell r="H2728">
            <v>29.76</v>
          </cell>
          <cell r="V2728">
            <v>0</v>
          </cell>
        </row>
        <row r="2729">
          <cell r="A2729" t="str">
            <v>North Texas 3-2010-4</v>
          </cell>
          <cell r="B2729" t="str">
            <v>North Texas 3-2010</v>
          </cell>
          <cell r="G2729">
            <v>0</v>
          </cell>
          <cell r="H2729">
            <v>28.8</v>
          </cell>
          <cell r="V2729">
            <v>0</v>
          </cell>
        </row>
        <row r="2730">
          <cell r="A2730" t="str">
            <v>North Texas 3-2010-5</v>
          </cell>
          <cell r="B2730" t="str">
            <v>North Texas 3-2010</v>
          </cell>
          <cell r="G2730">
            <v>0</v>
          </cell>
          <cell r="H2730">
            <v>29.76</v>
          </cell>
          <cell r="V2730">
            <v>0</v>
          </cell>
        </row>
        <row r="2731">
          <cell r="A2731" t="str">
            <v>North Texas 3-2010-6</v>
          </cell>
          <cell r="B2731" t="str">
            <v>North Texas 3-2010</v>
          </cell>
          <cell r="G2731">
            <v>0</v>
          </cell>
          <cell r="H2731">
            <v>28.8</v>
          </cell>
          <cell r="V2731">
            <v>0</v>
          </cell>
        </row>
        <row r="2732">
          <cell r="A2732" t="str">
            <v>North Texas 3-2010-7</v>
          </cell>
          <cell r="B2732" t="str">
            <v>North Texas 3-2010</v>
          </cell>
          <cell r="G2732">
            <v>1.64</v>
          </cell>
          <cell r="H2732">
            <v>29.76</v>
          </cell>
          <cell r="V2732">
            <v>79.430000000000007</v>
          </cell>
        </row>
        <row r="2733">
          <cell r="A2733" t="str">
            <v>North Texas 3-2010-8</v>
          </cell>
          <cell r="B2733" t="str">
            <v>North Texas 3-2010</v>
          </cell>
          <cell r="G2733">
            <v>0</v>
          </cell>
          <cell r="H2733">
            <v>29.76</v>
          </cell>
          <cell r="V2733">
            <v>0</v>
          </cell>
        </row>
        <row r="2734">
          <cell r="A2734" t="str">
            <v>North Texas 3-2010-9</v>
          </cell>
          <cell r="B2734" t="str">
            <v>North Texas 3-2010</v>
          </cell>
          <cell r="G2734">
            <v>0</v>
          </cell>
          <cell r="H2734">
            <v>28.8</v>
          </cell>
          <cell r="V2734">
            <v>0</v>
          </cell>
        </row>
        <row r="2735">
          <cell r="A2735" t="str">
            <v>North Texas 3-2010-10</v>
          </cell>
          <cell r="B2735" t="str">
            <v>North Texas 3-2010</v>
          </cell>
          <cell r="G2735">
            <v>0</v>
          </cell>
          <cell r="H2735">
            <v>29.76</v>
          </cell>
          <cell r="V2735">
            <v>0</v>
          </cell>
        </row>
        <row r="2736">
          <cell r="A2736" t="str">
            <v>North Texas 3-2010-11</v>
          </cell>
          <cell r="B2736" t="str">
            <v>North Texas 3-2010</v>
          </cell>
          <cell r="G2736">
            <v>0</v>
          </cell>
          <cell r="H2736">
            <v>28.8</v>
          </cell>
          <cell r="V2736">
            <v>0</v>
          </cell>
        </row>
        <row r="2737">
          <cell r="A2737" t="str">
            <v>North Texas 3-2010-12</v>
          </cell>
          <cell r="B2737" t="str">
            <v>North Texas 3-2010</v>
          </cell>
          <cell r="G2737">
            <v>0</v>
          </cell>
          <cell r="H2737">
            <v>29.76</v>
          </cell>
          <cell r="V2737">
            <v>0</v>
          </cell>
        </row>
        <row r="2738">
          <cell r="A2738" t="str">
            <v>North Texas 3-2011-1</v>
          </cell>
          <cell r="B2738" t="str">
            <v>North Texas 3-2011</v>
          </cell>
          <cell r="G2738">
            <v>0</v>
          </cell>
          <cell r="H2738">
            <v>29.76</v>
          </cell>
          <cell r="V2738">
            <v>0</v>
          </cell>
        </row>
        <row r="2739">
          <cell r="A2739" t="str">
            <v>North Texas 3-2011-2</v>
          </cell>
          <cell r="B2739" t="str">
            <v>North Texas 3-2011</v>
          </cell>
          <cell r="G2739">
            <v>0</v>
          </cell>
          <cell r="H2739">
            <v>26.88</v>
          </cell>
          <cell r="V2739">
            <v>0</v>
          </cell>
        </row>
        <row r="2740">
          <cell r="A2740" t="str">
            <v>North Texas 3-2011-3</v>
          </cell>
          <cell r="B2740" t="str">
            <v>North Texas 3-2011</v>
          </cell>
          <cell r="G2740">
            <v>0</v>
          </cell>
          <cell r="H2740">
            <v>29.76</v>
          </cell>
          <cell r="V2740">
            <v>0</v>
          </cell>
        </row>
        <row r="2741">
          <cell r="A2741" t="str">
            <v>North Texas 3-2011-4</v>
          </cell>
          <cell r="B2741" t="str">
            <v>North Texas 3-2011</v>
          </cell>
          <cell r="G2741">
            <v>0</v>
          </cell>
          <cell r="H2741">
            <v>28.8</v>
          </cell>
          <cell r="V2741">
            <v>0</v>
          </cell>
        </row>
        <row r="2742">
          <cell r="A2742" t="str">
            <v>North Texas 3-2011-5</v>
          </cell>
          <cell r="B2742" t="str">
            <v>North Texas 3-2011</v>
          </cell>
          <cell r="G2742">
            <v>0</v>
          </cell>
          <cell r="H2742">
            <v>29.76</v>
          </cell>
          <cell r="V2742">
            <v>0</v>
          </cell>
        </row>
        <row r="2743">
          <cell r="A2743" t="str">
            <v>North Texas 3-2011-6</v>
          </cell>
          <cell r="B2743" t="str">
            <v>North Texas 3-2011</v>
          </cell>
          <cell r="G2743">
            <v>0</v>
          </cell>
          <cell r="H2743">
            <v>28.8</v>
          </cell>
          <cell r="V2743">
            <v>0</v>
          </cell>
        </row>
        <row r="2744">
          <cell r="A2744" t="str">
            <v>North Texas 3-2011-7</v>
          </cell>
          <cell r="B2744" t="str">
            <v>North Texas 3-2011</v>
          </cell>
          <cell r="G2744">
            <v>1.06</v>
          </cell>
          <cell r="H2744">
            <v>29.76</v>
          </cell>
          <cell r="V2744">
            <v>55.59</v>
          </cell>
        </row>
        <row r="2745">
          <cell r="A2745" t="str">
            <v>North Texas 3-2011-8</v>
          </cell>
          <cell r="B2745" t="str">
            <v>North Texas 3-2011</v>
          </cell>
          <cell r="G2745">
            <v>0.84</v>
          </cell>
          <cell r="H2745">
            <v>29.76</v>
          </cell>
          <cell r="V2745">
            <v>41.73</v>
          </cell>
        </row>
        <row r="2746">
          <cell r="A2746" t="str">
            <v>North Texas 3-2011-9</v>
          </cell>
          <cell r="B2746" t="str">
            <v>North Texas 3-2011</v>
          </cell>
          <cell r="G2746">
            <v>0</v>
          </cell>
          <cell r="H2746">
            <v>28.8</v>
          </cell>
          <cell r="V2746">
            <v>0</v>
          </cell>
        </row>
        <row r="2747">
          <cell r="A2747" t="str">
            <v>North Texas 3-2011-10</v>
          </cell>
          <cell r="B2747" t="str">
            <v>North Texas 3-2011</v>
          </cell>
          <cell r="G2747">
            <v>0</v>
          </cell>
          <cell r="H2747">
            <v>29.76</v>
          </cell>
          <cell r="V2747">
            <v>0</v>
          </cell>
        </row>
        <row r="2748">
          <cell r="A2748" t="str">
            <v>North Texas 3-2011-11</v>
          </cell>
          <cell r="B2748" t="str">
            <v>North Texas 3-2011</v>
          </cell>
          <cell r="G2748">
            <v>0</v>
          </cell>
          <cell r="H2748">
            <v>28.8</v>
          </cell>
          <cell r="V2748">
            <v>0</v>
          </cell>
        </row>
        <row r="2749">
          <cell r="A2749" t="str">
            <v>North Texas 3-2011-12</v>
          </cell>
          <cell r="B2749" t="str">
            <v>North Texas 3-2011</v>
          </cell>
          <cell r="G2749">
            <v>0</v>
          </cell>
          <cell r="H2749">
            <v>29.76</v>
          </cell>
          <cell r="V2749">
            <v>0</v>
          </cell>
        </row>
        <row r="2750">
          <cell r="A2750" t="str">
            <v>North Texas 3-2012-1</v>
          </cell>
          <cell r="B2750" t="str">
            <v>North Texas 3-2012</v>
          </cell>
          <cell r="G2750">
            <v>0</v>
          </cell>
          <cell r="H2750">
            <v>29.76</v>
          </cell>
          <cell r="V2750">
            <v>0</v>
          </cell>
        </row>
        <row r="2751">
          <cell r="A2751" t="str">
            <v>North Texas 3-2012-2</v>
          </cell>
          <cell r="B2751" t="str">
            <v>North Texas 3-2012</v>
          </cell>
          <cell r="G2751">
            <v>0</v>
          </cell>
          <cell r="H2751">
            <v>26.88</v>
          </cell>
          <cell r="V2751">
            <v>0</v>
          </cell>
        </row>
        <row r="2752">
          <cell r="A2752" t="str">
            <v>North Texas 3-2012-3</v>
          </cell>
          <cell r="B2752" t="str">
            <v>North Texas 3-2012</v>
          </cell>
          <cell r="G2752">
            <v>0</v>
          </cell>
          <cell r="H2752">
            <v>29.76</v>
          </cell>
          <cell r="V2752">
            <v>0</v>
          </cell>
        </row>
        <row r="2753">
          <cell r="A2753" t="str">
            <v>North Texas 3-2012-4</v>
          </cell>
          <cell r="B2753" t="str">
            <v>North Texas 3-2012</v>
          </cell>
          <cell r="G2753">
            <v>0</v>
          </cell>
          <cell r="H2753">
            <v>28.8</v>
          </cell>
          <cell r="V2753">
            <v>0</v>
          </cell>
        </row>
        <row r="2754">
          <cell r="A2754" t="str">
            <v>North Texas 3-2012-5</v>
          </cell>
          <cell r="B2754" t="str">
            <v>North Texas 3-2012</v>
          </cell>
          <cell r="G2754">
            <v>0</v>
          </cell>
          <cell r="H2754">
            <v>29.76</v>
          </cell>
          <cell r="V2754">
            <v>0</v>
          </cell>
        </row>
        <row r="2755">
          <cell r="A2755" t="str">
            <v>North Texas 3-2012-6</v>
          </cell>
          <cell r="B2755" t="str">
            <v>North Texas 3-2012</v>
          </cell>
          <cell r="G2755">
            <v>0</v>
          </cell>
          <cell r="H2755">
            <v>28.8</v>
          </cell>
          <cell r="V2755">
            <v>0</v>
          </cell>
        </row>
        <row r="2756">
          <cell r="A2756" t="str">
            <v>North Texas 3-2012-7</v>
          </cell>
          <cell r="B2756" t="str">
            <v>North Texas 3-2012</v>
          </cell>
          <cell r="G2756">
            <v>1.55</v>
          </cell>
          <cell r="H2756">
            <v>29.76</v>
          </cell>
          <cell r="V2756">
            <v>77.37</v>
          </cell>
        </row>
        <row r="2757">
          <cell r="A2757" t="str">
            <v>North Texas 3-2012-8</v>
          </cell>
          <cell r="B2757" t="str">
            <v>North Texas 3-2012</v>
          </cell>
          <cell r="G2757">
            <v>0.75</v>
          </cell>
          <cell r="H2757">
            <v>29.76</v>
          </cell>
          <cell r="V2757">
            <v>36.270000000000003</v>
          </cell>
        </row>
        <row r="2758">
          <cell r="A2758" t="str">
            <v>North Texas 3-2012-9</v>
          </cell>
          <cell r="B2758" t="str">
            <v>North Texas 3-2012</v>
          </cell>
          <cell r="G2758">
            <v>0</v>
          </cell>
          <cell r="H2758">
            <v>28.8</v>
          </cell>
          <cell r="V2758">
            <v>0</v>
          </cell>
        </row>
        <row r="2759">
          <cell r="A2759" t="str">
            <v>North Texas 3-2012-10</v>
          </cell>
          <cell r="B2759" t="str">
            <v>North Texas 3-2012</v>
          </cell>
          <cell r="G2759">
            <v>0</v>
          </cell>
          <cell r="H2759">
            <v>29.76</v>
          </cell>
          <cell r="V2759">
            <v>0</v>
          </cell>
        </row>
        <row r="2760">
          <cell r="A2760" t="str">
            <v>North Texas 3-2012-11</v>
          </cell>
          <cell r="B2760" t="str">
            <v>North Texas 3-2012</v>
          </cell>
          <cell r="G2760">
            <v>0</v>
          </cell>
          <cell r="H2760">
            <v>28.8</v>
          </cell>
          <cell r="V2760">
            <v>0</v>
          </cell>
        </row>
        <row r="2761">
          <cell r="A2761" t="str">
            <v>North Texas 3-2012-12</v>
          </cell>
          <cell r="B2761" t="str">
            <v>North Texas 3-2012</v>
          </cell>
          <cell r="G2761">
            <v>0</v>
          </cell>
          <cell r="H2761">
            <v>29.76</v>
          </cell>
          <cell r="V2761">
            <v>0</v>
          </cell>
        </row>
        <row r="2762">
          <cell r="A2762" t="str">
            <v>North Texas 3-2013-1</v>
          </cell>
          <cell r="B2762" t="str">
            <v>North Texas 3-2013</v>
          </cell>
          <cell r="G2762">
            <v>0</v>
          </cell>
          <cell r="H2762">
            <v>29.76</v>
          </cell>
          <cell r="V2762">
            <v>0</v>
          </cell>
        </row>
        <row r="2763">
          <cell r="A2763" t="str">
            <v>North Texas 3-2013-2</v>
          </cell>
          <cell r="B2763" t="str">
            <v>North Texas 3-2013</v>
          </cell>
          <cell r="G2763">
            <v>0</v>
          </cell>
          <cell r="H2763">
            <v>26.88</v>
          </cell>
          <cell r="V2763">
            <v>0</v>
          </cell>
        </row>
        <row r="2764">
          <cell r="A2764" t="str">
            <v>North Texas 3-2013-3</v>
          </cell>
          <cell r="B2764" t="str">
            <v>North Texas 3-2013</v>
          </cell>
          <cell r="G2764">
            <v>0</v>
          </cell>
          <cell r="H2764">
            <v>29.76</v>
          </cell>
          <cell r="V2764">
            <v>0</v>
          </cell>
        </row>
        <row r="2765">
          <cell r="A2765" t="str">
            <v>North Texas 3-2013-4</v>
          </cell>
          <cell r="B2765" t="str">
            <v>North Texas 3-2013</v>
          </cell>
          <cell r="G2765">
            <v>0</v>
          </cell>
          <cell r="H2765">
            <v>28.8</v>
          </cell>
          <cell r="V2765">
            <v>0</v>
          </cell>
        </row>
        <row r="2766">
          <cell r="A2766" t="str">
            <v>North Texas 3-2013-5</v>
          </cell>
          <cell r="B2766" t="str">
            <v>North Texas 3-2013</v>
          </cell>
          <cell r="G2766">
            <v>0</v>
          </cell>
          <cell r="H2766">
            <v>29.76</v>
          </cell>
          <cell r="V2766">
            <v>0</v>
          </cell>
        </row>
        <row r="2767">
          <cell r="A2767" t="str">
            <v>North Texas 3-2013-6</v>
          </cell>
          <cell r="B2767" t="str">
            <v>North Texas 3-2013</v>
          </cell>
          <cell r="G2767">
            <v>0</v>
          </cell>
          <cell r="H2767">
            <v>28.8</v>
          </cell>
          <cell r="V2767">
            <v>0</v>
          </cell>
        </row>
        <row r="2768">
          <cell r="A2768" t="str">
            <v>North Texas 3-2013-7</v>
          </cell>
          <cell r="B2768" t="str">
            <v>North Texas 3-2013</v>
          </cell>
          <cell r="G2768">
            <v>0.84</v>
          </cell>
          <cell r="H2768">
            <v>29.76</v>
          </cell>
          <cell r="V2768">
            <v>40.26</v>
          </cell>
        </row>
        <row r="2769">
          <cell r="A2769" t="str">
            <v>North Texas 3-2013-8</v>
          </cell>
          <cell r="B2769" t="str">
            <v>North Texas 3-2013</v>
          </cell>
          <cell r="G2769">
            <v>0.66</v>
          </cell>
          <cell r="H2769">
            <v>29.76</v>
          </cell>
          <cell r="V2769">
            <v>30.85</v>
          </cell>
        </row>
        <row r="2770">
          <cell r="A2770" t="str">
            <v>North Texas 3-2013-9</v>
          </cell>
          <cell r="B2770" t="str">
            <v>North Texas 3-2013</v>
          </cell>
          <cell r="G2770">
            <v>0</v>
          </cell>
          <cell r="H2770">
            <v>28.8</v>
          </cell>
          <cell r="V2770">
            <v>0</v>
          </cell>
        </row>
        <row r="2771">
          <cell r="A2771" t="str">
            <v>North Texas 3-2013-10</v>
          </cell>
          <cell r="B2771" t="str">
            <v>North Texas 3-2013</v>
          </cell>
          <cell r="G2771">
            <v>0</v>
          </cell>
          <cell r="H2771">
            <v>29.76</v>
          </cell>
          <cell r="V2771">
            <v>0</v>
          </cell>
        </row>
        <row r="2772">
          <cell r="A2772" t="str">
            <v>North Texas 3-2013-11</v>
          </cell>
          <cell r="B2772" t="str">
            <v>North Texas 3-2013</v>
          </cell>
          <cell r="G2772">
            <v>0</v>
          </cell>
          <cell r="H2772">
            <v>28.8</v>
          </cell>
          <cell r="V2772">
            <v>0</v>
          </cell>
        </row>
        <row r="2773">
          <cell r="A2773" t="str">
            <v>North Texas 3-2013-12</v>
          </cell>
          <cell r="B2773" t="str">
            <v>North Texas 3-2013</v>
          </cell>
          <cell r="G2773">
            <v>0</v>
          </cell>
          <cell r="H2773">
            <v>29.76</v>
          </cell>
          <cell r="V2773">
            <v>0</v>
          </cell>
        </row>
        <row r="2774">
          <cell r="A2774" t="str">
            <v>North Texas 3-2014-1</v>
          </cell>
          <cell r="B2774" t="str">
            <v>North Texas 3-2014</v>
          </cell>
          <cell r="G2774">
            <v>0</v>
          </cell>
          <cell r="H2774">
            <v>29.76</v>
          </cell>
          <cell r="V2774">
            <v>0</v>
          </cell>
        </row>
        <row r="2775">
          <cell r="A2775" t="str">
            <v>North Texas 3-2014-2</v>
          </cell>
          <cell r="B2775" t="str">
            <v>North Texas 3-2014</v>
          </cell>
          <cell r="G2775">
            <v>0</v>
          </cell>
          <cell r="H2775">
            <v>26.88</v>
          </cell>
          <cell r="V2775">
            <v>0</v>
          </cell>
        </row>
        <row r="2776">
          <cell r="A2776" t="str">
            <v>North Texas 3-2014-3</v>
          </cell>
          <cell r="B2776" t="str">
            <v>North Texas 3-2014</v>
          </cell>
          <cell r="G2776">
            <v>0</v>
          </cell>
          <cell r="H2776">
            <v>29.76</v>
          </cell>
          <cell r="V2776">
            <v>0</v>
          </cell>
        </row>
        <row r="2777">
          <cell r="A2777" t="str">
            <v>North Texas 3-2014-4</v>
          </cell>
          <cell r="B2777" t="str">
            <v>North Texas 3-2014</v>
          </cell>
          <cell r="G2777">
            <v>0</v>
          </cell>
          <cell r="H2777">
            <v>28.8</v>
          </cell>
          <cell r="V2777">
            <v>0</v>
          </cell>
        </row>
        <row r="2778">
          <cell r="A2778" t="str">
            <v>North Texas 3-2014-5</v>
          </cell>
          <cell r="B2778" t="str">
            <v>North Texas 3-2014</v>
          </cell>
          <cell r="G2778">
            <v>0</v>
          </cell>
          <cell r="H2778">
            <v>29.76</v>
          </cell>
          <cell r="V2778">
            <v>0</v>
          </cell>
        </row>
        <row r="2779">
          <cell r="A2779" t="str">
            <v>North Texas 3-2014-6</v>
          </cell>
          <cell r="B2779" t="str">
            <v>North Texas 3-2014</v>
          </cell>
          <cell r="G2779">
            <v>0</v>
          </cell>
          <cell r="H2779">
            <v>28.8</v>
          </cell>
          <cell r="V2779">
            <v>0</v>
          </cell>
        </row>
        <row r="2780">
          <cell r="A2780" t="str">
            <v>North Texas 3-2014-7</v>
          </cell>
          <cell r="B2780" t="str">
            <v>North Texas 3-2014</v>
          </cell>
          <cell r="G2780">
            <v>0.71</v>
          </cell>
          <cell r="H2780">
            <v>29.76</v>
          </cell>
          <cell r="V2780">
            <v>35.53</v>
          </cell>
        </row>
        <row r="2781">
          <cell r="A2781" t="str">
            <v>North Texas 3-2014-8</v>
          </cell>
          <cell r="B2781" t="str">
            <v>North Texas 3-2014</v>
          </cell>
          <cell r="G2781">
            <v>0</v>
          </cell>
          <cell r="H2781">
            <v>29.76</v>
          </cell>
          <cell r="V2781">
            <v>0</v>
          </cell>
        </row>
        <row r="2782">
          <cell r="A2782" t="str">
            <v>North Texas 3-2014-9</v>
          </cell>
          <cell r="B2782" t="str">
            <v>North Texas 3-2014</v>
          </cell>
          <cell r="G2782">
            <v>0</v>
          </cell>
          <cell r="H2782">
            <v>28.8</v>
          </cell>
          <cell r="V2782">
            <v>0</v>
          </cell>
        </row>
        <row r="2783">
          <cell r="A2783" t="str">
            <v>North Texas 3-2014-10</v>
          </cell>
          <cell r="B2783" t="str">
            <v>North Texas 3-2014</v>
          </cell>
          <cell r="G2783">
            <v>0</v>
          </cell>
          <cell r="H2783">
            <v>29.76</v>
          </cell>
          <cell r="V2783">
            <v>0</v>
          </cell>
        </row>
        <row r="2784">
          <cell r="A2784" t="str">
            <v>North Texas 3-2014-11</v>
          </cell>
          <cell r="B2784" t="str">
            <v>North Texas 3-2014</v>
          </cell>
          <cell r="G2784">
            <v>0</v>
          </cell>
          <cell r="H2784">
            <v>28.8</v>
          </cell>
          <cell r="V2784">
            <v>0</v>
          </cell>
        </row>
        <row r="2785">
          <cell r="A2785" t="str">
            <v>North Texas 3-2014-12</v>
          </cell>
          <cell r="B2785" t="str">
            <v>North Texas 3-2014</v>
          </cell>
          <cell r="G2785">
            <v>0</v>
          </cell>
          <cell r="H2785">
            <v>29.76</v>
          </cell>
          <cell r="V2785">
            <v>0</v>
          </cell>
        </row>
        <row r="2786">
          <cell r="A2786" t="str">
            <v>North Texas 3-2015-1</v>
          </cell>
          <cell r="B2786" t="str">
            <v>North Texas 3-2015</v>
          </cell>
          <cell r="G2786">
            <v>0</v>
          </cell>
          <cell r="H2786">
            <v>29.76</v>
          </cell>
          <cell r="V2786">
            <v>0</v>
          </cell>
        </row>
        <row r="2787">
          <cell r="A2787" t="str">
            <v>North Texas 3-2015-2</v>
          </cell>
          <cell r="B2787" t="str">
            <v>North Texas 3-2015</v>
          </cell>
          <cell r="G2787">
            <v>0</v>
          </cell>
          <cell r="H2787">
            <v>26.88</v>
          </cell>
          <cell r="V2787">
            <v>0</v>
          </cell>
        </row>
        <row r="2788">
          <cell r="A2788" t="str">
            <v>North Texas 3-2015-3</v>
          </cell>
          <cell r="B2788" t="str">
            <v>North Texas 3-2015</v>
          </cell>
          <cell r="G2788">
            <v>0</v>
          </cell>
          <cell r="H2788">
            <v>29.76</v>
          </cell>
          <cell r="V2788">
            <v>0</v>
          </cell>
        </row>
        <row r="2789">
          <cell r="A2789" t="str">
            <v>North Texas 3-2015-4</v>
          </cell>
          <cell r="B2789" t="str">
            <v>North Texas 3-2015</v>
          </cell>
          <cell r="G2789">
            <v>0</v>
          </cell>
          <cell r="H2789">
            <v>28.8</v>
          </cell>
          <cell r="V2789">
            <v>0</v>
          </cell>
        </row>
        <row r="2790">
          <cell r="A2790" t="str">
            <v>North Texas 3-2015-5</v>
          </cell>
          <cell r="B2790" t="str">
            <v>North Texas 3-2015</v>
          </cell>
          <cell r="G2790">
            <v>0</v>
          </cell>
          <cell r="H2790">
            <v>29.76</v>
          </cell>
          <cell r="V2790">
            <v>0</v>
          </cell>
        </row>
        <row r="2791">
          <cell r="A2791" t="str">
            <v>North Texas 3-2015-6</v>
          </cell>
          <cell r="B2791" t="str">
            <v>North Texas 3-2015</v>
          </cell>
          <cell r="G2791">
            <v>0</v>
          </cell>
          <cell r="H2791">
            <v>28.8</v>
          </cell>
          <cell r="V2791">
            <v>0</v>
          </cell>
        </row>
        <row r="2792">
          <cell r="A2792" t="str">
            <v>North Texas 3-2015-7</v>
          </cell>
          <cell r="B2792" t="str">
            <v>North Texas 3-2015</v>
          </cell>
          <cell r="G2792">
            <v>0.89</v>
          </cell>
          <cell r="H2792">
            <v>29.76</v>
          </cell>
          <cell r="V2792">
            <v>46.44</v>
          </cell>
        </row>
        <row r="2793">
          <cell r="A2793" t="str">
            <v>North Texas 3-2015-8</v>
          </cell>
          <cell r="B2793" t="str">
            <v>North Texas 3-2015</v>
          </cell>
          <cell r="G2793">
            <v>0</v>
          </cell>
          <cell r="H2793">
            <v>29.76</v>
          </cell>
          <cell r="V2793">
            <v>0</v>
          </cell>
        </row>
        <row r="2794">
          <cell r="A2794" t="str">
            <v>North Texas 3-2015-9</v>
          </cell>
          <cell r="B2794" t="str">
            <v>North Texas 3-2015</v>
          </cell>
          <cell r="G2794">
            <v>0</v>
          </cell>
          <cell r="H2794">
            <v>28.8</v>
          </cell>
          <cell r="V2794">
            <v>0</v>
          </cell>
        </row>
        <row r="2795">
          <cell r="A2795" t="str">
            <v>North Texas 3-2015-10</v>
          </cell>
          <cell r="B2795" t="str">
            <v>North Texas 3-2015</v>
          </cell>
          <cell r="G2795">
            <v>0</v>
          </cell>
          <cell r="H2795">
            <v>29.76</v>
          </cell>
          <cell r="V2795">
            <v>0</v>
          </cell>
        </row>
        <row r="2796">
          <cell r="A2796" t="str">
            <v>North Texas 3-2015-11</v>
          </cell>
          <cell r="B2796" t="str">
            <v>North Texas 3-2015</v>
          </cell>
          <cell r="G2796">
            <v>0</v>
          </cell>
          <cell r="H2796">
            <v>28.8</v>
          </cell>
          <cell r="V2796">
            <v>0</v>
          </cell>
        </row>
        <row r="2797">
          <cell r="A2797" t="str">
            <v>North Texas 3-2015-12</v>
          </cell>
          <cell r="B2797" t="str">
            <v>North Texas 3-2015</v>
          </cell>
          <cell r="G2797">
            <v>0</v>
          </cell>
          <cell r="H2797">
            <v>29.76</v>
          </cell>
          <cell r="V2797">
            <v>0</v>
          </cell>
        </row>
        <row r="2798">
          <cell r="A2798" t="str">
            <v>North Texas 3-2016-1</v>
          </cell>
          <cell r="B2798" t="str">
            <v>North Texas 3-2016</v>
          </cell>
          <cell r="G2798">
            <v>0</v>
          </cell>
          <cell r="H2798">
            <v>29.76</v>
          </cell>
          <cell r="V2798">
            <v>0</v>
          </cell>
        </row>
        <row r="2799">
          <cell r="A2799" t="str">
            <v>North Texas 3-2016-2</v>
          </cell>
          <cell r="B2799" t="str">
            <v>North Texas 3-2016</v>
          </cell>
          <cell r="G2799">
            <v>0</v>
          </cell>
          <cell r="H2799">
            <v>26.88</v>
          </cell>
          <cell r="V2799">
            <v>0</v>
          </cell>
        </row>
        <row r="2800">
          <cell r="A2800" t="str">
            <v>North Texas 3-2016-3</v>
          </cell>
          <cell r="B2800" t="str">
            <v>North Texas 3-2016</v>
          </cell>
          <cell r="G2800">
            <v>0</v>
          </cell>
          <cell r="H2800">
            <v>29.76</v>
          </cell>
          <cell r="V2800">
            <v>0</v>
          </cell>
        </row>
        <row r="2801">
          <cell r="A2801" t="str">
            <v>North Texas 3-2016-4</v>
          </cell>
          <cell r="B2801" t="str">
            <v>North Texas 3-2016</v>
          </cell>
          <cell r="G2801">
            <v>0</v>
          </cell>
          <cell r="H2801">
            <v>28.8</v>
          </cell>
          <cell r="V2801">
            <v>0</v>
          </cell>
        </row>
        <row r="2802">
          <cell r="A2802" t="str">
            <v>North Texas 3-2016-5</v>
          </cell>
          <cell r="B2802" t="str">
            <v>North Texas 3-2016</v>
          </cell>
          <cell r="G2802">
            <v>0</v>
          </cell>
          <cell r="H2802">
            <v>29.76</v>
          </cell>
          <cell r="V2802">
            <v>0</v>
          </cell>
        </row>
        <row r="2803">
          <cell r="A2803" t="str">
            <v>North Texas 3-2016-6</v>
          </cell>
          <cell r="B2803" t="str">
            <v>North Texas 3-2016</v>
          </cell>
          <cell r="G2803">
            <v>0</v>
          </cell>
          <cell r="H2803">
            <v>28.8</v>
          </cell>
          <cell r="V2803">
            <v>0</v>
          </cell>
        </row>
        <row r="2804">
          <cell r="A2804" t="str">
            <v>North Texas 3-2016-7</v>
          </cell>
          <cell r="B2804" t="str">
            <v>North Texas 3-2016</v>
          </cell>
          <cell r="G2804">
            <v>0</v>
          </cell>
          <cell r="H2804">
            <v>29.76</v>
          </cell>
          <cell r="V2804">
            <v>0</v>
          </cell>
        </row>
        <row r="2805">
          <cell r="A2805" t="str">
            <v>North Texas 3-2016-8</v>
          </cell>
          <cell r="B2805" t="str">
            <v>North Texas 3-2016</v>
          </cell>
          <cell r="G2805">
            <v>0</v>
          </cell>
          <cell r="H2805">
            <v>29.76</v>
          </cell>
          <cell r="V2805">
            <v>0</v>
          </cell>
        </row>
        <row r="2806">
          <cell r="A2806" t="str">
            <v>North Texas 3-2016-9</v>
          </cell>
          <cell r="B2806" t="str">
            <v>North Texas 3-2016</v>
          </cell>
          <cell r="G2806">
            <v>0</v>
          </cell>
          <cell r="H2806">
            <v>28.8</v>
          </cell>
          <cell r="V2806">
            <v>0</v>
          </cell>
        </row>
        <row r="2807">
          <cell r="A2807" t="str">
            <v>North Texas 3-2016-10</v>
          </cell>
          <cell r="B2807" t="str">
            <v>North Texas 3-2016</v>
          </cell>
          <cell r="G2807">
            <v>0</v>
          </cell>
          <cell r="H2807">
            <v>29.76</v>
          </cell>
          <cell r="V2807">
            <v>0</v>
          </cell>
        </row>
        <row r="2808">
          <cell r="A2808" t="str">
            <v>North Texas 3-2016-11</v>
          </cell>
          <cell r="B2808" t="str">
            <v>North Texas 3-2016</v>
          </cell>
          <cell r="G2808">
            <v>0</v>
          </cell>
          <cell r="H2808">
            <v>28.8</v>
          </cell>
          <cell r="V2808">
            <v>0</v>
          </cell>
        </row>
        <row r="2809">
          <cell r="A2809" t="str">
            <v>North Texas 3-2016-12</v>
          </cell>
          <cell r="B2809" t="str">
            <v>North Texas 3-2016</v>
          </cell>
          <cell r="G2809">
            <v>0</v>
          </cell>
          <cell r="H2809">
            <v>29.76</v>
          </cell>
          <cell r="V2809">
            <v>0</v>
          </cell>
        </row>
        <row r="2810">
          <cell r="A2810" t="str">
            <v>North Texas 3-2017-1</v>
          </cell>
          <cell r="B2810" t="str">
            <v>North Texas 3-2017</v>
          </cell>
          <cell r="G2810">
            <v>0</v>
          </cell>
          <cell r="H2810">
            <v>29.76</v>
          </cell>
          <cell r="V2810">
            <v>0</v>
          </cell>
        </row>
        <row r="2811">
          <cell r="A2811" t="str">
            <v>North Texas 3-2017-2</v>
          </cell>
          <cell r="B2811" t="str">
            <v>North Texas 3-2017</v>
          </cell>
          <cell r="G2811">
            <v>0</v>
          </cell>
          <cell r="H2811">
            <v>26.88</v>
          </cell>
          <cell r="V2811">
            <v>0</v>
          </cell>
        </row>
        <row r="2812">
          <cell r="A2812" t="str">
            <v>North Texas 3-2017-3</v>
          </cell>
          <cell r="B2812" t="str">
            <v>North Texas 3-2017</v>
          </cell>
          <cell r="G2812">
            <v>0</v>
          </cell>
          <cell r="H2812">
            <v>29.76</v>
          </cell>
          <cell r="V2812">
            <v>0</v>
          </cell>
        </row>
        <row r="2813">
          <cell r="A2813" t="str">
            <v>North Texas 3-2017-4</v>
          </cell>
          <cell r="B2813" t="str">
            <v>North Texas 3-2017</v>
          </cell>
          <cell r="G2813">
            <v>0</v>
          </cell>
          <cell r="H2813">
            <v>28.8</v>
          </cell>
          <cell r="V2813">
            <v>0</v>
          </cell>
        </row>
        <row r="2814">
          <cell r="A2814" t="str">
            <v>North Texas 3-2017-5</v>
          </cell>
          <cell r="B2814" t="str">
            <v>North Texas 3-2017</v>
          </cell>
          <cell r="G2814">
            <v>0</v>
          </cell>
          <cell r="H2814">
            <v>29.76</v>
          </cell>
          <cell r="V2814">
            <v>0</v>
          </cell>
        </row>
        <row r="2815">
          <cell r="A2815" t="str">
            <v>North Texas 3-2017-6</v>
          </cell>
          <cell r="B2815" t="str">
            <v>North Texas 3-2017</v>
          </cell>
          <cell r="G2815">
            <v>0</v>
          </cell>
          <cell r="H2815">
            <v>28.8</v>
          </cell>
          <cell r="V2815">
            <v>0</v>
          </cell>
        </row>
        <row r="2816">
          <cell r="A2816" t="str">
            <v>North Texas 3-2017-7</v>
          </cell>
          <cell r="B2816" t="str">
            <v>North Texas 3-2017</v>
          </cell>
          <cell r="G2816">
            <v>0</v>
          </cell>
          <cell r="H2816">
            <v>29.76</v>
          </cell>
          <cell r="V2816">
            <v>0</v>
          </cell>
        </row>
        <row r="2817">
          <cell r="A2817" t="str">
            <v>North Texas 3-2017-8</v>
          </cell>
          <cell r="B2817" t="str">
            <v>North Texas 3-2017</v>
          </cell>
          <cell r="G2817">
            <v>0</v>
          </cell>
          <cell r="H2817">
            <v>29.76</v>
          </cell>
          <cell r="V2817">
            <v>0</v>
          </cell>
        </row>
        <row r="2818">
          <cell r="A2818" t="str">
            <v>North Texas 3-2017-9</v>
          </cell>
          <cell r="B2818" t="str">
            <v>North Texas 3-2017</v>
          </cell>
          <cell r="G2818">
            <v>0</v>
          </cell>
          <cell r="H2818">
            <v>28.8</v>
          </cell>
          <cell r="V2818">
            <v>0</v>
          </cell>
        </row>
        <row r="2819">
          <cell r="A2819" t="str">
            <v>North Texas 3-2017-10</v>
          </cell>
          <cell r="B2819" t="str">
            <v>North Texas 3-2017</v>
          </cell>
          <cell r="G2819">
            <v>0</v>
          </cell>
          <cell r="H2819">
            <v>29.76</v>
          </cell>
          <cell r="V2819">
            <v>0</v>
          </cell>
        </row>
        <row r="2820">
          <cell r="A2820" t="str">
            <v>North Texas 3-2017-11</v>
          </cell>
          <cell r="B2820" t="str">
            <v>North Texas 3-2017</v>
          </cell>
          <cell r="G2820">
            <v>0</v>
          </cell>
          <cell r="H2820">
            <v>28.8</v>
          </cell>
          <cell r="V2820">
            <v>0</v>
          </cell>
        </row>
        <row r="2821">
          <cell r="A2821" t="str">
            <v>North Texas 3-2017-12</v>
          </cell>
          <cell r="B2821" t="str">
            <v>North Texas 3-2017</v>
          </cell>
          <cell r="G2821">
            <v>0</v>
          </cell>
          <cell r="H2821">
            <v>29.76</v>
          </cell>
          <cell r="V2821">
            <v>0</v>
          </cell>
        </row>
        <row r="2822">
          <cell r="A2822" t="str">
            <v>North Texas 3-2018-1</v>
          </cell>
          <cell r="B2822" t="str">
            <v>North Texas 3-2018</v>
          </cell>
          <cell r="G2822">
            <v>0</v>
          </cell>
          <cell r="H2822">
            <v>29.76</v>
          </cell>
          <cell r="V2822">
            <v>0</v>
          </cell>
        </row>
        <row r="2823">
          <cell r="A2823" t="str">
            <v>North Texas 3-2018-2</v>
          </cell>
          <cell r="B2823" t="str">
            <v>North Texas 3-2018</v>
          </cell>
          <cell r="G2823">
            <v>0</v>
          </cell>
          <cell r="H2823">
            <v>26.88</v>
          </cell>
          <cell r="V2823">
            <v>0</v>
          </cell>
        </row>
        <row r="2824">
          <cell r="A2824" t="str">
            <v>North Texas 3-2018-3</v>
          </cell>
          <cell r="B2824" t="str">
            <v>North Texas 3-2018</v>
          </cell>
          <cell r="G2824">
            <v>0</v>
          </cell>
          <cell r="H2824">
            <v>29.76</v>
          </cell>
          <cell r="V2824">
            <v>0</v>
          </cell>
        </row>
        <row r="2825">
          <cell r="A2825" t="str">
            <v>North Texas 3-2018-4</v>
          </cell>
          <cell r="B2825" t="str">
            <v>North Texas 3-2018</v>
          </cell>
          <cell r="G2825">
            <v>0</v>
          </cell>
          <cell r="H2825">
            <v>28.8</v>
          </cell>
          <cell r="V2825">
            <v>0</v>
          </cell>
        </row>
        <row r="2826">
          <cell r="A2826" t="str">
            <v>North Texas 3-2018-5</v>
          </cell>
          <cell r="B2826" t="str">
            <v>North Texas 3-2018</v>
          </cell>
          <cell r="G2826">
            <v>0</v>
          </cell>
          <cell r="H2826">
            <v>29.76</v>
          </cell>
          <cell r="V2826">
            <v>0</v>
          </cell>
        </row>
        <row r="2827">
          <cell r="A2827" t="str">
            <v>North Texas 3-2018-6</v>
          </cell>
          <cell r="B2827" t="str">
            <v>North Texas 3-2018</v>
          </cell>
          <cell r="G2827">
            <v>0</v>
          </cell>
          <cell r="H2827">
            <v>28.8</v>
          </cell>
          <cell r="V2827">
            <v>0</v>
          </cell>
        </row>
        <row r="2828">
          <cell r="A2828" t="str">
            <v>North Texas 3-2018-7</v>
          </cell>
          <cell r="B2828" t="str">
            <v>North Texas 3-2018</v>
          </cell>
          <cell r="G2828">
            <v>0</v>
          </cell>
          <cell r="H2828">
            <v>29.76</v>
          </cell>
          <cell r="V2828">
            <v>0</v>
          </cell>
        </row>
        <row r="2829">
          <cell r="A2829" t="str">
            <v>North Texas 3-2018-8</v>
          </cell>
          <cell r="B2829" t="str">
            <v>North Texas 3-2018</v>
          </cell>
          <cell r="G2829">
            <v>0</v>
          </cell>
          <cell r="H2829">
            <v>29.76</v>
          </cell>
          <cell r="V2829">
            <v>0</v>
          </cell>
        </row>
        <row r="2830">
          <cell r="A2830" t="str">
            <v>North Texas 3-2018-9</v>
          </cell>
          <cell r="B2830" t="str">
            <v>North Texas 3-2018</v>
          </cell>
          <cell r="G2830">
            <v>0</v>
          </cell>
          <cell r="H2830">
            <v>28.8</v>
          </cell>
          <cell r="V2830">
            <v>0</v>
          </cell>
        </row>
        <row r="2831">
          <cell r="A2831" t="str">
            <v>North Texas 3-2018-10</v>
          </cell>
          <cell r="B2831" t="str">
            <v>North Texas 3-2018</v>
          </cell>
          <cell r="G2831">
            <v>0</v>
          </cell>
          <cell r="H2831">
            <v>29.76</v>
          </cell>
          <cell r="V2831">
            <v>0</v>
          </cell>
        </row>
        <row r="2832">
          <cell r="A2832" t="str">
            <v>North Texas 3-2018-11</v>
          </cell>
          <cell r="B2832" t="str">
            <v>North Texas 3-2018</v>
          </cell>
          <cell r="G2832">
            <v>0</v>
          </cell>
          <cell r="H2832">
            <v>28.8</v>
          </cell>
          <cell r="V2832">
            <v>0</v>
          </cell>
        </row>
        <row r="2833">
          <cell r="A2833" t="str">
            <v>North Texas 3-2018-12</v>
          </cell>
          <cell r="B2833" t="str">
            <v>North Texas 3-2018</v>
          </cell>
          <cell r="G2833">
            <v>0</v>
          </cell>
          <cell r="H2833">
            <v>29.76</v>
          </cell>
          <cell r="V2833">
            <v>0</v>
          </cell>
        </row>
        <row r="2834">
          <cell r="A2834" t="str">
            <v>North Texas 3-2019-1</v>
          </cell>
          <cell r="B2834" t="str">
            <v>North Texas 3-2019</v>
          </cell>
          <cell r="G2834">
            <v>0</v>
          </cell>
          <cell r="H2834">
            <v>29.76</v>
          </cell>
          <cell r="V2834">
            <v>0</v>
          </cell>
        </row>
        <row r="2835">
          <cell r="A2835" t="str">
            <v>North Texas 3-2019-2</v>
          </cell>
          <cell r="B2835" t="str">
            <v>North Texas 3-2019</v>
          </cell>
          <cell r="G2835">
            <v>0</v>
          </cell>
          <cell r="H2835">
            <v>26.88</v>
          </cell>
          <cell r="V2835">
            <v>0</v>
          </cell>
        </row>
        <row r="2836">
          <cell r="A2836" t="str">
            <v>North Texas 3-2019-3</v>
          </cell>
          <cell r="B2836" t="str">
            <v>North Texas 3-2019</v>
          </cell>
          <cell r="G2836">
            <v>0</v>
          </cell>
          <cell r="H2836">
            <v>29.76</v>
          </cell>
          <cell r="V2836">
            <v>0</v>
          </cell>
        </row>
        <row r="2837">
          <cell r="A2837" t="str">
            <v>North Texas 3-2019-4</v>
          </cell>
          <cell r="B2837" t="str">
            <v>North Texas 3-2019</v>
          </cell>
          <cell r="G2837">
            <v>0</v>
          </cell>
          <cell r="H2837">
            <v>28.8</v>
          </cell>
          <cell r="V2837">
            <v>0</v>
          </cell>
        </row>
        <row r="2838">
          <cell r="A2838" t="str">
            <v>North Texas 3-2019-5</v>
          </cell>
          <cell r="B2838" t="str">
            <v>North Texas 3-2019</v>
          </cell>
          <cell r="G2838">
            <v>0</v>
          </cell>
          <cell r="H2838">
            <v>29.76</v>
          </cell>
          <cell r="V2838">
            <v>0</v>
          </cell>
        </row>
        <row r="2839">
          <cell r="A2839" t="str">
            <v>North Texas 3-2019-6</v>
          </cell>
          <cell r="B2839" t="str">
            <v>North Texas 3-2019</v>
          </cell>
          <cell r="G2839">
            <v>0</v>
          </cell>
          <cell r="H2839">
            <v>28.8</v>
          </cell>
          <cell r="V2839">
            <v>0</v>
          </cell>
        </row>
        <row r="2840">
          <cell r="A2840" t="str">
            <v>North Texas 3-2019-7</v>
          </cell>
          <cell r="B2840" t="str">
            <v>North Texas 3-2019</v>
          </cell>
          <cell r="G2840">
            <v>0</v>
          </cell>
          <cell r="H2840">
            <v>29.76</v>
          </cell>
          <cell r="V2840">
            <v>0</v>
          </cell>
        </row>
        <row r="2841">
          <cell r="A2841" t="str">
            <v>North Texas 3-2019-8</v>
          </cell>
          <cell r="B2841" t="str">
            <v>North Texas 3-2019</v>
          </cell>
          <cell r="G2841">
            <v>0</v>
          </cell>
          <cell r="H2841">
            <v>29.76</v>
          </cell>
          <cell r="V2841">
            <v>0</v>
          </cell>
        </row>
        <row r="2842">
          <cell r="A2842" t="str">
            <v>North Texas 3-2019-9</v>
          </cell>
          <cell r="B2842" t="str">
            <v>North Texas 3-2019</v>
          </cell>
          <cell r="G2842">
            <v>0</v>
          </cell>
          <cell r="H2842">
            <v>28.8</v>
          </cell>
          <cell r="V2842">
            <v>0</v>
          </cell>
        </row>
        <row r="2843">
          <cell r="A2843" t="str">
            <v>North Texas 3-2019-10</v>
          </cell>
          <cell r="B2843" t="str">
            <v>North Texas 3-2019</v>
          </cell>
          <cell r="G2843">
            <v>0</v>
          </cell>
          <cell r="H2843">
            <v>29.76</v>
          </cell>
          <cell r="V2843">
            <v>0</v>
          </cell>
        </row>
        <row r="2844">
          <cell r="A2844" t="str">
            <v>North Texas 3-2019-11</v>
          </cell>
          <cell r="B2844" t="str">
            <v>North Texas 3-2019</v>
          </cell>
          <cell r="G2844">
            <v>0</v>
          </cell>
          <cell r="H2844">
            <v>28.8</v>
          </cell>
          <cell r="V2844">
            <v>0</v>
          </cell>
        </row>
        <row r="2845">
          <cell r="A2845" t="str">
            <v>North Texas 3-2019-12</v>
          </cell>
          <cell r="B2845" t="str">
            <v>North Texas 3-2019</v>
          </cell>
          <cell r="G2845">
            <v>0</v>
          </cell>
          <cell r="H2845">
            <v>29.76</v>
          </cell>
          <cell r="V2845">
            <v>0</v>
          </cell>
        </row>
        <row r="2846">
          <cell r="A2846" t="str">
            <v>North Texas 3-2020-1</v>
          </cell>
          <cell r="B2846" t="str">
            <v>North Texas 3-2020</v>
          </cell>
          <cell r="G2846">
            <v>0</v>
          </cell>
          <cell r="H2846">
            <v>29.76</v>
          </cell>
          <cell r="V2846">
            <v>0</v>
          </cell>
        </row>
        <row r="2847">
          <cell r="A2847" t="str">
            <v>North Texas 3-2020-2</v>
          </cell>
          <cell r="B2847" t="str">
            <v>North Texas 3-2020</v>
          </cell>
          <cell r="G2847">
            <v>0</v>
          </cell>
          <cell r="H2847">
            <v>26.88</v>
          </cell>
          <cell r="V2847">
            <v>0</v>
          </cell>
        </row>
        <row r="2848">
          <cell r="A2848" t="str">
            <v>North Texas 3-2020-3</v>
          </cell>
          <cell r="B2848" t="str">
            <v>North Texas 3-2020</v>
          </cell>
          <cell r="G2848">
            <v>0</v>
          </cell>
          <cell r="H2848">
            <v>29.76</v>
          </cell>
          <cell r="V2848">
            <v>0</v>
          </cell>
        </row>
        <row r="2849">
          <cell r="A2849" t="str">
            <v>North Texas 3-2020-4</v>
          </cell>
          <cell r="B2849" t="str">
            <v>North Texas 3-2020</v>
          </cell>
          <cell r="G2849">
            <v>0</v>
          </cell>
          <cell r="H2849">
            <v>28.8</v>
          </cell>
          <cell r="V2849">
            <v>0</v>
          </cell>
        </row>
        <row r="2850">
          <cell r="A2850" t="str">
            <v>North Texas 3-2020-5</v>
          </cell>
          <cell r="B2850" t="str">
            <v>North Texas 3-2020</v>
          </cell>
          <cell r="G2850">
            <v>0</v>
          </cell>
          <cell r="H2850">
            <v>29.76</v>
          </cell>
          <cell r="V2850">
            <v>0</v>
          </cell>
        </row>
        <row r="2851">
          <cell r="A2851" t="str">
            <v>North Texas 3-2020-6</v>
          </cell>
          <cell r="B2851" t="str">
            <v>North Texas 3-2020</v>
          </cell>
          <cell r="G2851">
            <v>0</v>
          </cell>
          <cell r="H2851">
            <v>28.8</v>
          </cell>
          <cell r="V2851">
            <v>0</v>
          </cell>
        </row>
        <row r="2852">
          <cell r="A2852" t="str">
            <v>North Texas 3-2020-7</v>
          </cell>
          <cell r="B2852" t="str">
            <v>North Texas 3-2020</v>
          </cell>
          <cell r="G2852">
            <v>0</v>
          </cell>
          <cell r="H2852">
            <v>29.76</v>
          </cell>
          <cell r="V2852">
            <v>0</v>
          </cell>
        </row>
        <row r="2853">
          <cell r="A2853" t="str">
            <v>North Texas 3-2020-8</v>
          </cell>
          <cell r="B2853" t="str">
            <v>North Texas 3-2020</v>
          </cell>
          <cell r="G2853">
            <v>0.57999999999999996</v>
          </cell>
          <cell r="H2853">
            <v>29.76</v>
          </cell>
          <cell r="V2853">
            <v>28.09</v>
          </cell>
        </row>
        <row r="2854">
          <cell r="A2854" t="str">
            <v>North Texas 3-2020-9</v>
          </cell>
          <cell r="B2854" t="str">
            <v>North Texas 3-2020</v>
          </cell>
          <cell r="G2854">
            <v>0</v>
          </cell>
          <cell r="H2854">
            <v>28.8</v>
          </cell>
          <cell r="V2854">
            <v>0</v>
          </cell>
        </row>
        <row r="2855">
          <cell r="A2855" t="str">
            <v>North Texas 3-2020-10</v>
          </cell>
          <cell r="B2855" t="str">
            <v>North Texas 3-2020</v>
          </cell>
          <cell r="G2855">
            <v>0</v>
          </cell>
          <cell r="H2855">
            <v>29.76</v>
          </cell>
          <cell r="V2855">
            <v>0</v>
          </cell>
        </row>
        <row r="2856">
          <cell r="A2856" t="str">
            <v>North Texas 3-2020-11</v>
          </cell>
          <cell r="B2856" t="str">
            <v>North Texas 3-2020</v>
          </cell>
          <cell r="G2856">
            <v>0</v>
          </cell>
          <cell r="H2856">
            <v>28.8</v>
          </cell>
          <cell r="V2856">
            <v>0</v>
          </cell>
        </row>
        <row r="2857">
          <cell r="A2857" t="str">
            <v>North Texas 3-2020-12</v>
          </cell>
          <cell r="B2857" t="str">
            <v>North Texas 3-2020</v>
          </cell>
          <cell r="G2857">
            <v>0</v>
          </cell>
          <cell r="H2857">
            <v>29.76</v>
          </cell>
          <cell r="V2857">
            <v>0</v>
          </cell>
        </row>
        <row r="2858">
          <cell r="A2858" t="str">
            <v>North Texas 3-2021-1</v>
          </cell>
          <cell r="B2858" t="str">
            <v>North Texas 3-2021</v>
          </cell>
          <cell r="G2858">
            <v>0</v>
          </cell>
          <cell r="H2858">
            <v>29.76</v>
          </cell>
          <cell r="V2858">
            <v>0</v>
          </cell>
        </row>
        <row r="2859">
          <cell r="A2859" t="str">
            <v>North Texas 3-2021-2</v>
          </cell>
          <cell r="B2859" t="str">
            <v>North Texas 3-2021</v>
          </cell>
          <cell r="G2859">
            <v>0</v>
          </cell>
          <cell r="H2859">
            <v>26.88</v>
          </cell>
          <cell r="V2859">
            <v>0</v>
          </cell>
        </row>
        <row r="2860">
          <cell r="A2860" t="str">
            <v>North Texas 3-2021-3</v>
          </cell>
          <cell r="B2860" t="str">
            <v>North Texas 3-2021</v>
          </cell>
          <cell r="G2860">
            <v>0</v>
          </cell>
          <cell r="H2860">
            <v>29.76</v>
          </cell>
          <cell r="V2860">
            <v>0</v>
          </cell>
        </row>
        <row r="2861">
          <cell r="A2861" t="str">
            <v>North Texas 3-2021-4</v>
          </cell>
          <cell r="B2861" t="str">
            <v>North Texas 3-2021</v>
          </cell>
          <cell r="G2861">
            <v>0</v>
          </cell>
          <cell r="H2861">
            <v>28.8</v>
          </cell>
          <cell r="V2861">
            <v>0</v>
          </cell>
        </row>
        <row r="2862">
          <cell r="A2862" t="str">
            <v>North Texas 3-2021-5</v>
          </cell>
          <cell r="B2862" t="str">
            <v>North Texas 3-2021</v>
          </cell>
          <cell r="G2862">
            <v>0</v>
          </cell>
          <cell r="H2862">
            <v>29.76</v>
          </cell>
          <cell r="V2862">
            <v>0</v>
          </cell>
        </row>
        <row r="2863">
          <cell r="A2863" t="str">
            <v>North Texas 3-2021-6</v>
          </cell>
          <cell r="B2863" t="str">
            <v>North Texas 3-2021</v>
          </cell>
          <cell r="G2863">
            <v>0</v>
          </cell>
          <cell r="H2863">
            <v>28.8</v>
          </cell>
          <cell r="V2863">
            <v>0</v>
          </cell>
        </row>
        <row r="2864">
          <cell r="A2864" t="str">
            <v>North Texas 3-2021-7</v>
          </cell>
          <cell r="B2864" t="str">
            <v>North Texas 3-2021</v>
          </cell>
          <cell r="G2864">
            <v>0</v>
          </cell>
          <cell r="H2864">
            <v>29.76</v>
          </cell>
          <cell r="V2864">
            <v>0</v>
          </cell>
        </row>
        <row r="2865">
          <cell r="A2865" t="str">
            <v>North Texas 3-2021-8</v>
          </cell>
          <cell r="B2865" t="str">
            <v>North Texas 3-2021</v>
          </cell>
          <cell r="G2865">
            <v>0</v>
          </cell>
          <cell r="H2865">
            <v>29.76</v>
          </cell>
          <cell r="V2865">
            <v>0</v>
          </cell>
        </row>
        <row r="2866">
          <cell r="A2866" t="str">
            <v>North Texas 3-2021-9</v>
          </cell>
          <cell r="B2866" t="str">
            <v>North Texas 3-2021</v>
          </cell>
          <cell r="G2866">
            <v>0</v>
          </cell>
          <cell r="H2866">
            <v>28.8</v>
          </cell>
          <cell r="V2866">
            <v>0</v>
          </cell>
        </row>
        <row r="2867">
          <cell r="A2867" t="str">
            <v>North Texas 3-2021-10</v>
          </cell>
          <cell r="B2867" t="str">
            <v>North Texas 3-2021</v>
          </cell>
          <cell r="G2867">
            <v>0</v>
          </cell>
          <cell r="H2867">
            <v>29.76</v>
          </cell>
          <cell r="V2867">
            <v>0</v>
          </cell>
        </row>
        <row r="2868">
          <cell r="A2868" t="str">
            <v>North Texas 3-2021-11</v>
          </cell>
          <cell r="B2868" t="str">
            <v>North Texas 3-2021</v>
          </cell>
          <cell r="G2868">
            <v>0</v>
          </cell>
          <cell r="H2868">
            <v>28.8</v>
          </cell>
          <cell r="V2868">
            <v>0</v>
          </cell>
        </row>
        <row r="2869">
          <cell r="A2869" t="str">
            <v>North Texas 3-2021-12</v>
          </cell>
          <cell r="B2869" t="str">
            <v>North Texas 3-2021</v>
          </cell>
          <cell r="G2869">
            <v>0</v>
          </cell>
          <cell r="H2869">
            <v>29.76</v>
          </cell>
          <cell r="V2869">
            <v>0</v>
          </cell>
        </row>
        <row r="2870">
          <cell r="A2870" t="str">
            <v>North Texas 3-2022-1</v>
          </cell>
          <cell r="B2870" t="str">
            <v>North Texas 3-2022</v>
          </cell>
          <cell r="G2870">
            <v>0</v>
          </cell>
          <cell r="H2870">
            <v>29.76</v>
          </cell>
          <cell r="V2870">
            <v>0</v>
          </cell>
        </row>
        <row r="2871">
          <cell r="A2871" t="str">
            <v>North Texas 3-2022-2</v>
          </cell>
          <cell r="B2871" t="str">
            <v>North Texas 3-2022</v>
          </cell>
          <cell r="G2871">
            <v>0</v>
          </cell>
          <cell r="H2871">
            <v>26.88</v>
          </cell>
          <cell r="V2871">
            <v>0</v>
          </cell>
        </row>
        <row r="2872">
          <cell r="A2872" t="str">
            <v>North Texas 3-2022-3</v>
          </cell>
          <cell r="B2872" t="str">
            <v>North Texas 3-2022</v>
          </cell>
          <cell r="G2872">
            <v>0</v>
          </cell>
          <cell r="H2872">
            <v>29.76</v>
          </cell>
          <cell r="V2872">
            <v>0</v>
          </cell>
        </row>
        <row r="2873">
          <cell r="A2873" t="str">
            <v>North Texas 3-2022-4</v>
          </cell>
          <cell r="B2873" t="str">
            <v>North Texas 3-2022</v>
          </cell>
          <cell r="G2873">
            <v>0</v>
          </cell>
          <cell r="H2873">
            <v>28.8</v>
          </cell>
          <cell r="V2873">
            <v>0</v>
          </cell>
        </row>
        <row r="2874">
          <cell r="A2874" t="str">
            <v>North Texas 3-2022-5</v>
          </cell>
          <cell r="B2874" t="str">
            <v>North Texas 3-2022</v>
          </cell>
          <cell r="G2874">
            <v>0</v>
          </cell>
          <cell r="H2874">
            <v>29.76</v>
          </cell>
          <cell r="V2874">
            <v>0</v>
          </cell>
        </row>
        <row r="2875">
          <cell r="A2875" t="str">
            <v>North Texas 3-2022-6</v>
          </cell>
          <cell r="B2875" t="str">
            <v>North Texas 3-2022</v>
          </cell>
          <cell r="G2875">
            <v>0</v>
          </cell>
          <cell r="H2875">
            <v>28.8</v>
          </cell>
          <cell r="V2875">
            <v>0</v>
          </cell>
        </row>
        <row r="2876">
          <cell r="A2876" t="str">
            <v>North Texas 3-2022-7</v>
          </cell>
          <cell r="B2876" t="str">
            <v>North Texas 3-2022</v>
          </cell>
          <cell r="G2876">
            <v>0</v>
          </cell>
          <cell r="H2876">
            <v>29.76</v>
          </cell>
          <cell r="V2876">
            <v>0</v>
          </cell>
        </row>
        <row r="2877">
          <cell r="A2877" t="str">
            <v>North Texas 3-2022-8</v>
          </cell>
          <cell r="B2877" t="str">
            <v>North Texas 3-2022</v>
          </cell>
          <cell r="G2877">
            <v>0</v>
          </cell>
          <cell r="H2877">
            <v>29.76</v>
          </cell>
          <cell r="V2877">
            <v>0</v>
          </cell>
        </row>
        <row r="2878">
          <cell r="A2878" t="str">
            <v>North Texas 3-2022-9</v>
          </cell>
          <cell r="B2878" t="str">
            <v>North Texas 3-2022</v>
          </cell>
          <cell r="G2878">
            <v>0</v>
          </cell>
          <cell r="H2878">
            <v>28.8</v>
          </cell>
          <cell r="V2878">
            <v>0</v>
          </cell>
        </row>
        <row r="2879">
          <cell r="A2879" t="str">
            <v>North Texas 3-2022-10</v>
          </cell>
          <cell r="B2879" t="str">
            <v>North Texas 3-2022</v>
          </cell>
          <cell r="G2879">
            <v>0</v>
          </cell>
          <cell r="H2879">
            <v>29.76</v>
          </cell>
          <cell r="V2879">
            <v>0</v>
          </cell>
        </row>
        <row r="2880">
          <cell r="A2880" t="str">
            <v>North Texas 3-2022-11</v>
          </cell>
          <cell r="B2880" t="str">
            <v>North Texas 3-2022</v>
          </cell>
          <cell r="G2880">
            <v>0</v>
          </cell>
          <cell r="H2880">
            <v>28.8</v>
          </cell>
          <cell r="V2880">
            <v>0</v>
          </cell>
        </row>
        <row r="2881">
          <cell r="A2881" t="str">
            <v>North Texas 3-2022-12</v>
          </cell>
          <cell r="B2881" t="str">
            <v>North Texas 3-2022</v>
          </cell>
          <cell r="G2881">
            <v>0</v>
          </cell>
          <cell r="H2881">
            <v>29.76</v>
          </cell>
          <cell r="V2881">
            <v>0</v>
          </cell>
        </row>
        <row r="2882">
          <cell r="A2882" t="str">
            <v>--</v>
          </cell>
          <cell r="B2882" t="str">
            <v>-</v>
          </cell>
          <cell r="V2882">
            <v>0</v>
          </cell>
        </row>
        <row r="2883">
          <cell r="A2883" t="str">
            <v>--</v>
          </cell>
          <cell r="B2883" t="str">
            <v>-</v>
          </cell>
          <cell r="V2883">
            <v>0</v>
          </cell>
        </row>
        <row r="2884">
          <cell r="A2884" t="str">
            <v>--</v>
          </cell>
          <cell r="B2884" t="str">
            <v>-</v>
          </cell>
          <cell r="V2884">
            <v>0</v>
          </cell>
        </row>
        <row r="2885">
          <cell r="A2885" t="str">
            <v>R W Miller 1-2003-4</v>
          </cell>
          <cell r="B2885" t="str">
            <v>R W Miller 1-2003</v>
          </cell>
          <cell r="G2885">
            <v>0</v>
          </cell>
          <cell r="H2885">
            <v>54</v>
          </cell>
          <cell r="V2885">
            <v>0</v>
          </cell>
        </row>
        <row r="2886">
          <cell r="A2886" t="str">
            <v>R W Miller 1-2003-5</v>
          </cell>
          <cell r="B2886" t="str">
            <v>R W Miller 1-2003</v>
          </cell>
          <cell r="G2886">
            <v>0</v>
          </cell>
          <cell r="H2886">
            <v>55.8</v>
          </cell>
          <cell r="V2886">
            <v>0</v>
          </cell>
        </row>
        <row r="2887">
          <cell r="A2887" t="str">
            <v>R W Miller 1-2003-6</v>
          </cell>
          <cell r="B2887" t="str">
            <v>R W Miller 1-2003</v>
          </cell>
          <cell r="G2887">
            <v>0</v>
          </cell>
          <cell r="H2887">
            <v>54</v>
          </cell>
          <cell r="V2887">
            <v>0</v>
          </cell>
        </row>
        <row r="2888">
          <cell r="A2888" t="str">
            <v>R W Miller 1-2003-7</v>
          </cell>
          <cell r="B2888" t="str">
            <v>R W Miller 1-2003</v>
          </cell>
          <cell r="G2888">
            <v>0</v>
          </cell>
          <cell r="H2888">
            <v>55.8</v>
          </cell>
          <cell r="V2888">
            <v>0</v>
          </cell>
        </row>
        <row r="2889">
          <cell r="A2889" t="str">
            <v>R W Miller 1-2003-8</v>
          </cell>
          <cell r="B2889" t="str">
            <v>R W Miller 1-2003</v>
          </cell>
          <cell r="G2889">
            <v>0</v>
          </cell>
          <cell r="H2889">
            <v>55.8</v>
          </cell>
          <cell r="V2889">
            <v>0</v>
          </cell>
        </row>
        <row r="2890">
          <cell r="A2890" t="str">
            <v>R W Miller 1-2003-9</v>
          </cell>
          <cell r="B2890" t="str">
            <v>R W Miller 1-2003</v>
          </cell>
          <cell r="G2890">
            <v>0</v>
          </cell>
          <cell r="H2890">
            <v>54</v>
          </cell>
          <cell r="V2890">
            <v>0</v>
          </cell>
        </row>
        <row r="2891">
          <cell r="A2891" t="str">
            <v>R W Miller 1-2003-10</v>
          </cell>
          <cell r="B2891" t="str">
            <v>R W Miller 1-2003</v>
          </cell>
          <cell r="G2891">
            <v>0</v>
          </cell>
          <cell r="H2891">
            <v>55.8</v>
          </cell>
          <cell r="V2891">
            <v>0</v>
          </cell>
        </row>
        <row r="2892">
          <cell r="A2892" t="str">
            <v>R W Miller 1-2003-11</v>
          </cell>
          <cell r="B2892" t="str">
            <v>R W Miller 1-2003</v>
          </cell>
          <cell r="G2892">
            <v>0</v>
          </cell>
          <cell r="H2892">
            <v>54</v>
          </cell>
          <cell r="V2892">
            <v>0</v>
          </cell>
        </row>
        <row r="2893">
          <cell r="A2893" t="str">
            <v>R W Miller 1-2003-12</v>
          </cell>
          <cell r="B2893" t="str">
            <v>R W Miller 1-2003</v>
          </cell>
          <cell r="G2893">
            <v>0</v>
          </cell>
          <cell r="H2893">
            <v>55.8</v>
          </cell>
          <cell r="V2893">
            <v>0</v>
          </cell>
        </row>
        <row r="2894">
          <cell r="A2894" t="str">
            <v>R W Miller 1-2004-1</v>
          </cell>
          <cell r="B2894" t="str">
            <v>R W Miller 1-2004</v>
          </cell>
          <cell r="G2894">
            <v>0</v>
          </cell>
          <cell r="H2894">
            <v>55.8</v>
          </cell>
          <cell r="V2894">
            <v>0</v>
          </cell>
        </row>
        <row r="2895">
          <cell r="A2895" t="str">
            <v>R W Miller 1-2004-2</v>
          </cell>
          <cell r="B2895" t="str">
            <v>R W Miller 1-2004</v>
          </cell>
          <cell r="G2895">
            <v>0</v>
          </cell>
          <cell r="H2895">
            <v>50.4</v>
          </cell>
          <cell r="V2895">
            <v>0</v>
          </cell>
        </row>
        <row r="2896">
          <cell r="A2896" t="str">
            <v>R W Miller 1-2004-3</v>
          </cell>
          <cell r="B2896" t="str">
            <v>R W Miller 1-2004</v>
          </cell>
          <cell r="G2896">
            <v>0</v>
          </cell>
          <cell r="H2896">
            <v>55.8</v>
          </cell>
          <cell r="V2896">
            <v>0</v>
          </cell>
        </row>
        <row r="2897">
          <cell r="A2897" t="str">
            <v>R W Miller 1-2004-4</v>
          </cell>
          <cell r="B2897" t="str">
            <v>R W Miller 1-2004</v>
          </cell>
          <cell r="G2897">
            <v>0</v>
          </cell>
          <cell r="H2897">
            <v>54</v>
          </cell>
          <cell r="V2897">
            <v>0</v>
          </cell>
        </row>
        <row r="2898">
          <cell r="A2898" t="str">
            <v>R W Miller 1-2004-5</v>
          </cell>
          <cell r="B2898" t="str">
            <v>R W Miller 1-2004</v>
          </cell>
          <cell r="G2898">
            <v>0</v>
          </cell>
          <cell r="H2898">
            <v>55.8</v>
          </cell>
          <cell r="V2898">
            <v>0</v>
          </cell>
        </row>
        <row r="2899">
          <cell r="A2899" t="str">
            <v>R W Miller 1-2004-6</v>
          </cell>
          <cell r="B2899" t="str">
            <v>R W Miller 1-2004</v>
          </cell>
          <cell r="G2899">
            <v>0</v>
          </cell>
          <cell r="H2899">
            <v>54</v>
          </cell>
          <cell r="V2899">
            <v>0</v>
          </cell>
        </row>
        <row r="2900">
          <cell r="A2900" t="str">
            <v>R W Miller 1-2004-7</v>
          </cell>
          <cell r="B2900" t="str">
            <v>R W Miller 1-2004</v>
          </cell>
          <cell r="G2900">
            <v>0</v>
          </cell>
          <cell r="H2900">
            <v>55.8</v>
          </cell>
          <cell r="V2900">
            <v>0</v>
          </cell>
        </row>
        <row r="2901">
          <cell r="A2901" t="str">
            <v>R W Miller 1-2004-8</v>
          </cell>
          <cell r="B2901" t="str">
            <v>R W Miller 1-2004</v>
          </cell>
          <cell r="G2901">
            <v>0</v>
          </cell>
          <cell r="H2901">
            <v>55.8</v>
          </cell>
          <cell r="V2901">
            <v>0</v>
          </cell>
        </row>
        <row r="2902">
          <cell r="A2902" t="str">
            <v>R W Miller 1-2004-9</v>
          </cell>
          <cell r="B2902" t="str">
            <v>R W Miller 1-2004</v>
          </cell>
          <cell r="G2902">
            <v>0</v>
          </cell>
          <cell r="H2902">
            <v>54</v>
          </cell>
          <cell r="V2902">
            <v>0</v>
          </cell>
        </row>
        <row r="2903">
          <cell r="A2903" t="str">
            <v>R W Miller 1-2004-10</v>
          </cell>
          <cell r="B2903" t="str">
            <v>R W Miller 1-2004</v>
          </cell>
          <cell r="G2903">
            <v>0</v>
          </cell>
          <cell r="H2903">
            <v>55.8</v>
          </cell>
          <cell r="V2903">
            <v>0</v>
          </cell>
        </row>
        <row r="2904">
          <cell r="A2904" t="str">
            <v>R W Miller 1-2004-11</v>
          </cell>
          <cell r="B2904" t="str">
            <v>R W Miller 1-2004</v>
          </cell>
          <cell r="G2904">
            <v>0</v>
          </cell>
          <cell r="H2904">
            <v>54</v>
          </cell>
          <cell r="V2904">
            <v>0</v>
          </cell>
        </row>
        <row r="2905">
          <cell r="A2905" t="str">
            <v>R W Miller 1-2004-12</v>
          </cell>
          <cell r="B2905" t="str">
            <v>R W Miller 1-2004</v>
          </cell>
          <cell r="G2905">
            <v>0</v>
          </cell>
          <cell r="H2905">
            <v>55.8</v>
          </cell>
          <cell r="V2905">
            <v>0</v>
          </cell>
        </row>
        <row r="2906">
          <cell r="A2906" t="str">
            <v>R W Miller 1-2005-1</v>
          </cell>
          <cell r="B2906" t="str">
            <v>R W Miller 1-2005</v>
          </cell>
          <cell r="G2906">
            <v>0</v>
          </cell>
          <cell r="H2906">
            <v>55.8</v>
          </cell>
          <cell r="V2906">
            <v>0</v>
          </cell>
        </row>
        <row r="2907">
          <cell r="A2907" t="str">
            <v>R W Miller 1-2005-2</v>
          </cell>
          <cell r="B2907" t="str">
            <v>R W Miller 1-2005</v>
          </cell>
          <cell r="G2907">
            <v>0</v>
          </cell>
          <cell r="H2907">
            <v>50.4</v>
          </cell>
          <cell r="V2907">
            <v>0</v>
          </cell>
        </row>
        <row r="2908">
          <cell r="A2908" t="str">
            <v>R W Miller 1-2005-3</v>
          </cell>
          <cell r="B2908" t="str">
            <v>R W Miller 1-2005</v>
          </cell>
          <cell r="G2908">
            <v>0</v>
          </cell>
          <cell r="H2908">
            <v>55.8</v>
          </cell>
          <cell r="V2908">
            <v>0</v>
          </cell>
        </row>
        <row r="2909">
          <cell r="A2909" t="str">
            <v>R W Miller 1-2005-4</v>
          </cell>
          <cell r="B2909" t="str">
            <v>R W Miller 1-2005</v>
          </cell>
          <cell r="G2909">
            <v>0</v>
          </cell>
          <cell r="H2909">
            <v>54</v>
          </cell>
          <cell r="V2909">
            <v>0</v>
          </cell>
        </row>
        <row r="2910">
          <cell r="A2910" t="str">
            <v>R W Miller 1-2005-5</v>
          </cell>
          <cell r="B2910" t="str">
            <v>R W Miller 1-2005</v>
          </cell>
          <cell r="G2910">
            <v>0</v>
          </cell>
          <cell r="H2910">
            <v>55.8</v>
          </cell>
          <cell r="V2910">
            <v>0</v>
          </cell>
        </row>
        <row r="2911">
          <cell r="A2911" t="str">
            <v>R W Miller 1-2005-6</v>
          </cell>
          <cell r="B2911" t="str">
            <v>R W Miller 1-2005</v>
          </cell>
          <cell r="G2911">
            <v>0</v>
          </cell>
          <cell r="H2911">
            <v>54</v>
          </cell>
          <cell r="V2911">
            <v>0</v>
          </cell>
        </row>
        <row r="2912">
          <cell r="A2912" t="str">
            <v>R W Miller 1-2005-7</v>
          </cell>
          <cell r="B2912" t="str">
            <v>R W Miller 1-2005</v>
          </cell>
          <cell r="G2912">
            <v>3.23</v>
          </cell>
          <cell r="H2912">
            <v>55.8</v>
          </cell>
          <cell r="V2912">
            <v>160.51</v>
          </cell>
        </row>
        <row r="2913">
          <cell r="A2913" t="str">
            <v>R W Miller 1-2005-8</v>
          </cell>
          <cell r="B2913" t="str">
            <v>R W Miller 1-2005</v>
          </cell>
          <cell r="G2913">
            <v>0</v>
          </cell>
          <cell r="H2913">
            <v>55.8</v>
          </cell>
          <cell r="V2913">
            <v>0</v>
          </cell>
        </row>
        <row r="2914">
          <cell r="A2914" t="str">
            <v>R W Miller 1-2005-9</v>
          </cell>
          <cell r="B2914" t="str">
            <v>R W Miller 1-2005</v>
          </cell>
          <cell r="G2914">
            <v>0</v>
          </cell>
          <cell r="H2914">
            <v>54</v>
          </cell>
          <cell r="V2914">
            <v>0</v>
          </cell>
        </row>
        <row r="2915">
          <cell r="A2915" t="str">
            <v>R W Miller 1-2005-10</v>
          </cell>
          <cell r="B2915" t="str">
            <v>R W Miller 1-2005</v>
          </cell>
          <cell r="G2915">
            <v>0</v>
          </cell>
          <cell r="H2915">
            <v>55.8</v>
          </cell>
          <cell r="V2915">
            <v>0</v>
          </cell>
        </row>
        <row r="2916">
          <cell r="A2916" t="str">
            <v>R W Miller 1-2005-11</v>
          </cell>
          <cell r="B2916" t="str">
            <v>R W Miller 1-2005</v>
          </cell>
          <cell r="G2916">
            <v>0</v>
          </cell>
          <cell r="H2916">
            <v>54</v>
          </cell>
          <cell r="V2916">
            <v>0</v>
          </cell>
        </row>
        <row r="2917">
          <cell r="A2917" t="str">
            <v>R W Miller 1-2005-12</v>
          </cell>
          <cell r="B2917" t="str">
            <v>R W Miller 1-2005</v>
          </cell>
          <cell r="G2917">
            <v>0</v>
          </cell>
          <cell r="H2917">
            <v>55.8</v>
          </cell>
          <cell r="V2917">
            <v>0</v>
          </cell>
        </row>
        <row r="2918">
          <cell r="A2918" t="str">
            <v>R W Miller 1-2006-1</v>
          </cell>
          <cell r="B2918" t="str">
            <v>R W Miller 1-2006</v>
          </cell>
          <cell r="G2918">
            <v>0</v>
          </cell>
          <cell r="H2918">
            <v>55.8</v>
          </cell>
          <cell r="V2918">
            <v>0</v>
          </cell>
        </row>
        <row r="2919">
          <cell r="A2919" t="str">
            <v>R W Miller 1-2006-2</v>
          </cell>
          <cell r="B2919" t="str">
            <v>R W Miller 1-2006</v>
          </cell>
          <cell r="G2919">
            <v>0</v>
          </cell>
          <cell r="H2919">
            <v>50.4</v>
          </cell>
          <cell r="V2919">
            <v>0</v>
          </cell>
        </row>
        <row r="2920">
          <cell r="A2920" t="str">
            <v>R W Miller 1-2006-3</v>
          </cell>
          <cell r="B2920" t="str">
            <v>R W Miller 1-2006</v>
          </cell>
          <cell r="G2920">
            <v>0</v>
          </cell>
          <cell r="H2920">
            <v>55.8</v>
          </cell>
          <cell r="V2920">
            <v>0</v>
          </cell>
        </row>
        <row r="2921">
          <cell r="A2921" t="str">
            <v>R W Miller 1-2006-4</v>
          </cell>
          <cell r="B2921" t="str">
            <v>R W Miller 1-2006</v>
          </cell>
          <cell r="G2921">
            <v>0</v>
          </cell>
          <cell r="H2921">
            <v>54</v>
          </cell>
          <cell r="V2921">
            <v>0</v>
          </cell>
        </row>
        <row r="2922">
          <cell r="A2922" t="str">
            <v>R W Miller 1-2006-5</v>
          </cell>
          <cell r="B2922" t="str">
            <v>R W Miller 1-2006</v>
          </cell>
          <cell r="G2922">
            <v>0</v>
          </cell>
          <cell r="H2922">
            <v>55.8</v>
          </cell>
          <cell r="V2922">
            <v>0</v>
          </cell>
        </row>
        <row r="2923">
          <cell r="A2923" t="str">
            <v>R W Miller 1-2006-6</v>
          </cell>
          <cell r="B2923" t="str">
            <v>R W Miller 1-2006</v>
          </cell>
          <cell r="G2923">
            <v>0</v>
          </cell>
          <cell r="H2923">
            <v>54</v>
          </cell>
          <cell r="V2923">
            <v>0</v>
          </cell>
        </row>
        <row r="2924">
          <cell r="A2924" t="str">
            <v>R W Miller 1-2006-7</v>
          </cell>
          <cell r="B2924" t="str">
            <v>R W Miller 1-2006</v>
          </cell>
          <cell r="G2924">
            <v>0</v>
          </cell>
          <cell r="H2924">
            <v>55.8</v>
          </cell>
          <cell r="V2924">
            <v>0</v>
          </cell>
        </row>
        <row r="2925">
          <cell r="A2925" t="str">
            <v>R W Miller 1-2006-8</v>
          </cell>
          <cell r="B2925" t="str">
            <v>R W Miller 1-2006</v>
          </cell>
          <cell r="G2925">
            <v>0</v>
          </cell>
          <cell r="H2925">
            <v>55.8</v>
          </cell>
          <cell r="V2925">
            <v>0</v>
          </cell>
        </row>
        <row r="2926">
          <cell r="A2926" t="str">
            <v>R W Miller 1-2006-9</v>
          </cell>
          <cell r="B2926" t="str">
            <v>R W Miller 1-2006</v>
          </cell>
          <cell r="G2926">
            <v>0</v>
          </cell>
          <cell r="H2926">
            <v>54</v>
          </cell>
          <cell r="V2926">
            <v>0</v>
          </cell>
        </row>
        <row r="2927">
          <cell r="A2927" t="str">
            <v>R W Miller 1-2006-10</v>
          </cell>
          <cell r="B2927" t="str">
            <v>R W Miller 1-2006</v>
          </cell>
          <cell r="G2927">
            <v>0</v>
          </cell>
          <cell r="H2927">
            <v>55.8</v>
          </cell>
          <cell r="V2927">
            <v>0</v>
          </cell>
        </row>
        <row r="2928">
          <cell r="A2928" t="str">
            <v>R W Miller 1-2006-11</v>
          </cell>
          <cell r="B2928" t="str">
            <v>R W Miller 1-2006</v>
          </cell>
          <cell r="G2928">
            <v>0</v>
          </cell>
          <cell r="H2928">
            <v>54</v>
          </cell>
          <cell r="V2928">
            <v>0</v>
          </cell>
        </row>
        <row r="2929">
          <cell r="A2929" t="str">
            <v>R W Miller 1-2006-12</v>
          </cell>
          <cell r="B2929" t="str">
            <v>R W Miller 1-2006</v>
          </cell>
          <cell r="G2929">
            <v>0</v>
          </cell>
          <cell r="H2929">
            <v>55.8</v>
          </cell>
          <cell r="V2929">
            <v>0</v>
          </cell>
        </row>
        <row r="2930">
          <cell r="A2930" t="str">
            <v>R W Miller 1-2007-1</v>
          </cell>
          <cell r="B2930" t="str">
            <v>R W Miller 1-2007</v>
          </cell>
          <cell r="G2930">
            <v>0</v>
          </cell>
          <cell r="H2930">
            <v>55.8</v>
          </cell>
          <cell r="V2930">
            <v>0</v>
          </cell>
        </row>
        <row r="2931">
          <cell r="A2931" t="str">
            <v>R W Miller 1-2007-2</v>
          </cell>
          <cell r="B2931" t="str">
            <v>R W Miller 1-2007</v>
          </cell>
          <cell r="G2931">
            <v>0</v>
          </cell>
          <cell r="H2931">
            <v>50.4</v>
          </cell>
          <cell r="V2931">
            <v>0</v>
          </cell>
        </row>
        <row r="2932">
          <cell r="A2932" t="str">
            <v>R W Miller 1-2007-3</v>
          </cell>
          <cell r="B2932" t="str">
            <v>R W Miller 1-2007</v>
          </cell>
          <cell r="G2932">
            <v>0</v>
          </cell>
          <cell r="H2932">
            <v>55.8</v>
          </cell>
          <cell r="V2932">
            <v>0</v>
          </cell>
        </row>
        <row r="2933">
          <cell r="A2933" t="str">
            <v>R W Miller 1-2007-4</v>
          </cell>
          <cell r="B2933" t="str">
            <v>R W Miller 1-2007</v>
          </cell>
          <cell r="G2933">
            <v>0</v>
          </cell>
          <cell r="H2933">
            <v>54</v>
          </cell>
          <cell r="V2933">
            <v>0</v>
          </cell>
        </row>
        <row r="2934">
          <cell r="A2934" t="str">
            <v>R W Miller 1-2007-5</v>
          </cell>
          <cell r="B2934" t="str">
            <v>R W Miller 1-2007</v>
          </cell>
          <cell r="G2934">
            <v>0</v>
          </cell>
          <cell r="H2934">
            <v>55.8</v>
          </cell>
          <cell r="V2934">
            <v>0</v>
          </cell>
        </row>
        <row r="2935">
          <cell r="A2935" t="str">
            <v>R W Miller 1-2007-6</v>
          </cell>
          <cell r="B2935" t="str">
            <v>R W Miller 1-2007</v>
          </cell>
          <cell r="G2935">
            <v>0</v>
          </cell>
          <cell r="H2935">
            <v>54</v>
          </cell>
          <cell r="V2935">
            <v>0</v>
          </cell>
        </row>
        <row r="2936">
          <cell r="A2936" t="str">
            <v>R W Miller 1-2007-7</v>
          </cell>
          <cell r="B2936" t="str">
            <v>R W Miller 1-2007</v>
          </cell>
          <cell r="G2936">
            <v>4.97</v>
          </cell>
          <cell r="H2936">
            <v>55.8</v>
          </cell>
          <cell r="V2936">
            <v>216.6</v>
          </cell>
        </row>
        <row r="2937">
          <cell r="A2937" t="str">
            <v>R W Miller 1-2007-8</v>
          </cell>
          <cell r="B2937" t="str">
            <v>R W Miller 1-2007</v>
          </cell>
          <cell r="G2937">
            <v>4.05</v>
          </cell>
          <cell r="H2937">
            <v>55.8</v>
          </cell>
          <cell r="V2937">
            <v>162.16</v>
          </cell>
        </row>
        <row r="2938">
          <cell r="A2938" t="str">
            <v>R W Miller 1-2007-9</v>
          </cell>
          <cell r="B2938" t="str">
            <v>R W Miller 1-2007</v>
          </cell>
          <cell r="G2938">
            <v>1.44</v>
          </cell>
          <cell r="H2938">
            <v>54</v>
          </cell>
          <cell r="V2938">
            <v>60.81</v>
          </cell>
        </row>
        <row r="2939">
          <cell r="A2939" t="str">
            <v>R W Miller 1-2007-10</v>
          </cell>
          <cell r="B2939" t="str">
            <v>R W Miller 1-2007</v>
          </cell>
          <cell r="G2939">
            <v>0</v>
          </cell>
          <cell r="H2939">
            <v>55.8</v>
          </cell>
          <cell r="V2939">
            <v>0</v>
          </cell>
        </row>
        <row r="2940">
          <cell r="A2940" t="str">
            <v>R W Miller 1-2007-11</v>
          </cell>
          <cell r="B2940" t="str">
            <v>R W Miller 1-2007</v>
          </cell>
          <cell r="G2940">
            <v>0</v>
          </cell>
          <cell r="H2940">
            <v>54</v>
          </cell>
          <cell r="V2940">
            <v>0</v>
          </cell>
        </row>
        <row r="2941">
          <cell r="A2941" t="str">
            <v>R W Miller 1-2007-12</v>
          </cell>
          <cell r="B2941" t="str">
            <v>R W Miller 1-2007</v>
          </cell>
          <cell r="G2941">
            <v>0</v>
          </cell>
          <cell r="H2941">
            <v>55.8</v>
          </cell>
          <cell r="V2941">
            <v>0</v>
          </cell>
        </row>
        <row r="2942">
          <cell r="A2942" t="str">
            <v>R W Miller 1-2008-1</v>
          </cell>
          <cell r="B2942" t="str">
            <v>R W Miller 1-2008</v>
          </cell>
          <cell r="G2942">
            <v>0</v>
          </cell>
          <cell r="H2942">
            <v>55.8</v>
          </cell>
          <cell r="V2942">
            <v>0</v>
          </cell>
        </row>
        <row r="2943">
          <cell r="A2943" t="str">
            <v>R W Miller 1-2008-2</v>
          </cell>
          <cell r="B2943" t="str">
            <v>R W Miller 1-2008</v>
          </cell>
          <cell r="G2943">
            <v>0</v>
          </cell>
          <cell r="H2943">
            <v>50.4</v>
          </cell>
          <cell r="V2943">
            <v>0</v>
          </cell>
        </row>
        <row r="2944">
          <cell r="A2944" t="str">
            <v>R W Miller 1-2008-3</v>
          </cell>
          <cell r="B2944" t="str">
            <v>R W Miller 1-2008</v>
          </cell>
          <cell r="G2944">
            <v>0</v>
          </cell>
          <cell r="H2944">
            <v>55.8</v>
          </cell>
          <cell r="V2944">
            <v>0</v>
          </cell>
        </row>
        <row r="2945">
          <cell r="A2945" t="str">
            <v>R W Miller 1-2008-4</v>
          </cell>
          <cell r="B2945" t="str">
            <v>R W Miller 1-2008</v>
          </cell>
          <cell r="G2945">
            <v>0</v>
          </cell>
          <cell r="H2945">
            <v>54</v>
          </cell>
          <cell r="V2945">
            <v>0</v>
          </cell>
        </row>
        <row r="2946">
          <cell r="A2946" t="str">
            <v>R W Miller 1-2008-5</v>
          </cell>
          <cell r="B2946" t="str">
            <v>R W Miller 1-2008</v>
          </cell>
          <cell r="G2946">
            <v>0</v>
          </cell>
          <cell r="H2946">
            <v>55.8</v>
          </cell>
          <cell r="V2946">
            <v>0</v>
          </cell>
        </row>
        <row r="2947">
          <cell r="A2947" t="str">
            <v>R W Miller 1-2008-6</v>
          </cell>
          <cell r="B2947" t="str">
            <v>R W Miller 1-2008</v>
          </cell>
          <cell r="G2947">
            <v>0</v>
          </cell>
          <cell r="H2947">
            <v>54</v>
          </cell>
          <cell r="V2947">
            <v>0</v>
          </cell>
        </row>
        <row r="2948">
          <cell r="A2948" t="str">
            <v>R W Miller 1-2008-7</v>
          </cell>
          <cell r="B2948" t="str">
            <v>R W Miller 1-2008</v>
          </cell>
          <cell r="G2948">
            <v>4.97</v>
          </cell>
          <cell r="H2948">
            <v>55.8</v>
          </cell>
          <cell r="V2948">
            <v>235.69</v>
          </cell>
        </row>
        <row r="2949">
          <cell r="A2949" t="str">
            <v>R W Miller 1-2008-8</v>
          </cell>
          <cell r="B2949" t="str">
            <v>R W Miller 1-2008</v>
          </cell>
          <cell r="G2949">
            <v>2.73</v>
          </cell>
          <cell r="H2949">
            <v>55.8</v>
          </cell>
          <cell r="V2949">
            <v>135.41</v>
          </cell>
        </row>
        <row r="2950">
          <cell r="A2950" t="str">
            <v>R W Miller 1-2008-9</v>
          </cell>
          <cell r="B2950" t="str">
            <v>R W Miller 1-2008</v>
          </cell>
          <cell r="G2950">
            <v>0</v>
          </cell>
          <cell r="H2950">
            <v>54</v>
          </cell>
          <cell r="V2950">
            <v>0</v>
          </cell>
        </row>
        <row r="2951">
          <cell r="A2951" t="str">
            <v>R W Miller 1-2008-10</v>
          </cell>
          <cell r="B2951" t="str">
            <v>R W Miller 1-2008</v>
          </cell>
          <cell r="G2951">
            <v>0</v>
          </cell>
          <cell r="H2951">
            <v>55.8</v>
          </cell>
          <cell r="V2951">
            <v>0</v>
          </cell>
        </row>
        <row r="2952">
          <cell r="A2952" t="str">
            <v>R W Miller 1-2008-11</v>
          </cell>
          <cell r="B2952" t="str">
            <v>R W Miller 1-2008</v>
          </cell>
          <cell r="G2952">
            <v>0</v>
          </cell>
          <cell r="H2952">
            <v>54</v>
          </cell>
          <cell r="V2952">
            <v>0</v>
          </cell>
        </row>
        <row r="2953">
          <cell r="A2953" t="str">
            <v>R W Miller 1-2008-12</v>
          </cell>
          <cell r="B2953" t="str">
            <v>R W Miller 1-2008</v>
          </cell>
          <cell r="G2953">
            <v>0</v>
          </cell>
          <cell r="H2953">
            <v>55.8</v>
          </cell>
          <cell r="V2953">
            <v>0</v>
          </cell>
        </row>
        <row r="2954">
          <cell r="A2954" t="str">
            <v>R W Miller 1-2009-1</v>
          </cell>
          <cell r="B2954" t="str">
            <v>R W Miller 1-2009</v>
          </cell>
          <cell r="G2954">
            <v>0</v>
          </cell>
          <cell r="H2954">
            <v>55.8</v>
          </cell>
          <cell r="V2954">
            <v>0</v>
          </cell>
        </row>
        <row r="2955">
          <cell r="A2955" t="str">
            <v>R W Miller 1-2009-2</v>
          </cell>
          <cell r="B2955" t="str">
            <v>R W Miller 1-2009</v>
          </cell>
          <cell r="G2955">
            <v>0</v>
          </cell>
          <cell r="H2955">
            <v>50.4</v>
          </cell>
          <cell r="V2955">
            <v>0</v>
          </cell>
        </row>
        <row r="2956">
          <cell r="A2956" t="str">
            <v>R W Miller 1-2009-3</v>
          </cell>
          <cell r="B2956" t="str">
            <v>R W Miller 1-2009</v>
          </cell>
          <cell r="G2956">
            <v>0</v>
          </cell>
          <cell r="H2956">
            <v>55.8</v>
          </cell>
          <cell r="V2956">
            <v>0</v>
          </cell>
        </row>
        <row r="2957">
          <cell r="A2957" t="str">
            <v>R W Miller 1-2009-4</v>
          </cell>
          <cell r="B2957" t="str">
            <v>R W Miller 1-2009</v>
          </cell>
          <cell r="G2957">
            <v>0</v>
          </cell>
          <cell r="H2957">
            <v>54</v>
          </cell>
          <cell r="V2957">
            <v>0</v>
          </cell>
        </row>
        <row r="2958">
          <cell r="A2958" t="str">
            <v>R W Miller 1-2009-5</v>
          </cell>
          <cell r="B2958" t="str">
            <v>R W Miller 1-2009</v>
          </cell>
          <cell r="G2958">
            <v>0</v>
          </cell>
          <cell r="H2958">
            <v>55.8</v>
          </cell>
          <cell r="V2958">
            <v>0</v>
          </cell>
        </row>
        <row r="2959">
          <cell r="A2959" t="str">
            <v>R W Miller 1-2009-6</v>
          </cell>
          <cell r="B2959" t="str">
            <v>R W Miller 1-2009</v>
          </cell>
          <cell r="G2959">
            <v>0</v>
          </cell>
          <cell r="H2959">
            <v>54</v>
          </cell>
          <cell r="V2959">
            <v>0</v>
          </cell>
        </row>
        <row r="2960">
          <cell r="A2960" t="str">
            <v>R W Miller 1-2009-7</v>
          </cell>
          <cell r="B2960" t="str">
            <v>R W Miller 1-2009</v>
          </cell>
          <cell r="G2960">
            <v>3.39</v>
          </cell>
          <cell r="H2960">
            <v>55.8</v>
          </cell>
          <cell r="V2960">
            <v>161.47999999999999</v>
          </cell>
        </row>
        <row r="2961">
          <cell r="A2961" t="str">
            <v>R W Miller 1-2009-8</v>
          </cell>
          <cell r="B2961" t="str">
            <v>R W Miller 1-2009</v>
          </cell>
          <cell r="G2961">
            <v>3.89</v>
          </cell>
          <cell r="H2961">
            <v>55.8</v>
          </cell>
          <cell r="V2961">
            <v>181.78</v>
          </cell>
        </row>
        <row r="2962">
          <cell r="A2962" t="str">
            <v>R W Miller 1-2009-9</v>
          </cell>
          <cell r="B2962" t="str">
            <v>R W Miller 1-2009</v>
          </cell>
          <cell r="G2962">
            <v>1.52</v>
          </cell>
          <cell r="H2962">
            <v>54</v>
          </cell>
          <cell r="V2962">
            <v>71.760000000000005</v>
          </cell>
        </row>
        <row r="2963">
          <cell r="A2963" t="str">
            <v>R W Miller 1-2009-10</v>
          </cell>
          <cell r="B2963" t="str">
            <v>R W Miller 1-2009</v>
          </cell>
          <cell r="G2963">
            <v>0</v>
          </cell>
          <cell r="H2963">
            <v>55.8</v>
          </cell>
          <cell r="V2963">
            <v>0</v>
          </cell>
        </row>
        <row r="2964">
          <cell r="A2964" t="str">
            <v>R W Miller 1-2009-11</v>
          </cell>
          <cell r="B2964" t="str">
            <v>R W Miller 1-2009</v>
          </cell>
          <cell r="G2964">
            <v>0</v>
          </cell>
          <cell r="H2964">
            <v>54</v>
          </cell>
          <cell r="V2964">
            <v>0</v>
          </cell>
        </row>
        <row r="2965">
          <cell r="A2965" t="str">
            <v>R W Miller 1-2009-12</v>
          </cell>
          <cell r="B2965" t="str">
            <v>R W Miller 1-2009</v>
          </cell>
          <cell r="G2965">
            <v>0</v>
          </cell>
          <cell r="H2965">
            <v>55.8</v>
          </cell>
          <cell r="V2965">
            <v>0</v>
          </cell>
        </row>
        <row r="2966">
          <cell r="A2966" t="str">
            <v>R W Miller 1-2010-1</v>
          </cell>
          <cell r="B2966" t="str">
            <v>R W Miller 1-2010</v>
          </cell>
          <cell r="G2966">
            <v>0</v>
          </cell>
          <cell r="H2966">
            <v>55.8</v>
          </cell>
          <cell r="V2966">
            <v>0</v>
          </cell>
        </row>
        <row r="2967">
          <cell r="A2967" t="str">
            <v>R W Miller 1-2010-2</v>
          </cell>
          <cell r="B2967" t="str">
            <v>R W Miller 1-2010</v>
          </cell>
          <cell r="G2967">
            <v>0</v>
          </cell>
          <cell r="H2967">
            <v>50.4</v>
          </cell>
          <cell r="V2967">
            <v>0</v>
          </cell>
        </row>
        <row r="2968">
          <cell r="A2968" t="str">
            <v>R W Miller 1-2010-3</v>
          </cell>
          <cell r="B2968" t="str">
            <v>R W Miller 1-2010</v>
          </cell>
          <cell r="G2968">
            <v>0</v>
          </cell>
          <cell r="H2968">
            <v>55.8</v>
          </cell>
          <cell r="V2968">
            <v>0</v>
          </cell>
        </row>
        <row r="2969">
          <cell r="A2969" t="str">
            <v>R W Miller 1-2010-4</v>
          </cell>
          <cell r="B2969" t="str">
            <v>R W Miller 1-2010</v>
          </cell>
          <cell r="G2969">
            <v>0</v>
          </cell>
          <cell r="H2969">
            <v>54</v>
          </cell>
          <cell r="V2969">
            <v>0</v>
          </cell>
        </row>
        <row r="2970">
          <cell r="A2970" t="str">
            <v>R W Miller 1-2010-5</v>
          </cell>
          <cell r="B2970" t="str">
            <v>R W Miller 1-2010</v>
          </cell>
          <cell r="G2970">
            <v>0</v>
          </cell>
          <cell r="H2970">
            <v>55.8</v>
          </cell>
          <cell r="V2970">
            <v>0</v>
          </cell>
        </row>
        <row r="2971">
          <cell r="A2971" t="str">
            <v>R W Miller 1-2010-6</v>
          </cell>
          <cell r="B2971" t="str">
            <v>R W Miller 1-2010</v>
          </cell>
          <cell r="G2971">
            <v>0</v>
          </cell>
          <cell r="H2971">
            <v>54</v>
          </cell>
          <cell r="V2971">
            <v>0</v>
          </cell>
        </row>
        <row r="2972">
          <cell r="A2972" t="str">
            <v>R W Miller 1-2010-7</v>
          </cell>
          <cell r="B2972" t="str">
            <v>R W Miller 1-2010</v>
          </cell>
          <cell r="G2972">
            <v>4.72</v>
          </cell>
          <cell r="H2972">
            <v>55.8</v>
          </cell>
          <cell r="V2972">
            <v>228.03</v>
          </cell>
        </row>
        <row r="2973">
          <cell r="A2973" t="str">
            <v>R W Miller 1-2010-8</v>
          </cell>
          <cell r="B2973" t="str">
            <v>R W Miller 1-2010</v>
          </cell>
          <cell r="G2973">
            <v>3.64</v>
          </cell>
          <cell r="H2973">
            <v>55.8</v>
          </cell>
          <cell r="V2973">
            <v>178.75</v>
          </cell>
        </row>
        <row r="2974">
          <cell r="A2974" t="str">
            <v>R W Miller 1-2010-9</v>
          </cell>
          <cell r="B2974" t="str">
            <v>R W Miller 1-2010</v>
          </cell>
          <cell r="G2974">
            <v>0</v>
          </cell>
          <cell r="H2974">
            <v>54</v>
          </cell>
          <cell r="V2974">
            <v>0</v>
          </cell>
        </row>
        <row r="2975">
          <cell r="A2975" t="str">
            <v>R W Miller 1-2010-10</v>
          </cell>
          <cell r="B2975" t="str">
            <v>R W Miller 1-2010</v>
          </cell>
          <cell r="G2975">
            <v>0</v>
          </cell>
          <cell r="H2975">
            <v>55.8</v>
          </cell>
          <cell r="V2975">
            <v>0</v>
          </cell>
        </row>
        <row r="2976">
          <cell r="A2976" t="str">
            <v>R W Miller 1-2010-11</v>
          </cell>
          <cell r="B2976" t="str">
            <v>R W Miller 1-2010</v>
          </cell>
          <cell r="G2976">
            <v>0</v>
          </cell>
          <cell r="H2976">
            <v>54</v>
          </cell>
          <cell r="V2976">
            <v>0</v>
          </cell>
        </row>
        <row r="2977">
          <cell r="A2977" t="str">
            <v>R W Miller 1-2010-12</v>
          </cell>
          <cell r="B2977" t="str">
            <v>R W Miller 1-2010</v>
          </cell>
          <cell r="G2977">
            <v>0</v>
          </cell>
          <cell r="H2977">
            <v>55.8</v>
          </cell>
          <cell r="V2977">
            <v>0</v>
          </cell>
        </row>
        <row r="2978">
          <cell r="A2978" t="str">
            <v>R W Miller 1-2011-1</v>
          </cell>
          <cell r="B2978" t="str">
            <v>R W Miller 1-2011</v>
          </cell>
          <cell r="G2978">
            <v>0</v>
          </cell>
          <cell r="H2978">
            <v>55.8</v>
          </cell>
          <cell r="V2978">
            <v>0</v>
          </cell>
        </row>
        <row r="2979">
          <cell r="A2979" t="str">
            <v>R W Miller 1-2011-2</v>
          </cell>
          <cell r="B2979" t="str">
            <v>R W Miller 1-2011</v>
          </cell>
          <cell r="G2979">
            <v>0</v>
          </cell>
          <cell r="H2979">
            <v>50.4</v>
          </cell>
          <cell r="V2979">
            <v>0</v>
          </cell>
        </row>
        <row r="2980">
          <cell r="A2980" t="str">
            <v>R W Miller 1-2011-3</v>
          </cell>
          <cell r="B2980" t="str">
            <v>R W Miller 1-2011</v>
          </cell>
          <cell r="G2980">
            <v>0</v>
          </cell>
          <cell r="H2980">
            <v>55.8</v>
          </cell>
          <cell r="V2980">
            <v>0</v>
          </cell>
        </row>
        <row r="2981">
          <cell r="A2981" t="str">
            <v>R W Miller 1-2011-4</v>
          </cell>
          <cell r="B2981" t="str">
            <v>R W Miller 1-2011</v>
          </cell>
          <cell r="G2981">
            <v>0</v>
          </cell>
          <cell r="H2981">
            <v>54</v>
          </cell>
          <cell r="V2981">
            <v>0</v>
          </cell>
        </row>
        <row r="2982">
          <cell r="A2982" t="str">
            <v>R W Miller 1-2011-5</v>
          </cell>
          <cell r="B2982" t="str">
            <v>R W Miller 1-2011</v>
          </cell>
          <cell r="G2982">
            <v>0</v>
          </cell>
          <cell r="H2982">
            <v>55.8</v>
          </cell>
          <cell r="V2982">
            <v>0</v>
          </cell>
        </row>
        <row r="2983">
          <cell r="A2983" t="str">
            <v>R W Miller 1-2011-6</v>
          </cell>
          <cell r="B2983" t="str">
            <v>R W Miller 1-2011</v>
          </cell>
          <cell r="G2983">
            <v>0</v>
          </cell>
          <cell r="H2983">
            <v>54</v>
          </cell>
          <cell r="V2983">
            <v>0</v>
          </cell>
        </row>
        <row r="2984">
          <cell r="A2984" t="str">
            <v>R W Miller 1-2011-7</v>
          </cell>
          <cell r="B2984" t="str">
            <v>R W Miller 1-2011</v>
          </cell>
          <cell r="G2984">
            <v>2.0699999999999998</v>
          </cell>
          <cell r="H2984">
            <v>55.8</v>
          </cell>
          <cell r="V2984">
            <v>105.41</v>
          </cell>
        </row>
        <row r="2985">
          <cell r="A2985" t="str">
            <v>R W Miller 1-2011-8</v>
          </cell>
          <cell r="B2985" t="str">
            <v>R W Miller 1-2011</v>
          </cell>
          <cell r="G2985">
            <v>3.23</v>
          </cell>
          <cell r="H2985">
            <v>55.8</v>
          </cell>
          <cell r="V2985">
            <v>161.55000000000001</v>
          </cell>
        </row>
        <row r="2986">
          <cell r="A2986" t="str">
            <v>R W Miller 1-2011-9</v>
          </cell>
          <cell r="B2986" t="str">
            <v>R W Miller 1-2011</v>
          </cell>
          <cell r="G2986">
            <v>1.1200000000000001</v>
          </cell>
          <cell r="H2986">
            <v>54</v>
          </cell>
          <cell r="V2986">
            <v>48.79</v>
          </cell>
        </row>
        <row r="2987">
          <cell r="A2987" t="str">
            <v>R W Miller 1-2011-10</v>
          </cell>
          <cell r="B2987" t="str">
            <v>R W Miller 1-2011</v>
          </cell>
          <cell r="G2987">
            <v>0</v>
          </cell>
          <cell r="H2987">
            <v>55.8</v>
          </cell>
          <cell r="V2987">
            <v>0</v>
          </cell>
        </row>
        <row r="2988">
          <cell r="A2988" t="str">
            <v>R W Miller 1-2011-11</v>
          </cell>
          <cell r="B2988" t="str">
            <v>R W Miller 1-2011</v>
          </cell>
          <cell r="G2988">
            <v>0</v>
          </cell>
          <cell r="H2988">
            <v>54</v>
          </cell>
          <cell r="V2988">
            <v>0</v>
          </cell>
        </row>
        <row r="2989">
          <cell r="A2989" t="str">
            <v>R W Miller 1-2011-12</v>
          </cell>
          <cell r="B2989" t="str">
            <v>R W Miller 1-2011</v>
          </cell>
          <cell r="G2989">
            <v>0</v>
          </cell>
          <cell r="H2989">
            <v>55.8</v>
          </cell>
          <cell r="V2989">
            <v>0</v>
          </cell>
        </row>
        <row r="2990">
          <cell r="A2990" t="str">
            <v>R W Miller 1-2012-1</v>
          </cell>
          <cell r="B2990" t="str">
            <v>R W Miller 1-2012</v>
          </cell>
          <cell r="G2990">
            <v>0</v>
          </cell>
          <cell r="H2990">
            <v>55.8</v>
          </cell>
          <cell r="V2990">
            <v>0</v>
          </cell>
        </row>
        <row r="2991">
          <cell r="A2991" t="str">
            <v>R W Miller 1-2012-2</v>
          </cell>
          <cell r="B2991" t="str">
            <v>R W Miller 1-2012</v>
          </cell>
          <cell r="G2991">
            <v>0</v>
          </cell>
          <cell r="H2991">
            <v>50.4</v>
          </cell>
          <cell r="V2991">
            <v>0</v>
          </cell>
        </row>
        <row r="2992">
          <cell r="A2992" t="str">
            <v>R W Miller 1-2012-3</v>
          </cell>
          <cell r="B2992" t="str">
            <v>R W Miller 1-2012</v>
          </cell>
          <cell r="G2992">
            <v>0</v>
          </cell>
          <cell r="H2992">
            <v>55.8</v>
          </cell>
          <cell r="V2992">
            <v>0</v>
          </cell>
        </row>
        <row r="2993">
          <cell r="A2993" t="str">
            <v>R W Miller 1-2012-4</v>
          </cell>
          <cell r="B2993" t="str">
            <v>R W Miller 1-2012</v>
          </cell>
          <cell r="G2993">
            <v>0</v>
          </cell>
          <cell r="H2993">
            <v>54</v>
          </cell>
          <cell r="V2993">
            <v>0</v>
          </cell>
        </row>
        <row r="2994">
          <cell r="A2994" t="str">
            <v>R W Miller 1-2012-5</v>
          </cell>
          <cell r="B2994" t="str">
            <v>R W Miller 1-2012</v>
          </cell>
          <cell r="G2994">
            <v>0</v>
          </cell>
          <cell r="H2994">
            <v>55.8</v>
          </cell>
          <cell r="V2994">
            <v>0</v>
          </cell>
        </row>
        <row r="2995">
          <cell r="A2995" t="str">
            <v>R W Miller 1-2012-6</v>
          </cell>
          <cell r="B2995" t="str">
            <v>R W Miller 1-2012</v>
          </cell>
          <cell r="G2995">
            <v>0</v>
          </cell>
          <cell r="H2995">
            <v>54</v>
          </cell>
          <cell r="V2995">
            <v>0</v>
          </cell>
        </row>
        <row r="2996">
          <cell r="A2996" t="str">
            <v>R W Miller 1-2012-7</v>
          </cell>
          <cell r="B2996" t="str">
            <v>R W Miller 1-2012</v>
          </cell>
          <cell r="G2996">
            <v>2.31</v>
          </cell>
          <cell r="H2996">
            <v>55.8</v>
          </cell>
          <cell r="V2996">
            <v>121.99</v>
          </cell>
        </row>
        <row r="2997">
          <cell r="A2997" t="str">
            <v>R W Miller 1-2012-8</v>
          </cell>
          <cell r="B2997" t="str">
            <v>R W Miller 1-2012</v>
          </cell>
          <cell r="G2997">
            <v>1.99</v>
          </cell>
          <cell r="H2997">
            <v>55.8</v>
          </cell>
          <cell r="V2997">
            <v>99.49</v>
          </cell>
        </row>
        <row r="2998">
          <cell r="A2998" t="str">
            <v>R W Miller 1-2012-9</v>
          </cell>
          <cell r="B2998" t="str">
            <v>R W Miller 1-2012</v>
          </cell>
          <cell r="G2998">
            <v>0</v>
          </cell>
          <cell r="H2998">
            <v>54</v>
          </cell>
          <cell r="V2998">
            <v>0</v>
          </cell>
        </row>
        <row r="2999">
          <cell r="A2999" t="str">
            <v>R W Miller 1-2012-10</v>
          </cell>
          <cell r="B2999" t="str">
            <v>R W Miller 1-2012</v>
          </cell>
          <cell r="G2999">
            <v>0</v>
          </cell>
          <cell r="H2999">
            <v>55.8</v>
          </cell>
          <cell r="V2999">
            <v>0</v>
          </cell>
        </row>
        <row r="3000">
          <cell r="A3000" t="str">
            <v>R W Miller 1-2012-11</v>
          </cell>
          <cell r="B3000" t="str">
            <v>R W Miller 1-2012</v>
          </cell>
          <cell r="G3000">
            <v>0</v>
          </cell>
          <cell r="H3000">
            <v>54</v>
          </cell>
          <cell r="V3000">
            <v>0</v>
          </cell>
        </row>
        <row r="3001">
          <cell r="A3001" t="str">
            <v>R W Miller 1-2012-12</v>
          </cell>
          <cell r="B3001" t="str">
            <v>R W Miller 1-2012</v>
          </cell>
          <cell r="G3001">
            <v>0</v>
          </cell>
          <cell r="H3001">
            <v>55.8</v>
          </cell>
          <cell r="V3001">
            <v>0</v>
          </cell>
        </row>
        <row r="3002">
          <cell r="A3002" t="str">
            <v>R W Miller 1-2013-1</v>
          </cell>
          <cell r="B3002" t="str">
            <v>R W Miller 1-2013</v>
          </cell>
          <cell r="G3002">
            <v>0</v>
          </cell>
          <cell r="H3002">
            <v>55.8</v>
          </cell>
          <cell r="V3002">
            <v>0</v>
          </cell>
        </row>
        <row r="3003">
          <cell r="A3003" t="str">
            <v>R W Miller 1-2013-2</v>
          </cell>
          <cell r="B3003" t="str">
            <v>R W Miller 1-2013</v>
          </cell>
          <cell r="G3003">
            <v>0</v>
          </cell>
          <cell r="H3003">
            <v>50.4</v>
          </cell>
          <cell r="V3003">
            <v>0</v>
          </cell>
        </row>
        <row r="3004">
          <cell r="A3004" t="str">
            <v>R W Miller 1-2013-3</v>
          </cell>
          <cell r="B3004" t="str">
            <v>R W Miller 1-2013</v>
          </cell>
          <cell r="G3004">
            <v>0</v>
          </cell>
          <cell r="H3004">
            <v>55.8</v>
          </cell>
          <cell r="V3004">
            <v>0</v>
          </cell>
        </row>
        <row r="3005">
          <cell r="A3005" t="str">
            <v>R W Miller 1-2013-4</v>
          </cell>
          <cell r="B3005" t="str">
            <v>R W Miller 1-2013</v>
          </cell>
          <cell r="G3005">
            <v>0</v>
          </cell>
          <cell r="H3005">
            <v>54</v>
          </cell>
          <cell r="V3005">
            <v>0</v>
          </cell>
        </row>
        <row r="3006">
          <cell r="A3006" t="str">
            <v>R W Miller 1-2013-5</v>
          </cell>
          <cell r="B3006" t="str">
            <v>R W Miller 1-2013</v>
          </cell>
          <cell r="G3006">
            <v>0</v>
          </cell>
          <cell r="H3006">
            <v>55.8</v>
          </cell>
          <cell r="V3006">
            <v>0</v>
          </cell>
        </row>
        <row r="3007">
          <cell r="A3007" t="str">
            <v>R W Miller 1-2013-6</v>
          </cell>
          <cell r="B3007" t="str">
            <v>R W Miller 1-2013</v>
          </cell>
          <cell r="G3007">
            <v>0</v>
          </cell>
          <cell r="H3007">
            <v>54</v>
          </cell>
          <cell r="V3007">
            <v>0</v>
          </cell>
        </row>
        <row r="3008">
          <cell r="A3008" t="str">
            <v>R W Miller 1-2013-7</v>
          </cell>
          <cell r="B3008" t="str">
            <v>R W Miller 1-2013</v>
          </cell>
          <cell r="G3008">
            <v>3.89</v>
          </cell>
          <cell r="H3008">
            <v>55.8</v>
          </cell>
          <cell r="V3008">
            <v>194.9</v>
          </cell>
        </row>
        <row r="3009">
          <cell r="A3009" t="str">
            <v>R W Miller 1-2013-8</v>
          </cell>
          <cell r="B3009" t="str">
            <v>R W Miller 1-2013</v>
          </cell>
          <cell r="G3009">
            <v>1.24</v>
          </cell>
          <cell r="H3009">
            <v>55.8</v>
          </cell>
          <cell r="V3009">
            <v>55.94</v>
          </cell>
        </row>
        <row r="3010">
          <cell r="A3010" t="str">
            <v>R W Miller 1-2013-9</v>
          </cell>
          <cell r="B3010" t="str">
            <v>R W Miller 1-2013</v>
          </cell>
          <cell r="G3010">
            <v>0</v>
          </cell>
          <cell r="H3010">
            <v>54</v>
          </cell>
          <cell r="V3010">
            <v>0</v>
          </cell>
        </row>
        <row r="3011">
          <cell r="A3011" t="str">
            <v>R W Miller 1-2013-10</v>
          </cell>
          <cell r="B3011" t="str">
            <v>R W Miller 1-2013</v>
          </cell>
          <cell r="G3011">
            <v>0</v>
          </cell>
          <cell r="H3011">
            <v>55.8</v>
          </cell>
          <cell r="V3011">
            <v>0</v>
          </cell>
        </row>
        <row r="3012">
          <cell r="A3012" t="str">
            <v>R W Miller 1-2013-11</v>
          </cell>
          <cell r="B3012" t="str">
            <v>R W Miller 1-2013</v>
          </cell>
          <cell r="G3012">
            <v>0</v>
          </cell>
          <cell r="H3012">
            <v>54</v>
          </cell>
          <cell r="V3012">
            <v>0</v>
          </cell>
        </row>
        <row r="3013">
          <cell r="A3013" t="str">
            <v>R W Miller 1-2013-12</v>
          </cell>
          <cell r="B3013" t="str">
            <v>R W Miller 1-2013</v>
          </cell>
          <cell r="G3013">
            <v>0</v>
          </cell>
          <cell r="H3013">
            <v>55.8</v>
          </cell>
          <cell r="V3013">
            <v>0</v>
          </cell>
        </row>
        <row r="3014">
          <cell r="A3014" t="str">
            <v>R W Miller 1-2014-1</v>
          </cell>
          <cell r="B3014" t="str">
            <v>R W Miller 1-2014</v>
          </cell>
          <cell r="G3014">
            <v>0</v>
          </cell>
          <cell r="H3014">
            <v>55.8</v>
          </cell>
          <cell r="V3014">
            <v>0</v>
          </cell>
        </row>
        <row r="3015">
          <cell r="A3015" t="str">
            <v>R W Miller 1-2014-2</v>
          </cell>
          <cell r="B3015" t="str">
            <v>R W Miller 1-2014</v>
          </cell>
          <cell r="G3015">
            <v>0</v>
          </cell>
          <cell r="H3015">
            <v>50.4</v>
          </cell>
          <cell r="V3015">
            <v>0</v>
          </cell>
        </row>
        <row r="3016">
          <cell r="A3016" t="str">
            <v>R W Miller 1-2014-3</v>
          </cell>
          <cell r="B3016" t="str">
            <v>R W Miller 1-2014</v>
          </cell>
          <cell r="G3016">
            <v>0</v>
          </cell>
          <cell r="H3016">
            <v>55.8</v>
          </cell>
          <cell r="V3016">
            <v>0</v>
          </cell>
        </row>
        <row r="3017">
          <cell r="A3017" t="str">
            <v>R W Miller 1-2014-4</v>
          </cell>
          <cell r="B3017" t="str">
            <v>R W Miller 1-2014</v>
          </cell>
          <cell r="G3017">
            <v>0</v>
          </cell>
          <cell r="H3017">
            <v>54</v>
          </cell>
          <cell r="V3017">
            <v>0</v>
          </cell>
        </row>
        <row r="3018">
          <cell r="A3018" t="str">
            <v>R W Miller 1-2014-5</v>
          </cell>
          <cell r="B3018" t="str">
            <v>R W Miller 1-2014</v>
          </cell>
          <cell r="G3018">
            <v>0</v>
          </cell>
          <cell r="H3018">
            <v>55.8</v>
          </cell>
          <cell r="V3018">
            <v>0</v>
          </cell>
        </row>
        <row r="3019">
          <cell r="A3019" t="str">
            <v>R W Miller 1-2014-6</v>
          </cell>
          <cell r="B3019" t="str">
            <v>R W Miller 1-2014</v>
          </cell>
          <cell r="G3019">
            <v>0</v>
          </cell>
          <cell r="H3019">
            <v>54</v>
          </cell>
          <cell r="V3019">
            <v>0</v>
          </cell>
        </row>
        <row r="3020">
          <cell r="A3020" t="str">
            <v>R W Miller 1-2014-7</v>
          </cell>
          <cell r="B3020" t="str">
            <v>R W Miller 1-2014</v>
          </cell>
          <cell r="G3020">
            <v>2.56</v>
          </cell>
          <cell r="H3020">
            <v>55.8</v>
          </cell>
          <cell r="V3020">
            <v>124.17</v>
          </cell>
        </row>
        <row r="3021">
          <cell r="A3021" t="str">
            <v>R W Miller 1-2014-8</v>
          </cell>
          <cell r="B3021" t="str">
            <v>R W Miller 1-2014</v>
          </cell>
          <cell r="G3021">
            <v>2.0699999999999998</v>
          </cell>
          <cell r="H3021">
            <v>55.8</v>
          </cell>
          <cell r="V3021">
            <v>107.69</v>
          </cell>
        </row>
        <row r="3022">
          <cell r="A3022" t="str">
            <v>R W Miller 1-2014-9</v>
          </cell>
          <cell r="B3022" t="str">
            <v>R W Miller 1-2014</v>
          </cell>
          <cell r="G3022">
            <v>0</v>
          </cell>
          <cell r="H3022">
            <v>54</v>
          </cell>
          <cell r="V3022">
            <v>0</v>
          </cell>
        </row>
        <row r="3023">
          <cell r="A3023" t="str">
            <v>R W Miller 1-2014-10</v>
          </cell>
          <cell r="B3023" t="str">
            <v>R W Miller 1-2014</v>
          </cell>
          <cell r="G3023">
            <v>0</v>
          </cell>
          <cell r="H3023">
            <v>55.8</v>
          </cell>
          <cell r="V3023">
            <v>0</v>
          </cell>
        </row>
        <row r="3024">
          <cell r="A3024" t="str">
            <v>R W Miller 1-2014-11</v>
          </cell>
          <cell r="B3024" t="str">
            <v>R W Miller 1-2014</v>
          </cell>
          <cell r="G3024">
            <v>0</v>
          </cell>
          <cell r="H3024">
            <v>54</v>
          </cell>
          <cell r="V3024">
            <v>0</v>
          </cell>
        </row>
        <row r="3025">
          <cell r="A3025" t="str">
            <v>R W Miller 1-2014-12</v>
          </cell>
          <cell r="B3025" t="str">
            <v>R W Miller 1-2014</v>
          </cell>
          <cell r="G3025">
            <v>0</v>
          </cell>
          <cell r="H3025">
            <v>55.8</v>
          </cell>
          <cell r="V3025">
            <v>0</v>
          </cell>
        </row>
        <row r="3026">
          <cell r="A3026" t="str">
            <v>R W Miller 1-2015-1</v>
          </cell>
          <cell r="B3026" t="str">
            <v>R W Miller 1-2015</v>
          </cell>
          <cell r="G3026">
            <v>0</v>
          </cell>
          <cell r="H3026">
            <v>55.8</v>
          </cell>
          <cell r="V3026">
            <v>0</v>
          </cell>
        </row>
        <row r="3027">
          <cell r="A3027" t="str">
            <v>R W Miller 1-2015-2</v>
          </cell>
          <cell r="B3027" t="str">
            <v>R W Miller 1-2015</v>
          </cell>
          <cell r="G3027">
            <v>0</v>
          </cell>
          <cell r="H3027">
            <v>50.4</v>
          </cell>
          <cell r="V3027">
            <v>0</v>
          </cell>
        </row>
        <row r="3028">
          <cell r="A3028" t="str">
            <v>R W Miller 1-2015-3</v>
          </cell>
          <cell r="B3028" t="str">
            <v>R W Miller 1-2015</v>
          </cell>
          <cell r="G3028">
            <v>0</v>
          </cell>
          <cell r="H3028">
            <v>55.8</v>
          </cell>
          <cell r="V3028">
            <v>0</v>
          </cell>
        </row>
        <row r="3029">
          <cell r="A3029" t="str">
            <v>R W Miller 1-2015-4</v>
          </cell>
          <cell r="B3029" t="str">
            <v>R W Miller 1-2015</v>
          </cell>
          <cell r="G3029">
            <v>0</v>
          </cell>
          <cell r="H3029">
            <v>54</v>
          </cell>
          <cell r="V3029">
            <v>0</v>
          </cell>
        </row>
        <row r="3030">
          <cell r="A3030" t="str">
            <v>R W Miller 1-2015-5</v>
          </cell>
          <cell r="B3030" t="str">
            <v>R W Miller 1-2015</v>
          </cell>
          <cell r="G3030">
            <v>0</v>
          </cell>
          <cell r="H3030">
            <v>55.8</v>
          </cell>
          <cell r="V3030">
            <v>0</v>
          </cell>
        </row>
        <row r="3031">
          <cell r="A3031" t="str">
            <v>R W Miller 1-2015-6</v>
          </cell>
          <cell r="B3031" t="str">
            <v>R W Miller 1-2015</v>
          </cell>
          <cell r="G3031">
            <v>0</v>
          </cell>
          <cell r="H3031">
            <v>54</v>
          </cell>
          <cell r="V3031">
            <v>0</v>
          </cell>
        </row>
        <row r="3032">
          <cell r="A3032" t="str">
            <v>R W Miller 1-2015-7</v>
          </cell>
          <cell r="B3032" t="str">
            <v>R W Miller 1-2015</v>
          </cell>
          <cell r="G3032">
            <v>2.0699999999999998</v>
          </cell>
          <cell r="H3032">
            <v>55.8</v>
          </cell>
          <cell r="V3032">
            <v>107.52</v>
          </cell>
        </row>
        <row r="3033">
          <cell r="A3033" t="str">
            <v>R W Miller 1-2015-8</v>
          </cell>
          <cell r="B3033" t="str">
            <v>R W Miller 1-2015</v>
          </cell>
          <cell r="G3033">
            <v>0</v>
          </cell>
          <cell r="H3033">
            <v>55.8</v>
          </cell>
          <cell r="V3033">
            <v>0</v>
          </cell>
        </row>
        <row r="3034">
          <cell r="A3034" t="str">
            <v>R W Miller 1-2015-9</v>
          </cell>
          <cell r="B3034" t="str">
            <v>R W Miller 1-2015</v>
          </cell>
          <cell r="G3034">
            <v>0</v>
          </cell>
          <cell r="H3034">
            <v>54</v>
          </cell>
          <cell r="V3034">
            <v>0</v>
          </cell>
        </row>
        <row r="3035">
          <cell r="A3035" t="str">
            <v>R W Miller 1-2015-10</v>
          </cell>
          <cell r="B3035" t="str">
            <v>R W Miller 1-2015</v>
          </cell>
          <cell r="G3035">
            <v>0</v>
          </cell>
          <cell r="H3035">
            <v>55.8</v>
          </cell>
          <cell r="V3035">
            <v>0</v>
          </cell>
        </row>
        <row r="3036">
          <cell r="A3036" t="str">
            <v>R W Miller 1-2015-11</v>
          </cell>
          <cell r="B3036" t="str">
            <v>R W Miller 1-2015</v>
          </cell>
          <cell r="G3036">
            <v>0</v>
          </cell>
          <cell r="H3036">
            <v>54</v>
          </cell>
          <cell r="V3036">
            <v>0</v>
          </cell>
        </row>
        <row r="3037">
          <cell r="A3037" t="str">
            <v>R W Miller 1-2015-12</v>
          </cell>
          <cell r="B3037" t="str">
            <v>R W Miller 1-2015</v>
          </cell>
          <cell r="G3037">
            <v>0</v>
          </cell>
          <cell r="H3037">
            <v>55.8</v>
          </cell>
          <cell r="V3037">
            <v>0</v>
          </cell>
        </row>
        <row r="3038">
          <cell r="A3038" t="str">
            <v>R W Miller 1-2016-1</v>
          </cell>
          <cell r="B3038" t="str">
            <v>R W Miller 1-2016</v>
          </cell>
          <cell r="G3038">
            <v>0</v>
          </cell>
          <cell r="H3038">
            <v>55.8</v>
          </cell>
          <cell r="V3038">
            <v>0</v>
          </cell>
        </row>
        <row r="3039">
          <cell r="A3039" t="str">
            <v>R W Miller 1-2016-2</v>
          </cell>
          <cell r="B3039" t="str">
            <v>R W Miller 1-2016</v>
          </cell>
          <cell r="G3039">
            <v>0</v>
          </cell>
          <cell r="H3039">
            <v>50.4</v>
          </cell>
          <cell r="V3039">
            <v>0</v>
          </cell>
        </row>
        <row r="3040">
          <cell r="A3040" t="str">
            <v>R W Miller 1-2016-3</v>
          </cell>
          <cell r="B3040" t="str">
            <v>R W Miller 1-2016</v>
          </cell>
          <cell r="G3040">
            <v>0</v>
          </cell>
          <cell r="H3040">
            <v>55.8</v>
          </cell>
          <cell r="V3040">
            <v>0</v>
          </cell>
        </row>
        <row r="3041">
          <cell r="A3041" t="str">
            <v>R W Miller 1-2016-4</v>
          </cell>
          <cell r="B3041" t="str">
            <v>R W Miller 1-2016</v>
          </cell>
          <cell r="G3041">
            <v>0</v>
          </cell>
          <cell r="H3041">
            <v>54</v>
          </cell>
          <cell r="V3041">
            <v>0</v>
          </cell>
        </row>
        <row r="3042">
          <cell r="A3042" t="str">
            <v>R W Miller 1-2016-5</v>
          </cell>
          <cell r="B3042" t="str">
            <v>R W Miller 1-2016</v>
          </cell>
          <cell r="G3042">
            <v>0</v>
          </cell>
          <cell r="H3042">
            <v>55.8</v>
          </cell>
          <cell r="V3042">
            <v>0</v>
          </cell>
        </row>
        <row r="3043">
          <cell r="A3043" t="str">
            <v>R W Miller 1-2016-6</v>
          </cell>
          <cell r="B3043" t="str">
            <v>R W Miller 1-2016</v>
          </cell>
          <cell r="G3043">
            <v>0</v>
          </cell>
          <cell r="H3043">
            <v>54</v>
          </cell>
          <cell r="V3043">
            <v>0</v>
          </cell>
        </row>
        <row r="3044">
          <cell r="A3044" t="str">
            <v>R W Miller 1-2016-7</v>
          </cell>
          <cell r="B3044" t="str">
            <v>R W Miller 1-2016</v>
          </cell>
          <cell r="G3044">
            <v>0</v>
          </cell>
          <cell r="H3044">
            <v>55.8</v>
          </cell>
          <cell r="V3044">
            <v>0</v>
          </cell>
        </row>
        <row r="3045">
          <cell r="A3045" t="str">
            <v>R W Miller 1-2016-8</v>
          </cell>
          <cell r="B3045" t="str">
            <v>R W Miller 1-2016</v>
          </cell>
          <cell r="G3045">
            <v>0.74</v>
          </cell>
          <cell r="H3045">
            <v>55.8</v>
          </cell>
          <cell r="V3045">
            <v>37.020000000000003</v>
          </cell>
        </row>
        <row r="3046">
          <cell r="A3046" t="str">
            <v>R W Miller 1-2016-9</v>
          </cell>
          <cell r="B3046" t="str">
            <v>R W Miller 1-2016</v>
          </cell>
          <cell r="G3046">
            <v>0</v>
          </cell>
          <cell r="H3046">
            <v>54</v>
          </cell>
          <cell r="V3046">
            <v>0</v>
          </cell>
        </row>
        <row r="3047">
          <cell r="A3047" t="str">
            <v>R W Miller 1-2016-10</v>
          </cell>
          <cell r="B3047" t="str">
            <v>R W Miller 1-2016</v>
          </cell>
          <cell r="G3047">
            <v>0</v>
          </cell>
          <cell r="H3047">
            <v>55.8</v>
          </cell>
          <cell r="V3047">
            <v>0</v>
          </cell>
        </row>
        <row r="3048">
          <cell r="A3048" t="str">
            <v>R W Miller 1-2016-11</v>
          </cell>
          <cell r="B3048" t="str">
            <v>R W Miller 1-2016</v>
          </cell>
          <cell r="G3048">
            <v>0</v>
          </cell>
          <cell r="H3048">
            <v>54</v>
          </cell>
          <cell r="V3048">
            <v>0</v>
          </cell>
        </row>
        <row r="3049">
          <cell r="A3049" t="str">
            <v>R W Miller 1-2016-12</v>
          </cell>
          <cell r="B3049" t="str">
            <v>R W Miller 1-2016</v>
          </cell>
          <cell r="G3049">
            <v>0</v>
          </cell>
          <cell r="H3049">
            <v>55.8</v>
          </cell>
          <cell r="V3049">
            <v>0</v>
          </cell>
        </row>
        <row r="3050">
          <cell r="A3050" t="str">
            <v>R W Miller 1-2017-1</v>
          </cell>
          <cell r="B3050" t="str">
            <v>R W Miller 1-2017</v>
          </cell>
          <cell r="G3050">
            <v>0</v>
          </cell>
          <cell r="H3050">
            <v>55.8</v>
          </cell>
          <cell r="V3050">
            <v>0</v>
          </cell>
        </row>
        <row r="3051">
          <cell r="A3051" t="str">
            <v>R W Miller 1-2017-2</v>
          </cell>
          <cell r="B3051" t="str">
            <v>R W Miller 1-2017</v>
          </cell>
          <cell r="G3051">
            <v>0</v>
          </cell>
          <cell r="H3051">
            <v>50.4</v>
          </cell>
          <cell r="V3051">
            <v>0</v>
          </cell>
        </row>
        <row r="3052">
          <cell r="A3052" t="str">
            <v>R W Miller 1-2017-3</v>
          </cell>
          <cell r="B3052" t="str">
            <v>R W Miller 1-2017</v>
          </cell>
          <cell r="G3052">
            <v>0</v>
          </cell>
          <cell r="H3052">
            <v>55.8</v>
          </cell>
          <cell r="V3052">
            <v>0</v>
          </cell>
        </row>
        <row r="3053">
          <cell r="A3053" t="str">
            <v>R W Miller 1-2017-4</v>
          </cell>
          <cell r="B3053" t="str">
            <v>R W Miller 1-2017</v>
          </cell>
          <cell r="G3053">
            <v>0</v>
          </cell>
          <cell r="H3053">
            <v>54</v>
          </cell>
          <cell r="V3053">
            <v>0</v>
          </cell>
        </row>
        <row r="3054">
          <cell r="A3054" t="str">
            <v>R W Miller 1-2017-5</v>
          </cell>
          <cell r="B3054" t="str">
            <v>R W Miller 1-2017</v>
          </cell>
          <cell r="G3054">
            <v>0</v>
          </cell>
          <cell r="H3054">
            <v>55.8</v>
          </cell>
          <cell r="V3054">
            <v>0</v>
          </cell>
        </row>
        <row r="3055">
          <cell r="A3055" t="str">
            <v>R W Miller 1-2017-6</v>
          </cell>
          <cell r="B3055" t="str">
            <v>R W Miller 1-2017</v>
          </cell>
          <cell r="G3055">
            <v>0</v>
          </cell>
          <cell r="H3055">
            <v>54</v>
          </cell>
          <cell r="V3055">
            <v>0</v>
          </cell>
        </row>
        <row r="3056">
          <cell r="A3056" t="str">
            <v>R W Miller 1-2017-7</v>
          </cell>
          <cell r="B3056" t="str">
            <v>R W Miller 1-2017</v>
          </cell>
          <cell r="G3056">
            <v>1.49</v>
          </cell>
          <cell r="H3056">
            <v>55.8</v>
          </cell>
          <cell r="V3056">
            <v>77.08</v>
          </cell>
        </row>
        <row r="3057">
          <cell r="A3057" t="str">
            <v>R W Miller 1-2017-8</v>
          </cell>
          <cell r="B3057" t="str">
            <v>R W Miller 1-2017</v>
          </cell>
          <cell r="G3057">
            <v>0</v>
          </cell>
          <cell r="H3057">
            <v>55.8</v>
          </cell>
          <cell r="V3057">
            <v>0</v>
          </cell>
        </row>
        <row r="3058">
          <cell r="A3058" t="str">
            <v>R W Miller 1-2017-9</v>
          </cell>
          <cell r="B3058" t="str">
            <v>R W Miller 1-2017</v>
          </cell>
          <cell r="G3058">
            <v>0.96</v>
          </cell>
          <cell r="H3058">
            <v>54</v>
          </cell>
          <cell r="V3058">
            <v>43.95</v>
          </cell>
        </row>
        <row r="3059">
          <cell r="A3059" t="str">
            <v>R W Miller 1-2017-10</v>
          </cell>
          <cell r="B3059" t="str">
            <v>R W Miller 1-2017</v>
          </cell>
          <cell r="G3059">
            <v>0</v>
          </cell>
          <cell r="H3059">
            <v>55.8</v>
          </cell>
          <cell r="V3059">
            <v>0</v>
          </cell>
        </row>
        <row r="3060">
          <cell r="A3060" t="str">
            <v>R W Miller 1-2017-11</v>
          </cell>
          <cell r="B3060" t="str">
            <v>R W Miller 1-2017</v>
          </cell>
          <cell r="G3060">
            <v>0</v>
          </cell>
          <cell r="H3060">
            <v>54</v>
          </cell>
          <cell r="V3060">
            <v>0</v>
          </cell>
        </row>
        <row r="3061">
          <cell r="A3061" t="str">
            <v>R W Miller 1-2017-12</v>
          </cell>
          <cell r="B3061" t="str">
            <v>R W Miller 1-2017</v>
          </cell>
          <cell r="G3061">
            <v>0</v>
          </cell>
          <cell r="H3061">
            <v>55.8</v>
          </cell>
          <cell r="V3061">
            <v>0</v>
          </cell>
        </row>
        <row r="3062">
          <cell r="A3062" t="str">
            <v>R W Miller 1-2018-1</v>
          </cell>
          <cell r="B3062" t="str">
            <v>R W Miller 1-2018</v>
          </cell>
          <cell r="G3062">
            <v>0</v>
          </cell>
          <cell r="H3062">
            <v>55.8</v>
          </cell>
          <cell r="V3062">
            <v>0</v>
          </cell>
        </row>
        <row r="3063">
          <cell r="A3063" t="str">
            <v>R W Miller 1-2018-2</v>
          </cell>
          <cell r="B3063" t="str">
            <v>R W Miller 1-2018</v>
          </cell>
          <cell r="G3063">
            <v>0</v>
          </cell>
          <cell r="H3063">
            <v>50.4</v>
          </cell>
          <cell r="V3063">
            <v>0</v>
          </cell>
        </row>
        <row r="3064">
          <cell r="A3064" t="str">
            <v>R W Miller 1-2018-3</v>
          </cell>
          <cell r="B3064" t="str">
            <v>R W Miller 1-2018</v>
          </cell>
          <cell r="G3064">
            <v>0</v>
          </cell>
          <cell r="H3064">
            <v>55.8</v>
          </cell>
          <cell r="V3064">
            <v>0</v>
          </cell>
        </row>
        <row r="3065">
          <cell r="A3065" t="str">
            <v>R W Miller 1-2018-4</v>
          </cell>
          <cell r="B3065" t="str">
            <v>R W Miller 1-2018</v>
          </cell>
          <cell r="G3065">
            <v>0</v>
          </cell>
          <cell r="H3065">
            <v>54</v>
          </cell>
          <cell r="V3065">
            <v>0</v>
          </cell>
        </row>
        <row r="3066">
          <cell r="A3066" t="str">
            <v>R W Miller 1-2018-5</v>
          </cell>
          <cell r="B3066" t="str">
            <v>R W Miller 1-2018</v>
          </cell>
          <cell r="G3066">
            <v>0</v>
          </cell>
          <cell r="H3066">
            <v>55.8</v>
          </cell>
          <cell r="V3066">
            <v>0</v>
          </cell>
        </row>
        <row r="3067">
          <cell r="A3067" t="str">
            <v>R W Miller 1-2018-6</v>
          </cell>
          <cell r="B3067" t="str">
            <v>R W Miller 1-2018</v>
          </cell>
          <cell r="G3067">
            <v>0</v>
          </cell>
          <cell r="H3067">
            <v>54</v>
          </cell>
          <cell r="V3067">
            <v>0</v>
          </cell>
        </row>
        <row r="3068">
          <cell r="A3068" t="str">
            <v>R W Miller 1-2018-7</v>
          </cell>
          <cell r="B3068" t="str">
            <v>R W Miller 1-2018</v>
          </cell>
          <cell r="G3068">
            <v>1.1599999999999999</v>
          </cell>
          <cell r="H3068">
            <v>55.8</v>
          </cell>
          <cell r="V3068">
            <v>54.05</v>
          </cell>
        </row>
        <row r="3069">
          <cell r="A3069" t="str">
            <v>R W Miller 1-2018-8</v>
          </cell>
          <cell r="B3069" t="str">
            <v>R W Miller 1-2018</v>
          </cell>
          <cell r="G3069">
            <v>0</v>
          </cell>
          <cell r="H3069">
            <v>55.8</v>
          </cell>
          <cell r="V3069">
            <v>0</v>
          </cell>
        </row>
        <row r="3070">
          <cell r="A3070" t="str">
            <v>R W Miller 1-2018-9</v>
          </cell>
          <cell r="B3070" t="str">
            <v>R W Miller 1-2018</v>
          </cell>
          <cell r="G3070">
            <v>0</v>
          </cell>
          <cell r="H3070">
            <v>54</v>
          </cell>
          <cell r="V3070">
            <v>0</v>
          </cell>
        </row>
        <row r="3071">
          <cell r="A3071" t="str">
            <v>R W Miller 1-2018-10</v>
          </cell>
          <cell r="B3071" t="str">
            <v>R W Miller 1-2018</v>
          </cell>
          <cell r="G3071">
            <v>0</v>
          </cell>
          <cell r="H3071">
            <v>55.8</v>
          </cell>
          <cell r="V3071">
            <v>0</v>
          </cell>
        </row>
        <row r="3072">
          <cell r="A3072" t="str">
            <v>R W Miller 1-2018-11</v>
          </cell>
          <cell r="B3072" t="str">
            <v>R W Miller 1-2018</v>
          </cell>
          <cell r="G3072">
            <v>0</v>
          </cell>
          <cell r="H3072">
            <v>54</v>
          </cell>
          <cell r="V3072">
            <v>0</v>
          </cell>
        </row>
        <row r="3073">
          <cell r="A3073" t="str">
            <v>R W Miller 1-2018-12</v>
          </cell>
          <cell r="B3073" t="str">
            <v>R W Miller 1-2018</v>
          </cell>
          <cell r="G3073">
            <v>0</v>
          </cell>
          <cell r="H3073">
            <v>55.8</v>
          </cell>
          <cell r="V3073">
            <v>0</v>
          </cell>
        </row>
        <row r="3074">
          <cell r="A3074" t="str">
            <v>R W Miller 1-2019-1</v>
          </cell>
          <cell r="B3074" t="str">
            <v>R W Miller 1-2019</v>
          </cell>
          <cell r="G3074">
            <v>0</v>
          </cell>
          <cell r="H3074">
            <v>55.8</v>
          </cell>
          <cell r="V3074">
            <v>0</v>
          </cell>
        </row>
        <row r="3075">
          <cell r="A3075" t="str">
            <v>R W Miller 1-2019-2</v>
          </cell>
          <cell r="B3075" t="str">
            <v>R W Miller 1-2019</v>
          </cell>
          <cell r="G3075">
            <v>0</v>
          </cell>
          <cell r="H3075">
            <v>50.4</v>
          </cell>
          <cell r="V3075">
            <v>0</v>
          </cell>
        </row>
        <row r="3076">
          <cell r="A3076" t="str">
            <v>R W Miller 1-2019-3</v>
          </cell>
          <cell r="B3076" t="str">
            <v>R W Miller 1-2019</v>
          </cell>
          <cell r="G3076">
            <v>0</v>
          </cell>
          <cell r="H3076">
            <v>55.8</v>
          </cell>
          <cell r="V3076">
            <v>0</v>
          </cell>
        </row>
        <row r="3077">
          <cell r="A3077" t="str">
            <v>R W Miller 1-2019-4</v>
          </cell>
          <cell r="B3077" t="str">
            <v>R W Miller 1-2019</v>
          </cell>
          <cell r="G3077">
            <v>0</v>
          </cell>
          <cell r="H3077">
            <v>54</v>
          </cell>
          <cell r="V3077">
            <v>0</v>
          </cell>
        </row>
        <row r="3078">
          <cell r="A3078" t="str">
            <v>R W Miller 1-2019-5</v>
          </cell>
          <cell r="B3078" t="str">
            <v>R W Miller 1-2019</v>
          </cell>
          <cell r="G3078">
            <v>0</v>
          </cell>
          <cell r="H3078">
            <v>55.8</v>
          </cell>
          <cell r="V3078">
            <v>0</v>
          </cell>
        </row>
        <row r="3079">
          <cell r="A3079" t="str">
            <v>R W Miller 1-2019-6</v>
          </cell>
          <cell r="B3079" t="str">
            <v>R W Miller 1-2019</v>
          </cell>
          <cell r="G3079">
            <v>0</v>
          </cell>
          <cell r="H3079">
            <v>54</v>
          </cell>
          <cell r="V3079">
            <v>0</v>
          </cell>
        </row>
        <row r="3080">
          <cell r="A3080" t="str">
            <v>R W Miller 1-2019-7</v>
          </cell>
          <cell r="B3080" t="str">
            <v>R W Miller 1-2019</v>
          </cell>
          <cell r="G3080">
            <v>1.57</v>
          </cell>
          <cell r="H3080">
            <v>55.8</v>
          </cell>
          <cell r="V3080">
            <v>79.849999999999994</v>
          </cell>
        </row>
        <row r="3081">
          <cell r="A3081" t="str">
            <v>R W Miller 1-2019-8</v>
          </cell>
          <cell r="B3081" t="str">
            <v>R W Miller 1-2019</v>
          </cell>
          <cell r="G3081">
            <v>0</v>
          </cell>
          <cell r="H3081">
            <v>55.8</v>
          </cell>
          <cell r="V3081">
            <v>0</v>
          </cell>
        </row>
        <row r="3082">
          <cell r="A3082" t="str">
            <v>R W Miller 1-2019-9</v>
          </cell>
          <cell r="B3082" t="str">
            <v>R W Miller 1-2019</v>
          </cell>
          <cell r="G3082">
            <v>0</v>
          </cell>
          <cell r="H3082">
            <v>54</v>
          </cell>
          <cell r="V3082">
            <v>0</v>
          </cell>
        </row>
        <row r="3083">
          <cell r="A3083" t="str">
            <v>R W Miller 1-2019-10</v>
          </cell>
          <cell r="B3083" t="str">
            <v>R W Miller 1-2019</v>
          </cell>
          <cell r="G3083">
            <v>0</v>
          </cell>
          <cell r="H3083">
            <v>55.8</v>
          </cell>
          <cell r="V3083">
            <v>0</v>
          </cell>
        </row>
        <row r="3084">
          <cell r="A3084" t="str">
            <v>R W Miller 1-2019-11</v>
          </cell>
          <cell r="B3084" t="str">
            <v>R W Miller 1-2019</v>
          </cell>
          <cell r="G3084">
            <v>0</v>
          </cell>
          <cell r="H3084">
            <v>54</v>
          </cell>
          <cell r="V3084">
            <v>0</v>
          </cell>
        </row>
        <row r="3085">
          <cell r="A3085" t="str">
            <v>R W Miller 1-2019-12</v>
          </cell>
          <cell r="B3085" t="str">
            <v>R W Miller 1-2019</v>
          </cell>
          <cell r="G3085">
            <v>0</v>
          </cell>
          <cell r="H3085">
            <v>55.8</v>
          </cell>
          <cell r="V3085">
            <v>0</v>
          </cell>
        </row>
        <row r="3086">
          <cell r="A3086" t="str">
            <v>R W Miller 1-2020-1</v>
          </cell>
          <cell r="B3086" t="str">
            <v>R W Miller 1-2020</v>
          </cell>
          <cell r="G3086">
            <v>0</v>
          </cell>
          <cell r="H3086">
            <v>55.8</v>
          </cell>
          <cell r="V3086">
            <v>0</v>
          </cell>
        </row>
        <row r="3087">
          <cell r="A3087" t="str">
            <v>R W Miller 1-2020-2</v>
          </cell>
          <cell r="B3087" t="str">
            <v>R W Miller 1-2020</v>
          </cell>
          <cell r="G3087">
            <v>0</v>
          </cell>
          <cell r="H3087">
            <v>50.4</v>
          </cell>
          <cell r="V3087">
            <v>0</v>
          </cell>
        </row>
        <row r="3088">
          <cell r="A3088" t="str">
            <v>R W Miller 1-2020-3</v>
          </cell>
          <cell r="B3088" t="str">
            <v>R W Miller 1-2020</v>
          </cell>
          <cell r="G3088">
            <v>0</v>
          </cell>
          <cell r="H3088">
            <v>55.8</v>
          </cell>
          <cell r="V3088">
            <v>0</v>
          </cell>
        </row>
        <row r="3089">
          <cell r="A3089" t="str">
            <v>R W Miller 1-2020-4</v>
          </cell>
          <cell r="B3089" t="str">
            <v>R W Miller 1-2020</v>
          </cell>
          <cell r="G3089">
            <v>0</v>
          </cell>
          <cell r="H3089">
            <v>54</v>
          </cell>
          <cell r="V3089">
            <v>0</v>
          </cell>
        </row>
        <row r="3090">
          <cell r="A3090" t="str">
            <v>R W Miller 1-2020-5</v>
          </cell>
          <cell r="B3090" t="str">
            <v>R W Miller 1-2020</v>
          </cell>
          <cell r="G3090">
            <v>0</v>
          </cell>
          <cell r="H3090">
            <v>55.8</v>
          </cell>
          <cell r="V3090">
            <v>0</v>
          </cell>
        </row>
        <row r="3091">
          <cell r="A3091" t="str">
            <v>R W Miller 1-2020-6</v>
          </cell>
          <cell r="B3091" t="str">
            <v>R W Miller 1-2020</v>
          </cell>
          <cell r="G3091">
            <v>0</v>
          </cell>
          <cell r="H3091">
            <v>54</v>
          </cell>
          <cell r="V3091">
            <v>0</v>
          </cell>
        </row>
        <row r="3092">
          <cell r="A3092" t="str">
            <v>R W Miller 1-2020-7</v>
          </cell>
          <cell r="B3092" t="str">
            <v>R W Miller 1-2020</v>
          </cell>
          <cell r="G3092">
            <v>1.41</v>
          </cell>
          <cell r="H3092">
            <v>55.8</v>
          </cell>
          <cell r="V3092">
            <v>69.790000000000006</v>
          </cell>
        </row>
        <row r="3093">
          <cell r="A3093" t="str">
            <v>R W Miller 1-2020-8</v>
          </cell>
          <cell r="B3093" t="str">
            <v>R W Miller 1-2020</v>
          </cell>
          <cell r="G3093">
            <v>1.1599999999999999</v>
          </cell>
          <cell r="H3093">
            <v>55.8</v>
          </cell>
          <cell r="V3093">
            <v>54.07</v>
          </cell>
        </row>
        <row r="3094">
          <cell r="A3094" t="str">
            <v>R W Miller 1-2020-9</v>
          </cell>
          <cell r="B3094" t="str">
            <v>R W Miller 1-2020</v>
          </cell>
          <cell r="G3094">
            <v>0</v>
          </cell>
          <cell r="H3094">
            <v>54</v>
          </cell>
          <cell r="V3094">
            <v>0</v>
          </cell>
        </row>
        <row r="3095">
          <cell r="A3095" t="str">
            <v>R W Miller 1-2020-10</v>
          </cell>
          <cell r="B3095" t="str">
            <v>R W Miller 1-2020</v>
          </cell>
          <cell r="G3095">
            <v>0</v>
          </cell>
          <cell r="H3095">
            <v>55.8</v>
          </cell>
          <cell r="V3095">
            <v>0</v>
          </cell>
        </row>
        <row r="3096">
          <cell r="A3096" t="str">
            <v>R W Miller 1-2020-11</v>
          </cell>
          <cell r="B3096" t="str">
            <v>R W Miller 1-2020</v>
          </cell>
          <cell r="G3096">
            <v>0</v>
          </cell>
          <cell r="H3096">
            <v>54</v>
          </cell>
          <cell r="V3096">
            <v>0</v>
          </cell>
        </row>
        <row r="3097">
          <cell r="A3097" t="str">
            <v>R W Miller 1-2020-12</v>
          </cell>
          <cell r="B3097" t="str">
            <v>R W Miller 1-2020</v>
          </cell>
          <cell r="G3097">
            <v>0</v>
          </cell>
          <cell r="H3097">
            <v>55.8</v>
          </cell>
          <cell r="V3097">
            <v>0</v>
          </cell>
        </row>
        <row r="3098">
          <cell r="A3098" t="str">
            <v>R W Miller 1-2021-1</v>
          </cell>
          <cell r="B3098" t="str">
            <v>R W Miller 1-2021</v>
          </cell>
          <cell r="G3098">
            <v>0</v>
          </cell>
          <cell r="H3098">
            <v>55.8</v>
          </cell>
          <cell r="V3098">
            <v>0</v>
          </cell>
        </row>
        <row r="3099">
          <cell r="A3099" t="str">
            <v>R W Miller 1-2021-2</v>
          </cell>
          <cell r="B3099" t="str">
            <v>R W Miller 1-2021</v>
          </cell>
          <cell r="G3099">
            <v>0</v>
          </cell>
          <cell r="H3099">
            <v>50.4</v>
          </cell>
          <cell r="V3099">
            <v>0</v>
          </cell>
        </row>
        <row r="3100">
          <cell r="A3100" t="str">
            <v>R W Miller 1-2021-3</v>
          </cell>
          <cell r="B3100" t="str">
            <v>R W Miller 1-2021</v>
          </cell>
          <cell r="G3100">
            <v>0</v>
          </cell>
          <cell r="H3100">
            <v>55.8</v>
          </cell>
          <cell r="V3100">
            <v>0</v>
          </cell>
        </row>
        <row r="3101">
          <cell r="A3101" t="str">
            <v>R W Miller 1-2021-4</v>
          </cell>
          <cell r="B3101" t="str">
            <v>R W Miller 1-2021</v>
          </cell>
          <cell r="G3101">
            <v>0</v>
          </cell>
          <cell r="H3101">
            <v>54</v>
          </cell>
          <cell r="V3101">
            <v>0</v>
          </cell>
        </row>
        <row r="3102">
          <cell r="A3102" t="str">
            <v>R W Miller 1-2021-5</v>
          </cell>
          <cell r="B3102" t="str">
            <v>R W Miller 1-2021</v>
          </cell>
          <cell r="G3102">
            <v>0</v>
          </cell>
          <cell r="H3102">
            <v>55.8</v>
          </cell>
          <cell r="V3102">
            <v>0</v>
          </cell>
        </row>
        <row r="3103">
          <cell r="A3103" t="str">
            <v>R W Miller 1-2021-6</v>
          </cell>
          <cell r="B3103" t="str">
            <v>R W Miller 1-2021</v>
          </cell>
          <cell r="G3103">
            <v>0</v>
          </cell>
          <cell r="H3103">
            <v>54</v>
          </cell>
          <cell r="V3103">
            <v>0</v>
          </cell>
        </row>
        <row r="3104">
          <cell r="A3104" t="str">
            <v>R W Miller 1-2021-7</v>
          </cell>
          <cell r="B3104" t="str">
            <v>R W Miller 1-2021</v>
          </cell>
          <cell r="G3104">
            <v>1.49</v>
          </cell>
          <cell r="H3104">
            <v>55.8</v>
          </cell>
          <cell r="V3104">
            <v>79.069999999999993</v>
          </cell>
        </row>
        <row r="3105">
          <cell r="A3105" t="str">
            <v>R W Miller 1-2021-8</v>
          </cell>
          <cell r="B3105" t="str">
            <v>R W Miller 1-2021</v>
          </cell>
          <cell r="G3105">
            <v>0</v>
          </cell>
          <cell r="H3105">
            <v>55.8</v>
          </cell>
          <cell r="V3105">
            <v>0</v>
          </cell>
        </row>
        <row r="3106">
          <cell r="A3106" t="str">
            <v>R W Miller 1-2021-9</v>
          </cell>
          <cell r="B3106" t="str">
            <v>R W Miller 1-2021</v>
          </cell>
          <cell r="G3106">
            <v>0</v>
          </cell>
          <cell r="H3106">
            <v>54</v>
          </cell>
          <cell r="V3106">
            <v>0</v>
          </cell>
        </row>
        <row r="3107">
          <cell r="A3107" t="str">
            <v>R W Miller 1-2021-10</v>
          </cell>
          <cell r="B3107" t="str">
            <v>R W Miller 1-2021</v>
          </cell>
          <cell r="G3107">
            <v>0</v>
          </cell>
          <cell r="H3107">
            <v>55.8</v>
          </cell>
          <cell r="V3107">
            <v>0</v>
          </cell>
        </row>
        <row r="3108">
          <cell r="A3108" t="str">
            <v>R W Miller 1-2021-11</v>
          </cell>
          <cell r="B3108" t="str">
            <v>R W Miller 1-2021</v>
          </cell>
          <cell r="G3108">
            <v>0</v>
          </cell>
          <cell r="H3108">
            <v>54</v>
          </cell>
          <cell r="V3108">
            <v>0</v>
          </cell>
        </row>
        <row r="3109">
          <cell r="A3109" t="str">
            <v>R W Miller 1-2021-12</v>
          </cell>
          <cell r="B3109" t="str">
            <v>R W Miller 1-2021</v>
          </cell>
          <cell r="G3109">
            <v>0</v>
          </cell>
          <cell r="H3109">
            <v>55.8</v>
          </cell>
          <cell r="V3109">
            <v>0</v>
          </cell>
        </row>
        <row r="3110">
          <cell r="A3110" t="str">
            <v>R W Miller 1-2022-1</v>
          </cell>
          <cell r="B3110" t="str">
            <v>R W Miller 1-2022</v>
          </cell>
          <cell r="G3110">
            <v>0</v>
          </cell>
          <cell r="H3110">
            <v>55.8</v>
          </cell>
          <cell r="V3110">
            <v>0</v>
          </cell>
        </row>
        <row r="3111">
          <cell r="A3111" t="str">
            <v>R W Miller 1-2022-2</v>
          </cell>
          <cell r="B3111" t="str">
            <v>R W Miller 1-2022</v>
          </cell>
          <cell r="G3111">
            <v>0</v>
          </cell>
          <cell r="H3111">
            <v>50.4</v>
          </cell>
          <cell r="V3111">
            <v>0</v>
          </cell>
        </row>
        <row r="3112">
          <cell r="A3112" t="str">
            <v>R W Miller 1-2022-3</v>
          </cell>
          <cell r="B3112" t="str">
            <v>R W Miller 1-2022</v>
          </cell>
          <cell r="G3112">
            <v>0</v>
          </cell>
          <cell r="H3112">
            <v>55.8</v>
          </cell>
          <cell r="V3112">
            <v>0</v>
          </cell>
        </row>
        <row r="3113">
          <cell r="A3113" t="str">
            <v>R W Miller 1-2022-4</v>
          </cell>
          <cell r="B3113" t="str">
            <v>R W Miller 1-2022</v>
          </cell>
          <cell r="G3113">
            <v>0</v>
          </cell>
          <cell r="H3113">
            <v>54</v>
          </cell>
          <cell r="V3113">
            <v>0</v>
          </cell>
        </row>
        <row r="3114">
          <cell r="A3114" t="str">
            <v>R W Miller 1-2022-5</v>
          </cell>
          <cell r="B3114" t="str">
            <v>R W Miller 1-2022</v>
          </cell>
          <cell r="G3114">
            <v>0</v>
          </cell>
          <cell r="H3114">
            <v>55.8</v>
          </cell>
          <cell r="V3114">
            <v>0</v>
          </cell>
        </row>
        <row r="3115">
          <cell r="A3115" t="str">
            <v>R W Miller 1-2022-6</v>
          </cell>
          <cell r="B3115" t="str">
            <v>R W Miller 1-2022</v>
          </cell>
          <cell r="G3115">
            <v>0</v>
          </cell>
          <cell r="H3115">
            <v>54</v>
          </cell>
          <cell r="V3115">
            <v>0</v>
          </cell>
        </row>
        <row r="3116">
          <cell r="A3116" t="str">
            <v>R W Miller 1-2022-7</v>
          </cell>
          <cell r="B3116" t="str">
            <v>R W Miller 1-2022</v>
          </cell>
          <cell r="G3116">
            <v>0</v>
          </cell>
          <cell r="H3116">
            <v>55.8</v>
          </cell>
          <cell r="V3116">
            <v>0</v>
          </cell>
        </row>
        <row r="3117">
          <cell r="A3117" t="str">
            <v>R W Miller 1-2022-8</v>
          </cell>
          <cell r="B3117" t="str">
            <v>R W Miller 1-2022</v>
          </cell>
          <cell r="G3117">
            <v>1.49</v>
          </cell>
          <cell r="H3117">
            <v>55.8</v>
          </cell>
          <cell r="V3117">
            <v>74.3</v>
          </cell>
        </row>
        <row r="3118">
          <cell r="A3118" t="str">
            <v>R W Miller 1-2022-9</v>
          </cell>
          <cell r="B3118" t="str">
            <v>R W Miller 1-2022</v>
          </cell>
          <cell r="G3118">
            <v>0</v>
          </cell>
          <cell r="H3118">
            <v>54</v>
          </cell>
          <cell r="V3118">
            <v>0</v>
          </cell>
        </row>
        <row r="3119">
          <cell r="A3119" t="str">
            <v>R W Miller 1-2022-10</v>
          </cell>
          <cell r="B3119" t="str">
            <v>R W Miller 1-2022</v>
          </cell>
          <cell r="G3119">
            <v>0</v>
          </cell>
          <cell r="H3119">
            <v>55.8</v>
          </cell>
          <cell r="V3119">
            <v>0</v>
          </cell>
        </row>
        <row r="3120">
          <cell r="A3120" t="str">
            <v>R W Miller 1-2022-11</v>
          </cell>
          <cell r="B3120" t="str">
            <v>R W Miller 1-2022</v>
          </cell>
          <cell r="G3120">
            <v>0</v>
          </cell>
          <cell r="H3120">
            <v>54</v>
          </cell>
          <cell r="V3120">
            <v>0</v>
          </cell>
        </row>
        <row r="3121">
          <cell r="A3121" t="str">
            <v>R W Miller 1-2022-12</v>
          </cell>
          <cell r="B3121" t="str">
            <v>R W Miller 1-2022</v>
          </cell>
          <cell r="G3121">
            <v>0</v>
          </cell>
          <cell r="H3121">
            <v>55.8</v>
          </cell>
          <cell r="V3121">
            <v>0</v>
          </cell>
        </row>
        <row r="3122">
          <cell r="A3122" t="str">
            <v>--</v>
          </cell>
          <cell r="B3122" t="str">
            <v>-</v>
          </cell>
          <cell r="V3122">
            <v>0</v>
          </cell>
        </row>
        <row r="3123">
          <cell r="A3123" t="str">
            <v>--</v>
          </cell>
          <cell r="B3123" t="str">
            <v>-</v>
          </cell>
          <cell r="V3123">
            <v>0</v>
          </cell>
        </row>
        <row r="3124">
          <cell r="A3124" t="str">
            <v>--</v>
          </cell>
          <cell r="B3124" t="str">
            <v>-</v>
          </cell>
          <cell r="V3124">
            <v>0</v>
          </cell>
        </row>
        <row r="3125">
          <cell r="A3125" t="str">
            <v>R W Miller 2-2003-4</v>
          </cell>
          <cell r="B3125" t="str">
            <v>R W Miller 2-2003</v>
          </cell>
          <cell r="G3125">
            <v>0</v>
          </cell>
          <cell r="H3125">
            <v>86.4</v>
          </cell>
          <cell r="V3125">
            <v>0</v>
          </cell>
        </row>
        <row r="3126">
          <cell r="A3126" t="str">
            <v>R W Miller 2-2003-5</v>
          </cell>
          <cell r="B3126" t="str">
            <v>R W Miller 2-2003</v>
          </cell>
          <cell r="G3126">
            <v>4.72</v>
          </cell>
          <cell r="H3126">
            <v>89.28</v>
          </cell>
          <cell r="V3126">
            <v>268.44</v>
          </cell>
        </row>
        <row r="3127">
          <cell r="A3127" t="str">
            <v>R W Miller 2-2003-6</v>
          </cell>
          <cell r="B3127" t="str">
            <v>R W Miller 2-2003</v>
          </cell>
          <cell r="G3127">
            <v>21.06</v>
          </cell>
          <cell r="H3127">
            <v>86.4</v>
          </cell>
          <cell r="V3127">
            <v>1082.96</v>
          </cell>
        </row>
        <row r="3128">
          <cell r="A3128" t="str">
            <v>R W Miller 2-2003-7</v>
          </cell>
          <cell r="B3128" t="str">
            <v>R W Miller 2-2003</v>
          </cell>
          <cell r="G3128">
            <v>35.43</v>
          </cell>
          <cell r="H3128">
            <v>89.28</v>
          </cell>
          <cell r="V3128">
            <v>1834.1938</v>
          </cell>
        </row>
        <row r="3129">
          <cell r="A3129" t="str">
            <v>R W Miller 2-2003-8</v>
          </cell>
          <cell r="B3129" t="str">
            <v>R W Miller 2-2003</v>
          </cell>
          <cell r="G3129">
            <v>28.67</v>
          </cell>
          <cell r="H3129">
            <v>89.28</v>
          </cell>
          <cell r="V3129">
            <v>1563.6446000000001</v>
          </cell>
        </row>
        <row r="3130">
          <cell r="A3130" t="str">
            <v>R W Miller 2-2003-9</v>
          </cell>
          <cell r="B3130" t="str">
            <v>R W Miller 2-2003</v>
          </cell>
          <cell r="G3130">
            <v>23.87</v>
          </cell>
          <cell r="H3130">
            <v>86.4</v>
          </cell>
          <cell r="V3130">
            <v>1265.8068999999998</v>
          </cell>
        </row>
        <row r="3131">
          <cell r="A3131" t="str">
            <v>R W Miller 2-2003-10</v>
          </cell>
          <cell r="B3131" t="str">
            <v>R W Miller 2-2003</v>
          </cell>
          <cell r="G3131">
            <v>12.87</v>
          </cell>
          <cell r="H3131">
            <v>89.28</v>
          </cell>
          <cell r="V3131">
            <v>747.07</v>
          </cell>
        </row>
        <row r="3132">
          <cell r="A3132" t="str">
            <v>R W Miller 2-2003-11</v>
          </cell>
          <cell r="B3132" t="str">
            <v>R W Miller 2-2003</v>
          </cell>
          <cell r="G3132">
            <v>0</v>
          </cell>
          <cell r="H3132">
            <v>86.4</v>
          </cell>
          <cell r="V3132">
            <v>0</v>
          </cell>
        </row>
        <row r="3133">
          <cell r="A3133" t="str">
            <v>R W Miller 2-2003-12</v>
          </cell>
          <cell r="B3133" t="str">
            <v>R W Miller 2-2003</v>
          </cell>
          <cell r="G3133">
            <v>7.15</v>
          </cell>
          <cell r="H3133">
            <v>89.28</v>
          </cell>
          <cell r="V3133">
            <v>380.03</v>
          </cell>
        </row>
        <row r="3134">
          <cell r="A3134" t="str">
            <v>R W Miller 2-2004-1</v>
          </cell>
          <cell r="B3134" t="str">
            <v>R W Miller 2-2004</v>
          </cell>
          <cell r="G3134">
            <v>3.52</v>
          </cell>
          <cell r="H3134">
            <v>89.28</v>
          </cell>
          <cell r="V3134">
            <v>177.81</v>
          </cell>
        </row>
        <row r="3135">
          <cell r="A3135" t="str">
            <v>R W Miller 2-2004-2</v>
          </cell>
          <cell r="B3135" t="str">
            <v>R W Miller 2-2004</v>
          </cell>
          <cell r="G3135">
            <v>4.7</v>
          </cell>
          <cell r="H3135">
            <v>80.64</v>
          </cell>
          <cell r="V3135">
            <v>173.91</v>
          </cell>
        </row>
        <row r="3136">
          <cell r="A3136" t="str">
            <v>R W Miller 2-2004-3</v>
          </cell>
          <cell r="B3136" t="str">
            <v>R W Miller 2-2004</v>
          </cell>
          <cell r="G3136">
            <v>0</v>
          </cell>
          <cell r="H3136">
            <v>89.28</v>
          </cell>
          <cell r="V3136">
            <v>0</v>
          </cell>
        </row>
        <row r="3137">
          <cell r="A3137" t="str">
            <v>R W Miller 2-2004-4</v>
          </cell>
          <cell r="B3137" t="str">
            <v>R W Miller 2-2004</v>
          </cell>
          <cell r="G3137">
            <v>4.71</v>
          </cell>
          <cell r="H3137">
            <v>86.4</v>
          </cell>
          <cell r="V3137">
            <v>234.33</v>
          </cell>
        </row>
        <row r="3138">
          <cell r="A3138" t="str">
            <v>R W Miller 2-2004-5</v>
          </cell>
          <cell r="B3138" t="str">
            <v>R W Miller 2-2004</v>
          </cell>
          <cell r="G3138">
            <v>3.68</v>
          </cell>
          <cell r="H3138">
            <v>89.28</v>
          </cell>
          <cell r="V3138">
            <v>169.05</v>
          </cell>
        </row>
        <row r="3139">
          <cell r="A3139" t="str">
            <v>R W Miller 2-2004-6</v>
          </cell>
          <cell r="B3139" t="str">
            <v>R W Miller 2-2004</v>
          </cell>
          <cell r="G3139">
            <v>22.46</v>
          </cell>
          <cell r="H3139">
            <v>86.4</v>
          </cell>
          <cell r="V3139">
            <v>1045.2</v>
          </cell>
        </row>
        <row r="3140">
          <cell r="A3140" t="str">
            <v>R W Miller 2-2004-7</v>
          </cell>
          <cell r="B3140" t="str">
            <v>R W Miller 2-2004</v>
          </cell>
          <cell r="G3140">
            <v>42.16</v>
          </cell>
          <cell r="H3140">
            <v>89.28</v>
          </cell>
          <cell r="V3140">
            <v>1952.1449</v>
          </cell>
        </row>
        <row r="3141">
          <cell r="A3141" t="str">
            <v>R W Miller 2-2004-8</v>
          </cell>
          <cell r="B3141" t="str">
            <v>R W Miller 2-2004</v>
          </cell>
          <cell r="G3141">
            <v>36.33</v>
          </cell>
          <cell r="H3141">
            <v>89.28</v>
          </cell>
          <cell r="V3141">
            <v>1710.19</v>
          </cell>
        </row>
        <row r="3142">
          <cell r="A3142" t="str">
            <v>R W Miller 2-2004-9</v>
          </cell>
          <cell r="B3142" t="str">
            <v>R W Miller 2-2004</v>
          </cell>
          <cell r="G3142">
            <v>24.66</v>
          </cell>
          <cell r="H3142">
            <v>86.4</v>
          </cell>
          <cell r="V3142">
            <v>1168.1827000000001</v>
          </cell>
        </row>
        <row r="3143">
          <cell r="A3143" t="str">
            <v>R W Miller 2-2004-10</v>
          </cell>
          <cell r="B3143" t="str">
            <v>R W Miller 2-2004</v>
          </cell>
          <cell r="G3143">
            <v>3.65</v>
          </cell>
          <cell r="H3143">
            <v>89.28</v>
          </cell>
          <cell r="V3143">
            <v>186.33</v>
          </cell>
        </row>
        <row r="3144">
          <cell r="A3144" t="str">
            <v>R W Miller 2-2004-11</v>
          </cell>
          <cell r="B3144" t="str">
            <v>R W Miller 2-2004</v>
          </cell>
          <cell r="G3144">
            <v>1.93</v>
          </cell>
          <cell r="H3144">
            <v>86.4</v>
          </cell>
          <cell r="V3144">
            <v>73.906800000000004</v>
          </cell>
        </row>
        <row r="3145">
          <cell r="A3145" t="str">
            <v>R W Miller 2-2004-12</v>
          </cell>
          <cell r="B3145" t="str">
            <v>R W Miller 2-2004</v>
          </cell>
          <cell r="G3145">
            <v>13.02</v>
          </cell>
          <cell r="H3145">
            <v>89.28</v>
          </cell>
          <cell r="V3145">
            <v>608.73</v>
          </cell>
        </row>
        <row r="3146">
          <cell r="A3146" t="str">
            <v>R W Miller 2-2005-1</v>
          </cell>
          <cell r="B3146" t="str">
            <v>R W Miller 2-2005</v>
          </cell>
          <cell r="G3146">
            <v>0</v>
          </cell>
          <cell r="H3146">
            <v>89.28</v>
          </cell>
          <cell r="V3146">
            <v>0</v>
          </cell>
        </row>
        <row r="3147">
          <cell r="A3147" t="str">
            <v>R W Miller 2-2005-2</v>
          </cell>
          <cell r="B3147" t="str">
            <v>R W Miller 2-2005</v>
          </cell>
          <cell r="G3147">
            <v>14.06</v>
          </cell>
          <cell r="H3147">
            <v>80.64</v>
          </cell>
          <cell r="V3147">
            <v>515.80999999999995</v>
          </cell>
        </row>
        <row r="3148">
          <cell r="A3148" t="str">
            <v>R W Miller 2-2005-3</v>
          </cell>
          <cell r="B3148" t="str">
            <v>R W Miller 2-2005</v>
          </cell>
          <cell r="G3148">
            <v>2.17</v>
          </cell>
          <cell r="H3148">
            <v>89.28</v>
          </cell>
          <cell r="V3148">
            <v>64.06</v>
          </cell>
        </row>
        <row r="3149">
          <cell r="A3149" t="str">
            <v>R W Miller 2-2005-4</v>
          </cell>
          <cell r="B3149" t="str">
            <v>R W Miller 2-2005</v>
          </cell>
          <cell r="G3149">
            <v>4.46</v>
          </cell>
          <cell r="H3149">
            <v>86.4</v>
          </cell>
          <cell r="V3149">
            <v>198.4</v>
          </cell>
        </row>
        <row r="3150">
          <cell r="A3150" t="str">
            <v>R W Miller 2-2005-5</v>
          </cell>
          <cell r="B3150" t="str">
            <v>R W Miller 2-2005</v>
          </cell>
          <cell r="G3150">
            <v>9.26</v>
          </cell>
          <cell r="H3150">
            <v>89.28</v>
          </cell>
          <cell r="V3150">
            <v>380.42</v>
          </cell>
        </row>
        <row r="3151">
          <cell r="A3151" t="str">
            <v>R W Miller 2-2005-6</v>
          </cell>
          <cell r="B3151" t="str">
            <v>R W Miller 2-2005</v>
          </cell>
          <cell r="G3151">
            <v>22.26</v>
          </cell>
          <cell r="H3151">
            <v>86.4</v>
          </cell>
          <cell r="V3151">
            <v>971.46</v>
          </cell>
        </row>
        <row r="3152">
          <cell r="A3152" t="str">
            <v>R W Miller 2-2005-7</v>
          </cell>
          <cell r="B3152" t="str">
            <v>R W Miller 2-2005</v>
          </cell>
          <cell r="G3152">
            <v>40.67</v>
          </cell>
          <cell r="H3152">
            <v>89.28</v>
          </cell>
          <cell r="V3152">
            <v>1760.0407</v>
          </cell>
        </row>
        <row r="3153">
          <cell r="A3153" t="str">
            <v>R W Miller 2-2005-8</v>
          </cell>
          <cell r="B3153" t="str">
            <v>R W Miller 2-2005</v>
          </cell>
          <cell r="G3153">
            <v>35.4</v>
          </cell>
          <cell r="H3153">
            <v>89.28</v>
          </cell>
          <cell r="V3153">
            <v>1591.8</v>
          </cell>
        </row>
        <row r="3154">
          <cell r="A3154" t="str">
            <v>R W Miller 2-2005-9</v>
          </cell>
          <cell r="B3154" t="str">
            <v>R W Miller 2-2005</v>
          </cell>
          <cell r="G3154">
            <v>27.33</v>
          </cell>
          <cell r="H3154">
            <v>86.4</v>
          </cell>
          <cell r="V3154">
            <v>1148.6086</v>
          </cell>
        </row>
        <row r="3155">
          <cell r="A3155" t="str">
            <v>R W Miller 2-2005-10</v>
          </cell>
          <cell r="B3155" t="str">
            <v>R W Miller 2-2005</v>
          </cell>
          <cell r="G3155">
            <v>9.7100000000000009</v>
          </cell>
          <cell r="H3155">
            <v>89.28</v>
          </cell>
          <cell r="V3155">
            <v>429.97</v>
          </cell>
        </row>
        <row r="3156">
          <cell r="A3156" t="str">
            <v>R W Miller 2-2005-11</v>
          </cell>
          <cell r="B3156" t="str">
            <v>R W Miller 2-2005</v>
          </cell>
          <cell r="G3156">
            <v>0</v>
          </cell>
          <cell r="H3156">
            <v>86.4</v>
          </cell>
          <cell r="V3156">
            <v>0</v>
          </cell>
        </row>
        <row r="3157">
          <cell r="A3157" t="str">
            <v>R W Miller 2-2005-12</v>
          </cell>
          <cell r="B3157" t="str">
            <v>R W Miller 2-2005</v>
          </cell>
          <cell r="G3157">
            <v>17.29</v>
          </cell>
          <cell r="H3157">
            <v>89.28</v>
          </cell>
          <cell r="V3157">
            <v>734.0027</v>
          </cell>
        </row>
        <row r="3158">
          <cell r="A3158" t="str">
            <v>R W Miller 2-2006-1</v>
          </cell>
          <cell r="B3158" t="str">
            <v>R W Miller 2-2006</v>
          </cell>
          <cell r="G3158">
            <v>5.69</v>
          </cell>
          <cell r="H3158">
            <v>89.28</v>
          </cell>
          <cell r="V3158">
            <v>197.39</v>
          </cell>
        </row>
        <row r="3159">
          <cell r="A3159" t="str">
            <v>R W Miller 2-2006-2</v>
          </cell>
          <cell r="B3159" t="str">
            <v>R W Miller 2-2006</v>
          </cell>
          <cell r="G3159">
            <v>12.72</v>
          </cell>
          <cell r="H3159">
            <v>80.64</v>
          </cell>
          <cell r="V3159">
            <v>437.82</v>
          </cell>
        </row>
        <row r="3160">
          <cell r="A3160" t="str">
            <v>R W Miller 2-2006-3</v>
          </cell>
          <cell r="B3160" t="str">
            <v>R W Miller 2-2006</v>
          </cell>
          <cell r="G3160">
            <v>0</v>
          </cell>
          <cell r="H3160">
            <v>89.28</v>
          </cell>
          <cell r="V3160">
            <v>0</v>
          </cell>
        </row>
        <row r="3161">
          <cell r="A3161" t="str">
            <v>R W Miller 2-2006-4</v>
          </cell>
          <cell r="B3161" t="str">
            <v>R W Miller 2-2006</v>
          </cell>
          <cell r="G3161">
            <v>5.31</v>
          </cell>
          <cell r="H3161">
            <v>86.4</v>
          </cell>
          <cell r="V3161">
            <v>208.64</v>
          </cell>
        </row>
        <row r="3162">
          <cell r="A3162" t="str">
            <v>R W Miller 2-2006-5</v>
          </cell>
          <cell r="B3162" t="str">
            <v>R W Miller 2-2006</v>
          </cell>
          <cell r="G3162">
            <v>11.96</v>
          </cell>
          <cell r="H3162">
            <v>89.28</v>
          </cell>
          <cell r="V3162">
            <v>501.5283</v>
          </cell>
        </row>
        <row r="3163">
          <cell r="A3163" t="str">
            <v>R W Miller 2-2006-6</v>
          </cell>
          <cell r="B3163" t="str">
            <v>R W Miller 2-2006</v>
          </cell>
          <cell r="G3163">
            <v>25.74</v>
          </cell>
          <cell r="H3163">
            <v>86.4</v>
          </cell>
          <cell r="V3163">
            <v>1106.1300000000001</v>
          </cell>
        </row>
        <row r="3164">
          <cell r="A3164" t="str">
            <v>R W Miller 2-2006-7</v>
          </cell>
          <cell r="B3164" t="str">
            <v>R W Miller 2-2006</v>
          </cell>
          <cell r="G3164">
            <v>43.58</v>
          </cell>
          <cell r="H3164">
            <v>89.28</v>
          </cell>
          <cell r="V3164">
            <v>1806.69</v>
          </cell>
        </row>
        <row r="3165">
          <cell r="A3165" t="str">
            <v>R W Miller 2-2006-8</v>
          </cell>
          <cell r="B3165" t="str">
            <v>R W Miller 2-2006</v>
          </cell>
          <cell r="G3165">
            <v>38.93</v>
          </cell>
          <cell r="H3165">
            <v>89.28</v>
          </cell>
          <cell r="V3165">
            <v>1634.83</v>
          </cell>
        </row>
        <row r="3166">
          <cell r="A3166" t="str">
            <v>R W Miller 2-2006-9</v>
          </cell>
          <cell r="B3166" t="str">
            <v>R W Miller 2-2006</v>
          </cell>
          <cell r="G3166">
            <v>33.18</v>
          </cell>
          <cell r="H3166">
            <v>86.4</v>
          </cell>
          <cell r="V3166">
            <v>1377.1565000000001</v>
          </cell>
        </row>
        <row r="3167">
          <cell r="A3167" t="str">
            <v>R W Miller 2-2006-10</v>
          </cell>
          <cell r="B3167" t="str">
            <v>R W Miller 2-2006</v>
          </cell>
          <cell r="G3167">
            <v>7.06</v>
          </cell>
          <cell r="H3167">
            <v>89.28</v>
          </cell>
          <cell r="V3167">
            <v>306.12</v>
          </cell>
        </row>
        <row r="3168">
          <cell r="A3168" t="str">
            <v>R W Miller 2-2006-11</v>
          </cell>
          <cell r="B3168" t="str">
            <v>R W Miller 2-2006</v>
          </cell>
          <cell r="G3168">
            <v>4.2</v>
          </cell>
          <cell r="H3168">
            <v>86.4</v>
          </cell>
          <cell r="V3168">
            <v>141.07</v>
          </cell>
        </row>
        <row r="3169">
          <cell r="A3169" t="str">
            <v>R W Miller 2-2006-12</v>
          </cell>
          <cell r="B3169" t="str">
            <v>R W Miller 2-2006</v>
          </cell>
          <cell r="G3169">
            <v>16.760000000000002</v>
          </cell>
          <cell r="H3169">
            <v>89.28</v>
          </cell>
          <cell r="V3169">
            <v>648.53</v>
          </cell>
        </row>
        <row r="3170">
          <cell r="A3170" t="str">
            <v>R W Miller 2-2007-1</v>
          </cell>
          <cell r="B3170" t="str">
            <v>R W Miller 2-2007</v>
          </cell>
          <cell r="G3170">
            <v>12.49</v>
          </cell>
          <cell r="H3170">
            <v>89.28</v>
          </cell>
          <cell r="V3170">
            <v>482.57</v>
          </cell>
        </row>
        <row r="3171">
          <cell r="A3171" t="str">
            <v>R W Miller 2-2007-2</v>
          </cell>
          <cell r="B3171" t="str">
            <v>R W Miller 2-2007</v>
          </cell>
          <cell r="G3171">
            <v>6.08</v>
          </cell>
          <cell r="H3171">
            <v>80.64</v>
          </cell>
          <cell r="V3171">
            <v>197.23</v>
          </cell>
        </row>
        <row r="3172">
          <cell r="A3172" t="str">
            <v>R W Miller 2-2007-3</v>
          </cell>
          <cell r="B3172" t="str">
            <v>R W Miller 2-2007</v>
          </cell>
          <cell r="G3172">
            <v>5.67</v>
          </cell>
          <cell r="H3172">
            <v>89.28</v>
          </cell>
          <cell r="V3172">
            <v>186.67</v>
          </cell>
        </row>
        <row r="3173">
          <cell r="A3173" t="str">
            <v>R W Miller 2-2007-4</v>
          </cell>
          <cell r="B3173" t="str">
            <v>R W Miller 2-2007</v>
          </cell>
          <cell r="G3173">
            <v>9.51</v>
          </cell>
          <cell r="H3173">
            <v>86.4</v>
          </cell>
          <cell r="V3173">
            <v>337.06</v>
          </cell>
        </row>
        <row r="3174">
          <cell r="A3174" t="str">
            <v>R W Miller 2-2007-5</v>
          </cell>
          <cell r="B3174" t="str">
            <v>R W Miller 2-2007</v>
          </cell>
          <cell r="G3174">
            <v>15.63</v>
          </cell>
          <cell r="H3174">
            <v>89.28</v>
          </cell>
          <cell r="V3174">
            <v>582.76</v>
          </cell>
        </row>
        <row r="3175">
          <cell r="A3175" t="str">
            <v>R W Miller 2-2007-6</v>
          </cell>
          <cell r="B3175" t="str">
            <v>R W Miller 2-2007</v>
          </cell>
          <cell r="G3175">
            <v>24.17</v>
          </cell>
          <cell r="H3175">
            <v>86.4</v>
          </cell>
          <cell r="V3175">
            <v>968.46</v>
          </cell>
        </row>
        <row r="3176">
          <cell r="A3176" t="str">
            <v>R W Miller 2-2007-7</v>
          </cell>
          <cell r="B3176" t="str">
            <v>R W Miller 2-2007</v>
          </cell>
          <cell r="G3176">
            <v>45.6</v>
          </cell>
          <cell r="H3176">
            <v>89.28</v>
          </cell>
          <cell r="V3176">
            <v>1731.7323999999999</v>
          </cell>
        </row>
        <row r="3177">
          <cell r="A3177" t="str">
            <v>R W Miller 2-2007-8</v>
          </cell>
          <cell r="B3177" t="str">
            <v>R W Miller 2-2007</v>
          </cell>
          <cell r="G3177">
            <v>37.54</v>
          </cell>
          <cell r="H3177">
            <v>89.28</v>
          </cell>
          <cell r="V3177">
            <v>1475.4</v>
          </cell>
        </row>
        <row r="3178">
          <cell r="A3178" t="str">
            <v>R W Miller 2-2007-9</v>
          </cell>
          <cell r="B3178" t="str">
            <v>R W Miller 2-2007</v>
          </cell>
          <cell r="G3178">
            <v>29.81</v>
          </cell>
          <cell r="H3178">
            <v>86.4</v>
          </cell>
          <cell r="V3178">
            <v>1189.92</v>
          </cell>
        </row>
        <row r="3179">
          <cell r="A3179" t="str">
            <v>R W Miller 2-2007-10</v>
          </cell>
          <cell r="B3179" t="str">
            <v>R W Miller 2-2007</v>
          </cell>
          <cell r="G3179">
            <v>14.9</v>
          </cell>
          <cell r="H3179">
            <v>89.28</v>
          </cell>
          <cell r="V3179">
            <v>600.76420000000007</v>
          </cell>
        </row>
        <row r="3180">
          <cell r="A3180" t="str">
            <v>R W Miller 2-2007-11</v>
          </cell>
          <cell r="B3180" t="str">
            <v>R W Miller 2-2007</v>
          </cell>
          <cell r="G3180">
            <v>0</v>
          </cell>
          <cell r="H3180">
            <v>86.4</v>
          </cell>
          <cell r="V3180">
            <v>0</v>
          </cell>
        </row>
        <row r="3181">
          <cell r="A3181" t="str">
            <v>R W Miller 2-2007-12</v>
          </cell>
          <cell r="B3181" t="str">
            <v>R W Miller 2-2007</v>
          </cell>
          <cell r="G3181">
            <v>21.68</v>
          </cell>
          <cell r="H3181">
            <v>89.28</v>
          </cell>
          <cell r="V3181">
            <v>777.50469999999996</v>
          </cell>
        </row>
        <row r="3182">
          <cell r="A3182" t="str">
            <v>R W Miller 2-2008-1</v>
          </cell>
          <cell r="B3182" t="str">
            <v>R W Miller 2-2008</v>
          </cell>
          <cell r="G3182">
            <v>4.8499999999999996</v>
          </cell>
          <cell r="H3182">
            <v>89.28</v>
          </cell>
          <cell r="V3182">
            <v>192.46</v>
          </cell>
        </row>
        <row r="3183">
          <cell r="A3183" t="str">
            <v>R W Miller 2-2008-2</v>
          </cell>
          <cell r="B3183" t="str">
            <v>R W Miller 2-2008</v>
          </cell>
          <cell r="G3183">
            <v>12.82</v>
          </cell>
          <cell r="H3183">
            <v>80.64</v>
          </cell>
          <cell r="V3183">
            <v>426.55240000000003</v>
          </cell>
        </row>
        <row r="3184">
          <cell r="A3184" t="str">
            <v>R W Miller 2-2008-3</v>
          </cell>
          <cell r="B3184" t="str">
            <v>R W Miller 2-2008</v>
          </cell>
          <cell r="G3184">
            <v>0</v>
          </cell>
          <cell r="H3184">
            <v>89.28</v>
          </cell>
          <cell r="V3184">
            <v>0</v>
          </cell>
        </row>
        <row r="3185">
          <cell r="A3185" t="str">
            <v>R W Miller 2-2008-4</v>
          </cell>
          <cell r="B3185" t="str">
            <v>R W Miller 2-2008</v>
          </cell>
          <cell r="G3185">
            <v>10.52</v>
          </cell>
          <cell r="H3185">
            <v>86.4</v>
          </cell>
          <cell r="V3185">
            <v>384.57</v>
          </cell>
        </row>
        <row r="3186">
          <cell r="A3186" t="str">
            <v>R W Miller 2-2008-5</v>
          </cell>
          <cell r="B3186" t="str">
            <v>R W Miller 2-2008</v>
          </cell>
          <cell r="G3186">
            <v>9.41</v>
          </cell>
          <cell r="H3186">
            <v>89.28</v>
          </cell>
          <cell r="V3186">
            <v>364.09</v>
          </cell>
        </row>
        <row r="3187">
          <cell r="A3187" t="str">
            <v>R W Miller 2-2008-6</v>
          </cell>
          <cell r="B3187" t="str">
            <v>R W Miller 2-2008</v>
          </cell>
          <cell r="G3187">
            <v>31.26</v>
          </cell>
          <cell r="H3187">
            <v>86.4</v>
          </cell>
          <cell r="V3187">
            <v>1275.67</v>
          </cell>
        </row>
        <row r="3188">
          <cell r="A3188" t="str">
            <v>R W Miller 2-2008-7</v>
          </cell>
          <cell r="B3188" t="str">
            <v>R W Miller 2-2008</v>
          </cell>
          <cell r="G3188">
            <v>41.09</v>
          </cell>
          <cell r="H3188">
            <v>89.28</v>
          </cell>
          <cell r="V3188">
            <v>1692.9701</v>
          </cell>
        </row>
        <row r="3189">
          <cell r="A3189" t="str">
            <v>R W Miller 2-2008-8</v>
          </cell>
          <cell r="B3189" t="str">
            <v>R W Miller 2-2008</v>
          </cell>
          <cell r="G3189">
            <v>36.450000000000003</v>
          </cell>
          <cell r="H3189">
            <v>89.28</v>
          </cell>
          <cell r="V3189">
            <v>1483.89</v>
          </cell>
        </row>
        <row r="3190">
          <cell r="A3190" t="str">
            <v>R W Miller 2-2008-9</v>
          </cell>
          <cell r="B3190" t="str">
            <v>R W Miller 2-2008</v>
          </cell>
          <cell r="G3190">
            <v>26.59</v>
          </cell>
          <cell r="H3190">
            <v>86.4</v>
          </cell>
          <cell r="V3190">
            <v>1108.02</v>
          </cell>
        </row>
        <row r="3191">
          <cell r="A3191" t="str">
            <v>R W Miller 2-2008-10</v>
          </cell>
          <cell r="B3191" t="str">
            <v>R W Miller 2-2008</v>
          </cell>
          <cell r="G3191">
            <v>17.739999999999998</v>
          </cell>
          <cell r="H3191">
            <v>89.28</v>
          </cell>
          <cell r="V3191">
            <v>741.13</v>
          </cell>
        </row>
        <row r="3192">
          <cell r="A3192" t="str">
            <v>R W Miller 2-2008-11</v>
          </cell>
          <cell r="B3192" t="str">
            <v>R W Miller 2-2008</v>
          </cell>
          <cell r="G3192">
            <v>13.77</v>
          </cell>
          <cell r="H3192">
            <v>86.4</v>
          </cell>
          <cell r="V3192">
            <v>557.37940000000003</v>
          </cell>
        </row>
        <row r="3193">
          <cell r="A3193" t="str">
            <v>R W Miller 2-2008-12</v>
          </cell>
          <cell r="B3193" t="str">
            <v>R W Miller 2-2008</v>
          </cell>
          <cell r="G3193">
            <v>13.29</v>
          </cell>
          <cell r="H3193">
            <v>89.28</v>
          </cell>
          <cell r="V3193">
            <v>514.5</v>
          </cell>
        </row>
        <row r="3194">
          <cell r="A3194" t="str">
            <v>R W Miller 2-2009-1</v>
          </cell>
          <cell r="B3194" t="str">
            <v>R W Miller 2-2009</v>
          </cell>
          <cell r="G3194">
            <v>8.5299999999999994</v>
          </cell>
          <cell r="H3194">
            <v>89.28</v>
          </cell>
          <cell r="V3194">
            <v>336.19</v>
          </cell>
        </row>
        <row r="3195">
          <cell r="A3195" t="str">
            <v>R W Miller 2-2009-2</v>
          </cell>
          <cell r="B3195" t="str">
            <v>R W Miller 2-2009</v>
          </cell>
          <cell r="G3195">
            <v>15.56</v>
          </cell>
          <cell r="H3195">
            <v>80.64</v>
          </cell>
          <cell r="V3195">
            <v>559.71529999999996</v>
          </cell>
        </row>
        <row r="3196">
          <cell r="A3196" t="str">
            <v>R W Miller 2-2009-3</v>
          </cell>
          <cell r="B3196" t="str">
            <v>R W Miller 2-2009</v>
          </cell>
          <cell r="G3196">
            <v>3.9</v>
          </cell>
          <cell r="H3196">
            <v>89.28</v>
          </cell>
          <cell r="V3196">
            <v>140.68</v>
          </cell>
        </row>
        <row r="3197">
          <cell r="A3197" t="str">
            <v>R W Miller 2-2009-4</v>
          </cell>
          <cell r="B3197" t="str">
            <v>R W Miller 2-2009</v>
          </cell>
          <cell r="G3197">
            <v>13.41</v>
          </cell>
          <cell r="H3197">
            <v>86.4</v>
          </cell>
          <cell r="V3197">
            <v>499.14</v>
          </cell>
        </row>
        <row r="3198">
          <cell r="A3198" t="str">
            <v>R W Miller 2-2009-5</v>
          </cell>
          <cell r="B3198" t="str">
            <v>R W Miller 2-2009</v>
          </cell>
          <cell r="G3198">
            <v>15.65</v>
          </cell>
          <cell r="H3198">
            <v>89.28</v>
          </cell>
          <cell r="V3198">
            <v>633.99</v>
          </cell>
        </row>
        <row r="3199">
          <cell r="A3199" t="str">
            <v>R W Miller 2-2009-6</v>
          </cell>
          <cell r="B3199" t="str">
            <v>R W Miller 2-2009</v>
          </cell>
          <cell r="G3199">
            <v>30.72</v>
          </cell>
          <cell r="H3199">
            <v>86.4</v>
          </cell>
          <cell r="V3199">
            <v>1255.3800000000001</v>
          </cell>
        </row>
        <row r="3200">
          <cell r="A3200" t="str">
            <v>R W Miller 2-2009-7</v>
          </cell>
          <cell r="B3200" t="str">
            <v>R W Miller 2-2009</v>
          </cell>
          <cell r="G3200">
            <v>45.59</v>
          </cell>
          <cell r="H3200">
            <v>89.28</v>
          </cell>
          <cell r="V3200">
            <v>1888.4652000000001</v>
          </cell>
        </row>
        <row r="3201">
          <cell r="A3201" t="str">
            <v>R W Miller 2-2009-8</v>
          </cell>
          <cell r="B3201" t="str">
            <v>R W Miller 2-2009</v>
          </cell>
          <cell r="G3201">
            <v>38.979999999999997</v>
          </cell>
          <cell r="H3201">
            <v>89.28</v>
          </cell>
          <cell r="V3201">
            <v>1651.56</v>
          </cell>
        </row>
        <row r="3202">
          <cell r="A3202" t="str">
            <v>R W Miller 2-2009-9</v>
          </cell>
          <cell r="B3202" t="str">
            <v>R W Miller 2-2009</v>
          </cell>
          <cell r="G3202">
            <v>29.33</v>
          </cell>
          <cell r="H3202">
            <v>86.4</v>
          </cell>
          <cell r="V3202">
            <v>1218.23</v>
          </cell>
        </row>
        <row r="3203">
          <cell r="A3203" t="str">
            <v>R W Miller 2-2009-10</v>
          </cell>
          <cell r="B3203" t="str">
            <v>R W Miller 2-2009</v>
          </cell>
          <cell r="G3203">
            <v>16.190000000000001</v>
          </cell>
          <cell r="H3203">
            <v>89.28</v>
          </cell>
          <cell r="V3203">
            <v>670.84</v>
          </cell>
        </row>
        <row r="3204">
          <cell r="A3204" t="str">
            <v>R W Miller 2-2009-11</v>
          </cell>
          <cell r="B3204" t="str">
            <v>R W Miller 2-2009</v>
          </cell>
          <cell r="G3204">
            <v>2.1</v>
          </cell>
          <cell r="H3204">
            <v>86.4</v>
          </cell>
          <cell r="V3204">
            <v>72.87</v>
          </cell>
        </row>
        <row r="3205">
          <cell r="A3205" t="str">
            <v>R W Miller 2-2009-12</v>
          </cell>
          <cell r="B3205" t="str">
            <v>R W Miller 2-2009</v>
          </cell>
          <cell r="G3205">
            <v>16.36</v>
          </cell>
          <cell r="H3205">
            <v>89.28</v>
          </cell>
          <cell r="V3205">
            <v>645.75</v>
          </cell>
        </row>
        <row r="3206">
          <cell r="A3206" t="str">
            <v>R W Miller 2-2010-1</v>
          </cell>
          <cell r="B3206" t="str">
            <v>R W Miller 2-2010</v>
          </cell>
          <cell r="G3206">
            <v>7.04</v>
          </cell>
          <cell r="H3206">
            <v>89.28</v>
          </cell>
          <cell r="V3206">
            <v>269.29000000000002</v>
          </cell>
        </row>
        <row r="3207">
          <cell r="A3207" t="str">
            <v>R W Miller 2-2010-2</v>
          </cell>
          <cell r="B3207" t="str">
            <v>R W Miller 2-2010</v>
          </cell>
          <cell r="G3207">
            <v>9.5399999999999991</v>
          </cell>
          <cell r="H3207">
            <v>80.64</v>
          </cell>
          <cell r="V3207">
            <v>373.69</v>
          </cell>
        </row>
        <row r="3208">
          <cell r="A3208" t="str">
            <v>R W Miller 2-2010-3</v>
          </cell>
          <cell r="B3208" t="str">
            <v>R W Miller 2-2010</v>
          </cell>
          <cell r="G3208">
            <v>0</v>
          </cell>
          <cell r="H3208">
            <v>89.28</v>
          </cell>
          <cell r="V3208">
            <v>0</v>
          </cell>
        </row>
        <row r="3209">
          <cell r="A3209" t="str">
            <v>R W Miller 2-2010-4</v>
          </cell>
          <cell r="B3209" t="str">
            <v>R W Miller 2-2010</v>
          </cell>
          <cell r="G3209">
            <v>4.83</v>
          </cell>
          <cell r="H3209">
            <v>86.4</v>
          </cell>
          <cell r="V3209">
            <v>207.06</v>
          </cell>
        </row>
        <row r="3210">
          <cell r="A3210" t="str">
            <v>R W Miller 2-2010-5</v>
          </cell>
          <cell r="B3210" t="str">
            <v>R W Miller 2-2010</v>
          </cell>
          <cell r="G3210">
            <v>13.24</v>
          </cell>
          <cell r="H3210">
            <v>89.28</v>
          </cell>
          <cell r="V3210">
            <v>541.44400000000007</v>
          </cell>
        </row>
        <row r="3211">
          <cell r="A3211" t="str">
            <v>R W Miller 2-2010-6</v>
          </cell>
          <cell r="B3211" t="str">
            <v>R W Miller 2-2010</v>
          </cell>
          <cell r="G3211">
            <v>27.43</v>
          </cell>
          <cell r="H3211">
            <v>86.4</v>
          </cell>
          <cell r="V3211">
            <v>1192.4100000000001</v>
          </cell>
        </row>
        <row r="3212">
          <cell r="A3212" t="str">
            <v>R W Miller 2-2010-7</v>
          </cell>
          <cell r="B3212" t="str">
            <v>R W Miller 2-2010</v>
          </cell>
          <cell r="G3212">
            <v>43.6</v>
          </cell>
          <cell r="H3212">
            <v>89.28</v>
          </cell>
          <cell r="V3212">
            <v>1806.6098</v>
          </cell>
        </row>
        <row r="3213">
          <cell r="A3213" t="str">
            <v>R W Miller 2-2010-8</v>
          </cell>
          <cell r="B3213" t="str">
            <v>R W Miller 2-2010</v>
          </cell>
          <cell r="G3213">
            <v>39.74</v>
          </cell>
          <cell r="H3213">
            <v>89.28</v>
          </cell>
          <cell r="V3213">
            <v>1651.5917999999999</v>
          </cell>
        </row>
        <row r="3214">
          <cell r="A3214" t="str">
            <v>R W Miller 2-2010-9</v>
          </cell>
          <cell r="B3214" t="str">
            <v>R W Miller 2-2010</v>
          </cell>
          <cell r="G3214">
            <v>22.97</v>
          </cell>
          <cell r="H3214">
            <v>86.4</v>
          </cell>
          <cell r="V3214">
            <v>1010.81</v>
          </cell>
        </row>
        <row r="3215">
          <cell r="A3215" t="str">
            <v>R W Miller 2-2010-10</v>
          </cell>
          <cell r="B3215" t="str">
            <v>R W Miller 2-2010</v>
          </cell>
          <cell r="G3215">
            <v>4.72</v>
          </cell>
          <cell r="H3215">
            <v>89.28</v>
          </cell>
          <cell r="V3215">
            <v>219.08</v>
          </cell>
        </row>
        <row r="3216">
          <cell r="A3216" t="str">
            <v>R W Miller 2-2010-11</v>
          </cell>
          <cell r="B3216" t="str">
            <v>R W Miller 2-2010</v>
          </cell>
          <cell r="G3216">
            <v>0</v>
          </cell>
          <cell r="H3216">
            <v>86.4</v>
          </cell>
          <cell r="V3216">
            <v>0</v>
          </cell>
        </row>
        <row r="3217">
          <cell r="A3217" t="str">
            <v>R W Miller 2-2010-12</v>
          </cell>
          <cell r="B3217" t="str">
            <v>R W Miller 2-2010</v>
          </cell>
          <cell r="G3217">
            <v>26.08</v>
          </cell>
          <cell r="H3217">
            <v>89.28</v>
          </cell>
          <cell r="V3217">
            <v>1001.9615</v>
          </cell>
        </row>
        <row r="3218">
          <cell r="A3218" t="str">
            <v>R W Miller 2-2011-1</v>
          </cell>
          <cell r="B3218" t="str">
            <v>R W Miller 2-2011</v>
          </cell>
          <cell r="G3218">
            <v>6.91</v>
          </cell>
          <cell r="H3218">
            <v>89.28</v>
          </cell>
          <cell r="V3218">
            <v>268.39030000000002</v>
          </cell>
        </row>
        <row r="3219">
          <cell r="A3219" t="str">
            <v>R W Miller 2-2011-2</v>
          </cell>
          <cell r="B3219" t="str">
            <v>R W Miller 2-2011</v>
          </cell>
          <cell r="G3219">
            <v>4.68</v>
          </cell>
          <cell r="H3219">
            <v>80.64</v>
          </cell>
          <cell r="V3219">
            <v>170.76</v>
          </cell>
        </row>
        <row r="3220">
          <cell r="A3220" t="str">
            <v>R W Miller 2-2011-3</v>
          </cell>
          <cell r="B3220" t="str">
            <v>R W Miller 2-2011</v>
          </cell>
          <cell r="G3220">
            <v>0</v>
          </cell>
          <cell r="H3220">
            <v>89.28</v>
          </cell>
          <cell r="V3220">
            <v>0</v>
          </cell>
        </row>
        <row r="3221">
          <cell r="A3221" t="str">
            <v>R W Miller 2-2011-4</v>
          </cell>
          <cell r="B3221" t="str">
            <v>R W Miller 2-2011</v>
          </cell>
          <cell r="G3221">
            <v>0</v>
          </cell>
          <cell r="H3221">
            <v>86.4</v>
          </cell>
          <cell r="V3221">
            <v>0</v>
          </cell>
        </row>
        <row r="3222">
          <cell r="A3222" t="str">
            <v>R W Miller 2-2011-5</v>
          </cell>
          <cell r="B3222" t="str">
            <v>R W Miller 2-2011</v>
          </cell>
          <cell r="G3222">
            <v>8.15</v>
          </cell>
          <cell r="H3222">
            <v>89.28</v>
          </cell>
          <cell r="V3222">
            <v>369.23879999999997</v>
          </cell>
        </row>
        <row r="3223">
          <cell r="A3223" t="str">
            <v>R W Miller 2-2011-6</v>
          </cell>
          <cell r="B3223" t="str">
            <v>R W Miller 2-2011</v>
          </cell>
          <cell r="G3223">
            <v>23.29</v>
          </cell>
          <cell r="H3223">
            <v>86.4</v>
          </cell>
          <cell r="V3223">
            <v>994.12</v>
          </cell>
        </row>
        <row r="3224">
          <cell r="A3224" t="str">
            <v>R W Miller 2-2011-7</v>
          </cell>
          <cell r="B3224" t="str">
            <v>R W Miller 2-2011</v>
          </cell>
          <cell r="G3224">
            <v>41.25</v>
          </cell>
          <cell r="H3224">
            <v>89.28</v>
          </cell>
          <cell r="V3224">
            <v>1747.5174</v>
          </cell>
        </row>
        <row r="3225">
          <cell r="A3225" t="str">
            <v>R W Miller 2-2011-8</v>
          </cell>
          <cell r="B3225" t="str">
            <v>R W Miller 2-2011</v>
          </cell>
          <cell r="G3225">
            <v>34.409999999999997</v>
          </cell>
          <cell r="H3225">
            <v>89.28</v>
          </cell>
          <cell r="V3225">
            <v>1554.2</v>
          </cell>
        </row>
        <row r="3226">
          <cell r="A3226" t="str">
            <v>R W Miller 2-2011-9</v>
          </cell>
          <cell r="B3226" t="str">
            <v>R W Miller 2-2011</v>
          </cell>
          <cell r="G3226">
            <v>24.75</v>
          </cell>
          <cell r="H3226">
            <v>86.4</v>
          </cell>
          <cell r="V3226">
            <v>1063.22</v>
          </cell>
        </row>
        <row r="3227">
          <cell r="A3227" t="str">
            <v>R W Miller 2-2011-10</v>
          </cell>
          <cell r="B3227" t="str">
            <v>R W Miller 2-2011</v>
          </cell>
          <cell r="G3227">
            <v>12.2</v>
          </cell>
          <cell r="H3227">
            <v>89.28</v>
          </cell>
          <cell r="V3227">
            <v>548.92999999999995</v>
          </cell>
        </row>
        <row r="3228">
          <cell r="A3228" t="str">
            <v>R W Miller 2-2011-11</v>
          </cell>
          <cell r="B3228" t="str">
            <v>R W Miller 2-2011</v>
          </cell>
          <cell r="G3228">
            <v>2.5299999999999998</v>
          </cell>
          <cell r="H3228">
            <v>86.4</v>
          </cell>
          <cell r="V3228">
            <v>97.77</v>
          </cell>
        </row>
        <row r="3229">
          <cell r="A3229" t="str">
            <v>R W Miller 2-2011-12</v>
          </cell>
          <cell r="B3229" t="str">
            <v>R W Miller 2-2011</v>
          </cell>
          <cell r="G3229">
            <v>9.44</v>
          </cell>
          <cell r="H3229">
            <v>89.28</v>
          </cell>
          <cell r="V3229">
            <v>371.65280000000001</v>
          </cell>
        </row>
        <row r="3230">
          <cell r="A3230" t="str">
            <v>R W Miller 2-2012-1</v>
          </cell>
          <cell r="B3230" t="str">
            <v>R W Miller 2-2012</v>
          </cell>
          <cell r="G3230">
            <v>4.43</v>
          </cell>
          <cell r="H3230">
            <v>89.28</v>
          </cell>
          <cell r="V3230">
            <v>174.03</v>
          </cell>
        </row>
        <row r="3231">
          <cell r="A3231" t="str">
            <v>R W Miller 2-2012-2</v>
          </cell>
          <cell r="B3231" t="str">
            <v>R W Miller 2-2012</v>
          </cell>
          <cell r="G3231">
            <v>3.56</v>
          </cell>
          <cell r="H3231">
            <v>80.64</v>
          </cell>
          <cell r="V3231">
            <v>124.6</v>
          </cell>
        </row>
        <row r="3232">
          <cell r="A3232" t="str">
            <v>R W Miller 2-2012-3</v>
          </cell>
          <cell r="B3232" t="str">
            <v>R W Miller 2-2012</v>
          </cell>
          <cell r="G3232">
            <v>3.54</v>
          </cell>
          <cell r="H3232">
            <v>89.28</v>
          </cell>
          <cell r="V3232">
            <v>132.57</v>
          </cell>
        </row>
        <row r="3233">
          <cell r="A3233" t="str">
            <v>R W Miller 2-2012-4</v>
          </cell>
          <cell r="B3233" t="str">
            <v>R W Miller 2-2012</v>
          </cell>
          <cell r="G3233">
            <v>4.2</v>
          </cell>
          <cell r="H3233">
            <v>86.4</v>
          </cell>
          <cell r="V3233">
            <v>182.19</v>
          </cell>
        </row>
        <row r="3234">
          <cell r="A3234" t="str">
            <v>R W Miller 2-2012-5</v>
          </cell>
          <cell r="B3234" t="str">
            <v>R W Miller 2-2012</v>
          </cell>
          <cell r="G3234">
            <v>8.1300000000000008</v>
          </cell>
          <cell r="H3234">
            <v>89.28</v>
          </cell>
          <cell r="V3234">
            <v>369.05</v>
          </cell>
        </row>
        <row r="3235">
          <cell r="A3235" t="str">
            <v>R W Miller 2-2012-6</v>
          </cell>
          <cell r="B3235" t="str">
            <v>R W Miller 2-2012</v>
          </cell>
          <cell r="G3235">
            <v>22.2</v>
          </cell>
          <cell r="H3235">
            <v>86.4</v>
          </cell>
          <cell r="V3235">
            <v>949.71</v>
          </cell>
        </row>
        <row r="3236">
          <cell r="A3236" t="str">
            <v>R W Miller 2-2012-7</v>
          </cell>
          <cell r="B3236" t="str">
            <v>R W Miller 2-2012</v>
          </cell>
          <cell r="G3236">
            <v>34.380000000000003</v>
          </cell>
          <cell r="H3236">
            <v>89.28</v>
          </cell>
          <cell r="V3236">
            <v>1601.3306</v>
          </cell>
        </row>
        <row r="3237">
          <cell r="A3237" t="str">
            <v>R W Miller 2-2012-8</v>
          </cell>
          <cell r="B3237" t="str">
            <v>R W Miller 2-2012</v>
          </cell>
          <cell r="G3237">
            <v>34.450000000000003</v>
          </cell>
          <cell r="H3237">
            <v>89.28</v>
          </cell>
          <cell r="V3237">
            <v>1544.11</v>
          </cell>
        </row>
        <row r="3238">
          <cell r="A3238" t="str">
            <v>R W Miller 2-2012-9</v>
          </cell>
          <cell r="B3238" t="str">
            <v>R W Miller 2-2012</v>
          </cell>
          <cell r="G3238">
            <v>24.15</v>
          </cell>
          <cell r="H3238">
            <v>86.4</v>
          </cell>
          <cell r="V3238">
            <v>1049.26</v>
          </cell>
        </row>
        <row r="3239">
          <cell r="A3239" t="str">
            <v>R W Miller 2-2012-10</v>
          </cell>
          <cell r="B3239" t="str">
            <v>R W Miller 2-2012</v>
          </cell>
          <cell r="G3239">
            <v>8.7899999999999991</v>
          </cell>
          <cell r="H3239">
            <v>89.28</v>
          </cell>
          <cell r="V3239">
            <v>406.79</v>
          </cell>
        </row>
        <row r="3240">
          <cell r="A3240" t="str">
            <v>R W Miller 2-2012-11</v>
          </cell>
          <cell r="B3240" t="str">
            <v>R W Miller 2-2012</v>
          </cell>
          <cell r="G3240">
            <v>2.12</v>
          </cell>
          <cell r="H3240">
            <v>86.4</v>
          </cell>
          <cell r="V3240">
            <v>75.86</v>
          </cell>
        </row>
        <row r="3241">
          <cell r="A3241" t="str">
            <v>R W Miller 2-2012-12</v>
          </cell>
          <cell r="B3241" t="str">
            <v>R W Miller 2-2012</v>
          </cell>
          <cell r="G3241">
            <v>11.59</v>
          </cell>
          <cell r="H3241">
            <v>89.28</v>
          </cell>
          <cell r="V3241">
            <v>491.21</v>
          </cell>
        </row>
        <row r="3242">
          <cell r="A3242" t="str">
            <v>R W Miller 2-2013-1</v>
          </cell>
          <cell r="B3242" t="str">
            <v>R W Miller 2-2013</v>
          </cell>
          <cell r="G3242">
            <v>6.62</v>
          </cell>
          <cell r="H3242">
            <v>89.28</v>
          </cell>
          <cell r="V3242">
            <v>250.75</v>
          </cell>
        </row>
        <row r="3243">
          <cell r="A3243" t="str">
            <v>R W Miller 2-2013-2</v>
          </cell>
          <cell r="B3243" t="str">
            <v>R W Miller 2-2013</v>
          </cell>
          <cell r="G3243">
            <v>3.1</v>
          </cell>
          <cell r="H3243">
            <v>80.64</v>
          </cell>
          <cell r="V3243">
            <v>108.3</v>
          </cell>
        </row>
        <row r="3244">
          <cell r="A3244" t="str">
            <v>R W Miller 2-2013-3</v>
          </cell>
          <cell r="B3244" t="str">
            <v>R W Miller 2-2013</v>
          </cell>
          <cell r="G3244">
            <v>0</v>
          </cell>
          <cell r="H3244">
            <v>89.28</v>
          </cell>
          <cell r="V3244">
            <v>0</v>
          </cell>
        </row>
        <row r="3245">
          <cell r="A3245" t="str">
            <v>R W Miller 2-2013-4</v>
          </cell>
          <cell r="B3245" t="str">
            <v>R W Miller 2-2013</v>
          </cell>
          <cell r="G3245">
            <v>4.18</v>
          </cell>
          <cell r="H3245">
            <v>86.4</v>
          </cell>
          <cell r="V3245">
            <v>188.24</v>
          </cell>
        </row>
        <row r="3246">
          <cell r="A3246" t="str">
            <v>R W Miller 2-2013-5</v>
          </cell>
          <cell r="B3246" t="str">
            <v>R W Miller 2-2013</v>
          </cell>
          <cell r="G3246">
            <v>8.0500000000000007</v>
          </cell>
          <cell r="H3246">
            <v>89.28</v>
          </cell>
          <cell r="V3246">
            <v>359.07</v>
          </cell>
        </row>
        <row r="3247">
          <cell r="A3247" t="str">
            <v>R W Miller 2-2013-6</v>
          </cell>
          <cell r="B3247" t="str">
            <v>R W Miller 2-2013</v>
          </cell>
          <cell r="G3247">
            <v>19.2</v>
          </cell>
          <cell r="H3247">
            <v>86.4</v>
          </cell>
          <cell r="V3247">
            <v>868.57849999999996</v>
          </cell>
        </row>
        <row r="3248">
          <cell r="A3248" t="str">
            <v>R W Miller 2-2013-7</v>
          </cell>
          <cell r="B3248" t="str">
            <v>R W Miller 2-2013</v>
          </cell>
          <cell r="G3248">
            <v>34.83</v>
          </cell>
          <cell r="H3248">
            <v>89.28</v>
          </cell>
          <cell r="V3248">
            <v>1506.4397999999999</v>
          </cell>
        </row>
        <row r="3249">
          <cell r="A3249" t="str">
            <v>R W Miller 2-2013-8</v>
          </cell>
          <cell r="B3249" t="str">
            <v>R W Miller 2-2013</v>
          </cell>
          <cell r="G3249">
            <v>33</v>
          </cell>
          <cell r="H3249">
            <v>89.28</v>
          </cell>
          <cell r="V3249">
            <v>1501.28</v>
          </cell>
        </row>
        <row r="3250">
          <cell r="A3250" t="str">
            <v>R W Miller 2-2013-9</v>
          </cell>
          <cell r="B3250" t="str">
            <v>R W Miller 2-2013</v>
          </cell>
          <cell r="G3250">
            <v>24.49</v>
          </cell>
          <cell r="H3250">
            <v>86.4</v>
          </cell>
          <cell r="V3250">
            <v>1068.3</v>
          </cell>
        </row>
        <row r="3251">
          <cell r="A3251" t="str">
            <v>R W Miller 2-2013-10</v>
          </cell>
          <cell r="B3251" t="str">
            <v>R W Miller 2-2013</v>
          </cell>
          <cell r="G3251">
            <v>14.28</v>
          </cell>
          <cell r="H3251">
            <v>89.28</v>
          </cell>
          <cell r="V3251">
            <v>636.84</v>
          </cell>
        </row>
        <row r="3252">
          <cell r="A3252" t="str">
            <v>R W Miller 2-2013-11</v>
          </cell>
          <cell r="B3252" t="str">
            <v>R W Miller 2-2013</v>
          </cell>
          <cell r="G3252">
            <v>0</v>
          </cell>
          <cell r="H3252">
            <v>86.4</v>
          </cell>
          <cell r="V3252">
            <v>0</v>
          </cell>
        </row>
        <row r="3253">
          <cell r="A3253" t="str">
            <v>R W Miller 2-2013-12</v>
          </cell>
          <cell r="B3253" t="str">
            <v>R W Miller 2-2013</v>
          </cell>
          <cell r="G3253">
            <v>15.57</v>
          </cell>
          <cell r="H3253">
            <v>89.28</v>
          </cell>
          <cell r="V3253">
            <v>617.4</v>
          </cell>
        </row>
        <row r="3254">
          <cell r="A3254" t="str">
            <v>R W Miller 2-2014-1</v>
          </cell>
          <cell r="B3254" t="str">
            <v>R W Miller 2-2014</v>
          </cell>
          <cell r="G3254">
            <v>4.25</v>
          </cell>
          <cell r="H3254">
            <v>89.28</v>
          </cell>
          <cell r="V3254">
            <v>180.73</v>
          </cell>
        </row>
        <row r="3255">
          <cell r="A3255" t="str">
            <v>R W Miller 2-2014-2</v>
          </cell>
          <cell r="B3255" t="str">
            <v>R W Miller 2-2014</v>
          </cell>
          <cell r="G3255">
            <v>0</v>
          </cell>
          <cell r="H3255">
            <v>80.64</v>
          </cell>
          <cell r="V3255">
            <v>0</v>
          </cell>
        </row>
        <row r="3256">
          <cell r="A3256" t="str">
            <v>R W Miller 2-2014-3</v>
          </cell>
          <cell r="B3256" t="str">
            <v>R W Miller 2-2014</v>
          </cell>
          <cell r="G3256">
            <v>1.99</v>
          </cell>
          <cell r="H3256">
            <v>89.28</v>
          </cell>
          <cell r="V3256">
            <v>55.93</v>
          </cell>
        </row>
        <row r="3257">
          <cell r="A3257" t="str">
            <v>R W Miller 2-2014-4</v>
          </cell>
          <cell r="B3257" t="str">
            <v>R W Miller 2-2014</v>
          </cell>
          <cell r="G3257">
            <v>4.33</v>
          </cell>
          <cell r="H3257">
            <v>86.4</v>
          </cell>
          <cell r="V3257">
            <v>188.33</v>
          </cell>
        </row>
        <row r="3258">
          <cell r="A3258" t="str">
            <v>R W Miller 2-2014-5</v>
          </cell>
          <cell r="B3258" t="str">
            <v>R W Miller 2-2014</v>
          </cell>
          <cell r="G3258">
            <v>7.4</v>
          </cell>
          <cell r="H3258">
            <v>89.28</v>
          </cell>
          <cell r="V3258">
            <v>311.94</v>
          </cell>
        </row>
        <row r="3259">
          <cell r="A3259" t="str">
            <v>R W Miller 2-2014-6</v>
          </cell>
          <cell r="B3259" t="str">
            <v>R W Miller 2-2014</v>
          </cell>
          <cell r="G3259">
            <v>25.63</v>
          </cell>
          <cell r="H3259">
            <v>86.4</v>
          </cell>
          <cell r="V3259">
            <v>1150.4725000000001</v>
          </cell>
        </row>
        <row r="3260">
          <cell r="A3260" t="str">
            <v>R W Miller 2-2014-7</v>
          </cell>
          <cell r="B3260" t="str">
            <v>R W Miller 2-2014</v>
          </cell>
          <cell r="G3260">
            <v>32.04</v>
          </cell>
          <cell r="H3260">
            <v>89.28</v>
          </cell>
          <cell r="V3260">
            <v>1447.74</v>
          </cell>
        </row>
        <row r="3261">
          <cell r="A3261" t="str">
            <v>R W Miller 2-2014-8</v>
          </cell>
          <cell r="B3261" t="str">
            <v>R W Miller 2-2014</v>
          </cell>
          <cell r="G3261">
            <v>30.09</v>
          </cell>
          <cell r="H3261">
            <v>89.28</v>
          </cell>
          <cell r="V3261">
            <v>1372.1</v>
          </cell>
        </row>
        <row r="3262">
          <cell r="A3262" t="str">
            <v>R W Miller 2-2014-9</v>
          </cell>
          <cell r="B3262" t="str">
            <v>R W Miller 2-2014</v>
          </cell>
          <cell r="G3262">
            <v>26.53</v>
          </cell>
          <cell r="H3262">
            <v>86.4</v>
          </cell>
          <cell r="V3262">
            <v>1144.8499999999999</v>
          </cell>
        </row>
        <row r="3263">
          <cell r="A3263" t="str">
            <v>R W Miller 2-2014-10</v>
          </cell>
          <cell r="B3263" t="str">
            <v>R W Miller 2-2014</v>
          </cell>
          <cell r="G3263">
            <v>12.71</v>
          </cell>
          <cell r="H3263">
            <v>89.28</v>
          </cell>
          <cell r="V3263">
            <v>571.99</v>
          </cell>
        </row>
        <row r="3264">
          <cell r="A3264" t="str">
            <v>R W Miller 2-2014-11</v>
          </cell>
          <cell r="B3264" t="str">
            <v>R W Miller 2-2014</v>
          </cell>
          <cell r="G3264">
            <v>2.66</v>
          </cell>
          <cell r="H3264">
            <v>86.4</v>
          </cell>
          <cell r="V3264">
            <v>113.39</v>
          </cell>
        </row>
        <row r="3265">
          <cell r="A3265" t="str">
            <v>R W Miller 2-2014-12</v>
          </cell>
          <cell r="B3265" t="str">
            <v>R W Miller 2-2014</v>
          </cell>
          <cell r="G3265">
            <v>0</v>
          </cell>
          <cell r="H3265">
            <v>89.28</v>
          </cell>
          <cell r="V3265">
            <v>0</v>
          </cell>
        </row>
        <row r="3266">
          <cell r="A3266" t="str">
            <v>R W Miller 2-2015-1</v>
          </cell>
          <cell r="B3266" t="str">
            <v>R W Miller 2-2015</v>
          </cell>
          <cell r="G3266">
            <v>4.34</v>
          </cell>
          <cell r="H3266">
            <v>89.28</v>
          </cell>
          <cell r="V3266">
            <v>182.6849</v>
          </cell>
        </row>
        <row r="3267">
          <cell r="A3267" t="str">
            <v>R W Miller 2-2015-2</v>
          </cell>
          <cell r="B3267" t="str">
            <v>R W Miller 2-2015</v>
          </cell>
          <cell r="G3267">
            <v>3.96</v>
          </cell>
          <cell r="H3267">
            <v>80.64</v>
          </cell>
          <cell r="V3267">
            <v>158.44</v>
          </cell>
        </row>
        <row r="3268">
          <cell r="A3268" t="str">
            <v>R W Miller 2-2015-3</v>
          </cell>
          <cell r="B3268" t="str">
            <v>R W Miller 2-2015</v>
          </cell>
          <cell r="G3268">
            <v>0</v>
          </cell>
          <cell r="H3268">
            <v>89.28</v>
          </cell>
          <cell r="V3268">
            <v>0</v>
          </cell>
        </row>
        <row r="3269">
          <cell r="A3269" t="str">
            <v>R W Miller 2-2015-4</v>
          </cell>
          <cell r="B3269" t="str">
            <v>R W Miller 2-2015</v>
          </cell>
          <cell r="G3269">
            <v>0</v>
          </cell>
          <cell r="H3269">
            <v>86.4</v>
          </cell>
          <cell r="V3269">
            <v>0</v>
          </cell>
        </row>
        <row r="3270">
          <cell r="A3270" t="str">
            <v>R W Miller 2-2015-5</v>
          </cell>
          <cell r="B3270" t="str">
            <v>R W Miller 2-2015</v>
          </cell>
          <cell r="G3270">
            <v>6.88</v>
          </cell>
          <cell r="H3270">
            <v>89.28</v>
          </cell>
          <cell r="V3270">
            <v>306.74</v>
          </cell>
        </row>
        <row r="3271">
          <cell r="A3271" t="str">
            <v>R W Miller 2-2015-6</v>
          </cell>
          <cell r="B3271" t="str">
            <v>R W Miller 2-2015</v>
          </cell>
          <cell r="G3271">
            <v>20.28</v>
          </cell>
          <cell r="H3271">
            <v>86.4</v>
          </cell>
          <cell r="V3271">
            <v>893.3</v>
          </cell>
        </row>
        <row r="3272">
          <cell r="A3272" t="str">
            <v>R W Miller 2-2015-7</v>
          </cell>
          <cell r="B3272" t="str">
            <v>R W Miller 2-2015</v>
          </cell>
          <cell r="G3272">
            <v>31.18</v>
          </cell>
          <cell r="H3272">
            <v>89.28</v>
          </cell>
          <cell r="V3272">
            <v>1471.28</v>
          </cell>
        </row>
        <row r="3273">
          <cell r="A3273" t="str">
            <v>R W Miller 2-2015-8</v>
          </cell>
          <cell r="B3273" t="str">
            <v>R W Miller 2-2015</v>
          </cell>
          <cell r="G3273">
            <v>25.97</v>
          </cell>
          <cell r="H3273">
            <v>89.28</v>
          </cell>
          <cell r="V3273">
            <v>1213.2</v>
          </cell>
        </row>
        <row r="3274">
          <cell r="A3274" t="str">
            <v>R W Miller 2-2015-9</v>
          </cell>
          <cell r="B3274" t="str">
            <v>R W Miller 2-2015</v>
          </cell>
          <cell r="G3274">
            <v>17.489999999999998</v>
          </cell>
          <cell r="H3274">
            <v>86.4</v>
          </cell>
          <cell r="V3274">
            <v>784.75</v>
          </cell>
        </row>
        <row r="3275">
          <cell r="A3275" t="str">
            <v>R W Miller 2-2015-10</v>
          </cell>
          <cell r="B3275" t="str">
            <v>R W Miller 2-2015</v>
          </cell>
          <cell r="G3275">
            <v>4.47</v>
          </cell>
          <cell r="H3275">
            <v>89.28</v>
          </cell>
          <cell r="V3275">
            <v>212.18</v>
          </cell>
        </row>
        <row r="3276">
          <cell r="A3276" t="str">
            <v>R W Miller 2-2015-11</v>
          </cell>
          <cell r="B3276" t="str">
            <v>R W Miller 2-2015</v>
          </cell>
          <cell r="G3276">
            <v>0</v>
          </cell>
          <cell r="H3276">
            <v>86.4</v>
          </cell>
          <cell r="V3276">
            <v>0</v>
          </cell>
        </row>
        <row r="3277">
          <cell r="A3277" t="str">
            <v>R W Miller 2-2015-12</v>
          </cell>
          <cell r="B3277" t="str">
            <v>R W Miller 2-2015</v>
          </cell>
          <cell r="G3277">
            <v>7.51</v>
          </cell>
          <cell r="H3277">
            <v>89.28</v>
          </cell>
          <cell r="V3277">
            <v>322.22000000000003</v>
          </cell>
        </row>
        <row r="3278">
          <cell r="A3278" t="str">
            <v>R W Miller 2-2016-1</v>
          </cell>
          <cell r="B3278" t="str">
            <v>R W Miller 2-2016</v>
          </cell>
          <cell r="G3278">
            <v>4.47</v>
          </cell>
          <cell r="H3278">
            <v>89.28</v>
          </cell>
          <cell r="V3278">
            <v>182.51900000000001</v>
          </cell>
        </row>
        <row r="3279">
          <cell r="A3279" t="str">
            <v>R W Miller 2-2016-2</v>
          </cell>
          <cell r="B3279" t="str">
            <v>R W Miller 2-2016</v>
          </cell>
          <cell r="G3279">
            <v>0</v>
          </cell>
          <cell r="H3279">
            <v>80.64</v>
          </cell>
          <cell r="V3279">
            <v>0</v>
          </cell>
        </row>
        <row r="3280">
          <cell r="A3280" t="str">
            <v>R W Miller 2-2016-3</v>
          </cell>
          <cell r="B3280" t="str">
            <v>R W Miller 2-2016</v>
          </cell>
          <cell r="G3280">
            <v>0</v>
          </cell>
          <cell r="H3280">
            <v>89.28</v>
          </cell>
          <cell r="V3280">
            <v>0</v>
          </cell>
        </row>
        <row r="3281">
          <cell r="A3281" t="str">
            <v>R W Miller 2-2016-4</v>
          </cell>
          <cell r="B3281" t="str">
            <v>R W Miller 2-2016</v>
          </cell>
          <cell r="G3281">
            <v>0</v>
          </cell>
          <cell r="H3281">
            <v>86.4</v>
          </cell>
          <cell r="V3281">
            <v>0</v>
          </cell>
        </row>
        <row r="3282">
          <cell r="A3282" t="str">
            <v>R W Miller 2-2016-5</v>
          </cell>
          <cell r="B3282" t="str">
            <v>R W Miller 2-2016</v>
          </cell>
          <cell r="G3282">
            <v>4.32</v>
          </cell>
          <cell r="H3282">
            <v>89.28</v>
          </cell>
          <cell r="V3282">
            <v>200.08</v>
          </cell>
        </row>
        <row r="3283">
          <cell r="A3283" t="str">
            <v>R W Miller 2-2016-6</v>
          </cell>
          <cell r="B3283" t="str">
            <v>R W Miller 2-2016</v>
          </cell>
          <cell r="G3283">
            <v>23.38</v>
          </cell>
          <cell r="H3283">
            <v>86.4</v>
          </cell>
          <cell r="V3283">
            <v>1049.1600000000001</v>
          </cell>
        </row>
        <row r="3284">
          <cell r="A3284" t="str">
            <v>R W Miller 2-2016-7</v>
          </cell>
          <cell r="B3284" t="str">
            <v>R W Miller 2-2016</v>
          </cell>
          <cell r="G3284">
            <v>30.98</v>
          </cell>
          <cell r="H3284">
            <v>89.28</v>
          </cell>
          <cell r="V3284">
            <v>1420.78</v>
          </cell>
        </row>
        <row r="3285">
          <cell r="A3285" t="str">
            <v>R W Miller 2-2016-8</v>
          </cell>
          <cell r="B3285" t="str">
            <v>R W Miller 2-2016</v>
          </cell>
          <cell r="G3285">
            <v>26.26</v>
          </cell>
          <cell r="H3285">
            <v>89.28</v>
          </cell>
          <cell r="V3285">
            <v>1242.24</v>
          </cell>
        </row>
        <row r="3286">
          <cell r="A3286" t="str">
            <v>R W Miller 2-2016-9</v>
          </cell>
          <cell r="B3286" t="str">
            <v>R W Miller 2-2016</v>
          </cell>
          <cell r="G3286">
            <v>17.420000000000002</v>
          </cell>
          <cell r="H3286">
            <v>86.4</v>
          </cell>
          <cell r="V3286">
            <v>777.13</v>
          </cell>
        </row>
        <row r="3287">
          <cell r="A3287" t="str">
            <v>R W Miller 2-2016-10</v>
          </cell>
          <cell r="B3287" t="str">
            <v>R W Miller 2-2016</v>
          </cell>
          <cell r="G3287">
            <v>7.04</v>
          </cell>
          <cell r="H3287">
            <v>89.28</v>
          </cell>
          <cell r="V3287">
            <v>313.14999999999998</v>
          </cell>
        </row>
        <row r="3288">
          <cell r="A3288" t="str">
            <v>R W Miller 2-2016-11</v>
          </cell>
          <cell r="B3288" t="str">
            <v>R W Miller 2-2016</v>
          </cell>
          <cell r="G3288">
            <v>2.1</v>
          </cell>
          <cell r="H3288">
            <v>86.4</v>
          </cell>
          <cell r="V3288">
            <v>78.599999999999994</v>
          </cell>
        </row>
        <row r="3289">
          <cell r="A3289" t="str">
            <v>R W Miller 2-2016-12</v>
          </cell>
          <cell r="B3289" t="str">
            <v>R W Miller 2-2016</v>
          </cell>
          <cell r="G3289">
            <v>7.11</v>
          </cell>
          <cell r="H3289">
            <v>89.28</v>
          </cell>
          <cell r="V3289">
            <v>304.06</v>
          </cell>
        </row>
        <row r="3290">
          <cell r="A3290" t="str">
            <v>R W Miller 2-2017-1</v>
          </cell>
          <cell r="B3290" t="str">
            <v>R W Miller 2-2017</v>
          </cell>
          <cell r="G3290">
            <v>3.68</v>
          </cell>
          <cell r="H3290">
            <v>89.28</v>
          </cell>
          <cell r="V3290">
            <v>151.88</v>
          </cell>
        </row>
        <row r="3291">
          <cell r="A3291" t="str">
            <v>R W Miller 2-2017-2</v>
          </cell>
          <cell r="B3291" t="str">
            <v>R W Miller 2-2017</v>
          </cell>
          <cell r="G3291">
            <v>3.24</v>
          </cell>
          <cell r="H3291">
            <v>80.64</v>
          </cell>
          <cell r="V3291">
            <v>133.82</v>
          </cell>
        </row>
        <row r="3292">
          <cell r="A3292" t="str">
            <v>R W Miller 2-2017-3</v>
          </cell>
          <cell r="B3292" t="str">
            <v>R W Miller 2-2017</v>
          </cell>
          <cell r="G3292">
            <v>0</v>
          </cell>
          <cell r="H3292">
            <v>89.28</v>
          </cell>
          <cell r="V3292">
            <v>0</v>
          </cell>
        </row>
        <row r="3293">
          <cell r="A3293" t="str">
            <v>R W Miller 2-2017-4</v>
          </cell>
          <cell r="B3293" t="str">
            <v>R W Miller 2-2017</v>
          </cell>
          <cell r="G3293">
            <v>0</v>
          </cell>
          <cell r="H3293">
            <v>86.4</v>
          </cell>
          <cell r="V3293">
            <v>0</v>
          </cell>
        </row>
        <row r="3294">
          <cell r="A3294" t="str">
            <v>R W Miller 2-2017-5</v>
          </cell>
          <cell r="B3294" t="str">
            <v>R W Miller 2-2017</v>
          </cell>
          <cell r="G3294">
            <v>4.21</v>
          </cell>
          <cell r="H3294">
            <v>89.28</v>
          </cell>
          <cell r="V3294">
            <v>193.48</v>
          </cell>
        </row>
        <row r="3295">
          <cell r="A3295" t="str">
            <v>R W Miller 2-2017-6</v>
          </cell>
          <cell r="B3295" t="str">
            <v>R W Miller 2-2017</v>
          </cell>
          <cell r="G3295">
            <v>18.690000000000001</v>
          </cell>
          <cell r="H3295">
            <v>86.4</v>
          </cell>
          <cell r="V3295">
            <v>862.97</v>
          </cell>
        </row>
        <row r="3296">
          <cell r="A3296" t="str">
            <v>R W Miller 2-2017-7</v>
          </cell>
          <cell r="B3296" t="str">
            <v>R W Miller 2-2017</v>
          </cell>
          <cell r="G3296">
            <v>32.07</v>
          </cell>
          <cell r="H3296">
            <v>89.28</v>
          </cell>
          <cell r="V3296">
            <v>1492.6666</v>
          </cell>
        </row>
        <row r="3297">
          <cell r="A3297" t="str">
            <v>R W Miller 2-2017-8</v>
          </cell>
          <cell r="B3297" t="str">
            <v>R W Miller 2-2017</v>
          </cell>
          <cell r="G3297">
            <v>31.86</v>
          </cell>
          <cell r="H3297">
            <v>89.28</v>
          </cell>
          <cell r="V3297">
            <v>1466.6595</v>
          </cell>
        </row>
        <row r="3298">
          <cell r="A3298" t="str">
            <v>R W Miller 2-2017-9</v>
          </cell>
          <cell r="B3298" t="str">
            <v>R W Miller 2-2017</v>
          </cell>
          <cell r="G3298">
            <v>22.99</v>
          </cell>
          <cell r="H3298">
            <v>86.4</v>
          </cell>
          <cell r="V3298">
            <v>1031.22</v>
          </cell>
        </row>
        <row r="3299">
          <cell r="A3299" t="str">
            <v>R W Miller 2-2017-10</v>
          </cell>
          <cell r="B3299" t="str">
            <v>R W Miller 2-2017</v>
          </cell>
          <cell r="G3299">
            <v>10.63</v>
          </cell>
          <cell r="H3299">
            <v>89.28</v>
          </cell>
          <cell r="V3299">
            <v>506.51</v>
          </cell>
        </row>
        <row r="3300">
          <cell r="A3300" t="str">
            <v>R W Miller 2-2017-11</v>
          </cell>
          <cell r="B3300" t="str">
            <v>R W Miller 2-2017</v>
          </cell>
          <cell r="G3300">
            <v>0</v>
          </cell>
          <cell r="H3300">
            <v>86.4</v>
          </cell>
          <cell r="V3300">
            <v>0</v>
          </cell>
        </row>
        <row r="3301">
          <cell r="A3301" t="str">
            <v>R W Miller 2-2017-12</v>
          </cell>
          <cell r="B3301" t="str">
            <v>R W Miller 2-2017</v>
          </cell>
          <cell r="G3301">
            <v>11.03</v>
          </cell>
          <cell r="H3301">
            <v>89.28</v>
          </cell>
          <cell r="V3301">
            <v>479.64</v>
          </cell>
        </row>
        <row r="3302">
          <cell r="A3302" t="str">
            <v>R W Miller 2-2018-1</v>
          </cell>
          <cell r="B3302" t="str">
            <v>R W Miller 2-2018</v>
          </cell>
          <cell r="G3302">
            <v>0</v>
          </cell>
          <cell r="H3302">
            <v>89.28</v>
          </cell>
          <cell r="V3302">
            <v>0</v>
          </cell>
        </row>
        <row r="3303">
          <cell r="A3303" t="str">
            <v>R W Miller 2-2018-2</v>
          </cell>
          <cell r="B3303" t="str">
            <v>R W Miller 2-2018</v>
          </cell>
          <cell r="G3303">
            <v>0</v>
          </cell>
          <cell r="H3303">
            <v>80.64</v>
          </cell>
          <cell r="V3303">
            <v>0</v>
          </cell>
        </row>
        <row r="3304">
          <cell r="A3304" t="str">
            <v>R W Miller 2-2018-3</v>
          </cell>
          <cell r="B3304" t="str">
            <v>R W Miller 2-2018</v>
          </cell>
          <cell r="G3304">
            <v>0</v>
          </cell>
          <cell r="H3304">
            <v>89.28</v>
          </cell>
          <cell r="V3304">
            <v>0</v>
          </cell>
        </row>
        <row r="3305">
          <cell r="A3305" t="str">
            <v>R W Miller 2-2018-4</v>
          </cell>
          <cell r="B3305" t="str">
            <v>R W Miller 2-2018</v>
          </cell>
          <cell r="G3305">
            <v>0</v>
          </cell>
          <cell r="H3305">
            <v>86.4</v>
          </cell>
          <cell r="V3305">
            <v>0</v>
          </cell>
        </row>
        <row r="3306">
          <cell r="A3306" t="str">
            <v>R W Miller 2-2018-5</v>
          </cell>
          <cell r="B3306" t="str">
            <v>R W Miller 2-2018</v>
          </cell>
          <cell r="G3306">
            <v>10.029999999999999</v>
          </cell>
          <cell r="H3306">
            <v>89.28</v>
          </cell>
          <cell r="V3306">
            <v>449.21</v>
          </cell>
        </row>
        <row r="3307">
          <cell r="A3307" t="str">
            <v>R W Miller 2-2018-6</v>
          </cell>
          <cell r="B3307" t="str">
            <v>R W Miller 2-2018</v>
          </cell>
          <cell r="G3307">
            <v>23.59</v>
          </cell>
          <cell r="H3307">
            <v>86.4</v>
          </cell>
          <cell r="V3307">
            <v>1041.54</v>
          </cell>
        </row>
        <row r="3308">
          <cell r="A3308" t="str">
            <v>R W Miller 2-2018-7</v>
          </cell>
          <cell r="B3308" t="str">
            <v>R W Miller 2-2018</v>
          </cell>
          <cell r="G3308">
            <v>32.82</v>
          </cell>
          <cell r="H3308">
            <v>89.28</v>
          </cell>
          <cell r="V3308">
            <v>1578.6538</v>
          </cell>
        </row>
        <row r="3309">
          <cell r="A3309" t="str">
            <v>R W Miller 2-2018-8</v>
          </cell>
          <cell r="B3309" t="str">
            <v>R W Miller 2-2018</v>
          </cell>
          <cell r="G3309">
            <v>28.06</v>
          </cell>
          <cell r="H3309">
            <v>89.28</v>
          </cell>
          <cell r="V3309">
            <v>1299</v>
          </cell>
        </row>
        <row r="3310">
          <cell r="A3310" t="str">
            <v>R W Miller 2-2018-9</v>
          </cell>
          <cell r="B3310" t="str">
            <v>R W Miller 2-2018</v>
          </cell>
          <cell r="G3310">
            <v>20.12</v>
          </cell>
          <cell r="H3310">
            <v>86.4</v>
          </cell>
          <cell r="V3310">
            <v>904.9</v>
          </cell>
        </row>
        <row r="3311">
          <cell r="A3311" t="str">
            <v>R W Miller 2-2018-10</v>
          </cell>
          <cell r="B3311" t="str">
            <v>R W Miller 2-2018</v>
          </cell>
          <cell r="G3311">
            <v>0</v>
          </cell>
          <cell r="H3311">
            <v>89.28</v>
          </cell>
          <cell r="V3311">
            <v>0</v>
          </cell>
        </row>
        <row r="3312">
          <cell r="A3312" t="str">
            <v>R W Miller 2-2018-11</v>
          </cell>
          <cell r="B3312" t="str">
            <v>R W Miller 2-2018</v>
          </cell>
          <cell r="G3312">
            <v>0</v>
          </cell>
          <cell r="H3312">
            <v>86.4</v>
          </cell>
          <cell r="V3312">
            <v>0</v>
          </cell>
        </row>
        <row r="3313">
          <cell r="A3313" t="str">
            <v>R W Miller 2-2018-12</v>
          </cell>
          <cell r="B3313" t="str">
            <v>R W Miller 2-2018</v>
          </cell>
          <cell r="G3313">
            <v>12.51</v>
          </cell>
          <cell r="H3313">
            <v>89.28</v>
          </cell>
          <cell r="V3313">
            <v>518.23</v>
          </cell>
        </row>
        <row r="3314">
          <cell r="A3314" t="str">
            <v>R W Miller 2-2019-1</v>
          </cell>
          <cell r="B3314" t="str">
            <v>R W Miller 2-2019</v>
          </cell>
          <cell r="G3314">
            <v>4.21</v>
          </cell>
          <cell r="H3314">
            <v>89.28</v>
          </cell>
          <cell r="V3314">
            <v>179.37209999999999</v>
          </cell>
        </row>
        <row r="3315">
          <cell r="A3315" t="str">
            <v>R W Miller 2-2019-2</v>
          </cell>
          <cell r="B3315" t="str">
            <v>R W Miller 2-2019</v>
          </cell>
          <cell r="G3315">
            <v>0</v>
          </cell>
          <cell r="H3315">
            <v>80.64</v>
          </cell>
          <cell r="V3315">
            <v>0</v>
          </cell>
        </row>
        <row r="3316">
          <cell r="A3316" t="str">
            <v>R W Miller 2-2019-3</v>
          </cell>
          <cell r="B3316" t="str">
            <v>R W Miller 2-2019</v>
          </cell>
          <cell r="G3316">
            <v>0</v>
          </cell>
          <cell r="H3316">
            <v>89.28</v>
          </cell>
          <cell r="V3316">
            <v>0</v>
          </cell>
        </row>
        <row r="3317">
          <cell r="A3317" t="str">
            <v>R W Miller 2-2019-4</v>
          </cell>
          <cell r="B3317" t="str">
            <v>R W Miller 2-2019</v>
          </cell>
          <cell r="G3317">
            <v>0</v>
          </cell>
          <cell r="H3317">
            <v>86.4</v>
          </cell>
          <cell r="V3317">
            <v>0</v>
          </cell>
        </row>
        <row r="3318">
          <cell r="A3318" t="str">
            <v>R W Miller 2-2019-5</v>
          </cell>
          <cell r="B3318" t="str">
            <v>R W Miller 2-2019</v>
          </cell>
          <cell r="G3318">
            <v>2.88</v>
          </cell>
          <cell r="H3318">
            <v>89.28</v>
          </cell>
          <cell r="V3318">
            <v>138.06</v>
          </cell>
        </row>
        <row r="3319">
          <cell r="A3319" t="str">
            <v>R W Miller 2-2019-6</v>
          </cell>
          <cell r="B3319" t="str">
            <v>R W Miller 2-2019</v>
          </cell>
          <cell r="G3319">
            <v>23.01</v>
          </cell>
          <cell r="H3319">
            <v>86.4</v>
          </cell>
          <cell r="V3319">
            <v>1087.95</v>
          </cell>
        </row>
        <row r="3320">
          <cell r="A3320" t="str">
            <v>R W Miller 2-2019-7</v>
          </cell>
          <cell r="B3320" t="str">
            <v>R W Miller 2-2019</v>
          </cell>
          <cell r="G3320">
            <v>30.03</v>
          </cell>
          <cell r="H3320">
            <v>89.28</v>
          </cell>
          <cell r="V3320">
            <v>1411.58</v>
          </cell>
        </row>
        <row r="3321">
          <cell r="A3321" t="str">
            <v>R W Miller 2-2019-8</v>
          </cell>
          <cell r="B3321" t="str">
            <v>R W Miller 2-2019</v>
          </cell>
          <cell r="G3321">
            <v>26.77</v>
          </cell>
          <cell r="H3321">
            <v>89.28</v>
          </cell>
          <cell r="V3321">
            <v>1307.1300000000001</v>
          </cell>
        </row>
        <row r="3322">
          <cell r="A3322" t="str">
            <v>R W Miller 2-2019-9</v>
          </cell>
          <cell r="B3322" t="str">
            <v>R W Miller 2-2019</v>
          </cell>
          <cell r="G3322">
            <v>21.71</v>
          </cell>
          <cell r="H3322">
            <v>86.4</v>
          </cell>
          <cell r="V3322">
            <v>961.07</v>
          </cell>
        </row>
        <row r="3323">
          <cell r="A3323" t="str">
            <v>R W Miller 2-2019-10</v>
          </cell>
          <cell r="B3323" t="str">
            <v>R W Miller 2-2019</v>
          </cell>
          <cell r="G3323">
            <v>4.32</v>
          </cell>
          <cell r="H3323">
            <v>89.28</v>
          </cell>
          <cell r="V3323">
            <v>212.43</v>
          </cell>
        </row>
        <row r="3324">
          <cell r="A3324" t="str">
            <v>R W Miller 2-2019-11</v>
          </cell>
          <cell r="B3324" t="str">
            <v>R W Miller 2-2019</v>
          </cell>
          <cell r="G3324">
            <v>0</v>
          </cell>
          <cell r="H3324">
            <v>86.4</v>
          </cell>
          <cell r="V3324">
            <v>0</v>
          </cell>
        </row>
        <row r="3325">
          <cell r="A3325" t="str">
            <v>R W Miller 2-2019-12</v>
          </cell>
          <cell r="B3325" t="str">
            <v>R W Miller 2-2019</v>
          </cell>
          <cell r="G3325">
            <v>0</v>
          </cell>
          <cell r="H3325">
            <v>89.28</v>
          </cell>
          <cell r="V3325">
            <v>0</v>
          </cell>
        </row>
        <row r="3326">
          <cell r="A3326" t="str">
            <v>R W Miller 2-2020-1</v>
          </cell>
          <cell r="B3326" t="str">
            <v>R W Miller 2-2020</v>
          </cell>
          <cell r="G3326">
            <v>3.81</v>
          </cell>
          <cell r="H3326">
            <v>89.28</v>
          </cell>
          <cell r="V3326">
            <v>162.6</v>
          </cell>
        </row>
        <row r="3327">
          <cell r="A3327" t="str">
            <v>R W Miller 2-2020-2</v>
          </cell>
          <cell r="B3327" t="str">
            <v>R W Miller 2-2020</v>
          </cell>
          <cell r="G3327">
            <v>0</v>
          </cell>
          <cell r="H3327">
            <v>80.64</v>
          </cell>
          <cell r="V3327">
            <v>0</v>
          </cell>
        </row>
        <row r="3328">
          <cell r="A3328" t="str">
            <v>R W Miller 2-2020-3</v>
          </cell>
          <cell r="B3328" t="str">
            <v>R W Miller 2-2020</v>
          </cell>
          <cell r="G3328">
            <v>0</v>
          </cell>
          <cell r="H3328">
            <v>89.28</v>
          </cell>
          <cell r="V3328">
            <v>0</v>
          </cell>
        </row>
        <row r="3329">
          <cell r="A3329" t="str">
            <v>R W Miller 2-2020-4</v>
          </cell>
          <cell r="B3329" t="str">
            <v>R W Miller 2-2020</v>
          </cell>
          <cell r="G3329">
            <v>0</v>
          </cell>
          <cell r="H3329">
            <v>86.4</v>
          </cell>
          <cell r="V3329">
            <v>0</v>
          </cell>
        </row>
        <row r="3330">
          <cell r="A3330" t="str">
            <v>R W Miller 2-2020-5</v>
          </cell>
          <cell r="B3330" t="str">
            <v>R W Miller 2-2020</v>
          </cell>
          <cell r="G3330">
            <v>3.54</v>
          </cell>
          <cell r="H3330">
            <v>89.28</v>
          </cell>
          <cell r="V3330">
            <v>159.22999999999999</v>
          </cell>
        </row>
        <row r="3331">
          <cell r="A3331" t="str">
            <v>R W Miller 2-2020-6</v>
          </cell>
          <cell r="B3331" t="str">
            <v>R W Miller 2-2020</v>
          </cell>
          <cell r="G3331">
            <v>21.49</v>
          </cell>
          <cell r="H3331">
            <v>86.4</v>
          </cell>
          <cell r="V3331">
            <v>986.92</v>
          </cell>
        </row>
        <row r="3332">
          <cell r="A3332" t="str">
            <v>R W Miller 2-2020-7</v>
          </cell>
          <cell r="B3332" t="str">
            <v>R W Miller 2-2020</v>
          </cell>
          <cell r="G3332">
            <v>29.49</v>
          </cell>
          <cell r="H3332">
            <v>89.28</v>
          </cell>
          <cell r="V3332">
            <v>1383.29</v>
          </cell>
        </row>
        <row r="3333">
          <cell r="A3333" t="str">
            <v>R W Miller 2-2020-8</v>
          </cell>
          <cell r="B3333" t="str">
            <v>R W Miller 2-2020</v>
          </cell>
          <cell r="G3333">
            <v>28.85</v>
          </cell>
          <cell r="H3333">
            <v>89.28</v>
          </cell>
          <cell r="V3333">
            <v>1315.12</v>
          </cell>
        </row>
        <row r="3334">
          <cell r="A3334" t="str">
            <v>R W Miller 2-2020-9</v>
          </cell>
          <cell r="B3334" t="str">
            <v>R W Miller 2-2020</v>
          </cell>
          <cell r="G3334">
            <v>20.21</v>
          </cell>
          <cell r="H3334">
            <v>86.4</v>
          </cell>
          <cell r="V3334">
            <v>855.14790000000005</v>
          </cell>
        </row>
        <row r="3335">
          <cell r="A3335" t="str">
            <v>R W Miller 2-2020-10</v>
          </cell>
          <cell r="B3335" t="str">
            <v>R W Miller 2-2020</v>
          </cell>
          <cell r="G3335">
            <v>4.32</v>
          </cell>
          <cell r="H3335">
            <v>89.28</v>
          </cell>
          <cell r="V3335">
            <v>211.56</v>
          </cell>
        </row>
        <row r="3336">
          <cell r="A3336" t="str">
            <v>R W Miller 2-2020-11</v>
          </cell>
          <cell r="B3336" t="str">
            <v>R W Miller 2-2020</v>
          </cell>
          <cell r="G3336">
            <v>0</v>
          </cell>
          <cell r="H3336">
            <v>86.4</v>
          </cell>
          <cell r="V3336">
            <v>0</v>
          </cell>
        </row>
        <row r="3337">
          <cell r="A3337" t="str">
            <v>R W Miller 2-2020-12</v>
          </cell>
          <cell r="B3337" t="str">
            <v>R W Miller 2-2020</v>
          </cell>
          <cell r="G3337">
            <v>0</v>
          </cell>
          <cell r="H3337">
            <v>89.28</v>
          </cell>
          <cell r="V3337">
            <v>0</v>
          </cell>
        </row>
        <row r="3338">
          <cell r="A3338" t="str">
            <v>R W Miller 2-2021-1</v>
          </cell>
          <cell r="B3338" t="str">
            <v>R W Miller 2-2021</v>
          </cell>
          <cell r="G3338">
            <v>0</v>
          </cell>
          <cell r="H3338">
            <v>89.28</v>
          </cell>
          <cell r="V3338">
            <v>0</v>
          </cell>
        </row>
        <row r="3339">
          <cell r="A3339" t="str">
            <v>R W Miller 2-2021-2</v>
          </cell>
          <cell r="B3339" t="str">
            <v>R W Miller 2-2021</v>
          </cell>
          <cell r="G3339">
            <v>0</v>
          </cell>
          <cell r="H3339">
            <v>80.64</v>
          </cell>
          <cell r="V3339">
            <v>0</v>
          </cell>
        </row>
        <row r="3340">
          <cell r="A3340" t="str">
            <v>R W Miller 2-2021-3</v>
          </cell>
          <cell r="B3340" t="str">
            <v>R W Miller 2-2021</v>
          </cell>
          <cell r="G3340">
            <v>0</v>
          </cell>
          <cell r="H3340">
            <v>89.28</v>
          </cell>
          <cell r="V3340">
            <v>0</v>
          </cell>
        </row>
        <row r="3341">
          <cell r="A3341" t="str">
            <v>R W Miller 2-2021-4</v>
          </cell>
          <cell r="B3341" t="str">
            <v>R W Miller 2-2021</v>
          </cell>
          <cell r="G3341">
            <v>2.06</v>
          </cell>
          <cell r="H3341">
            <v>86.4</v>
          </cell>
          <cell r="V3341">
            <v>66.010000000000005</v>
          </cell>
        </row>
        <row r="3342">
          <cell r="A3342" t="str">
            <v>R W Miller 2-2021-5</v>
          </cell>
          <cell r="B3342" t="str">
            <v>R W Miller 2-2021</v>
          </cell>
          <cell r="G3342">
            <v>0</v>
          </cell>
          <cell r="H3342">
            <v>89.28</v>
          </cell>
          <cell r="V3342">
            <v>0</v>
          </cell>
        </row>
        <row r="3343">
          <cell r="A3343" t="str">
            <v>R W Miller 2-2021-6</v>
          </cell>
          <cell r="B3343" t="str">
            <v>R W Miller 2-2021</v>
          </cell>
          <cell r="G3343">
            <v>13.05</v>
          </cell>
          <cell r="H3343">
            <v>86.4</v>
          </cell>
          <cell r="V3343">
            <v>572.84</v>
          </cell>
        </row>
        <row r="3344">
          <cell r="A3344" t="str">
            <v>R W Miller 2-2021-7</v>
          </cell>
          <cell r="B3344" t="str">
            <v>R W Miller 2-2021</v>
          </cell>
          <cell r="G3344">
            <v>28.98</v>
          </cell>
          <cell r="H3344">
            <v>89.28</v>
          </cell>
          <cell r="V3344">
            <v>1330.73</v>
          </cell>
        </row>
        <row r="3345">
          <cell r="A3345" t="str">
            <v>R W Miller 2-2021-8</v>
          </cell>
          <cell r="B3345" t="str">
            <v>R W Miller 2-2021</v>
          </cell>
          <cell r="G3345">
            <v>22.94</v>
          </cell>
          <cell r="H3345">
            <v>89.28</v>
          </cell>
          <cell r="V3345">
            <v>1061.3288</v>
          </cell>
        </row>
        <row r="3346">
          <cell r="A3346" t="str">
            <v>R W Miller 2-2021-9</v>
          </cell>
          <cell r="B3346" t="str">
            <v>R W Miller 2-2021</v>
          </cell>
          <cell r="G3346">
            <v>18.02</v>
          </cell>
          <cell r="H3346">
            <v>86.4</v>
          </cell>
          <cell r="V3346">
            <v>814.79280000000006</v>
          </cell>
        </row>
        <row r="3347">
          <cell r="A3347" t="str">
            <v>R W Miller 2-2021-10</v>
          </cell>
          <cell r="B3347" t="str">
            <v>R W Miller 2-2021</v>
          </cell>
          <cell r="G3347">
            <v>8.06</v>
          </cell>
          <cell r="H3347">
            <v>89.28</v>
          </cell>
          <cell r="V3347">
            <v>339.94</v>
          </cell>
        </row>
        <row r="3348">
          <cell r="A3348" t="str">
            <v>R W Miller 2-2021-11</v>
          </cell>
          <cell r="B3348" t="str">
            <v>R W Miller 2-2021</v>
          </cell>
          <cell r="G3348">
            <v>0</v>
          </cell>
          <cell r="H3348">
            <v>86.4</v>
          </cell>
          <cell r="V3348">
            <v>0</v>
          </cell>
        </row>
        <row r="3349">
          <cell r="A3349" t="str">
            <v>R W Miller 2-2021-12</v>
          </cell>
          <cell r="B3349" t="str">
            <v>R W Miller 2-2021</v>
          </cell>
          <cell r="G3349">
            <v>0</v>
          </cell>
          <cell r="H3349">
            <v>89.28</v>
          </cell>
          <cell r="V3349">
            <v>0</v>
          </cell>
        </row>
        <row r="3350">
          <cell r="A3350" t="str">
            <v>R W Miller 2-2022-1</v>
          </cell>
          <cell r="B3350" t="str">
            <v>R W Miller 2-2022</v>
          </cell>
          <cell r="G3350">
            <v>0</v>
          </cell>
          <cell r="H3350">
            <v>89.28</v>
          </cell>
          <cell r="V3350">
            <v>0</v>
          </cell>
        </row>
        <row r="3351">
          <cell r="A3351" t="str">
            <v>R W Miller 2-2022-2</v>
          </cell>
          <cell r="B3351" t="str">
            <v>R W Miller 2-2022</v>
          </cell>
          <cell r="G3351">
            <v>0</v>
          </cell>
          <cell r="H3351">
            <v>80.64</v>
          </cell>
          <cell r="V3351">
            <v>0</v>
          </cell>
        </row>
        <row r="3352">
          <cell r="A3352" t="str">
            <v>R W Miller 2-2022-3</v>
          </cell>
          <cell r="B3352" t="str">
            <v>R W Miller 2-2022</v>
          </cell>
          <cell r="G3352">
            <v>0</v>
          </cell>
          <cell r="H3352">
            <v>89.28</v>
          </cell>
          <cell r="V3352">
            <v>0</v>
          </cell>
        </row>
        <row r="3353">
          <cell r="A3353" t="str">
            <v>R W Miller 2-2022-4</v>
          </cell>
          <cell r="B3353" t="str">
            <v>R W Miller 2-2022</v>
          </cell>
          <cell r="G3353">
            <v>0</v>
          </cell>
          <cell r="H3353">
            <v>86.4</v>
          </cell>
          <cell r="V3353">
            <v>0</v>
          </cell>
        </row>
        <row r="3354">
          <cell r="A3354" t="str">
            <v>R W Miller 2-2022-5</v>
          </cell>
          <cell r="B3354" t="str">
            <v>R W Miller 2-2022</v>
          </cell>
          <cell r="G3354">
            <v>3.28</v>
          </cell>
          <cell r="H3354">
            <v>89.28</v>
          </cell>
          <cell r="V3354">
            <v>146.47999999999999</v>
          </cell>
        </row>
        <row r="3355">
          <cell r="A3355" t="str">
            <v>R W Miller 2-2022-6</v>
          </cell>
          <cell r="B3355" t="str">
            <v>R W Miller 2-2022</v>
          </cell>
          <cell r="G3355">
            <v>18.04</v>
          </cell>
          <cell r="H3355">
            <v>86.4</v>
          </cell>
          <cell r="V3355">
            <v>815.08389999999997</v>
          </cell>
        </row>
        <row r="3356">
          <cell r="A3356" t="str">
            <v>R W Miller 2-2022-7</v>
          </cell>
          <cell r="B3356" t="str">
            <v>R W Miller 2-2022</v>
          </cell>
          <cell r="G3356">
            <v>33.5</v>
          </cell>
          <cell r="H3356">
            <v>89.28</v>
          </cell>
          <cell r="V3356">
            <v>1532.9904999999999</v>
          </cell>
        </row>
        <row r="3357">
          <cell r="A3357" t="str">
            <v>R W Miller 2-2022-8</v>
          </cell>
          <cell r="B3357" t="str">
            <v>R W Miller 2-2022</v>
          </cell>
          <cell r="G3357">
            <v>23.58</v>
          </cell>
          <cell r="H3357">
            <v>89.28</v>
          </cell>
          <cell r="V3357">
            <v>1112.67</v>
          </cell>
        </row>
        <row r="3358">
          <cell r="A3358" t="str">
            <v>R W Miller 2-2022-9</v>
          </cell>
          <cell r="B3358" t="str">
            <v>R W Miller 2-2022</v>
          </cell>
          <cell r="G3358">
            <v>19.09</v>
          </cell>
          <cell r="H3358">
            <v>86.4</v>
          </cell>
          <cell r="V3358">
            <v>844.05</v>
          </cell>
        </row>
        <row r="3359">
          <cell r="A3359" t="str">
            <v>R W Miller 2-2022-10</v>
          </cell>
          <cell r="B3359" t="str">
            <v>R W Miller 2-2022</v>
          </cell>
          <cell r="G3359">
            <v>2.33</v>
          </cell>
          <cell r="H3359">
            <v>89.28</v>
          </cell>
          <cell r="V3359">
            <v>88.99</v>
          </cell>
        </row>
        <row r="3360">
          <cell r="A3360" t="str">
            <v>R W Miller 2-2022-11</v>
          </cell>
          <cell r="B3360" t="str">
            <v>R W Miller 2-2022</v>
          </cell>
          <cell r="G3360">
            <v>0</v>
          </cell>
          <cell r="H3360">
            <v>86.4</v>
          </cell>
          <cell r="V3360">
            <v>0</v>
          </cell>
        </row>
        <row r="3361">
          <cell r="A3361" t="str">
            <v>R W Miller 2-2022-12</v>
          </cell>
          <cell r="B3361" t="str">
            <v>R W Miller 2-2022</v>
          </cell>
          <cell r="G3361">
            <v>3.21</v>
          </cell>
          <cell r="H3361">
            <v>89.28</v>
          </cell>
          <cell r="V3361">
            <v>122.49</v>
          </cell>
        </row>
        <row r="3362">
          <cell r="A3362" t="str">
            <v>--</v>
          </cell>
          <cell r="B3362" t="str">
            <v>-</v>
          </cell>
          <cell r="V3362">
            <v>0</v>
          </cell>
        </row>
        <row r="3363">
          <cell r="A3363" t="str">
            <v>--</v>
          </cell>
          <cell r="B3363" t="str">
            <v>-</v>
          </cell>
          <cell r="V3363">
            <v>0</v>
          </cell>
        </row>
        <row r="3364">
          <cell r="A3364" t="str">
            <v>--</v>
          </cell>
          <cell r="B3364" t="str">
            <v>-</v>
          </cell>
          <cell r="V3364">
            <v>0</v>
          </cell>
        </row>
        <row r="3365">
          <cell r="A3365" t="str">
            <v>R W Miller 4-2003-4</v>
          </cell>
          <cell r="B3365" t="str">
            <v>R W Miller 4-2003</v>
          </cell>
          <cell r="G3365">
            <v>3.52</v>
          </cell>
          <cell r="H3365">
            <v>74.88</v>
          </cell>
          <cell r="V3365">
            <v>232.35</v>
          </cell>
        </row>
        <row r="3366">
          <cell r="A3366" t="str">
            <v>R W Miller 4-2003-5</v>
          </cell>
          <cell r="B3366" t="str">
            <v>R W Miller 4-2003</v>
          </cell>
          <cell r="G3366">
            <v>4.9800000000000004</v>
          </cell>
          <cell r="H3366">
            <v>77.38</v>
          </cell>
          <cell r="V3366">
            <v>333.01</v>
          </cell>
        </row>
        <row r="3367">
          <cell r="A3367" t="str">
            <v>R W Miller 4-2003-6</v>
          </cell>
          <cell r="B3367" t="str">
            <v>R W Miller 4-2003</v>
          </cell>
          <cell r="G3367">
            <v>1.28</v>
          </cell>
          <cell r="H3367">
            <v>74.88</v>
          </cell>
          <cell r="V3367">
            <v>86.5</v>
          </cell>
        </row>
        <row r="3368">
          <cell r="A3368" t="str">
            <v>R W Miller 4-2003-7</v>
          </cell>
          <cell r="B3368" t="str">
            <v>R W Miller 4-2003</v>
          </cell>
          <cell r="G3368">
            <v>2.15</v>
          </cell>
          <cell r="H3368">
            <v>77.38</v>
          </cell>
          <cell r="V3368">
            <v>139.02000000000001</v>
          </cell>
        </row>
        <row r="3369">
          <cell r="A3369" t="str">
            <v>R W Miller 4-2003-8</v>
          </cell>
          <cell r="B3369" t="str">
            <v>R W Miller 4-2003</v>
          </cell>
          <cell r="G3369">
            <v>5.99</v>
          </cell>
          <cell r="H3369">
            <v>77.38</v>
          </cell>
          <cell r="V3369">
            <v>415.46</v>
          </cell>
        </row>
        <row r="3370">
          <cell r="A3370" t="str">
            <v>R W Miller 4-2003-9</v>
          </cell>
          <cell r="B3370" t="str">
            <v>R W Miller 4-2003</v>
          </cell>
          <cell r="G3370">
            <v>4.01</v>
          </cell>
          <cell r="H3370">
            <v>74.88</v>
          </cell>
          <cell r="V3370">
            <v>277.01</v>
          </cell>
        </row>
        <row r="3371">
          <cell r="A3371" t="str">
            <v>R W Miller 4-2003-10</v>
          </cell>
          <cell r="B3371" t="str">
            <v>R W Miller 4-2003</v>
          </cell>
          <cell r="G3371">
            <v>3.22</v>
          </cell>
          <cell r="H3371">
            <v>77.38</v>
          </cell>
          <cell r="V3371">
            <v>231.01</v>
          </cell>
        </row>
        <row r="3372">
          <cell r="A3372" t="str">
            <v>R W Miller 4-2003-11</v>
          </cell>
          <cell r="B3372" t="str">
            <v>R W Miller 4-2003</v>
          </cell>
          <cell r="G3372">
            <v>1.78</v>
          </cell>
          <cell r="H3372">
            <v>74.88</v>
          </cell>
          <cell r="V3372">
            <v>135.65</v>
          </cell>
        </row>
        <row r="3373">
          <cell r="A3373" t="str">
            <v>R W Miller 4-2003-12</v>
          </cell>
          <cell r="B3373" t="str">
            <v>R W Miller 4-2003</v>
          </cell>
          <cell r="G3373">
            <v>4.5199999999999996</v>
          </cell>
          <cell r="H3373">
            <v>77.38</v>
          </cell>
          <cell r="V3373">
            <v>347.26</v>
          </cell>
        </row>
        <row r="3374">
          <cell r="A3374" t="str">
            <v>R W Miller 4-2004-1</v>
          </cell>
          <cell r="B3374" t="str">
            <v>R W Miller 4-2004</v>
          </cell>
          <cell r="G3374">
            <v>2.76</v>
          </cell>
          <cell r="H3374">
            <v>77.38</v>
          </cell>
          <cell r="V3374">
            <v>175.29</v>
          </cell>
        </row>
        <row r="3375">
          <cell r="A3375" t="str">
            <v>R W Miller 4-2004-2</v>
          </cell>
          <cell r="B3375" t="str">
            <v>R W Miller 4-2004</v>
          </cell>
          <cell r="G3375">
            <v>2.08</v>
          </cell>
          <cell r="H3375">
            <v>69.89</v>
          </cell>
          <cell r="V3375">
            <v>127.88</v>
          </cell>
        </row>
        <row r="3376">
          <cell r="A3376" t="str">
            <v>R W Miller 4-2004-3</v>
          </cell>
          <cell r="B3376" t="str">
            <v>R W Miller 4-2004</v>
          </cell>
          <cell r="G3376">
            <v>1.38</v>
          </cell>
          <cell r="H3376">
            <v>77.38</v>
          </cell>
          <cell r="V3376">
            <v>76.38</v>
          </cell>
        </row>
        <row r="3377">
          <cell r="A3377" t="str">
            <v>R W Miller 4-2004-4</v>
          </cell>
          <cell r="B3377" t="str">
            <v>R W Miller 4-2004</v>
          </cell>
          <cell r="G3377">
            <v>0.89</v>
          </cell>
          <cell r="H3377">
            <v>74.88</v>
          </cell>
          <cell r="V3377">
            <v>53.31</v>
          </cell>
        </row>
        <row r="3378">
          <cell r="A3378" t="str">
            <v>R W Miller 4-2004-5</v>
          </cell>
          <cell r="B3378" t="str">
            <v>R W Miller 4-2004</v>
          </cell>
          <cell r="G3378">
            <v>2.76</v>
          </cell>
          <cell r="H3378">
            <v>77.38</v>
          </cell>
          <cell r="V3378">
            <v>168.57</v>
          </cell>
        </row>
        <row r="3379">
          <cell r="A3379" t="str">
            <v>R W Miller 4-2004-6</v>
          </cell>
          <cell r="B3379" t="str">
            <v>R W Miller 4-2004</v>
          </cell>
          <cell r="G3379">
            <v>3.12</v>
          </cell>
          <cell r="H3379">
            <v>74.88</v>
          </cell>
          <cell r="V3379">
            <v>193.47</v>
          </cell>
        </row>
        <row r="3380">
          <cell r="A3380" t="str">
            <v>R W Miller 4-2004-7</v>
          </cell>
          <cell r="B3380" t="str">
            <v>R W Miller 4-2004</v>
          </cell>
          <cell r="G3380">
            <v>5.53</v>
          </cell>
          <cell r="H3380">
            <v>77.38</v>
          </cell>
          <cell r="V3380">
            <v>338.1</v>
          </cell>
        </row>
        <row r="3381">
          <cell r="A3381" t="str">
            <v>R W Miller 4-2004-8</v>
          </cell>
          <cell r="B3381" t="str">
            <v>R W Miller 4-2004</v>
          </cell>
          <cell r="G3381">
            <v>4.6100000000000003</v>
          </cell>
          <cell r="H3381">
            <v>77.38</v>
          </cell>
          <cell r="V3381">
            <v>279.16000000000003</v>
          </cell>
        </row>
        <row r="3382">
          <cell r="A3382" t="str">
            <v>R W Miller 4-2004-9</v>
          </cell>
          <cell r="B3382" t="str">
            <v>R W Miller 4-2004</v>
          </cell>
          <cell r="G3382">
            <v>4.38</v>
          </cell>
          <cell r="H3382">
            <v>74.88</v>
          </cell>
          <cell r="V3382">
            <v>264.62</v>
          </cell>
        </row>
        <row r="3383">
          <cell r="A3383" t="str">
            <v>R W Miller 4-2004-10</v>
          </cell>
          <cell r="B3383" t="str">
            <v>R W Miller 4-2004</v>
          </cell>
          <cell r="G3383">
            <v>2.76</v>
          </cell>
          <cell r="H3383">
            <v>77.38</v>
          </cell>
          <cell r="V3383">
            <v>177.1</v>
          </cell>
        </row>
        <row r="3384">
          <cell r="A3384" t="str">
            <v>R W Miller 4-2004-11</v>
          </cell>
          <cell r="B3384" t="str">
            <v>R W Miller 4-2004</v>
          </cell>
          <cell r="G3384">
            <v>1.78</v>
          </cell>
          <cell r="H3384">
            <v>74.88</v>
          </cell>
          <cell r="V3384">
            <v>122.51</v>
          </cell>
        </row>
        <row r="3385">
          <cell r="A3385" t="str">
            <v>R W Miller 4-2004-12</v>
          </cell>
          <cell r="B3385" t="str">
            <v>R W Miller 4-2004</v>
          </cell>
          <cell r="G3385">
            <v>2.2999999999999998</v>
          </cell>
          <cell r="H3385">
            <v>77.38</v>
          </cell>
          <cell r="V3385">
            <v>154.47</v>
          </cell>
        </row>
        <row r="3386">
          <cell r="A3386" t="str">
            <v>R W Miller 4-2005-1</v>
          </cell>
          <cell r="B3386" t="str">
            <v>R W Miller 4-2005</v>
          </cell>
          <cell r="G3386">
            <v>2.2400000000000002</v>
          </cell>
          <cell r="H3386">
            <v>77.38</v>
          </cell>
          <cell r="V3386">
            <v>130.54</v>
          </cell>
        </row>
        <row r="3387">
          <cell r="A3387" t="str">
            <v>R W Miller 4-2005-2</v>
          </cell>
          <cell r="B3387" t="str">
            <v>R W Miller 4-2005</v>
          </cell>
          <cell r="G3387">
            <v>2.08</v>
          </cell>
          <cell r="H3387">
            <v>69.89</v>
          </cell>
          <cell r="V3387">
            <v>114.11</v>
          </cell>
        </row>
        <row r="3388">
          <cell r="A3388" t="str">
            <v>R W Miller 4-2005-3</v>
          </cell>
          <cell r="B3388" t="str">
            <v>R W Miller 4-2005</v>
          </cell>
          <cell r="G3388">
            <v>1.34</v>
          </cell>
          <cell r="H3388">
            <v>77.38</v>
          </cell>
          <cell r="V3388">
            <v>66.849999999999994</v>
          </cell>
        </row>
        <row r="3389">
          <cell r="A3389" t="str">
            <v>R W Miller 4-2005-4</v>
          </cell>
          <cell r="B3389" t="str">
            <v>R W Miller 4-2005</v>
          </cell>
          <cell r="G3389">
            <v>3.48</v>
          </cell>
          <cell r="H3389">
            <v>74.88</v>
          </cell>
          <cell r="V3389">
            <v>181.4</v>
          </cell>
        </row>
        <row r="3390">
          <cell r="A3390" t="str">
            <v>R W Miller 4-2005-5</v>
          </cell>
          <cell r="B3390" t="str">
            <v>R W Miller 4-2005</v>
          </cell>
          <cell r="G3390">
            <v>5.53</v>
          </cell>
          <cell r="H3390">
            <v>77.38</v>
          </cell>
          <cell r="V3390">
            <v>304.45999999999998</v>
          </cell>
        </row>
        <row r="3391">
          <cell r="A3391" t="str">
            <v>R W Miller 4-2005-6</v>
          </cell>
          <cell r="B3391" t="str">
            <v>R W Miller 4-2005</v>
          </cell>
          <cell r="G3391">
            <v>6.93</v>
          </cell>
          <cell r="H3391">
            <v>74.88</v>
          </cell>
          <cell r="V3391">
            <v>374.65</v>
          </cell>
        </row>
        <row r="3392">
          <cell r="A3392" t="str">
            <v>R W Miller 4-2005-7</v>
          </cell>
          <cell r="B3392" t="str">
            <v>R W Miller 4-2005</v>
          </cell>
          <cell r="G3392">
            <v>7.83</v>
          </cell>
          <cell r="H3392">
            <v>77.38</v>
          </cell>
          <cell r="V3392">
            <v>425.52</v>
          </cell>
        </row>
        <row r="3393">
          <cell r="A3393" t="str">
            <v>R W Miller 4-2005-8</v>
          </cell>
          <cell r="B3393" t="str">
            <v>R W Miller 4-2005</v>
          </cell>
          <cell r="G3393">
            <v>9.61</v>
          </cell>
          <cell r="H3393">
            <v>77.38</v>
          </cell>
          <cell r="V3393">
            <v>517.29999999999995</v>
          </cell>
        </row>
        <row r="3394">
          <cell r="A3394" t="str">
            <v>R W Miller 4-2005-9</v>
          </cell>
          <cell r="B3394" t="str">
            <v>R W Miller 4-2005</v>
          </cell>
          <cell r="G3394">
            <v>8.02</v>
          </cell>
          <cell r="H3394">
            <v>74.88</v>
          </cell>
          <cell r="V3394">
            <v>433.18</v>
          </cell>
        </row>
        <row r="3395">
          <cell r="A3395" t="str">
            <v>R W Miller 4-2005-10</v>
          </cell>
          <cell r="B3395" t="str">
            <v>R W Miller 4-2005</v>
          </cell>
          <cell r="G3395">
            <v>4.54</v>
          </cell>
          <cell r="H3395">
            <v>77.38</v>
          </cell>
          <cell r="V3395">
            <v>255.45</v>
          </cell>
        </row>
        <row r="3396">
          <cell r="A3396" t="str">
            <v>R W Miller 4-2005-11</v>
          </cell>
          <cell r="B3396" t="str">
            <v>R W Miller 4-2005</v>
          </cell>
          <cell r="G3396">
            <v>1.78</v>
          </cell>
          <cell r="H3396">
            <v>74.88</v>
          </cell>
          <cell r="V3396">
            <v>110.08</v>
          </cell>
        </row>
        <row r="3397">
          <cell r="A3397" t="str">
            <v>R W Miller 4-2005-12</v>
          </cell>
          <cell r="B3397" t="str">
            <v>R W Miller 4-2005</v>
          </cell>
          <cell r="G3397">
            <v>1.84</v>
          </cell>
          <cell r="H3397">
            <v>77.38</v>
          </cell>
          <cell r="V3397">
            <v>113.36</v>
          </cell>
        </row>
        <row r="3398">
          <cell r="A3398" t="str">
            <v>R W Miller 4-2006-1</v>
          </cell>
          <cell r="B3398" t="str">
            <v>R W Miller 4-2006</v>
          </cell>
          <cell r="G3398">
            <v>2.76</v>
          </cell>
          <cell r="H3398">
            <v>77.38</v>
          </cell>
          <cell r="V3398">
            <v>151.6</v>
          </cell>
        </row>
        <row r="3399">
          <cell r="A3399" t="str">
            <v>R W Miller 4-2006-2</v>
          </cell>
          <cell r="B3399" t="str">
            <v>R W Miller 4-2006</v>
          </cell>
          <cell r="G3399">
            <v>2.38</v>
          </cell>
          <cell r="H3399">
            <v>69.89</v>
          </cell>
          <cell r="V3399">
            <v>122.51</v>
          </cell>
        </row>
        <row r="3400">
          <cell r="A3400" t="str">
            <v>R W Miller 4-2006-3</v>
          </cell>
          <cell r="B3400" t="str">
            <v>R W Miller 4-2006</v>
          </cell>
          <cell r="G3400">
            <v>2.2999999999999998</v>
          </cell>
          <cell r="H3400">
            <v>77.38</v>
          </cell>
          <cell r="V3400">
            <v>113.33</v>
          </cell>
        </row>
        <row r="3401">
          <cell r="A3401" t="str">
            <v>R W Miller 4-2006-4</v>
          </cell>
          <cell r="B3401" t="str">
            <v>R W Miller 4-2006</v>
          </cell>
          <cell r="G3401">
            <v>2.5099999999999998</v>
          </cell>
          <cell r="H3401">
            <v>74.88</v>
          </cell>
          <cell r="V3401">
            <v>115.16</v>
          </cell>
        </row>
        <row r="3402">
          <cell r="A3402" t="str">
            <v>R W Miller 4-2006-5</v>
          </cell>
          <cell r="B3402" t="str">
            <v>R W Miller 4-2006</v>
          </cell>
          <cell r="G3402">
            <v>3.68</v>
          </cell>
          <cell r="H3402">
            <v>77.38</v>
          </cell>
          <cell r="V3402">
            <v>194.39</v>
          </cell>
        </row>
        <row r="3403">
          <cell r="A3403" t="str">
            <v>R W Miller 4-2006-6</v>
          </cell>
          <cell r="B3403" t="str">
            <v>R W Miller 4-2006</v>
          </cell>
          <cell r="G3403">
            <v>8.4700000000000006</v>
          </cell>
          <cell r="H3403">
            <v>74.88</v>
          </cell>
          <cell r="V3403">
            <v>435.41</v>
          </cell>
        </row>
        <row r="3404">
          <cell r="A3404" t="str">
            <v>R W Miller 4-2006-7</v>
          </cell>
          <cell r="B3404" t="str">
            <v>R W Miller 4-2006</v>
          </cell>
          <cell r="G3404">
            <v>9.66</v>
          </cell>
          <cell r="H3404">
            <v>77.38</v>
          </cell>
          <cell r="V3404">
            <v>496.89</v>
          </cell>
        </row>
        <row r="3405">
          <cell r="A3405" t="str">
            <v>R W Miller 4-2006-8</v>
          </cell>
          <cell r="B3405" t="str">
            <v>R W Miller 4-2006</v>
          </cell>
          <cell r="G3405">
            <v>7.83</v>
          </cell>
          <cell r="H3405">
            <v>77.38</v>
          </cell>
          <cell r="V3405">
            <v>401.52</v>
          </cell>
        </row>
        <row r="3406">
          <cell r="A3406" t="str">
            <v>R W Miller 4-2006-9</v>
          </cell>
          <cell r="B3406" t="str">
            <v>R W Miller 4-2006</v>
          </cell>
          <cell r="G3406">
            <v>11.14</v>
          </cell>
          <cell r="H3406">
            <v>74.88</v>
          </cell>
          <cell r="V3406">
            <v>576.47</v>
          </cell>
        </row>
        <row r="3407">
          <cell r="A3407" t="str">
            <v>R W Miller 4-2006-10</v>
          </cell>
          <cell r="B3407" t="str">
            <v>R W Miller 4-2006</v>
          </cell>
          <cell r="G3407">
            <v>4.6100000000000003</v>
          </cell>
          <cell r="H3407">
            <v>77.38</v>
          </cell>
          <cell r="V3407">
            <v>246.06</v>
          </cell>
        </row>
        <row r="3408">
          <cell r="A3408" t="str">
            <v>R W Miller 4-2006-11</v>
          </cell>
          <cell r="B3408" t="str">
            <v>R W Miller 4-2006</v>
          </cell>
          <cell r="G3408">
            <v>3.12</v>
          </cell>
          <cell r="H3408">
            <v>74.88</v>
          </cell>
          <cell r="V3408">
            <v>180.99</v>
          </cell>
        </row>
        <row r="3409">
          <cell r="A3409" t="str">
            <v>R W Miller 4-2006-12</v>
          </cell>
          <cell r="B3409" t="str">
            <v>R W Miller 4-2006</v>
          </cell>
          <cell r="G3409">
            <v>2.2999999999999998</v>
          </cell>
          <cell r="H3409">
            <v>77.38</v>
          </cell>
          <cell r="V3409">
            <v>134.69</v>
          </cell>
        </row>
        <row r="3410">
          <cell r="A3410" t="str">
            <v>R W Miller 4-2007-1</v>
          </cell>
          <cell r="B3410" t="str">
            <v>R W Miller 4-2007</v>
          </cell>
          <cell r="G3410">
            <v>1.84</v>
          </cell>
          <cell r="H3410">
            <v>77.38</v>
          </cell>
          <cell r="V3410">
            <v>95.54</v>
          </cell>
        </row>
        <row r="3411">
          <cell r="A3411" t="str">
            <v>R W Miller 4-2007-2</v>
          </cell>
          <cell r="B3411" t="str">
            <v>R W Miller 4-2007</v>
          </cell>
          <cell r="G3411">
            <v>2.9</v>
          </cell>
          <cell r="H3411">
            <v>69.89</v>
          </cell>
          <cell r="V3411">
            <v>138.38999999999999</v>
          </cell>
        </row>
        <row r="3412">
          <cell r="A3412" t="str">
            <v>R W Miller 4-2007-3</v>
          </cell>
          <cell r="B3412" t="str">
            <v>R W Miller 4-2007</v>
          </cell>
          <cell r="G3412">
            <v>3.68</v>
          </cell>
          <cell r="H3412">
            <v>77.38</v>
          </cell>
          <cell r="V3412">
            <v>167.47</v>
          </cell>
        </row>
        <row r="3413">
          <cell r="A3413" t="str">
            <v>R W Miller 4-2007-4</v>
          </cell>
          <cell r="B3413" t="str">
            <v>R W Miller 4-2007</v>
          </cell>
          <cell r="G3413">
            <v>4.6500000000000004</v>
          </cell>
          <cell r="H3413">
            <v>74.88</v>
          </cell>
          <cell r="V3413">
            <v>210.03</v>
          </cell>
        </row>
        <row r="3414">
          <cell r="A3414" t="str">
            <v>R W Miller 4-2007-5</v>
          </cell>
          <cell r="B3414" t="str">
            <v>R W Miller 4-2007</v>
          </cell>
          <cell r="G3414">
            <v>6.45</v>
          </cell>
          <cell r="H3414">
            <v>77.38</v>
          </cell>
          <cell r="V3414">
            <v>309.57</v>
          </cell>
        </row>
        <row r="3415">
          <cell r="A3415" t="str">
            <v>R W Miller 4-2007-6</v>
          </cell>
          <cell r="B3415" t="str">
            <v>R W Miller 4-2007</v>
          </cell>
          <cell r="G3415">
            <v>10.19</v>
          </cell>
          <cell r="H3415">
            <v>74.88</v>
          </cell>
          <cell r="V3415">
            <v>490.92</v>
          </cell>
        </row>
        <row r="3416">
          <cell r="A3416" t="str">
            <v>R W Miller 4-2007-7</v>
          </cell>
          <cell r="B3416" t="str">
            <v>R W Miller 4-2007</v>
          </cell>
          <cell r="G3416">
            <v>11.51</v>
          </cell>
          <cell r="H3416">
            <v>77.38</v>
          </cell>
          <cell r="V3416">
            <v>559.29999999999995</v>
          </cell>
        </row>
        <row r="3417">
          <cell r="A3417" t="str">
            <v>R W Miller 4-2007-8</v>
          </cell>
          <cell r="B3417" t="str">
            <v>R W Miller 4-2007</v>
          </cell>
          <cell r="G3417">
            <v>11.92</v>
          </cell>
          <cell r="H3417">
            <v>77.38</v>
          </cell>
          <cell r="V3417">
            <v>570.39</v>
          </cell>
        </row>
        <row r="3418">
          <cell r="A3418" t="str">
            <v>R W Miller 4-2007-9</v>
          </cell>
          <cell r="B3418" t="str">
            <v>R W Miller 4-2007</v>
          </cell>
          <cell r="G3418">
            <v>12.03</v>
          </cell>
          <cell r="H3418">
            <v>74.88</v>
          </cell>
          <cell r="V3418">
            <v>581.35</v>
          </cell>
        </row>
        <row r="3419">
          <cell r="A3419" t="str">
            <v>R W Miller 4-2007-10</v>
          </cell>
          <cell r="B3419" t="str">
            <v>R W Miller 4-2007</v>
          </cell>
          <cell r="G3419">
            <v>6.42</v>
          </cell>
          <cell r="H3419">
            <v>77.38</v>
          </cell>
          <cell r="V3419">
            <v>329.18</v>
          </cell>
        </row>
        <row r="3420">
          <cell r="A3420" t="str">
            <v>R W Miller 4-2007-11</v>
          </cell>
          <cell r="B3420" t="str">
            <v>R W Miller 4-2007</v>
          </cell>
          <cell r="G3420">
            <v>0.89</v>
          </cell>
          <cell r="H3420">
            <v>74.88</v>
          </cell>
          <cell r="V3420">
            <v>48.84</v>
          </cell>
        </row>
        <row r="3421">
          <cell r="A3421" t="str">
            <v>R W Miller 4-2007-12</v>
          </cell>
          <cell r="B3421" t="str">
            <v>R W Miller 4-2007</v>
          </cell>
          <cell r="G3421">
            <v>2.2999999999999998</v>
          </cell>
          <cell r="H3421">
            <v>77.38</v>
          </cell>
          <cell r="V3421">
            <v>124.98</v>
          </cell>
        </row>
        <row r="3422">
          <cell r="A3422" t="str">
            <v>R W Miller 4-2008-1</v>
          </cell>
          <cell r="B3422" t="str">
            <v>R W Miller 4-2008</v>
          </cell>
          <cell r="G3422">
            <v>2.2999999999999998</v>
          </cell>
          <cell r="H3422">
            <v>77.38</v>
          </cell>
          <cell r="V3422">
            <v>124.07</v>
          </cell>
        </row>
        <row r="3423">
          <cell r="A3423" t="str">
            <v>R W Miller 4-2008-2</v>
          </cell>
          <cell r="B3423" t="str">
            <v>R W Miller 4-2008</v>
          </cell>
          <cell r="G3423">
            <v>1.66</v>
          </cell>
          <cell r="H3423">
            <v>69.89</v>
          </cell>
          <cell r="V3423">
            <v>84.18</v>
          </cell>
        </row>
        <row r="3424">
          <cell r="A3424" t="str">
            <v>R W Miller 4-2008-3</v>
          </cell>
          <cell r="B3424" t="str">
            <v>R W Miller 4-2008</v>
          </cell>
          <cell r="G3424">
            <v>3.18</v>
          </cell>
          <cell r="H3424">
            <v>77.38</v>
          </cell>
          <cell r="V3424">
            <v>151.58000000000001</v>
          </cell>
        </row>
        <row r="3425">
          <cell r="A3425" t="str">
            <v>R W Miller 4-2008-4</v>
          </cell>
          <cell r="B3425" t="str">
            <v>R W Miller 4-2008</v>
          </cell>
          <cell r="G3425">
            <v>4.38</v>
          </cell>
          <cell r="H3425">
            <v>74.88</v>
          </cell>
          <cell r="V3425">
            <v>207.59</v>
          </cell>
        </row>
        <row r="3426">
          <cell r="A3426" t="str">
            <v>R W Miller 4-2008-5</v>
          </cell>
          <cell r="B3426" t="str">
            <v>R W Miller 4-2008</v>
          </cell>
          <cell r="G3426">
            <v>5.49</v>
          </cell>
          <cell r="H3426">
            <v>77.38</v>
          </cell>
          <cell r="V3426">
            <v>279.94</v>
          </cell>
        </row>
        <row r="3427">
          <cell r="A3427" t="str">
            <v>R W Miller 4-2008-6</v>
          </cell>
          <cell r="B3427" t="str">
            <v>R W Miller 4-2008</v>
          </cell>
          <cell r="G3427">
            <v>8.91</v>
          </cell>
          <cell r="H3427">
            <v>74.88</v>
          </cell>
          <cell r="V3427">
            <v>454.54</v>
          </cell>
        </row>
        <row r="3428">
          <cell r="A3428" t="str">
            <v>R W Miller 4-2008-7</v>
          </cell>
          <cell r="B3428" t="str">
            <v>R W Miller 4-2008</v>
          </cell>
          <cell r="G3428">
            <v>13.36</v>
          </cell>
          <cell r="H3428">
            <v>77.38</v>
          </cell>
          <cell r="V3428">
            <v>680.25</v>
          </cell>
        </row>
        <row r="3429">
          <cell r="A3429" t="str">
            <v>R W Miller 4-2008-8</v>
          </cell>
          <cell r="B3429" t="str">
            <v>R W Miller 4-2008</v>
          </cell>
          <cell r="G3429">
            <v>15.66</v>
          </cell>
          <cell r="H3429">
            <v>77.38</v>
          </cell>
          <cell r="V3429">
            <v>795.68</v>
          </cell>
        </row>
        <row r="3430">
          <cell r="A3430" t="str">
            <v>R W Miller 4-2008-9</v>
          </cell>
          <cell r="B3430" t="str">
            <v>R W Miller 4-2008</v>
          </cell>
          <cell r="G3430">
            <v>12.03</v>
          </cell>
          <cell r="H3430">
            <v>74.88</v>
          </cell>
          <cell r="V3430">
            <v>616.80999999999995</v>
          </cell>
        </row>
        <row r="3431">
          <cell r="A3431" t="str">
            <v>R W Miller 4-2008-10</v>
          </cell>
          <cell r="B3431" t="str">
            <v>R W Miller 4-2008</v>
          </cell>
          <cell r="G3431">
            <v>6.45</v>
          </cell>
          <cell r="H3431">
            <v>77.38</v>
          </cell>
          <cell r="V3431">
            <v>342.5</v>
          </cell>
        </row>
        <row r="3432">
          <cell r="A3432" t="str">
            <v>R W Miller 4-2008-11</v>
          </cell>
          <cell r="B3432" t="str">
            <v>R W Miller 4-2008</v>
          </cell>
          <cell r="G3432">
            <v>1.78</v>
          </cell>
          <cell r="H3432">
            <v>74.88</v>
          </cell>
          <cell r="V3432">
            <v>101.69</v>
          </cell>
        </row>
        <row r="3433">
          <cell r="A3433" t="str">
            <v>R W Miller 4-2008-12</v>
          </cell>
          <cell r="B3433" t="str">
            <v>R W Miller 4-2008</v>
          </cell>
          <cell r="G3433">
            <v>3.22</v>
          </cell>
          <cell r="H3433">
            <v>77.38</v>
          </cell>
          <cell r="V3433">
            <v>179.69</v>
          </cell>
        </row>
        <row r="3434">
          <cell r="A3434" t="str">
            <v>R W Miller 4-2009-1</v>
          </cell>
          <cell r="B3434" t="str">
            <v>R W Miller 4-2009</v>
          </cell>
          <cell r="G3434">
            <v>2.76</v>
          </cell>
          <cell r="H3434">
            <v>77.38</v>
          </cell>
          <cell r="V3434">
            <v>152.57</v>
          </cell>
        </row>
        <row r="3435">
          <cell r="A3435" t="str">
            <v>R W Miller 4-2009-2</v>
          </cell>
          <cell r="B3435" t="str">
            <v>R W Miller 4-2009</v>
          </cell>
          <cell r="G3435">
            <v>3.33</v>
          </cell>
          <cell r="H3435">
            <v>69.89</v>
          </cell>
          <cell r="V3435">
            <v>165.44</v>
          </cell>
        </row>
        <row r="3436">
          <cell r="A3436" t="str">
            <v>R W Miller 4-2009-3</v>
          </cell>
          <cell r="B3436" t="str">
            <v>R W Miller 4-2009</v>
          </cell>
          <cell r="G3436">
            <v>2.2999999999999998</v>
          </cell>
          <cell r="H3436">
            <v>77.38</v>
          </cell>
          <cell r="V3436">
            <v>113.15</v>
          </cell>
        </row>
        <row r="3437">
          <cell r="A3437" t="str">
            <v>R W Miller 4-2009-4</v>
          </cell>
          <cell r="B3437" t="str">
            <v>R W Miller 4-2009</v>
          </cell>
          <cell r="G3437">
            <v>4.01</v>
          </cell>
          <cell r="H3437">
            <v>74.88</v>
          </cell>
          <cell r="V3437">
            <v>195.73</v>
          </cell>
        </row>
        <row r="3438">
          <cell r="A3438" t="str">
            <v>R W Miller 4-2009-5</v>
          </cell>
          <cell r="B3438" t="str">
            <v>R W Miller 4-2009</v>
          </cell>
          <cell r="G3438">
            <v>6.91</v>
          </cell>
          <cell r="H3438">
            <v>77.38</v>
          </cell>
          <cell r="V3438">
            <v>357.16</v>
          </cell>
        </row>
        <row r="3439">
          <cell r="A3439" t="str">
            <v>R W Miller 4-2009-6</v>
          </cell>
          <cell r="B3439" t="str">
            <v>R W Miller 4-2009</v>
          </cell>
          <cell r="G3439">
            <v>10.49</v>
          </cell>
          <cell r="H3439">
            <v>74.88</v>
          </cell>
          <cell r="V3439">
            <v>535.64</v>
          </cell>
        </row>
        <row r="3440">
          <cell r="A3440" t="str">
            <v>R W Miller 4-2009-7</v>
          </cell>
          <cell r="B3440" t="str">
            <v>R W Miller 4-2009</v>
          </cell>
          <cell r="G3440">
            <v>9.67</v>
          </cell>
          <cell r="H3440">
            <v>77.38</v>
          </cell>
          <cell r="V3440">
            <v>501.77</v>
          </cell>
        </row>
        <row r="3441">
          <cell r="A3441" t="str">
            <v>R W Miller 4-2009-8</v>
          </cell>
          <cell r="B3441" t="str">
            <v>R W Miller 4-2009</v>
          </cell>
          <cell r="G3441">
            <v>12.9</v>
          </cell>
          <cell r="H3441">
            <v>77.38</v>
          </cell>
          <cell r="V3441">
            <v>658.01</v>
          </cell>
        </row>
        <row r="3442">
          <cell r="A3442" t="str">
            <v>R W Miller 4-2009-9</v>
          </cell>
          <cell r="B3442" t="str">
            <v>R W Miller 4-2009</v>
          </cell>
          <cell r="G3442">
            <v>10.7</v>
          </cell>
          <cell r="H3442">
            <v>74.88</v>
          </cell>
          <cell r="V3442">
            <v>553.41999999999996</v>
          </cell>
        </row>
        <row r="3443">
          <cell r="A3443" t="str">
            <v>R W Miller 4-2009-10</v>
          </cell>
          <cell r="B3443" t="str">
            <v>R W Miller 4-2009</v>
          </cell>
          <cell r="G3443">
            <v>6.91</v>
          </cell>
          <cell r="H3443">
            <v>77.38</v>
          </cell>
          <cell r="V3443">
            <v>368.99</v>
          </cell>
        </row>
        <row r="3444">
          <cell r="A3444" t="str">
            <v>R W Miller 4-2009-11</v>
          </cell>
          <cell r="B3444" t="str">
            <v>R W Miller 4-2009</v>
          </cell>
          <cell r="G3444">
            <v>2.23</v>
          </cell>
          <cell r="H3444">
            <v>74.88</v>
          </cell>
          <cell r="V3444">
            <v>127.2</v>
          </cell>
        </row>
        <row r="3445">
          <cell r="A3445" t="str">
            <v>R W Miller 4-2009-12</v>
          </cell>
          <cell r="B3445" t="str">
            <v>R W Miller 4-2009</v>
          </cell>
          <cell r="G3445">
            <v>3.06</v>
          </cell>
          <cell r="H3445">
            <v>77.38</v>
          </cell>
          <cell r="V3445">
            <v>171.9</v>
          </cell>
        </row>
        <row r="3446">
          <cell r="A3446" t="str">
            <v>R W Miller 4-2010-1</v>
          </cell>
          <cell r="B3446" t="str">
            <v>R W Miller 4-2010</v>
          </cell>
          <cell r="G3446">
            <v>3.22</v>
          </cell>
          <cell r="H3446">
            <v>77.38</v>
          </cell>
          <cell r="V3446">
            <v>180.82</v>
          </cell>
        </row>
        <row r="3447">
          <cell r="A3447" t="str">
            <v>R W Miller 4-2010-2</v>
          </cell>
          <cell r="B3447" t="str">
            <v>R W Miller 4-2010</v>
          </cell>
          <cell r="G3447">
            <v>1.66</v>
          </cell>
          <cell r="H3447">
            <v>69.89</v>
          </cell>
          <cell r="V3447">
            <v>86.23</v>
          </cell>
        </row>
        <row r="3448">
          <cell r="A3448" t="str">
            <v>R W Miller 4-2010-3</v>
          </cell>
          <cell r="B3448" t="str">
            <v>R W Miller 4-2010</v>
          </cell>
          <cell r="G3448">
            <v>2.2999999999999998</v>
          </cell>
          <cell r="H3448">
            <v>77.38</v>
          </cell>
          <cell r="V3448">
            <v>112.47</v>
          </cell>
        </row>
        <row r="3449">
          <cell r="A3449" t="str">
            <v>R W Miller 4-2010-4</v>
          </cell>
          <cell r="B3449" t="str">
            <v>R W Miller 4-2010</v>
          </cell>
          <cell r="G3449">
            <v>2.67</v>
          </cell>
          <cell r="H3449">
            <v>74.88</v>
          </cell>
          <cell r="V3449">
            <v>134.94</v>
          </cell>
        </row>
        <row r="3450">
          <cell r="A3450" t="str">
            <v>R W Miller 4-2010-5</v>
          </cell>
          <cell r="B3450" t="str">
            <v>R W Miller 4-2010</v>
          </cell>
          <cell r="G3450">
            <v>6.36</v>
          </cell>
          <cell r="H3450">
            <v>77.38</v>
          </cell>
          <cell r="V3450">
            <v>333.63</v>
          </cell>
        </row>
        <row r="3451">
          <cell r="A3451" t="str">
            <v>R W Miller 4-2010-6</v>
          </cell>
          <cell r="B3451" t="str">
            <v>R W Miller 4-2010</v>
          </cell>
          <cell r="G3451">
            <v>10.7</v>
          </cell>
          <cell r="H3451">
            <v>74.88</v>
          </cell>
          <cell r="V3451">
            <v>560.77</v>
          </cell>
        </row>
        <row r="3452">
          <cell r="A3452" t="str">
            <v>R W Miller 4-2010-7</v>
          </cell>
          <cell r="B3452" t="str">
            <v>R W Miller 4-2010</v>
          </cell>
          <cell r="G3452">
            <v>11.97</v>
          </cell>
          <cell r="H3452">
            <v>77.38</v>
          </cell>
          <cell r="V3452">
            <v>630.78</v>
          </cell>
        </row>
        <row r="3453">
          <cell r="A3453" t="str">
            <v>R W Miller 4-2010-8</v>
          </cell>
          <cell r="B3453" t="str">
            <v>R W Miller 4-2010</v>
          </cell>
          <cell r="G3453">
            <v>12.9</v>
          </cell>
          <cell r="H3453">
            <v>77.38</v>
          </cell>
          <cell r="V3453">
            <v>670.55</v>
          </cell>
        </row>
        <row r="3454">
          <cell r="A3454" t="str">
            <v>R W Miller 4-2010-9</v>
          </cell>
          <cell r="B3454" t="str">
            <v>R W Miller 4-2010</v>
          </cell>
          <cell r="G3454">
            <v>12.48</v>
          </cell>
          <cell r="H3454">
            <v>74.88</v>
          </cell>
          <cell r="V3454">
            <v>652.96</v>
          </cell>
        </row>
        <row r="3455">
          <cell r="A3455" t="str">
            <v>R W Miller 4-2010-10</v>
          </cell>
          <cell r="B3455" t="str">
            <v>R W Miller 4-2010</v>
          </cell>
          <cell r="G3455">
            <v>6.39</v>
          </cell>
          <cell r="H3455">
            <v>77.38</v>
          </cell>
          <cell r="V3455">
            <v>342.21</v>
          </cell>
        </row>
        <row r="3456">
          <cell r="A3456" t="str">
            <v>R W Miller 4-2010-11</v>
          </cell>
          <cell r="B3456" t="str">
            <v>R W Miller 4-2010</v>
          </cell>
          <cell r="G3456">
            <v>0.45</v>
          </cell>
          <cell r="H3456">
            <v>74.88</v>
          </cell>
          <cell r="V3456">
            <v>26.25</v>
          </cell>
        </row>
        <row r="3457">
          <cell r="A3457" t="str">
            <v>R W Miller 4-2010-12</v>
          </cell>
          <cell r="B3457" t="str">
            <v>R W Miller 4-2010</v>
          </cell>
          <cell r="G3457">
            <v>2.2999999999999998</v>
          </cell>
          <cell r="H3457">
            <v>77.38</v>
          </cell>
          <cell r="V3457">
            <v>133.22</v>
          </cell>
        </row>
        <row r="3458">
          <cell r="A3458" t="str">
            <v>R W Miller 4-2011-1</v>
          </cell>
          <cell r="B3458" t="str">
            <v>R W Miller 4-2011</v>
          </cell>
          <cell r="G3458">
            <v>2.2599999999999998</v>
          </cell>
          <cell r="H3458">
            <v>77.38</v>
          </cell>
          <cell r="V3458">
            <v>127.3</v>
          </cell>
        </row>
        <row r="3459">
          <cell r="A3459" t="str">
            <v>R W Miller 4-2011-2</v>
          </cell>
          <cell r="B3459" t="str">
            <v>R W Miller 4-2011</v>
          </cell>
          <cell r="G3459">
            <v>1.25</v>
          </cell>
          <cell r="H3459">
            <v>69.89</v>
          </cell>
          <cell r="V3459">
            <v>66.91</v>
          </cell>
        </row>
        <row r="3460">
          <cell r="A3460" t="str">
            <v>R W Miller 4-2011-3</v>
          </cell>
          <cell r="B3460" t="str">
            <v>R W Miller 4-2011</v>
          </cell>
          <cell r="G3460">
            <v>2.2999999999999998</v>
          </cell>
          <cell r="H3460">
            <v>77.38</v>
          </cell>
          <cell r="V3460">
            <v>114.37</v>
          </cell>
        </row>
        <row r="3461">
          <cell r="A3461" t="str">
            <v>R W Miller 4-2011-4</v>
          </cell>
          <cell r="B3461" t="str">
            <v>R W Miller 4-2011</v>
          </cell>
          <cell r="G3461">
            <v>2.86</v>
          </cell>
          <cell r="H3461">
            <v>74.88</v>
          </cell>
          <cell r="V3461">
            <v>148.09</v>
          </cell>
        </row>
        <row r="3462">
          <cell r="A3462" t="str">
            <v>R W Miller 4-2011-5</v>
          </cell>
          <cell r="B3462" t="str">
            <v>R W Miller 4-2011</v>
          </cell>
          <cell r="G3462">
            <v>3.22</v>
          </cell>
          <cell r="H3462">
            <v>77.38</v>
          </cell>
          <cell r="V3462">
            <v>172.78</v>
          </cell>
        </row>
        <row r="3463">
          <cell r="A3463" t="str">
            <v>R W Miller 4-2011-6</v>
          </cell>
          <cell r="B3463" t="str">
            <v>R W Miller 4-2011</v>
          </cell>
          <cell r="G3463">
            <v>8.4700000000000006</v>
          </cell>
          <cell r="H3463">
            <v>74.88</v>
          </cell>
          <cell r="V3463">
            <v>449.25</v>
          </cell>
        </row>
        <row r="3464">
          <cell r="A3464" t="str">
            <v>R W Miller 4-2011-7</v>
          </cell>
          <cell r="B3464" t="str">
            <v>R W Miller 4-2011</v>
          </cell>
          <cell r="G3464">
            <v>13.53</v>
          </cell>
          <cell r="H3464">
            <v>77.38</v>
          </cell>
          <cell r="V3464">
            <v>713.75</v>
          </cell>
        </row>
        <row r="3465">
          <cell r="A3465" t="str">
            <v>R W Miller 4-2011-8</v>
          </cell>
          <cell r="B3465" t="str">
            <v>R W Miller 4-2011</v>
          </cell>
          <cell r="G3465">
            <v>11.97</v>
          </cell>
          <cell r="H3465">
            <v>77.38</v>
          </cell>
          <cell r="V3465">
            <v>629.79</v>
          </cell>
        </row>
        <row r="3466">
          <cell r="A3466" t="str">
            <v>R W Miller 4-2011-9</v>
          </cell>
          <cell r="B3466" t="str">
            <v>R W Miller 4-2011</v>
          </cell>
          <cell r="G3466">
            <v>9.36</v>
          </cell>
          <cell r="H3466">
            <v>74.88</v>
          </cell>
          <cell r="V3466">
            <v>491.84</v>
          </cell>
        </row>
        <row r="3467">
          <cell r="A3467" t="str">
            <v>R W Miller 4-2011-10</v>
          </cell>
          <cell r="B3467" t="str">
            <v>R W Miller 4-2011</v>
          </cell>
          <cell r="G3467">
            <v>5.07</v>
          </cell>
          <cell r="H3467">
            <v>77.38</v>
          </cell>
          <cell r="V3467">
            <v>281</v>
          </cell>
        </row>
        <row r="3468">
          <cell r="A3468" t="str">
            <v>R W Miller 4-2011-11</v>
          </cell>
          <cell r="B3468" t="str">
            <v>R W Miller 4-2011</v>
          </cell>
          <cell r="G3468">
            <v>1.78</v>
          </cell>
          <cell r="H3468">
            <v>74.88</v>
          </cell>
          <cell r="V3468">
            <v>103.73</v>
          </cell>
        </row>
        <row r="3469">
          <cell r="A3469" t="str">
            <v>R W Miller 4-2011-12</v>
          </cell>
          <cell r="B3469" t="str">
            <v>R W Miller 4-2011</v>
          </cell>
          <cell r="G3469">
            <v>1.84</v>
          </cell>
          <cell r="H3469">
            <v>77.38</v>
          </cell>
          <cell r="V3469">
            <v>110.22</v>
          </cell>
        </row>
        <row r="3470">
          <cell r="A3470" t="str">
            <v>R W Miller 4-2012-1</v>
          </cell>
          <cell r="B3470" t="str">
            <v>R W Miller 4-2012</v>
          </cell>
          <cell r="G3470">
            <v>0.92</v>
          </cell>
          <cell r="H3470">
            <v>77.38</v>
          </cell>
          <cell r="V3470">
            <v>54.01</v>
          </cell>
        </row>
        <row r="3471">
          <cell r="A3471" t="str">
            <v>R W Miller 4-2012-2</v>
          </cell>
          <cell r="B3471" t="str">
            <v>R W Miller 4-2012</v>
          </cell>
          <cell r="G3471">
            <v>0.42</v>
          </cell>
          <cell r="H3471">
            <v>69.89</v>
          </cell>
          <cell r="V3471">
            <v>21.94</v>
          </cell>
        </row>
        <row r="3472">
          <cell r="A3472" t="str">
            <v>R W Miller 4-2012-3</v>
          </cell>
          <cell r="B3472" t="str">
            <v>R W Miller 4-2012</v>
          </cell>
          <cell r="G3472">
            <v>2.76</v>
          </cell>
          <cell r="H3472">
            <v>77.38</v>
          </cell>
          <cell r="V3472">
            <v>133.27000000000001</v>
          </cell>
        </row>
        <row r="3473">
          <cell r="A3473" t="str">
            <v>R W Miller 4-2012-4</v>
          </cell>
          <cell r="B3473" t="str">
            <v>R W Miller 4-2012</v>
          </cell>
          <cell r="G3473">
            <v>0.56999999999999995</v>
          </cell>
          <cell r="H3473">
            <v>74.88</v>
          </cell>
          <cell r="V3473">
            <v>29.43</v>
          </cell>
        </row>
        <row r="3474">
          <cell r="A3474" t="str">
            <v>R W Miller 4-2012-5</v>
          </cell>
          <cell r="B3474" t="str">
            <v>R W Miller 4-2012</v>
          </cell>
          <cell r="G3474">
            <v>3.68</v>
          </cell>
          <cell r="H3474">
            <v>77.38</v>
          </cell>
          <cell r="V3474">
            <v>201.04</v>
          </cell>
        </row>
        <row r="3475">
          <cell r="A3475" t="str">
            <v>R W Miller 4-2012-6</v>
          </cell>
          <cell r="B3475" t="str">
            <v>R W Miller 4-2012</v>
          </cell>
          <cell r="G3475">
            <v>9.2799999999999994</v>
          </cell>
          <cell r="H3475">
            <v>74.88</v>
          </cell>
          <cell r="V3475">
            <v>497.78</v>
          </cell>
        </row>
        <row r="3476">
          <cell r="A3476" t="str">
            <v>R W Miller 4-2012-7</v>
          </cell>
          <cell r="B3476" t="str">
            <v>R W Miller 4-2012</v>
          </cell>
          <cell r="G3476">
            <v>16.12</v>
          </cell>
          <cell r="H3476">
            <v>77.38</v>
          </cell>
          <cell r="V3476">
            <v>871.07</v>
          </cell>
        </row>
        <row r="3477">
          <cell r="A3477" t="str">
            <v>R W Miller 4-2012-8</v>
          </cell>
          <cell r="B3477" t="str">
            <v>R W Miller 4-2012</v>
          </cell>
          <cell r="G3477">
            <v>11.51</v>
          </cell>
          <cell r="H3477">
            <v>77.38</v>
          </cell>
          <cell r="V3477">
            <v>613.01</v>
          </cell>
        </row>
        <row r="3478">
          <cell r="A3478" t="str">
            <v>R W Miller 4-2012-9</v>
          </cell>
          <cell r="B3478" t="str">
            <v>R W Miller 4-2012</v>
          </cell>
          <cell r="G3478">
            <v>9.27</v>
          </cell>
          <cell r="H3478">
            <v>74.88</v>
          </cell>
          <cell r="V3478">
            <v>502.62</v>
          </cell>
        </row>
        <row r="3479">
          <cell r="A3479" t="str">
            <v>R W Miller 4-2012-10</v>
          </cell>
          <cell r="B3479" t="str">
            <v>R W Miller 4-2012</v>
          </cell>
          <cell r="G3479">
            <v>5.41</v>
          </cell>
          <cell r="H3479">
            <v>77.38</v>
          </cell>
          <cell r="V3479">
            <v>301.19</v>
          </cell>
        </row>
        <row r="3480">
          <cell r="A3480" t="str">
            <v>R W Miller 4-2012-11</v>
          </cell>
          <cell r="B3480" t="str">
            <v>R W Miller 4-2012</v>
          </cell>
          <cell r="G3480">
            <v>0.89</v>
          </cell>
          <cell r="H3480">
            <v>74.88</v>
          </cell>
          <cell r="V3480">
            <v>51.43</v>
          </cell>
        </row>
        <row r="3481">
          <cell r="A3481" t="str">
            <v>R W Miller 4-2012-12</v>
          </cell>
          <cell r="B3481" t="str">
            <v>R W Miller 4-2012</v>
          </cell>
          <cell r="G3481">
            <v>3.22</v>
          </cell>
          <cell r="H3481">
            <v>77.38</v>
          </cell>
          <cell r="V3481">
            <v>195.84</v>
          </cell>
        </row>
        <row r="3482">
          <cell r="A3482" t="str">
            <v>R W Miller 4-2013-1</v>
          </cell>
          <cell r="B3482" t="str">
            <v>R W Miller 4-2013</v>
          </cell>
          <cell r="G3482">
            <v>0.92</v>
          </cell>
          <cell r="H3482">
            <v>77.38</v>
          </cell>
          <cell r="V3482">
            <v>55.53</v>
          </cell>
        </row>
        <row r="3483">
          <cell r="A3483" t="str">
            <v>R W Miller 4-2013-2</v>
          </cell>
          <cell r="B3483" t="str">
            <v>R W Miller 4-2013</v>
          </cell>
          <cell r="G3483">
            <v>2.5</v>
          </cell>
          <cell r="H3483">
            <v>69.89</v>
          </cell>
          <cell r="V3483">
            <v>132.88999999999999</v>
          </cell>
        </row>
        <row r="3484">
          <cell r="A3484" t="str">
            <v>R W Miller 4-2013-3</v>
          </cell>
          <cell r="B3484" t="str">
            <v>R W Miller 4-2013</v>
          </cell>
          <cell r="G3484">
            <v>2.15</v>
          </cell>
          <cell r="H3484">
            <v>77.38</v>
          </cell>
          <cell r="V3484">
            <v>109.58</v>
          </cell>
        </row>
        <row r="3485">
          <cell r="A3485" t="str">
            <v>R W Miller 4-2013-4</v>
          </cell>
          <cell r="B3485" t="str">
            <v>R W Miller 4-2013</v>
          </cell>
          <cell r="G3485">
            <v>1.34</v>
          </cell>
          <cell r="H3485">
            <v>74.88</v>
          </cell>
          <cell r="V3485">
            <v>71.75</v>
          </cell>
        </row>
        <row r="3486">
          <cell r="A3486" t="str">
            <v>R W Miller 4-2013-5</v>
          </cell>
          <cell r="B3486" t="str">
            <v>R W Miller 4-2013</v>
          </cell>
          <cell r="G3486">
            <v>4.04</v>
          </cell>
          <cell r="H3486">
            <v>77.38</v>
          </cell>
          <cell r="V3486">
            <v>213.12</v>
          </cell>
        </row>
        <row r="3487">
          <cell r="A3487" t="str">
            <v>R W Miller 4-2013-6</v>
          </cell>
          <cell r="B3487" t="str">
            <v>R W Miller 4-2013</v>
          </cell>
          <cell r="G3487">
            <v>9.25</v>
          </cell>
          <cell r="H3487">
            <v>74.88</v>
          </cell>
          <cell r="V3487">
            <v>502.46</v>
          </cell>
        </row>
        <row r="3488">
          <cell r="A3488" t="str">
            <v>R W Miller 4-2013-7</v>
          </cell>
          <cell r="B3488" t="str">
            <v>R W Miller 4-2013</v>
          </cell>
          <cell r="G3488">
            <v>12.89</v>
          </cell>
          <cell r="H3488">
            <v>77.38</v>
          </cell>
          <cell r="V3488">
            <v>698.15</v>
          </cell>
        </row>
        <row r="3489">
          <cell r="A3489" t="str">
            <v>R W Miller 4-2013-8</v>
          </cell>
          <cell r="B3489" t="str">
            <v>R W Miller 4-2013</v>
          </cell>
          <cell r="G3489">
            <v>12.85</v>
          </cell>
          <cell r="H3489">
            <v>77.38</v>
          </cell>
          <cell r="V3489">
            <v>685.13</v>
          </cell>
        </row>
        <row r="3490">
          <cell r="A3490" t="str">
            <v>R W Miller 4-2013-9</v>
          </cell>
          <cell r="B3490" t="str">
            <v>R W Miller 4-2013</v>
          </cell>
          <cell r="G3490">
            <v>10.6</v>
          </cell>
          <cell r="H3490">
            <v>74.88</v>
          </cell>
          <cell r="V3490">
            <v>575.22</v>
          </cell>
        </row>
        <row r="3491">
          <cell r="A3491" t="str">
            <v>R W Miller 4-2013-10</v>
          </cell>
          <cell r="B3491" t="str">
            <v>R W Miller 4-2013</v>
          </cell>
          <cell r="G3491">
            <v>4.76</v>
          </cell>
          <cell r="H3491">
            <v>77.38</v>
          </cell>
          <cell r="V3491">
            <v>268.14999999999998</v>
          </cell>
        </row>
        <row r="3492">
          <cell r="A3492" t="str">
            <v>R W Miller 4-2013-11</v>
          </cell>
          <cell r="B3492" t="str">
            <v>R W Miller 4-2013</v>
          </cell>
          <cell r="G3492">
            <v>0.45</v>
          </cell>
          <cell r="H3492">
            <v>74.88</v>
          </cell>
          <cell r="V3492">
            <v>27.3</v>
          </cell>
        </row>
        <row r="3493">
          <cell r="A3493" t="str">
            <v>R W Miller 4-2013-12</v>
          </cell>
          <cell r="B3493" t="str">
            <v>R W Miller 4-2013</v>
          </cell>
          <cell r="G3493">
            <v>2.2999999999999998</v>
          </cell>
          <cell r="H3493">
            <v>77.38</v>
          </cell>
          <cell r="V3493">
            <v>139.38999999999999</v>
          </cell>
        </row>
        <row r="3494">
          <cell r="A3494" t="str">
            <v>R W Miller 4-2014-1</v>
          </cell>
          <cell r="B3494" t="str">
            <v>R W Miller 4-2014</v>
          </cell>
          <cell r="G3494">
            <v>1.84</v>
          </cell>
          <cell r="H3494">
            <v>77.38</v>
          </cell>
          <cell r="V3494">
            <v>107.76</v>
          </cell>
        </row>
        <row r="3495">
          <cell r="A3495" t="str">
            <v>R W Miller 4-2014-2</v>
          </cell>
          <cell r="B3495" t="str">
            <v>R W Miller 4-2014</v>
          </cell>
          <cell r="G3495">
            <v>2.08</v>
          </cell>
          <cell r="H3495">
            <v>69.89</v>
          </cell>
          <cell r="V3495">
            <v>111.28</v>
          </cell>
        </row>
        <row r="3496">
          <cell r="A3496" t="str">
            <v>R W Miller 4-2014-3</v>
          </cell>
          <cell r="B3496" t="str">
            <v>R W Miller 4-2014</v>
          </cell>
          <cell r="G3496">
            <v>2.2999999999999998</v>
          </cell>
          <cell r="H3496">
            <v>77.38</v>
          </cell>
          <cell r="V3496">
            <v>120.32</v>
          </cell>
        </row>
        <row r="3497">
          <cell r="A3497" t="str">
            <v>R W Miller 4-2014-4</v>
          </cell>
          <cell r="B3497" t="str">
            <v>R W Miller 4-2014</v>
          </cell>
          <cell r="G3497">
            <v>1.78</v>
          </cell>
          <cell r="H3497">
            <v>74.88</v>
          </cell>
          <cell r="V3497">
            <v>96.79</v>
          </cell>
        </row>
        <row r="3498">
          <cell r="A3498" t="str">
            <v>R W Miller 4-2014-5</v>
          </cell>
          <cell r="B3498" t="str">
            <v>R W Miller 4-2014</v>
          </cell>
          <cell r="G3498">
            <v>4.6100000000000003</v>
          </cell>
          <cell r="H3498">
            <v>77.38</v>
          </cell>
          <cell r="V3498">
            <v>254.89</v>
          </cell>
        </row>
        <row r="3499">
          <cell r="A3499" t="str">
            <v>R W Miller 4-2014-6</v>
          </cell>
          <cell r="B3499" t="str">
            <v>R W Miller 4-2014</v>
          </cell>
          <cell r="G3499">
            <v>9.26</v>
          </cell>
          <cell r="H3499">
            <v>74.88</v>
          </cell>
          <cell r="V3499">
            <v>505.99</v>
          </cell>
        </row>
        <row r="3500">
          <cell r="A3500" t="str">
            <v>R W Miller 4-2014-7</v>
          </cell>
          <cell r="B3500" t="str">
            <v>R W Miller 4-2014</v>
          </cell>
          <cell r="G3500">
            <v>12.9</v>
          </cell>
          <cell r="H3500">
            <v>77.38</v>
          </cell>
          <cell r="V3500">
            <v>716.61</v>
          </cell>
        </row>
        <row r="3501">
          <cell r="A3501" t="str">
            <v>R W Miller 4-2014-8</v>
          </cell>
          <cell r="B3501" t="str">
            <v>R W Miller 4-2014</v>
          </cell>
          <cell r="G3501">
            <v>11.51</v>
          </cell>
          <cell r="H3501">
            <v>77.38</v>
          </cell>
          <cell r="V3501">
            <v>628.12</v>
          </cell>
        </row>
        <row r="3502">
          <cell r="A3502" t="str">
            <v>R W Miller 4-2014-9</v>
          </cell>
          <cell r="B3502" t="str">
            <v>R W Miller 4-2014</v>
          </cell>
          <cell r="G3502">
            <v>9.81</v>
          </cell>
          <cell r="H3502">
            <v>74.88</v>
          </cell>
          <cell r="V3502">
            <v>541.16999999999996</v>
          </cell>
        </row>
        <row r="3503">
          <cell r="A3503" t="str">
            <v>R W Miller 4-2014-10</v>
          </cell>
          <cell r="B3503" t="str">
            <v>R W Miller 4-2014</v>
          </cell>
          <cell r="G3503">
            <v>5.99</v>
          </cell>
          <cell r="H3503">
            <v>77.38</v>
          </cell>
          <cell r="V3503">
            <v>347.57</v>
          </cell>
        </row>
        <row r="3504">
          <cell r="A3504" t="str">
            <v>R W Miller 4-2014-11</v>
          </cell>
          <cell r="B3504" t="str">
            <v>R W Miller 4-2014</v>
          </cell>
          <cell r="G3504">
            <v>1.34</v>
          </cell>
          <cell r="H3504">
            <v>74.88</v>
          </cell>
          <cell r="V3504">
            <v>82.89</v>
          </cell>
        </row>
        <row r="3505">
          <cell r="A3505" t="str">
            <v>R W Miller 4-2014-12</v>
          </cell>
          <cell r="B3505" t="str">
            <v>R W Miller 4-2014</v>
          </cell>
          <cell r="G3505">
            <v>0.92</v>
          </cell>
          <cell r="H3505">
            <v>77.38</v>
          </cell>
          <cell r="V3505">
            <v>57.32</v>
          </cell>
        </row>
        <row r="3506">
          <cell r="A3506" t="str">
            <v>R W Miller 4-2015-1</v>
          </cell>
          <cell r="B3506" t="str">
            <v>R W Miller 4-2015</v>
          </cell>
          <cell r="G3506">
            <v>1.38</v>
          </cell>
          <cell r="H3506">
            <v>77.38</v>
          </cell>
          <cell r="V3506">
            <v>84.07</v>
          </cell>
        </row>
        <row r="3507">
          <cell r="A3507" t="str">
            <v>R W Miller 4-2015-2</v>
          </cell>
          <cell r="B3507" t="str">
            <v>R W Miller 4-2015</v>
          </cell>
          <cell r="G3507">
            <v>1.25</v>
          </cell>
          <cell r="H3507">
            <v>69.89</v>
          </cell>
          <cell r="V3507">
            <v>70.489999999999995</v>
          </cell>
        </row>
        <row r="3508">
          <cell r="A3508" t="str">
            <v>R W Miller 4-2015-3</v>
          </cell>
          <cell r="B3508" t="str">
            <v>R W Miller 4-2015</v>
          </cell>
          <cell r="G3508">
            <v>1.84</v>
          </cell>
          <cell r="H3508">
            <v>77.38</v>
          </cell>
          <cell r="V3508">
            <v>95.9</v>
          </cell>
        </row>
        <row r="3509">
          <cell r="A3509" t="str">
            <v>R W Miller 4-2015-4</v>
          </cell>
          <cell r="B3509" t="str">
            <v>R W Miller 4-2015</v>
          </cell>
          <cell r="G3509">
            <v>0.89</v>
          </cell>
          <cell r="H3509">
            <v>74.88</v>
          </cell>
          <cell r="V3509">
            <v>49.03</v>
          </cell>
        </row>
        <row r="3510">
          <cell r="A3510" t="str">
            <v>R W Miller 4-2015-5</v>
          </cell>
          <cell r="B3510" t="str">
            <v>R W Miller 4-2015</v>
          </cell>
          <cell r="G3510">
            <v>4.6100000000000003</v>
          </cell>
          <cell r="H3510">
            <v>77.38</v>
          </cell>
          <cell r="V3510">
            <v>263.79000000000002</v>
          </cell>
        </row>
        <row r="3511">
          <cell r="A3511" t="str">
            <v>R W Miller 4-2015-6</v>
          </cell>
          <cell r="B3511" t="str">
            <v>R W Miller 4-2015</v>
          </cell>
          <cell r="G3511">
            <v>8.91</v>
          </cell>
          <cell r="H3511">
            <v>74.88</v>
          </cell>
          <cell r="V3511">
            <v>490.24</v>
          </cell>
        </row>
        <row r="3512">
          <cell r="A3512" t="str">
            <v>R W Miller 4-2015-7</v>
          </cell>
          <cell r="B3512" t="str">
            <v>R W Miller 4-2015</v>
          </cell>
          <cell r="G3512">
            <v>12.9</v>
          </cell>
          <cell r="H3512">
            <v>77.38</v>
          </cell>
          <cell r="V3512">
            <v>709.3</v>
          </cell>
        </row>
        <row r="3513">
          <cell r="A3513" t="str">
            <v>R W Miller 4-2015-8</v>
          </cell>
          <cell r="B3513" t="str">
            <v>R W Miller 4-2015</v>
          </cell>
          <cell r="G3513">
            <v>11.24</v>
          </cell>
          <cell r="H3513">
            <v>77.38</v>
          </cell>
          <cell r="V3513">
            <v>618.17999999999995</v>
          </cell>
        </row>
        <row r="3514">
          <cell r="A3514" t="str">
            <v>R W Miller 4-2015-9</v>
          </cell>
          <cell r="B3514" t="str">
            <v>R W Miller 4-2015</v>
          </cell>
          <cell r="G3514">
            <v>10.25</v>
          </cell>
          <cell r="H3514">
            <v>74.88</v>
          </cell>
          <cell r="V3514">
            <v>567.36</v>
          </cell>
        </row>
        <row r="3515">
          <cell r="A3515" t="str">
            <v>R W Miller 4-2015-10</v>
          </cell>
          <cell r="B3515" t="str">
            <v>R W Miller 4-2015</v>
          </cell>
          <cell r="G3515">
            <v>5.99</v>
          </cell>
          <cell r="H3515">
            <v>77.38</v>
          </cell>
          <cell r="V3515">
            <v>347.42</v>
          </cell>
        </row>
        <row r="3516">
          <cell r="A3516" t="str">
            <v>R W Miller 4-2015-11</v>
          </cell>
          <cell r="B3516" t="str">
            <v>R W Miller 4-2015</v>
          </cell>
          <cell r="G3516">
            <v>0.45</v>
          </cell>
          <cell r="H3516">
            <v>74.88</v>
          </cell>
          <cell r="V3516">
            <v>28</v>
          </cell>
        </row>
        <row r="3517">
          <cell r="A3517" t="str">
            <v>R W Miller 4-2015-12</v>
          </cell>
          <cell r="B3517" t="str">
            <v>R W Miller 4-2015</v>
          </cell>
          <cell r="G3517">
            <v>3.22</v>
          </cell>
          <cell r="H3517">
            <v>77.38</v>
          </cell>
          <cell r="V3517">
            <v>198.5</v>
          </cell>
        </row>
        <row r="3518">
          <cell r="A3518" t="str">
            <v>R W Miller 4-2016-1</v>
          </cell>
          <cell r="B3518" t="str">
            <v>R W Miller 4-2016</v>
          </cell>
          <cell r="G3518">
            <v>1.38</v>
          </cell>
          <cell r="H3518">
            <v>77.38</v>
          </cell>
          <cell r="V3518">
            <v>81.44</v>
          </cell>
        </row>
        <row r="3519">
          <cell r="A3519" t="str">
            <v>R W Miller 4-2016-2</v>
          </cell>
          <cell r="B3519" t="str">
            <v>R W Miller 4-2016</v>
          </cell>
          <cell r="G3519">
            <v>0</v>
          </cell>
          <cell r="H3519">
            <v>69.89</v>
          </cell>
          <cell r="V3519">
            <v>0</v>
          </cell>
        </row>
        <row r="3520">
          <cell r="A3520" t="str">
            <v>R W Miller 4-2016-3</v>
          </cell>
          <cell r="B3520" t="str">
            <v>R W Miller 4-2016</v>
          </cell>
          <cell r="G3520">
            <v>2.2999999999999998</v>
          </cell>
          <cell r="H3520">
            <v>77.38</v>
          </cell>
          <cell r="V3520">
            <v>119.43</v>
          </cell>
        </row>
        <row r="3521">
          <cell r="A3521" t="str">
            <v>R W Miller 4-2016-4</v>
          </cell>
          <cell r="B3521" t="str">
            <v>R W Miller 4-2016</v>
          </cell>
          <cell r="G3521">
            <v>0.45</v>
          </cell>
          <cell r="H3521">
            <v>74.88</v>
          </cell>
          <cell r="V3521">
            <v>24.64</v>
          </cell>
        </row>
        <row r="3522">
          <cell r="A3522" t="str">
            <v>R W Miller 4-2016-5</v>
          </cell>
          <cell r="B3522" t="str">
            <v>R W Miller 4-2016</v>
          </cell>
          <cell r="G3522">
            <v>4.13</v>
          </cell>
          <cell r="H3522">
            <v>77.38</v>
          </cell>
          <cell r="V3522">
            <v>231.64</v>
          </cell>
        </row>
        <row r="3523">
          <cell r="A3523" t="str">
            <v>R W Miller 4-2016-6</v>
          </cell>
          <cell r="B3523" t="str">
            <v>R W Miller 4-2016</v>
          </cell>
          <cell r="G3523">
            <v>7.58</v>
          </cell>
          <cell r="H3523">
            <v>74.88</v>
          </cell>
          <cell r="V3523">
            <v>424.88</v>
          </cell>
        </row>
        <row r="3524">
          <cell r="A3524" t="str">
            <v>R W Miller 4-2016-7</v>
          </cell>
          <cell r="B3524" t="str">
            <v>R W Miller 4-2016</v>
          </cell>
          <cell r="G3524">
            <v>11.97</v>
          </cell>
          <cell r="H3524">
            <v>77.38</v>
          </cell>
          <cell r="V3524">
            <v>669.96</v>
          </cell>
        </row>
        <row r="3525">
          <cell r="A3525" t="str">
            <v>R W Miller 4-2016-8</v>
          </cell>
          <cell r="B3525" t="str">
            <v>R W Miller 4-2016</v>
          </cell>
          <cell r="G3525">
            <v>10.9</v>
          </cell>
          <cell r="H3525">
            <v>77.38</v>
          </cell>
          <cell r="V3525">
            <v>607.13</v>
          </cell>
        </row>
        <row r="3526">
          <cell r="A3526" t="str">
            <v>R W Miller 4-2016-9</v>
          </cell>
          <cell r="B3526" t="str">
            <v>R W Miller 4-2016</v>
          </cell>
          <cell r="G3526">
            <v>10.7</v>
          </cell>
          <cell r="H3526">
            <v>74.88</v>
          </cell>
          <cell r="V3526">
            <v>601.24</v>
          </cell>
        </row>
        <row r="3527">
          <cell r="A3527" t="str">
            <v>R W Miller 4-2016-10</v>
          </cell>
          <cell r="B3527" t="str">
            <v>R W Miller 4-2016</v>
          </cell>
          <cell r="G3527">
            <v>5.07</v>
          </cell>
          <cell r="H3527">
            <v>77.38</v>
          </cell>
          <cell r="V3527">
            <v>301.7</v>
          </cell>
        </row>
        <row r="3528">
          <cell r="A3528" t="str">
            <v>R W Miller 4-2016-11</v>
          </cell>
          <cell r="B3528" t="str">
            <v>R W Miller 4-2016</v>
          </cell>
          <cell r="G3528">
            <v>1.34</v>
          </cell>
          <cell r="H3528">
            <v>74.88</v>
          </cell>
          <cell r="V3528">
            <v>81.349999999999994</v>
          </cell>
        </row>
        <row r="3529">
          <cell r="A3529" t="str">
            <v>R W Miller 4-2016-12</v>
          </cell>
          <cell r="B3529" t="str">
            <v>R W Miller 4-2016</v>
          </cell>
          <cell r="G3529">
            <v>2.76</v>
          </cell>
          <cell r="H3529">
            <v>77.38</v>
          </cell>
          <cell r="V3529">
            <v>169.08</v>
          </cell>
        </row>
        <row r="3530">
          <cell r="A3530" t="str">
            <v>R W Miller 4-2017-1</v>
          </cell>
          <cell r="B3530" t="str">
            <v>R W Miller 4-2017</v>
          </cell>
          <cell r="G3530">
            <v>1.38</v>
          </cell>
          <cell r="H3530">
            <v>77.38</v>
          </cell>
          <cell r="V3530">
            <v>84.95</v>
          </cell>
        </row>
        <row r="3531">
          <cell r="A3531" t="str">
            <v>R W Miller 4-2017-2</v>
          </cell>
          <cell r="B3531" t="str">
            <v>R W Miller 4-2017</v>
          </cell>
          <cell r="G3531">
            <v>3.33</v>
          </cell>
          <cell r="H3531">
            <v>69.89</v>
          </cell>
          <cell r="V3531">
            <v>189.9</v>
          </cell>
        </row>
        <row r="3532">
          <cell r="A3532" t="str">
            <v>R W Miller 4-2017-3</v>
          </cell>
          <cell r="B3532" t="str">
            <v>R W Miller 4-2017</v>
          </cell>
          <cell r="G3532">
            <v>1.38</v>
          </cell>
          <cell r="H3532">
            <v>77.38</v>
          </cell>
          <cell r="V3532">
            <v>74.38</v>
          </cell>
        </row>
        <row r="3533">
          <cell r="A3533" t="str">
            <v>R W Miller 4-2017-4</v>
          </cell>
          <cell r="B3533" t="str">
            <v>R W Miller 4-2017</v>
          </cell>
          <cell r="G3533">
            <v>1.74</v>
          </cell>
          <cell r="H3533">
            <v>74.88</v>
          </cell>
          <cell r="V3533">
            <v>93.85</v>
          </cell>
        </row>
        <row r="3534">
          <cell r="A3534" t="str">
            <v>R W Miller 4-2017-5</v>
          </cell>
          <cell r="B3534" t="str">
            <v>R W Miller 4-2017</v>
          </cell>
          <cell r="G3534">
            <v>3.22</v>
          </cell>
          <cell r="H3534">
            <v>77.38</v>
          </cell>
          <cell r="V3534">
            <v>184.2</v>
          </cell>
        </row>
        <row r="3535">
          <cell r="A3535" t="str">
            <v>R W Miller 4-2017-6</v>
          </cell>
          <cell r="B3535" t="str">
            <v>R W Miller 4-2017</v>
          </cell>
          <cell r="G3535">
            <v>7.58</v>
          </cell>
          <cell r="H3535">
            <v>74.88</v>
          </cell>
          <cell r="V3535">
            <v>425.76</v>
          </cell>
        </row>
        <row r="3536">
          <cell r="A3536" t="str">
            <v>R W Miller 4-2017-7</v>
          </cell>
          <cell r="B3536" t="str">
            <v>R W Miller 4-2017</v>
          </cell>
          <cell r="G3536">
            <v>12.44</v>
          </cell>
          <cell r="H3536">
            <v>77.38</v>
          </cell>
          <cell r="V3536">
            <v>707.08</v>
          </cell>
        </row>
        <row r="3537">
          <cell r="A3537" t="str">
            <v>R W Miller 4-2017-8</v>
          </cell>
          <cell r="B3537" t="str">
            <v>R W Miller 4-2017</v>
          </cell>
          <cell r="G3537">
            <v>10.59</v>
          </cell>
          <cell r="H3537">
            <v>77.38</v>
          </cell>
          <cell r="V3537">
            <v>591.92999999999995</v>
          </cell>
        </row>
        <row r="3538">
          <cell r="A3538" t="str">
            <v>R W Miller 4-2017-9</v>
          </cell>
          <cell r="B3538" t="str">
            <v>R W Miller 4-2017</v>
          </cell>
          <cell r="G3538">
            <v>10.25</v>
          </cell>
          <cell r="H3538">
            <v>74.88</v>
          </cell>
          <cell r="V3538">
            <v>582.47</v>
          </cell>
        </row>
        <row r="3539">
          <cell r="A3539" t="str">
            <v>R W Miller 4-2017-10</v>
          </cell>
          <cell r="B3539" t="str">
            <v>R W Miller 4-2017</v>
          </cell>
          <cell r="G3539">
            <v>5.07</v>
          </cell>
          <cell r="H3539">
            <v>77.38</v>
          </cell>
          <cell r="V3539">
            <v>300.52999999999997</v>
          </cell>
        </row>
        <row r="3540">
          <cell r="A3540" t="str">
            <v>R W Miller 4-2017-11</v>
          </cell>
          <cell r="B3540" t="str">
            <v>R W Miller 4-2017</v>
          </cell>
          <cell r="G3540">
            <v>0</v>
          </cell>
          <cell r="H3540">
            <v>74.88</v>
          </cell>
          <cell r="V3540">
            <v>0</v>
          </cell>
        </row>
        <row r="3541">
          <cell r="A3541" t="str">
            <v>R W Miller 4-2017-12</v>
          </cell>
          <cell r="B3541" t="str">
            <v>R W Miller 4-2017</v>
          </cell>
          <cell r="G3541">
            <v>3.68</v>
          </cell>
          <cell r="H3541">
            <v>77.38</v>
          </cell>
          <cell r="V3541">
            <v>222.88</v>
          </cell>
        </row>
        <row r="3542">
          <cell r="A3542" t="str">
            <v>R W Miller 4-2018-1</v>
          </cell>
          <cell r="B3542" t="str">
            <v>R W Miller 4-2018</v>
          </cell>
          <cell r="G3542">
            <v>0.92</v>
          </cell>
          <cell r="H3542">
            <v>77.38</v>
          </cell>
          <cell r="V3542">
            <v>57.15</v>
          </cell>
        </row>
        <row r="3543">
          <cell r="A3543" t="str">
            <v>R W Miller 4-2018-2</v>
          </cell>
          <cell r="B3543" t="str">
            <v>R W Miller 4-2018</v>
          </cell>
          <cell r="G3543">
            <v>2.5</v>
          </cell>
          <cell r="H3543">
            <v>69.89</v>
          </cell>
          <cell r="V3543">
            <v>140.69</v>
          </cell>
        </row>
        <row r="3544">
          <cell r="A3544" t="str">
            <v>R W Miller 4-2018-3</v>
          </cell>
          <cell r="B3544" t="str">
            <v>R W Miller 4-2018</v>
          </cell>
          <cell r="G3544">
            <v>0.46</v>
          </cell>
          <cell r="H3544">
            <v>77.38</v>
          </cell>
          <cell r="V3544">
            <v>25.03</v>
          </cell>
        </row>
        <row r="3545">
          <cell r="A3545" t="str">
            <v>R W Miller 4-2018-4</v>
          </cell>
          <cell r="B3545" t="str">
            <v>R W Miller 4-2018</v>
          </cell>
          <cell r="G3545">
            <v>1.34</v>
          </cell>
          <cell r="H3545">
            <v>74.88</v>
          </cell>
          <cell r="V3545">
            <v>72.709999999999994</v>
          </cell>
        </row>
        <row r="3546">
          <cell r="A3546" t="str">
            <v>R W Miller 4-2018-5</v>
          </cell>
          <cell r="B3546" t="str">
            <v>R W Miller 4-2018</v>
          </cell>
          <cell r="G3546">
            <v>2.76</v>
          </cell>
          <cell r="H3546">
            <v>77.38</v>
          </cell>
          <cell r="V3546">
            <v>157.82</v>
          </cell>
        </row>
        <row r="3547">
          <cell r="A3547" t="str">
            <v>R W Miller 4-2018-6</v>
          </cell>
          <cell r="B3547" t="str">
            <v>R W Miller 4-2018</v>
          </cell>
          <cell r="G3547">
            <v>6.69</v>
          </cell>
          <cell r="H3547">
            <v>74.88</v>
          </cell>
          <cell r="V3547">
            <v>378.32</v>
          </cell>
        </row>
        <row r="3548">
          <cell r="A3548" t="str">
            <v>R W Miller 4-2018-7</v>
          </cell>
          <cell r="B3548" t="str">
            <v>R W Miller 4-2018</v>
          </cell>
          <cell r="G3548">
            <v>11.97</v>
          </cell>
          <cell r="H3548">
            <v>77.38</v>
          </cell>
          <cell r="V3548">
            <v>681.59</v>
          </cell>
        </row>
        <row r="3549">
          <cell r="A3549" t="str">
            <v>R W Miller 4-2018-8</v>
          </cell>
          <cell r="B3549" t="str">
            <v>R W Miller 4-2018</v>
          </cell>
          <cell r="G3549">
            <v>12.71</v>
          </cell>
          <cell r="H3549">
            <v>77.38</v>
          </cell>
          <cell r="V3549">
            <v>723.98</v>
          </cell>
        </row>
        <row r="3550">
          <cell r="A3550" t="str">
            <v>R W Miller 4-2018-9</v>
          </cell>
          <cell r="B3550" t="str">
            <v>R W Miller 4-2018</v>
          </cell>
          <cell r="G3550">
            <v>9.6999999999999993</v>
          </cell>
          <cell r="H3550">
            <v>74.88</v>
          </cell>
          <cell r="V3550">
            <v>552.62</v>
          </cell>
        </row>
        <row r="3551">
          <cell r="A3551" t="str">
            <v>R W Miller 4-2018-10</v>
          </cell>
          <cell r="B3551" t="str">
            <v>R W Miller 4-2018</v>
          </cell>
          <cell r="G3551">
            <v>3.68</v>
          </cell>
          <cell r="H3551">
            <v>77.38</v>
          </cell>
          <cell r="V3551">
            <v>217.04</v>
          </cell>
        </row>
        <row r="3552">
          <cell r="A3552" t="str">
            <v>R W Miller 4-2018-11</v>
          </cell>
          <cell r="B3552" t="str">
            <v>R W Miller 4-2018</v>
          </cell>
          <cell r="G3552">
            <v>0</v>
          </cell>
          <cell r="H3552">
            <v>74.88</v>
          </cell>
          <cell r="V3552">
            <v>0</v>
          </cell>
        </row>
        <row r="3553">
          <cell r="A3553" t="str">
            <v>R W Miller 4-2018-12</v>
          </cell>
          <cell r="B3553" t="str">
            <v>R W Miller 4-2018</v>
          </cell>
          <cell r="G3553">
            <v>1.84</v>
          </cell>
          <cell r="H3553">
            <v>77.38</v>
          </cell>
          <cell r="V3553">
            <v>118.43</v>
          </cell>
        </row>
        <row r="3554">
          <cell r="A3554" t="str">
            <v>R W Miller 4-2019-1</v>
          </cell>
          <cell r="B3554" t="str">
            <v>R W Miller 4-2019</v>
          </cell>
          <cell r="G3554">
            <v>1.84</v>
          </cell>
          <cell r="H3554">
            <v>77.38</v>
          </cell>
          <cell r="V3554">
            <v>110.97</v>
          </cell>
        </row>
        <row r="3555">
          <cell r="A3555" t="str">
            <v>R W Miller 4-2019-2</v>
          </cell>
          <cell r="B3555" t="str">
            <v>R W Miller 4-2019</v>
          </cell>
          <cell r="G3555">
            <v>0.83</v>
          </cell>
          <cell r="H3555">
            <v>69.89</v>
          </cell>
          <cell r="V3555">
            <v>48.16</v>
          </cell>
        </row>
        <row r="3556">
          <cell r="A3556" t="str">
            <v>R W Miller 4-2019-3</v>
          </cell>
          <cell r="B3556" t="str">
            <v>R W Miller 4-2019</v>
          </cell>
          <cell r="G3556">
            <v>0</v>
          </cell>
          <cell r="H3556">
            <v>77.38</v>
          </cell>
          <cell r="V3556">
            <v>0</v>
          </cell>
        </row>
        <row r="3557">
          <cell r="A3557" t="str">
            <v>R W Miller 4-2019-4</v>
          </cell>
          <cell r="B3557" t="str">
            <v>R W Miller 4-2019</v>
          </cell>
          <cell r="G3557">
            <v>0</v>
          </cell>
          <cell r="H3557">
            <v>74.88</v>
          </cell>
          <cell r="V3557">
            <v>0</v>
          </cell>
        </row>
        <row r="3558">
          <cell r="A3558" t="str">
            <v>R W Miller 4-2019-5</v>
          </cell>
          <cell r="B3558" t="str">
            <v>R W Miller 4-2019</v>
          </cell>
          <cell r="G3558">
            <v>2.23</v>
          </cell>
          <cell r="H3558">
            <v>77.38</v>
          </cell>
          <cell r="V3558">
            <v>125.05</v>
          </cell>
        </row>
        <row r="3559">
          <cell r="A3559" t="str">
            <v>R W Miller 4-2019-6</v>
          </cell>
          <cell r="B3559" t="str">
            <v>R W Miller 4-2019</v>
          </cell>
          <cell r="G3559">
            <v>8.4700000000000006</v>
          </cell>
          <cell r="H3559">
            <v>74.88</v>
          </cell>
          <cell r="V3559">
            <v>481.73</v>
          </cell>
        </row>
        <row r="3560">
          <cell r="A3560" t="str">
            <v>R W Miller 4-2019-7</v>
          </cell>
          <cell r="B3560" t="str">
            <v>R W Miller 4-2019</v>
          </cell>
          <cell r="G3560">
            <v>12.9</v>
          </cell>
          <cell r="H3560">
            <v>77.38</v>
          </cell>
          <cell r="V3560">
            <v>735.02</v>
          </cell>
        </row>
        <row r="3561">
          <cell r="A3561" t="str">
            <v>R W Miller 4-2019-8</v>
          </cell>
          <cell r="B3561" t="str">
            <v>R W Miller 4-2019</v>
          </cell>
          <cell r="G3561">
            <v>10.59</v>
          </cell>
          <cell r="H3561">
            <v>77.38</v>
          </cell>
          <cell r="V3561">
            <v>604.39</v>
          </cell>
        </row>
        <row r="3562">
          <cell r="A3562" t="str">
            <v>R W Miller 4-2019-9</v>
          </cell>
          <cell r="B3562" t="str">
            <v>R W Miller 4-2019</v>
          </cell>
          <cell r="G3562">
            <v>9.81</v>
          </cell>
          <cell r="H3562">
            <v>74.88</v>
          </cell>
          <cell r="V3562">
            <v>548.65</v>
          </cell>
        </row>
        <row r="3563">
          <cell r="A3563" t="str">
            <v>R W Miller 4-2019-10</v>
          </cell>
          <cell r="B3563" t="str">
            <v>R W Miller 4-2019</v>
          </cell>
          <cell r="G3563">
            <v>5.07</v>
          </cell>
          <cell r="H3563">
            <v>77.38</v>
          </cell>
          <cell r="V3563">
            <v>301.72000000000003</v>
          </cell>
        </row>
        <row r="3564">
          <cell r="A3564" t="str">
            <v>R W Miller 4-2019-11</v>
          </cell>
          <cell r="B3564" t="str">
            <v>R W Miller 4-2019</v>
          </cell>
          <cell r="G3564">
            <v>0.89</v>
          </cell>
          <cell r="H3564">
            <v>74.88</v>
          </cell>
          <cell r="V3564">
            <v>54.23</v>
          </cell>
        </row>
        <row r="3565">
          <cell r="A3565" t="str">
            <v>R W Miller 4-2019-12</v>
          </cell>
          <cell r="B3565" t="str">
            <v>R W Miller 4-2019</v>
          </cell>
          <cell r="G3565">
            <v>0.92</v>
          </cell>
          <cell r="H3565">
            <v>77.38</v>
          </cell>
          <cell r="V3565">
            <v>59.52</v>
          </cell>
        </row>
        <row r="3566">
          <cell r="A3566" t="str">
            <v>R W Miller 4-2020-1</v>
          </cell>
          <cell r="B3566" t="str">
            <v>R W Miller 4-2020</v>
          </cell>
          <cell r="G3566">
            <v>1.38</v>
          </cell>
          <cell r="H3566">
            <v>77.38</v>
          </cell>
          <cell r="V3566">
            <v>83.17</v>
          </cell>
        </row>
        <row r="3567">
          <cell r="A3567" t="str">
            <v>R W Miller 4-2020-2</v>
          </cell>
          <cell r="B3567" t="str">
            <v>R W Miller 4-2020</v>
          </cell>
          <cell r="G3567">
            <v>0.42</v>
          </cell>
          <cell r="H3567">
            <v>69.89</v>
          </cell>
          <cell r="V3567">
            <v>24.01</v>
          </cell>
        </row>
        <row r="3568">
          <cell r="A3568" t="str">
            <v>R W Miller 4-2020-3</v>
          </cell>
          <cell r="B3568" t="str">
            <v>R W Miller 4-2020</v>
          </cell>
          <cell r="G3568">
            <v>0.92</v>
          </cell>
          <cell r="H3568">
            <v>77.38</v>
          </cell>
          <cell r="V3568">
            <v>50.14</v>
          </cell>
        </row>
        <row r="3569">
          <cell r="A3569" t="str">
            <v>R W Miller 4-2020-4</v>
          </cell>
          <cell r="B3569" t="str">
            <v>R W Miller 4-2020</v>
          </cell>
          <cell r="G3569">
            <v>0</v>
          </cell>
          <cell r="H3569">
            <v>74.88</v>
          </cell>
          <cell r="V3569">
            <v>0</v>
          </cell>
        </row>
        <row r="3570">
          <cell r="A3570" t="str">
            <v>R W Miller 4-2020-5</v>
          </cell>
          <cell r="B3570" t="str">
            <v>R W Miller 4-2020</v>
          </cell>
          <cell r="G3570">
            <v>3.22</v>
          </cell>
          <cell r="H3570">
            <v>77.38</v>
          </cell>
          <cell r="V3570">
            <v>183.01</v>
          </cell>
        </row>
        <row r="3571">
          <cell r="A3571" t="str">
            <v>R W Miller 4-2020-6</v>
          </cell>
          <cell r="B3571" t="str">
            <v>R W Miller 4-2020</v>
          </cell>
          <cell r="G3571">
            <v>6.24</v>
          </cell>
          <cell r="H3571">
            <v>74.88</v>
          </cell>
          <cell r="V3571">
            <v>356.52</v>
          </cell>
        </row>
        <row r="3572">
          <cell r="A3572" t="str">
            <v>R W Miller 4-2020-7</v>
          </cell>
          <cell r="B3572" t="str">
            <v>R W Miller 4-2020</v>
          </cell>
          <cell r="G3572">
            <v>9.2100000000000009</v>
          </cell>
          <cell r="H3572">
            <v>77.38</v>
          </cell>
          <cell r="V3572">
            <v>519.89</v>
          </cell>
        </row>
        <row r="3573">
          <cell r="A3573" t="str">
            <v>R W Miller 4-2020-8</v>
          </cell>
          <cell r="B3573" t="str">
            <v>R W Miller 4-2020</v>
          </cell>
          <cell r="G3573">
            <v>10.58</v>
          </cell>
          <cell r="H3573">
            <v>77.38</v>
          </cell>
          <cell r="V3573">
            <v>597.53</v>
          </cell>
        </row>
        <row r="3574">
          <cell r="A3574" t="str">
            <v>R W Miller 4-2020-9</v>
          </cell>
          <cell r="B3574" t="str">
            <v>R W Miller 4-2020</v>
          </cell>
          <cell r="G3574">
            <v>9.36</v>
          </cell>
          <cell r="H3574">
            <v>74.88</v>
          </cell>
          <cell r="V3574">
            <v>519.19000000000005</v>
          </cell>
        </row>
        <row r="3575">
          <cell r="A3575" t="str">
            <v>R W Miller 4-2020-10</v>
          </cell>
          <cell r="B3575" t="str">
            <v>R W Miller 4-2020</v>
          </cell>
          <cell r="G3575">
            <v>3.68</v>
          </cell>
          <cell r="H3575">
            <v>77.38</v>
          </cell>
          <cell r="V3575">
            <v>211.89</v>
          </cell>
        </row>
        <row r="3576">
          <cell r="A3576" t="str">
            <v>R W Miller 4-2020-11</v>
          </cell>
          <cell r="B3576" t="str">
            <v>R W Miller 4-2020</v>
          </cell>
          <cell r="G3576">
            <v>0.89</v>
          </cell>
          <cell r="H3576">
            <v>74.88</v>
          </cell>
          <cell r="V3576">
            <v>56.39</v>
          </cell>
        </row>
        <row r="3577">
          <cell r="A3577" t="str">
            <v>R W Miller 4-2020-12</v>
          </cell>
          <cell r="B3577" t="str">
            <v>R W Miller 4-2020</v>
          </cell>
          <cell r="G3577">
            <v>0.92</v>
          </cell>
          <cell r="H3577">
            <v>77.38</v>
          </cell>
          <cell r="V3577">
            <v>59.41</v>
          </cell>
        </row>
        <row r="3578">
          <cell r="A3578" t="str">
            <v>R W Miller 4-2021-1</v>
          </cell>
          <cell r="B3578" t="str">
            <v>R W Miller 4-2021</v>
          </cell>
          <cell r="G3578">
            <v>2.59</v>
          </cell>
          <cell r="H3578">
            <v>77.38</v>
          </cell>
          <cell r="V3578">
            <v>151.79</v>
          </cell>
        </row>
        <row r="3579">
          <cell r="A3579" t="str">
            <v>R W Miller 4-2021-2</v>
          </cell>
          <cell r="B3579" t="str">
            <v>R W Miller 4-2021</v>
          </cell>
          <cell r="G3579">
            <v>1.25</v>
          </cell>
          <cell r="H3579">
            <v>69.89</v>
          </cell>
          <cell r="V3579">
            <v>69.260000000000005</v>
          </cell>
        </row>
        <row r="3580">
          <cell r="A3580" t="str">
            <v>R W Miller 4-2021-3</v>
          </cell>
          <cell r="B3580" t="str">
            <v>R W Miller 4-2021</v>
          </cell>
          <cell r="G3580">
            <v>0</v>
          </cell>
          <cell r="H3580">
            <v>77.38</v>
          </cell>
          <cell r="V3580">
            <v>0</v>
          </cell>
        </row>
        <row r="3581">
          <cell r="A3581" t="str">
            <v>R W Miller 4-2021-4</v>
          </cell>
          <cell r="B3581" t="str">
            <v>R W Miller 4-2021</v>
          </cell>
          <cell r="G3581">
            <v>0.89</v>
          </cell>
          <cell r="H3581">
            <v>74.88</v>
          </cell>
          <cell r="V3581">
            <v>50.1</v>
          </cell>
        </row>
        <row r="3582">
          <cell r="A3582" t="str">
            <v>R W Miller 4-2021-5</v>
          </cell>
          <cell r="B3582" t="str">
            <v>R W Miller 4-2021</v>
          </cell>
          <cell r="G3582">
            <v>2.76</v>
          </cell>
          <cell r="H3582">
            <v>77.38</v>
          </cell>
          <cell r="V3582">
            <v>161.77000000000001</v>
          </cell>
        </row>
        <row r="3583">
          <cell r="A3583" t="str">
            <v>R W Miller 4-2021-6</v>
          </cell>
          <cell r="B3583" t="str">
            <v>R W Miller 4-2021</v>
          </cell>
          <cell r="G3583">
            <v>8.3000000000000007</v>
          </cell>
          <cell r="H3583">
            <v>74.88</v>
          </cell>
          <cell r="V3583">
            <v>465.25</v>
          </cell>
        </row>
        <row r="3584">
          <cell r="A3584" t="str">
            <v>R W Miller 4-2021-7</v>
          </cell>
          <cell r="B3584" t="str">
            <v>R W Miller 4-2021</v>
          </cell>
          <cell r="G3584">
            <v>10.59</v>
          </cell>
          <cell r="H3584">
            <v>77.38</v>
          </cell>
          <cell r="V3584">
            <v>602.66999999999996</v>
          </cell>
        </row>
        <row r="3585">
          <cell r="A3585" t="str">
            <v>R W Miller 4-2021-8</v>
          </cell>
          <cell r="B3585" t="str">
            <v>R W Miller 4-2021</v>
          </cell>
          <cell r="G3585">
            <v>10.59</v>
          </cell>
          <cell r="H3585">
            <v>77.38</v>
          </cell>
          <cell r="V3585">
            <v>598.77</v>
          </cell>
        </row>
        <row r="3586">
          <cell r="A3586" t="str">
            <v>R W Miller 4-2021-9</v>
          </cell>
          <cell r="B3586" t="str">
            <v>R W Miller 4-2021</v>
          </cell>
          <cell r="G3586">
            <v>9.6999999999999993</v>
          </cell>
          <cell r="H3586">
            <v>74.88</v>
          </cell>
          <cell r="V3586">
            <v>554.52</v>
          </cell>
        </row>
        <row r="3587">
          <cell r="A3587" t="str">
            <v>R W Miller 4-2021-10</v>
          </cell>
          <cell r="B3587" t="str">
            <v>R W Miller 4-2021</v>
          </cell>
          <cell r="G3587">
            <v>3.22</v>
          </cell>
          <cell r="H3587">
            <v>77.38</v>
          </cell>
          <cell r="V3587">
            <v>189.55</v>
          </cell>
        </row>
        <row r="3588">
          <cell r="A3588" t="str">
            <v>R W Miller 4-2021-11</v>
          </cell>
          <cell r="B3588" t="str">
            <v>R W Miller 4-2021</v>
          </cell>
          <cell r="G3588">
            <v>0.45</v>
          </cell>
          <cell r="H3588">
            <v>74.88</v>
          </cell>
          <cell r="V3588">
            <v>28.64</v>
          </cell>
        </row>
        <row r="3589">
          <cell r="A3589" t="str">
            <v>R W Miller 4-2021-12</v>
          </cell>
          <cell r="B3589" t="str">
            <v>R W Miller 4-2021</v>
          </cell>
          <cell r="G3589">
            <v>2.76</v>
          </cell>
          <cell r="H3589">
            <v>77.38</v>
          </cell>
          <cell r="V3589">
            <v>178.22</v>
          </cell>
        </row>
        <row r="3590">
          <cell r="A3590" t="str">
            <v>R W Miller 4-2022-1</v>
          </cell>
          <cell r="B3590" t="str">
            <v>R W Miller 4-2022</v>
          </cell>
          <cell r="G3590">
            <v>0.46</v>
          </cell>
          <cell r="H3590">
            <v>77.38</v>
          </cell>
          <cell r="V3590">
            <v>28.66</v>
          </cell>
        </row>
        <row r="3591">
          <cell r="A3591" t="str">
            <v>R W Miller 4-2022-2</v>
          </cell>
          <cell r="B3591" t="str">
            <v>R W Miller 4-2022</v>
          </cell>
          <cell r="G3591">
            <v>0.42</v>
          </cell>
          <cell r="H3591">
            <v>69.89</v>
          </cell>
          <cell r="V3591">
            <v>24.01</v>
          </cell>
        </row>
        <row r="3592">
          <cell r="A3592" t="str">
            <v>R W Miller 4-2022-3</v>
          </cell>
          <cell r="B3592" t="str">
            <v>R W Miller 4-2022</v>
          </cell>
          <cell r="G3592">
            <v>0</v>
          </cell>
          <cell r="H3592">
            <v>77.38</v>
          </cell>
          <cell r="V3592">
            <v>0</v>
          </cell>
        </row>
        <row r="3593">
          <cell r="A3593" t="str">
            <v>R W Miller 4-2022-4</v>
          </cell>
          <cell r="B3593" t="str">
            <v>R W Miller 4-2022</v>
          </cell>
          <cell r="G3593">
            <v>0.45</v>
          </cell>
          <cell r="H3593">
            <v>74.88</v>
          </cell>
          <cell r="V3593">
            <v>25.05</v>
          </cell>
        </row>
        <row r="3594">
          <cell r="A3594" t="str">
            <v>R W Miller 4-2022-5</v>
          </cell>
          <cell r="B3594" t="str">
            <v>R W Miller 4-2022</v>
          </cell>
          <cell r="G3594">
            <v>1.38</v>
          </cell>
          <cell r="H3594">
            <v>77.38</v>
          </cell>
          <cell r="V3594">
            <v>80.89</v>
          </cell>
        </row>
        <row r="3595">
          <cell r="A3595" t="str">
            <v>R W Miller 4-2022-6</v>
          </cell>
          <cell r="B3595" t="str">
            <v>R W Miller 4-2022</v>
          </cell>
          <cell r="G3595">
            <v>5.79</v>
          </cell>
          <cell r="H3595">
            <v>74.88</v>
          </cell>
          <cell r="V3595">
            <v>334.85</v>
          </cell>
        </row>
        <row r="3596">
          <cell r="A3596" t="str">
            <v>R W Miller 4-2022-7</v>
          </cell>
          <cell r="B3596" t="str">
            <v>R W Miller 4-2022</v>
          </cell>
          <cell r="G3596">
            <v>10.130000000000001</v>
          </cell>
          <cell r="H3596">
            <v>77.38</v>
          </cell>
          <cell r="V3596">
            <v>561.34</v>
          </cell>
        </row>
        <row r="3597">
          <cell r="A3597" t="str">
            <v>R W Miller 4-2022-8</v>
          </cell>
          <cell r="B3597" t="str">
            <v>R W Miller 4-2022</v>
          </cell>
          <cell r="G3597">
            <v>9.77</v>
          </cell>
          <cell r="H3597">
            <v>77.38</v>
          </cell>
          <cell r="V3597">
            <v>550.53</v>
          </cell>
        </row>
        <row r="3598">
          <cell r="A3598" t="str">
            <v>R W Miller 4-2022-9</v>
          </cell>
          <cell r="B3598" t="str">
            <v>R W Miller 4-2022</v>
          </cell>
          <cell r="G3598">
            <v>8.91</v>
          </cell>
          <cell r="H3598">
            <v>74.88</v>
          </cell>
          <cell r="V3598">
            <v>503.96</v>
          </cell>
        </row>
        <row r="3599">
          <cell r="A3599" t="str">
            <v>R W Miller 4-2022-10</v>
          </cell>
          <cell r="B3599" t="str">
            <v>R W Miller 4-2022</v>
          </cell>
          <cell r="G3599">
            <v>2.2999999999999998</v>
          </cell>
          <cell r="H3599">
            <v>77.38</v>
          </cell>
          <cell r="V3599">
            <v>137.75</v>
          </cell>
        </row>
        <row r="3600">
          <cell r="A3600" t="str">
            <v>R W Miller 4-2022-11</v>
          </cell>
          <cell r="B3600" t="str">
            <v>R W Miller 4-2022</v>
          </cell>
          <cell r="G3600">
            <v>0</v>
          </cell>
          <cell r="H3600">
            <v>74.88</v>
          </cell>
          <cell r="V3600">
            <v>0</v>
          </cell>
        </row>
        <row r="3601">
          <cell r="A3601" t="str">
            <v>R W Miller 4-2022-12</v>
          </cell>
          <cell r="B3601" t="str">
            <v>R W Miller 4-2022</v>
          </cell>
          <cell r="G3601">
            <v>1.38</v>
          </cell>
          <cell r="H3601">
            <v>77.38</v>
          </cell>
          <cell r="V3601">
            <v>89.6</v>
          </cell>
        </row>
        <row r="3602">
          <cell r="A3602" t="str">
            <v>--</v>
          </cell>
          <cell r="B3602" t="str">
            <v>-</v>
          </cell>
          <cell r="V3602">
            <v>0</v>
          </cell>
        </row>
        <row r="3603">
          <cell r="A3603" t="str">
            <v>--</v>
          </cell>
          <cell r="B3603" t="str">
            <v>-</v>
          </cell>
          <cell r="V3603">
            <v>0</v>
          </cell>
        </row>
        <row r="3604">
          <cell r="A3604" t="str">
            <v>--</v>
          </cell>
          <cell r="B3604" t="str">
            <v>-</v>
          </cell>
          <cell r="V3604">
            <v>0</v>
          </cell>
        </row>
        <row r="3605">
          <cell r="A3605" t="str">
            <v>R W Miller 5-2003-4</v>
          </cell>
          <cell r="B3605" t="str">
            <v>R W Miller 5-2003</v>
          </cell>
          <cell r="G3605">
            <v>3.12</v>
          </cell>
          <cell r="H3605">
            <v>74.88</v>
          </cell>
          <cell r="V3605">
            <v>209.05</v>
          </cell>
        </row>
        <row r="3606">
          <cell r="A3606" t="str">
            <v>R W Miller 5-2003-5</v>
          </cell>
          <cell r="B3606" t="str">
            <v>R W Miller 5-2003</v>
          </cell>
          <cell r="G3606">
            <v>4.1399999999999997</v>
          </cell>
          <cell r="H3606">
            <v>77.38</v>
          </cell>
          <cell r="V3606">
            <v>277.36</v>
          </cell>
        </row>
        <row r="3607">
          <cell r="A3607" t="str">
            <v>R W Miller 5-2003-6</v>
          </cell>
          <cell r="B3607" t="str">
            <v>R W Miller 5-2003</v>
          </cell>
          <cell r="G3607">
            <v>0.45</v>
          </cell>
          <cell r="H3607">
            <v>74.88</v>
          </cell>
          <cell r="V3607">
            <v>31.4</v>
          </cell>
        </row>
        <row r="3608">
          <cell r="A3608" t="str">
            <v>R W Miller 5-2003-7</v>
          </cell>
          <cell r="B3608" t="str">
            <v>R W Miller 5-2003</v>
          </cell>
          <cell r="G3608">
            <v>0.92</v>
          </cell>
          <cell r="H3608">
            <v>77.38</v>
          </cell>
          <cell r="V3608">
            <v>64.739999999999995</v>
          </cell>
        </row>
        <row r="3609">
          <cell r="A3609" t="str">
            <v>R W Miller 5-2003-8</v>
          </cell>
          <cell r="B3609" t="str">
            <v>R W Miller 5-2003</v>
          </cell>
          <cell r="G3609">
            <v>5.53</v>
          </cell>
          <cell r="H3609">
            <v>77.38</v>
          </cell>
          <cell r="V3609">
            <v>383.32</v>
          </cell>
        </row>
        <row r="3610">
          <cell r="A3610" t="str">
            <v>R W Miller 5-2003-9</v>
          </cell>
          <cell r="B3610" t="str">
            <v>R W Miller 5-2003</v>
          </cell>
          <cell r="G3610">
            <v>3.54</v>
          </cell>
          <cell r="H3610">
            <v>74.88</v>
          </cell>
          <cell r="V3610">
            <v>244.28</v>
          </cell>
        </row>
        <row r="3611">
          <cell r="A3611" t="str">
            <v>R W Miller 5-2003-10</v>
          </cell>
          <cell r="B3611" t="str">
            <v>R W Miller 5-2003</v>
          </cell>
          <cell r="G3611">
            <v>2.76</v>
          </cell>
          <cell r="H3611">
            <v>77.38</v>
          </cell>
          <cell r="V3611">
            <v>196.83</v>
          </cell>
        </row>
        <row r="3612">
          <cell r="A3612" t="str">
            <v>R W Miller 5-2003-11</v>
          </cell>
          <cell r="B3612" t="str">
            <v>R W Miller 5-2003</v>
          </cell>
          <cell r="G3612">
            <v>0.89</v>
          </cell>
          <cell r="H3612">
            <v>74.88</v>
          </cell>
          <cell r="V3612">
            <v>65.95</v>
          </cell>
        </row>
        <row r="3613">
          <cell r="A3613" t="str">
            <v>R W Miller 5-2003-12</v>
          </cell>
          <cell r="B3613" t="str">
            <v>R W Miller 5-2003</v>
          </cell>
          <cell r="G3613">
            <v>3.22</v>
          </cell>
          <cell r="H3613">
            <v>77.38</v>
          </cell>
          <cell r="V3613">
            <v>249.59</v>
          </cell>
        </row>
        <row r="3614">
          <cell r="A3614" t="str">
            <v>R W Miller 5-2004-1</v>
          </cell>
          <cell r="B3614" t="str">
            <v>R W Miller 5-2004</v>
          </cell>
          <cell r="G3614">
            <v>2.2000000000000002</v>
          </cell>
          <cell r="H3614">
            <v>77.38</v>
          </cell>
          <cell r="V3614">
            <v>139.05000000000001</v>
          </cell>
        </row>
        <row r="3615">
          <cell r="A3615" t="str">
            <v>R W Miller 5-2004-2</v>
          </cell>
          <cell r="B3615" t="str">
            <v>R W Miller 5-2004</v>
          </cell>
          <cell r="G3615">
            <v>1.25</v>
          </cell>
          <cell r="H3615">
            <v>69.89</v>
          </cell>
          <cell r="V3615">
            <v>76.73</v>
          </cell>
        </row>
        <row r="3616">
          <cell r="A3616" t="str">
            <v>R W Miller 5-2004-3</v>
          </cell>
          <cell r="B3616" t="str">
            <v>R W Miller 5-2004</v>
          </cell>
          <cell r="G3616">
            <v>2.2999999999999998</v>
          </cell>
          <cell r="H3616">
            <v>77.38</v>
          </cell>
          <cell r="V3616">
            <v>129.66</v>
          </cell>
        </row>
        <row r="3617">
          <cell r="A3617" t="str">
            <v>R W Miller 5-2004-4</v>
          </cell>
          <cell r="B3617" t="str">
            <v>R W Miller 5-2004</v>
          </cell>
          <cell r="G3617">
            <v>0</v>
          </cell>
          <cell r="H3617">
            <v>74.88</v>
          </cell>
          <cell r="V3617">
            <v>0</v>
          </cell>
        </row>
        <row r="3618">
          <cell r="A3618" t="str">
            <v>R W Miller 5-2004-5</v>
          </cell>
          <cell r="B3618" t="str">
            <v>R W Miller 5-2004</v>
          </cell>
          <cell r="G3618">
            <v>2.76</v>
          </cell>
          <cell r="H3618">
            <v>77.38</v>
          </cell>
          <cell r="V3618">
            <v>168.57</v>
          </cell>
        </row>
        <row r="3619">
          <cell r="A3619" t="str">
            <v>R W Miller 5-2004-6</v>
          </cell>
          <cell r="B3619" t="str">
            <v>R W Miller 5-2004</v>
          </cell>
          <cell r="G3619">
            <v>2.67</v>
          </cell>
          <cell r="H3619">
            <v>74.88</v>
          </cell>
          <cell r="V3619">
            <v>165.83</v>
          </cell>
        </row>
        <row r="3620">
          <cell r="A3620" t="str">
            <v>R W Miller 5-2004-7</v>
          </cell>
          <cell r="B3620" t="str">
            <v>R W Miller 5-2004</v>
          </cell>
          <cell r="G3620">
            <v>4.6100000000000003</v>
          </cell>
          <cell r="H3620">
            <v>77.38</v>
          </cell>
          <cell r="V3620">
            <v>281.12</v>
          </cell>
        </row>
        <row r="3621">
          <cell r="A3621" t="str">
            <v>R W Miller 5-2004-8</v>
          </cell>
          <cell r="B3621" t="str">
            <v>R W Miller 5-2004</v>
          </cell>
          <cell r="G3621">
            <v>4.1500000000000004</v>
          </cell>
          <cell r="H3621">
            <v>77.38</v>
          </cell>
          <cell r="V3621">
            <v>250.87</v>
          </cell>
        </row>
        <row r="3622">
          <cell r="A3622" t="str">
            <v>R W Miller 5-2004-9</v>
          </cell>
          <cell r="B3622" t="str">
            <v>R W Miller 5-2004</v>
          </cell>
          <cell r="G3622">
            <v>4.01</v>
          </cell>
          <cell r="H3622">
            <v>74.88</v>
          </cell>
          <cell r="V3622">
            <v>245.08</v>
          </cell>
        </row>
        <row r="3623">
          <cell r="A3623" t="str">
            <v>R W Miller 5-2004-10</v>
          </cell>
          <cell r="B3623" t="str">
            <v>R W Miller 5-2004</v>
          </cell>
          <cell r="G3623">
            <v>4.55</v>
          </cell>
          <cell r="H3623">
            <v>77.38</v>
          </cell>
          <cell r="V3623">
            <v>285.51</v>
          </cell>
        </row>
        <row r="3624">
          <cell r="A3624" t="str">
            <v>R W Miller 5-2004-11</v>
          </cell>
          <cell r="B3624" t="str">
            <v>R W Miller 5-2004</v>
          </cell>
          <cell r="G3624">
            <v>1.34</v>
          </cell>
          <cell r="H3624">
            <v>74.88</v>
          </cell>
          <cell r="V3624">
            <v>91.88</v>
          </cell>
        </row>
        <row r="3625">
          <cell r="A3625" t="str">
            <v>R W Miller 5-2004-12</v>
          </cell>
          <cell r="B3625" t="str">
            <v>R W Miller 5-2004</v>
          </cell>
          <cell r="G3625">
            <v>1.84</v>
          </cell>
          <cell r="H3625">
            <v>77.38</v>
          </cell>
          <cell r="V3625">
            <v>122.7</v>
          </cell>
        </row>
        <row r="3626">
          <cell r="A3626" t="str">
            <v>R W Miller 5-2005-1</v>
          </cell>
          <cell r="B3626" t="str">
            <v>R W Miller 5-2005</v>
          </cell>
          <cell r="G3626">
            <v>0.92</v>
          </cell>
          <cell r="H3626">
            <v>77.38</v>
          </cell>
          <cell r="V3626">
            <v>55.04</v>
          </cell>
        </row>
        <row r="3627">
          <cell r="A3627" t="str">
            <v>R W Miller 5-2005-2</v>
          </cell>
          <cell r="B3627" t="str">
            <v>R W Miller 5-2005</v>
          </cell>
          <cell r="G3627">
            <v>0.83</v>
          </cell>
          <cell r="H3627">
            <v>69.89</v>
          </cell>
          <cell r="V3627">
            <v>46.03</v>
          </cell>
        </row>
        <row r="3628">
          <cell r="A3628" t="str">
            <v>R W Miller 5-2005-3</v>
          </cell>
          <cell r="B3628" t="str">
            <v>R W Miller 5-2005</v>
          </cell>
          <cell r="G3628">
            <v>1.38</v>
          </cell>
          <cell r="H3628">
            <v>77.38</v>
          </cell>
          <cell r="V3628">
            <v>71.97</v>
          </cell>
        </row>
        <row r="3629">
          <cell r="A3629" t="str">
            <v>R W Miller 5-2005-4</v>
          </cell>
          <cell r="B3629" t="str">
            <v>R W Miller 5-2005</v>
          </cell>
          <cell r="G3629">
            <v>0.89</v>
          </cell>
          <cell r="H3629">
            <v>74.88</v>
          </cell>
          <cell r="V3629">
            <v>47.98</v>
          </cell>
        </row>
        <row r="3630">
          <cell r="A3630" t="str">
            <v>R W Miller 5-2005-5</v>
          </cell>
          <cell r="B3630" t="str">
            <v>R W Miller 5-2005</v>
          </cell>
          <cell r="G3630">
            <v>5.07</v>
          </cell>
          <cell r="H3630">
            <v>77.38</v>
          </cell>
          <cell r="V3630">
            <v>278.61</v>
          </cell>
        </row>
        <row r="3631">
          <cell r="A3631" t="str">
            <v>R W Miller 5-2005-6</v>
          </cell>
          <cell r="B3631" t="str">
            <v>R W Miller 5-2005</v>
          </cell>
          <cell r="G3631">
            <v>5.79</v>
          </cell>
          <cell r="H3631">
            <v>74.88</v>
          </cell>
          <cell r="V3631">
            <v>316.69</v>
          </cell>
        </row>
        <row r="3632">
          <cell r="A3632" t="str">
            <v>R W Miller 5-2005-7</v>
          </cell>
          <cell r="B3632" t="str">
            <v>R W Miller 5-2005</v>
          </cell>
          <cell r="G3632">
            <v>7.37</v>
          </cell>
          <cell r="H3632">
            <v>77.38</v>
          </cell>
          <cell r="V3632">
            <v>399.88</v>
          </cell>
        </row>
        <row r="3633">
          <cell r="A3633" t="str">
            <v>R W Miller 5-2005-8</v>
          </cell>
          <cell r="B3633" t="str">
            <v>R W Miller 5-2005</v>
          </cell>
          <cell r="G3633">
            <v>8.1999999999999993</v>
          </cell>
          <cell r="H3633">
            <v>77.38</v>
          </cell>
          <cell r="V3633">
            <v>442.88</v>
          </cell>
        </row>
        <row r="3634">
          <cell r="A3634" t="str">
            <v>R W Miller 5-2005-9</v>
          </cell>
          <cell r="B3634" t="str">
            <v>R W Miller 5-2005</v>
          </cell>
          <cell r="G3634">
            <v>6.24</v>
          </cell>
          <cell r="H3634">
            <v>74.88</v>
          </cell>
          <cell r="V3634">
            <v>336.28</v>
          </cell>
        </row>
        <row r="3635">
          <cell r="A3635" t="str">
            <v>R W Miller 5-2005-10</v>
          </cell>
          <cell r="B3635" t="str">
            <v>R W Miller 5-2005</v>
          </cell>
          <cell r="G3635">
            <v>5.0599999999999996</v>
          </cell>
          <cell r="H3635">
            <v>77.38</v>
          </cell>
          <cell r="V3635">
            <v>286.74</v>
          </cell>
        </row>
        <row r="3636">
          <cell r="A3636" t="str">
            <v>R W Miller 5-2005-11</v>
          </cell>
          <cell r="B3636" t="str">
            <v>R W Miller 5-2005</v>
          </cell>
          <cell r="G3636">
            <v>1.34</v>
          </cell>
          <cell r="H3636">
            <v>74.88</v>
          </cell>
          <cell r="V3636">
            <v>82.56</v>
          </cell>
        </row>
        <row r="3637">
          <cell r="A3637" t="str">
            <v>R W Miller 5-2005-12</v>
          </cell>
          <cell r="B3637" t="str">
            <v>R W Miller 5-2005</v>
          </cell>
          <cell r="G3637">
            <v>2.76</v>
          </cell>
          <cell r="H3637">
            <v>77.38</v>
          </cell>
          <cell r="V3637">
            <v>170.46</v>
          </cell>
        </row>
        <row r="3638">
          <cell r="A3638" t="str">
            <v>R W Miller 5-2006-1</v>
          </cell>
          <cell r="B3638" t="str">
            <v>R W Miller 5-2006</v>
          </cell>
          <cell r="G3638">
            <v>2.71</v>
          </cell>
          <cell r="H3638">
            <v>77.38</v>
          </cell>
          <cell r="V3638">
            <v>148.84</v>
          </cell>
        </row>
        <row r="3639">
          <cell r="A3639" t="str">
            <v>R W Miller 5-2006-2</v>
          </cell>
          <cell r="B3639" t="str">
            <v>R W Miller 5-2006</v>
          </cell>
          <cell r="G3639">
            <v>2.08</v>
          </cell>
          <cell r="H3639">
            <v>69.89</v>
          </cell>
          <cell r="V3639">
            <v>108.84</v>
          </cell>
        </row>
        <row r="3640">
          <cell r="A3640" t="str">
            <v>R W Miller 5-2006-3</v>
          </cell>
          <cell r="B3640" t="str">
            <v>R W Miller 5-2006</v>
          </cell>
          <cell r="G3640">
            <v>2.76</v>
          </cell>
          <cell r="H3640">
            <v>77.38</v>
          </cell>
          <cell r="V3640">
            <v>135.99</v>
          </cell>
        </row>
        <row r="3641">
          <cell r="A3641" t="str">
            <v>R W Miller 5-2006-4</v>
          </cell>
          <cell r="B3641" t="str">
            <v>R W Miller 5-2006</v>
          </cell>
          <cell r="G3641">
            <v>1.6</v>
          </cell>
          <cell r="H3641">
            <v>74.88</v>
          </cell>
          <cell r="V3641">
            <v>74.989999999999995</v>
          </cell>
        </row>
        <row r="3642">
          <cell r="A3642" t="str">
            <v>R W Miller 5-2006-5</v>
          </cell>
          <cell r="B3642" t="str">
            <v>R W Miller 5-2006</v>
          </cell>
          <cell r="G3642">
            <v>3.68</v>
          </cell>
          <cell r="H3642">
            <v>77.38</v>
          </cell>
          <cell r="V3642">
            <v>194.39</v>
          </cell>
        </row>
        <row r="3643">
          <cell r="A3643" t="str">
            <v>R W Miller 5-2006-6</v>
          </cell>
          <cell r="B3643" t="str">
            <v>R W Miller 5-2006</v>
          </cell>
          <cell r="G3643">
            <v>7.13</v>
          </cell>
          <cell r="H3643">
            <v>74.88</v>
          </cell>
          <cell r="V3643">
            <v>364.97</v>
          </cell>
        </row>
        <row r="3644">
          <cell r="A3644" t="str">
            <v>R W Miller 5-2006-7</v>
          </cell>
          <cell r="B3644" t="str">
            <v>R W Miller 5-2006</v>
          </cell>
          <cell r="G3644">
            <v>9.67</v>
          </cell>
          <cell r="H3644">
            <v>77.38</v>
          </cell>
          <cell r="V3644">
            <v>498.02</v>
          </cell>
        </row>
        <row r="3645">
          <cell r="A3645" t="str">
            <v>R W Miller 5-2006-8</v>
          </cell>
          <cell r="B3645" t="str">
            <v>R W Miller 5-2006</v>
          </cell>
          <cell r="G3645">
            <v>7.37</v>
          </cell>
          <cell r="H3645">
            <v>77.38</v>
          </cell>
          <cell r="V3645">
            <v>380.33</v>
          </cell>
        </row>
        <row r="3646">
          <cell r="A3646" t="str">
            <v>R W Miller 5-2006-9</v>
          </cell>
          <cell r="B3646" t="str">
            <v>R W Miller 5-2006</v>
          </cell>
          <cell r="G3646">
            <v>10.46</v>
          </cell>
          <cell r="H3646">
            <v>74.88</v>
          </cell>
          <cell r="V3646">
            <v>542.49</v>
          </cell>
        </row>
        <row r="3647">
          <cell r="A3647" t="str">
            <v>R W Miller 5-2006-10</v>
          </cell>
          <cell r="B3647" t="str">
            <v>R W Miller 5-2006</v>
          </cell>
          <cell r="G3647">
            <v>4.4800000000000004</v>
          </cell>
          <cell r="H3647">
            <v>77.38</v>
          </cell>
          <cell r="V3647">
            <v>240.01</v>
          </cell>
        </row>
        <row r="3648">
          <cell r="A3648" t="str">
            <v>R W Miller 5-2006-11</v>
          </cell>
          <cell r="B3648" t="str">
            <v>R W Miller 5-2006</v>
          </cell>
          <cell r="G3648">
            <v>1.78</v>
          </cell>
          <cell r="H3648">
            <v>74.88</v>
          </cell>
          <cell r="V3648">
            <v>103.87</v>
          </cell>
        </row>
        <row r="3649">
          <cell r="A3649" t="str">
            <v>R W Miller 5-2006-12</v>
          </cell>
          <cell r="B3649" t="str">
            <v>R W Miller 5-2006</v>
          </cell>
          <cell r="G3649">
            <v>1.84</v>
          </cell>
          <cell r="H3649">
            <v>77.38</v>
          </cell>
          <cell r="V3649">
            <v>107.75</v>
          </cell>
        </row>
        <row r="3650">
          <cell r="A3650" t="str">
            <v>R W Miller 5-2007-1</v>
          </cell>
          <cell r="B3650" t="str">
            <v>R W Miller 5-2007</v>
          </cell>
          <cell r="G3650">
            <v>2.2999999999999998</v>
          </cell>
          <cell r="H3650">
            <v>77.38</v>
          </cell>
          <cell r="V3650">
            <v>119.97</v>
          </cell>
        </row>
        <row r="3651">
          <cell r="A3651" t="str">
            <v>R W Miller 5-2007-2</v>
          </cell>
          <cell r="B3651" t="str">
            <v>R W Miller 5-2007</v>
          </cell>
          <cell r="G3651">
            <v>1.65</v>
          </cell>
          <cell r="H3651">
            <v>69.89</v>
          </cell>
          <cell r="V3651">
            <v>79.67</v>
          </cell>
        </row>
        <row r="3652">
          <cell r="A3652" t="str">
            <v>R W Miller 5-2007-3</v>
          </cell>
          <cell r="B3652" t="str">
            <v>R W Miller 5-2007</v>
          </cell>
          <cell r="G3652">
            <v>3.22</v>
          </cell>
          <cell r="H3652">
            <v>77.38</v>
          </cell>
          <cell r="V3652">
            <v>147.53</v>
          </cell>
        </row>
        <row r="3653">
          <cell r="A3653" t="str">
            <v>R W Miller 5-2007-4</v>
          </cell>
          <cell r="B3653" t="str">
            <v>R W Miller 5-2007</v>
          </cell>
          <cell r="G3653">
            <v>2.16</v>
          </cell>
          <cell r="H3653">
            <v>74.88</v>
          </cell>
          <cell r="V3653">
            <v>100.9</v>
          </cell>
        </row>
        <row r="3654">
          <cell r="A3654" t="str">
            <v>R W Miller 5-2007-5</v>
          </cell>
          <cell r="B3654" t="str">
            <v>R W Miller 5-2007</v>
          </cell>
          <cell r="G3654">
            <v>4.1500000000000004</v>
          </cell>
          <cell r="H3654">
            <v>77.38</v>
          </cell>
          <cell r="V3654">
            <v>199.76</v>
          </cell>
        </row>
        <row r="3655">
          <cell r="A3655" t="str">
            <v>R W Miller 5-2007-6</v>
          </cell>
          <cell r="B3655" t="str">
            <v>R W Miller 5-2007</v>
          </cell>
          <cell r="G3655">
            <v>9.81</v>
          </cell>
          <cell r="H3655">
            <v>74.88</v>
          </cell>
          <cell r="V3655">
            <v>474.33</v>
          </cell>
        </row>
        <row r="3656">
          <cell r="A3656" t="str">
            <v>R W Miller 5-2007-7</v>
          </cell>
          <cell r="B3656" t="str">
            <v>R W Miller 5-2007</v>
          </cell>
          <cell r="G3656">
            <v>11.02</v>
          </cell>
          <cell r="H3656">
            <v>77.38</v>
          </cell>
          <cell r="V3656">
            <v>535.28</v>
          </cell>
        </row>
        <row r="3657">
          <cell r="A3657" t="str">
            <v>R W Miller 5-2007-8</v>
          </cell>
          <cell r="B3657" t="str">
            <v>R W Miller 5-2007</v>
          </cell>
          <cell r="G3657">
            <v>11.05</v>
          </cell>
          <cell r="H3657">
            <v>77.38</v>
          </cell>
          <cell r="V3657">
            <v>530.39</v>
          </cell>
        </row>
        <row r="3658">
          <cell r="A3658" t="str">
            <v>R W Miller 5-2007-9</v>
          </cell>
          <cell r="B3658" t="str">
            <v>R W Miller 5-2007</v>
          </cell>
          <cell r="G3658">
            <v>11.11</v>
          </cell>
          <cell r="H3658">
            <v>74.88</v>
          </cell>
          <cell r="V3658">
            <v>538.48</v>
          </cell>
        </row>
        <row r="3659">
          <cell r="A3659" t="str">
            <v>R W Miller 5-2007-10</v>
          </cell>
          <cell r="B3659" t="str">
            <v>R W Miller 5-2007</v>
          </cell>
          <cell r="G3659">
            <v>5.53</v>
          </cell>
          <cell r="H3659">
            <v>77.38</v>
          </cell>
          <cell r="V3659">
            <v>285.48</v>
          </cell>
        </row>
        <row r="3660">
          <cell r="A3660" t="str">
            <v>R W Miller 5-2007-11</v>
          </cell>
          <cell r="B3660" t="str">
            <v>R W Miller 5-2007</v>
          </cell>
          <cell r="G3660">
            <v>1.34</v>
          </cell>
          <cell r="H3660">
            <v>74.88</v>
          </cell>
          <cell r="V3660">
            <v>73.27</v>
          </cell>
        </row>
        <row r="3661">
          <cell r="A3661" t="str">
            <v>R W Miller 5-2007-12</v>
          </cell>
          <cell r="B3661" t="str">
            <v>R W Miller 5-2007</v>
          </cell>
          <cell r="G3661">
            <v>2.2999999999999998</v>
          </cell>
          <cell r="H3661">
            <v>77.38</v>
          </cell>
          <cell r="V3661">
            <v>124.98</v>
          </cell>
        </row>
        <row r="3662">
          <cell r="A3662" t="str">
            <v>R W Miller 5-2008-1</v>
          </cell>
          <cell r="B3662" t="str">
            <v>R W Miller 5-2008</v>
          </cell>
          <cell r="G3662">
            <v>1.84</v>
          </cell>
          <cell r="H3662">
            <v>77.38</v>
          </cell>
          <cell r="V3662">
            <v>101.81</v>
          </cell>
        </row>
        <row r="3663">
          <cell r="A3663" t="str">
            <v>R W Miller 5-2008-2</v>
          </cell>
          <cell r="B3663" t="str">
            <v>R W Miller 5-2008</v>
          </cell>
          <cell r="G3663">
            <v>1.66</v>
          </cell>
          <cell r="H3663">
            <v>69.89</v>
          </cell>
          <cell r="V3663">
            <v>84.18</v>
          </cell>
        </row>
        <row r="3664">
          <cell r="A3664" t="str">
            <v>R W Miller 5-2008-3</v>
          </cell>
          <cell r="B3664" t="str">
            <v>R W Miller 5-2008</v>
          </cell>
          <cell r="G3664">
            <v>2.2999999999999998</v>
          </cell>
          <cell r="H3664">
            <v>77.38</v>
          </cell>
          <cell r="V3664">
            <v>111.57</v>
          </cell>
        </row>
        <row r="3665">
          <cell r="A3665" t="str">
            <v>R W Miller 5-2008-4</v>
          </cell>
          <cell r="B3665" t="str">
            <v>R W Miller 5-2008</v>
          </cell>
          <cell r="G3665">
            <v>2.14</v>
          </cell>
          <cell r="H3665">
            <v>74.88</v>
          </cell>
          <cell r="V3665">
            <v>103.29</v>
          </cell>
        </row>
        <row r="3666">
          <cell r="A3666" t="str">
            <v>R W Miller 5-2008-5</v>
          </cell>
          <cell r="B3666" t="str">
            <v>R W Miller 5-2008</v>
          </cell>
          <cell r="G3666">
            <v>4.6100000000000003</v>
          </cell>
          <cell r="H3666">
            <v>77.38</v>
          </cell>
          <cell r="V3666">
            <v>237.09</v>
          </cell>
        </row>
        <row r="3667">
          <cell r="A3667" t="str">
            <v>R W Miller 5-2008-6</v>
          </cell>
          <cell r="B3667" t="str">
            <v>R W Miller 5-2008</v>
          </cell>
          <cell r="G3667">
            <v>8.91</v>
          </cell>
          <cell r="H3667">
            <v>74.88</v>
          </cell>
          <cell r="V3667">
            <v>454.43</v>
          </cell>
        </row>
        <row r="3668">
          <cell r="A3668" t="str">
            <v>R W Miller 5-2008-7</v>
          </cell>
          <cell r="B3668" t="str">
            <v>R W Miller 5-2008</v>
          </cell>
          <cell r="G3668">
            <v>13.34</v>
          </cell>
          <cell r="H3668">
            <v>77.38</v>
          </cell>
          <cell r="V3668">
            <v>679.69</v>
          </cell>
        </row>
        <row r="3669">
          <cell r="A3669" t="str">
            <v>R W Miller 5-2008-8</v>
          </cell>
          <cell r="B3669" t="str">
            <v>R W Miller 5-2008</v>
          </cell>
          <cell r="G3669">
            <v>15.66</v>
          </cell>
          <cell r="H3669">
            <v>77.38</v>
          </cell>
          <cell r="V3669">
            <v>795.68</v>
          </cell>
        </row>
        <row r="3670">
          <cell r="A3670" t="str">
            <v>R W Miller 5-2008-9</v>
          </cell>
          <cell r="B3670" t="str">
            <v>R W Miller 5-2008</v>
          </cell>
          <cell r="G3670">
            <v>11.14</v>
          </cell>
          <cell r="H3670">
            <v>74.88</v>
          </cell>
          <cell r="V3670">
            <v>573.67999999999995</v>
          </cell>
        </row>
        <row r="3671">
          <cell r="A3671" t="str">
            <v>R W Miller 5-2008-10</v>
          </cell>
          <cell r="B3671" t="str">
            <v>R W Miller 5-2008</v>
          </cell>
          <cell r="G3671">
            <v>6.16</v>
          </cell>
          <cell r="H3671">
            <v>77.38</v>
          </cell>
          <cell r="V3671">
            <v>329.18</v>
          </cell>
        </row>
        <row r="3672">
          <cell r="A3672" t="str">
            <v>R W Miller 5-2008-11</v>
          </cell>
          <cell r="B3672" t="str">
            <v>R W Miller 5-2008</v>
          </cell>
          <cell r="G3672">
            <v>1.34</v>
          </cell>
          <cell r="H3672">
            <v>74.88</v>
          </cell>
          <cell r="V3672">
            <v>76.27</v>
          </cell>
        </row>
        <row r="3673">
          <cell r="A3673" t="str">
            <v>R W Miller 5-2008-12</v>
          </cell>
          <cell r="B3673" t="str">
            <v>R W Miller 5-2008</v>
          </cell>
          <cell r="G3673">
            <v>3.22</v>
          </cell>
          <cell r="H3673">
            <v>77.38</v>
          </cell>
          <cell r="V3673">
            <v>179.69</v>
          </cell>
        </row>
        <row r="3674">
          <cell r="A3674" t="str">
            <v>R W Miller 5-2009-1</v>
          </cell>
          <cell r="B3674" t="str">
            <v>R W Miller 5-2009</v>
          </cell>
          <cell r="G3674">
            <v>2.2999999999999998</v>
          </cell>
          <cell r="H3674">
            <v>77.38</v>
          </cell>
          <cell r="V3674">
            <v>126.74</v>
          </cell>
        </row>
        <row r="3675">
          <cell r="A3675" t="str">
            <v>R W Miller 5-2009-2</v>
          </cell>
          <cell r="B3675" t="str">
            <v>R W Miller 5-2009</v>
          </cell>
          <cell r="G3675">
            <v>2.87</v>
          </cell>
          <cell r="H3675">
            <v>69.89</v>
          </cell>
          <cell r="V3675">
            <v>141.66999999999999</v>
          </cell>
        </row>
        <row r="3676">
          <cell r="A3676" t="str">
            <v>R W Miller 5-2009-3</v>
          </cell>
          <cell r="B3676" t="str">
            <v>R W Miller 5-2009</v>
          </cell>
          <cell r="G3676">
            <v>1.84</v>
          </cell>
          <cell r="H3676">
            <v>77.38</v>
          </cell>
          <cell r="V3676">
            <v>90.52</v>
          </cell>
        </row>
        <row r="3677">
          <cell r="A3677" t="str">
            <v>R W Miller 5-2009-4</v>
          </cell>
          <cell r="B3677" t="str">
            <v>R W Miller 5-2009</v>
          </cell>
          <cell r="G3677">
            <v>2.23</v>
          </cell>
          <cell r="H3677">
            <v>74.88</v>
          </cell>
          <cell r="V3677">
            <v>105.32</v>
          </cell>
        </row>
        <row r="3678">
          <cell r="A3678" t="str">
            <v>R W Miller 5-2009-5</v>
          </cell>
          <cell r="B3678" t="str">
            <v>R W Miller 5-2009</v>
          </cell>
          <cell r="G3678">
            <v>6.2</v>
          </cell>
          <cell r="H3678">
            <v>77.38</v>
          </cell>
          <cell r="V3678">
            <v>321.73</v>
          </cell>
        </row>
        <row r="3679">
          <cell r="A3679" t="str">
            <v>R W Miller 5-2009-6</v>
          </cell>
          <cell r="B3679" t="str">
            <v>R W Miller 5-2009</v>
          </cell>
          <cell r="G3679">
            <v>8.8699999999999992</v>
          </cell>
          <cell r="H3679">
            <v>74.88</v>
          </cell>
          <cell r="V3679">
            <v>454.72</v>
          </cell>
        </row>
        <row r="3680">
          <cell r="A3680" t="str">
            <v>R W Miller 5-2009-7</v>
          </cell>
          <cell r="B3680" t="str">
            <v>R W Miller 5-2009</v>
          </cell>
          <cell r="G3680">
            <v>10.130000000000001</v>
          </cell>
          <cell r="H3680">
            <v>77.38</v>
          </cell>
          <cell r="V3680">
            <v>528.29999999999995</v>
          </cell>
        </row>
        <row r="3681">
          <cell r="A3681" t="str">
            <v>R W Miller 5-2009-8</v>
          </cell>
          <cell r="B3681" t="str">
            <v>R W Miller 5-2009</v>
          </cell>
          <cell r="G3681">
            <v>12.83</v>
          </cell>
          <cell r="H3681">
            <v>77.38</v>
          </cell>
          <cell r="V3681">
            <v>652.5</v>
          </cell>
        </row>
        <row r="3682">
          <cell r="A3682" t="str">
            <v>R W Miller 5-2009-9</v>
          </cell>
          <cell r="B3682" t="str">
            <v>R W Miller 5-2009</v>
          </cell>
          <cell r="G3682">
            <v>9.81</v>
          </cell>
          <cell r="H3682">
            <v>74.88</v>
          </cell>
          <cell r="V3682">
            <v>506.83</v>
          </cell>
        </row>
        <row r="3683">
          <cell r="A3683" t="str">
            <v>R W Miller 5-2009-10</v>
          </cell>
          <cell r="B3683" t="str">
            <v>R W Miller 5-2009</v>
          </cell>
          <cell r="G3683">
            <v>5.91</v>
          </cell>
          <cell r="H3683">
            <v>77.38</v>
          </cell>
          <cell r="V3683">
            <v>314.68</v>
          </cell>
        </row>
        <row r="3684">
          <cell r="A3684" t="str">
            <v>R W Miller 5-2009-11</v>
          </cell>
          <cell r="B3684" t="str">
            <v>R W Miller 5-2009</v>
          </cell>
          <cell r="G3684">
            <v>1.34</v>
          </cell>
          <cell r="H3684">
            <v>74.88</v>
          </cell>
          <cell r="V3684">
            <v>77.38</v>
          </cell>
        </row>
        <row r="3685">
          <cell r="A3685" t="str">
            <v>R W Miller 5-2009-12</v>
          </cell>
          <cell r="B3685" t="str">
            <v>R W Miller 5-2009</v>
          </cell>
          <cell r="G3685">
            <v>1.77</v>
          </cell>
          <cell r="H3685">
            <v>77.38</v>
          </cell>
          <cell r="V3685">
            <v>99.97</v>
          </cell>
        </row>
        <row r="3686">
          <cell r="A3686" t="str">
            <v>R W Miller 5-2010-1</v>
          </cell>
          <cell r="B3686" t="str">
            <v>R W Miller 5-2010</v>
          </cell>
          <cell r="G3686">
            <v>3.17</v>
          </cell>
          <cell r="H3686">
            <v>77.38</v>
          </cell>
          <cell r="V3686">
            <v>178.15</v>
          </cell>
        </row>
        <row r="3687">
          <cell r="A3687" t="str">
            <v>R W Miller 5-2010-2</v>
          </cell>
          <cell r="B3687" t="str">
            <v>R W Miller 5-2010</v>
          </cell>
          <cell r="G3687">
            <v>0.83</v>
          </cell>
          <cell r="H3687">
            <v>69.89</v>
          </cell>
          <cell r="V3687">
            <v>44.61</v>
          </cell>
        </row>
        <row r="3688">
          <cell r="A3688" t="str">
            <v>R W Miller 5-2010-3</v>
          </cell>
          <cell r="B3688" t="str">
            <v>R W Miller 5-2010</v>
          </cell>
          <cell r="G3688">
            <v>1.84</v>
          </cell>
          <cell r="H3688">
            <v>77.38</v>
          </cell>
          <cell r="V3688">
            <v>89.44</v>
          </cell>
        </row>
        <row r="3689">
          <cell r="A3689" t="str">
            <v>R W Miller 5-2010-4</v>
          </cell>
          <cell r="B3689" t="str">
            <v>R W Miller 5-2010</v>
          </cell>
          <cell r="G3689">
            <v>3.52</v>
          </cell>
          <cell r="H3689">
            <v>74.88</v>
          </cell>
          <cell r="V3689">
            <v>178.82</v>
          </cell>
        </row>
        <row r="3690">
          <cell r="A3690" t="str">
            <v>R W Miller 5-2010-5</v>
          </cell>
          <cell r="B3690" t="str">
            <v>R W Miller 5-2010</v>
          </cell>
          <cell r="G3690">
            <v>5.07</v>
          </cell>
          <cell r="H3690">
            <v>77.38</v>
          </cell>
          <cell r="V3690">
            <v>266.76</v>
          </cell>
        </row>
        <row r="3691">
          <cell r="A3691" t="str">
            <v>R W Miller 5-2010-6</v>
          </cell>
          <cell r="B3691" t="str">
            <v>R W Miller 5-2010</v>
          </cell>
          <cell r="G3691">
            <v>9.08</v>
          </cell>
          <cell r="H3691">
            <v>74.88</v>
          </cell>
          <cell r="V3691">
            <v>476.24</v>
          </cell>
        </row>
        <row r="3692">
          <cell r="A3692" t="str">
            <v>R W Miller 5-2010-7</v>
          </cell>
          <cell r="B3692" t="str">
            <v>R W Miller 5-2010</v>
          </cell>
          <cell r="G3692">
            <v>11.96</v>
          </cell>
          <cell r="H3692">
            <v>77.38</v>
          </cell>
          <cell r="V3692">
            <v>630.19000000000005</v>
          </cell>
        </row>
        <row r="3693">
          <cell r="A3693" t="str">
            <v>R W Miller 5-2010-8</v>
          </cell>
          <cell r="B3693" t="str">
            <v>R W Miller 5-2010</v>
          </cell>
          <cell r="G3693">
            <v>12.44</v>
          </cell>
          <cell r="H3693">
            <v>77.38</v>
          </cell>
          <cell r="V3693">
            <v>646.16</v>
          </cell>
        </row>
        <row r="3694">
          <cell r="A3694" t="str">
            <v>R W Miller 5-2010-9</v>
          </cell>
          <cell r="B3694" t="str">
            <v>R W Miller 5-2010</v>
          </cell>
          <cell r="G3694">
            <v>11.14</v>
          </cell>
          <cell r="H3694">
            <v>74.88</v>
          </cell>
          <cell r="V3694">
            <v>587</v>
          </cell>
        </row>
        <row r="3695">
          <cell r="A3695" t="str">
            <v>R W Miller 5-2010-10</v>
          </cell>
          <cell r="B3695" t="str">
            <v>R W Miller 5-2010</v>
          </cell>
          <cell r="G3695">
            <v>5.16</v>
          </cell>
          <cell r="H3695">
            <v>77.38</v>
          </cell>
          <cell r="V3695">
            <v>278.98</v>
          </cell>
        </row>
        <row r="3696">
          <cell r="A3696" t="str">
            <v>R W Miller 5-2010-11</v>
          </cell>
          <cell r="B3696" t="str">
            <v>R W Miller 5-2010</v>
          </cell>
          <cell r="G3696">
            <v>0.89</v>
          </cell>
          <cell r="H3696">
            <v>74.88</v>
          </cell>
          <cell r="V3696">
            <v>52.5</v>
          </cell>
        </row>
        <row r="3697">
          <cell r="A3697" t="str">
            <v>R W Miller 5-2010-12</v>
          </cell>
          <cell r="B3697" t="str">
            <v>R W Miller 5-2010</v>
          </cell>
          <cell r="G3697">
            <v>1.38</v>
          </cell>
          <cell r="H3697">
            <v>77.38</v>
          </cell>
          <cell r="V3697">
            <v>78.77</v>
          </cell>
        </row>
        <row r="3698">
          <cell r="A3698" t="str">
            <v>R W Miller 5-2011-1</v>
          </cell>
          <cell r="B3698" t="str">
            <v>R W Miller 5-2011</v>
          </cell>
          <cell r="G3698">
            <v>1.38</v>
          </cell>
          <cell r="H3698">
            <v>77.38</v>
          </cell>
          <cell r="V3698">
            <v>79.790000000000006</v>
          </cell>
        </row>
        <row r="3699">
          <cell r="A3699" t="str">
            <v>R W Miller 5-2011-2</v>
          </cell>
          <cell r="B3699" t="str">
            <v>R W Miller 5-2011</v>
          </cell>
          <cell r="G3699">
            <v>2.5</v>
          </cell>
          <cell r="H3699">
            <v>69.89</v>
          </cell>
          <cell r="V3699">
            <v>131.76</v>
          </cell>
        </row>
        <row r="3700">
          <cell r="A3700" t="str">
            <v>R W Miller 5-2011-3</v>
          </cell>
          <cell r="B3700" t="str">
            <v>R W Miller 5-2011</v>
          </cell>
          <cell r="G3700">
            <v>1.38</v>
          </cell>
          <cell r="H3700">
            <v>77.38</v>
          </cell>
          <cell r="V3700">
            <v>67.760000000000005</v>
          </cell>
        </row>
        <row r="3701">
          <cell r="A3701" t="str">
            <v>R W Miller 5-2011-4</v>
          </cell>
          <cell r="B3701" t="str">
            <v>R W Miller 5-2011</v>
          </cell>
          <cell r="G3701">
            <v>2.23</v>
          </cell>
          <cell r="H3701">
            <v>74.88</v>
          </cell>
          <cell r="V3701">
            <v>116.38</v>
          </cell>
        </row>
        <row r="3702">
          <cell r="A3702" t="str">
            <v>R W Miller 5-2011-5</v>
          </cell>
          <cell r="B3702" t="str">
            <v>R W Miller 5-2011</v>
          </cell>
          <cell r="G3702">
            <v>4.0999999999999996</v>
          </cell>
          <cell r="H3702">
            <v>77.38</v>
          </cell>
          <cell r="V3702">
            <v>217.14</v>
          </cell>
        </row>
        <row r="3703">
          <cell r="A3703" t="str">
            <v>R W Miller 5-2011-6</v>
          </cell>
          <cell r="B3703" t="str">
            <v>R W Miller 5-2011</v>
          </cell>
          <cell r="G3703">
            <v>8.4600000000000009</v>
          </cell>
          <cell r="H3703">
            <v>74.88</v>
          </cell>
          <cell r="V3703">
            <v>448.74</v>
          </cell>
        </row>
        <row r="3704">
          <cell r="A3704" t="str">
            <v>R W Miller 5-2011-7</v>
          </cell>
          <cell r="B3704" t="str">
            <v>R W Miller 5-2011</v>
          </cell>
          <cell r="G3704">
            <v>13.05</v>
          </cell>
          <cell r="H3704">
            <v>77.38</v>
          </cell>
          <cell r="V3704">
            <v>691.29</v>
          </cell>
        </row>
        <row r="3705">
          <cell r="A3705" t="str">
            <v>R W Miller 5-2011-8</v>
          </cell>
          <cell r="B3705" t="str">
            <v>R W Miller 5-2011</v>
          </cell>
          <cell r="G3705">
            <v>11.05</v>
          </cell>
          <cell r="H3705">
            <v>77.38</v>
          </cell>
          <cell r="V3705">
            <v>580.44000000000005</v>
          </cell>
        </row>
        <row r="3706">
          <cell r="A3706" t="str">
            <v>R W Miller 5-2011-9</v>
          </cell>
          <cell r="B3706" t="str">
            <v>R W Miller 5-2011</v>
          </cell>
          <cell r="G3706">
            <v>8.02</v>
          </cell>
          <cell r="H3706">
            <v>74.88</v>
          </cell>
          <cell r="V3706">
            <v>419.88</v>
          </cell>
        </row>
        <row r="3707">
          <cell r="A3707" t="str">
            <v>R W Miller 5-2011-10</v>
          </cell>
          <cell r="B3707" t="str">
            <v>R W Miller 5-2011</v>
          </cell>
          <cell r="G3707">
            <v>4.6100000000000003</v>
          </cell>
          <cell r="H3707">
            <v>77.38</v>
          </cell>
          <cell r="V3707">
            <v>254.86</v>
          </cell>
        </row>
        <row r="3708">
          <cell r="A3708" t="str">
            <v>R W Miller 5-2011-11</v>
          </cell>
          <cell r="B3708" t="str">
            <v>R W Miller 5-2011</v>
          </cell>
          <cell r="G3708">
            <v>0.45</v>
          </cell>
          <cell r="H3708">
            <v>74.88</v>
          </cell>
          <cell r="V3708">
            <v>24.03</v>
          </cell>
        </row>
        <row r="3709">
          <cell r="A3709" t="str">
            <v>R W Miller 5-2011-12</v>
          </cell>
          <cell r="B3709" t="str">
            <v>R W Miller 5-2011</v>
          </cell>
          <cell r="G3709">
            <v>1.38</v>
          </cell>
          <cell r="H3709">
            <v>77.38</v>
          </cell>
          <cell r="V3709">
            <v>82.67</v>
          </cell>
        </row>
        <row r="3710">
          <cell r="A3710" t="str">
            <v>R W Miller 5-2012-1</v>
          </cell>
          <cell r="B3710" t="str">
            <v>R W Miller 5-2012</v>
          </cell>
          <cell r="G3710">
            <v>0.92</v>
          </cell>
          <cell r="H3710">
            <v>77.38</v>
          </cell>
          <cell r="V3710">
            <v>54.01</v>
          </cell>
        </row>
        <row r="3711">
          <cell r="A3711" t="str">
            <v>R W Miller 5-2012-2</v>
          </cell>
          <cell r="B3711" t="str">
            <v>R W Miller 5-2012</v>
          </cell>
          <cell r="G3711">
            <v>1.25</v>
          </cell>
          <cell r="H3711">
            <v>69.89</v>
          </cell>
          <cell r="V3711">
            <v>65.13</v>
          </cell>
        </row>
        <row r="3712">
          <cell r="A3712" t="str">
            <v>R W Miller 5-2012-3</v>
          </cell>
          <cell r="B3712" t="str">
            <v>R W Miller 5-2012</v>
          </cell>
          <cell r="G3712">
            <v>2.09</v>
          </cell>
          <cell r="H3712">
            <v>77.38</v>
          </cell>
          <cell r="V3712">
            <v>100.31</v>
          </cell>
        </row>
        <row r="3713">
          <cell r="A3713" t="str">
            <v>R W Miller 5-2012-4</v>
          </cell>
          <cell r="B3713" t="str">
            <v>R W Miller 5-2012</v>
          </cell>
          <cell r="G3713">
            <v>0.89</v>
          </cell>
          <cell r="H3713">
            <v>74.88</v>
          </cell>
          <cell r="V3713">
            <v>47.27</v>
          </cell>
        </row>
        <row r="3714">
          <cell r="A3714" t="str">
            <v>R W Miller 5-2012-5</v>
          </cell>
          <cell r="B3714" t="str">
            <v>R W Miller 5-2012</v>
          </cell>
          <cell r="G3714">
            <v>4.1500000000000004</v>
          </cell>
          <cell r="H3714">
            <v>77.38</v>
          </cell>
          <cell r="V3714">
            <v>226.47</v>
          </cell>
        </row>
        <row r="3715">
          <cell r="A3715" t="str">
            <v>R W Miller 5-2012-6</v>
          </cell>
          <cell r="B3715" t="str">
            <v>R W Miller 5-2012</v>
          </cell>
          <cell r="G3715">
            <v>8.91</v>
          </cell>
          <cell r="H3715">
            <v>74.88</v>
          </cell>
          <cell r="V3715">
            <v>480.64</v>
          </cell>
        </row>
        <row r="3716">
          <cell r="A3716" t="str">
            <v>R W Miller 5-2012-7</v>
          </cell>
          <cell r="B3716" t="str">
            <v>R W Miller 5-2012</v>
          </cell>
          <cell r="G3716">
            <v>14.74</v>
          </cell>
          <cell r="H3716">
            <v>77.38</v>
          </cell>
          <cell r="V3716">
            <v>795.4</v>
          </cell>
        </row>
        <row r="3717">
          <cell r="A3717" t="str">
            <v>R W Miller 5-2012-8</v>
          </cell>
          <cell r="B3717" t="str">
            <v>R W Miller 5-2012</v>
          </cell>
          <cell r="G3717">
            <v>9.67</v>
          </cell>
          <cell r="H3717">
            <v>77.38</v>
          </cell>
          <cell r="V3717">
            <v>515.30999999999995</v>
          </cell>
        </row>
        <row r="3718">
          <cell r="A3718" t="str">
            <v>R W Miller 5-2012-9</v>
          </cell>
          <cell r="B3718" t="str">
            <v>R W Miller 5-2012</v>
          </cell>
          <cell r="G3718">
            <v>10.25</v>
          </cell>
          <cell r="H3718">
            <v>74.88</v>
          </cell>
          <cell r="V3718">
            <v>558.1</v>
          </cell>
        </row>
        <row r="3719">
          <cell r="A3719" t="str">
            <v>R W Miller 5-2012-10</v>
          </cell>
          <cell r="B3719" t="str">
            <v>R W Miller 5-2012</v>
          </cell>
          <cell r="G3719">
            <v>4.1500000000000004</v>
          </cell>
          <cell r="H3719">
            <v>77.38</v>
          </cell>
          <cell r="V3719">
            <v>230.87</v>
          </cell>
        </row>
        <row r="3720">
          <cell r="A3720" t="str">
            <v>R W Miller 5-2012-11</v>
          </cell>
          <cell r="B3720" t="str">
            <v>R W Miller 5-2012</v>
          </cell>
          <cell r="G3720">
            <v>0.45</v>
          </cell>
          <cell r="H3720">
            <v>74.88</v>
          </cell>
          <cell r="V3720">
            <v>24.45</v>
          </cell>
        </row>
        <row r="3721">
          <cell r="A3721" t="str">
            <v>R W Miller 5-2012-12</v>
          </cell>
          <cell r="B3721" t="str">
            <v>R W Miller 5-2012</v>
          </cell>
          <cell r="G3721">
            <v>2.76</v>
          </cell>
          <cell r="H3721">
            <v>77.38</v>
          </cell>
          <cell r="V3721">
            <v>167.86</v>
          </cell>
        </row>
        <row r="3722">
          <cell r="A3722" t="str">
            <v>R W Miller 5-2013-1</v>
          </cell>
          <cell r="B3722" t="str">
            <v>R W Miller 5-2013</v>
          </cell>
          <cell r="G3722">
            <v>0.92</v>
          </cell>
          <cell r="H3722">
            <v>77.38</v>
          </cell>
          <cell r="V3722">
            <v>55.53</v>
          </cell>
        </row>
        <row r="3723">
          <cell r="A3723" t="str">
            <v>R W Miller 5-2013-2</v>
          </cell>
          <cell r="B3723" t="str">
            <v>R W Miller 5-2013</v>
          </cell>
          <cell r="G3723">
            <v>1.25</v>
          </cell>
          <cell r="H3723">
            <v>69.89</v>
          </cell>
          <cell r="V3723">
            <v>68.75</v>
          </cell>
        </row>
        <row r="3724">
          <cell r="A3724" t="str">
            <v>R W Miller 5-2013-3</v>
          </cell>
          <cell r="B3724" t="str">
            <v>R W Miller 5-2013</v>
          </cell>
          <cell r="G3724">
            <v>1.38</v>
          </cell>
          <cell r="H3724">
            <v>77.38</v>
          </cell>
          <cell r="V3724">
            <v>71.83</v>
          </cell>
        </row>
        <row r="3725">
          <cell r="A3725" t="str">
            <v>R W Miller 5-2013-4</v>
          </cell>
          <cell r="B3725" t="str">
            <v>R W Miller 5-2013</v>
          </cell>
          <cell r="G3725">
            <v>1.34</v>
          </cell>
          <cell r="H3725">
            <v>74.88</v>
          </cell>
          <cell r="V3725">
            <v>71.75</v>
          </cell>
        </row>
        <row r="3726">
          <cell r="A3726" t="str">
            <v>R W Miller 5-2013-5</v>
          </cell>
          <cell r="B3726" t="str">
            <v>R W Miller 5-2013</v>
          </cell>
          <cell r="G3726">
            <v>2.2999999999999998</v>
          </cell>
          <cell r="H3726">
            <v>77.38</v>
          </cell>
          <cell r="V3726">
            <v>121.35</v>
          </cell>
        </row>
        <row r="3727">
          <cell r="A3727" t="str">
            <v>R W Miller 5-2013-6</v>
          </cell>
          <cell r="B3727" t="str">
            <v>R W Miller 5-2013</v>
          </cell>
          <cell r="G3727">
            <v>8.91</v>
          </cell>
          <cell r="H3727">
            <v>74.88</v>
          </cell>
          <cell r="V3727">
            <v>486.29</v>
          </cell>
        </row>
        <row r="3728">
          <cell r="A3728" t="str">
            <v>R W Miller 5-2013-7</v>
          </cell>
          <cell r="B3728" t="str">
            <v>R W Miller 5-2013</v>
          </cell>
          <cell r="G3728">
            <v>12.44</v>
          </cell>
          <cell r="H3728">
            <v>77.38</v>
          </cell>
          <cell r="V3728">
            <v>676.17</v>
          </cell>
        </row>
        <row r="3729">
          <cell r="A3729" t="str">
            <v>R W Miller 5-2013-8</v>
          </cell>
          <cell r="B3729" t="str">
            <v>R W Miller 5-2013</v>
          </cell>
          <cell r="G3729">
            <v>11.51</v>
          </cell>
          <cell r="H3729">
            <v>77.38</v>
          </cell>
          <cell r="V3729">
            <v>621.25</v>
          </cell>
        </row>
        <row r="3730">
          <cell r="A3730" t="str">
            <v>R W Miller 5-2013-9</v>
          </cell>
          <cell r="B3730" t="str">
            <v>R W Miller 5-2013</v>
          </cell>
          <cell r="G3730">
            <v>8.91</v>
          </cell>
          <cell r="H3730">
            <v>74.88</v>
          </cell>
          <cell r="V3730">
            <v>484.66</v>
          </cell>
        </row>
        <row r="3731">
          <cell r="A3731" t="str">
            <v>R W Miller 5-2013-10</v>
          </cell>
          <cell r="B3731" t="str">
            <v>R W Miller 5-2013</v>
          </cell>
          <cell r="G3731">
            <v>4.4800000000000004</v>
          </cell>
          <cell r="H3731">
            <v>77.38</v>
          </cell>
          <cell r="V3731">
            <v>253.75</v>
          </cell>
        </row>
        <row r="3732">
          <cell r="A3732" t="str">
            <v>R W Miller 5-2013-11</v>
          </cell>
          <cell r="B3732" t="str">
            <v>R W Miller 5-2013</v>
          </cell>
          <cell r="G3732">
            <v>0.89</v>
          </cell>
          <cell r="H3732">
            <v>74.88</v>
          </cell>
          <cell r="V3732">
            <v>54.6</v>
          </cell>
        </row>
        <row r="3733">
          <cell r="A3733" t="str">
            <v>R W Miller 5-2013-12</v>
          </cell>
          <cell r="B3733" t="str">
            <v>R W Miller 5-2013</v>
          </cell>
          <cell r="G3733">
            <v>1.84</v>
          </cell>
          <cell r="H3733">
            <v>77.38</v>
          </cell>
          <cell r="V3733">
            <v>110.62</v>
          </cell>
        </row>
        <row r="3734">
          <cell r="A3734" t="str">
            <v>R W Miller 5-2014-1</v>
          </cell>
          <cell r="B3734" t="str">
            <v>R W Miller 5-2014</v>
          </cell>
          <cell r="G3734">
            <v>1.84</v>
          </cell>
          <cell r="H3734">
            <v>77.38</v>
          </cell>
          <cell r="V3734">
            <v>107.76</v>
          </cell>
        </row>
        <row r="3735">
          <cell r="A3735" t="str">
            <v>R W Miller 5-2014-2</v>
          </cell>
          <cell r="B3735" t="str">
            <v>R W Miller 5-2014</v>
          </cell>
          <cell r="G3735">
            <v>1.66</v>
          </cell>
          <cell r="H3735">
            <v>69.89</v>
          </cell>
          <cell r="V3735">
            <v>90.61</v>
          </cell>
        </row>
        <row r="3736">
          <cell r="A3736" t="str">
            <v>R W Miller 5-2014-3</v>
          </cell>
          <cell r="B3736" t="str">
            <v>R W Miller 5-2014</v>
          </cell>
          <cell r="G3736">
            <v>0.92</v>
          </cell>
          <cell r="H3736">
            <v>77.38</v>
          </cell>
          <cell r="V3736">
            <v>48.45</v>
          </cell>
        </row>
        <row r="3737">
          <cell r="A3737" t="str">
            <v>R W Miller 5-2014-4</v>
          </cell>
          <cell r="B3737" t="str">
            <v>R W Miller 5-2014</v>
          </cell>
          <cell r="G3737">
            <v>1.78</v>
          </cell>
          <cell r="H3737">
            <v>74.88</v>
          </cell>
          <cell r="V3737">
            <v>96.79</v>
          </cell>
        </row>
        <row r="3738">
          <cell r="A3738" t="str">
            <v>R W Miller 5-2014-5</v>
          </cell>
          <cell r="B3738" t="str">
            <v>R W Miller 5-2014</v>
          </cell>
          <cell r="G3738">
            <v>4.6100000000000003</v>
          </cell>
          <cell r="H3738">
            <v>77.38</v>
          </cell>
          <cell r="V3738">
            <v>254.89</v>
          </cell>
        </row>
        <row r="3739">
          <cell r="A3739" t="str">
            <v>R W Miller 5-2014-6</v>
          </cell>
          <cell r="B3739" t="str">
            <v>R W Miller 5-2014</v>
          </cell>
          <cell r="G3739">
            <v>8.91</v>
          </cell>
          <cell r="H3739">
            <v>74.88</v>
          </cell>
          <cell r="V3739">
            <v>489.32</v>
          </cell>
        </row>
        <row r="3740">
          <cell r="A3740" t="str">
            <v>R W Miller 5-2014-7</v>
          </cell>
          <cell r="B3740" t="str">
            <v>R W Miller 5-2014</v>
          </cell>
          <cell r="G3740">
            <v>12.44</v>
          </cell>
          <cell r="H3740">
            <v>77.38</v>
          </cell>
          <cell r="V3740">
            <v>690.78</v>
          </cell>
        </row>
        <row r="3741">
          <cell r="A3741" t="str">
            <v>R W Miller 5-2014-8</v>
          </cell>
          <cell r="B3741" t="str">
            <v>R W Miller 5-2014</v>
          </cell>
          <cell r="G3741">
            <v>11.05</v>
          </cell>
          <cell r="H3741">
            <v>77.38</v>
          </cell>
          <cell r="V3741">
            <v>602.47</v>
          </cell>
        </row>
        <row r="3742">
          <cell r="A3742" t="str">
            <v>R W Miller 5-2014-9</v>
          </cell>
          <cell r="B3742" t="str">
            <v>R W Miller 5-2014</v>
          </cell>
          <cell r="G3742">
            <v>9.81</v>
          </cell>
          <cell r="H3742">
            <v>74.88</v>
          </cell>
          <cell r="V3742">
            <v>541.16999999999996</v>
          </cell>
        </row>
        <row r="3743">
          <cell r="A3743" t="str">
            <v>R W Miller 5-2014-10</v>
          </cell>
          <cell r="B3743" t="str">
            <v>R W Miller 5-2014</v>
          </cell>
          <cell r="G3743">
            <v>5.53</v>
          </cell>
          <cell r="H3743">
            <v>77.38</v>
          </cell>
          <cell r="V3743">
            <v>320.38</v>
          </cell>
        </row>
        <row r="3744">
          <cell r="A3744" t="str">
            <v>R W Miller 5-2014-11</v>
          </cell>
          <cell r="B3744" t="str">
            <v>R W Miller 5-2014</v>
          </cell>
          <cell r="G3744">
            <v>0.89</v>
          </cell>
          <cell r="H3744">
            <v>74.88</v>
          </cell>
          <cell r="V3744">
            <v>55.26</v>
          </cell>
        </row>
        <row r="3745">
          <cell r="A3745" t="str">
            <v>R W Miller 5-2014-12</v>
          </cell>
          <cell r="B3745" t="str">
            <v>R W Miller 5-2014</v>
          </cell>
          <cell r="G3745">
            <v>1.84</v>
          </cell>
          <cell r="H3745">
            <v>77.38</v>
          </cell>
          <cell r="V3745">
            <v>114.63</v>
          </cell>
        </row>
        <row r="3746">
          <cell r="A3746" t="str">
            <v>R W Miller 5-2015-1</v>
          </cell>
          <cell r="B3746" t="str">
            <v>R W Miller 5-2015</v>
          </cell>
          <cell r="G3746">
            <v>1.38</v>
          </cell>
          <cell r="H3746">
            <v>77.38</v>
          </cell>
          <cell r="V3746">
            <v>84.07</v>
          </cell>
        </row>
        <row r="3747">
          <cell r="A3747" t="str">
            <v>R W Miller 5-2015-2</v>
          </cell>
          <cell r="B3747" t="str">
            <v>R W Miller 5-2015</v>
          </cell>
          <cell r="G3747">
            <v>1.66</v>
          </cell>
          <cell r="H3747">
            <v>69.89</v>
          </cell>
          <cell r="V3747">
            <v>93.98</v>
          </cell>
        </row>
        <row r="3748">
          <cell r="A3748" t="str">
            <v>R W Miller 5-2015-3</v>
          </cell>
          <cell r="B3748" t="str">
            <v>R W Miller 5-2015</v>
          </cell>
          <cell r="G3748">
            <v>1.38</v>
          </cell>
          <cell r="H3748">
            <v>77.38</v>
          </cell>
          <cell r="V3748">
            <v>71.36</v>
          </cell>
        </row>
        <row r="3749">
          <cell r="A3749" t="str">
            <v>R W Miller 5-2015-4</v>
          </cell>
          <cell r="B3749" t="str">
            <v>R W Miller 5-2015</v>
          </cell>
          <cell r="G3749">
            <v>1.78</v>
          </cell>
          <cell r="H3749">
            <v>74.88</v>
          </cell>
          <cell r="V3749">
            <v>98.07</v>
          </cell>
        </row>
        <row r="3750">
          <cell r="A3750" t="str">
            <v>R W Miller 5-2015-5</v>
          </cell>
          <cell r="B3750" t="str">
            <v>R W Miller 5-2015</v>
          </cell>
          <cell r="G3750">
            <v>4.1500000000000004</v>
          </cell>
          <cell r="H3750">
            <v>77.38</v>
          </cell>
          <cell r="V3750">
            <v>237.41</v>
          </cell>
        </row>
        <row r="3751">
          <cell r="A3751" t="str">
            <v>R W Miller 5-2015-6</v>
          </cell>
          <cell r="B3751" t="str">
            <v>R W Miller 5-2015</v>
          </cell>
          <cell r="G3751">
            <v>7.04</v>
          </cell>
          <cell r="H3751">
            <v>74.88</v>
          </cell>
          <cell r="V3751">
            <v>390.84</v>
          </cell>
        </row>
        <row r="3752">
          <cell r="A3752" t="str">
            <v>R W Miller 5-2015-7</v>
          </cell>
          <cell r="B3752" t="str">
            <v>R W Miller 5-2015</v>
          </cell>
          <cell r="G3752">
            <v>11.51</v>
          </cell>
          <cell r="H3752">
            <v>77.38</v>
          </cell>
          <cell r="V3752">
            <v>634.12</v>
          </cell>
        </row>
        <row r="3753">
          <cell r="A3753" t="str">
            <v>R W Miller 5-2015-8</v>
          </cell>
          <cell r="B3753" t="str">
            <v>R W Miller 5-2015</v>
          </cell>
          <cell r="G3753">
            <v>10.59</v>
          </cell>
          <cell r="H3753">
            <v>77.38</v>
          </cell>
          <cell r="V3753">
            <v>585.66999999999996</v>
          </cell>
        </row>
        <row r="3754">
          <cell r="A3754" t="str">
            <v>R W Miller 5-2015-9</v>
          </cell>
          <cell r="B3754" t="str">
            <v>R W Miller 5-2015</v>
          </cell>
          <cell r="G3754">
            <v>10.220000000000001</v>
          </cell>
          <cell r="H3754">
            <v>74.88</v>
          </cell>
          <cell r="V3754">
            <v>566.04</v>
          </cell>
        </row>
        <row r="3755">
          <cell r="A3755" t="str">
            <v>R W Miller 5-2015-10</v>
          </cell>
          <cell r="B3755" t="str">
            <v>R W Miller 5-2015</v>
          </cell>
          <cell r="G3755">
            <v>5.41</v>
          </cell>
          <cell r="H3755">
            <v>77.38</v>
          </cell>
          <cell r="V3755">
            <v>317.12</v>
          </cell>
        </row>
        <row r="3756">
          <cell r="A3756" t="str">
            <v>R W Miller 5-2015-11</v>
          </cell>
          <cell r="B3756" t="str">
            <v>R W Miller 5-2015</v>
          </cell>
          <cell r="G3756">
            <v>0.45</v>
          </cell>
          <cell r="H3756">
            <v>74.88</v>
          </cell>
          <cell r="V3756">
            <v>28</v>
          </cell>
        </row>
        <row r="3757">
          <cell r="A3757" t="str">
            <v>R W Miller 5-2015-12</v>
          </cell>
          <cell r="B3757" t="str">
            <v>R W Miller 5-2015</v>
          </cell>
          <cell r="G3757">
            <v>2.2999999999999998</v>
          </cell>
          <cell r="H3757">
            <v>77.38</v>
          </cell>
          <cell r="V3757">
            <v>140.41999999999999</v>
          </cell>
        </row>
        <row r="3758">
          <cell r="A3758" t="str">
            <v>R W Miller 5-2016-1</v>
          </cell>
          <cell r="B3758" t="str">
            <v>R W Miller 5-2016</v>
          </cell>
          <cell r="G3758">
            <v>1.38</v>
          </cell>
          <cell r="H3758">
            <v>77.38</v>
          </cell>
          <cell r="V3758">
            <v>81.44</v>
          </cell>
        </row>
        <row r="3759">
          <cell r="A3759" t="str">
            <v>R W Miller 5-2016-2</v>
          </cell>
          <cell r="B3759" t="str">
            <v>R W Miller 5-2016</v>
          </cell>
          <cell r="G3759">
            <v>0.99</v>
          </cell>
          <cell r="H3759">
            <v>69.89</v>
          </cell>
          <cell r="V3759">
            <v>54.94</v>
          </cell>
        </row>
        <row r="3760">
          <cell r="A3760" t="str">
            <v>R W Miller 5-2016-3</v>
          </cell>
          <cell r="B3760" t="str">
            <v>R W Miller 5-2016</v>
          </cell>
          <cell r="G3760">
            <v>1.84</v>
          </cell>
          <cell r="H3760">
            <v>77.38</v>
          </cell>
          <cell r="V3760">
            <v>94.77</v>
          </cell>
        </row>
        <row r="3761">
          <cell r="A3761" t="str">
            <v>R W Miller 5-2016-4</v>
          </cell>
          <cell r="B3761" t="str">
            <v>R W Miller 5-2016</v>
          </cell>
          <cell r="G3761">
            <v>0.45</v>
          </cell>
          <cell r="H3761">
            <v>74.88</v>
          </cell>
          <cell r="V3761">
            <v>24.64</v>
          </cell>
        </row>
        <row r="3762">
          <cell r="A3762" t="str">
            <v>R W Miller 5-2016-5</v>
          </cell>
          <cell r="B3762" t="str">
            <v>R W Miller 5-2016</v>
          </cell>
          <cell r="G3762">
            <v>3.68</v>
          </cell>
          <cell r="H3762">
            <v>77.38</v>
          </cell>
          <cell r="V3762">
            <v>209.24</v>
          </cell>
        </row>
        <row r="3763">
          <cell r="A3763" t="str">
            <v>R W Miller 5-2016-6</v>
          </cell>
          <cell r="B3763" t="str">
            <v>R W Miller 5-2016</v>
          </cell>
          <cell r="G3763">
            <v>7.13</v>
          </cell>
          <cell r="H3763">
            <v>74.88</v>
          </cell>
          <cell r="V3763">
            <v>399.37</v>
          </cell>
        </row>
        <row r="3764">
          <cell r="A3764" t="str">
            <v>R W Miller 5-2016-7</v>
          </cell>
          <cell r="B3764" t="str">
            <v>R W Miller 5-2016</v>
          </cell>
          <cell r="G3764">
            <v>11.97</v>
          </cell>
          <cell r="H3764">
            <v>77.38</v>
          </cell>
          <cell r="V3764">
            <v>669.96</v>
          </cell>
        </row>
        <row r="3765">
          <cell r="A3765" t="str">
            <v>R W Miller 5-2016-8</v>
          </cell>
          <cell r="B3765" t="str">
            <v>R W Miller 5-2016</v>
          </cell>
          <cell r="G3765">
            <v>10.130000000000001</v>
          </cell>
          <cell r="H3765">
            <v>77.38</v>
          </cell>
          <cell r="V3765">
            <v>565.73</v>
          </cell>
        </row>
        <row r="3766">
          <cell r="A3766" t="str">
            <v>R W Miller 5-2016-9</v>
          </cell>
          <cell r="B3766" t="str">
            <v>R W Miller 5-2016</v>
          </cell>
          <cell r="G3766">
            <v>10.7</v>
          </cell>
          <cell r="H3766">
            <v>74.88</v>
          </cell>
          <cell r="V3766">
            <v>601.24</v>
          </cell>
        </row>
        <row r="3767">
          <cell r="A3767" t="str">
            <v>R W Miller 5-2016-10</v>
          </cell>
          <cell r="B3767" t="str">
            <v>R W Miller 5-2016</v>
          </cell>
          <cell r="G3767">
            <v>5.07</v>
          </cell>
          <cell r="H3767">
            <v>77.38</v>
          </cell>
          <cell r="V3767">
            <v>301.7</v>
          </cell>
        </row>
        <row r="3768">
          <cell r="A3768" t="str">
            <v>R W Miller 5-2016-11</v>
          </cell>
          <cell r="B3768" t="str">
            <v>R W Miller 5-2016</v>
          </cell>
          <cell r="G3768">
            <v>1.34</v>
          </cell>
          <cell r="H3768">
            <v>74.88</v>
          </cell>
          <cell r="V3768">
            <v>81.349999999999994</v>
          </cell>
        </row>
        <row r="3769">
          <cell r="A3769" t="str">
            <v>R W Miller 5-2016-12</v>
          </cell>
          <cell r="B3769" t="str">
            <v>R W Miller 5-2016</v>
          </cell>
          <cell r="G3769">
            <v>1.84</v>
          </cell>
          <cell r="H3769">
            <v>77.38</v>
          </cell>
          <cell r="V3769">
            <v>113.73</v>
          </cell>
        </row>
        <row r="3770">
          <cell r="A3770" t="str">
            <v>R W Miller 5-2017-1</v>
          </cell>
          <cell r="B3770" t="str">
            <v>R W Miller 5-2017</v>
          </cell>
          <cell r="G3770">
            <v>1.38</v>
          </cell>
          <cell r="H3770">
            <v>77.38</v>
          </cell>
          <cell r="V3770">
            <v>84.95</v>
          </cell>
        </row>
        <row r="3771">
          <cell r="A3771" t="str">
            <v>R W Miller 5-2017-2</v>
          </cell>
          <cell r="B3771" t="str">
            <v>R W Miller 5-2017</v>
          </cell>
          <cell r="G3771">
            <v>2.08</v>
          </cell>
          <cell r="H3771">
            <v>69.89</v>
          </cell>
          <cell r="V3771">
            <v>118.69</v>
          </cell>
        </row>
        <row r="3772">
          <cell r="A3772" t="str">
            <v>R W Miller 5-2017-3</v>
          </cell>
          <cell r="B3772" t="str">
            <v>R W Miller 5-2017</v>
          </cell>
          <cell r="G3772">
            <v>1.38</v>
          </cell>
          <cell r="H3772">
            <v>77.38</v>
          </cell>
          <cell r="V3772">
            <v>74.38</v>
          </cell>
        </row>
        <row r="3773">
          <cell r="A3773" t="str">
            <v>R W Miller 5-2017-4</v>
          </cell>
          <cell r="B3773" t="str">
            <v>R W Miller 5-2017</v>
          </cell>
          <cell r="G3773">
            <v>1.34</v>
          </cell>
          <cell r="H3773">
            <v>74.88</v>
          </cell>
          <cell r="V3773">
            <v>74.3</v>
          </cell>
        </row>
        <row r="3774">
          <cell r="A3774" t="str">
            <v>R W Miller 5-2017-5</v>
          </cell>
          <cell r="B3774" t="str">
            <v>R W Miller 5-2017</v>
          </cell>
          <cell r="G3774">
            <v>2.2999999999999998</v>
          </cell>
          <cell r="H3774">
            <v>77.38</v>
          </cell>
          <cell r="V3774">
            <v>130.9</v>
          </cell>
        </row>
        <row r="3775">
          <cell r="A3775" t="str">
            <v>R W Miller 5-2017-6</v>
          </cell>
          <cell r="B3775" t="str">
            <v>R W Miller 5-2017</v>
          </cell>
          <cell r="G3775">
            <v>7.13</v>
          </cell>
          <cell r="H3775">
            <v>74.88</v>
          </cell>
          <cell r="V3775">
            <v>400.12</v>
          </cell>
        </row>
        <row r="3776">
          <cell r="A3776" t="str">
            <v>R W Miller 5-2017-7</v>
          </cell>
          <cell r="B3776" t="str">
            <v>R W Miller 5-2017</v>
          </cell>
          <cell r="G3776">
            <v>11.05</v>
          </cell>
          <cell r="H3776">
            <v>77.38</v>
          </cell>
          <cell r="V3776">
            <v>630.61</v>
          </cell>
        </row>
        <row r="3777">
          <cell r="A3777" t="str">
            <v>R W Miller 5-2017-8</v>
          </cell>
          <cell r="B3777" t="str">
            <v>R W Miller 5-2017</v>
          </cell>
          <cell r="G3777">
            <v>10.130000000000001</v>
          </cell>
          <cell r="H3777">
            <v>77.38</v>
          </cell>
          <cell r="V3777">
            <v>565.66999999999996</v>
          </cell>
        </row>
        <row r="3778">
          <cell r="A3778" t="str">
            <v>R W Miller 5-2017-9</v>
          </cell>
          <cell r="B3778" t="str">
            <v>R W Miller 5-2017</v>
          </cell>
          <cell r="G3778">
            <v>9.36</v>
          </cell>
          <cell r="H3778">
            <v>74.88</v>
          </cell>
          <cell r="V3778">
            <v>533.66999999999996</v>
          </cell>
        </row>
        <row r="3779">
          <cell r="A3779" t="str">
            <v>R W Miller 5-2017-10</v>
          </cell>
          <cell r="B3779" t="str">
            <v>R W Miller 5-2017</v>
          </cell>
          <cell r="G3779">
            <v>5.07</v>
          </cell>
          <cell r="H3779">
            <v>77.38</v>
          </cell>
          <cell r="V3779">
            <v>300.52999999999997</v>
          </cell>
        </row>
        <row r="3780">
          <cell r="A3780" t="str">
            <v>R W Miller 5-2017-11</v>
          </cell>
          <cell r="B3780" t="str">
            <v>R W Miller 5-2017</v>
          </cell>
          <cell r="G3780">
            <v>0</v>
          </cell>
          <cell r="H3780">
            <v>74.88</v>
          </cell>
          <cell r="V3780">
            <v>0</v>
          </cell>
        </row>
        <row r="3781">
          <cell r="A3781" t="str">
            <v>R W Miller 5-2017-12</v>
          </cell>
          <cell r="B3781" t="str">
            <v>R W Miller 5-2017</v>
          </cell>
          <cell r="G3781">
            <v>3.62</v>
          </cell>
          <cell r="H3781">
            <v>77.38</v>
          </cell>
          <cell r="V3781">
            <v>219.57</v>
          </cell>
        </row>
        <row r="3782">
          <cell r="A3782" t="str">
            <v>R W Miller 5-2018-1</v>
          </cell>
          <cell r="B3782" t="str">
            <v>R W Miller 5-2018</v>
          </cell>
          <cell r="G3782">
            <v>0.46</v>
          </cell>
          <cell r="H3782">
            <v>77.38</v>
          </cell>
          <cell r="V3782">
            <v>28.57</v>
          </cell>
        </row>
        <row r="3783">
          <cell r="A3783" t="str">
            <v>R W Miller 5-2018-2</v>
          </cell>
          <cell r="B3783" t="str">
            <v>R W Miller 5-2018</v>
          </cell>
          <cell r="G3783">
            <v>2.08</v>
          </cell>
          <cell r="H3783">
            <v>69.89</v>
          </cell>
          <cell r="V3783">
            <v>116.73</v>
          </cell>
        </row>
        <row r="3784">
          <cell r="A3784" t="str">
            <v>R W Miller 5-2018-3</v>
          </cell>
          <cell r="B3784" t="str">
            <v>R W Miller 5-2018</v>
          </cell>
          <cell r="G3784">
            <v>0.46</v>
          </cell>
          <cell r="H3784">
            <v>77.38</v>
          </cell>
          <cell r="V3784">
            <v>25.03</v>
          </cell>
        </row>
        <row r="3785">
          <cell r="A3785" t="str">
            <v>R W Miller 5-2018-4</v>
          </cell>
          <cell r="B3785" t="str">
            <v>R W Miller 5-2018</v>
          </cell>
          <cell r="G3785">
            <v>1.34</v>
          </cell>
          <cell r="H3785">
            <v>74.88</v>
          </cell>
          <cell r="V3785">
            <v>72.709999999999994</v>
          </cell>
        </row>
        <row r="3786">
          <cell r="A3786" t="str">
            <v>R W Miller 5-2018-5</v>
          </cell>
          <cell r="B3786" t="str">
            <v>R W Miller 5-2018</v>
          </cell>
          <cell r="G3786">
            <v>2.2999999999999998</v>
          </cell>
          <cell r="H3786">
            <v>77.38</v>
          </cell>
          <cell r="V3786">
            <v>130.91999999999999</v>
          </cell>
        </row>
        <row r="3787">
          <cell r="A3787" t="str">
            <v>R W Miller 5-2018-6</v>
          </cell>
          <cell r="B3787" t="str">
            <v>R W Miller 5-2018</v>
          </cell>
          <cell r="G3787">
            <v>6.24</v>
          </cell>
          <cell r="H3787">
            <v>74.88</v>
          </cell>
          <cell r="V3787">
            <v>352.44</v>
          </cell>
        </row>
        <row r="3788">
          <cell r="A3788" t="str">
            <v>R W Miller 5-2018-7</v>
          </cell>
          <cell r="B3788" t="str">
            <v>R W Miller 5-2018</v>
          </cell>
          <cell r="G3788">
            <v>11.97</v>
          </cell>
          <cell r="H3788">
            <v>77.38</v>
          </cell>
          <cell r="V3788">
            <v>681.59</v>
          </cell>
        </row>
        <row r="3789">
          <cell r="A3789" t="str">
            <v>R W Miller 5-2018-8</v>
          </cell>
          <cell r="B3789" t="str">
            <v>R W Miller 5-2018</v>
          </cell>
          <cell r="G3789">
            <v>11.51</v>
          </cell>
          <cell r="H3789">
            <v>77.38</v>
          </cell>
          <cell r="V3789">
            <v>657.18</v>
          </cell>
        </row>
        <row r="3790">
          <cell r="A3790" t="str">
            <v>R W Miller 5-2018-9</v>
          </cell>
          <cell r="B3790" t="str">
            <v>R W Miller 5-2018</v>
          </cell>
          <cell r="G3790">
            <v>8.91</v>
          </cell>
          <cell r="H3790">
            <v>74.88</v>
          </cell>
          <cell r="V3790">
            <v>509.98</v>
          </cell>
        </row>
        <row r="3791">
          <cell r="A3791" t="str">
            <v>R W Miller 5-2018-10</v>
          </cell>
          <cell r="B3791" t="str">
            <v>R W Miller 5-2018</v>
          </cell>
          <cell r="G3791">
            <v>3.56</v>
          </cell>
          <cell r="H3791">
            <v>77.38</v>
          </cell>
          <cell r="V3791">
            <v>210.31</v>
          </cell>
        </row>
        <row r="3792">
          <cell r="A3792" t="str">
            <v>R W Miller 5-2018-11</v>
          </cell>
          <cell r="B3792" t="str">
            <v>R W Miller 5-2018</v>
          </cell>
          <cell r="G3792">
            <v>0</v>
          </cell>
          <cell r="H3792">
            <v>74.88</v>
          </cell>
          <cell r="V3792">
            <v>0</v>
          </cell>
        </row>
        <row r="3793">
          <cell r="A3793" t="str">
            <v>R W Miller 5-2018-12</v>
          </cell>
          <cell r="B3793" t="str">
            <v>R W Miller 5-2018</v>
          </cell>
          <cell r="G3793">
            <v>0.92</v>
          </cell>
          <cell r="H3793">
            <v>77.38</v>
          </cell>
          <cell r="V3793">
            <v>59.21</v>
          </cell>
        </row>
        <row r="3794">
          <cell r="A3794" t="str">
            <v>R W Miller 5-2019-1</v>
          </cell>
          <cell r="B3794" t="str">
            <v>R W Miller 5-2019</v>
          </cell>
          <cell r="G3794">
            <v>1.34</v>
          </cell>
          <cell r="H3794">
            <v>77.38</v>
          </cell>
          <cell r="V3794">
            <v>80.09</v>
          </cell>
        </row>
        <row r="3795">
          <cell r="A3795" t="str">
            <v>R W Miller 5-2019-2</v>
          </cell>
          <cell r="B3795" t="str">
            <v>R W Miller 5-2019</v>
          </cell>
          <cell r="G3795">
            <v>1.25</v>
          </cell>
          <cell r="H3795">
            <v>69.89</v>
          </cell>
          <cell r="V3795">
            <v>72.239999999999995</v>
          </cell>
        </row>
        <row r="3796">
          <cell r="A3796" t="str">
            <v>R W Miller 5-2019-3</v>
          </cell>
          <cell r="B3796" t="str">
            <v>R W Miller 5-2019</v>
          </cell>
          <cell r="G3796">
            <v>0</v>
          </cell>
          <cell r="H3796">
            <v>77.38</v>
          </cell>
          <cell r="V3796">
            <v>0</v>
          </cell>
        </row>
        <row r="3797">
          <cell r="A3797" t="str">
            <v>R W Miller 5-2019-4</v>
          </cell>
          <cell r="B3797" t="str">
            <v>R W Miller 5-2019</v>
          </cell>
          <cell r="G3797">
            <v>0</v>
          </cell>
          <cell r="H3797">
            <v>74.88</v>
          </cell>
          <cell r="V3797">
            <v>0</v>
          </cell>
        </row>
        <row r="3798">
          <cell r="A3798" t="str">
            <v>R W Miller 5-2019-5</v>
          </cell>
          <cell r="B3798" t="str">
            <v>R W Miller 5-2019</v>
          </cell>
          <cell r="G3798">
            <v>1.84</v>
          </cell>
          <cell r="H3798">
            <v>77.38</v>
          </cell>
          <cell r="V3798">
            <v>105.36</v>
          </cell>
        </row>
        <row r="3799">
          <cell r="A3799" t="str">
            <v>R W Miller 5-2019-6</v>
          </cell>
          <cell r="B3799" t="str">
            <v>R W Miller 5-2019</v>
          </cell>
          <cell r="G3799">
            <v>8.02</v>
          </cell>
          <cell r="H3799">
            <v>74.88</v>
          </cell>
          <cell r="V3799">
            <v>455.72</v>
          </cell>
        </row>
        <row r="3800">
          <cell r="A3800" t="str">
            <v>R W Miller 5-2019-7</v>
          </cell>
          <cell r="B3800" t="str">
            <v>R W Miller 5-2019</v>
          </cell>
          <cell r="G3800">
            <v>11.97</v>
          </cell>
          <cell r="H3800">
            <v>77.38</v>
          </cell>
          <cell r="V3800">
            <v>684.83</v>
          </cell>
        </row>
        <row r="3801">
          <cell r="A3801" t="str">
            <v>R W Miller 5-2019-8</v>
          </cell>
          <cell r="B3801" t="str">
            <v>R W Miller 5-2019</v>
          </cell>
          <cell r="G3801">
            <v>9.67</v>
          </cell>
          <cell r="H3801">
            <v>77.38</v>
          </cell>
          <cell r="V3801">
            <v>554.04</v>
          </cell>
        </row>
        <row r="3802">
          <cell r="A3802" t="str">
            <v>R W Miller 5-2019-9</v>
          </cell>
          <cell r="B3802" t="str">
            <v>R W Miller 5-2019</v>
          </cell>
          <cell r="G3802">
            <v>7.88</v>
          </cell>
          <cell r="H3802">
            <v>74.88</v>
          </cell>
          <cell r="V3802">
            <v>442.54</v>
          </cell>
        </row>
        <row r="3803">
          <cell r="A3803" t="str">
            <v>R W Miller 5-2019-10</v>
          </cell>
          <cell r="B3803" t="str">
            <v>R W Miller 5-2019</v>
          </cell>
          <cell r="G3803">
            <v>5.07</v>
          </cell>
          <cell r="H3803">
            <v>77.38</v>
          </cell>
          <cell r="V3803">
            <v>301.72000000000003</v>
          </cell>
        </row>
        <row r="3804">
          <cell r="A3804" t="str">
            <v>R W Miller 5-2019-11</v>
          </cell>
          <cell r="B3804" t="str">
            <v>R W Miller 5-2019</v>
          </cell>
          <cell r="G3804">
            <v>0.89</v>
          </cell>
          <cell r="H3804">
            <v>74.88</v>
          </cell>
          <cell r="V3804">
            <v>54.23</v>
          </cell>
        </row>
        <row r="3805">
          <cell r="A3805" t="str">
            <v>R W Miller 5-2019-12</v>
          </cell>
          <cell r="B3805" t="str">
            <v>R W Miller 5-2019</v>
          </cell>
          <cell r="G3805">
            <v>0.92</v>
          </cell>
          <cell r="H3805">
            <v>77.38</v>
          </cell>
          <cell r="V3805">
            <v>59.52</v>
          </cell>
        </row>
        <row r="3806">
          <cell r="A3806" t="str">
            <v>R W Miller 5-2020-1</v>
          </cell>
          <cell r="B3806" t="str">
            <v>R W Miller 5-2020</v>
          </cell>
          <cell r="G3806">
            <v>0.46</v>
          </cell>
          <cell r="H3806">
            <v>77.38</v>
          </cell>
          <cell r="V3806">
            <v>28.66</v>
          </cell>
        </row>
        <row r="3807">
          <cell r="A3807" t="str">
            <v>R W Miller 5-2020-2</v>
          </cell>
          <cell r="B3807" t="str">
            <v>R W Miller 5-2020</v>
          </cell>
          <cell r="G3807">
            <v>0.83</v>
          </cell>
          <cell r="H3807">
            <v>69.89</v>
          </cell>
          <cell r="V3807">
            <v>48.03</v>
          </cell>
        </row>
        <row r="3808">
          <cell r="A3808" t="str">
            <v>R W Miller 5-2020-3</v>
          </cell>
          <cell r="B3808" t="str">
            <v>R W Miller 5-2020</v>
          </cell>
          <cell r="G3808">
            <v>0.46</v>
          </cell>
          <cell r="H3808">
            <v>77.38</v>
          </cell>
          <cell r="V3808">
            <v>25.07</v>
          </cell>
        </row>
        <row r="3809">
          <cell r="A3809" t="str">
            <v>R W Miller 5-2020-4</v>
          </cell>
          <cell r="B3809" t="str">
            <v>R W Miller 5-2020</v>
          </cell>
          <cell r="G3809">
            <v>0</v>
          </cell>
          <cell r="H3809">
            <v>74.88</v>
          </cell>
          <cell r="V3809">
            <v>0</v>
          </cell>
        </row>
        <row r="3810">
          <cell r="A3810" t="str">
            <v>R W Miller 5-2020-5</v>
          </cell>
          <cell r="B3810" t="str">
            <v>R W Miller 5-2020</v>
          </cell>
          <cell r="G3810">
            <v>3.22</v>
          </cell>
          <cell r="H3810">
            <v>77.38</v>
          </cell>
          <cell r="V3810">
            <v>183.01</v>
          </cell>
        </row>
        <row r="3811">
          <cell r="A3811" t="str">
            <v>R W Miller 5-2020-6</v>
          </cell>
          <cell r="B3811" t="str">
            <v>R W Miller 5-2020</v>
          </cell>
          <cell r="G3811">
            <v>5.79</v>
          </cell>
          <cell r="H3811">
            <v>74.88</v>
          </cell>
          <cell r="V3811">
            <v>330.58</v>
          </cell>
        </row>
        <row r="3812">
          <cell r="A3812" t="str">
            <v>R W Miller 5-2020-7</v>
          </cell>
          <cell r="B3812" t="str">
            <v>R W Miller 5-2020</v>
          </cell>
          <cell r="G3812">
            <v>10.59</v>
          </cell>
          <cell r="H3812">
            <v>77.38</v>
          </cell>
          <cell r="V3812">
            <v>596.45000000000005</v>
          </cell>
        </row>
        <row r="3813">
          <cell r="A3813" t="str">
            <v>R W Miller 5-2020-8</v>
          </cell>
          <cell r="B3813" t="str">
            <v>R W Miller 5-2020</v>
          </cell>
          <cell r="G3813">
            <v>9.2100000000000009</v>
          </cell>
          <cell r="H3813">
            <v>77.38</v>
          </cell>
          <cell r="V3813">
            <v>522.19000000000005</v>
          </cell>
        </row>
        <row r="3814">
          <cell r="A3814" t="str">
            <v>R W Miller 5-2020-9</v>
          </cell>
          <cell r="B3814" t="str">
            <v>R W Miller 5-2020</v>
          </cell>
          <cell r="G3814">
            <v>9.36</v>
          </cell>
          <cell r="H3814">
            <v>74.88</v>
          </cell>
          <cell r="V3814">
            <v>519.19000000000005</v>
          </cell>
        </row>
        <row r="3815">
          <cell r="A3815" t="str">
            <v>R W Miller 5-2020-10</v>
          </cell>
          <cell r="B3815" t="str">
            <v>R W Miller 5-2020</v>
          </cell>
          <cell r="G3815">
            <v>2.48</v>
          </cell>
          <cell r="H3815">
            <v>77.38</v>
          </cell>
          <cell r="V3815">
            <v>147.56</v>
          </cell>
        </row>
        <row r="3816">
          <cell r="A3816" t="str">
            <v>R W Miller 5-2020-11</v>
          </cell>
          <cell r="B3816" t="str">
            <v>R W Miller 5-2020</v>
          </cell>
          <cell r="G3816">
            <v>0</v>
          </cell>
          <cell r="H3816">
            <v>74.88</v>
          </cell>
          <cell r="V3816">
            <v>0</v>
          </cell>
        </row>
        <row r="3817">
          <cell r="A3817" t="str">
            <v>R W Miller 5-2020-12</v>
          </cell>
          <cell r="B3817" t="str">
            <v>R W Miller 5-2020</v>
          </cell>
          <cell r="G3817">
            <v>0.92</v>
          </cell>
          <cell r="H3817">
            <v>77.38</v>
          </cell>
          <cell r="V3817">
            <v>59.41</v>
          </cell>
        </row>
        <row r="3818">
          <cell r="A3818" t="str">
            <v>R W Miller 5-2021-1</v>
          </cell>
          <cell r="B3818" t="str">
            <v>R W Miller 5-2021</v>
          </cell>
          <cell r="G3818">
            <v>1.84</v>
          </cell>
          <cell r="H3818">
            <v>77.38</v>
          </cell>
          <cell r="V3818">
            <v>111.57</v>
          </cell>
        </row>
        <row r="3819">
          <cell r="A3819" t="str">
            <v>R W Miller 5-2021-2</v>
          </cell>
          <cell r="B3819" t="str">
            <v>R W Miller 5-2021</v>
          </cell>
          <cell r="G3819">
            <v>0.42</v>
          </cell>
          <cell r="H3819">
            <v>69.89</v>
          </cell>
          <cell r="V3819">
            <v>24.01</v>
          </cell>
        </row>
        <row r="3820">
          <cell r="A3820" t="str">
            <v>R W Miller 5-2021-3</v>
          </cell>
          <cell r="B3820" t="str">
            <v>R W Miller 5-2021</v>
          </cell>
          <cell r="G3820">
            <v>0</v>
          </cell>
          <cell r="H3820">
            <v>77.38</v>
          </cell>
          <cell r="V3820">
            <v>0</v>
          </cell>
        </row>
        <row r="3821">
          <cell r="A3821" t="str">
            <v>R W Miller 5-2021-4</v>
          </cell>
          <cell r="B3821" t="str">
            <v>R W Miller 5-2021</v>
          </cell>
          <cell r="G3821">
            <v>0.89</v>
          </cell>
          <cell r="H3821">
            <v>74.88</v>
          </cell>
          <cell r="V3821">
            <v>50.1</v>
          </cell>
        </row>
        <row r="3822">
          <cell r="A3822" t="str">
            <v>R W Miller 5-2021-5</v>
          </cell>
          <cell r="B3822" t="str">
            <v>R W Miller 5-2021</v>
          </cell>
          <cell r="G3822">
            <v>2.76</v>
          </cell>
          <cell r="H3822">
            <v>77.38</v>
          </cell>
          <cell r="V3822">
            <v>161.77000000000001</v>
          </cell>
        </row>
        <row r="3823">
          <cell r="A3823" t="str">
            <v>R W Miller 5-2021-6</v>
          </cell>
          <cell r="B3823" t="str">
            <v>R W Miller 5-2021</v>
          </cell>
          <cell r="G3823">
            <v>7.47</v>
          </cell>
          <cell r="H3823">
            <v>74.88</v>
          </cell>
          <cell r="V3823">
            <v>419.98</v>
          </cell>
        </row>
        <row r="3824">
          <cell r="A3824" t="str">
            <v>R W Miller 5-2021-7</v>
          </cell>
          <cell r="B3824" t="str">
            <v>R W Miller 5-2021</v>
          </cell>
          <cell r="G3824">
            <v>10.59</v>
          </cell>
          <cell r="H3824">
            <v>77.38</v>
          </cell>
          <cell r="V3824">
            <v>602.66999999999996</v>
          </cell>
        </row>
        <row r="3825">
          <cell r="A3825" t="str">
            <v>R W Miller 5-2021-8</v>
          </cell>
          <cell r="B3825" t="str">
            <v>R W Miller 5-2021</v>
          </cell>
          <cell r="G3825">
            <v>10.130000000000001</v>
          </cell>
          <cell r="H3825">
            <v>77.38</v>
          </cell>
          <cell r="V3825">
            <v>572.20000000000005</v>
          </cell>
        </row>
        <row r="3826">
          <cell r="A3826" t="str">
            <v>R W Miller 5-2021-9</v>
          </cell>
          <cell r="B3826" t="str">
            <v>R W Miller 5-2021</v>
          </cell>
          <cell r="G3826">
            <v>9.36</v>
          </cell>
          <cell r="H3826">
            <v>74.88</v>
          </cell>
          <cell r="V3826">
            <v>537.30999999999995</v>
          </cell>
        </row>
        <row r="3827">
          <cell r="A3827" t="str">
            <v>R W Miller 5-2021-10</v>
          </cell>
          <cell r="B3827" t="str">
            <v>R W Miller 5-2021</v>
          </cell>
          <cell r="G3827">
            <v>3.18</v>
          </cell>
          <cell r="H3827">
            <v>77.38</v>
          </cell>
          <cell r="V3827">
            <v>187.05</v>
          </cell>
        </row>
        <row r="3828">
          <cell r="A3828" t="str">
            <v>R W Miller 5-2021-11</v>
          </cell>
          <cell r="B3828" t="str">
            <v>R W Miller 5-2021</v>
          </cell>
          <cell r="G3828">
            <v>0.45</v>
          </cell>
          <cell r="H3828">
            <v>74.88</v>
          </cell>
          <cell r="V3828">
            <v>28.64</v>
          </cell>
        </row>
        <row r="3829">
          <cell r="A3829" t="str">
            <v>R W Miller 5-2021-12</v>
          </cell>
          <cell r="B3829" t="str">
            <v>R W Miller 5-2021</v>
          </cell>
          <cell r="G3829">
            <v>1.38</v>
          </cell>
          <cell r="H3829">
            <v>77.38</v>
          </cell>
          <cell r="V3829">
            <v>89.11</v>
          </cell>
        </row>
        <row r="3830">
          <cell r="A3830" t="str">
            <v>R W Miller 5-2022-1</v>
          </cell>
          <cell r="B3830" t="str">
            <v>R W Miller 5-2022</v>
          </cell>
          <cell r="G3830">
            <v>0.46</v>
          </cell>
          <cell r="H3830">
            <v>77.38</v>
          </cell>
          <cell r="V3830">
            <v>28.66</v>
          </cell>
        </row>
        <row r="3831">
          <cell r="A3831" t="str">
            <v>R W Miller 5-2022-2</v>
          </cell>
          <cell r="B3831" t="str">
            <v>R W Miller 5-2022</v>
          </cell>
          <cell r="G3831">
            <v>0</v>
          </cell>
          <cell r="H3831">
            <v>69.89</v>
          </cell>
          <cell r="V3831">
            <v>0</v>
          </cell>
        </row>
        <row r="3832">
          <cell r="A3832" t="str">
            <v>R W Miller 5-2022-3</v>
          </cell>
          <cell r="B3832" t="str">
            <v>R W Miller 5-2022</v>
          </cell>
          <cell r="G3832">
            <v>0</v>
          </cell>
          <cell r="H3832">
            <v>77.38</v>
          </cell>
          <cell r="V3832">
            <v>0</v>
          </cell>
        </row>
        <row r="3833">
          <cell r="A3833" t="str">
            <v>R W Miller 5-2022-4</v>
          </cell>
          <cell r="B3833" t="str">
            <v>R W Miller 5-2022</v>
          </cell>
          <cell r="G3833">
            <v>0</v>
          </cell>
          <cell r="H3833">
            <v>74.88</v>
          </cell>
          <cell r="V3833">
            <v>0</v>
          </cell>
        </row>
        <row r="3834">
          <cell r="A3834" t="str">
            <v>R W Miller 5-2022-5</v>
          </cell>
          <cell r="B3834" t="str">
            <v>R W Miller 5-2022</v>
          </cell>
          <cell r="G3834">
            <v>1.38</v>
          </cell>
          <cell r="H3834">
            <v>77.38</v>
          </cell>
          <cell r="V3834">
            <v>80.89</v>
          </cell>
        </row>
        <row r="3835">
          <cell r="A3835" t="str">
            <v>R W Miller 5-2022-6</v>
          </cell>
          <cell r="B3835" t="str">
            <v>R W Miller 5-2022</v>
          </cell>
          <cell r="G3835">
            <v>5.79</v>
          </cell>
          <cell r="H3835">
            <v>74.88</v>
          </cell>
          <cell r="V3835">
            <v>334.85</v>
          </cell>
        </row>
        <row r="3836">
          <cell r="A3836" t="str">
            <v>R W Miller 5-2022-7</v>
          </cell>
          <cell r="B3836" t="str">
            <v>R W Miller 5-2022</v>
          </cell>
          <cell r="G3836">
            <v>9.17</v>
          </cell>
          <cell r="H3836">
            <v>77.38</v>
          </cell>
          <cell r="V3836">
            <v>509.07</v>
          </cell>
        </row>
        <row r="3837">
          <cell r="A3837" t="str">
            <v>R W Miller 5-2022-8</v>
          </cell>
          <cell r="B3837" t="str">
            <v>R W Miller 5-2022</v>
          </cell>
          <cell r="G3837">
            <v>10.59</v>
          </cell>
          <cell r="H3837">
            <v>77.38</v>
          </cell>
          <cell r="V3837">
            <v>599.28</v>
          </cell>
        </row>
        <row r="3838">
          <cell r="A3838" t="str">
            <v>R W Miller 5-2022-9</v>
          </cell>
          <cell r="B3838" t="str">
            <v>R W Miller 5-2022</v>
          </cell>
          <cell r="G3838">
            <v>8.91</v>
          </cell>
          <cell r="H3838">
            <v>74.88</v>
          </cell>
          <cell r="V3838">
            <v>503.96</v>
          </cell>
        </row>
        <row r="3839">
          <cell r="A3839" t="str">
            <v>R W Miller 5-2022-10</v>
          </cell>
          <cell r="B3839" t="str">
            <v>R W Miller 5-2022</v>
          </cell>
          <cell r="G3839">
            <v>3.68</v>
          </cell>
          <cell r="H3839">
            <v>77.38</v>
          </cell>
          <cell r="V3839">
            <v>222.24</v>
          </cell>
        </row>
        <row r="3840">
          <cell r="A3840" t="str">
            <v>R W Miller 5-2022-11</v>
          </cell>
          <cell r="B3840" t="str">
            <v>R W Miller 5-2022</v>
          </cell>
          <cell r="G3840">
            <v>0</v>
          </cell>
          <cell r="H3840">
            <v>74.88</v>
          </cell>
          <cell r="V3840">
            <v>0</v>
          </cell>
        </row>
        <row r="3841">
          <cell r="A3841" t="str">
            <v>R W Miller 5-2022-12</v>
          </cell>
          <cell r="B3841" t="str">
            <v>R W Miller 5-2022</v>
          </cell>
          <cell r="G3841">
            <v>0.92</v>
          </cell>
          <cell r="H3841">
            <v>77.38</v>
          </cell>
          <cell r="V3841">
            <v>59.89</v>
          </cell>
        </row>
        <row r="3842">
          <cell r="A3842" t="str">
            <v>--</v>
          </cell>
          <cell r="B3842" t="str">
            <v>-</v>
          </cell>
          <cell r="V3842">
            <v>0</v>
          </cell>
        </row>
        <row r="3843">
          <cell r="A3843" t="str">
            <v>--</v>
          </cell>
          <cell r="B3843" t="str">
            <v>-</v>
          </cell>
          <cell r="V3843">
            <v>0</v>
          </cell>
        </row>
        <row r="3844">
          <cell r="A3844" t="str">
            <v>--</v>
          </cell>
          <cell r="B3844" t="str">
            <v>-</v>
          </cell>
          <cell r="V3844">
            <v>0</v>
          </cell>
        </row>
        <row r="3845">
          <cell r="A3845" t="str">
            <v>San Miguel 1-2003-4</v>
          </cell>
          <cell r="B3845" t="str">
            <v>San Miguel 1-2003</v>
          </cell>
          <cell r="G3845">
            <v>202.27</v>
          </cell>
          <cell r="H3845">
            <v>281.52</v>
          </cell>
          <cell r="V3845">
            <v>6678.82</v>
          </cell>
        </row>
        <row r="3846">
          <cell r="A3846" t="str">
            <v>San Miguel 1-2003-5</v>
          </cell>
          <cell r="B3846" t="str">
            <v>San Miguel 1-2003</v>
          </cell>
          <cell r="G3846">
            <v>258.01</v>
          </cell>
          <cell r="H3846">
            <v>290.89999999999998</v>
          </cell>
          <cell r="V3846">
            <v>8871.75</v>
          </cell>
        </row>
        <row r="3847">
          <cell r="A3847" t="str">
            <v>San Miguel 1-2003-6</v>
          </cell>
          <cell r="B3847" t="str">
            <v>San Miguel 1-2003</v>
          </cell>
          <cell r="G3847">
            <v>259.74</v>
          </cell>
          <cell r="H3847">
            <v>281.52</v>
          </cell>
          <cell r="V3847">
            <v>10244.129999999999</v>
          </cell>
        </row>
        <row r="3848">
          <cell r="A3848" t="str">
            <v>San Miguel 1-2003-7</v>
          </cell>
          <cell r="B3848" t="str">
            <v>San Miguel 1-2003</v>
          </cell>
          <cell r="G3848">
            <v>268.39999999999998</v>
          </cell>
          <cell r="H3848">
            <v>290.89999999999998</v>
          </cell>
          <cell r="V3848">
            <v>11242.13</v>
          </cell>
        </row>
        <row r="3849">
          <cell r="A3849" t="str">
            <v>San Miguel 1-2003-8</v>
          </cell>
          <cell r="B3849" t="str">
            <v>San Miguel 1-2003</v>
          </cell>
          <cell r="G3849">
            <v>268.39999999999998</v>
          </cell>
          <cell r="H3849">
            <v>290.89999999999998</v>
          </cell>
          <cell r="V3849">
            <v>11331.09</v>
          </cell>
        </row>
        <row r="3850">
          <cell r="A3850" t="str">
            <v>San Miguel 1-2003-9</v>
          </cell>
          <cell r="B3850" t="str">
            <v>San Miguel 1-2003</v>
          </cell>
          <cell r="G3850">
            <v>259.74</v>
          </cell>
          <cell r="H3850">
            <v>281.52</v>
          </cell>
          <cell r="V3850">
            <v>10429.17</v>
          </cell>
        </row>
        <row r="3851">
          <cell r="A3851" t="str">
            <v>San Miguel 1-2003-10</v>
          </cell>
          <cell r="B3851" t="str">
            <v>San Miguel 1-2003</v>
          </cell>
          <cell r="G3851">
            <v>237.23</v>
          </cell>
          <cell r="H3851">
            <v>290.89999999999998</v>
          </cell>
          <cell r="V3851">
            <v>9019.35</v>
          </cell>
        </row>
        <row r="3852">
          <cell r="A3852" t="str">
            <v>San Miguel 1-2003-11</v>
          </cell>
          <cell r="B3852" t="str">
            <v>San Miguel 1-2003</v>
          </cell>
          <cell r="G3852">
            <v>202.27</v>
          </cell>
          <cell r="H3852">
            <v>281.52</v>
          </cell>
          <cell r="V3852">
            <v>7570.3</v>
          </cell>
        </row>
        <row r="3853">
          <cell r="A3853" t="str">
            <v>San Miguel 1-2003-12</v>
          </cell>
          <cell r="B3853" t="str">
            <v>San Miguel 1-2003</v>
          </cell>
          <cell r="G3853">
            <v>209.01</v>
          </cell>
          <cell r="H3853">
            <v>290.89999999999998</v>
          </cell>
          <cell r="V3853">
            <v>7875.68</v>
          </cell>
        </row>
        <row r="3854">
          <cell r="A3854" t="str">
            <v>San Miguel 1-2004-1</v>
          </cell>
          <cell r="B3854" t="str">
            <v>San Miguel 1-2004</v>
          </cell>
          <cell r="G3854">
            <v>238.97</v>
          </cell>
          <cell r="H3854">
            <v>290.89999999999998</v>
          </cell>
          <cell r="V3854">
            <v>7890.42</v>
          </cell>
        </row>
        <row r="3855">
          <cell r="A3855" t="str">
            <v>San Miguel 1-2004-2</v>
          </cell>
          <cell r="B3855" t="str">
            <v>San Miguel 1-2004</v>
          </cell>
          <cell r="G3855">
            <v>188.78</v>
          </cell>
          <cell r="H3855">
            <v>262.75</v>
          </cell>
          <cell r="V3855">
            <v>5597.7</v>
          </cell>
        </row>
        <row r="3856">
          <cell r="A3856" t="str">
            <v>San Miguel 1-2004-3</v>
          </cell>
          <cell r="B3856" t="str">
            <v>San Miguel 1-2004</v>
          </cell>
          <cell r="G3856">
            <v>209.01</v>
          </cell>
          <cell r="H3856">
            <v>290.89999999999998</v>
          </cell>
          <cell r="V3856">
            <v>5729.1</v>
          </cell>
        </row>
        <row r="3857">
          <cell r="A3857" t="str">
            <v>San Miguel 1-2004-4</v>
          </cell>
          <cell r="B3857" t="str">
            <v>San Miguel 1-2004</v>
          </cell>
          <cell r="G3857">
            <v>203.71</v>
          </cell>
          <cell r="H3857">
            <v>281.52</v>
          </cell>
          <cell r="V3857">
            <v>6166.45</v>
          </cell>
        </row>
        <row r="3858">
          <cell r="A3858" t="str">
            <v>San Miguel 1-2004-5</v>
          </cell>
          <cell r="B3858" t="str">
            <v>San Miguel 1-2004</v>
          </cell>
          <cell r="G3858">
            <v>258.01</v>
          </cell>
          <cell r="H3858">
            <v>290.89999999999998</v>
          </cell>
          <cell r="V3858">
            <v>7933.69</v>
          </cell>
        </row>
        <row r="3859">
          <cell r="A3859" t="str">
            <v>San Miguel 1-2004-6</v>
          </cell>
          <cell r="B3859" t="str">
            <v>San Miguel 1-2004</v>
          </cell>
          <cell r="G3859">
            <v>241.31</v>
          </cell>
          <cell r="H3859">
            <v>281.52</v>
          </cell>
          <cell r="V3859">
            <v>8533.64</v>
          </cell>
        </row>
        <row r="3860">
          <cell r="A3860" t="str">
            <v>San Miguel 1-2004-7</v>
          </cell>
          <cell r="B3860" t="str">
            <v>San Miguel 1-2004</v>
          </cell>
          <cell r="G3860">
            <v>268.39999999999998</v>
          </cell>
          <cell r="H3860">
            <v>290.89999999999998</v>
          </cell>
          <cell r="V3860">
            <v>9719.49</v>
          </cell>
        </row>
        <row r="3861">
          <cell r="A3861" t="str">
            <v>San Miguel 1-2004-8</v>
          </cell>
          <cell r="B3861" t="str">
            <v>San Miguel 1-2004</v>
          </cell>
          <cell r="G3861">
            <v>268.39999999999998</v>
          </cell>
          <cell r="H3861">
            <v>290.89999999999998</v>
          </cell>
          <cell r="V3861">
            <v>9740.41</v>
          </cell>
        </row>
        <row r="3862">
          <cell r="A3862" t="str">
            <v>San Miguel 1-2004-9</v>
          </cell>
          <cell r="B3862" t="str">
            <v>San Miguel 1-2004</v>
          </cell>
          <cell r="G3862">
            <v>259.74</v>
          </cell>
          <cell r="H3862">
            <v>281.52</v>
          </cell>
          <cell r="V3862">
            <v>8901.6299999999992</v>
          </cell>
        </row>
        <row r="3863">
          <cell r="A3863" t="str">
            <v>San Miguel 1-2004-10</v>
          </cell>
          <cell r="B3863" t="str">
            <v>San Miguel 1-2004</v>
          </cell>
          <cell r="G3863">
            <v>245.89</v>
          </cell>
          <cell r="H3863">
            <v>290.89999999999998</v>
          </cell>
          <cell r="V3863">
            <v>8432.94</v>
          </cell>
        </row>
        <row r="3864">
          <cell r="A3864" t="str">
            <v>San Miguel 1-2004-11</v>
          </cell>
          <cell r="B3864" t="str">
            <v>San Miguel 1-2004</v>
          </cell>
          <cell r="G3864">
            <v>202.27</v>
          </cell>
          <cell r="H3864">
            <v>281.52</v>
          </cell>
          <cell r="V3864">
            <v>6575.67</v>
          </cell>
        </row>
        <row r="3865">
          <cell r="A3865" t="str">
            <v>San Miguel 1-2004-12</v>
          </cell>
          <cell r="B3865" t="str">
            <v>San Miguel 1-2004</v>
          </cell>
          <cell r="G3865">
            <v>212.99</v>
          </cell>
          <cell r="H3865">
            <v>290.89999999999998</v>
          </cell>
          <cell r="V3865">
            <v>7358.41</v>
          </cell>
        </row>
        <row r="3866">
          <cell r="A3866" t="str">
            <v>San Miguel 1-2005-1</v>
          </cell>
          <cell r="B3866" t="str">
            <v>San Miguel 1-2005</v>
          </cell>
          <cell r="G3866">
            <v>225.11</v>
          </cell>
          <cell r="H3866">
            <v>290.89999999999998</v>
          </cell>
          <cell r="V3866">
            <v>6781.97</v>
          </cell>
        </row>
        <row r="3867">
          <cell r="A3867" t="str">
            <v>San Miguel 1-2005-2</v>
          </cell>
          <cell r="B3867" t="str">
            <v>San Miguel 1-2005</v>
          </cell>
          <cell r="G3867">
            <v>188.78</v>
          </cell>
          <cell r="H3867">
            <v>262.75</v>
          </cell>
          <cell r="V3867">
            <v>5382.01</v>
          </cell>
        </row>
        <row r="3868">
          <cell r="A3868" t="str">
            <v>San Miguel 1-2005-3</v>
          </cell>
          <cell r="B3868" t="str">
            <v>San Miguel 1-2005</v>
          </cell>
          <cell r="G3868">
            <v>205.98</v>
          </cell>
          <cell r="H3868">
            <v>290.89999999999998</v>
          </cell>
          <cell r="V3868">
            <v>5023.75</v>
          </cell>
        </row>
        <row r="3869">
          <cell r="A3869" t="str">
            <v>San Miguel 1-2005-4</v>
          </cell>
          <cell r="B3869" t="str">
            <v>San Miguel 1-2005</v>
          </cell>
          <cell r="G3869">
            <v>202.27</v>
          </cell>
          <cell r="H3869">
            <v>281.52</v>
          </cell>
          <cell r="V3869">
            <v>5539.28</v>
          </cell>
        </row>
        <row r="3870">
          <cell r="A3870" t="str">
            <v>San Miguel 1-2005-5</v>
          </cell>
          <cell r="B3870" t="str">
            <v>San Miguel 1-2005</v>
          </cell>
          <cell r="G3870">
            <v>259.74</v>
          </cell>
          <cell r="H3870">
            <v>290.89999999999998</v>
          </cell>
          <cell r="V3870">
            <v>7406.26</v>
          </cell>
        </row>
        <row r="3871">
          <cell r="A3871" t="str">
            <v>San Miguel 1-2005-6</v>
          </cell>
          <cell r="B3871" t="str">
            <v>San Miguel 1-2005</v>
          </cell>
          <cell r="G3871">
            <v>241.31</v>
          </cell>
          <cell r="H3871">
            <v>281.52</v>
          </cell>
          <cell r="V3871">
            <v>7873.98</v>
          </cell>
        </row>
        <row r="3872">
          <cell r="A3872" t="str">
            <v>San Miguel 1-2005-7</v>
          </cell>
          <cell r="B3872" t="str">
            <v>San Miguel 1-2005</v>
          </cell>
          <cell r="G3872">
            <v>268.39999999999998</v>
          </cell>
          <cell r="H3872">
            <v>290.89999999999998</v>
          </cell>
          <cell r="V3872">
            <v>8851.1</v>
          </cell>
        </row>
        <row r="3873">
          <cell r="A3873" t="str">
            <v>San Miguel 1-2005-8</v>
          </cell>
          <cell r="B3873" t="str">
            <v>San Miguel 1-2005</v>
          </cell>
          <cell r="G3873">
            <v>268.39999999999998</v>
          </cell>
          <cell r="H3873">
            <v>290.89999999999998</v>
          </cell>
          <cell r="V3873">
            <v>9004</v>
          </cell>
        </row>
        <row r="3874">
          <cell r="A3874" t="str">
            <v>San Miguel 1-2005-9</v>
          </cell>
          <cell r="B3874" t="str">
            <v>San Miguel 1-2005</v>
          </cell>
          <cell r="G3874">
            <v>259.74</v>
          </cell>
          <cell r="H3874">
            <v>281.52</v>
          </cell>
          <cell r="V3874">
            <v>7997.77</v>
          </cell>
        </row>
        <row r="3875">
          <cell r="A3875" t="str">
            <v>San Miguel 1-2005-10</v>
          </cell>
          <cell r="B3875" t="str">
            <v>San Miguel 1-2005</v>
          </cell>
          <cell r="G3875">
            <v>247.62</v>
          </cell>
          <cell r="H3875">
            <v>290.89999999999998</v>
          </cell>
          <cell r="V3875">
            <v>7630.78</v>
          </cell>
        </row>
        <row r="3876">
          <cell r="A3876" t="str">
            <v>San Miguel 1-2005-11</v>
          </cell>
          <cell r="B3876" t="str">
            <v>San Miguel 1-2005</v>
          </cell>
          <cell r="G3876">
            <v>202.27</v>
          </cell>
          <cell r="H3876">
            <v>281.52</v>
          </cell>
          <cell r="V3876">
            <v>6173.14</v>
          </cell>
        </row>
        <row r="3877">
          <cell r="A3877" t="str">
            <v>San Miguel 1-2005-12</v>
          </cell>
          <cell r="B3877" t="str">
            <v>San Miguel 1-2005</v>
          </cell>
          <cell r="G3877">
            <v>214.71</v>
          </cell>
          <cell r="H3877">
            <v>290.89999999999998</v>
          </cell>
          <cell r="V3877">
            <v>6720.3</v>
          </cell>
        </row>
        <row r="3878">
          <cell r="A3878" t="str">
            <v>San Miguel 1-2006-1</v>
          </cell>
          <cell r="B3878" t="str">
            <v>San Miguel 1-2006</v>
          </cell>
          <cell r="G3878">
            <v>237.23</v>
          </cell>
          <cell r="H3878">
            <v>290.89999999999998</v>
          </cell>
          <cell r="V3878">
            <v>6532.22</v>
          </cell>
        </row>
        <row r="3879">
          <cell r="A3879" t="str">
            <v>San Miguel 1-2006-2</v>
          </cell>
          <cell r="B3879" t="str">
            <v>San Miguel 1-2006</v>
          </cell>
          <cell r="G3879">
            <v>188.78</v>
          </cell>
          <cell r="H3879">
            <v>262.75</v>
          </cell>
          <cell r="V3879">
            <v>4778.22</v>
          </cell>
        </row>
        <row r="3880">
          <cell r="A3880" t="str">
            <v>San Miguel 1-2006-3</v>
          </cell>
          <cell r="B3880" t="str">
            <v>San Miguel 1-2006</v>
          </cell>
          <cell r="G3880">
            <v>197.32</v>
          </cell>
          <cell r="H3880">
            <v>290.89999999999998</v>
          </cell>
          <cell r="V3880">
            <v>4659.47</v>
          </cell>
        </row>
        <row r="3881">
          <cell r="A3881" t="str">
            <v>San Miguel 1-2006-4</v>
          </cell>
          <cell r="B3881" t="str">
            <v>San Miguel 1-2006</v>
          </cell>
          <cell r="G3881">
            <v>202.27</v>
          </cell>
          <cell r="H3881">
            <v>281.52</v>
          </cell>
          <cell r="V3881">
            <v>5136.87</v>
          </cell>
        </row>
        <row r="3882">
          <cell r="A3882" t="str">
            <v>San Miguel 1-2006-5</v>
          </cell>
          <cell r="B3882" t="str">
            <v>San Miguel 1-2006</v>
          </cell>
          <cell r="G3882">
            <v>259.74</v>
          </cell>
          <cell r="H3882">
            <v>290.89999999999998</v>
          </cell>
          <cell r="V3882">
            <v>6934.07</v>
          </cell>
        </row>
        <row r="3883">
          <cell r="A3883" t="str">
            <v>San Miguel 1-2006-6</v>
          </cell>
          <cell r="B3883" t="str">
            <v>San Miguel 1-2006</v>
          </cell>
          <cell r="G3883">
            <v>259.74</v>
          </cell>
          <cell r="H3883">
            <v>281.52</v>
          </cell>
          <cell r="V3883">
            <v>7930.91</v>
          </cell>
        </row>
        <row r="3884">
          <cell r="A3884" t="str">
            <v>San Miguel 1-2006-7</v>
          </cell>
          <cell r="B3884" t="str">
            <v>San Miguel 1-2006</v>
          </cell>
          <cell r="G3884">
            <v>268.39999999999998</v>
          </cell>
          <cell r="H3884">
            <v>290.89999999999998</v>
          </cell>
          <cell r="V3884">
            <v>8732.58</v>
          </cell>
        </row>
        <row r="3885">
          <cell r="A3885" t="str">
            <v>San Miguel 1-2006-8</v>
          </cell>
          <cell r="B3885" t="str">
            <v>San Miguel 1-2006</v>
          </cell>
          <cell r="G3885">
            <v>268.39999999999998</v>
          </cell>
          <cell r="H3885">
            <v>290.89999999999998</v>
          </cell>
          <cell r="V3885">
            <v>8495.4500000000007</v>
          </cell>
        </row>
        <row r="3886">
          <cell r="A3886" t="str">
            <v>San Miguel 1-2006-9</v>
          </cell>
          <cell r="B3886" t="str">
            <v>San Miguel 1-2006</v>
          </cell>
          <cell r="G3886">
            <v>260.58</v>
          </cell>
          <cell r="H3886">
            <v>281.52</v>
          </cell>
          <cell r="V3886">
            <v>7892.15</v>
          </cell>
        </row>
        <row r="3887">
          <cell r="A3887" t="str">
            <v>San Miguel 1-2006-10</v>
          </cell>
          <cell r="B3887" t="str">
            <v>San Miguel 1-2006</v>
          </cell>
          <cell r="G3887">
            <v>245.89</v>
          </cell>
          <cell r="H3887">
            <v>290.89999999999998</v>
          </cell>
          <cell r="V3887">
            <v>7007.35</v>
          </cell>
        </row>
        <row r="3888">
          <cell r="A3888" t="str">
            <v>San Miguel 1-2006-11</v>
          </cell>
          <cell r="B3888" t="str">
            <v>San Miguel 1-2006</v>
          </cell>
          <cell r="G3888">
            <v>201.01</v>
          </cell>
          <cell r="H3888">
            <v>281.52</v>
          </cell>
          <cell r="V3888">
            <v>5606.86</v>
          </cell>
        </row>
        <row r="3889">
          <cell r="A3889" t="str">
            <v>San Miguel 1-2006-12</v>
          </cell>
          <cell r="B3889" t="str">
            <v>San Miguel 1-2006</v>
          </cell>
          <cell r="G3889">
            <v>207.8</v>
          </cell>
          <cell r="H3889">
            <v>290.89999999999998</v>
          </cell>
          <cell r="V3889">
            <v>6306.09</v>
          </cell>
        </row>
        <row r="3890">
          <cell r="A3890" t="str">
            <v>San Miguel 1-2007-1</v>
          </cell>
          <cell r="B3890" t="str">
            <v>San Miguel 1-2007</v>
          </cell>
          <cell r="G3890">
            <v>233.76</v>
          </cell>
          <cell r="H3890">
            <v>290.89999999999998</v>
          </cell>
          <cell r="V3890">
            <v>6520.08</v>
          </cell>
        </row>
        <row r="3891">
          <cell r="A3891" t="str">
            <v>San Miguel 1-2007-2</v>
          </cell>
          <cell r="B3891" t="str">
            <v>San Miguel 1-2007</v>
          </cell>
          <cell r="G3891">
            <v>188.78</v>
          </cell>
          <cell r="H3891">
            <v>262.75</v>
          </cell>
          <cell r="V3891">
            <v>4493.2</v>
          </cell>
        </row>
        <row r="3892">
          <cell r="A3892" t="str">
            <v>San Miguel 1-2007-3</v>
          </cell>
          <cell r="B3892" t="str">
            <v>San Miguel 1-2007</v>
          </cell>
          <cell r="G3892">
            <v>204.25</v>
          </cell>
          <cell r="H3892">
            <v>290.89999999999998</v>
          </cell>
          <cell r="V3892">
            <v>4880.8599999999997</v>
          </cell>
        </row>
        <row r="3893">
          <cell r="A3893" t="str">
            <v>San Miguel 1-2007-4</v>
          </cell>
          <cell r="B3893" t="str">
            <v>San Miguel 1-2007</v>
          </cell>
          <cell r="G3893">
            <v>202.27</v>
          </cell>
          <cell r="H3893">
            <v>281.52</v>
          </cell>
          <cell r="V3893">
            <v>5256.3</v>
          </cell>
        </row>
        <row r="3894">
          <cell r="A3894" t="str">
            <v>San Miguel 1-2007-5</v>
          </cell>
          <cell r="B3894" t="str">
            <v>San Miguel 1-2007</v>
          </cell>
          <cell r="G3894">
            <v>251.09</v>
          </cell>
          <cell r="H3894">
            <v>290.89999999999998</v>
          </cell>
          <cell r="V3894">
            <v>6574.33</v>
          </cell>
        </row>
        <row r="3895">
          <cell r="A3895" t="str">
            <v>San Miguel 1-2007-6</v>
          </cell>
          <cell r="B3895" t="str">
            <v>San Miguel 1-2007</v>
          </cell>
          <cell r="G3895">
            <v>259.74</v>
          </cell>
          <cell r="H3895">
            <v>281.52</v>
          </cell>
          <cell r="V3895">
            <v>7737.11</v>
          </cell>
        </row>
        <row r="3896">
          <cell r="A3896" t="str">
            <v>San Miguel 1-2007-7</v>
          </cell>
          <cell r="B3896" t="str">
            <v>San Miguel 1-2007</v>
          </cell>
          <cell r="G3896">
            <v>268.39999999999998</v>
          </cell>
          <cell r="H3896">
            <v>290.89999999999998</v>
          </cell>
          <cell r="V3896">
            <v>8356.57</v>
          </cell>
        </row>
        <row r="3897">
          <cell r="A3897" t="str">
            <v>San Miguel 1-2007-8</v>
          </cell>
          <cell r="B3897" t="str">
            <v>San Miguel 1-2007</v>
          </cell>
          <cell r="G3897">
            <v>268.39999999999998</v>
          </cell>
          <cell r="H3897">
            <v>290.89999999999998</v>
          </cell>
          <cell r="V3897">
            <v>8033.06</v>
          </cell>
        </row>
        <row r="3898">
          <cell r="A3898" t="str">
            <v>San Miguel 1-2007-9</v>
          </cell>
          <cell r="B3898" t="str">
            <v>San Miguel 1-2007</v>
          </cell>
          <cell r="G3898">
            <v>259.74</v>
          </cell>
          <cell r="H3898">
            <v>281.52</v>
          </cell>
          <cell r="V3898">
            <v>7496.94</v>
          </cell>
        </row>
        <row r="3899">
          <cell r="A3899" t="str">
            <v>San Miguel 1-2007-10</v>
          </cell>
          <cell r="B3899" t="str">
            <v>San Miguel 1-2007</v>
          </cell>
          <cell r="G3899">
            <v>245.89</v>
          </cell>
          <cell r="H3899">
            <v>290.89999999999998</v>
          </cell>
          <cell r="V3899">
            <v>6773.73</v>
          </cell>
        </row>
        <row r="3900">
          <cell r="A3900" t="str">
            <v>San Miguel 1-2007-11</v>
          </cell>
          <cell r="B3900" t="str">
            <v>San Miguel 1-2007</v>
          </cell>
          <cell r="G3900">
            <v>164.15</v>
          </cell>
          <cell r="H3900">
            <v>281.52</v>
          </cell>
          <cell r="V3900">
            <v>4732.2700000000004</v>
          </cell>
        </row>
        <row r="3901">
          <cell r="A3901" t="str">
            <v>San Miguel 1-2007-12</v>
          </cell>
          <cell r="B3901" t="str">
            <v>San Miguel 1-2007</v>
          </cell>
          <cell r="G3901">
            <v>212.99</v>
          </cell>
          <cell r="H3901">
            <v>290.89999999999998</v>
          </cell>
          <cell r="V3901">
            <v>5958.35</v>
          </cell>
        </row>
        <row r="3902">
          <cell r="A3902" t="str">
            <v>San Miguel 1-2008-1</v>
          </cell>
          <cell r="B3902" t="str">
            <v>San Miguel 1-2008</v>
          </cell>
          <cell r="G3902">
            <v>237.23</v>
          </cell>
          <cell r="H3902">
            <v>290.89999999999998</v>
          </cell>
          <cell r="V3902">
            <v>6404.77</v>
          </cell>
        </row>
        <row r="3903">
          <cell r="A3903" t="str">
            <v>San Miguel 1-2008-2</v>
          </cell>
          <cell r="B3903" t="str">
            <v>San Miguel 1-2008</v>
          </cell>
          <cell r="G3903">
            <v>186.04</v>
          </cell>
          <cell r="H3903">
            <v>262.75</v>
          </cell>
          <cell r="V3903">
            <v>5126.1499999999996</v>
          </cell>
        </row>
        <row r="3904">
          <cell r="A3904" t="str">
            <v>San Miguel 1-2008-3</v>
          </cell>
          <cell r="B3904" t="str">
            <v>San Miguel 1-2008</v>
          </cell>
          <cell r="G3904">
            <v>200.79</v>
          </cell>
          <cell r="H3904">
            <v>290.89999999999998</v>
          </cell>
          <cell r="V3904">
            <v>5149.97</v>
          </cell>
        </row>
        <row r="3905">
          <cell r="A3905" t="str">
            <v>San Miguel 1-2008-4</v>
          </cell>
          <cell r="B3905" t="str">
            <v>San Miguel 1-2008</v>
          </cell>
          <cell r="G3905">
            <v>201.01</v>
          </cell>
          <cell r="H3905">
            <v>281.52</v>
          </cell>
          <cell r="V3905">
            <v>5262.68</v>
          </cell>
        </row>
        <row r="3906">
          <cell r="A3906" t="str">
            <v>San Miguel 1-2008-5</v>
          </cell>
          <cell r="B3906" t="str">
            <v>San Miguel 1-2008</v>
          </cell>
          <cell r="G3906">
            <v>259.74</v>
          </cell>
          <cell r="H3906">
            <v>290.89999999999998</v>
          </cell>
          <cell r="V3906">
            <v>7115.94</v>
          </cell>
        </row>
        <row r="3907">
          <cell r="A3907" t="str">
            <v>San Miguel 1-2008-6</v>
          </cell>
          <cell r="B3907" t="str">
            <v>San Miguel 1-2008</v>
          </cell>
          <cell r="G3907">
            <v>259.74</v>
          </cell>
          <cell r="H3907">
            <v>281.52</v>
          </cell>
          <cell r="V3907">
            <v>7745.45</v>
          </cell>
        </row>
        <row r="3908">
          <cell r="A3908" t="str">
            <v>San Miguel 1-2008-7</v>
          </cell>
          <cell r="B3908" t="str">
            <v>San Miguel 1-2008</v>
          </cell>
          <cell r="G3908">
            <v>268.39999999999998</v>
          </cell>
          <cell r="H3908">
            <v>290.89999999999998</v>
          </cell>
          <cell r="V3908">
            <v>8701.17</v>
          </cell>
        </row>
        <row r="3909">
          <cell r="A3909" t="str">
            <v>San Miguel 1-2008-8</v>
          </cell>
          <cell r="B3909" t="str">
            <v>San Miguel 1-2008</v>
          </cell>
          <cell r="G3909">
            <v>261.48</v>
          </cell>
          <cell r="H3909">
            <v>290.89999999999998</v>
          </cell>
          <cell r="V3909">
            <v>8764.77</v>
          </cell>
        </row>
        <row r="3910">
          <cell r="A3910" t="str">
            <v>San Miguel 1-2008-9</v>
          </cell>
          <cell r="B3910" t="str">
            <v>San Miguel 1-2008</v>
          </cell>
          <cell r="G3910">
            <v>254.72</v>
          </cell>
          <cell r="H3910">
            <v>281.52</v>
          </cell>
          <cell r="V3910">
            <v>8055.82</v>
          </cell>
        </row>
        <row r="3911">
          <cell r="A3911" t="str">
            <v>San Miguel 1-2008-10</v>
          </cell>
          <cell r="B3911" t="str">
            <v>San Miguel 1-2008</v>
          </cell>
          <cell r="G3911">
            <v>247.62</v>
          </cell>
          <cell r="H3911">
            <v>290.89999999999998</v>
          </cell>
          <cell r="V3911">
            <v>7131.92</v>
          </cell>
        </row>
        <row r="3912">
          <cell r="A3912" t="str">
            <v>San Miguel 1-2008-11</v>
          </cell>
          <cell r="B3912" t="str">
            <v>San Miguel 1-2008</v>
          </cell>
          <cell r="G3912">
            <v>202.27</v>
          </cell>
          <cell r="H3912">
            <v>281.52</v>
          </cell>
          <cell r="V3912">
            <v>5453.65</v>
          </cell>
        </row>
        <row r="3913">
          <cell r="A3913" t="str">
            <v>San Miguel 1-2008-12</v>
          </cell>
          <cell r="B3913" t="str">
            <v>San Miguel 1-2008</v>
          </cell>
          <cell r="G3913">
            <v>212.99</v>
          </cell>
          <cell r="H3913">
            <v>290.89999999999998</v>
          </cell>
          <cell r="V3913">
            <v>6079.42</v>
          </cell>
        </row>
        <row r="3914">
          <cell r="A3914" t="str">
            <v>San Miguel 1-2009-1</v>
          </cell>
          <cell r="B3914" t="str">
            <v>San Miguel 1-2009</v>
          </cell>
          <cell r="G3914">
            <v>237.23</v>
          </cell>
          <cell r="H3914">
            <v>290.89999999999998</v>
          </cell>
          <cell r="V3914">
            <v>6355.97</v>
          </cell>
        </row>
        <row r="3915">
          <cell r="A3915" t="str">
            <v>San Miguel 1-2009-2</v>
          </cell>
          <cell r="B3915" t="str">
            <v>San Miguel 1-2009</v>
          </cell>
          <cell r="G3915">
            <v>188.78</v>
          </cell>
          <cell r="H3915">
            <v>262.75</v>
          </cell>
          <cell r="V3915">
            <v>5075.54</v>
          </cell>
        </row>
        <row r="3916">
          <cell r="A3916" t="str">
            <v>San Miguel 1-2009-3</v>
          </cell>
          <cell r="B3916" t="str">
            <v>San Miguel 1-2009</v>
          </cell>
          <cell r="G3916">
            <v>209.01</v>
          </cell>
          <cell r="H3916">
            <v>290.89999999999998</v>
          </cell>
          <cell r="V3916">
            <v>5221.43</v>
          </cell>
        </row>
        <row r="3917">
          <cell r="A3917" t="str">
            <v>San Miguel 1-2009-4</v>
          </cell>
          <cell r="B3917" t="str">
            <v>San Miguel 1-2009</v>
          </cell>
          <cell r="G3917">
            <v>202.27</v>
          </cell>
          <cell r="H3917">
            <v>281.52</v>
          </cell>
          <cell r="V3917">
            <v>5378.8</v>
          </cell>
        </row>
        <row r="3918">
          <cell r="A3918" t="str">
            <v>San Miguel 1-2009-5</v>
          </cell>
          <cell r="B3918" t="str">
            <v>San Miguel 1-2009</v>
          </cell>
          <cell r="G3918">
            <v>261.23</v>
          </cell>
          <cell r="H3918">
            <v>290.89999999999998</v>
          </cell>
          <cell r="V3918">
            <v>7342.33</v>
          </cell>
        </row>
        <row r="3919">
          <cell r="A3919" t="str">
            <v>San Miguel 1-2009-6</v>
          </cell>
          <cell r="B3919" t="str">
            <v>San Miguel 1-2009</v>
          </cell>
          <cell r="G3919">
            <v>259.74</v>
          </cell>
          <cell r="H3919">
            <v>281.52</v>
          </cell>
          <cell r="V3919">
            <v>8188.25</v>
          </cell>
        </row>
        <row r="3920">
          <cell r="A3920" t="str">
            <v>San Miguel 1-2009-7</v>
          </cell>
          <cell r="B3920" t="str">
            <v>San Miguel 1-2009</v>
          </cell>
          <cell r="G3920">
            <v>268.39999999999998</v>
          </cell>
          <cell r="H3920">
            <v>290.89999999999998</v>
          </cell>
          <cell r="V3920">
            <v>8778.5</v>
          </cell>
        </row>
        <row r="3921">
          <cell r="A3921" t="str">
            <v>San Miguel 1-2009-8</v>
          </cell>
          <cell r="B3921" t="str">
            <v>San Miguel 1-2009</v>
          </cell>
          <cell r="G3921">
            <v>268.39999999999998</v>
          </cell>
          <cell r="H3921">
            <v>290.89999999999998</v>
          </cell>
          <cell r="V3921">
            <v>8632.64</v>
          </cell>
        </row>
        <row r="3922">
          <cell r="A3922" t="str">
            <v>San Miguel 1-2009-9</v>
          </cell>
          <cell r="B3922" t="str">
            <v>San Miguel 1-2009</v>
          </cell>
          <cell r="G3922">
            <v>260.58</v>
          </cell>
          <cell r="H3922">
            <v>281.52</v>
          </cell>
          <cell r="V3922">
            <v>8005.4</v>
          </cell>
        </row>
        <row r="3923">
          <cell r="A3923" t="str">
            <v>San Miguel 1-2009-10</v>
          </cell>
          <cell r="B3923" t="str">
            <v>San Miguel 1-2009</v>
          </cell>
          <cell r="G3923">
            <v>247.62</v>
          </cell>
          <cell r="H3923">
            <v>290.89999999999998</v>
          </cell>
          <cell r="V3923">
            <v>7285.45</v>
          </cell>
        </row>
        <row r="3924">
          <cell r="A3924" t="str">
            <v>San Miguel 1-2009-11</v>
          </cell>
          <cell r="B3924" t="str">
            <v>San Miguel 1-2009</v>
          </cell>
          <cell r="G3924">
            <v>202.27</v>
          </cell>
          <cell r="H3924">
            <v>281.52</v>
          </cell>
          <cell r="V3924">
            <v>5669.08</v>
          </cell>
        </row>
        <row r="3925">
          <cell r="A3925" t="str">
            <v>San Miguel 1-2009-12</v>
          </cell>
          <cell r="B3925" t="str">
            <v>San Miguel 1-2009</v>
          </cell>
          <cell r="G3925">
            <v>212.99</v>
          </cell>
          <cell r="H3925">
            <v>290.89999999999998</v>
          </cell>
          <cell r="V3925">
            <v>6290.83</v>
          </cell>
        </row>
        <row r="3926">
          <cell r="A3926" t="str">
            <v>San Miguel 1-2010-1</v>
          </cell>
          <cell r="B3926" t="str">
            <v>San Miguel 1-2010</v>
          </cell>
          <cell r="G3926">
            <v>237.23</v>
          </cell>
          <cell r="H3926">
            <v>290.89999999999998</v>
          </cell>
          <cell r="V3926">
            <v>6690.47</v>
          </cell>
        </row>
        <row r="3927">
          <cell r="A3927" t="str">
            <v>San Miguel 1-2010-2</v>
          </cell>
          <cell r="B3927" t="str">
            <v>San Miguel 1-2010</v>
          </cell>
          <cell r="G3927">
            <v>187.61</v>
          </cell>
          <cell r="H3927">
            <v>262.75</v>
          </cell>
          <cell r="V3927">
            <v>5119.9799999999996</v>
          </cell>
        </row>
        <row r="3928">
          <cell r="A3928" t="str">
            <v>San Miguel 1-2010-3</v>
          </cell>
          <cell r="B3928" t="str">
            <v>San Miguel 1-2010</v>
          </cell>
          <cell r="G3928">
            <v>207.71</v>
          </cell>
          <cell r="H3928">
            <v>290.89999999999998</v>
          </cell>
          <cell r="V3928">
            <v>5506.68</v>
          </cell>
        </row>
        <row r="3929">
          <cell r="A3929" t="str">
            <v>San Miguel 1-2010-4</v>
          </cell>
          <cell r="B3929" t="str">
            <v>San Miguel 1-2010</v>
          </cell>
          <cell r="G3929">
            <v>202.27</v>
          </cell>
          <cell r="H3929">
            <v>281.52</v>
          </cell>
          <cell r="V3929">
            <v>5258.59</v>
          </cell>
        </row>
        <row r="3930">
          <cell r="A3930" t="str">
            <v>San Miguel 1-2010-5</v>
          </cell>
          <cell r="B3930" t="str">
            <v>San Miguel 1-2010</v>
          </cell>
          <cell r="G3930">
            <v>243.98</v>
          </cell>
          <cell r="H3930">
            <v>290.89999999999998</v>
          </cell>
          <cell r="V3930">
            <v>7030.84</v>
          </cell>
        </row>
        <row r="3931">
          <cell r="A3931" t="str">
            <v>San Miguel 1-2010-6</v>
          </cell>
          <cell r="B3931" t="str">
            <v>San Miguel 1-2010</v>
          </cell>
          <cell r="G3931">
            <v>259.74</v>
          </cell>
          <cell r="H3931">
            <v>281.52</v>
          </cell>
          <cell r="V3931">
            <v>8223.58</v>
          </cell>
        </row>
        <row r="3932">
          <cell r="A3932" t="str">
            <v>San Miguel 1-2010-7</v>
          </cell>
          <cell r="B3932" t="str">
            <v>San Miguel 1-2010</v>
          </cell>
          <cell r="G3932">
            <v>268.39999999999998</v>
          </cell>
          <cell r="H3932">
            <v>290.89999999999998</v>
          </cell>
          <cell r="V3932">
            <v>9016.08</v>
          </cell>
        </row>
        <row r="3933">
          <cell r="A3933" t="str">
            <v>San Miguel 1-2010-8</v>
          </cell>
          <cell r="B3933" t="str">
            <v>San Miguel 1-2010</v>
          </cell>
          <cell r="G3933">
            <v>266.67</v>
          </cell>
          <cell r="H3933">
            <v>290.89999999999998</v>
          </cell>
          <cell r="V3933">
            <v>9200.0400000000009</v>
          </cell>
        </row>
        <row r="3934">
          <cell r="A3934" t="str">
            <v>San Miguel 1-2010-9</v>
          </cell>
          <cell r="B3934" t="str">
            <v>San Miguel 1-2010</v>
          </cell>
          <cell r="G3934">
            <v>259.74</v>
          </cell>
          <cell r="H3934">
            <v>281.52</v>
          </cell>
          <cell r="V3934">
            <v>8359.2800000000007</v>
          </cell>
        </row>
        <row r="3935">
          <cell r="A3935" t="str">
            <v>San Miguel 1-2010-10</v>
          </cell>
          <cell r="B3935" t="str">
            <v>San Miguel 1-2010</v>
          </cell>
          <cell r="G3935">
            <v>247.62</v>
          </cell>
          <cell r="H3935">
            <v>290.89999999999998</v>
          </cell>
          <cell r="V3935">
            <v>7418.54</v>
          </cell>
        </row>
        <row r="3936">
          <cell r="A3936" t="str">
            <v>San Miguel 1-2010-11</v>
          </cell>
          <cell r="B3936" t="str">
            <v>San Miguel 1-2010</v>
          </cell>
          <cell r="G3936">
            <v>201.01</v>
          </cell>
          <cell r="H3936">
            <v>281.52</v>
          </cell>
          <cell r="V3936">
            <v>6027.57</v>
          </cell>
        </row>
        <row r="3937">
          <cell r="A3937" t="str">
            <v>San Miguel 1-2010-12</v>
          </cell>
          <cell r="B3937" t="str">
            <v>San Miguel 1-2010</v>
          </cell>
          <cell r="G3937">
            <v>212.99</v>
          </cell>
          <cell r="H3937">
            <v>290.89999999999998</v>
          </cell>
          <cell r="V3937">
            <v>6464.95</v>
          </cell>
        </row>
        <row r="3938">
          <cell r="A3938" t="str">
            <v>San Miguel 1-2011-1</v>
          </cell>
          <cell r="B3938" t="str">
            <v>San Miguel 1-2011</v>
          </cell>
          <cell r="G3938">
            <v>237.23</v>
          </cell>
          <cell r="H3938">
            <v>290.89999999999998</v>
          </cell>
          <cell r="V3938">
            <v>6774.13</v>
          </cell>
        </row>
        <row r="3939">
          <cell r="A3939" t="str">
            <v>San Miguel 1-2011-2</v>
          </cell>
          <cell r="B3939" t="str">
            <v>San Miguel 1-2011</v>
          </cell>
          <cell r="G3939">
            <v>188.78</v>
          </cell>
          <cell r="H3939">
            <v>262.75</v>
          </cell>
          <cell r="V3939">
            <v>4913.21</v>
          </cell>
        </row>
        <row r="3940">
          <cell r="A3940" t="str">
            <v>San Miguel 1-2011-3</v>
          </cell>
          <cell r="B3940" t="str">
            <v>San Miguel 1-2011</v>
          </cell>
          <cell r="G3940">
            <v>209.01</v>
          </cell>
          <cell r="H3940">
            <v>290.89999999999998</v>
          </cell>
          <cell r="V3940">
            <v>5197.01</v>
          </cell>
        </row>
        <row r="3941">
          <cell r="A3941" t="str">
            <v>San Miguel 1-2011-4</v>
          </cell>
          <cell r="B3941" t="str">
            <v>San Miguel 1-2011</v>
          </cell>
          <cell r="G3941">
            <v>202.27</v>
          </cell>
          <cell r="H3941">
            <v>281.52</v>
          </cell>
          <cell r="V3941">
            <v>5518.4</v>
          </cell>
        </row>
        <row r="3942">
          <cell r="A3942" t="str">
            <v>San Miguel 1-2011-5</v>
          </cell>
          <cell r="B3942" t="str">
            <v>San Miguel 1-2011</v>
          </cell>
          <cell r="G3942">
            <v>262.60000000000002</v>
          </cell>
          <cell r="H3942">
            <v>290.89999999999998</v>
          </cell>
          <cell r="V3942">
            <v>7267.8</v>
          </cell>
        </row>
        <row r="3943">
          <cell r="A3943" t="str">
            <v>San Miguel 1-2011-6</v>
          </cell>
          <cell r="B3943" t="str">
            <v>San Miguel 1-2011</v>
          </cell>
          <cell r="G3943">
            <v>259.74</v>
          </cell>
          <cell r="H3943">
            <v>281.52</v>
          </cell>
          <cell r="V3943">
            <v>8584.93</v>
          </cell>
        </row>
        <row r="3944">
          <cell r="A3944" t="str">
            <v>San Miguel 1-2011-7</v>
          </cell>
          <cell r="B3944" t="str">
            <v>San Miguel 1-2011</v>
          </cell>
          <cell r="G3944">
            <v>268.39999999999998</v>
          </cell>
          <cell r="H3944">
            <v>290.89999999999998</v>
          </cell>
          <cell r="V3944">
            <v>9234.16</v>
          </cell>
        </row>
        <row r="3945">
          <cell r="A3945" t="str">
            <v>San Miguel 1-2011-8</v>
          </cell>
          <cell r="B3945" t="str">
            <v>San Miguel 1-2011</v>
          </cell>
          <cell r="G3945">
            <v>268.39999999999998</v>
          </cell>
          <cell r="H3945">
            <v>290.89999999999998</v>
          </cell>
          <cell r="V3945">
            <v>9118.67</v>
          </cell>
        </row>
        <row r="3946">
          <cell r="A3946" t="str">
            <v>San Miguel 1-2011-9</v>
          </cell>
          <cell r="B3946" t="str">
            <v>San Miguel 1-2011</v>
          </cell>
          <cell r="G3946">
            <v>259.74</v>
          </cell>
          <cell r="H3946">
            <v>281.52</v>
          </cell>
          <cell r="V3946">
            <v>8014.73</v>
          </cell>
        </row>
        <row r="3947">
          <cell r="A3947" t="str">
            <v>San Miguel 1-2011-10</v>
          </cell>
          <cell r="B3947" t="str">
            <v>San Miguel 1-2011</v>
          </cell>
          <cell r="G3947">
            <v>247.62</v>
          </cell>
          <cell r="H3947">
            <v>290.89999999999998</v>
          </cell>
          <cell r="V3947">
            <v>7240.71</v>
          </cell>
        </row>
        <row r="3948">
          <cell r="A3948" t="str">
            <v>San Miguel 1-2011-11</v>
          </cell>
          <cell r="B3948" t="str">
            <v>San Miguel 1-2011</v>
          </cell>
          <cell r="G3948">
            <v>194.31</v>
          </cell>
          <cell r="H3948">
            <v>281.52</v>
          </cell>
          <cell r="V3948">
            <v>6029.19</v>
          </cell>
        </row>
        <row r="3949">
          <cell r="A3949" t="str">
            <v>San Miguel 1-2011-12</v>
          </cell>
          <cell r="B3949" t="str">
            <v>San Miguel 1-2011</v>
          </cell>
          <cell r="G3949">
            <v>211.26</v>
          </cell>
          <cell r="H3949">
            <v>290.89999999999998</v>
          </cell>
          <cell r="V3949">
            <v>6144.92</v>
          </cell>
        </row>
        <row r="3950">
          <cell r="A3950" t="str">
            <v>San Miguel 1-2012-1</v>
          </cell>
          <cell r="B3950" t="str">
            <v>San Miguel 1-2012</v>
          </cell>
          <cell r="G3950">
            <v>237.23</v>
          </cell>
          <cell r="H3950">
            <v>290.89999999999998</v>
          </cell>
          <cell r="V3950">
            <v>6799.98</v>
          </cell>
        </row>
        <row r="3951">
          <cell r="A3951" t="str">
            <v>San Miguel 1-2012-2</v>
          </cell>
          <cell r="B3951" t="str">
            <v>San Miguel 1-2012</v>
          </cell>
          <cell r="G3951">
            <v>175.1</v>
          </cell>
          <cell r="H3951">
            <v>262.75</v>
          </cell>
          <cell r="V3951">
            <v>4674.84</v>
          </cell>
        </row>
        <row r="3952">
          <cell r="A3952" t="str">
            <v>San Miguel 1-2012-3</v>
          </cell>
          <cell r="B3952" t="str">
            <v>San Miguel 1-2012</v>
          </cell>
          <cell r="G3952">
            <v>209.01</v>
          </cell>
          <cell r="H3952">
            <v>290.89999999999998</v>
          </cell>
          <cell r="V3952">
            <v>5178.91</v>
          </cell>
        </row>
        <row r="3953">
          <cell r="A3953" t="str">
            <v>San Miguel 1-2012-4</v>
          </cell>
          <cell r="B3953" t="str">
            <v>San Miguel 1-2012</v>
          </cell>
          <cell r="G3953">
            <v>202.27</v>
          </cell>
          <cell r="H3953">
            <v>281.52</v>
          </cell>
          <cell r="V3953">
            <v>5339.41</v>
          </cell>
        </row>
        <row r="3954">
          <cell r="A3954" t="str">
            <v>San Miguel 1-2012-5</v>
          </cell>
          <cell r="B3954" t="str">
            <v>San Miguel 1-2012</v>
          </cell>
          <cell r="G3954">
            <v>262.60000000000002</v>
          </cell>
          <cell r="H3954">
            <v>290.89999999999998</v>
          </cell>
          <cell r="V3954">
            <v>7716.87</v>
          </cell>
        </row>
        <row r="3955">
          <cell r="A3955" t="str">
            <v>San Miguel 1-2012-6</v>
          </cell>
          <cell r="B3955" t="str">
            <v>San Miguel 1-2012</v>
          </cell>
          <cell r="G3955">
            <v>258.07</v>
          </cell>
          <cell r="H3955">
            <v>281.52</v>
          </cell>
          <cell r="V3955">
            <v>8599.14</v>
          </cell>
        </row>
        <row r="3956">
          <cell r="A3956" t="str">
            <v>San Miguel 1-2012-7</v>
          </cell>
          <cell r="B3956" t="str">
            <v>San Miguel 1-2012</v>
          </cell>
          <cell r="G3956">
            <v>268.39999999999998</v>
          </cell>
          <cell r="H3956">
            <v>290.89999999999998</v>
          </cell>
          <cell r="V3956">
            <v>9258.94</v>
          </cell>
        </row>
        <row r="3957">
          <cell r="A3957" t="str">
            <v>San Miguel 1-2012-8</v>
          </cell>
          <cell r="B3957" t="str">
            <v>San Miguel 1-2012</v>
          </cell>
          <cell r="G3957">
            <v>268.39999999999998</v>
          </cell>
          <cell r="H3957">
            <v>290.89999999999998</v>
          </cell>
          <cell r="V3957">
            <v>9070.0300000000007</v>
          </cell>
        </row>
        <row r="3958">
          <cell r="A3958" t="str">
            <v>San Miguel 1-2012-9</v>
          </cell>
          <cell r="B3958" t="str">
            <v>San Miguel 1-2012</v>
          </cell>
          <cell r="G3958">
            <v>259.74</v>
          </cell>
          <cell r="H3958">
            <v>281.52</v>
          </cell>
          <cell r="V3958">
            <v>8402.5</v>
          </cell>
        </row>
        <row r="3959">
          <cell r="A3959" t="str">
            <v>San Miguel 1-2012-10</v>
          </cell>
          <cell r="B3959" t="str">
            <v>San Miguel 1-2012</v>
          </cell>
          <cell r="G3959">
            <v>230.31</v>
          </cell>
          <cell r="H3959">
            <v>290.89999999999998</v>
          </cell>
          <cell r="V3959">
            <v>7306.38</v>
          </cell>
        </row>
        <row r="3960">
          <cell r="A3960" t="str">
            <v>San Miguel 1-2012-11</v>
          </cell>
          <cell r="B3960" t="str">
            <v>San Miguel 1-2012</v>
          </cell>
          <cell r="G3960">
            <v>202.27</v>
          </cell>
          <cell r="H3960">
            <v>281.52</v>
          </cell>
          <cell r="V3960">
            <v>5871.91</v>
          </cell>
        </row>
        <row r="3961">
          <cell r="A3961" t="str">
            <v>San Miguel 1-2012-12</v>
          </cell>
          <cell r="B3961" t="str">
            <v>San Miguel 1-2012</v>
          </cell>
          <cell r="G3961">
            <v>211.26</v>
          </cell>
          <cell r="H3961">
            <v>290.89999999999998</v>
          </cell>
          <cell r="V3961">
            <v>6214.09</v>
          </cell>
        </row>
        <row r="3962">
          <cell r="A3962" t="str">
            <v>San Miguel 1-2013-1</v>
          </cell>
          <cell r="B3962" t="str">
            <v>San Miguel 1-2013</v>
          </cell>
          <cell r="G3962">
            <v>237.23</v>
          </cell>
          <cell r="H3962">
            <v>290.89999999999998</v>
          </cell>
          <cell r="V3962">
            <v>7020.13</v>
          </cell>
        </row>
        <row r="3963">
          <cell r="A3963" t="str">
            <v>San Miguel 1-2013-2</v>
          </cell>
          <cell r="B3963" t="str">
            <v>San Miguel 1-2013</v>
          </cell>
          <cell r="G3963">
            <v>188.78</v>
          </cell>
          <cell r="H3963">
            <v>262.75</v>
          </cell>
          <cell r="V3963">
            <v>5086.32</v>
          </cell>
        </row>
        <row r="3964">
          <cell r="A3964" t="str">
            <v>San Miguel 1-2013-3</v>
          </cell>
          <cell r="B3964" t="str">
            <v>San Miguel 1-2013</v>
          </cell>
          <cell r="G3964">
            <v>195.59</v>
          </cell>
          <cell r="H3964">
            <v>290.89999999999998</v>
          </cell>
          <cell r="V3964">
            <v>5305.32</v>
          </cell>
        </row>
        <row r="3965">
          <cell r="A3965" t="str">
            <v>San Miguel 1-2013-4</v>
          </cell>
          <cell r="B3965" t="str">
            <v>San Miguel 1-2013</v>
          </cell>
          <cell r="G3965">
            <v>202.27</v>
          </cell>
          <cell r="H3965">
            <v>281.52</v>
          </cell>
          <cell r="V3965">
            <v>5454.37</v>
          </cell>
        </row>
        <row r="3966">
          <cell r="A3966" t="str">
            <v>San Miguel 1-2013-5</v>
          </cell>
          <cell r="B3966" t="str">
            <v>San Miguel 1-2013</v>
          </cell>
          <cell r="G3966">
            <v>262.60000000000002</v>
          </cell>
          <cell r="H3966">
            <v>290.89999999999998</v>
          </cell>
          <cell r="V3966">
            <v>7706.73</v>
          </cell>
        </row>
        <row r="3967">
          <cell r="A3967" t="str">
            <v>San Miguel 1-2013-6</v>
          </cell>
          <cell r="B3967" t="str">
            <v>San Miguel 1-2013</v>
          </cell>
          <cell r="G3967">
            <v>259.74</v>
          </cell>
          <cell r="H3967">
            <v>281.52</v>
          </cell>
          <cell r="V3967">
            <v>8823.61</v>
          </cell>
        </row>
        <row r="3968">
          <cell r="A3968" t="str">
            <v>San Miguel 1-2013-7</v>
          </cell>
          <cell r="B3968" t="str">
            <v>San Miguel 1-2013</v>
          </cell>
          <cell r="G3968">
            <v>268.39999999999998</v>
          </cell>
          <cell r="H3968">
            <v>290.89999999999998</v>
          </cell>
          <cell r="V3968">
            <v>9521.33</v>
          </cell>
        </row>
        <row r="3969">
          <cell r="A3969" t="str">
            <v>San Miguel 1-2013-8</v>
          </cell>
          <cell r="B3969" t="str">
            <v>San Miguel 1-2013</v>
          </cell>
          <cell r="G3969">
            <v>268.39999999999998</v>
          </cell>
          <cell r="H3969">
            <v>290.89999999999998</v>
          </cell>
          <cell r="V3969">
            <v>9232.98</v>
          </cell>
        </row>
        <row r="3970">
          <cell r="A3970" t="str">
            <v>San Miguel 1-2013-9</v>
          </cell>
          <cell r="B3970" t="str">
            <v>San Miguel 1-2013</v>
          </cell>
          <cell r="G3970">
            <v>259.74</v>
          </cell>
          <cell r="H3970">
            <v>281.52</v>
          </cell>
          <cell r="V3970">
            <v>8271.9</v>
          </cell>
        </row>
        <row r="3971">
          <cell r="A3971" t="str">
            <v>San Miguel 1-2013-10</v>
          </cell>
          <cell r="B3971" t="str">
            <v>San Miguel 1-2013</v>
          </cell>
          <cell r="G3971">
            <v>247.62</v>
          </cell>
          <cell r="H3971">
            <v>290.89999999999998</v>
          </cell>
          <cell r="V3971">
            <v>7558.92</v>
          </cell>
        </row>
        <row r="3972">
          <cell r="A3972" t="str">
            <v>San Miguel 1-2013-11</v>
          </cell>
          <cell r="B3972" t="str">
            <v>San Miguel 1-2013</v>
          </cell>
          <cell r="G3972">
            <v>202.27</v>
          </cell>
          <cell r="H3972">
            <v>281.52</v>
          </cell>
          <cell r="V3972">
            <v>5881.21</v>
          </cell>
        </row>
        <row r="3973">
          <cell r="A3973" t="str">
            <v>San Miguel 1-2013-12</v>
          </cell>
          <cell r="B3973" t="str">
            <v>San Miguel 1-2013</v>
          </cell>
          <cell r="G3973">
            <v>211.26</v>
          </cell>
          <cell r="H3973">
            <v>290.89999999999998</v>
          </cell>
          <cell r="V3973">
            <v>6602.75</v>
          </cell>
        </row>
        <row r="3974">
          <cell r="A3974" t="str">
            <v>San Miguel 1-2014-1</v>
          </cell>
          <cell r="B3974" t="str">
            <v>San Miguel 1-2014</v>
          </cell>
          <cell r="G3974">
            <v>237.23</v>
          </cell>
          <cell r="H3974">
            <v>290.89999999999998</v>
          </cell>
          <cell r="V3974">
            <v>6704.48</v>
          </cell>
        </row>
        <row r="3975">
          <cell r="A3975" t="str">
            <v>San Miguel 1-2014-2</v>
          </cell>
          <cell r="B3975" t="str">
            <v>San Miguel 1-2014</v>
          </cell>
          <cell r="G3975">
            <v>186.05</v>
          </cell>
          <cell r="H3975">
            <v>262.75</v>
          </cell>
          <cell r="V3975">
            <v>5250.41</v>
          </cell>
        </row>
        <row r="3976">
          <cell r="A3976" t="str">
            <v>San Miguel 1-2014-3</v>
          </cell>
          <cell r="B3976" t="str">
            <v>San Miguel 1-2014</v>
          </cell>
          <cell r="G3976">
            <v>209.01</v>
          </cell>
          <cell r="H3976">
            <v>290.89999999999998</v>
          </cell>
          <cell r="V3976">
            <v>5294.08</v>
          </cell>
        </row>
        <row r="3977">
          <cell r="A3977" t="str">
            <v>San Miguel 1-2014-4</v>
          </cell>
          <cell r="B3977" t="str">
            <v>San Miguel 1-2014</v>
          </cell>
          <cell r="G3977">
            <v>202.27</v>
          </cell>
          <cell r="H3977">
            <v>281.52</v>
          </cell>
          <cell r="V3977">
            <v>5285.69</v>
          </cell>
        </row>
        <row r="3978">
          <cell r="A3978" t="str">
            <v>San Miguel 1-2014-5</v>
          </cell>
          <cell r="B3978" t="str">
            <v>San Miguel 1-2014</v>
          </cell>
          <cell r="G3978">
            <v>259.56</v>
          </cell>
          <cell r="H3978">
            <v>290.89999999999998</v>
          </cell>
          <cell r="V3978">
            <v>7587.45</v>
          </cell>
        </row>
        <row r="3979">
          <cell r="A3979" t="str">
            <v>San Miguel 1-2014-6</v>
          </cell>
          <cell r="B3979" t="str">
            <v>San Miguel 1-2014</v>
          </cell>
          <cell r="G3979">
            <v>259.74</v>
          </cell>
          <cell r="H3979">
            <v>281.52</v>
          </cell>
          <cell r="V3979">
            <v>8588.16</v>
          </cell>
        </row>
        <row r="3980">
          <cell r="A3980" t="str">
            <v>San Miguel 1-2014-7</v>
          </cell>
          <cell r="B3980" t="str">
            <v>San Miguel 1-2014</v>
          </cell>
          <cell r="G3980">
            <v>268.39999999999998</v>
          </cell>
          <cell r="H3980">
            <v>290.89999999999998</v>
          </cell>
          <cell r="V3980">
            <v>9359.14</v>
          </cell>
        </row>
        <row r="3981">
          <cell r="A3981" t="str">
            <v>San Miguel 1-2014-8</v>
          </cell>
          <cell r="B3981" t="str">
            <v>San Miguel 1-2014</v>
          </cell>
          <cell r="G3981">
            <v>268.39999999999998</v>
          </cell>
          <cell r="H3981">
            <v>290.89999999999998</v>
          </cell>
          <cell r="V3981">
            <v>9444.68</v>
          </cell>
        </row>
        <row r="3982">
          <cell r="A3982" t="str">
            <v>San Miguel 1-2014-9</v>
          </cell>
          <cell r="B3982" t="str">
            <v>San Miguel 1-2014</v>
          </cell>
          <cell r="G3982">
            <v>259.74</v>
          </cell>
          <cell r="H3982">
            <v>281.52</v>
          </cell>
          <cell r="V3982">
            <v>8544.27</v>
          </cell>
        </row>
        <row r="3983">
          <cell r="A3983" t="str">
            <v>San Miguel 1-2014-10</v>
          </cell>
          <cell r="B3983" t="str">
            <v>San Miguel 1-2014</v>
          </cell>
          <cell r="G3983">
            <v>247.62</v>
          </cell>
          <cell r="H3983">
            <v>290.89999999999998</v>
          </cell>
          <cell r="V3983">
            <v>7524.07</v>
          </cell>
        </row>
        <row r="3984">
          <cell r="A3984" t="str">
            <v>San Miguel 1-2014-11</v>
          </cell>
          <cell r="B3984" t="str">
            <v>San Miguel 1-2014</v>
          </cell>
          <cell r="G3984">
            <v>202.27</v>
          </cell>
          <cell r="H3984">
            <v>281.52</v>
          </cell>
          <cell r="V3984">
            <v>6201.68</v>
          </cell>
        </row>
        <row r="3985">
          <cell r="A3985" t="str">
            <v>San Miguel 1-2014-12</v>
          </cell>
          <cell r="B3985" t="str">
            <v>San Miguel 1-2014</v>
          </cell>
          <cell r="G3985">
            <v>211.26</v>
          </cell>
          <cell r="H3985">
            <v>290.89999999999998</v>
          </cell>
          <cell r="V3985">
            <v>6328.31</v>
          </cell>
        </row>
        <row r="3986">
          <cell r="A3986" t="str">
            <v>San Miguel 1-2015-1</v>
          </cell>
          <cell r="B3986" t="str">
            <v>San Miguel 1-2015</v>
          </cell>
          <cell r="G3986">
            <v>237.23</v>
          </cell>
          <cell r="H3986">
            <v>290.89999999999998</v>
          </cell>
          <cell r="V3986">
            <v>6729.12</v>
          </cell>
        </row>
        <row r="3987">
          <cell r="A3987" t="str">
            <v>San Miguel 1-2015-2</v>
          </cell>
          <cell r="B3987" t="str">
            <v>San Miguel 1-2015</v>
          </cell>
          <cell r="G3987">
            <v>188.78</v>
          </cell>
          <cell r="H3987">
            <v>262.75</v>
          </cell>
          <cell r="V3987">
            <v>5130.68</v>
          </cell>
        </row>
        <row r="3988">
          <cell r="A3988" t="str">
            <v>San Miguel 1-2015-3</v>
          </cell>
          <cell r="B3988" t="str">
            <v>San Miguel 1-2015</v>
          </cell>
          <cell r="G3988">
            <v>209.01</v>
          </cell>
          <cell r="H3988">
            <v>290.89999999999998</v>
          </cell>
          <cell r="V3988">
            <v>5375.51</v>
          </cell>
        </row>
        <row r="3989">
          <cell r="A3989" t="str">
            <v>San Miguel 1-2015-4</v>
          </cell>
          <cell r="B3989" t="str">
            <v>San Miguel 1-2015</v>
          </cell>
          <cell r="G3989">
            <v>201.01</v>
          </cell>
          <cell r="H3989">
            <v>281.52</v>
          </cell>
          <cell r="V3989">
            <v>5374.88</v>
          </cell>
        </row>
        <row r="3990">
          <cell r="A3990" t="str">
            <v>San Miguel 1-2015-5</v>
          </cell>
          <cell r="B3990" t="str">
            <v>San Miguel 1-2015</v>
          </cell>
          <cell r="G3990">
            <v>247.44</v>
          </cell>
          <cell r="H3990">
            <v>290.89999999999998</v>
          </cell>
          <cell r="V3990">
            <v>7264.03</v>
          </cell>
        </row>
        <row r="3991">
          <cell r="A3991" t="str">
            <v>San Miguel 1-2015-6</v>
          </cell>
          <cell r="B3991" t="str">
            <v>San Miguel 1-2015</v>
          </cell>
          <cell r="G3991">
            <v>259.74</v>
          </cell>
          <cell r="H3991">
            <v>281.52</v>
          </cell>
          <cell r="V3991">
            <v>8493.33</v>
          </cell>
        </row>
        <row r="3992">
          <cell r="A3992" t="str">
            <v>San Miguel 1-2015-7</v>
          </cell>
          <cell r="B3992" t="str">
            <v>San Miguel 1-2015</v>
          </cell>
          <cell r="G3992">
            <v>268.39999999999998</v>
          </cell>
          <cell r="H3992">
            <v>290.89999999999998</v>
          </cell>
          <cell r="V3992">
            <v>9469.07</v>
          </cell>
        </row>
        <row r="3993">
          <cell r="A3993" t="str">
            <v>San Miguel 1-2015-8</v>
          </cell>
          <cell r="B3993" t="str">
            <v>San Miguel 1-2015</v>
          </cell>
          <cell r="G3993">
            <v>263.20999999999998</v>
          </cell>
          <cell r="H3993">
            <v>290.89999999999998</v>
          </cell>
          <cell r="V3993">
            <v>9357.19</v>
          </cell>
        </row>
        <row r="3994">
          <cell r="A3994" t="str">
            <v>San Miguel 1-2015-9</v>
          </cell>
          <cell r="B3994" t="str">
            <v>San Miguel 1-2015</v>
          </cell>
          <cell r="G3994">
            <v>259.74</v>
          </cell>
          <cell r="H3994">
            <v>281.52</v>
          </cell>
          <cell r="V3994">
            <v>8622.77</v>
          </cell>
        </row>
        <row r="3995">
          <cell r="A3995" t="str">
            <v>San Miguel 1-2015-10</v>
          </cell>
          <cell r="B3995" t="str">
            <v>San Miguel 1-2015</v>
          </cell>
          <cell r="G3995">
            <v>247.62</v>
          </cell>
          <cell r="H3995">
            <v>290.89999999999998</v>
          </cell>
          <cell r="V3995">
            <v>7679.64</v>
          </cell>
        </row>
        <row r="3996">
          <cell r="A3996" t="str">
            <v>San Miguel 1-2015-11</v>
          </cell>
          <cell r="B3996" t="str">
            <v>San Miguel 1-2015</v>
          </cell>
          <cell r="G3996">
            <v>201.01</v>
          </cell>
          <cell r="H3996">
            <v>281.52</v>
          </cell>
          <cell r="V3996">
            <v>6083.65</v>
          </cell>
        </row>
        <row r="3997">
          <cell r="A3997" t="str">
            <v>San Miguel 1-2015-12</v>
          </cell>
          <cell r="B3997" t="str">
            <v>San Miguel 1-2015</v>
          </cell>
          <cell r="G3997">
            <v>211.26</v>
          </cell>
          <cell r="H3997">
            <v>290.89999999999998</v>
          </cell>
          <cell r="V3997">
            <v>6523.99</v>
          </cell>
        </row>
        <row r="3998">
          <cell r="A3998" t="str">
            <v>San Miguel 1-2016-1</v>
          </cell>
          <cell r="B3998" t="str">
            <v>San Miguel 1-2016</v>
          </cell>
          <cell r="G3998">
            <v>237.23</v>
          </cell>
          <cell r="H3998">
            <v>290.89999999999998</v>
          </cell>
          <cell r="V3998">
            <v>6587.53</v>
          </cell>
        </row>
        <row r="3999">
          <cell r="A3999" t="str">
            <v>San Miguel 1-2016-2</v>
          </cell>
          <cell r="B3999" t="str">
            <v>San Miguel 1-2016</v>
          </cell>
          <cell r="G3999">
            <v>187.61</v>
          </cell>
          <cell r="H3999">
            <v>262.75</v>
          </cell>
          <cell r="V3999">
            <v>4967.97</v>
          </cell>
        </row>
        <row r="4000">
          <cell r="A4000" t="str">
            <v>San Miguel 1-2016-3</v>
          </cell>
          <cell r="B4000" t="str">
            <v>San Miguel 1-2016</v>
          </cell>
          <cell r="G4000">
            <v>207.71</v>
          </cell>
          <cell r="H4000">
            <v>290.89999999999998</v>
          </cell>
          <cell r="V4000">
            <v>5222.8500000000004</v>
          </cell>
        </row>
        <row r="4001">
          <cell r="A4001" t="str">
            <v>San Miguel 1-2016-4</v>
          </cell>
          <cell r="B4001" t="str">
            <v>San Miguel 1-2016</v>
          </cell>
          <cell r="G4001">
            <v>190.96</v>
          </cell>
          <cell r="H4001">
            <v>281.52</v>
          </cell>
          <cell r="V4001">
            <v>4708.82</v>
          </cell>
        </row>
        <row r="4002">
          <cell r="A4002" t="str">
            <v>San Miguel 1-2016-5</v>
          </cell>
          <cell r="B4002" t="str">
            <v>San Miguel 1-2016</v>
          </cell>
          <cell r="G4002">
            <v>262.60000000000002</v>
          </cell>
          <cell r="H4002">
            <v>290.89999999999998</v>
          </cell>
          <cell r="V4002">
            <v>7544.31</v>
          </cell>
        </row>
        <row r="4003">
          <cell r="A4003" t="str">
            <v>San Miguel 1-2016-6</v>
          </cell>
          <cell r="B4003" t="str">
            <v>San Miguel 1-2016</v>
          </cell>
          <cell r="G4003">
            <v>259.74</v>
          </cell>
          <cell r="H4003">
            <v>281.52</v>
          </cell>
          <cell r="V4003">
            <v>8662.4699999999993</v>
          </cell>
        </row>
        <row r="4004">
          <cell r="A4004" t="str">
            <v>San Miguel 1-2016-7</v>
          </cell>
          <cell r="B4004" t="str">
            <v>San Miguel 1-2016</v>
          </cell>
          <cell r="G4004">
            <v>268.39999999999998</v>
          </cell>
          <cell r="H4004">
            <v>290.89999999999998</v>
          </cell>
          <cell r="V4004">
            <v>9444.35</v>
          </cell>
        </row>
        <row r="4005">
          <cell r="A4005" t="str">
            <v>San Miguel 1-2016-8</v>
          </cell>
          <cell r="B4005" t="str">
            <v>San Miguel 1-2016</v>
          </cell>
          <cell r="G4005">
            <v>263.20999999999998</v>
          </cell>
          <cell r="H4005">
            <v>290.89999999999998</v>
          </cell>
          <cell r="V4005">
            <v>9278.52</v>
          </cell>
        </row>
        <row r="4006">
          <cell r="A4006" t="str">
            <v>San Miguel 1-2016-9</v>
          </cell>
          <cell r="B4006" t="str">
            <v>San Miguel 1-2016</v>
          </cell>
          <cell r="G4006">
            <v>259.74</v>
          </cell>
          <cell r="H4006">
            <v>281.52</v>
          </cell>
          <cell r="V4006">
            <v>8604.41</v>
          </cell>
        </row>
        <row r="4007">
          <cell r="A4007" t="str">
            <v>San Miguel 1-2016-10</v>
          </cell>
          <cell r="B4007" t="str">
            <v>San Miguel 1-2016</v>
          </cell>
          <cell r="G4007">
            <v>247.62</v>
          </cell>
          <cell r="H4007">
            <v>290.89999999999998</v>
          </cell>
          <cell r="V4007">
            <v>7843.24</v>
          </cell>
        </row>
        <row r="4008">
          <cell r="A4008" t="str">
            <v>San Miguel 1-2016-11</v>
          </cell>
          <cell r="B4008" t="str">
            <v>San Miguel 1-2016</v>
          </cell>
          <cell r="G4008">
            <v>202.27</v>
          </cell>
          <cell r="H4008">
            <v>281.52</v>
          </cell>
          <cell r="V4008">
            <v>5571.56</v>
          </cell>
        </row>
        <row r="4009">
          <cell r="A4009" t="str">
            <v>San Miguel 1-2016-12</v>
          </cell>
          <cell r="B4009" t="str">
            <v>San Miguel 1-2016</v>
          </cell>
          <cell r="G4009">
            <v>211.26</v>
          </cell>
          <cell r="H4009">
            <v>290.89999999999998</v>
          </cell>
          <cell r="V4009">
            <v>6497.11</v>
          </cell>
        </row>
        <row r="4010">
          <cell r="A4010" t="str">
            <v>San Miguel 1-2017-1</v>
          </cell>
          <cell r="B4010" t="str">
            <v>San Miguel 1-2017</v>
          </cell>
          <cell r="G4010">
            <v>237.23</v>
          </cell>
          <cell r="H4010">
            <v>290.89999999999998</v>
          </cell>
          <cell r="V4010">
            <v>6886.25</v>
          </cell>
        </row>
        <row r="4011">
          <cell r="A4011" t="str">
            <v>San Miguel 1-2017-2</v>
          </cell>
          <cell r="B4011" t="str">
            <v>San Miguel 1-2017</v>
          </cell>
          <cell r="G4011">
            <v>184.47</v>
          </cell>
          <cell r="H4011">
            <v>262.75</v>
          </cell>
          <cell r="V4011">
            <v>5246.45</v>
          </cell>
        </row>
        <row r="4012">
          <cell r="A4012" t="str">
            <v>San Miguel 1-2017-3</v>
          </cell>
          <cell r="B4012" t="str">
            <v>San Miguel 1-2017</v>
          </cell>
          <cell r="G4012">
            <v>204.25</v>
          </cell>
          <cell r="H4012">
            <v>290.89999999999998</v>
          </cell>
          <cell r="V4012">
            <v>4938.09</v>
          </cell>
        </row>
        <row r="4013">
          <cell r="A4013" t="str">
            <v>San Miguel 1-2017-4</v>
          </cell>
          <cell r="B4013" t="str">
            <v>San Miguel 1-2017</v>
          </cell>
          <cell r="G4013">
            <v>199.34</v>
          </cell>
          <cell r="H4013">
            <v>281.52</v>
          </cell>
          <cell r="V4013">
            <v>5082.7299999999996</v>
          </cell>
        </row>
        <row r="4014">
          <cell r="A4014" t="str">
            <v>San Miguel 1-2017-5</v>
          </cell>
          <cell r="B4014" t="str">
            <v>San Miguel 1-2017</v>
          </cell>
          <cell r="G4014">
            <v>262.60000000000002</v>
          </cell>
          <cell r="H4014">
            <v>290.89999999999998</v>
          </cell>
          <cell r="V4014">
            <v>7303.87</v>
          </cell>
        </row>
        <row r="4015">
          <cell r="A4015" t="str">
            <v>San Miguel 1-2017-6</v>
          </cell>
          <cell r="B4015" t="str">
            <v>San Miguel 1-2017</v>
          </cell>
          <cell r="G4015">
            <v>259.74</v>
          </cell>
          <cell r="H4015">
            <v>281.52</v>
          </cell>
          <cell r="V4015">
            <v>8718.99</v>
          </cell>
        </row>
        <row r="4016">
          <cell r="A4016" t="str">
            <v>San Miguel 1-2017-7</v>
          </cell>
          <cell r="B4016" t="str">
            <v>San Miguel 1-2017</v>
          </cell>
          <cell r="G4016">
            <v>268.39999999999998</v>
          </cell>
          <cell r="H4016">
            <v>290.89999999999998</v>
          </cell>
          <cell r="V4016">
            <v>9655.94</v>
          </cell>
        </row>
        <row r="4017">
          <cell r="A4017" t="str">
            <v>San Miguel 1-2017-8</v>
          </cell>
          <cell r="B4017" t="str">
            <v>San Miguel 1-2017</v>
          </cell>
          <cell r="G4017">
            <v>268.39999999999998</v>
          </cell>
          <cell r="H4017">
            <v>290.89999999999998</v>
          </cell>
          <cell r="V4017">
            <v>9125.17</v>
          </cell>
        </row>
        <row r="4018">
          <cell r="A4018" t="str">
            <v>San Miguel 1-2017-9</v>
          </cell>
          <cell r="B4018" t="str">
            <v>San Miguel 1-2017</v>
          </cell>
          <cell r="G4018">
            <v>259.74</v>
          </cell>
          <cell r="H4018">
            <v>281.52</v>
          </cell>
          <cell r="V4018">
            <v>8268.15</v>
          </cell>
        </row>
        <row r="4019">
          <cell r="A4019" t="str">
            <v>San Miguel 1-2017-10</v>
          </cell>
          <cell r="B4019" t="str">
            <v>San Miguel 1-2017</v>
          </cell>
          <cell r="G4019">
            <v>247.62</v>
          </cell>
          <cell r="H4019">
            <v>290.89999999999998</v>
          </cell>
          <cell r="V4019">
            <v>7701.05</v>
          </cell>
        </row>
        <row r="4020">
          <cell r="A4020" t="str">
            <v>San Miguel 1-2017-11</v>
          </cell>
          <cell r="B4020" t="str">
            <v>San Miguel 1-2017</v>
          </cell>
          <cell r="G4020">
            <v>202.27</v>
          </cell>
          <cell r="H4020">
            <v>281.52</v>
          </cell>
          <cell r="V4020">
            <v>5637.28</v>
          </cell>
        </row>
        <row r="4021">
          <cell r="A4021" t="str">
            <v>San Miguel 1-2017-12</v>
          </cell>
          <cell r="B4021" t="str">
            <v>San Miguel 1-2017</v>
          </cell>
          <cell r="G4021">
            <v>211.26</v>
          </cell>
          <cell r="H4021">
            <v>290.89999999999998</v>
          </cell>
          <cell r="V4021">
            <v>6719.22</v>
          </cell>
        </row>
        <row r="4022">
          <cell r="A4022" t="str">
            <v>San Miguel 1-2018-1</v>
          </cell>
          <cell r="B4022" t="str">
            <v>San Miguel 1-2018</v>
          </cell>
          <cell r="G4022">
            <v>237.23</v>
          </cell>
          <cell r="H4022">
            <v>290.89999999999998</v>
          </cell>
          <cell r="V4022">
            <v>6840.08</v>
          </cell>
        </row>
        <row r="4023">
          <cell r="A4023" t="str">
            <v>San Miguel 1-2018-2</v>
          </cell>
          <cell r="B4023" t="str">
            <v>San Miguel 1-2018</v>
          </cell>
          <cell r="G4023">
            <v>188.78</v>
          </cell>
          <cell r="H4023">
            <v>262.75</v>
          </cell>
          <cell r="V4023">
            <v>5112.6499999999996</v>
          </cell>
        </row>
        <row r="4024">
          <cell r="A4024" t="str">
            <v>San Miguel 1-2018-3</v>
          </cell>
          <cell r="B4024" t="str">
            <v>San Miguel 1-2018</v>
          </cell>
          <cell r="G4024">
            <v>209.01</v>
          </cell>
          <cell r="H4024">
            <v>290.89999999999998</v>
          </cell>
          <cell r="V4024">
            <v>5023.6000000000004</v>
          </cell>
        </row>
        <row r="4025">
          <cell r="A4025" t="str">
            <v>San Miguel 1-2018-4</v>
          </cell>
          <cell r="B4025" t="str">
            <v>San Miguel 1-2018</v>
          </cell>
          <cell r="G4025">
            <v>192.63</v>
          </cell>
          <cell r="H4025">
            <v>281.52</v>
          </cell>
          <cell r="V4025">
            <v>4698.07</v>
          </cell>
        </row>
        <row r="4026">
          <cell r="A4026" t="str">
            <v>San Miguel 1-2018-5</v>
          </cell>
          <cell r="B4026" t="str">
            <v>San Miguel 1-2018</v>
          </cell>
          <cell r="G4026">
            <v>262.60000000000002</v>
          </cell>
          <cell r="H4026">
            <v>290.89999999999998</v>
          </cell>
          <cell r="V4026">
            <v>7548.06</v>
          </cell>
        </row>
        <row r="4027">
          <cell r="A4027" t="str">
            <v>San Miguel 1-2018-6</v>
          </cell>
          <cell r="B4027" t="str">
            <v>San Miguel 1-2018</v>
          </cell>
          <cell r="G4027">
            <v>259.74</v>
          </cell>
          <cell r="H4027">
            <v>281.52</v>
          </cell>
          <cell r="V4027">
            <v>8215.2900000000009</v>
          </cell>
        </row>
        <row r="4028">
          <cell r="A4028" t="str">
            <v>San Miguel 1-2018-7</v>
          </cell>
          <cell r="B4028" t="str">
            <v>San Miguel 1-2018</v>
          </cell>
          <cell r="G4028">
            <v>251.09</v>
          </cell>
          <cell r="H4028">
            <v>290.89999999999998</v>
          </cell>
          <cell r="V4028">
            <v>9059.23</v>
          </cell>
        </row>
        <row r="4029">
          <cell r="A4029" t="str">
            <v>San Miguel 1-2018-8</v>
          </cell>
          <cell r="B4029" t="str">
            <v>San Miguel 1-2018</v>
          </cell>
          <cell r="G4029">
            <v>268.39999999999998</v>
          </cell>
          <cell r="H4029">
            <v>290.89999999999998</v>
          </cell>
          <cell r="V4029">
            <v>9395.0300000000007</v>
          </cell>
        </row>
        <row r="4030">
          <cell r="A4030" t="str">
            <v>San Miguel 1-2018-9</v>
          </cell>
          <cell r="B4030" t="str">
            <v>San Miguel 1-2018</v>
          </cell>
          <cell r="G4030">
            <v>259.74</v>
          </cell>
          <cell r="H4030">
            <v>281.52</v>
          </cell>
          <cell r="V4030">
            <v>8591.92</v>
          </cell>
        </row>
        <row r="4031">
          <cell r="A4031" t="str">
            <v>San Miguel 1-2018-10</v>
          </cell>
          <cell r="B4031" t="str">
            <v>San Miguel 1-2018</v>
          </cell>
          <cell r="G4031">
            <v>248.37</v>
          </cell>
          <cell r="H4031">
            <v>290.89999999999998</v>
          </cell>
          <cell r="V4031">
            <v>7802.68</v>
          </cell>
        </row>
        <row r="4032">
          <cell r="A4032" t="str">
            <v>San Miguel 1-2018-11</v>
          </cell>
          <cell r="B4032" t="str">
            <v>San Miguel 1-2018</v>
          </cell>
          <cell r="G4032">
            <v>202.27</v>
          </cell>
          <cell r="H4032">
            <v>281.52</v>
          </cell>
          <cell r="V4032">
            <v>5677.53</v>
          </cell>
        </row>
        <row r="4033">
          <cell r="A4033" t="str">
            <v>San Miguel 1-2018-12</v>
          </cell>
          <cell r="B4033" t="str">
            <v>San Miguel 1-2018</v>
          </cell>
          <cell r="G4033">
            <v>204.33</v>
          </cell>
          <cell r="H4033">
            <v>290.89999999999998</v>
          </cell>
          <cell r="V4033">
            <v>6626.99</v>
          </cell>
        </row>
        <row r="4034">
          <cell r="A4034" t="str">
            <v>San Miguel 1-2019-1</v>
          </cell>
          <cell r="B4034" t="str">
            <v>San Miguel 1-2019</v>
          </cell>
          <cell r="G4034">
            <v>237.23</v>
          </cell>
          <cell r="H4034">
            <v>290.89999999999998</v>
          </cell>
          <cell r="V4034">
            <v>6647.05</v>
          </cell>
        </row>
        <row r="4035">
          <cell r="A4035" t="str">
            <v>San Miguel 1-2019-2</v>
          </cell>
          <cell r="B4035" t="str">
            <v>San Miguel 1-2019</v>
          </cell>
          <cell r="G4035">
            <v>179.79</v>
          </cell>
          <cell r="H4035">
            <v>262.75</v>
          </cell>
          <cell r="V4035">
            <v>4993.76</v>
          </cell>
        </row>
        <row r="4036">
          <cell r="A4036" t="str">
            <v>San Miguel 1-2019-3</v>
          </cell>
          <cell r="B4036" t="str">
            <v>San Miguel 1-2019</v>
          </cell>
          <cell r="G4036">
            <v>209.01</v>
          </cell>
          <cell r="H4036">
            <v>290.89999999999998</v>
          </cell>
          <cell r="V4036">
            <v>5006.38</v>
          </cell>
        </row>
        <row r="4037">
          <cell r="A4037" t="str">
            <v>San Miguel 1-2019-4</v>
          </cell>
          <cell r="B4037" t="str">
            <v>San Miguel 1-2019</v>
          </cell>
          <cell r="G4037">
            <v>202.27</v>
          </cell>
          <cell r="H4037">
            <v>281.52</v>
          </cell>
          <cell r="V4037">
            <v>5421.43</v>
          </cell>
        </row>
        <row r="4038">
          <cell r="A4038" t="str">
            <v>San Miguel 1-2019-5</v>
          </cell>
          <cell r="B4038" t="str">
            <v>San Miguel 1-2019</v>
          </cell>
          <cell r="G4038">
            <v>262.60000000000002</v>
          </cell>
          <cell r="H4038">
            <v>290.89999999999998</v>
          </cell>
          <cell r="V4038">
            <v>7541.94</v>
          </cell>
        </row>
        <row r="4039">
          <cell r="A4039" t="str">
            <v>San Miguel 1-2019-6</v>
          </cell>
          <cell r="B4039" t="str">
            <v>San Miguel 1-2019</v>
          </cell>
          <cell r="G4039">
            <v>259.74</v>
          </cell>
          <cell r="H4039">
            <v>281.52</v>
          </cell>
          <cell r="V4039">
            <v>8867.83</v>
          </cell>
        </row>
        <row r="4040">
          <cell r="A4040" t="str">
            <v>San Miguel 1-2019-7</v>
          </cell>
          <cell r="B4040" t="str">
            <v>San Miguel 1-2019</v>
          </cell>
          <cell r="G4040">
            <v>268.39999999999998</v>
          </cell>
          <cell r="H4040">
            <v>290.89999999999998</v>
          </cell>
          <cell r="V4040">
            <v>9692.42</v>
          </cell>
        </row>
        <row r="4041">
          <cell r="A4041" t="str">
            <v>San Miguel 1-2019-8</v>
          </cell>
          <cell r="B4041" t="str">
            <v>San Miguel 1-2019</v>
          </cell>
          <cell r="G4041">
            <v>268.39999999999998</v>
          </cell>
          <cell r="H4041">
            <v>290.89999999999998</v>
          </cell>
          <cell r="V4041">
            <v>9373.01</v>
          </cell>
        </row>
        <row r="4042">
          <cell r="A4042" t="str">
            <v>San Miguel 1-2019-9</v>
          </cell>
          <cell r="B4042" t="str">
            <v>San Miguel 1-2019</v>
          </cell>
          <cell r="G4042">
            <v>259.74</v>
          </cell>
          <cell r="H4042">
            <v>281.52</v>
          </cell>
          <cell r="V4042">
            <v>8435.5</v>
          </cell>
        </row>
        <row r="4043">
          <cell r="A4043" t="str">
            <v>San Miguel 1-2019-10</v>
          </cell>
          <cell r="B4043" t="str">
            <v>San Miguel 1-2019</v>
          </cell>
          <cell r="G4043">
            <v>247.62</v>
          </cell>
          <cell r="H4043">
            <v>290.89999999999998</v>
          </cell>
          <cell r="V4043">
            <v>7528.23</v>
          </cell>
        </row>
        <row r="4044">
          <cell r="A4044" t="str">
            <v>San Miguel 1-2019-11</v>
          </cell>
          <cell r="B4044" t="str">
            <v>San Miguel 1-2019</v>
          </cell>
          <cell r="G4044">
            <v>202.27</v>
          </cell>
          <cell r="H4044">
            <v>281.52</v>
          </cell>
          <cell r="V4044">
            <v>5684.01</v>
          </cell>
        </row>
        <row r="4045">
          <cell r="A4045" t="str">
            <v>San Miguel 1-2019-12</v>
          </cell>
          <cell r="B4045" t="str">
            <v>San Miguel 1-2019</v>
          </cell>
          <cell r="G4045">
            <v>211.26</v>
          </cell>
          <cell r="H4045">
            <v>290.89999999999998</v>
          </cell>
          <cell r="V4045">
            <v>6444.57</v>
          </cell>
        </row>
        <row r="4046">
          <cell r="A4046" t="str">
            <v>San Miguel 1-2020-1</v>
          </cell>
          <cell r="B4046" t="str">
            <v>San Miguel 1-2020</v>
          </cell>
          <cell r="G4046">
            <v>237.23</v>
          </cell>
          <cell r="H4046">
            <v>290.89999999999998</v>
          </cell>
          <cell r="V4046">
            <v>6921.14</v>
          </cell>
        </row>
        <row r="4047">
          <cell r="A4047" t="str">
            <v>San Miguel 1-2020-2</v>
          </cell>
          <cell r="B4047" t="str">
            <v>San Miguel 1-2020</v>
          </cell>
          <cell r="G4047">
            <v>188.78</v>
          </cell>
          <cell r="H4047">
            <v>262.75</v>
          </cell>
          <cell r="V4047">
            <v>4913.8100000000004</v>
          </cell>
        </row>
        <row r="4048">
          <cell r="A4048" t="str">
            <v>San Miguel 1-2020-3</v>
          </cell>
          <cell r="B4048" t="str">
            <v>San Miguel 1-2020</v>
          </cell>
          <cell r="G4048">
            <v>209.01</v>
          </cell>
          <cell r="H4048">
            <v>290.89999999999998</v>
          </cell>
          <cell r="V4048">
            <v>5251.97</v>
          </cell>
        </row>
        <row r="4049">
          <cell r="A4049" t="str">
            <v>San Miguel 1-2020-4</v>
          </cell>
          <cell r="B4049" t="str">
            <v>San Miguel 1-2020</v>
          </cell>
          <cell r="G4049">
            <v>185.93</v>
          </cell>
          <cell r="H4049">
            <v>281.52</v>
          </cell>
          <cell r="V4049">
            <v>4714.13</v>
          </cell>
        </row>
        <row r="4050">
          <cell r="A4050" t="str">
            <v>San Miguel 1-2020-5</v>
          </cell>
          <cell r="B4050" t="str">
            <v>San Miguel 1-2020</v>
          </cell>
          <cell r="G4050">
            <v>261.3</v>
          </cell>
          <cell r="H4050">
            <v>290.89999999999998</v>
          </cell>
          <cell r="V4050">
            <v>7347.77</v>
          </cell>
        </row>
        <row r="4051">
          <cell r="A4051" t="str">
            <v>San Miguel 1-2020-6</v>
          </cell>
          <cell r="B4051" t="str">
            <v>San Miguel 1-2020</v>
          </cell>
          <cell r="G4051">
            <v>259.74</v>
          </cell>
          <cell r="H4051">
            <v>281.52</v>
          </cell>
          <cell r="V4051">
            <v>8580.01</v>
          </cell>
        </row>
        <row r="4052">
          <cell r="A4052" t="str">
            <v>San Miguel 1-2020-7</v>
          </cell>
          <cell r="B4052" t="str">
            <v>San Miguel 1-2020</v>
          </cell>
          <cell r="G4052">
            <v>268.39999999999998</v>
          </cell>
          <cell r="H4052">
            <v>290.89999999999998</v>
          </cell>
          <cell r="V4052">
            <v>9243.9699999999993</v>
          </cell>
        </row>
        <row r="4053">
          <cell r="A4053" t="str">
            <v>San Miguel 1-2020-8</v>
          </cell>
          <cell r="B4053" t="str">
            <v>San Miguel 1-2020</v>
          </cell>
          <cell r="G4053">
            <v>268.39</v>
          </cell>
          <cell r="H4053">
            <v>290.89999999999998</v>
          </cell>
          <cell r="V4053">
            <v>9236.0499999999993</v>
          </cell>
        </row>
        <row r="4054">
          <cell r="A4054" t="str">
            <v>San Miguel 1-2020-9</v>
          </cell>
          <cell r="B4054" t="str">
            <v>San Miguel 1-2020</v>
          </cell>
          <cell r="G4054">
            <v>259.74</v>
          </cell>
          <cell r="H4054">
            <v>281.52</v>
          </cell>
          <cell r="V4054">
            <v>8609.7999999999993</v>
          </cell>
        </row>
        <row r="4055">
          <cell r="A4055" t="str">
            <v>San Miguel 1-2020-10</v>
          </cell>
          <cell r="B4055" t="str">
            <v>San Miguel 1-2020</v>
          </cell>
          <cell r="G4055">
            <v>244.16</v>
          </cell>
          <cell r="H4055">
            <v>290.89999999999998</v>
          </cell>
          <cell r="V4055">
            <v>7759.24</v>
          </cell>
        </row>
        <row r="4056">
          <cell r="A4056" t="str">
            <v>San Miguel 1-2020-11</v>
          </cell>
          <cell r="B4056" t="str">
            <v>San Miguel 1-2020</v>
          </cell>
          <cell r="G4056">
            <v>202.27</v>
          </cell>
          <cell r="H4056">
            <v>281.52</v>
          </cell>
          <cell r="V4056">
            <v>5799.29</v>
          </cell>
        </row>
        <row r="4057">
          <cell r="A4057" t="str">
            <v>San Miguel 1-2020-12</v>
          </cell>
          <cell r="B4057" t="str">
            <v>San Miguel 1-2020</v>
          </cell>
          <cell r="G4057">
            <v>211.26</v>
          </cell>
          <cell r="H4057">
            <v>290.89999999999998</v>
          </cell>
          <cell r="V4057">
            <v>6382.44</v>
          </cell>
        </row>
        <row r="4058">
          <cell r="A4058" t="str">
            <v>San Miguel 1-2021-1</v>
          </cell>
          <cell r="B4058" t="str">
            <v>San Miguel 1-2021</v>
          </cell>
          <cell r="G4058">
            <v>237.23</v>
          </cell>
          <cell r="H4058">
            <v>290.89999999999998</v>
          </cell>
          <cell r="V4058">
            <v>6898.82</v>
          </cell>
        </row>
        <row r="4059">
          <cell r="A4059" t="str">
            <v>San Miguel 1-2021-2</v>
          </cell>
          <cell r="B4059" t="str">
            <v>San Miguel 1-2021</v>
          </cell>
          <cell r="G4059">
            <v>188.78</v>
          </cell>
          <cell r="H4059">
            <v>262.75</v>
          </cell>
          <cell r="V4059">
            <v>5005.8500000000004</v>
          </cell>
        </row>
        <row r="4060">
          <cell r="A4060" t="str">
            <v>San Miguel 1-2021-3</v>
          </cell>
          <cell r="B4060" t="str">
            <v>San Miguel 1-2021</v>
          </cell>
          <cell r="G4060">
            <v>209.01</v>
          </cell>
          <cell r="H4060">
            <v>290.89999999999998</v>
          </cell>
          <cell r="V4060">
            <v>4996.6099999999997</v>
          </cell>
        </row>
        <row r="4061">
          <cell r="A4061" t="str">
            <v>San Miguel 1-2021-4</v>
          </cell>
          <cell r="B4061" t="str">
            <v>San Miguel 1-2021</v>
          </cell>
          <cell r="G4061">
            <v>202.27</v>
          </cell>
          <cell r="H4061">
            <v>281.52</v>
          </cell>
          <cell r="V4061">
            <v>5145.6499999999996</v>
          </cell>
        </row>
        <row r="4062">
          <cell r="A4062" t="str">
            <v>San Miguel 1-2021-5</v>
          </cell>
          <cell r="B4062" t="str">
            <v>San Miguel 1-2021</v>
          </cell>
          <cell r="G4062">
            <v>264.08</v>
          </cell>
          <cell r="H4062">
            <v>290.89999999999998</v>
          </cell>
          <cell r="V4062">
            <v>7866.97</v>
          </cell>
        </row>
        <row r="4063">
          <cell r="A4063" t="str">
            <v>San Miguel 1-2021-6</v>
          </cell>
          <cell r="B4063" t="str">
            <v>San Miguel 1-2021</v>
          </cell>
          <cell r="G4063">
            <v>259.74</v>
          </cell>
          <cell r="H4063">
            <v>281.52</v>
          </cell>
          <cell r="V4063">
            <v>8409.57</v>
          </cell>
        </row>
        <row r="4064">
          <cell r="A4064" t="str">
            <v>San Miguel 1-2021-7</v>
          </cell>
          <cell r="B4064" t="str">
            <v>San Miguel 1-2021</v>
          </cell>
          <cell r="G4064">
            <v>268.39999999999998</v>
          </cell>
          <cell r="H4064">
            <v>290.89999999999998</v>
          </cell>
          <cell r="V4064">
            <v>9738.3700000000008</v>
          </cell>
        </row>
        <row r="4065">
          <cell r="A4065" t="str">
            <v>San Miguel 1-2021-8</v>
          </cell>
          <cell r="B4065" t="str">
            <v>San Miguel 1-2021</v>
          </cell>
          <cell r="G4065">
            <v>268.39999999999998</v>
          </cell>
          <cell r="H4065">
            <v>290.89999999999998</v>
          </cell>
          <cell r="V4065">
            <v>9423.65</v>
          </cell>
        </row>
        <row r="4066">
          <cell r="A4066" t="str">
            <v>San Miguel 1-2021-9</v>
          </cell>
          <cell r="B4066" t="str">
            <v>San Miguel 1-2021</v>
          </cell>
          <cell r="G4066">
            <v>259.74</v>
          </cell>
          <cell r="H4066">
            <v>281.52</v>
          </cell>
          <cell r="V4066">
            <v>8418.89</v>
          </cell>
        </row>
        <row r="4067">
          <cell r="A4067" t="str">
            <v>San Miguel 1-2021-10</v>
          </cell>
          <cell r="B4067" t="str">
            <v>San Miguel 1-2021</v>
          </cell>
          <cell r="G4067">
            <v>247.62</v>
          </cell>
          <cell r="H4067">
            <v>290.89999999999998</v>
          </cell>
          <cell r="V4067">
            <v>7649.98</v>
          </cell>
        </row>
        <row r="4068">
          <cell r="A4068" t="str">
            <v>San Miguel 1-2021-11</v>
          </cell>
          <cell r="B4068" t="str">
            <v>San Miguel 1-2021</v>
          </cell>
          <cell r="G4068">
            <v>202.27</v>
          </cell>
          <cell r="H4068">
            <v>281.52</v>
          </cell>
          <cell r="V4068">
            <v>5847.22</v>
          </cell>
        </row>
        <row r="4069">
          <cell r="A4069" t="str">
            <v>San Miguel 1-2021-12</v>
          </cell>
          <cell r="B4069" t="str">
            <v>San Miguel 1-2021</v>
          </cell>
          <cell r="G4069">
            <v>211.26</v>
          </cell>
          <cell r="H4069">
            <v>290.89999999999998</v>
          </cell>
          <cell r="V4069">
            <v>6351.91</v>
          </cell>
        </row>
        <row r="4070">
          <cell r="A4070" t="str">
            <v>San Miguel 1-2022-1</v>
          </cell>
          <cell r="B4070" t="str">
            <v>San Miguel 1-2022</v>
          </cell>
          <cell r="G4070">
            <v>235.5</v>
          </cell>
          <cell r="H4070">
            <v>290.89999999999998</v>
          </cell>
          <cell r="V4070">
            <v>6719.87</v>
          </cell>
        </row>
        <row r="4071">
          <cell r="A4071" t="str">
            <v>San Miguel 1-2022-2</v>
          </cell>
          <cell r="B4071" t="str">
            <v>San Miguel 1-2022</v>
          </cell>
          <cell r="G4071">
            <v>188.78</v>
          </cell>
          <cell r="H4071">
            <v>262.75</v>
          </cell>
          <cell r="V4071">
            <v>4947.3599999999997</v>
          </cell>
        </row>
        <row r="4072">
          <cell r="A4072" t="str">
            <v>San Miguel 1-2022-3</v>
          </cell>
          <cell r="B4072" t="str">
            <v>San Miguel 1-2022</v>
          </cell>
          <cell r="G4072">
            <v>205.98</v>
          </cell>
          <cell r="H4072">
            <v>290.89999999999998</v>
          </cell>
          <cell r="V4072">
            <v>5020</v>
          </cell>
        </row>
        <row r="4073">
          <cell r="A4073" t="str">
            <v>San Miguel 1-2022-4</v>
          </cell>
          <cell r="B4073" t="str">
            <v>San Miguel 1-2022</v>
          </cell>
          <cell r="G4073">
            <v>202.27</v>
          </cell>
          <cell r="H4073">
            <v>281.52</v>
          </cell>
          <cell r="V4073">
            <v>4874.12</v>
          </cell>
        </row>
        <row r="4074">
          <cell r="A4074" t="str">
            <v>San Miguel 1-2022-5</v>
          </cell>
          <cell r="B4074" t="str">
            <v>San Miguel 1-2022</v>
          </cell>
          <cell r="G4074">
            <v>264.08</v>
          </cell>
          <cell r="H4074">
            <v>290.89999999999998</v>
          </cell>
          <cell r="V4074">
            <v>7466.14</v>
          </cell>
        </row>
        <row r="4075">
          <cell r="A4075" t="str">
            <v>San Miguel 1-2022-6</v>
          </cell>
          <cell r="B4075" t="str">
            <v>San Miguel 1-2022</v>
          </cell>
          <cell r="G4075">
            <v>259.74</v>
          </cell>
          <cell r="H4075">
            <v>281.52</v>
          </cell>
          <cell r="V4075">
            <v>8361.7000000000007</v>
          </cell>
        </row>
        <row r="4076">
          <cell r="A4076" t="str">
            <v>San Miguel 1-2022-7</v>
          </cell>
          <cell r="B4076" t="str">
            <v>San Miguel 1-2022</v>
          </cell>
          <cell r="G4076">
            <v>268.39999999999998</v>
          </cell>
          <cell r="H4076">
            <v>290.89999999999998</v>
          </cell>
          <cell r="V4076">
            <v>9417.43</v>
          </cell>
        </row>
        <row r="4077">
          <cell r="A4077" t="str">
            <v>San Miguel 1-2022-8</v>
          </cell>
          <cell r="B4077" t="str">
            <v>San Miguel 1-2022</v>
          </cell>
          <cell r="G4077">
            <v>268.39999999999998</v>
          </cell>
          <cell r="H4077">
            <v>290.89999999999998</v>
          </cell>
          <cell r="V4077">
            <v>9051.16</v>
          </cell>
        </row>
        <row r="4078">
          <cell r="A4078" t="str">
            <v>San Miguel 1-2022-9</v>
          </cell>
          <cell r="B4078" t="str">
            <v>San Miguel 1-2022</v>
          </cell>
          <cell r="G4078">
            <v>259.74</v>
          </cell>
          <cell r="H4078">
            <v>281.52</v>
          </cell>
          <cell r="V4078">
            <v>8278.14</v>
          </cell>
        </row>
        <row r="4079">
          <cell r="A4079" t="str">
            <v>San Miguel 1-2022-10</v>
          </cell>
          <cell r="B4079" t="str">
            <v>San Miguel 1-2022</v>
          </cell>
          <cell r="G4079">
            <v>242.43</v>
          </cell>
          <cell r="H4079">
            <v>290.89999999999998</v>
          </cell>
          <cell r="V4079">
            <v>7662.48</v>
          </cell>
        </row>
        <row r="4080">
          <cell r="A4080" t="str">
            <v>San Miguel 1-2022-11</v>
          </cell>
          <cell r="B4080" t="str">
            <v>San Miguel 1-2022</v>
          </cell>
          <cell r="G4080">
            <v>202.27</v>
          </cell>
          <cell r="H4080">
            <v>281.52</v>
          </cell>
          <cell r="V4080">
            <v>5715.63</v>
          </cell>
        </row>
        <row r="4081">
          <cell r="A4081" t="str">
            <v>San Miguel 1-2022-12</v>
          </cell>
          <cell r="B4081" t="str">
            <v>San Miguel 1-2022</v>
          </cell>
          <cell r="G4081">
            <v>211.26</v>
          </cell>
          <cell r="H4081">
            <v>290.89999999999998</v>
          </cell>
          <cell r="V4081">
            <v>6503.06</v>
          </cell>
        </row>
        <row r="4082">
          <cell r="A4082" t="str">
            <v>--</v>
          </cell>
          <cell r="B4082" t="str">
            <v>-</v>
          </cell>
          <cell r="V4082">
            <v>0</v>
          </cell>
        </row>
        <row r="4083">
          <cell r="A4083" t="str">
            <v>--</v>
          </cell>
          <cell r="B4083" t="str">
            <v>-</v>
          </cell>
          <cell r="V4083">
            <v>0</v>
          </cell>
        </row>
        <row r="4084">
          <cell r="A4084" t="str">
            <v>--</v>
          </cell>
          <cell r="B4084" t="str">
            <v>-</v>
          </cell>
          <cell r="V4084">
            <v>0</v>
          </cell>
        </row>
        <row r="4085">
          <cell r="A4085" t="str">
            <v>Tenaska Cleb 1-2003-4</v>
          </cell>
          <cell r="B4085" t="str">
            <v>Tenaska Cleb 1-2003</v>
          </cell>
          <cell r="G4085">
            <v>80.44</v>
          </cell>
          <cell r="H4085">
            <v>185.76</v>
          </cell>
          <cell r="V4085">
            <v>3695.2394999999997</v>
          </cell>
        </row>
        <row r="4086">
          <cell r="A4086" t="str">
            <v>Tenaska Cleb 1-2003-5</v>
          </cell>
          <cell r="B4086" t="str">
            <v>Tenaska Cleb 1-2003</v>
          </cell>
          <cell r="G4086">
            <v>97.12</v>
          </cell>
          <cell r="H4086">
            <v>191.95</v>
          </cell>
          <cell r="V4086">
            <v>4487.3922999999995</v>
          </cell>
        </row>
        <row r="4087">
          <cell r="A4087" t="str">
            <v>Tenaska Cleb 1-2003-6</v>
          </cell>
          <cell r="B4087" t="str">
            <v>Tenaska Cleb 1-2003</v>
          </cell>
          <cell r="G4087">
            <v>134.02000000000001</v>
          </cell>
          <cell r="H4087">
            <v>185.76</v>
          </cell>
          <cell r="V4087">
            <v>6114.09</v>
          </cell>
        </row>
        <row r="4088">
          <cell r="A4088" t="str">
            <v>Tenaska Cleb 1-2003-7</v>
          </cell>
          <cell r="B4088" t="str">
            <v>Tenaska Cleb 1-2003</v>
          </cell>
          <cell r="G4088">
            <v>163.98</v>
          </cell>
          <cell r="H4088">
            <v>191.95</v>
          </cell>
          <cell r="V4088">
            <v>7303.06</v>
          </cell>
        </row>
        <row r="4089">
          <cell r="A4089" t="str">
            <v>Tenaska Cleb 1-2003-8</v>
          </cell>
          <cell r="B4089" t="str">
            <v>Tenaska Cleb 1-2003</v>
          </cell>
          <cell r="G4089">
            <v>150.76</v>
          </cell>
          <cell r="H4089">
            <v>191.95</v>
          </cell>
          <cell r="V4089">
            <v>6721.41</v>
          </cell>
        </row>
        <row r="4090">
          <cell r="A4090" t="str">
            <v>Tenaska Cleb 1-2003-9</v>
          </cell>
          <cell r="B4090" t="str">
            <v>Tenaska Cleb 1-2003</v>
          </cell>
          <cell r="G4090">
            <v>83.93</v>
          </cell>
          <cell r="H4090">
            <v>185.76</v>
          </cell>
          <cell r="V4090">
            <v>4152.4499000000005</v>
          </cell>
        </row>
        <row r="4091">
          <cell r="A4091" t="str">
            <v>Tenaska Cleb 1-2003-10</v>
          </cell>
          <cell r="B4091" t="str">
            <v>Tenaska Cleb 1-2003</v>
          </cell>
          <cell r="G4091">
            <v>61.75</v>
          </cell>
          <cell r="H4091">
            <v>191.95</v>
          </cell>
          <cell r="V4091">
            <v>3268.9432000000002</v>
          </cell>
        </row>
        <row r="4092">
          <cell r="A4092" t="str">
            <v>Tenaska Cleb 1-2003-11</v>
          </cell>
          <cell r="B4092" t="str">
            <v>Tenaska Cleb 1-2003</v>
          </cell>
          <cell r="G4092">
            <v>80.08</v>
          </cell>
          <cell r="H4092">
            <v>185.76</v>
          </cell>
          <cell r="V4092">
            <v>3477.86</v>
          </cell>
        </row>
        <row r="4093">
          <cell r="A4093" t="str">
            <v>Tenaska Cleb 1-2003-12</v>
          </cell>
          <cell r="B4093" t="str">
            <v>Tenaska Cleb 1-2003</v>
          </cell>
          <cell r="G4093">
            <v>85.04</v>
          </cell>
          <cell r="H4093">
            <v>191.95</v>
          </cell>
          <cell r="V4093">
            <v>3948.98</v>
          </cell>
        </row>
        <row r="4094">
          <cell r="A4094" t="str">
            <v>Tenaska Cleb 1-2004-1</v>
          </cell>
          <cell r="B4094" t="str">
            <v>Tenaska Cleb 1-2004</v>
          </cell>
          <cell r="G4094">
            <v>106.46</v>
          </cell>
          <cell r="H4094">
            <v>191.95</v>
          </cell>
          <cell r="V4094">
            <v>4303.13</v>
          </cell>
        </row>
        <row r="4095">
          <cell r="A4095" t="str">
            <v>Tenaska Cleb 1-2004-2</v>
          </cell>
          <cell r="B4095" t="str">
            <v>Tenaska Cleb 1-2004</v>
          </cell>
          <cell r="G4095">
            <v>62.61</v>
          </cell>
          <cell r="H4095">
            <v>173.38</v>
          </cell>
          <cell r="V4095">
            <v>2347.2800000000002</v>
          </cell>
        </row>
        <row r="4096">
          <cell r="A4096" t="str">
            <v>Tenaska Cleb 1-2004-3</v>
          </cell>
          <cell r="B4096" t="str">
            <v>Tenaska Cleb 1-2004</v>
          </cell>
          <cell r="G4096">
            <v>102.94</v>
          </cell>
          <cell r="H4096">
            <v>191.95</v>
          </cell>
          <cell r="V4096">
            <v>3480.2460000000001</v>
          </cell>
        </row>
        <row r="4097">
          <cell r="A4097" t="str">
            <v>Tenaska Cleb 1-2004-4</v>
          </cell>
          <cell r="B4097" t="str">
            <v>Tenaska Cleb 1-2004</v>
          </cell>
          <cell r="G4097">
            <v>54.68</v>
          </cell>
          <cell r="H4097">
            <v>185.76</v>
          </cell>
          <cell r="V4097">
            <v>2079.6482999999998</v>
          </cell>
        </row>
        <row r="4098">
          <cell r="A4098" t="str">
            <v>Tenaska Cleb 1-2004-5</v>
          </cell>
          <cell r="B4098" t="str">
            <v>Tenaska Cleb 1-2004</v>
          </cell>
          <cell r="G4098">
            <v>75.12</v>
          </cell>
          <cell r="H4098">
            <v>191.95</v>
          </cell>
          <cell r="V4098">
            <v>3099.1330000000003</v>
          </cell>
        </row>
        <row r="4099">
          <cell r="A4099" t="str">
            <v>Tenaska Cleb 1-2004-6</v>
          </cell>
          <cell r="B4099" t="str">
            <v>Tenaska Cleb 1-2004</v>
          </cell>
          <cell r="G4099">
            <v>128.81</v>
          </cell>
          <cell r="H4099">
            <v>185.76</v>
          </cell>
          <cell r="V4099">
            <v>5170.2040999999999</v>
          </cell>
        </row>
        <row r="4100">
          <cell r="A4100" t="str">
            <v>Tenaska Cleb 1-2004-7</v>
          </cell>
          <cell r="B4100" t="str">
            <v>Tenaska Cleb 1-2004</v>
          </cell>
          <cell r="G4100">
            <v>164.13</v>
          </cell>
          <cell r="H4100">
            <v>191.95</v>
          </cell>
          <cell r="V4100">
            <v>6396.05</v>
          </cell>
        </row>
        <row r="4101">
          <cell r="A4101" t="str">
            <v>Tenaska Cleb 1-2004-8</v>
          </cell>
          <cell r="B4101" t="str">
            <v>Tenaska Cleb 1-2004</v>
          </cell>
          <cell r="G4101">
            <v>153.38999999999999</v>
          </cell>
          <cell r="H4101">
            <v>191.95</v>
          </cell>
          <cell r="V4101">
            <v>6118.11</v>
          </cell>
        </row>
        <row r="4102">
          <cell r="A4102" t="str">
            <v>Tenaska Cleb 1-2004-9</v>
          </cell>
          <cell r="B4102" t="str">
            <v>Tenaska Cleb 1-2004</v>
          </cell>
          <cell r="G4102">
            <v>82.07</v>
          </cell>
          <cell r="H4102">
            <v>185.76</v>
          </cell>
          <cell r="V4102">
            <v>3764.5659999999998</v>
          </cell>
        </row>
        <row r="4103">
          <cell r="A4103" t="str">
            <v>Tenaska Cleb 1-2004-10</v>
          </cell>
          <cell r="B4103" t="str">
            <v>Tenaska Cleb 1-2004</v>
          </cell>
          <cell r="G4103">
            <v>54.84</v>
          </cell>
          <cell r="H4103">
            <v>191.95</v>
          </cell>
          <cell r="V4103">
            <v>2715.3</v>
          </cell>
        </row>
        <row r="4104">
          <cell r="A4104" t="str">
            <v>Tenaska Cleb 1-2004-11</v>
          </cell>
          <cell r="B4104" t="str">
            <v>Tenaska Cleb 1-2004</v>
          </cell>
          <cell r="G4104">
            <v>71.319999999999993</v>
          </cell>
          <cell r="H4104">
            <v>185.76</v>
          </cell>
          <cell r="V4104">
            <v>2948.5219999999999</v>
          </cell>
        </row>
        <row r="4105">
          <cell r="A4105" t="str">
            <v>Tenaska Cleb 1-2004-12</v>
          </cell>
          <cell r="B4105" t="str">
            <v>Tenaska Cleb 1-2004</v>
          </cell>
          <cell r="G4105">
            <v>108.42</v>
          </cell>
          <cell r="H4105">
            <v>191.95</v>
          </cell>
          <cell r="V4105">
            <v>4197.32</v>
          </cell>
        </row>
        <row r="4106">
          <cell r="A4106" t="str">
            <v>Tenaska Cleb 1-2005-1</v>
          </cell>
          <cell r="B4106" t="str">
            <v>Tenaska Cleb 1-2005</v>
          </cell>
          <cell r="G4106">
            <v>114.8</v>
          </cell>
          <cell r="H4106">
            <v>191.95</v>
          </cell>
          <cell r="V4106">
            <v>3910.4386</v>
          </cell>
        </row>
        <row r="4107">
          <cell r="A4107" t="str">
            <v>Tenaska Cleb 1-2005-2</v>
          </cell>
          <cell r="B4107" t="str">
            <v>Tenaska Cleb 1-2005</v>
          </cell>
          <cell r="G4107">
            <v>75.94</v>
          </cell>
          <cell r="H4107">
            <v>173.38</v>
          </cell>
          <cell r="V4107">
            <v>2541.4632000000001</v>
          </cell>
        </row>
        <row r="4108">
          <cell r="A4108" t="str">
            <v>Tenaska Cleb 1-2005-3</v>
          </cell>
          <cell r="B4108" t="str">
            <v>Tenaska Cleb 1-2005</v>
          </cell>
          <cell r="G4108">
            <v>99.03</v>
          </cell>
          <cell r="H4108">
            <v>191.95</v>
          </cell>
          <cell r="V4108">
            <v>2980.3221999999996</v>
          </cell>
        </row>
        <row r="4109">
          <cell r="A4109" t="str">
            <v>Tenaska Cleb 1-2005-4</v>
          </cell>
          <cell r="B4109" t="str">
            <v>Tenaska Cleb 1-2005</v>
          </cell>
          <cell r="G4109">
            <v>64.78</v>
          </cell>
          <cell r="H4109">
            <v>185.76</v>
          </cell>
          <cell r="V4109">
            <v>2267.0713000000001</v>
          </cell>
        </row>
        <row r="4110">
          <cell r="A4110" t="str">
            <v>Tenaska Cleb 1-2005-5</v>
          </cell>
          <cell r="B4110" t="str">
            <v>Tenaska Cleb 1-2005</v>
          </cell>
          <cell r="G4110">
            <v>80.459999999999994</v>
          </cell>
          <cell r="H4110">
            <v>191.95</v>
          </cell>
          <cell r="V4110">
            <v>3072.2598000000003</v>
          </cell>
        </row>
        <row r="4111">
          <cell r="A4111" t="str">
            <v>Tenaska Cleb 1-2005-6</v>
          </cell>
          <cell r="B4111" t="str">
            <v>Tenaska Cleb 1-2005</v>
          </cell>
          <cell r="G4111">
            <v>128.13999999999999</v>
          </cell>
          <cell r="H4111">
            <v>185.76</v>
          </cell>
          <cell r="V4111">
            <v>4728.2</v>
          </cell>
        </row>
        <row r="4112">
          <cell r="A4112" t="str">
            <v>Tenaska Cleb 1-2005-7</v>
          </cell>
          <cell r="B4112" t="str">
            <v>Tenaska Cleb 1-2005</v>
          </cell>
          <cell r="G4112">
            <v>165.84</v>
          </cell>
          <cell r="H4112">
            <v>191.95</v>
          </cell>
          <cell r="V4112">
            <v>5936.05</v>
          </cell>
        </row>
        <row r="4113">
          <cell r="A4113" t="str">
            <v>Tenaska Cleb 1-2005-8</v>
          </cell>
          <cell r="B4113" t="str">
            <v>Tenaska Cleb 1-2005</v>
          </cell>
          <cell r="G4113">
            <v>157.29</v>
          </cell>
          <cell r="H4113">
            <v>191.95</v>
          </cell>
          <cell r="V4113">
            <v>5788.44</v>
          </cell>
        </row>
        <row r="4114">
          <cell r="A4114" t="str">
            <v>Tenaska Cleb 1-2005-9</v>
          </cell>
          <cell r="B4114" t="str">
            <v>Tenaska Cleb 1-2005</v>
          </cell>
          <cell r="G4114">
            <v>93.99</v>
          </cell>
          <cell r="H4114">
            <v>185.76</v>
          </cell>
          <cell r="V4114">
            <v>3762.9395999999997</v>
          </cell>
        </row>
        <row r="4115">
          <cell r="A4115" t="str">
            <v>Tenaska Cleb 1-2005-10</v>
          </cell>
          <cell r="B4115" t="str">
            <v>Tenaska Cleb 1-2005</v>
          </cell>
          <cell r="G4115">
            <v>59.98</v>
          </cell>
          <cell r="H4115">
            <v>191.95</v>
          </cell>
          <cell r="V4115">
            <v>2638.3758000000003</v>
          </cell>
        </row>
        <row r="4116">
          <cell r="A4116" t="str">
            <v>Tenaska Cleb 1-2005-11</v>
          </cell>
          <cell r="B4116" t="str">
            <v>Tenaska Cleb 1-2005</v>
          </cell>
          <cell r="G4116">
            <v>77.3</v>
          </cell>
          <cell r="H4116">
            <v>185.76</v>
          </cell>
          <cell r="V4116">
            <v>2811.1</v>
          </cell>
        </row>
        <row r="4117">
          <cell r="A4117" t="str">
            <v>Tenaska Cleb 1-2005-12</v>
          </cell>
          <cell r="B4117" t="str">
            <v>Tenaska Cleb 1-2005</v>
          </cell>
          <cell r="G4117">
            <v>111.5</v>
          </cell>
          <cell r="H4117">
            <v>191.95</v>
          </cell>
          <cell r="V4117">
            <v>4023.72</v>
          </cell>
        </row>
        <row r="4118">
          <cell r="A4118" t="str">
            <v>Tenaska Cleb 1-2006-1</v>
          </cell>
          <cell r="B4118" t="str">
            <v>Tenaska Cleb 1-2006</v>
          </cell>
          <cell r="G4118">
            <v>122.54</v>
          </cell>
          <cell r="H4118">
            <v>191.95</v>
          </cell>
          <cell r="V4118">
            <v>3957.22</v>
          </cell>
        </row>
        <row r="4119">
          <cell r="A4119" t="str">
            <v>Tenaska Cleb 1-2006-2</v>
          </cell>
          <cell r="B4119" t="str">
            <v>Tenaska Cleb 1-2006</v>
          </cell>
          <cell r="G4119">
            <v>75.67</v>
          </cell>
          <cell r="H4119">
            <v>173.38</v>
          </cell>
          <cell r="V4119">
            <v>2364.9260000000004</v>
          </cell>
        </row>
        <row r="4120">
          <cell r="A4120" t="str">
            <v>Tenaska Cleb 1-2006-3</v>
          </cell>
          <cell r="B4120" t="str">
            <v>Tenaska Cleb 1-2006</v>
          </cell>
          <cell r="G4120">
            <v>87.98</v>
          </cell>
          <cell r="H4120">
            <v>191.95</v>
          </cell>
          <cell r="V4120">
            <v>2702.6441</v>
          </cell>
        </row>
        <row r="4121">
          <cell r="A4121" t="str">
            <v>Tenaska Cleb 1-2006-4</v>
          </cell>
          <cell r="B4121" t="str">
            <v>Tenaska Cleb 1-2006</v>
          </cell>
          <cell r="G4121">
            <v>62.65</v>
          </cell>
          <cell r="H4121">
            <v>185.76</v>
          </cell>
          <cell r="V4121">
            <v>2115.5163000000002</v>
          </cell>
        </row>
        <row r="4122">
          <cell r="A4122" t="str">
            <v>Tenaska Cleb 1-2006-5</v>
          </cell>
          <cell r="B4122" t="str">
            <v>Tenaska Cleb 1-2006</v>
          </cell>
          <cell r="G4122">
            <v>77.75</v>
          </cell>
          <cell r="H4122">
            <v>191.95</v>
          </cell>
          <cell r="V4122">
            <v>2884.2087999999999</v>
          </cell>
        </row>
        <row r="4123">
          <cell r="A4123" t="str">
            <v>Tenaska Cleb 1-2006-6</v>
          </cell>
          <cell r="B4123" t="str">
            <v>Tenaska Cleb 1-2006</v>
          </cell>
          <cell r="G4123">
            <v>135.6</v>
          </cell>
          <cell r="H4123">
            <v>185.76</v>
          </cell>
          <cell r="V4123">
            <v>4787.4399999999996</v>
          </cell>
        </row>
        <row r="4124">
          <cell r="A4124" t="str">
            <v>Tenaska Cleb 1-2006-7</v>
          </cell>
          <cell r="B4124" t="str">
            <v>Tenaska Cleb 1-2006</v>
          </cell>
          <cell r="G4124">
            <v>170.62</v>
          </cell>
          <cell r="H4124">
            <v>191.95</v>
          </cell>
          <cell r="V4124">
            <v>5969.28</v>
          </cell>
        </row>
        <row r="4125">
          <cell r="A4125" t="str">
            <v>Tenaska Cleb 1-2006-8</v>
          </cell>
          <cell r="B4125" t="str">
            <v>Tenaska Cleb 1-2006</v>
          </cell>
          <cell r="G4125">
            <v>167.84</v>
          </cell>
          <cell r="H4125">
            <v>191.95</v>
          </cell>
          <cell r="V4125">
            <v>5893.57</v>
          </cell>
        </row>
        <row r="4126">
          <cell r="A4126" t="str">
            <v>Tenaska Cleb 1-2006-9</v>
          </cell>
          <cell r="B4126" t="str">
            <v>Tenaska Cleb 1-2006</v>
          </cell>
          <cell r="G4126">
            <v>101.17</v>
          </cell>
          <cell r="H4126">
            <v>185.76</v>
          </cell>
          <cell r="V4126">
            <v>3984.8836000000001</v>
          </cell>
        </row>
        <row r="4127">
          <cell r="A4127" t="str">
            <v>Tenaska Cleb 1-2006-10</v>
          </cell>
          <cell r="B4127" t="str">
            <v>Tenaska Cleb 1-2006</v>
          </cell>
          <cell r="G4127">
            <v>62.37</v>
          </cell>
          <cell r="H4127">
            <v>191.95</v>
          </cell>
          <cell r="V4127">
            <v>2488.3987999999999</v>
          </cell>
        </row>
        <row r="4128">
          <cell r="A4128" t="str">
            <v>Tenaska Cleb 1-2006-11</v>
          </cell>
          <cell r="B4128" t="str">
            <v>Tenaska Cleb 1-2006</v>
          </cell>
          <cell r="G4128">
            <v>97.12</v>
          </cell>
          <cell r="H4128">
            <v>185.76</v>
          </cell>
          <cell r="V4128">
            <v>3315.89</v>
          </cell>
        </row>
        <row r="4129">
          <cell r="A4129" t="str">
            <v>Tenaska Cleb 1-2006-12</v>
          </cell>
          <cell r="B4129" t="str">
            <v>Tenaska Cleb 1-2006</v>
          </cell>
          <cell r="G4129">
            <v>113.38</v>
          </cell>
          <cell r="H4129">
            <v>191.95</v>
          </cell>
          <cell r="V4129">
            <v>3900.79</v>
          </cell>
        </row>
        <row r="4130">
          <cell r="A4130" t="str">
            <v>Tenaska Cleb 1-2007-1</v>
          </cell>
          <cell r="B4130" t="str">
            <v>Tenaska Cleb 1-2007</v>
          </cell>
          <cell r="G4130">
            <v>83.9</v>
          </cell>
          <cell r="H4130">
            <v>191.95</v>
          </cell>
          <cell r="V4130">
            <v>2557.17</v>
          </cell>
        </row>
        <row r="4131">
          <cell r="A4131" t="str">
            <v>Tenaska Cleb 1-2007-2</v>
          </cell>
          <cell r="B4131" t="str">
            <v>Tenaska Cleb 1-2007</v>
          </cell>
          <cell r="G4131">
            <v>87.78</v>
          </cell>
          <cell r="H4131">
            <v>173.38</v>
          </cell>
          <cell r="V4131">
            <v>2533.2328000000002</v>
          </cell>
        </row>
        <row r="4132">
          <cell r="A4132" t="str">
            <v>Tenaska Cleb 1-2007-3</v>
          </cell>
          <cell r="B4132" t="str">
            <v>Tenaska Cleb 1-2007</v>
          </cell>
          <cell r="G4132">
            <v>101.91</v>
          </cell>
          <cell r="H4132">
            <v>191.95</v>
          </cell>
          <cell r="V4132">
            <v>3015.8164000000002</v>
          </cell>
        </row>
        <row r="4133">
          <cell r="A4133" t="str">
            <v>Tenaska Cleb 1-2007-4</v>
          </cell>
          <cell r="B4133" t="str">
            <v>Tenaska Cleb 1-2007</v>
          </cell>
          <cell r="G4133">
            <v>91.96</v>
          </cell>
          <cell r="H4133">
            <v>185.76</v>
          </cell>
          <cell r="V4133">
            <v>2886.2116000000001</v>
          </cell>
        </row>
        <row r="4134">
          <cell r="A4134" t="str">
            <v>Tenaska Cleb 1-2007-5</v>
          </cell>
          <cell r="B4134" t="str">
            <v>Tenaska Cleb 1-2007</v>
          </cell>
          <cell r="G4134">
            <v>78.84</v>
          </cell>
          <cell r="H4134">
            <v>191.95</v>
          </cell>
          <cell r="V4134">
            <v>2682.8509000000004</v>
          </cell>
        </row>
        <row r="4135">
          <cell r="A4135" t="str">
            <v>Tenaska Cleb 1-2007-6</v>
          </cell>
          <cell r="B4135" t="str">
            <v>Tenaska Cleb 1-2007</v>
          </cell>
          <cell r="G4135">
            <v>146.65</v>
          </cell>
          <cell r="H4135">
            <v>185.76</v>
          </cell>
          <cell r="V4135">
            <v>4888.5133999999998</v>
          </cell>
        </row>
        <row r="4136">
          <cell r="A4136" t="str">
            <v>Tenaska Cleb 1-2007-7</v>
          </cell>
          <cell r="B4136" t="str">
            <v>Tenaska Cleb 1-2007</v>
          </cell>
          <cell r="G4136">
            <v>171</v>
          </cell>
          <cell r="H4136">
            <v>191.95</v>
          </cell>
          <cell r="V4136">
            <v>5605.35</v>
          </cell>
        </row>
        <row r="4137">
          <cell r="A4137" t="str">
            <v>Tenaska Cleb 1-2007-8</v>
          </cell>
          <cell r="B4137" t="str">
            <v>Tenaska Cleb 1-2007</v>
          </cell>
          <cell r="G4137">
            <v>169.98</v>
          </cell>
          <cell r="H4137">
            <v>191.95</v>
          </cell>
          <cell r="V4137">
            <v>5457.92</v>
          </cell>
        </row>
        <row r="4138">
          <cell r="A4138" t="str">
            <v>Tenaska Cleb 1-2007-9</v>
          </cell>
          <cell r="B4138" t="str">
            <v>Tenaska Cleb 1-2007</v>
          </cell>
          <cell r="G4138">
            <v>101.04</v>
          </cell>
          <cell r="H4138">
            <v>185.76</v>
          </cell>
          <cell r="V4138">
            <v>3574.317</v>
          </cell>
        </row>
        <row r="4139">
          <cell r="A4139" t="str">
            <v>Tenaska Cleb 1-2007-10</v>
          </cell>
          <cell r="B4139" t="str">
            <v>Tenaska Cleb 1-2007</v>
          </cell>
          <cell r="G4139">
            <v>56.56</v>
          </cell>
          <cell r="H4139">
            <v>191.95</v>
          </cell>
          <cell r="V4139">
            <v>2218.7705000000001</v>
          </cell>
        </row>
        <row r="4140">
          <cell r="A4140" t="str">
            <v>Tenaska Cleb 1-2007-11</v>
          </cell>
          <cell r="B4140" t="str">
            <v>Tenaska Cleb 1-2007</v>
          </cell>
          <cell r="G4140">
            <v>94</v>
          </cell>
          <cell r="H4140">
            <v>185.76</v>
          </cell>
          <cell r="V4140">
            <v>2902.4376999999999</v>
          </cell>
        </row>
        <row r="4141">
          <cell r="A4141" t="str">
            <v>Tenaska Cleb 1-2007-12</v>
          </cell>
          <cell r="B4141" t="str">
            <v>Tenaska Cleb 1-2007</v>
          </cell>
          <cell r="G4141">
            <v>106.64</v>
          </cell>
          <cell r="H4141">
            <v>191.95</v>
          </cell>
          <cell r="V4141">
            <v>3259.8636000000001</v>
          </cell>
        </row>
        <row r="4142">
          <cell r="A4142" t="str">
            <v>Tenaska Cleb 1-2008-1</v>
          </cell>
          <cell r="B4142" t="str">
            <v>Tenaska Cleb 1-2008</v>
          </cell>
          <cell r="G4142">
            <v>86.04</v>
          </cell>
          <cell r="H4142">
            <v>191.95</v>
          </cell>
          <cell r="V4142">
            <v>2893.5308999999997</v>
          </cell>
        </row>
        <row r="4143">
          <cell r="A4143" t="str">
            <v>Tenaska Cleb 1-2008-2</v>
          </cell>
          <cell r="B4143" t="str">
            <v>Tenaska Cleb 1-2008</v>
          </cell>
          <cell r="G4143">
            <v>70.69</v>
          </cell>
          <cell r="H4143">
            <v>173.38</v>
          </cell>
          <cell r="V4143">
            <v>2238.7298000000001</v>
          </cell>
        </row>
        <row r="4144">
          <cell r="A4144" t="str">
            <v>Tenaska Cleb 1-2008-3</v>
          </cell>
          <cell r="B4144" t="str">
            <v>Tenaska Cleb 1-2008</v>
          </cell>
          <cell r="G4144">
            <v>65.489999999999995</v>
          </cell>
          <cell r="H4144">
            <v>191.95</v>
          </cell>
          <cell r="V4144">
            <v>2103.42</v>
          </cell>
        </row>
        <row r="4145">
          <cell r="A4145" t="str">
            <v>Tenaska Cleb 1-2008-4</v>
          </cell>
          <cell r="B4145" t="str">
            <v>Tenaska Cleb 1-2008</v>
          </cell>
          <cell r="G4145">
            <v>61.92</v>
          </cell>
          <cell r="H4145">
            <v>185.76</v>
          </cell>
          <cell r="V4145">
            <v>2269.4108000000001</v>
          </cell>
        </row>
        <row r="4146">
          <cell r="A4146" t="str">
            <v>Tenaska Cleb 1-2008-5</v>
          </cell>
          <cell r="B4146" t="str">
            <v>Tenaska Cleb 1-2008</v>
          </cell>
          <cell r="G4146">
            <v>76.42</v>
          </cell>
          <cell r="H4146">
            <v>191.95</v>
          </cell>
          <cell r="V4146">
            <v>2708.9273000000003</v>
          </cell>
        </row>
        <row r="4147">
          <cell r="A4147" t="str">
            <v>Tenaska Cleb 1-2008-6</v>
          </cell>
          <cell r="B4147" t="str">
            <v>Tenaska Cleb 1-2008</v>
          </cell>
          <cell r="G4147">
            <v>119.42</v>
          </cell>
          <cell r="H4147">
            <v>185.76</v>
          </cell>
          <cell r="V4147">
            <v>4401.4192999999996</v>
          </cell>
        </row>
        <row r="4148">
          <cell r="A4148" t="str">
            <v>Tenaska Cleb 1-2008-7</v>
          </cell>
          <cell r="B4148" t="str">
            <v>Tenaska Cleb 1-2008</v>
          </cell>
          <cell r="G4148">
            <v>159.11000000000001</v>
          </cell>
          <cell r="H4148">
            <v>191.95</v>
          </cell>
          <cell r="V4148">
            <v>5706.87</v>
          </cell>
        </row>
        <row r="4149">
          <cell r="A4149" t="str">
            <v>Tenaska Cleb 1-2008-8</v>
          </cell>
          <cell r="B4149" t="str">
            <v>Tenaska Cleb 1-2008</v>
          </cell>
          <cell r="G4149">
            <v>153.58000000000001</v>
          </cell>
          <cell r="H4149">
            <v>191.95</v>
          </cell>
          <cell r="V4149">
            <v>5570.78</v>
          </cell>
        </row>
        <row r="4150">
          <cell r="A4150" t="str">
            <v>Tenaska Cleb 1-2008-9</v>
          </cell>
          <cell r="B4150" t="str">
            <v>Tenaska Cleb 1-2008</v>
          </cell>
          <cell r="G4150">
            <v>95.25</v>
          </cell>
          <cell r="H4150">
            <v>185.76</v>
          </cell>
          <cell r="V4150">
            <v>3809.91</v>
          </cell>
        </row>
        <row r="4151">
          <cell r="A4151" t="str">
            <v>Tenaska Cleb 1-2008-10</v>
          </cell>
          <cell r="B4151" t="str">
            <v>Tenaska Cleb 1-2008</v>
          </cell>
          <cell r="G4151">
            <v>66.680000000000007</v>
          </cell>
          <cell r="H4151">
            <v>191.95</v>
          </cell>
          <cell r="V4151">
            <v>2712.3731000000002</v>
          </cell>
        </row>
        <row r="4152">
          <cell r="A4152" t="str">
            <v>Tenaska Cleb 1-2008-11</v>
          </cell>
          <cell r="B4152" t="str">
            <v>Tenaska Cleb 1-2008</v>
          </cell>
          <cell r="G4152">
            <v>62.59</v>
          </cell>
          <cell r="H4152">
            <v>185.76</v>
          </cell>
          <cell r="V4152">
            <v>2134.0091000000002</v>
          </cell>
        </row>
        <row r="4153">
          <cell r="A4153" t="str">
            <v>Tenaska Cleb 1-2008-12</v>
          </cell>
          <cell r="B4153" t="str">
            <v>Tenaska Cleb 1-2008</v>
          </cell>
          <cell r="G4153">
            <v>115.18</v>
          </cell>
          <cell r="H4153">
            <v>191.95</v>
          </cell>
          <cell r="V4153">
            <v>3913.6663000000003</v>
          </cell>
        </row>
        <row r="4154">
          <cell r="A4154" t="str">
            <v>Tenaska Cleb 1-2009-1</v>
          </cell>
          <cell r="B4154" t="str">
            <v>Tenaska Cleb 1-2009</v>
          </cell>
          <cell r="G4154">
            <v>97.07</v>
          </cell>
          <cell r="H4154">
            <v>191.95</v>
          </cell>
          <cell r="V4154">
            <v>3333.1794</v>
          </cell>
        </row>
        <row r="4155">
          <cell r="A4155" t="str">
            <v>Tenaska Cleb 1-2009-2</v>
          </cell>
          <cell r="B4155" t="str">
            <v>Tenaska Cleb 1-2009</v>
          </cell>
          <cell r="G4155">
            <v>62.14</v>
          </cell>
          <cell r="H4155">
            <v>173.38</v>
          </cell>
          <cell r="V4155">
            <v>1985.45</v>
          </cell>
        </row>
        <row r="4156">
          <cell r="A4156" t="str">
            <v>Tenaska Cleb 1-2009-3</v>
          </cell>
          <cell r="B4156" t="str">
            <v>Tenaska Cleb 1-2009</v>
          </cell>
          <cell r="G4156">
            <v>59.32</v>
          </cell>
          <cell r="H4156">
            <v>191.95</v>
          </cell>
          <cell r="V4156">
            <v>1895.46</v>
          </cell>
        </row>
        <row r="4157">
          <cell r="A4157" t="str">
            <v>Tenaska Cleb 1-2009-4</v>
          </cell>
          <cell r="B4157" t="str">
            <v>Tenaska Cleb 1-2009</v>
          </cell>
          <cell r="G4157">
            <v>47.81</v>
          </cell>
          <cell r="H4157">
            <v>185.76</v>
          </cell>
          <cell r="V4157">
            <v>1725.9188000000001</v>
          </cell>
        </row>
        <row r="4158">
          <cell r="A4158" t="str">
            <v>Tenaska Cleb 1-2009-5</v>
          </cell>
          <cell r="B4158" t="str">
            <v>Tenaska Cleb 1-2009</v>
          </cell>
          <cell r="G4158">
            <v>80.5</v>
          </cell>
          <cell r="H4158">
            <v>191.95</v>
          </cell>
          <cell r="V4158">
            <v>3003.2611999999999</v>
          </cell>
        </row>
        <row r="4159">
          <cell r="A4159" t="str">
            <v>Tenaska Cleb 1-2009-6</v>
          </cell>
          <cell r="B4159" t="str">
            <v>Tenaska Cleb 1-2009</v>
          </cell>
          <cell r="G4159">
            <v>103.11</v>
          </cell>
          <cell r="H4159">
            <v>185.76</v>
          </cell>
          <cell r="V4159">
            <v>4005.8197999999998</v>
          </cell>
        </row>
        <row r="4160">
          <cell r="A4160" t="str">
            <v>Tenaska Cleb 1-2009-7</v>
          </cell>
          <cell r="B4160" t="str">
            <v>Tenaska Cleb 1-2009</v>
          </cell>
          <cell r="G4160">
            <v>151.38</v>
          </cell>
          <cell r="H4160">
            <v>191.95</v>
          </cell>
          <cell r="V4160">
            <v>5565.34</v>
          </cell>
        </row>
        <row r="4161">
          <cell r="A4161" t="str">
            <v>Tenaska Cleb 1-2009-8</v>
          </cell>
          <cell r="B4161" t="str">
            <v>Tenaska Cleb 1-2009</v>
          </cell>
          <cell r="G4161">
            <v>150.43</v>
          </cell>
          <cell r="H4161">
            <v>191.95</v>
          </cell>
          <cell r="V4161">
            <v>5497.94</v>
          </cell>
        </row>
        <row r="4162">
          <cell r="A4162" t="str">
            <v>Tenaska Cleb 1-2009-9</v>
          </cell>
          <cell r="B4162" t="str">
            <v>Tenaska Cleb 1-2009</v>
          </cell>
          <cell r="G4162">
            <v>94.54</v>
          </cell>
          <cell r="H4162">
            <v>185.76</v>
          </cell>
          <cell r="V4162">
            <v>3827.5525000000002</v>
          </cell>
        </row>
        <row r="4163">
          <cell r="A4163" t="str">
            <v>Tenaska Cleb 1-2009-10</v>
          </cell>
          <cell r="B4163" t="str">
            <v>Tenaska Cleb 1-2009</v>
          </cell>
          <cell r="G4163">
            <v>61.41</v>
          </cell>
          <cell r="H4163">
            <v>191.95</v>
          </cell>
          <cell r="V4163">
            <v>2598.1077999999998</v>
          </cell>
        </row>
        <row r="4164">
          <cell r="A4164" t="str">
            <v>Tenaska Cleb 1-2009-11</v>
          </cell>
          <cell r="B4164" t="str">
            <v>Tenaska Cleb 1-2009</v>
          </cell>
          <cell r="G4164">
            <v>64.13</v>
          </cell>
          <cell r="H4164">
            <v>185.76</v>
          </cell>
          <cell r="V4164">
            <v>2251.8163999999997</v>
          </cell>
        </row>
        <row r="4165">
          <cell r="A4165" t="str">
            <v>Tenaska Cleb 1-2009-12</v>
          </cell>
          <cell r="B4165" t="str">
            <v>Tenaska Cleb 1-2009</v>
          </cell>
          <cell r="G4165">
            <v>103.82</v>
          </cell>
          <cell r="H4165">
            <v>191.95</v>
          </cell>
          <cell r="V4165">
            <v>3577.4179000000004</v>
          </cell>
        </row>
        <row r="4166">
          <cell r="A4166" t="str">
            <v>Tenaska Cleb 1-2010-1</v>
          </cell>
          <cell r="B4166" t="str">
            <v>Tenaska Cleb 1-2010</v>
          </cell>
          <cell r="G4166">
            <v>64.2</v>
          </cell>
          <cell r="H4166">
            <v>191.95</v>
          </cell>
          <cell r="V4166">
            <v>2265.0495999999998</v>
          </cell>
        </row>
        <row r="4167">
          <cell r="A4167" t="str">
            <v>Tenaska Cleb 1-2010-2</v>
          </cell>
          <cell r="B4167" t="str">
            <v>Tenaska Cleb 1-2010</v>
          </cell>
          <cell r="G4167">
            <v>57.73</v>
          </cell>
          <cell r="H4167">
            <v>173.38</v>
          </cell>
          <cell r="V4167">
            <v>1874.69</v>
          </cell>
        </row>
        <row r="4168">
          <cell r="A4168" t="str">
            <v>Tenaska Cleb 1-2010-3</v>
          </cell>
          <cell r="B4168" t="str">
            <v>Tenaska Cleb 1-2010</v>
          </cell>
          <cell r="G4168">
            <v>71.459999999999994</v>
          </cell>
          <cell r="H4168">
            <v>191.95</v>
          </cell>
          <cell r="V4168">
            <v>2257.08</v>
          </cell>
        </row>
        <row r="4169">
          <cell r="A4169" t="str">
            <v>Tenaska Cleb 1-2010-4</v>
          </cell>
          <cell r="B4169" t="str">
            <v>Tenaska Cleb 1-2010</v>
          </cell>
          <cell r="G4169">
            <v>46.11</v>
          </cell>
          <cell r="H4169">
            <v>185.76</v>
          </cell>
          <cell r="V4169">
            <v>1782.98</v>
          </cell>
        </row>
        <row r="4170">
          <cell r="A4170" t="str">
            <v>Tenaska Cleb 1-2010-5</v>
          </cell>
          <cell r="B4170" t="str">
            <v>Tenaska Cleb 1-2010</v>
          </cell>
          <cell r="G4170">
            <v>62.52</v>
          </cell>
          <cell r="H4170">
            <v>191.95</v>
          </cell>
          <cell r="V4170">
            <v>2295.9423999999999</v>
          </cell>
        </row>
        <row r="4171">
          <cell r="A4171" t="str">
            <v>Tenaska Cleb 1-2010-6</v>
          </cell>
          <cell r="B4171" t="str">
            <v>Tenaska Cleb 1-2010</v>
          </cell>
          <cell r="G4171">
            <v>111.68</v>
          </cell>
          <cell r="H4171">
            <v>185.76</v>
          </cell>
          <cell r="V4171">
            <v>4351.12</v>
          </cell>
        </row>
        <row r="4172">
          <cell r="A4172" t="str">
            <v>Tenaska Cleb 1-2010-7</v>
          </cell>
          <cell r="B4172" t="str">
            <v>Tenaska Cleb 1-2010</v>
          </cell>
          <cell r="G4172">
            <v>139.52000000000001</v>
          </cell>
          <cell r="H4172">
            <v>191.95</v>
          </cell>
          <cell r="V4172">
            <v>5367.17</v>
          </cell>
        </row>
        <row r="4173">
          <cell r="A4173" t="str">
            <v>Tenaska Cleb 1-2010-8</v>
          </cell>
          <cell r="B4173" t="str">
            <v>Tenaska Cleb 1-2010</v>
          </cell>
          <cell r="G4173">
            <v>145.37</v>
          </cell>
          <cell r="H4173">
            <v>191.95</v>
          </cell>
          <cell r="V4173">
            <v>5426.94</v>
          </cell>
        </row>
        <row r="4174">
          <cell r="A4174" t="str">
            <v>Tenaska Cleb 1-2010-9</v>
          </cell>
          <cell r="B4174" t="str">
            <v>Tenaska Cleb 1-2010</v>
          </cell>
          <cell r="G4174">
            <v>84.47</v>
          </cell>
          <cell r="H4174">
            <v>185.76</v>
          </cell>
          <cell r="V4174">
            <v>3503.1</v>
          </cell>
        </row>
        <row r="4175">
          <cell r="A4175" t="str">
            <v>Tenaska Cleb 1-2010-10</v>
          </cell>
          <cell r="B4175" t="str">
            <v>Tenaska Cleb 1-2010</v>
          </cell>
          <cell r="G4175">
            <v>67.13</v>
          </cell>
          <cell r="H4175">
            <v>191.95</v>
          </cell>
          <cell r="V4175">
            <v>2847.5187999999998</v>
          </cell>
        </row>
        <row r="4176">
          <cell r="A4176" t="str">
            <v>Tenaska Cleb 1-2010-11</v>
          </cell>
          <cell r="B4176" t="str">
            <v>Tenaska Cleb 1-2010</v>
          </cell>
          <cell r="G4176">
            <v>73.98</v>
          </cell>
          <cell r="H4176">
            <v>185.76</v>
          </cell>
          <cell r="V4176">
            <v>2713.1637999999998</v>
          </cell>
        </row>
        <row r="4177">
          <cell r="A4177" t="str">
            <v>Tenaska Cleb 1-2010-12</v>
          </cell>
          <cell r="B4177" t="str">
            <v>Tenaska Cleb 1-2010</v>
          </cell>
          <cell r="G4177">
            <v>69.98</v>
          </cell>
          <cell r="H4177">
            <v>191.95</v>
          </cell>
          <cell r="V4177">
            <v>2510.4899999999998</v>
          </cell>
        </row>
        <row r="4178">
          <cell r="A4178" t="str">
            <v>Tenaska Cleb 1-2011-1</v>
          </cell>
          <cell r="B4178" t="str">
            <v>Tenaska Cleb 1-2011</v>
          </cell>
          <cell r="G4178">
            <v>51.99</v>
          </cell>
          <cell r="H4178">
            <v>191.95</v>
          </cell>
          <cell r="V4178">
            <v>1827.92</v>
          </cell>
        </row>
        <row r="4179">
          <cell r="A4179" t="str">
            <v>Tenaska Cleb 1-2011-2</v>
          </cell>
          <cell r="B4179" t="str">
            <v>Tenaska Cleb 1-2011</v>
          </cell>
          <cell r="G4179">
            <v>71.650000000000006</v>
          </cell>
          <cell r="H4179">
            <v>173.38</v>
          </cell>
          <cell r="V4179">
            <v>2350.5500000000002</v>
          </cell>
        </row>
        <row r="4180">
          <cell r="A4180" t="str">
            <v>Tenaska Cleb 1-2011-3</v>
          </cell>
          <cell r="B4180" t="str">
            <v>Tenaska Cleb 1-2011</v>
          </cell>
          <cell r="G4180">
            <v>49.87</v>
          </cell>
          <cell r="H4180">
            <v>191.95</v>
          </cell>
          <cell r="V4180">
            <v>1694.8407999999999</v>
          </cell>
        </row>
        <row r="4181">
          <cell r="A4181" t="str">
            <v>Tenaska Cleb 1-2011-4</v>
          </cell>
          <cell r="B4181" t="str">
            <v>Tenaska Cleb 1-2011</v>
          </cell>
          <cell r="G4181">
            <v>43.5</v>
          </cell>
          <cell r="H4181">
            <v>185.76</v>
          </cell>
          <cell r="V4181">
            <v>1676.0425</v>
          </cell>
        </row>
        <row r="4182">
          <cell r="A4182" t="str">
            <v>Tenaska Cleb 1-2011-5</v>
          </cell>
          <cell r="B4182" t="str">
            <v>Tenaska Cleb 1-2011</v>
          </cell>
          <cell r="G4182">
            <v>60.81</v>
          </cell>
          <cell r="H4182">
            <v>191.95</v>
          </cell>
          <cell r="V4182">
            <v>2460.0839999999998</v>
          </cell>
        </row>
        <row r="4183">
          <cell r="A4183" t="str">
            <v>Tenaska Cleb 1-2011-6</v>
          </cell>
          <cell r="B4183" t="str">
            <v>Tenaska Cleb 1-2011</v>
          </cell>
          <cell r="G4183">
            <v>94.7</v>
          </cell>
          <cell r="H4183">
            <v>185.76</v>
          </cell>
          <cell r="V4183">
            <v>3829.46</v>
          </cell>
        </row>
        <row r="4184">
          <cell r="A4184" t="str">
            <v>Tenaska Cleb 1-2011-7</v>
          </cell>
          <cell r="B4184" t="str">
            <v>Tenaska Cleb 1-2011</v>
          </cell>
          <cell r="G4184">
            <v>137.71</v>
          </cell>
          <cell r="H4184">
            <v>191.95</v>
          </cell>
          <cell r="V4184">
            <v>5149.82</v>
          </cell>
        </row>
        <row r="4185">
          <cell r="A4185" t="str">
            <v>Tenaska Cleb 1-2011-8</v>
          </cell>
          <cell r="B4185" t="str">
            <v>Tenaska Cleb 1-2011</v>
          </cell>
          <cell r="G4185">
            <v>120.5</v>
          </cell>
          <cell r="H4185">
            <v>191.95</v>
          </cell>
          <cell r="V4185">
            <v>4696.55</v>
          </cell>
        </row>
        <row r="4186">
          <cell r="A4186" t="str">
            <v>Tenaska Cleb 1-2011-9</v>
          </cell>
          <cell r="B4186" t="str">
            <v>Tenaska Cleb 1-2011</v>
          </cell>
          <cell r="G4186">
            <v>79.62</v>
          </cell>
          <cell r="H4186">
            <v>185.76</v>
          </cell>
          <cell r="V4186">
            <v>3340.8978000000002</v>
          </cell>
        </row>
        <row r="4187">
          <cell r="A4187" t="str">
            <v>Tenaska Cleb 1-2011-10</v>
          </cell>
          <cell r="B4187" t="str">
            <v>Tenaska Cleb 1-2011</v>
          </cell>
          <cell r="G4187">
            <v>45.98</v>
          </cell>
          <cell r="H4187">
            <v>191.95</v>
          </cell>
          <cell r="V4187">
            <v>1897.1493</v>
          </cell>
        </row>
        <row r="4188">
          <cell r="A4188" t="str">
            <v>Tenaska Cleb 1-2011-11</v>
          </cell>
          <cell r="B4188" t="str">
            <v>Tenaska Cleb 1-2011</v>
          </cell>
          <cell r="G4188">
            <v>41.47</v>
          </cell>
          <cell r="H4188">
            <v>185.76</v>
          </cell>
          <cell r="V4188">
            <v>1445.9757000000002</v>
          </cell>
        </row>
        <row r="4189">
          <cell r="A4189" t="str">
            <v>Tenaska Cleb 1-2011-12</v>
          </cell>
          <cell r="B4189" t="str">
            <v>Tenaska Cleb 1-2011</v>
          </cell>
          <cell r="G4189">
            <v>58.27</v>
          </cell>
          <cell r="H4189">
            <v>191.95</v>
          </cell>
          <cell r="V4189">
            <v>2112.0513999999998</v>
          </cell>
        </row>
        <row r="4190">
          <cell r="A4190" t="str">
            <v>Tenaska Cleb 1-2012-1</v>
          </cell>
          <cell r="B4190" t="str">
            <v>Tenaska Cleb 1-2012</v>
          </cell>
          <cell r="G4190">
            <v>48</v>
          </cell>
          <cell r="H4190">
            <v>191.95</v>
          </cell>
          <cell r="V4190">
            <v>1729.08</v>
          </cell>
        </row>
        <row r="4191">
          <cell r="A4191" t="str">
            <v>Tenaska Cleb 1-2012-2</v>
          </cell>
          <cell r="B4191" t="str">
            <v>Tenaska Cleb 1-2012</v>
          </cell>
          <cell r="G4191">
            <v>65.58</v>
          </cell>
          <cell r="H4191">
            <v>173.38</v>
          </cell>
          <cell r="V4191">
            <v>2170.2824000000001</v>
          </cell>
        </row>
        <row r="4192">
          <cell r="A4192" t="str">
            <v>Tenaska Cleb 1-2012-3</v>
          </cell>
          <cell r="B4192" t="str">
            <v>Tenaska Cleb 1-2012</v>
          </cell>
          <cell r="G4192">
            <v>46.39</v>
          </cell>
          <cell r="H4192">
            <v>191.95</v>
          </cell>
          <cell r="V4192">
            <v>1550.7221</v>
          </cell>
        </row>
        <row r="4193">
          <cell r="A4193" t="str">
            <v>Tenaska Cleb 1-2012-4</v>
          </cell>
          <cell r="B4193" t="str">
            <v>Tenaska Cleb 1-2012</v>
          </cell>
          <cell r="G4193">
            <v>37.409999999999997</v>
          </cell>
          <cell r="H4193">
            <v>185.76</v>
          </cell>
          <cell r="V4193">
            <v>1411.2081000000001</v>
          </cell>
        </row>
        <row r="4194">
          <cell r="A4194" t="str">
            <v>Tenaska Cleb 1-2012-5</v>
          </cell>
          <cell r="B4194" t="str">
            <v>Tenaska Cleb 1-2012</v>
          </cell>
          <cell r="G4194">
            <v>56.04</v>
          </cell>
          <cell r="H4194">
            <v>191.95</v>
          </cell>
          <cell r="V4194">
            <v>2325.7856999999999</v>
          </cell>
        </row>
        <row r="4195">
          <cell r="A4195" t="str">
            <v>Tenaska Cleb 1-2012-6</v>
          </cell>
          <cell r="B4195" t="str">
            <v>Tenaska Cleb 1-2012</v>
          </cell>
          <cell r="G4195">
            <v>87.51</v>
          </cell>
          <cell r="H4195">
            <v>185.76</v>
          </cell>
          <cell r="V4195">
            <v>3581.4199000000003</v>
          </cell>
        </row>
        <row r="4196">
          <cell r="A4196" t="str">
            <v>Tenaska Cleb 1-2012-7</v>
          </cell>
          <cell r="B4196" t="str">
            <v>Tenaska Cleb 1-2012</v>
          </cell>
          <cell r="G4196">
            <v>123.11</v>
          </cell>
          <cell r="H4196">
            <v>191.95</v>
          </cell>
          <cell r="V4196">
            <v>4899.22</v>
          </cell>
        </row>
        <row r="4197">
          <cell r="A4197" t="str">
            <v>Tenaska Cleb 1-2012-8</v>
          </cell>
          <cell r="B4197" t="str">
            <v>Tenaska Cleb 1-2012</v>
          </cell>
          <cell r="G4197">
            <v>116.54</v>
          </cell>
          <cell r="H4197">
            <v>191.95</v>
          </cell>
          <cell r="V4197">
            <v>4668.24</v>
          </cell>
        </row>
        <row r="4198">
          <cell r="A4198" t="str">
            <v>Tenaska Cleb 1-2012-9</v>
          </cell>
          <cell r="B4198" t="str">
            <v>Tenaska Cleb 1-2012</v>
          </cell>
          <cell r="G4198">
            <v>79.89</v>
          </cell>
          <cell r="H4198">
            <v>185.76</v>
          </cell>
          <cell r="V4198">
            <v>3431.0432000000001</v>
          </cell>
        </row>
        <row r="4199">
          <cell r="A4199" t="str">
            <v>Tenaska Cleb 1-2012-10</v>
          </cell>
          <cell r="B4199" t="str">
            <v>Tenaska Cleb 1-2012</v>
          </cell>
          <cell r="G4199">
            <v>42.28</v>
          </cell>
          <cell r="H4199">
            <v>191.95</v>
          </cell>
          <cell r="V4199">
            <v>1794.3761999999999</v>
          </cell>
        </row>
        <row r="4200">
          <cell r="A4200" t="str">
            <v>Tenaska Cleb 1-2012-11</v>
          </cell>
          <cell r="B4200" t="str">
            <v>Tenaska Cleb 1-2012</v>
          </cell>
          <cell r="G4200">
            <v>27.37</v>
          </cell>
          <cell r="H4200">
            <v>185.76</v>
          </cell>
          <cell r="V4200">
            <v>1007.4494</v>
          </cell>
        </row>
        <row r="4201">
          <cell r="A4201" t="str">
            <v>Tenaska Cleb 1-2012-12</v>
          </cell>
          <cell r="B4201" t="str">
            <v>Tenaska Cleb 1-2012</v>
          </cell>
          <cell r="G4201">
            <v>68.489999999999995</v>
          </cell>
          <cell r="H4201">
            <v>191.95</v>
          </cell>
          <cell r="V4201">
            <v>2520.56</v>
          </cell>
        </row>
        <row r="4202">
          <cell r="A4202" t="str">
            <v>Tenaska Cleb 1-2013-1</v>
          </cell>
          <cell r="B4202" t="str">
            <v>Tenaska Cleb 1-2013</v>
          </cell>
          <cell r="G4202">
            <v>55.42</v>
          </cell>
          <cell r="H4202">
            <v>191.95</v>
          </cell>
          <cell r="V4202">
            <v>1912.7266</v>
          </cell>
        </row>
        <row r="4203">
          <cell r="A4203" t="str">
            <v>Tenaska Cleb 1-2013-2</v>
          </cell>
          <cell r="B4203" t="str">
            <v>Tenaska Cleb 1-2013</v>
          </cell>
          <cell r="G4203">
            <v>42.57</v>
          </cell>
          <cell r="H4203">
            <v>173.38</v>
          </cell>
          <cell r="V4203">
            <v>1454.1151</v>
          </cell>
        </row>
        <row r="4204">
          <cell r="A4204" t="str">
            <v>Tenaska Cleb 1-2013-3</v>
          </cell>
          <cell r="B4204" t="str">
            <v>Tenaska Cleb 1-2013</v>
          </cell>
          <cell r="G4204">
            <v>66.36</v>
          </cell>
          <cell r="H4204">
            <v>191.95</v>
          </cell>
          <cell r="V4204">
            <v>2247.355</v>
          </cell>
        </row>
        <row r="4205">
          <cell r="A4205" t="str">
            <v>Tenaska Cleb 1-2013-4</v>
          </cell>
          <cell r="B4205" t="str">
            <v>Tenaska Cleb 1-2013</v>
          </cell>
          <cell r="G4205">
            <v>28.78</v>
          </cell>
          <cell r="H4205">
            <v>185.76</v>
          </cell>
          <cell r="V4205">
            <v>1013.1025999999999</v>
          </cell>
        </row>
        <row r="4206">
          <cell r="A4206" t="str">
            <v>Tenaska Cleb 1-2013-5</v>
          </cell>
          <cell r="B4206" t="str">
            <v>Tenaska Cleb 1-2013</v>
          </cell>
          <cell r="G4206">
            <v>46.27</v>
          </cell>
          <cell r="H4206">
            <v>191.95</v>
          </cell>
          <cell r="V4206">
            <v>1936.3334</v>
          </cell>
        </row>
        <row r="4207">
          <cell r="A4207" t="str">
            <v>Tenaska Cleb 1-2013-6</v>
          </cell>
          <cell r="B4207" t="str">
            <v>Tenaska Cleb 1-2013</v>
          </cell>
          <cell r="G4207">
            <v>88.34</v>
          </cell>
          <cell r="H4207">
            <v>185.76</v>
          </cell>
          <cell r="V4207">
            <v>3734.26</v>
          </cell>
        </row>
        <row r="4208">
          <cell r="A4208" t="str">
            <v>Tenaska Cleb 1-2013-7</v>
          </cell>
          <cell r="B4208" t="str">
            <v>Tenaska Cleb 1-2013</v>
          </cell>
          <cell r="G4208">
            <v>119.39</v>
          </cell>
          <cell r="H4208">
            <v>191.95</v>
          </cell>
          <cell r="V4208">
            <v>4753.4799999999996</v>
          </cell>
        </row>
        <row r="4209">
          <cell r="A4209" t="str">
            <v>Tenaska Cleb 1-2013-8</v>
          </cell>
          <cell r="B4209" t="str">
            <v>Tenaska Cleb 1-2013</v>
          </cell>
          <cell r="G4209">
            <v>113.52</v>
          </cell>
          <cell r="H4209">
            <v>191.95</v>
          </cell>
          <cell r="V4209">
            <v>4423.7</v>
          </cell>
        </row>
        <row r="4210">
          <cell r="A4210" t="str">
            <v>Tenaska Cleb 1-2013-9</v>
          </cell>
          <cell r="B4210" t="str">
            <v>Tenaska Cleb 1-2013</v>
          </cell>
          <cell r="G4210">
            <v>72.010000000000005</v>
          </cell>
          <cell r="H4210">
            <v>185.76</v>
          </cell>
          <cell r="V4210">
            <v>3091.51</v>
          </cell>
        </row>
        <row r="4211">
          <cell r="A4211" t="str">
            <v>Tenaska Cleb 1-2013-10</v>
          </cell>
          <cell r="B4211" t="str">
            <v>Tenaska Cleb 1-2013</v>
          </cell>
          <cell r="G4211">
            <v>43.13</v>
          </cell>
          <cell r="H4211">
            <v>191.95</v>
          </cell>
          <cell r="V4211">
            <v>1948.26</v>
          </cell>
        </row>
        <row r="4212">
          <cell r="A4212" t="str">
            <v>Tenaska Cleb 1-2013-11</v>
          </cell>
          <cell r="B4212" t="str">
            <v>Tenaska Cleb 1-2013</v>
          </cell>
          <cell r="G4212">
            <v>46.99</v>
          </cell>
          <cell r="H4212">
            <v>185.76</v>
          </cell>
          <cell r="V4212">
            <v>1767.02</v>
          </cell>
        </row>
        <row r="4213">
          <cell r="A4213" t="str">
            <v>Tenaska Cleb 1-2013-12</v>
          </cell>
          <cell r="B4213" t="str">
            <v>Tenaska Cleb 1-2013</v>
          </cell>
          <cell r="G4213">
            <v>63.33</v>
          </cell>
          <cell r="H4213">
            <v>191.95</v>
          </cell>
          <cell r="V4213">
            <v>2325.1968000000002</v>
          </cell>
        </row>
        <row r="4214">
          <cell r="A4214" t="str">
            <v>Tenaska Cleb 1-2014-1</v>
          </cell>
          <cell r="B4214" t="str">
            <v>Tenaska Cleb 1-2014</v>
          </cell>
          <cell r="G4214">
            <v>54.56</v>
          </cell>
          <cell r="H4214">
            <v>191.95</v>
          </cell>
          <cell r="V4214">
            <v>1896.71</v>
          </cell>
        </row>
        <row r="4215">
          <cell r="A4215" t="str">
            <v>Tenaska Cleb 1-2014-2</v>
          </cell>
          <cell r="B4215" t="str">
            <v>Tenaska Cleb 1-2014</v>
          </cell>
          <cell r="G4215">
            <v>66.03</v>
          </cell>
          <cell r="H4215">
            <v>173.38</v>
          </cell>
          <cell r="V4215">
            <v>2304.6808000000001</v>
          </cell>
        </row>
        <row r="4216">
          <cell r="A4216" t="str">
            <v>Tenaska Cleb 1-2014-3</v>
          </cell>
          <cell r="B4216" t="str">
            <v>Tenaska Cleb 1-2014</v>
          </cell>
          <cell r="G4216">
            <v>50.96</v>
          </cell>
          <cell r="H4216">
            <v>191.95</v>
          </cell>
          <cell r="V4216">
            <v>1738.6123</v>
          </cell>
        </row>
        <row r="4217">
          <cell r="A4217" t="str">
            <v>Tenaska Cleb 1-2014-4</v>
          </cell>
          <cell r="B4217" t="str">
            <v>Tenaska Cleb 1-2014</v>
          </cell>
          <cell r="G4217">
            <v>31.51</v>
          </cell>
          <cell r="H4217">
            <v>185.76</v>
          </cell>
          <cell r="V4217">
            <v>1300.44</v>
          </cell>
        </row>
        <row r="4218">
          <cell r="A4218" t="str">
            <v>Tenaska Cleb 1-2014-5</v>
          </cell>
          <cell r="B4218" t="str">
            <v>Tenaska Cleb 1-2014</v>
          </cell>
          <cell r="G4218">
            <v>55.99</v>
          </cell>
          <cell r="H4218">
            <v>191.95</v>
          </cell>
          <cell r="V4218">
            <v>2248.2964999999999</v>
          </cell>
        </row>
        <row r="4219">
          <cell r="A4219" t="str">
            <v>Tenaska Cleb 1-2014-6</v>
          </cell>
          <cell r="B4219" t="str">
            <v>Tenaska Cleb 1-2014</v>
          </cell>
          <cell r="G4219">
            <v>88.43</v>
          </cell>
          <cell r="H4219">
            <v>185.76</v>
          </cell>
          <cell r="V4219">
            <v>3773.09</v>
          </cell>
        </row>
        <row r="4220">
          <cell r="A4220" t="str">
            <v>Tenaska Cleb 1-2014-7</v>
          </cell>
          <cell r="B4220" t="str">
            <v>Tenaska Cleb 1-2014</v>
          </cell>
          <cell r="G4220">
            <v>109.78</v>
          </cell>
          <cell r="H4220">
            <v>191.95</v>
          </cell>
          <cell r="V4220">
            <v>4737.8777</v>
          </cell>
        </row>
        <row r="4221">
          <cell r="A4221" t="str">
            <v>Tenaska Cleb 1-2014-8</v>
          </cell>
          <cell r="B4221" t="str">
            <v>Tenaska Cleb 1-2014</v>
          </cell>
          <cell r="G4221">
            <v>105.53</v>
          </cell>
          <cell r="H4221">
            <v>191.95</v>
          </cell>
          <cell r="V4221">
            <v>4347.68</v>
          </cell>
        </row>
        <row r="4222">
          <cell r="A4222" t="str">
            <v>Tenaska Cleb 1-2014-9</v>
          </cell>
          <cell r="B4222" t="str">
            <v>Tenaska Cleb 1-2014</v>
          </cell>
          <cell r="G4222">
            <v>68.83</v>
          </cell>
          <cell r="H4222">
            <v>185.76</v>
          </cell>
          <cell r="V4222">
            <v>2980.41</v>
          </cell>
        </row>
        <row r="4223">
          <cell r="A4223" t="str">
            <v>Tenaska Cleb 1-2014-10</v>
          </cell>
          <cell r="B4223" t="str">
            <v>Tenaska Cleb 1-2014</v>
          </cell>
          <cell r="G4223">
            <v>44.82</v>
          </cell>
          <cell r="H4223">
            <v>191.95</v>
          </cell>
          <cell r="V4223">
            <v>1966.7694999999999</v>
          </cell>
        </row>
        <row r="4224">
          <cell r="A4224" t="str">
            <v>Tenaska Cleb 1-2014-11</v>
          </cell>
          <cell r="B4224" t="str">
            <v>Tenaska Cleb 1-2014</v>
          </cell>
          <cell r="G4224">
            <v>10.78</v>
          </cell>
          <cell r="H4224">
            <v>185.76</v>
          </cell>
          <cell r="V4224">
            <v>400.63</v>
          </cell>
        </row>
        <row r="4225">
          <cell r="A4225" t="str">
            <v>Tenaska Cleb 1-2014-12</v>
          </cell>
          <cell r="B4225" t="str">
            <v>Tenaska Cleb 1-2014</v>
          </cell>
          <cell r="G4225">
            <v>69.760000000000005</v>
          </cell>
          <cell r="H4225">
            <v>191.95</v>
          </cell>
          <cell r="V4225">
            <v>2689.38</v>
          </cell>
        </row>
        <row r="4226">
          <cell r="A4226" t="str">
            <v>Tenaska Cleb 1-2015-1</v>
          </cell>
          <cell r="B4226" t="str">
            <v>Tenaska Cleb 1-2015</v>
          </cell>
          <cell r="G4226">
            <v>53.42</v>
          </cell>
          <cell r="H4226">
            <v>191.95</v>
          </cell>
          <cell r="V4226">
            <v>1912.76</v>
          </cell>
        </row>
        <row r="4227">
          <cell r="A4227" t="str">
            <v>Tenaska Cleb 1-2015-2</v>
          </cell>
          <cell r="B4227" t="str">
            <v>Tenaska Cleb 1-2015</v>
          </cell>
          <cell r="G4227">
            <v>36.119999999999997</v>
          </cell>
          <cell r="H4227">
            <v>173.38</v>
          </cell>
          <cell r="V4227">
            <v>1170.51</v>
          </cell>
        </row>
        <row r="4228">
          <cell r="A4228" t="str">
            <v>Tenaska Cleb 1-2015-3</v>
          </cell>
          <cell r="B4228" t="str">
            <v>Tenaska Cleb 1-2015</v>
          </cell>
          <cell r="G4228">
            <v>38.49</v>
          </cell>
          <cell r="H4228">
            <v>191.95</v>
          </cell>
          <cell r="V4228">
            <v>1381.4174</v>
          </cell>
        </row>
        <row r="4229">
          <cell r="A4229" t="str">
            <v>Tenaska Cleb 1-2015-4</v>
          </cell>
          <cell r="B4229" t="str">
            <v>Tenaska Cleb 1-2015</v>
          </cell>
          <cell r="G4229">
            <v>34.549999999999997</v>
          </cell>
          <cell r="H4229">
            <v>185.76</v>
          </cell>
          <cell r="V4229">
            <v>1313.9629</v>
          </cell>
        </row>
        <row r="4230">
          <cell r="A4230" t="str">
            <v>Tenaska Cleb 1-2015-5</v>
          </cell>
          <cell r="B4230" t="str">
            <v>Tenaska Cleb 1-2015</v>
          </cell>
          <cell r="G4230">
            <v>36.56</v>
          </cell>
          <cell r="H4230">
            <v>191.95</v>
          </cell>
          <cell r="V4230">
            <v>1546.41</v>
          </cell>
        </row>
        <row r="4231">
          <cell r="A4231" t="str">
            <v>Tenaska Cleb 1-2015-6</v>
          </cell>
          <cell r="B4231" t="str">
            <v>Tenaska Cleb 1-2015</v>
          </cell>
          <cell r="G4231">
            <v>87.37</v>
          </cell>
          <cell r="H4231">
            <v>185.76</v>
          </cell>
          <cell r="V4231">
            <v>3744.97</v>
          </cell>
        </row>
        <row r="4232">
          <cell r="A4232" t="str">
            <v>Tenaska Cleb 1-2015-7</v>
          </cell>
          <cell r="B4232" t="str">
            <v>Tenaska Cleb 1-2015</v>
          </cell>
          <cell r="G4232">
            <v>116.04</v>
          </cell>
          <cell r="H4232">
            <v>191.95</v>
          </cell>
          <cell r="V4232">
            <v>4976.4548999999997</v>
          </cell>
        </row>
        <row r="4233">
          <cell r="A4233" t="str">
            <v>Tenaska Cleb 1-2015-8</v>
          </cell>
          <cell r="B4233" t="str">
            <v>Tenaska Cleb 1-2015</v>
          </cell>
          <cell r="G4233">
            <v>106.2</v>
          </cell>
          <cell r="H4233">
            <v>191.95</v>
          </cell>
          <cell r="V4233">
            <v>4520.7376999999997</v>
          </cell>
        </row>
        <row r="4234">
          <cell r="A4234" t="str">
            <v>Tenaska Cleb 1-2015-9</v>
          </cell>
          <cell r="B4234" t="str">
            <v>Tenaska Cleb 1-2015</v>
          </cell>
          <cell r="G4234">
            <v>73.25</v>
          </cell>
          <cell r="H4234">
            <v>185.76</v>
          </cell>
          <cell r="V4234">
            <v>3186.9</v>
          </cell>
        </row>
        <row r="4235">
          <cell r="A4235" t="str">
            <v>Tenaska Cleb 1-2015-10</v>
          </cell>
          <cell r="B4235" t="str">
            <v>Tenaska Cleb 1-2015</v>
          </cell>
          <cell r="G4235">
            <v>56</v>
          </cell>
          <cell r="H4235">
            <v>191.95</v>
          </cell>
          <cell r="V4235">
            <v>2534.2397999999998</v>
          </cell>
        </row>
        <row r="4236">
          <cell r="A4236" t="str">
            <v>Tenaska Cleb 1-2015-11</v>
          </cell>
          <cell r="B4236" t="str">
            <v>Tenaska Cleb 1-2015</v>
          </cell>
          <cell r="G4236">
            <v>31.79</v>
          </cell>
          <cell r="H4236">
            <v>185.76</v>
          </cell>
          <cell r="V4236">
            <v>1259.3531</v>
          </cell>
        </row>
        <row r="4237">
          <cell r="A4237" t="str">
            <v>Tenaska Cleb 1-2015-12</v>
          </cell>
          <cell r="B4237" t="str">
            <v>Tenaska Cleb 1-2015</v>
          </cell>
          <cell r="G4237">
            <v>45.86</v>
          </cell>
          <cell r="H4237">
            <v>191.95</v>
          </cell>
          <cell r="V4237">
            <v>1775.96</v>
          </cell>
        </row>
        <row r="4238">
          <cell r="A4238" t="str">
            <v>Tenaska Cleb 1-2016-1</v>
          </cell>
          <cell r="B4238" t="str">
            <v>Tenaska Cleb 1-2016</v>
          </cell>
          <cell r="G4238">
            <v>48.56</v>
          </cell>
          <cell r="H4238">
            <v>191.95</v>
          </cell>
          <cell r="V4238">
            <v>1719.41</v>
          </cell>
        </row>
        <row r="4239">
          <cell r="A4239" t="str">
            <v>Tenaska Cleb 1-2016-2</v>
          </cell>
          <cell r="B4239" t="str">
            <v>Tenaska Cleb 1-2016</v>
          </cell>
          <cell r="G4239">
            <v>29.15</v>
          </cell>
          <cell r="H4239">
            <v>173.38</v>
          </cell>
          <cell r="V4239">
            <v>1061.9100000000001</v>
          </cell>
        </row>
        <row r="4240">
          <cell r="A4240" t="str">
            <v>Tenaska Cleb 1-2016-3</v>
          </cell>
          <cell r="B4240" t="str">
            <v>Tenaska Cleb 1-2016</v>
          </cell>
          <cell r="G4240">
            <v>46.03</v>
          </cell>
          <cell r="H4240">
            <v>191.95</v>
          </cell>
          <cell r="V4240">
            <v>1471.3708000000001</v>
          </cell>
        </row>
        <row r="4241">
          <cell r="A4241" t="str">
            <v>Tenaska Cleb 1-2016-4</v>
          </cell>
          <cell r="B4241" t="str">
            <v>Tenaska Cleb 1-2016</v>
          </cell>
          <cell r="G4241">
            <v>44.75</v>
          </cell>
          <cell r="H4241">
            <v>185.76</v>
          </cell>
          <cell r="V4241">
            <v>1486.8713</v>
          </cell>
        </row>
        <row r="4242">
          <cell r="A4242" t="str">
            <v>Tenaska Cleb 1-2016-5</v>
          </cell>
          <cell r="B4242" t="str">
            <v>Tenaska Cleb 1-2016</v>
          </cell>
          <cell r="G4242">
            <v>42.44</v>
          </cell>
          <cell r="H4242">
            <v>191.95</v>
          </cell>
          <cell r="V4242">
            <v>1718.9160999999999</v>
          </cell>
        </row>
        <row r="4243">
          <cell r="A4243" t="str">
            <v>Tenaska Cleb 1-2016-6</v>
          </cell>
          <cell r="B4243" t="str">
            <v>Tenaska Cleb 1-2016</v>
          </cell>
          <cell r="G4243">
            <v>87.73</v>
          </cell>
          <cell r="H4243">
            <v>185.76</v>
          </cell>
          <cell r="V4243">
            <v>3773.3233999999998</v>
          </cell>
        </row>
        <row r="4244">
          <cell r="A4244" t="str">
            <v>Tenaska Cleb 1-2016-7</v>
          </cell>
          <cell r="B4244" t="str">
            <v>Tenaska Cleb 1-2016</v>
          </cell>
          <cell r="G4244">
            <v>113.11</v>
          </cell>
          <cell r="H4244">
            <v>191.95</v>
          </cell>
          <cell r="V4244">
            <v>4851.3276999999998</v>
          </cell>
        </row>
        <row r="4245">
          <cell r="A4245" t="str">
            <v>Tenaska Cleb 1-2016-8</v>
          </cell>
          <cell r="B4245" t="str">
            <v>Tenaska Cleb 1-2016</v>
          </cell>
          <cell r="G4245">
            <v>105.28</v>
          </cell>
          <cell r="H4245">
            <v>191.95</v>
          </cell>
          <cell r="V4245">
            <v>4532.16</v>
          </cell>
        </row>
        <row r="4246">
          <cell r="A4246" t="str">
            <v>Tenaska Cleb 1-2016-9</v>
          </cell>
          <cell r="B4246" t="str">
            <v>Tenaska Cleb 1-2016</v>
          </cell>
          <cell r="G4246">
            <v>75.069999999999993</v>
          </cell>
          <cell r="H4246">
            <v>185.76</v>
          </cell>
          <cell r="V4246">
            <v>3273.4</v>
          </cell>
        </row>
        <row r="4247">
          <cell r="A4247" t="str">
            <v>Tenaska Cleb 1-2016-10</v>
          </cell>
          <cell r="B4247" t="str">
            <v>Tenaska Cleb 1-2016</v>
          </cell>
          <cell r="G4247">
            <v>54.19</v>
          </cell>
          <cell r="H4247">
            <v>191.95</v>
          </cell>
          <cell r="V4247">
            <v>2409.2601999999997</v>
          </cell>
        </row>
        <row r="4248">
          <cell r="A4248" t="str">
            <v>Tenaska Cleb 1-2016-11</v>
          </cell>
          <cell r="B4248" t="str">
            <v>Tenaska Cleb 1-2016</v>
          </cell>
          <cell r="G4248">
            <v>38.909999999999997</v>
          </cell>
          <cell r="H4248">
            <v>185.76</v>
          </cell>
          <cell r="V4248">
            <v>1475.4335000000001</v>
          </cell>
        </row>
        <row r="4249">
          <cell r="A4249" t="str">
            <v>Tenaska Cleb 1-2016-12</v>
          </cell>
          <cell r="B4249" t="str">
            <v>Tenaska Cleb 1-2016</v>
          </cell>
          <cell r="G4249">
            <v>48.56</v>
          </cell>
          <cell r="H4249">
            <v>191.95</v>
          </cell>
          <cell r="V4249">
            <v>1849.39</v>
          </cell>
        </row>
        <row r="4250">
          <cell r="A4250" t="str">
            <v>Tenaska Cleb 1-2017-1</v>
          </cell>
          <cell r="B4250" t="str">
            <v>Tenaska Cleb 1-2017</v>
          </cell>
          <cell r="G4250">
            <v>29.99</v>
          </cell>
          <cell r="H4250">
            <v>191.95</v>
          </cell>
          <cell r="V4250">
            <v>1134.4277999999999</v>
          </cell>
        </row>
        <row r="4251">
          <cell r="A4251" t="str">
            <v>Tenaska Cleb 1-2017-2</v>
          </cell>
          <cell r="B4251" t="str">
            <v>Tenaska Cleb 1-2017</v>
          </cell>
          <cell r="G4251">
            <v>38.549999999999997</v>
          </cell>
          <cell r="H4251">
            <v>173.38</v>
          </cell>
          <cell r="V4251">
            <v>1326.1616999999999</v>
          </cell>
        </row>
        <row r="4252">
          <cell r="A4252" t="str">
            <v>Tenaska Cleb 1-2017-3</v>
          </cell>
          <cell r="B4252" t="str">
            <v>Tenaska Cleb 1-2017</v>
          </cell>
          <cell r="G4252">
            <v>29.12</v>
          </cell>
          <cell r="H4252">
            <v>191.95</v>
          </cell>
          <cell r="V4252">
            <v>989.46049999999991</v>
          </cell>
        </row>
        <row r="4253">
          <cell r="A4253" t="str">
            <v>Tenaska Cleb 1-2017-4</v>
          </cell>
          <cell r="B4253" t="str">
            <v>Tenaska Cleb 1-2017</v>
          </cell>
          <cell r="G4253">
            <v>20.53</v>
          </cell>
          <cell r="H4253">
            <v>185.76</v>
          </cell>
          <cell r="V4253">
            <v>634.06410000000005</v>
          </cell>
        </row>
        <row r="4254">
          <cell r="A4254" t="str">
            <v>Tenaska Cleb 1-2017-5</v>
          </cell>
          <cell r="B4254" t="str">
            <v>Tenaska Cleb 1-2017</v>
          </cell>
          <cell r="G4254">
            <v>43.7</v>
          </cell>
          <cell r="H4254">
            <v>191.95</v>
          </cell>
          <cell r="V4254">
            <v>1862.6261</v>
          </cell>
        </row>
        <row r="4255">
          <cell r="A4255" t="str">
            <v>Tenaska Cleb 1-2017-6</v>
          </cell>
          <cell r="B4255" t="str">
            <v>Tenaska Cleb 1-2017</v>
          </cell>
          <cell r="G4255">
            <v>75.66</v>
          </cell>
          <cell r="H4255">
            <v>185.76</v>
          </cell>
          <cell r="V4255">
            <v>3224.8941</v>
          </cell>
        </row>
        <row r="4256">
          <cell r="A4256" t="str">
            <v>Tenaska Cleb 1-2017-7</v>
          </cell>
          <cell r="B4256" t="str">
            <v>Tenaska Cleb 1-2017</v>
          </cell>
          <cell r="G4256">
            <v>89.41</v>
          </cell>
          <cell r="H4256">
            <v>191.95</v>
          </cell>
          <cell r="V4256">
            <v>4062.68</v>
          </cell>
        </row>
        <row r="4257">
          <cell r="A4257" t="str">
            <v>Tenaska Cleb 1-2017-8</v>
          </cell>
          <cell r="B4257" t="str">
            <v>Tenaska Cleb 1-2017</v>
          </cell>
          <cell r="G4257">
            <v>98.26</v>
          </cell>
          <cell r="H4257">
            <v>191.95</v>
          </cell>
          <cell r="V4257">
            <v>4285.7073</v>
          </cell>
        </row>
        <row r="4258">
          <cell r="A4258" t="str">
            <v>Tenaska Cleb 1-2017-9</v>
          </cell>
          <cell r="B4258" t="str">
            <v>Tenaska Cleb 1-2017</v>
          </cell>
          <cell r="G4258">
            <v>71.87</v>
          </cell>
          <cell r="H4258">
            <v>185.76</v>
          </cell>
          <cell r="V4258">
            <v>3195.69</v>
          </cell>
        </row>
        <row r="4259">
          <cell r="A4259" t="str">
            <v>Tenaska Cleb 1-2017-10</v>
          </cell>
          <cell r="B4259" t="str">
            <v>Tenaska Cleb 1-2017</v>
          </cell>
          <cell r="G4259">
            <v>44.42</v>
          </cell>
          <cell r="H4259">
            <v>191.95</v>
          </cell>
          <cell r="V4259">
            <v>2042.5309</v>
          </cell>
        </row>
        <row r="4260">
          <cell r="A4260" t="str">
            <v>Tenaska Cleb 1-2017-11</v>
          </cell>
          <cell r="B4260" t="str">
            <v>Tenaska Cleb 1-2017</v>
          </cell>
          <cell r="G4260">
            <v>11.61</v>
          </cell>
          <cell r="H4260">
            <v>185.76</v>
          </cell>
          <cell r="V4260">
            <v>471.28</v>
          </cell>
        </row>
        <row r="4261">
          <cell r="A4261" t="str">
            <v>Tenaska Cleb 1-2017-12</v>
          </cell>
          <cell r="B4261" t="str">
            <v>Tenaska Cleb 1-2017</v>
          </cell>
          <cell r="G4261">
            <v>51.2</v>
          </cell>
          <cell r="H4261">
            <v>191.95</v>
          </cell>
          <cell r="V4261">
            <v>2042.7637</v>
          </cell>
        </row>
        <row r="4262">
          <cell r="A4262" t="str">
            <v>Tenaska Cleb 1-2018-1</v>
          </cell>
          <cell r="B4262" t="str">
            <v>Tenaska Cleb 1-2018</v>
          </cell>
          <cell r="G4262">
            <v>48.51</v>
          </cell>
          <cell r="H4262">
            <v>191.95</v>
          </cell>
          <cell r="V4262">
            <v>1858.9115999999999</v>
          </cell>
        </row>
        <row r="4263">
          <cell r="A4263" t="str">
            <v>Tenaska Cleb 1-2018-2</v>
          </cell>
          <cell r="B4263" t="str">
            <v>Tenaska Cleb 1-2018</v>
          </cell>
          <cell r="G4263">
            <v>31.78</v>
          </cell>
          <cell r="H4263">
            <v>173.38</v>
          </cell>
          <cell r="V4263">
            <v>1111.0297</v>
          </cell>
        </row>
        <row r="4264">
          <cell r="A4264" t="str">
            <v>Tenaska Cleb 1-2018-3</v>
          </cell>
          <cell r="B4264" t="str">
            <v>Tenaska Cleb 1-2018</v>
          </cell>
          <cell r="G4264">
            <v>32.200000000000003</v>
          </cell>
          <cell r="H4264">
            <v>191.95</v>
          </cell>
          <cell r="V4264">
            <v>963.447</v>
          </cell>
        </row>
        <row r="4265">
          <cell r="A4265" t="str">
            <v>Tenaska Cleb 1-2018-4</v>
          </cell>
          <cell r="B4265" t="str">
            <v>Tenaska Cleb 1-2018</v>
          </cell>
          <cell r="G4265">
            <v>26.65</v>
          </cell>
          <cell r="H4265">
            <v>185.76</v>
          </cell>
          <cell r="V4265">
            <v>1004.5807</v>
          </cell>
        </row>
        <row r="4266">
          <cell r="A4266" t="str">
            <v>Tenaska Cleb 1-2018-5</v>
          </cell>
          <cell r="B4266" t="str">
            <v>Tenaska Cleb 1-2018</v>
          </cell>
          <cell r="G4266">
            <v>46.56</v>
          </cell>
          <cell r="H4266">
            <v>191.95</v>
          </cell>
          <cell r="V4266">
            <v>1946.1541</v>
          </cell>
        </row>
        <row r="4267">
          <cell r="A4267" t="str">
            <v>Tenaska Cleb 1-2018-6</v>
          </cell>
          <cell r="B4267" t="str">
            <v>Tenaska Cleb 1-2018</v>
          </cell>
          <cell r="G4267">
            <v>70.209999999999994</v>
          </cell>
          <cell r="H4267">
            <v>185.76</v>
          </cell>
          <cell r="V4267">
            <v>3039.94</v>
          </cell>
        </row>
        <row r="4268">
          <cell r="A4268" t="str">
            <v>Tenaska Cleb 1-2018-7</v>
          </cell>
          <cell r="B4268" t="str">
            <v>Tenaska Cleb 1-2018</v>
          </cell>
          <cell r="G4268">
            <v>104.06</v>
          </cell>
          <cell r="H4268">
            <v>191.95</v>
          </cell>
          <cell r="V4268">
            <v>4699.0004999999992</v>
          </cell>
        </row>
        <row r="4269">
          <cell r="A4269" t="str">
            <v>Tenaska Cleb 1-2018-8</v>
          </cell>
          <cell r="B4269" t="str">
            <v>Tenaska Cleb 1-2018</v>
          </cell>
          <cell r="G4269">
            <v>101.12</v>
          </cell>
          <cell r="H4269">
            <v>191.95</v>
          </cell>
          <cell r="V4269">
            <v>4491.1899999999996</v>
          </cell>
        </row>
        <row r="4270">
          <cell r="A4270" t="str">
            <v>Tenaska Cleb 1-2018-9</v>
          </cell>
          <cell r="B4270" t="str">
            <v>Tenaska Cleb 1-2018</v>
          </cell>
          <cell r="G4270">
            <v>72.150000000000006</v>
          </cell>
          <cell r="H4270">
            <v>185.76</v>
          </cell>
          <cell r="V4270">
            <v>3206.88</v>
          </cell>
        </row>
        <row r="4271">
          <cell r="A4271" t="str">
            <v>Tenaska Cleb 1-2018-10</v>
          </cell>
          <cell r="B4271" t="str">
            <v>Tenaska Cleb 1-2018</v>
          </cell>
          <cell r="G4271">
            <v>47.67</v>
          </cell>
          <cell r="H4271">
            <v>191.95</v>
          </cell>
          <cell r="V4271">
            <v>2103.8534</v>
          </cell>
        </row>
        <row r="4272">
          <cell r="A4272" t="str">
            <v>Tenaska Cleb 1-2018-11</v>
          </cell>
          <cell r="B4272" t="str">
            <v>Tenaska Cleb 1-2018</v>
          </cell>
          <cell r="G4272">
            <v>14.37</v>
          </cell>
          <cell r="H4272">
            <v>185.76</v>
          </cell>
          <cell r="V4272">
            <v>529.29999999999995</v>
          </cell>
        </row>
        <row r="4273">
          <cell r="A4273" t="str">
            <v>Tenaska Cleb 1-2018-12</v>
          </cell>
          <cell r="B4273" t="str">
            <v>Tenaska Cleb 1-2018</v>
          </cell>
          <cell r="G4273">
            <v>48.54</v>
          </cell>
          <cell r="H4273">
            <v>191.95</v>
          </cell>
          <cell r="V4273">
            <v>1880.63</v>
          </cell>
        </row>
        <row r="4274">
          <cell r="A4274" t="str">
            <v>Tenaska Cleb 1-2019-1</v>
          </cell>
          <cell r="B4274" t="str">
            <v>Tenaska Cleb 1-2019</v>
          </cell>
          <cell r="G4274">
            <v>28.53</v>
          </cell>
          <cell r="H4274">
            <v>191.95</v>
          </cell>
          <cell r="V4274">
            <v>1052.32</v>
          </cell>
        </row>
        <row r="4275">
          <cell r="A4275" t="str">
            <v>Tenaska Cleb 1-2019-2</v>
          </cell>
          <cell r="B4275" t="str">
            <v>Tenaska Cleb 1-2019</v>
          </cell>
          <cell r="G4275">
            <v>42.14</v>
          </cell>
          <cell r="H4275">
            <v>173.38</v>
          </cell>
          <cell r="V4275">
            <v>1464.98</v>
          </cell>
        </row>
        <row r="4276">
          <cell r="A4276" t="str">
            <v>Tenaska Cleb 1-2019-3</v>
          </cell>
          <cell r="B4276" t="str">
            <v>Tenaska Cleb 1-2019</v>
          </cell>
          <cell r="G4276">
            <v>19.11</v>
          </cell>
          <cell r="H4276">
            <v>191.95</v>
          </cell>
          <cell r="V4276">
            <v>587.7953</v>
          </cell>
        </row>
        <row r="4277">
          <cell r="A4277" t="str">
            <v>Tenaska Cleb 1-2019-4</v>
          </cell>
          <cell r="B4277" t="str">
            <v>Tenaska Cleb 1-2019</v>
          </cell>
          <cell r="G4277">
            <v>16.309999999999999</v>
          </cell>
          <cell r="H4277">
            <v>185.76</v>
          </cell>
          <cell r="V4277">
            <v>656.97120000000007</v>
          </cell>
        </row>
        <row r="4278">
          <cell r="A4278" t="str">
            <v>Tenaska Cleb 1-2019-5</v>
          </cell>
          <cell r="B4278" t="str">
            <v>Tenaska Cleb 1-2019</v>
          </cell>
          <cell r="G4278">
            <v>45.7</v>
          </cell>
          <cell r="H4278">
            <v>191.95</v>
          </cell>
          <cell r="V4278">
            <v>1959.1471999999999</v>
          </cell>
        </row>
        <row r="4279">
          <cell r="A4279" t="str">
            <v>Tenaska Cleb 1-2019-6</v>
          </cell>
          <cell r="B4279" t="str">
            <v>Tenaska Cleb 1-2019</v>
          </cell>
          <cell r="G4279">
            <v>80.599999999999994</v>
          </cell>
          <cell r="H4279">
            <v>185.76</v>
          </cell>
          <cell r="V4279">
            <v>3621.81</v>
          </cell>
        </row>
        <row r="4280">
          <cell r="A4280" t="str">
            <v>Tenaska Cleb 1-2019-7</v>
          </cell>
          <cell r="B4280" t="str">
            <v>Tenaska Cleb 1-2019</v>
          </cell>
          <cell r="G4280">
            <v>97.57</v>
          </cell>
          <cell r="H4280">
            <v>191.95</v>
          </cell>
          <cell r="V4280">
            <v>4391.6297000000004</v>
          </cell>
        </row>
        <row r="4281">
          <cell r="A4281" t="str">
            <v>Tenaska Cleb 1-2019-8</v>
          </cell>
          <cell r="B4281" t="str">
            <v>Tenaska Cleb 1-2019</v>
          </cell>
          <cell r="G4281">
            <v>90.39</v>
          </cell>
          <cell r="H4281">
            <v>191.95</v>
          </cell>
          <cell r="V4281">
            <v>3909.81</v>
          </cell>
        </row>
        <row r="4282">
          <cell r="A4282" t="str">
            <v>Tenaska Cleb 1-2019-9</v>
          </cell>
          <cell r="B4282" t="str">
            <v>Tenaska Cleb 1-2019</v>
          </cell>
          <cell r="G4282">
            <v>65.239999999999995</v>
          </cell>
          <cell r="H4282">
            <v>185.76</v>
          </cell>
          <cell r="V4282">
            <v>2889.83</v>
          </cell>
        </row>
        <row r="4283">
          <cell r="A4283" t="str">
            <v>Tenaska Cleb 1-2019-10</v>
          </cell>
          <cell r="B4283" t="str">
            <v>Tenaska Cleb 1-2019</v>
          </cell>
          <cell r="G4283">
            <v>39.700000000000003</v>
          </cell>
          <cell r="H4283">
            <v>191.95</v>
          </cell>
          <cell r="V4283">
            <v>1860.3352</v>
          </cell>
        </row>
        <row r="4284">
          <cell r="A4284" t="str">
            <v>Tenaska Cleb 1-2019-11</v>
          </cell>
          <cell r="B4284" t="str">
            <v>Tenaska Cleb 1-2019</v>
          </cell>
          <cell r="G4284">
            <v>6.91</v>
          </cell>
          <cell r="H4284">
            <v>185.76</v>
          </cell>
          <cell r="V4284">
            <v>299.68</v>
          </cell>
        </row>
        <row r="4285">
          <cell r="A4285" t="str">
            <v>Tenaska Cleb 1-2019-12</v>
          </cell>
          <cell r="B4285" t="str">
            <v>Tenaska Cleb 1-2019</v>
          </cell>
          <cell r="G4285">
            <v>54.43</v>
          </cell>
          <cell r="H4285">
            <v>191.95</v>
          </cell>
          <cell r="V4285">
            <v>2152.7416000000003</v>
          </cell>
        </row>
        <row r="4286">
          <cell r="A4286" t="str">
            <v>Tenaska Cleb 1-2020-1</v>
          </cell>
          <cell r="B4286" t="str">
            <v>Tenaska Cleb 1-2020</v>
          </cell>
          <cell r="G4286">
            <v>29.42</v>
          </cell>
          <cell r="H4286">
            <v>191.95</v>
          </cell>
          <cell r="V4286">
            <v>1170.8800000000001</v>
          </cell>
        </row>
        <row r="4287">
          <cell r="A4287" t="str">
            <v>Tenaska Cleb 1-2020-2</v>
          </cell>
          <cell r="B4287" t="str">
            <v>Tenaska Cleb 1-2020</v>
          </cell>
          <cell r="G4287">
            <v>29.67</v>
          </cell>
          <cell r="H4287">
            <v>173.38</v>
          </cell>
          <cell r="V4287">
            <v>1059.2</v>
          </cell>
        </row>
        <row r="4288">
          <cell r="A4288" t="str">
            <v>Tenaska Cleb 1-2020-3</v>
          </cell>
          <cell r="B4288" t="str">
            <v>Tenaska Cleb 1-2020</v>
          </cell>
          <cell r="G4288">
            <v>31.24</v>
          </cell>
          <cell r="H4288">
            <v>191.95</v>
          </cell>
          <cell r="V4288">
            <v>944.88819999999998</v>
          </cell>
        </row>
        <row r="4289">
          <cell r="A4289" t="str">
            <v>Tenaska Cleb 1-2020-4</v>
          </cell>
          <cell r="B4289" t="str">
            <v>Tenaska Cleb 1-2020</v>
          </cell>
          <cell r="G4289">
            <v>29.85</v>
          </cell>
          <cell r="H4289">
            <v>185.76</v>
          </cell>
          <cell r="V4289">
            <v>955.70050000000003</v>
          </cell>
        </row>
        <row r="4290">
          <cell r="A4290" t="str">
            <v>Tenaska Cleb 1-2020-5</v>
          </cell>
          <cell r="B4290" t="str">
            <v>Tenaska Cleb 1-2020</v>
          </cell>
          <cell r="G4290">
            <v>44.56</v>
          </cell>
          <cell r="H4290">
            <v>191.95</v>
          </cell>
          <cell r="V4290">
            <v>1838.2405000000001</v>
          </cell>
        </row>
        <row r="4291">
          <cell r="A4291" t="str">
            <v>Tenaska Cleb 1-2020-6</v>
          </cell>
          <cell r="B4291" t="str">
            <v>Tenaska Cleb 1-2020</v>
          </cell>
          <cell r="G4291">
            <v>69.66</v>
          </cell>
          <cell r="H4291">
            <v>185.76</v>
          </cell>
          <cell r="V4291">
            <v>3079.1627999999996</v>
          </cell>
        </row>
        <row r="4292">
          <cell r="A4292" t="str">
            <v>Tenaska Cleb 1-2020-7</v>
          </cell>
          <cell r="B4292" t="str">
            <v>Tenaska Cleb 1-2020</v>
          </cell>
          <cell r="G4292">
            <v>95.98</v>
          </cell>
          <cell r="H4292">
            <v>191.95</v>
          </cell>
          <cell r="V4292">
            <v>4322.7807000000003</v>
          </cell>
        </row>
        <row r="4293">
          <cell r="A4293" t="str">
            <v>Tenaska Cleb 1-2020-8</v>
          </cell>
          <cell r="B4293" t="str">
            <v>Tenaska Cleb 1-2020</v>
          </cell>
          <cell r="G4293">
            <v>96.55</v>
          </cell>
          <cell r="H4293">
            <v>191.95</v>
          </cell>
          <cell r="V4293">
            <v>4272.33</v>
          </cell>
        </row>
        <row r="4294">
          <cell r="A4294" t="str">
            <v>Tenaska Cleb 1-2020-9</v>
          </cell>
          <cell r="B4294" t="str">
            <v>Tenaska Cleb 1-2020</v>
          </cell>
          <cell r="G4294">
            <v>69.11</v>
          </cell>
          <cell r="H4294">
            <v>185.76</v>
          </cell>
          <cell r="V4294">
            <v>3069.9018999999998</v>
          </cell>
        </row>
        <row r="4295">
          <cell r="A4295" t="str">
            <v>Tenaska Cleb 1-2020-10</v>
          </cell>
          <cell r="B4295" t="str">
            <v>Tenaska Cleb 1-2020</v>
          </cell>
          <cell r="G4295">
            <v>41.42</v>
          </cell>
          <cell r="H4295">
            <v>191.95</v>
          </cell>
          <cell r="V4295">
            <v>1904.71</v>
          </cell>
        </row>
        <row r="4296">
          <cell r="A4296" t="str">
            <v>Tenaska Cleb 1-2020-11</v>
          </cell>
          <cell r="B4296" t="str">
            <v>Tenaska Cleb 1-2020</v>
          </cell>
          <cell r="G4296">
            <v>25.53</v>
          </cell>
          <cell r="H4296">
            <v>185.76</v>
          </cell>
          <cell r="V4296">
            <v>1021.4733</v>
          </cell>
        </row>
        <row r="4297">
          <cell r="A4297" t="str">
            <v>Tenaska Cleb 1-2020-12</v>
          </cell>
          <cell r="B4297" t="str">
            <v>Tenaska Cleb 1-2020</v>
          </cell>
          <cell r="G4297">
            <v>45.03</v>
          </cell>
          <cell r="H4297">
            <v>191.95</v>
          </cell>
          <cell r="V4297">
            <v>1705.1768</v>
          </cell>
        </row>
        <row r="4298">
          <cell r="A4298" t="str">
            <v>Tenaska Cleb 1-2021-1</v>
          </cell>
          <cell r="B4298" t="str">
            <v>Tenaska Cleb 1-2021</v>
          </cell>
          <cell r="G4298">
            <v>33.42</v>
          </cell>
          <cell r="H4298">
            <v>191.95</v>
          </cell>
          <cell r="V4298">
            <v>1352.13</v>
          </cell>
        </row>
        <row r="4299">
          <cell r="A4299" t="str">
            <v>Tenaska Cleb 1-2021-2</v>
          </cell>
          <cell r="B4299" t="str">
            <v>Tenaska Cleb 1-2021</v>
          </cell>
          <cell r="G4299">
            <v>26.88</v>
          </cell>
          <cell r="H4299">
            <v>173.38</v>
          </cell>
          <cell r="V4299">
            <v>851.82920000000001</v>
          </cell>
        </row>
        <row r="4300">
          <cell r="A4300" t="str">
            <v>Tenaska Cleb 1-2021-3</v>
          </cell>
          <cell r="B4300" t="str">
            <v>Tenaska Cleb 1-2021</v>
          </cell>
          <cell r="G4300">
            <v>12.85</v>
          </cell>
          <cell r="H4300">
            <v>191.95</v>
          </cell>
          <cell r="V4300">
            <v>379.13</v>
          </cell>
        </row>
        <row r="4301">
          <cell r="A4301" t="str">
            <v>Tenaska Cleb 1-2021-4</v>
          </cell>
          <cell r="B4301" t="str">
            <v>Tenaska Cleb 1-2021</v>
          </cell>
          <cell r="G4301">
            <v>20.58</v>
          </cell>
          <cell r="H4301">
            <v>185.76</v>
          </cell>
          <cell r="V4301">
            <v>679.40599999999995</v>
          </cell>
        </row>
        <row r="4302">
          <cell r="A4302" t="str">
            <v>Tenaska Cleb 1-2021-5</v>
          </cell>
          <cell r="B4302" t="str">
            <v>Tenaska Cleb 1-2021</v>
          </cell>
          <cell r="G4302">
            <v>30.85</v>
          </cell>
          <cell r="H4302">
            <v>191.95</v>
          </cell>
          <cell r="V4302">
            <v>1284.5028000000002</v>
          </cell>
        </row>
        <row r="4303">
          <cell r="A4303" t="str">
            <v>Tenaska Cleb 1-2021-6</v>
          </cell>
          <cell r="B4303" t="str">
            <v>Tenaska Cleb 1-2021</v>
          </cell>
          <cell r="G4303">
            <v>72.150000000000006</v>
          </cell>
          <cell r="H4303">
            <v>185.76</v>
          </cell>
          <cell r="V4303">
            <v>3092.87</v>
          </cell>
        </row>
        <row r="4304">
          <cell r="A4304" t="str">
            <v>Tenaska Cleb 1-2021-7</v>
          </cell>
          <cell r="B4304" t="str">
            <v>Tenaska Cleb 1-2021</v>
          </cell>
          <cell r="G4304">
            <v>94.99</v>
          </cell>
          <cell r="H4304">
            <v>191.95</v>
          </cell>
          <cell r="V4304">
            <v>4289.3378000000002</v>
          </cell>
        </row>
        <row r="4305">
          <cell r="A4305" t="str">
            <v>Tenaska Cleb 1-2021-8</v>
          </cell>
          <cell r="B4305" t="str">
            <v>Tenaska Cleb 1-2021</v>
          </cell>
          <cell r="G4305">
            <v>91.85</v>
          </cell>
          <cell r="H4305">
            <v>191.95</v>
          </cell>
          <cell r="V4305">
            <v>3992.6236000000004</v>
          </cell>
        </row>
        <row r="4306">
          <cell r="A4306" t="str">
            <v>Tenaska Cleb 1-2021-9</v>
          </cell>
          <cell r="B4306" t="str">
            <v>Tenaska Cleb 1-2021</v>
          </cell>
          <cell r="G4306">
            <v>60.98</v>
          </cell>
          <cell r="H4306">
            <v>185.76</v>
          </cell>
          <cell r="V4306">
            <v>2696.2</v>
          </cell>
        </row>
        <row r="4307">
          <cell r="A4307" t="str">
            <v>Tenaska Cleb 1-2021-10</v>
          </cell>
          <cell r="B4307" t="str">
            <v>Tenaska Cleb 1-2021</v>
          </cell>
          <cell r="G4307">
            <v>46.27</v>
          </cell>
          <cell r="H4307">
            <v>191.95</v>
          </cell>
          <cell r="V4307">
            <v>2009.6064000000001</v>
          </cell>
        </row>
        <row r="4308">
          <cell r="A4308" t="str">
            <v>Tenaska Cleb 1-2021-11</v>
          </cell>
          <cell r="B4308" t="str">
            <v>Tenaska Cleb 1-2021</v>
          </cell>
          <cell r="G4308">
            <v>15.48</v>
          </cell>
          <cell r="H4308">
            <v>185.76</v>
          </cell>
          <cell r="V4308">
            <v>623.08169999999996</v>
          </cell>
        </row>
        <row r="4309">
          <cell r="A4309" t="str">
            <v>Tenaska Cleb 1-2021-12</v>
          </cell>
          <cell r="B4309" t="str">
            <v>Tenaska Cleb 1-2021</v>
          </cell>
          <cell r="G4309">
            <v>32.299999999999997</v>
          </cell>
          <cell r="H4309">
            <v>191.95</v>
          </cell>
          <cell r="V4309">
            <v>1263.22</v>
          </cell>
        </row>
        <row r="4310">
          <cell r="A4310" t="str">
            <v>Tenaska Cleb 1-2022-1</v>
          </cell>
          <cell r="B4310" t="str">
            <v>Tenaska Cleb 1-2022</v>
          </cell>
          <cell r="G4310">
            <v>20.53</v>
          </cell>
          <cell r="H4310">
            <v>191.95</v>
          </cell>
          <cell r="V4310">
            <v>775.32</v>
          </cell>
        </row>
        <row r="4311">
          <cell r="A4311" t="str">
            <v>Tenaska Cleb 1-2022-2</v>
          </cell>
          <cell r="B4311" t="str">
            <v>Tenaska Cleb 1-2022</v>
          </cell>
          <cell r="G4311">
            <v>23.83</v>
          </cell>
          <cell r="H4311">
            <v>173.38</v>
          </cell>
          <cell r="V4311">
            <v>743.07</v>
          </cell>
        </row>
        <row r="4312">
          <cell r="A4312" t="str">
            <v>Tenaska Cleb 1-2022-3</v>
          </cell>
          <cell r="B4312" t="str">
            <v>Tenaska Cleb 1-2022</v>
          </cell>
          <cell r="G4312">
            <v>18.89</v>
          </cell>
          <cell r="H4312">
            <v>191.95</v>
          </cell>
          <cell r="V4312">
            <v>606.49019999999996</v>
          </cell>
        </row>
        <row r="4313">
          <cell r="A4313" t="str">
            <v>Tenaska Cleb 1-2022-4</v>
          </cell>
          <cell r="B4313" t="str">
            <v>Tenaska Cleb 1-2022</v>
          </cell>
          <cell r="G4313">
            <v>5.53</v>
          </cell>
          <cell r="H4313">
            <v>185.76</v>
          </cell>
          <cell r="V4313">
            <v>195.22</v>
          </cell>
        </row>
        <row r="4314">
          <cell r="A4314" t="str">
            <v>Tenaska Cleb 1-2022-5</v>
          </cell>
          <cell r="B4314" t="str">
            <v>Tenaska Cleb 1-2022</v>
          </cell>
          <cell r="G4314">
            <v>36.19</v>
          </cell>
          <cell r="H4314">
            <v>191.95</v>
          </cell>
          <cell r="V4314">
            <v>1470.7658999999999</v>
          </cell>
        </row>
        <row r="4315">
          <cell r="A4315" t="str">
            <v>Tenaska Cleb 1-2022-6</v>
          </cell>
          <cell r="B4315" t="str">
            <v>Tenaska Cleb 1-2022</v>
          </cell>
          <cell r="G4315">
            <v>62.18</v>
          </cell>
          <cell r="H4315">
            <v>185.76</v>
          </cell>
          <cell r="V4315">
            <v>2659.9677999999999</v>
          </cell>
        </row>
        <row r="4316">
          <cell r="A4316" t="str">
            <v>Tenaska Cleb 1-2022-7</v>
          </cell>
          <cell r="B4316" t="str">
            <v>Tenaska Cleb 1-2022</v>
          </cell>
          <cell r="G4316">
            <v>86.55</v>
          </cell>
          <cell r="H4316">
            <v>191.95</v>
          </cell>
          <cell r="V4316">
            <v>3945.64</v>
          </cell>
        </row>
        <row r="4317">
          <cell r="A4317" t="str">
            <v>Tenaska Cleb 1-2022-8</v>
          </cell>
          <cell r="B4317" t="str">
            <v>Tenaska Cleb 1-2022</v>
          </cell>
          <cell r="G4317">
            <v>90.26</v>
          </cell>
          <cell r="H4317">
            <v>191.95</v>
          </cell>
          <cell r="V4317">
            <v>4000.68</v>
          </cell>
        </row>
        <row r="4318">
          <cell r="A4318" t="str">
            <v>Tenaska Cleb 1-2022-9</v>
          </cell>
          <cell r="B4318" t="str">
            <v>Tenaska Cleb 1-2022</v>
          </cell>
          <cell r="G4318">
            <v>63.03</v>
          </cell>
          <cell r="H4318">
            <v>185.76</v>
          </cell>
          <cell r="V4318">
            <v>2825.91</v>
          </cell>
        </row>
        <row r="4319">
          <cell r="A4319" t="str">
            <v>Tenaska Cleb 1-2022-10</v>
          </cell>
          <cell r="B4319" t="str">
            <v>Tenaska Cleb 1-2022</v>
          </cell>
          <cell r="G4319">
            <v>29.71</v>
          </cell>
          <cell r="H4319">
            <v>191.95</v>
          </cell>
          <cell r="V4319">
            <v>1356.2964000000002</v>
          </cell>
        </row>
        <row r="4320">
          <cell r="A4320" t="str">
            <v>Tenaska Cleb 1-2022-11</v>
          </cell>
          <cell r="B4320" t="str">
            <v>Tenaska Cleb 1-2022</v>
          </cell>
          <cell r="G4320">
            <v>7.46</v>
          </cell>
          <cell r="H4320">
            <v>185.76</v>
          </cell>
          <cell r="V4320">
            <v>287.70999999999998</v>
          </cell>
        </row>
        <row r="4321">
          <cell r="A4321" t="str">
            <v>Tenaska Cleb 1-2022-12</v>
          </cell>
          <cell r="B4321" t="str">
            <v>Tenaska Cleb 1-2022</v>
          </cell>
          <cell r="G4321">
            <v>23.99</v>
          </cell>
          <cell r="H4321">
            <v>191.95</v>
          </cell>
          <cell r="V4321">
            <v>950.44</v>
          </cell>
        </row>
        <row r="4322">
          <cell r="A4322" t="str">
            <v>--</v>
          </cell>
          <cell r="B4322" t="str">
            <v>-</v>
          </cell>
          <cell r="V4322">
            <v>0</v>
          </cell>
        </row>
        <row r="4323">
          <cell r="A4323" t="str">
            <v>--</v>
          </cell>
          <cell r="B4323" t="str">
            <v>-</v>
          </cell>
          <cell r="V4323">
            <v>0</v>
          </cell>
        </row>
        <row r="4324">
          <cell r="A4324" t="str">
            <v>--</v>
          </cell>
          <cell r="B4324" t="str">
            <v>-</v>
          </cell>
          <cell r="V4324">
            <v>0</v>
          </cell>
        </row>
        <row r="4325">
          <cell r="A4325" t="str">
            <v>Whitney-2003-4</v>
          </cell>
          <cell r="B4325" t="str">
            <v>Whitney-2003</v>
          </cell>
          <cell r="G4325">
            <v>7.2</v>
          </cell>
          <cell r="H4325">
            <v>21.6</v>
          </cell>
          <cell r="V4325">
            <v>318.89999999999998</v>
          </cell>
        </row>
        <row r="4326">
          <cell r="A4326" t="str">
            <v>Whitney-2003-5</v>
          </cell>
          <cell r="B4326" t="str">
            <v>Whitney-2003</v>
          </cell>
          <cell r="G4326">
            <v>7.9</v>
          </cell>
          <cell r="H4326">
            <v>22.32</v>
          </cell>
          <cell r="V4326">
            <v>370.6</v>
          </cell>
        </row>
        <row r="4327">
          <cell r="A4327" t="str">
            <v>Whitney-2003-6</v>
          </cell>
          <cell r="B4327" t="str">
            <v>Whitney-2003</v>
          </cell>
          <cell r="G4327">
            <v>6.6</v>
          </cell>
          <cell r="H4327">
            <v>21.6</v>
          </cell>
          <cell r="V4327">
            <v>320.5</v>
          </cell>
        </row>
        <row r="4328">
          <cell r="A4328" t="str">
            <v>Whitney-2003-7</v>
          </cell>
          <cell r="B4328" t="str">
            <v>Whitney-2003</v>
          </cell>
          <cell r="G4328">
            <v>4.9000000000000004</v>
          </cell>
          <cell r="H4328">
            <v>22.32</v>
          </cell>
          <cell r="V4328">
            <v>242.05</v>
          </cell>
        </row>
        <row r="4329">
          <cell r="A4329" t="str">
            <v>Whitney-2003-8</v>
          </cell>
          <cell r="B4329" t="str">
            <v>Whitney-2003</v>
          </cell>
          <cell r="G4329">
            <v>4.8</v>
          </cell>
          <cell r="H4329">
            <v>22.32</v>
          </cell>
          <cell r="V4329">
            <v>245.41</v>
          </cell>
        </row>
        <row r="4330">
          <cell r="A4330" t="str">
            <v>Whitney-2003-9</v>
          </cell>
          <cell r="B4330" t="str">
            <v>Whitney-2003</v>
          </cell>
          <cell r="G4330">
            <v>3.7</v>
          </cell>
          <cell r="H4330">
            <v>21.6</v>
          </cell>
          <cell r="V4330">
            <v>177.46</v>
          </cell>
        </row>
        <row r="4331">
          <cell r="A4331" t="str">
            <v>Whitney-2003-10</v>
          </cell>
          <cell r="B4331" t="str">
            <v>Whitney-2003</v>
          </cell>
          <cell r="G4331">
            <v>2.6</v>
          </cell>
          <cell r="H4331">
            <v>22.32</v>
          </cell>
          <cell r="V4331">
            <v>132.21</v>
          </cell>
        </row>
        <row r="4332">
          <cell r="A4332" t="str">
            <v>Whitney-2003-11</v>
          </cell>
          <cell r="B4332" t="str">
            <v>Whitney-2003</v>
          </cell>
          <cell r="G4332">
            <v>4.2</v>
          </cell>
          <cell r="H4332">
            <v>21.6</v>
          </cell>
          <cell r="V4332">
            <v>195.49</v>
          </cell>
        </row>
        <row r="4333">
          <cell r="A4333" t="str">
            <v>Whitney-2003-12</v>
          </cell>
          <cell r="B4333" t="str">
            <v>Whitney-2003</v>
          </cell>
          <cell r="G4333">
            <v>5.19</v>
          </cell>
          <cell r="H4333">
            <v>22.32</v>
          </cell>
          <cell r="V4333">
            <v>266.73</v>
          </cell>
        </row>
        <row r="4334">
          <cell r="A4334" t="str">
            <v>Whitney-2004-1</v>
          </cell>
          <cell r="B4334" t="str">
            <v>Whitney-2004</v>
          </cell>
          <cell r="G4334">
            <v>4.5</v>
          </cell>
          <cell r="H4334">
            <v>22.32</v>
          </cell>
          <cell r="V4334">
            <v>199.39</v>
          </cell>
        </row>
        <row r="4335">
          <cell r="A4335" t="str">
            <v>Whitney-2004-2</v>
          </cell>
          <cell r="B4335" t="str">
            <v>Whitney-2004</v>
          </cell>
          <cell r="G4335">
            <v>4.2</v>
          </cell>
          <cell r="H4335">
            <v>20.16</v>
          </cell>
          <cell r="V4335">
            <v>163.09</v>
          </cell>
        </row>
        <row r="4336">
          <cell r="A4336" t="str">
            <v>Whitney-2004-3</v>
          </cell>
          <cell r="B4336" t="str">
            <v>Whitney-2004</v>
          </cell>
          <cell r="G4336">
            <v>8.9</v>
          </cell>
          <cell r="H4336">
            <v>22.32</v>
          </cell>
          <cell r="V4336">
            <v>302.45</v>
          </cell>
        </row>
        <row r="4337">
          <cell r="A4337" t="str">
            <v>Whitney-2004-4</v>
          </cell>
          <cell r="B4337" t="str">
            <v>Whitney-2004</v>
          </cell>
          <cell r="G4337">
            <v>7.2</v>
          </cell>
          <cell r="H4337">
            <v>21.6</v>
          </cell>
          <cell r="V4337">
            <v>260.85000000000002</v>
          </cell>
        </row>
        <row r="4338">
          <cell r="A4338" t="str">
            <v>Whitney-2004-5</v>
          </cell>
          <cell r="B4338" t="str">
            <v>Whitney-2004</v>
          </cell>
          <cell r="G4338">
            <v>7.9</v>
          </cell>
          <cell r="H4338">
            <v>22.32</v>
          </cell>
          <cell r="V4338">
            <v>311.72000000000003</v>
          </cell>
        </row>
        <row r="4339">
          <cell r="A4339" t="str">
            <v>Whitney-2004-6</v>
          </cell>
          <cell r="B4339" t="str">
            <v>Whitney-2004</v>
          </cell>
          <cell r="G4339">
            <v>6.6</v>
          </cell>
          <cell r="H4339">
            <v>21.6</v>
          </cell>
          <cell r="V4339">
            <v>287.13</v>
          </cell>
        </row>
        <row r="4340">
          <cell r="A4340" t="str">
            <v>Whitney-2004-7</v>
          </cell>
          <cell r="B4340" t="str">
            <v>Whitney-2004</v>
          </cell>
          <cell r="G4340">
            <v>4.9000000000000004</v>
          </cell>
          <cell r="H4340">
            <v>22.32</v>
          </cell>
          <cell r="V4340">
            <v>218.56</v>
          </cell>
        </row>
        <row r="4341">
          <cell r="A4341" t="str">
            <v>Whitney-2004-8</v>
          </cell>
          <cell r="B4341" t="str">
            <v>Whitney-2004</v>
          </cell>
          <cell r="G4341">
            <v>4.8</v>
          </cell>
          <cell r="H4341">
            <v>22.32</v>
          </cell>
          <cell r="V4341">
            <v>211.64</v>
          </cell>
        </row>
        <row r="4342">
          <cell r="A4342" t="str">
            <v>Whitney-2004-9</v>
          </cell>
          <cell r="B4342" t="str">
            <v>Whitney-2004</v>
          </cell>
          <cell r="G4342">
            <v>3.7</v>
          </cell>
          <cell r="H4342">
            <v>21.6</v>
          </cell>
          <cell r="V4342">
            <v>159.44999999999999</v>
          </cell>
        </row>
        <row r="4343">
          <cell r="A4343" t="str">
            <v>Whitney-2004-10</v>
          </cell>
          <cell r="B4343" t="str">
            <v>Whitney-2004</v>
          </cell>
          <cell r="G4343">
            <v>2.6</v>
          </cell>
          <cell r="H4343">
            <v>22.32</v>
          </cell>
          <cell r="V4343">
            <v>119.56</v>
          </cell>
        </row>
        <row r="4344">
          <cell r="A4344" t="str">
            <v>Whitney-2004-11</v>
          </cell>
          <cell r="B4344" t="str">
            <v>Whitney-2004</v>
          </cell>
          <cell r="G4344">
            <v>4.2</v>
          </cell>
          <cell r="H4344">
            <v>21.6</v>
          </cell>
          <cell r="V4344">
            <v>176.79</v>
          </cell>
        </row>
        <row r="4345">
          <cell r="A4345" t="str">
            <v>Whitney-2004-12</v>
          </cell>
          <cell r="B4345" t="str">
            <v>Whitney-2004</v>
          </cell>
          <cell r="G4345">
            <v>5.2</v>
          </cell>
          <cell r="H4345">
            <v>22.32</v>
          </cell>
          <cell r="V4345">
            <v>228.06</v>
          </cell>
        </row>
        <row r="4346">
          <cell r="A4346" t="str">
            <v>Whitney-2005-1</v>
          </cell>
          <cell r="B4346" t="str">
            <v>Whitney-2005</v>
          </cell>
          <cell r="G4346">
            <v>4.5</v>
          </cell>
          <cell r="H4346">
            <v>22.32</v>
          </cell>
          <cell r="V4346">
            <v>173.68</v>
          </cell>
        </row>
        <row r="4347">
          <cell r="A4347" t="str">
            <v>Whitney-2005-2</v>
          </cell>
          <cell r="B4347" t="str">
            <v>Whitney-2005</v>
          </cell>
          <cell r="G4347">
            <v>4.2</v>
          </cell>
          <cell r="H4347">
            <v>20.16</v>
          </cell>
          <cell r="V4347">
            <v>147.86000000000001</v>
          </cell>
        </row>
        <row r="4348">
          <cell r="A4348" t="str">
            <v>Whitney-2005-3</v>
          </cell>
          <cell r="B4348" t="str">
            <v>Whitney-2005</v>
          </cell>
          <cell r="G4348">
            <v>8.9</v>
          </cell>
          <cell r="H4348">
            <v>22.32</v>
          </cell>
          <cell r="V4348">
            <v>263.14</v>
          </cell>
        </row>
        <row r="4349">
          <cell r="A4349" t="str">
            <v>Whitney-2005-4</v>
          </cell>
          <cell r="B4349" t="str">
            <v>Whitney-2005</v>
          </cell>
          <cell r="G4349">
            <v>7.2</v>
          </cell>
          <cell r="H4349">
            <v>21.6</v>
          </cell>
          <cell r="V4349">
            <v>246.58</v>
          </cell>
        </row>
        <row r="4350">
          <cell r="A4350" t="str">
            <v>Whitney-2005-5</v>
          </cell>
          <cell r="B4350" t="str">
            <v>Whitney-2005</v>
          </cell>
          <cell r="G4350">
            <v>7.9</v>
          </cell>
          <cell r="H4350">
            <v>22.32</v>
          </cell>
          <cell r="V4350">
            <v>288.52</v>
          </cell>
        </row>
        <row r="4351">
          <cell r="A4351" t="str">
            <v>Whitney-2005-6</v>
          </cell>
          <cell r="B4351" t="str">
            <v>Whitney-2005</v>
          </cell>
          <cell r="G4351">
            <v>6.6</v>
          </cell>
          <cell r="H4351">
            <v>21.6</v>
          </cell>
          <cell r="V4351">
            <v>262.63</v>
          </cell>
        </row>
        <row r="4352">
          <cell r="A4352" t="str">
            <v>Whitney-2005-7</v>
          </cell>
          <cell r="B4352" t="str">
            <v>Whitney-2005</v>
          </cell>
          <cell r="G4352">
            <v>4.9000000000000004</v>
          </cell>
          <cell r="H4352">
            <v>22.32</v>
          </cell>
          <cell r="V4352">
            <v>202.11</v>
          </cell>
        </row>
        <row r="4353">
          <cell r="A4353" t="str">
            <v>Whitney-2005-8</v>
          </cell>
          <cell r="B4353" t="str">
            <v>Whitney-2005</v>
          </cell>
          <cell r="G4353">
            <v>4.8</v>
          </cell>
          <cell r="H4353">
            <v>22.32</v>
          </cell>
          <cell r="V4353">
            <v>195.45</v>
          </cell>
        </row>
        <row r="4354">
          <cell r="A4354" t="str">
            <v>Whitney-2005-9</v>
          </cell>
          <cell r="B4354" t="str">
            <v>Whitney-2005</v>
          </cell>
          <cell r="G4354">
            <v>3.7</v>
          </cell>
          <cell r="H4354">
            <v>21.6</v>
          </cell>
          <cell r="V4354">
            <v>143.68</v>
          </cell>
        </row>
        <row r="4355">
          <cell r="A4355" t="str">
            <v>Whitney-2005-10</v>
          </cell>
          <cell r="B4355" t="str">
            <v>Whitney-2005</v>
          </cell>
          <cell r="G4355">
            <v>2.6</v>
          </cell>
          <cell r="H4355">
            <v>22.32</v>
          </cell>
          <cell r="V4355">
            <v>109.06</v>
          </cell>
        </row>
        <row r="4356">
          <cell r="A4356" t="str">
            <v>Whitney-2005-11</v>
          </cell>
          <cell r="B4356" t="str">
            <v>Whitney-2005</v>
          </cell>
          <cell r="G4356">
            <v>4.2</v>
          </cell>
          <cell r="H4356">
            <v>21.6</v>
          </cell>
          <cell r="V4356">
            <v>159.04</v>
          </cell>
        </row>
        <row r="4357">
          <cell r="A4357" t="str">
            <v>Whitney-2005-12</v>
          </cell>
          <cell r="B4357" t="str">
            <v>Whitney-2005</v>
          </cell>
          <cell r="G4357">
            <v>5.2</v>
          </cell>
          <cell r="H4357">
            <v>22.32</v>
          </cell>
          <cell r="V4357">
            <v>207.32</v>
          </cell>
        </row>
        <row r="4358">
          <cell r="A4358" t="str">
            <v>Whitney-2006-1</v>
          </cell>
          <cell r="B4358" t="str">
            <v>Whitney-2006</v>
          </cell>
          <cell r="G4358">
            <v>4.5</v>
          </cell>
          <cell r="H4358">
            <v>22.32</v>
          </cell>
          <cell r="V4358">
            <v>161.83000000000001</v>
          </cell>
        </row>
        <row r="4359">
          <cell r="A4359" t="str">
            <v>Whitney-2006-2</v>
          </cell>
          <cell r="B4359" t="str">
            <v>Whitney-2006</v>
          </cell>
          <cell r="G4359">
            <v>4.2</v>
          </cell>
          <cell r="H4359">
            <v>20.16</v>
          </cell>
          <cell r="V4359">
            <v>140.88999999999999</v>
          </cell>
        </row>
        <row r="4360">
          <cell r="A4360" t="str">
            <v>Whitney-2006-3</v>
          </cell>
          <cell r="B4360" t="str">
            <v>Whitney-2006</v>
          </cell>
          <cell r="G4360">
            <v>8.9</v>
          </cell>
          <cell r="H4360">
            <v>22.32</v>
          </cell>
          <cell r="V4360">
            <v>264.61</v>
          </cell>
        </row>
        <row r="4361">
          <cell r="A4361" t="str">
            <v>Whitney-2006-4</v>
          </cell>
          <cell r="B4361" t="str">
            <v>Whitney-2006</v>
          </cell>
          <cell r="G4361">
            <v>7.2</v>
          </cell>
          <cell r="H4361">
            <v>21.6</v>
          </cell>
          <cell r="V4361">
            <v>223.24</v>
          </cell>
        </row>
        <row r="4362">
          <cell r="A4362" t="str">
            <v>Whitney-2006-5</v>
          </cell>
          <cell r="B4362" t="str">
            <v>Whitney-2006</v>
          </cell>
          <cell r="G4362">
            <v>7.9</v>
          </cell>
          <cell r="H4362">
            <v>22.32</v>
          </cell>
          <cell r="V4362">
            <v>275.87</v>
          </cell>
        </row>
        <row r="4363">
          <cell r="A4363" t="str">
            <v>Whitney-2006-6</v>
          </cell>
          <cell r="B4363" t="str">
            <v>Whitney-2006</v>
          </cell>
          <cell r="G4363">
            <v>6.6</v>
          </cell>
          <cell r="H4363">
            <v>21.6</v>
          </cell>
          <cell r="V4363">
            <v>255.31</v>
          </cell>
        </row>
        <row r="4364">
          <cell r="A4364" t="str">
            <v>Whitney-2006-7</v>
          </cell>
          <cell r="B4364" t="str">
            <v>Whitney-2006</v>
          </cell>
          <cell r="G4364">
            <v>4.9000000000000004</v>
          </cell>
          <cell r="H4364">
            <v>22.32</v>
          </cell>
          <cell r="V4364">
            <v>195.25</v>
          </cell>
        </row>
        <row r="4365">
          <cell r="A4365" t="str">
            <v>Whitney-2006-8</v>
          </cell>
          <cell r="B4365" t="str">
            <v>Whitney-2006</v>
          </cell>
          <cell r="G4365">
            <v>4.8</v>
          </cell>
          <cell r="H4365">
            <v>22.32</v>
          </cell>
          <cell r="V4365">
            <v>190.16</v>
          </cell>
        </row>
        <row r="4366">
          <cell r="A4366" t="str">
            <v>Whitney-2006-9</v>
          </cell>
          <cell r="B4366" t="str">
            <v>Whitney-2006</v>
          </cell>
          <cell r="G4366">
            <v>3.7</v>
          </cell>
          <cell r="H4366">
            <v>21.6</v>
          </cell>
          <cell r="V4366">
            <v>143.24</v>
          </cell>
        </row>
        <row r="4367">
          <cell r="A4367" t="str">
            <v>Whitney-2006-10</v>
          </cell>
          <cell r="B4367" t="str">
            <v>Whitney-2006</v>
          </cell>
          <cell r="G4367">
            <v>2.6</v>
          </cell>
          <cell r="H4367">
            <v>22.32</v>
          </cell>
          <cell r="V4367">
            <v>100.83</v>
          </cell>
        </row>
        <row r="4368">
          <cell r="A4368" t="str">
            <v>Whitney-2006-11</v>
          </cell>
          <cell r="B4368" t="str">
            <v>Whitney-2006</v>
          </cell>
          <cell r="G4368">
            <v>4.2</v>
          </cell>
          <cell r="H4368">
            <v>21.6</v>
          </cell>
          <cell r="V4368">
            <v>145.22</v>
          </cell>
        </row>
        <row r="4369">
          <cell r="A4369" t="str">
            <v>Whitney-2006-12</v>
          </cell>
          <cell r="B4369" t="str">
            <v>Whitney-2006</v>
          </cell>
          <cell r="G4369">
            <v>5.21</v>
          </cell>
          <cell r="H4369">
            <v>22.32</v>
          </cell>
          <cell r="V4369">
            <v>196.38</v>
          </cell>
        </row>
        <row r="4370">
          <cell r="A4370" t="str">
            <v>Whitney-2007-1</v>
          </cell>
          <cell r="B4370" t="str">
            <v>Whitney-2007</v>
          </cell>
          <cell r="G4370">
            <v>4.5</v>
          </cell>
          <cell r="H4370">
            <v>22.32</v>
          </cell>
          <cell r="V4370">
            <v>154.53</v>
          </cell>
        </row>
        <row r="4371">
          <cell r="A4371" t="str">
            <v>Whitney-2007-2</v>
          </cell>
          <cell r="B4371" t="str">
            <v>Whitney-2007</v>
          </cell>
          <cell r="G4371">
            <v>4.2</v>
          </cell>
          <cell r="H4371">
            <v>20.16</v>
          </cell>
          <cell r="V4371">
            <v>136.75</v>
          </cell>
        </row>
        <row r="4372">
          <cell r="A4372" t="str">
            <v>Whitney-2007-3</v>
          </cell>
          <cell r="B4372" t="str">
            <v>Whitney-2007</v>
          </cell>
          <cell r="G4372">
            <v>8.9</v>
          </cell>
          <cell r="H4372">
            <v>22.32</v>
          </cell>
          <cell r="V4372">
            <v>267.41000000000003</v>
          </cell>
        </row>
        <row r="4373">
          <cell r="A4373" t="str">
            <v>Whitney-2007-4</v>
          </cell>
          <cell r="B4373" t="str">
            <v>Whitney-2007</v>
          </cell>
          <cell r="G4373">
            <v>7.2</v>
          </cell>
          <cell r="H4373">
            <v>21.6</v>
          </cell>
          <cell r="V4373">
            <v>224.48</v>
          </cell>
        </row>
        <row r="4374">
          <cell r="A4374" t="str">
            <v>Whitney-2007-5</v>
          </cell>
          <cell r="B4374" t="str">
            <v>Whitney-2007</v>
          </cell>
          <cell r="G4374">
            <v>7.9</v>
          </cell>
          <cell r="H4374">
            <v>22.32</v>
          </cell>
          <cell r="V4374">
            <v>269.27999999999997</v>
          </cell>
        </row>
        <row r="4375">
          <cell r="A4375" t="str">
            <v>Whitney-2007-6</v>
          </cell>
          <cell r="B4375" t="str">
            <v>Whitney-2007</v>
          </cell>
          <cell r="G4375">
            <v>6.6</v>
          </cell>
          <cell r="H4375">
            <v>21.6</v>
          </cell>
          <cell r="V4375">
            <v>240.83</v>
          </cell>
        </row>
        <row r="4376">
          <cell r="A4376" t="str">
            <v>Whitney-2007-7</v>
          </cell>
          <cell r="B4376" t="str">
            <v>Whitney-2007</v>
          </cell>
          <cell r="G4376">
            <v>4.9000000000000004</v>
          </cell>
          <cell r="H4376">
            <v>22.32</v>
          </cell>
          <cell r="V4376">
            <v>183.8</v>
          </cell>
        </row>
        <row r="4377">
          <cell r="A4377" t="str">
            <v>Whitney-2007-8</v>
          </cell>
          <cell r="B4377" t="str">
            <v>Whitney-2007</v>
          </cell>
          <cell r="G4377">
            <v>4.8</v>
          </cell>
          <cell r="H4377">
            <v>22.32</v>
          </cell>
          <cell r="V4377">
            <v>177.75</v>
          </cell>
        </row>
        <row r="4378">
          <cell r="A4378" t="str">
            <v>Whitney-2007-9</v>
          </cell>
          <cell r="B4378" t="str">
            <v>Whitney-2007</v>
          </cell>
          <cell r="G4378">
            <v>3.7</v>
          </cell>
          <cell r="H4378">
            <v>21.6</v>
          </cell>
          <cell r="V4378">
            <v>136.26</v>
          </cell>
        </row>
        <row r="4379">
          <cell r="A4379" t="str">
            <v>Whitney-2007-10</v>
          </cell>
          <cell r="B4379" t="str">
            <v>Whitney-2007</v>
          </cell>
          <cell r="G4379">
            <v>2.6</v>
          </cell>
          <cell r="H4379">
            <v>22.32</v>
          </cell>
          <cell r="V4379">
            <v>95.54</v>
          </cell>
        </row>
        <row r="4380">
          <cell r="A4380" t="str">
            <v>Whitney-2007-11</v>
          </cell>
          <cell r="B4380" t="str">
            <v>Whitney-2007</v>
          </cell>
          <cell r="G4380">
            <v>4.2</v>
          </cell>
          <cell r="H4380">
            <v>21.6</v>
          </cell>
          <cell r="V4380">
            <v>138.06</v>
          </cell>
        </row>
        <row r="4381">
          <cell r="A4381" t="str">
            <v>Whitney-2007-12</v>
          </cell>
          <cell r="B4381" t="str">
            <v>Whitney-2007</v>
          </cell>
          <cell r="G4381">
            <v>5.21</v>
          </cell>
          <cell r="H4381">
            <v>22.32</v>
          </cell>
          <cell r="V4381">
            <v>182.42</v>
          </cell>
        </row>
        <row r="4382">
          <cell r="A4382" t="str">
            <v>Whitney-2008-1</v>
          </cell>
          <cell r="B4382" t="str">
            <v>Whitney-2008</v>
          </cell>
          <cell r="G4382">
            <v>4.5</v>
          </cell>
          <cell r="H4382">
            <v>22.32</v>
          </cell>
          <cell r="V4382">
            <v>162.37</v>
          </cell>
        </row>
        <row r="4383">
          <cell r="A4383" t="str">
            <v>Whitney-2008-2</v>
          </cell>
          <cell r="B4383" t="str">
            <v>Whitney-2008</v>
          </cell>
          <cell r="G4383">
            <v>4.2</v>
          </cell>
          <cell r="H4383">
            <v>20.16</v>
          </cell>
          <cell r="V4383">
            <v>136.59</v>
          </cell>
        </row>
        <row r="4384">
          <cell r="A4384" t="str">
            <v>Whitney-2008-3</v>
          </cell>
          <cell r="B4384" t="str">
            <v>Whitney-2008</v>
          </cell>
          <cell r="G4384">
            <v>8.9</v>
          </cell>
          <cell r="H4384">
            <v>22.32</v>
          </cell>
          <cell r="V4384">
            <v>274.22000000000003</v>
          </cell>
        </row>
        <row r="4385">
          <cell r="A4385" t="str">
            <v>Whitney-2008-4</v>
          </cell>
          <cell r="B4385" t="str">
            <v>Whitney-2008</v>
          </cell>
          <cell r="G4385">
            <v>7.2</v>
          </cell>
          <cell r="H4385">
            <v>21.6</v>
          </cell>
          <cell r="V4385">
            <v>235.03</v>
          </cell>
        </row>
        <row r="4386">
          <cell r="A4386" t="str">
            <v>Whitney-2008-5</v>
          </cell>
          <cell r="B4386" t="str">
            <v>Whitney-2008</v>
          </cell>
          <cell r="G4386">
            <v>7.9</v>
          </cell>
          <cell r="H4386">
            <v>22.32</v>
          </cell>
          <cell r="V4386">
            <v>272.04000000000002</v>
          </cell>
        </row>
        <row r="4387">
          <cell r="A4387" t="str">
            <v>Whitney-2008-6</v>
          </cell>
          <cell r="B4387" t="str">
            <v>Whitney-2008</v>
          </cell>
          <cell r="G4387">
            <v>6.6</v>
          </cell>
          <cell r="H4387">
            <v>21.6</v>
          </cell>
          <cell r="V4387">
            <v>250.06</v>
          </cell>
        </row>
        <row r="4388">
          <cell r="A4388" t="str">
            <v>Whitney-2008-7</v>
          </cell>
          <cell r="B4388" t="str">
            <v>Whitney-2008</v>
          </cell>
          <cell r="G4388">
            <v>4.9000000000000004</v>
          </cell>
          <cell r="H4388">
            <v>22.32</v>
          </cell>
          <cell r="V4388">
            <v>196.72</v>
          </cell>
        </row>
        <row r="4389">
          <cell r="A4389" t="str">
            <v>Whitney-2008-8</v>
          </cell>
          <cell r="B4389" t="str">
            <v>Whitney-2008</v>
          </cell>
          <cell r="G4389">
            <v>4.8</v>
          </cell>
          <cell r="H4389">
            <v>22.32</v>
          </cell>
          <cell r="V4389">
            <v>190.59</v>
          </cell>
        </row>
        <row r="4390">
          <cell r="A4390" t="str">
            <v>Whitney-2008-9</v>
          </cell>
          <cell r="B4390" t="str">
            <v>Whitney-2008</v>
          </cell>
          <cell r="G4390">
            <v>3.7</v>
          </cell>
          <cell r="H4390">
            <v>21.6</v>
          </cell>
          <cell r="V4390">
            <v>142.62</v>
          </cell>
        </row>
        <row r="4391">
          <cell r="A4391" t="str">
            <v>Whitney-2008-10</v>
          </cell>
          <cell r="B4391" t="str">
            <v>Whitney-2008</v>
          </cell>
          <cell r="G4391">
            <v>2.6</v>
          </cell>
          <cell r="H4391">
            <v>22.32</v>
          </cell>
          <cell r="V4391">
            <v>99.88</v>
          </cell>
        </row>
        <row r="4392">
          <cell r="A4392" t="str">
            <v>Whitney-2008-11</v>
          </cell>
          <cell r="B4392" t="str">
            <v>Whitney-2008</v>
          </cell>
          <cell r="G4392">
            <v>4.2</v>
          </cell>
          <cell r="H4392">
            <v>21.6</v>
          </cell>
          <cell r="V4392">
            <v>150.49</v>
          </cell>
        </row>
        <row r="4393">
          <cell r="A4393" t="str">
            <v>Whitney-2008-12</v>
          </cell>
          <cell r="B4393" t="str">
            <v>Whitney-2008</v>
          </cell>
          <cell r="G4393">
            <v>5.21</v>
          </cell>
          <cell r="H4393">
            <v>22.32</v>
          </cell>
          <cell r="V4393">
            <v>195.21</v>
          </cell>
        </row>
        <row r="4394">
          <cell r="A4394" t="str">
            <v>Whitney-2009-1</v>
          </cell>
          <cell r="B4394" t="str">
            <v>Whitney-2009</v>
          </cell>
          <cell r="G4394">
            <v>4.5</v>
          </cell>
          <cell r="H4394">
            <v>22.32</v>
          </cell>
          <cell r="V4394">
            <v>162.97999999999999</v>
          </cell>
        </row>
        <row r="4395">
          <cell r="A4395" t="str">
            <v>Whitney-2009-2</v>
          </cell>
          <cell r="B4395" t="str">
            <v>Whitney-2009</v>
          </cell>
          <cell r="G4395">
            <v>4.2</v>
          </cell>
          <cell r="H4395">
            <v>20.16</v>
          </cell>
          <cell r="V4395">
            <v>143.55000000000001</v>
          </cell>
        </row>
        <row r="4396">
          <cell r="A4396" t="str">
            <v>Whitney-2009-3</v>
          </cell>
          <cell r="B4396" t="str">
            <v>Whitney-2009</v>
          </cell>
          <cell r="G4396">
            <v>8.9</v>
          </cell>
          <cell r="H4396">
            <v>22.32</v>
          </cell>
          <cell r="V4396">
            <v>273.02</v>
          </cell>
        </row>
        <row r="4397">
          <cell r="A4397" t="str">
            <v>Whitney-2009-4</v>
          </cell>
          <cell r="B4397" t="str">
            <v>Whitney-2009</v>
          </cell>
          <cell r="G4397">
            <v>7.2</v>
          </cell>
          <cell r="H4397">
            <v>21.6</v>
          </cell>
          <cell r="V4397">
            <v>233.45</v>
          </cell>
        </row>
        <row r="4398">
          <cell r="A4398" t="str">
            <v>Whitney-2009-5</v>
          </cell>
          <cell r="B4398" t="str">
            <v>Whitney-2009</v>
          </cell>
          <cell r="G4398">
            <v>7.9</v>
          </cell>
          <cell r="H4398">
            <v>22.32</v>
          </cell>
          <cell r="V4398">
            <v>279.39999999999998</v>
          </cell>
        </row>
        <row r="4399">
          <cell r="A4399" t="str">
            <v>Whitney-2009-6</v>
          </cell>
          <cell r="B4399" t="str">
            <v>Whitney-2009</v>
          </cell>
          <cell r="G4399">
            <v>6.6</v>
          </cell>
          <cell r="H4399">
            <v>21.6</v>
          </cell>
          <cell r="V4399">
            <v>254.04</v>
          </cell>
        </row>
        <row r="4400">
          <cell r="A4400" t="str">
            <v>Whitney-2009-7</v>
          </cell>
          <cell r="B4400" t="str">
            <v>Whitney-2009</v>
          </cell>
          <cell r="G4400">
            <v>4.9000000000000004</v>
          </cell>
          <cell r="H4400">
            <v>22.32</v>
          </cell>
          <cell r="V4400">
            <v>196.45</v>
          </cell>
        </row>
        <row r="4401">
          <cell r="A4401" t="str">
            <v>Whitney-2009-8</v>
          </cell>
          <cell r="B4401" t="str">
            <v>Whitney-2009</v>
          </cell>
          <cell r="G4401">
            <v>4.8</v>
          </cell>
          <cell r="H4401">
            <v>22.32</v>
          </cell>
          <cell r="V4401">
            <v>190.95</v>
          </cell>
        </row>
        <row r="4402">
          <cell r="A4402" t="str">
            <v>Whitney-2009-9</v>
          </cell>
          <cell r="B4402" t="str">
            <v>Whitney-2009</v>
          </cell>
          <cell r="G4402">
            <v>3.7</v>
          </cell>
          <cell r="H4402">
            <v>21.6</v>
          </cell>
          <cell r="V4402">
            <v>142.68</v>
          </cell>
        </row>
        <row r="4403">
          <cell r="A4403" t="str">
            <v>Whitney-2009-10</v>
          </cell>
          <cell r="B4403" t="str">
            <v>Whitney-2009</v>
          </cell>
          <cell r="G4403">
            <v>2.6</v>
          </cell>
          <cell r="H4403">
            <v>22.32</v>
          </cell>
          <cell r="V4403">
            <v>101.57</v>
          </cell>
        </row>
        <row r="4404">
          <cell r="A4404" t="str">
            <v>Whitney-2009-11</v>
          </cell>
          <cell r="B4404" t="str">
            <v>Whitney-2009</v>
          </cell>
          <cell r="G4404">
            <v>4.2</v>
          </cell>
          <cell r="H4404">
            <v>21.6</v>
          </cell>
          <cell r="V4404">
            <v>144.37</v>
          </cell>
        </row>
        <row r="4405">
          <cell r="A4405" t="str">
            <v>Whitney-2009-12</v>
          </cell>
          <cell r="B4405" t="str">
            <v>Whitney-2009</v>
          </cell>
          <cell r="G4405">
            <v>5.21</v>
          </cell>
          <cell r="H4405">
            <v>22.32</v>
          </cell>
          <cell r="V4405">
            <v>199.25</v>
          </cell>
        </row>
        <row r="4406">
          <cell r="A4406" t="str">
            <v>Whitney-2010-1</v>
          </cell>
          <cell r="B4406" t="str">
            <v>Whitney-2010</v>
          </cell>
          <cell r="G4406">
            <v>4.5</v>
          </cell>
          <cell r="H4406">
            <v>22.32</v>
          </cell>
          <cell r="V4406">
            <v>164</v>
          </cell>
        </row>
        <row r="4407">
          <cell r="A4407" t="str">
            <v>Whitney-2010-2</v>
          </cell>
          <cell r="B4407" t="str">
            <v>Whitney-2010</v>
          </cell>
          <cell r="G4407">
            <v>4.2</v>
          </cell>
          <cell r="H4407">
            <v>20.16</v>
          </cell>
          <cell r="V4407">
            <v>142.52000000000001</v>
          </cell>
        </row>
        <row r="4408">
          <cell r="A4408" t="str">
            <v>Whitney-2010-3</v>
          </cell>
          <cell r="B4408" t="str">
            <v>Whitney-2010</v>
          </cell>
          <cell r="G4408">
            <v>8.9</v>
          </cell>
          <cell r="H4408">
            <v>22.32</v>
          </cell>
          <cell r="V4408">
            <v>267.14999999999998</v>
          </cell>
        </row>
        <row r="4409">
          <cell r="A4409" t="str">
            <v>Whitney-2010-4</v>
          </cell>
          <cell r="B4409" t="str">
            <v>Whitney-2010</v>
          </cell>
          <cell r="G4409">
            <v>7.2</v>
          </cell>
          <cell r="H4409">
            <v>21.6</v>
          </cell>
          <cell r="V4409">
            <v>236.37</v>
          </cell>
        </row>
        <row r="4410">
          <cell r="A4410" t="str">
            <v>Whitney-2010-5</v>
          </cell>
          <cell r="B4410" t="str">
            <v>Whitney-2010</v>
          </cell>
          <cell r="G4410">
            <v>7.9</v>
          </cell>
          <cell r="H4410">
            <v>22.32</v>
          </cell>
          <cell r="V4410">
            <v>282.20999999999998</v>
          </cell>
        </row>
        <row r="4411">
          <cell r="A4411" t="str">
            <v>Whitney-2010-6</v>
          </cell>
          <cell r="B4411" t="str">
            <v>Whitney-2010</v>
          </cell>
          <cell r="G4411">
            <v>6.6</v>
          </cell>
          <cell r="H4411">
            <v>21.6</v>
          </cell>
          <cell r="V4411">
            <v>259.98</v>
          </cell>
        </row>
        <row r="4412">
          <cell r="A4412" t="str">
            <v>Whitney-2010-7</v>
          </cell>
          <cell r="B4412" t="str">
            <v>Whitney-2010</v>
          </cell>
          <cell r="G4412">
            <v>4.9000000000000004</v>
          </cell>
          <cell r="H4412">
            <v>22.32</v>
          </cell>
          <cell r="V4412">
            <v>202.05</v>
          </cell>
        </row>
        <row r="4413">
          <cell r="A4413" t="str">
            <v>Whitney-2010-8</v>
          </cell>
          <cell r="B4413" t="str">
            <v>Whitney-2010</v>
          </cell>
          <cell r="G4413">
            <v>4.8</v>
          </cell>
          <cell r="H4413">
            <v>22.32</v>
          </cell>
          <cell r="V4413">
            <v>195.76</v>
          </cell>
        </row>
        <row r="4414">
          <cell r="A4414" t="str">
            <v>Whitney-2010-9</v>
          </cell>
          <cell r="B4414" t="str">
            <v>Whitney-2010</v>
          </cell>
          <cell r="G4414">
            <v>3.7</v>
          </cell>
          <cell r="H4414">
            <v>21.6</v>
          </cell>
          <cell r="V4414">
            <v>144.91999999999999</v>
          </cell>
        </row>
        <row r="4415">
          <cell r="A4415" t="str">
            <v>Whitney-2010-10</v>
          </cell>
          <cell r="B4415" t="str">
            <v>Whitney-2010</v>
          </cell>
          <cell r="G4415">
            <v>2.6</v>
          </cell>
          <cell r="H4415">
            <v>22.32</v>
          </cell>
          <cell r="V4415">
            <v>101.24</v>
          </cell>
        </row>
        <row r="4416">
          <cell r="A4416" t="str">
            <v>Whitney-2010-11</v>
          </cell>
          <cell r="B4416" t="str">
            <v>Whitney-2010</v>
          </cell>
          <cell r="G4416">
            <v>4.2</v>
          </cell>
          <cell r="H4416">
            <v>21.6</v>
          </cell>
          <cell r="V4416">
            <v>151.82</v>
          </cell>
        </row>
        <row r="4417">
          <cell r="A4417" t="str">
            <v>Whitney-2010-12</v>
          </cell>
          <cell r="B4417" t="str">
            <v>Whitney-2010</v>
          </cell>
          <cell r="G4417">
            <v>5.22</v>
          </cell>
          <cell r="H4417">
            <v>22.32</v>
          </cell>
          <cell r="V4417">
            <v>200.96</v>
          </cell>
        </row>
        <row r="4418">
          <cell r="A4418" t="str">
            <v>Whitney-2011-1</v>
          </cell>
          <cell r="B4418" t="str">
            <v>Whitney-2011</v>
          </cell>
          <cell r="G4418">
            <v>4.5</v>
          </cell>
          <cell r="H4418">
            <v>22.32</v>
          </cell>
          <cell r="V4418">
            <v>162.35</v>
          </cell>
        </row>
        <row r="4419">
          <cell r="A4419" t="str">
            <v>Whitney-2011-2</v>
          </cell>
          <cell r="B4419" t="str">
            <v>Whitney-2011</v>
          </cell>
          <cell r="G4419">
            <v>4.2</v>
          </cell>
          <cell r="H4419">
            <v>20.16</v>
          </cell>
          <cell r="V4419">
            <v>139.69999999999999</v>
          </cell>
        </row>
        <row r="4420">
          <cell r="A4420" t="str">
            <v>Whitney-2011-3</v>
          </cell>
          <cell r="B4420" t="str">
            <v>Whitney-2011</v>
          </cell>
          <cell r="G4420">
            <v>8.9</v>
          </cell>
          <cell r="H4420">
            <v>22.32</v>
          </cell>
          <cell r="V4420">
            <v>269.81</v>
          </cell>
        </row>
        <row r="4421">
          <cell r="A4421" t="str">
            <v>Whitney-2011-4</v>
          </cell>
          <cell r="B4421" t="str">
            <v>Whitney-2011</v>
          </cell>
          <cell r="G4421">
            <v>7.2</v>
          </cell>
          <cell r="H4421">
            <v>21.6</v>
          </cell>
          <cell r="V4421">
            <v>225.53</v>
          </cell>
        </row>
        <row r="4422">
          <cell r="A4422" t="str">
            <v>Whitney-2011-5</v>
          </cell>
          <cell r="B4422" t="str">
            <v>Whitney-2011</v>
          </cell>
          <cell r="G4422">
            <v>7.9</v>
          </cell>
          <cell r="H4422">
            <v>22.32</v>
          </cell>
          <cell r="V4422">
            <v>283.83999999999997</v>
          </cell>
        </row>
        <row r="4423">
          <cell r="A4423" t="str">
            <v>Whitney-2011-6</v>
          </cell>
          <cell r="B4423" t="str">
            <v>Whitney-2011</v>
          </cell>
          <cell r="G4423">
            <v>6.6</v>
          </cell>
          <cell r="H4423">
            <v>21.6</v>
          </cell>
          <cell r="V4423">
            <v>258.24</v>
          </cell>
        </row>
        <row r="4424">
          <cell r="A4424" t="str">
            <v>Whitney-2011-7</v>
          </cell>
          <cell r="B4424" t="str">
            <v>Whitney-2011</v>
          </cell>
          <cell r="G4424">
            <v>4.9000000000000004</v>
          </cell>
          <cell r="H4424">
            <v>22.32</v>
          </cell>
          <cell r="V4424">
            <v>201.46</v>
          </cell>
        </row>
        <row r="4425">
          <cell r="A4425" t="str">
            <v>Whitney-2011-8</v>
          </cell>
          <cell r="B4425" t="str">
            <v>Whitney-2011</v>
          </cell>
          <cell r="G4425">
            <v>4.8</v>
          </cell>
          <cell r="H4425">
            <v>22.32</v>
          </cell>
          <cell r="V4425">
            <v>196.21</v>
          </cell>
        </row>
        <row r="4426">
          <cell r="A4426" t="str">
            <v>Whitney-2011-9</v>
          </cell>
          <cell r="B4426" t="str">
            <v>Whitney-2011</v>
          </cell>
          <cell r="G4426">
            <v>3.7</v>
          </cell>
          <cell r="H4426">
            <v>21.6</v>
          </cell>
          <cell r="V4426">
            <v>142.38</v>
          </cell>
        </row>
        <row r="4427">
          <cell r="A4427" t="str">
            <v>Whitney-2011-10</v>
          </cell>
          <cell r="B4427" t="str">
            <v>Whitney-2011</v>
          </cell>
          <cell r="G4427">
            <v>2.6</v>
          </cell>
          <cell r="H4427">
            <v>22.32</v>
          </cell>
          <cell r="V4427">
            <v>100.69</v>
          </cell>
        </row>
        <row r="4428">
          <cell r="A4428" t="str">
            <v>Whitney-2011-11</v>
          </cell>
          <cell r="B4428" t="str">
            <v>Whitney-2011</v>
          </cell>
          <cell r="G4428">
            <v>4.2</v>
          </cell>
          <cell r="H4428">
            <v>21.6</v>
          </cell>
          <cell r="V4428">
            <v>158.32</v>
          </cell>
        </row>
        <row r="4429">
          <cell r="A4429" t="str">
            <v>Whitney-2011-12</v>
          </cell>
          <cell r="B4429" t="str">
            <v>Whitney-2011</v>
          </cell>
          <cell r="G4429">
            <v>5.22</v>
          </cell>
          <cell r="H4429">
            <v>22.32</v>
          </cell>
          <cell r="V4429">
            <v>192.49</v>
          </cell>
        </row>
        <row r="4430">
          <cell r="A4430" t="str">
            <v>Whitney-2012-1</v>
          </cell>
          <cell r="B4430" t="str">
            <v>Whitney-2012</v>
          </cell>
          <cell r="G4430">
            <v>4.5</v>
          </cell>
          <cell r="H4430">
            <v>22.32</v>
          </cell>
          <cell r="V4430">
            <v>162.65</v>
          </cell>
        </row>
        <row r="4431">
          <cell r="A4431" t="str">
            <v>Whitney-2012-2</v>
          </cell>
          <cell r="B4431" t="str">
            <v>Whitney-2012</v>
          </cell>
          <cell r="G4431">
            <v>4.2</v>
          </cell>
          <cell r="H4431">
            <v>20.16</v>
          </cell>
          <cell r="V4431">
            <v>137.97</v>
          </cell>
        </row>
        <row r="4432">
          <cell r="A4432" t="str">
            <v>Whitney-2012-3</v>
          </cell>
          <cell r="B4432" t="str">
            <v>Whitney-2012</v>
          </cell>
          <cell r="G4432">
            <v>8.9</v>
          </cell>
          <cell r="H4432">
            <v>22.32</v>
          </cell>
          <cell r="V4432">
            <v>258.94</v>
          </cell>
        </row>
        <row r="4433">
          <cell r="A4433" t="str">
            <v>Whitney-2012-4</v>
          </cell>
          <cell r="B4433" t="str">
            <v>Whitney-2012</v>
          </cell>
          <cell r="G4433">
            <v>7.2</v>
          </cell>
          <cell r="H4433">
            <v>21.6</v>
          </cell>
          <cell r="V4433">
            <v>233.74</v>
          </cell>
        </row>
        <row r="4434">
          <cell r="A4434" t="str">
            <v>Whitney-2012-5</v>
          </cell>
          <cell r="B4434" t="str">
            <v>Whitney-2012</v>
          </cell>
          <cell r="G4434">
            <v>7.9</v>
          </cell>
          <cell r="H4434">
            <v>22.32</v>
          </cell>
          <cell r="V4434">
            <v>286.55</v>
          </cell>
        </row>
        <row r="4435">
          <cell r="A4435" t="str">
            <v>Whitney-2012-6</v>
          </cell>
          <cell r="B4435" t="str">
            <v>Whitney-2012</v>
          </cell>
          <cell r="G4435">
            <v>6.6</v>
          </cell>
          <cell r="H4435">
            <v>21.6</v>
          </cell>
          <cell r="V4435">
            <v>260.47000000000003</v>
          </cell>
        </row>
        <row r="4436">
          <cell r="A4436" t="str">
            <v>Whitney-2012-7</v>
          </cell>
          <cell r="B4436" t="str">
            <v>Whitney-2012</v>
          </cell>
          <cell r="G4436">
            <v>4.9000000000000004</v>
          </cell>
          <cell r="H4436">
            <v>22.32</v>
          </cell>
          <cell r="V4436">
            <v>207.25</v>
          </cell>
        </row>
        <row r="4437">
          <cell r="A4437" t="str">
            <v>Whitney-2012-8</v>
          </cell>
          <cell r="B4437" t="str">
            <v>Whitney-2012</v>
          </cell>
          <cell r="G4437">
            <v>4.8</v>
          </cell>
          <cell r="H4437">
            <v>22.32</v>
          </cell>
          <cell r="V4437">
            <v>196.17</v>
          </cell>
        </row>
        <row r="4438">
          <cell r="A4438" t="str">
            <v>Whitney-2012-9</v>
          </cell>
          <cell r="B4438" t="str">
            <v>Whitney-2012</v>
          </cell>
          <cell r="G4438">
            <v>3.7</v>
          </cell>
          <cell r="H4438">
            <v>21.6</v>
          </cell>
          <cell r="V4438">
            <v>145.62</v>
          </cell>
        </row>
        <row r="4439">
          <cell r="A4439" t="str">
            <v>Whitney-2012-10</v>
          </cell>
          <cell r="B4439" t="str">
            <v>Whitney-2012</v>
          </cell>
          <cell r="G4439">
            <v>2.6</v>
          </cell>
          <cell r="H4439">
            <v>22.32</v>
          </cell>
          <cell r="V4439">
            <v>101.32</v>
          </cell>
        </row>
        <row r="4440">
          <cell r="A4440" t="str">
            <v>Whitney-2012-11</v>
          </cell>
          <cell r="B4440" t="str">
            <v>Whitney-2012</v>
          </cell>
          <cell r="G4440">
            <v>4.2</v>
          </cell>
          <cell r="H4440">
            <v>21.6</v>
          </cell>
          <cell r="V4440">
            <v>151.6</v>
          </cell>
        </row>
        <row r="4441">
          <cell r="A4441" t="str">
            <v>Whitney-2012-12</v>
          </cell>
          <cell r="B4441" t="str">
            <v>Whitney-2012</v>
          </cell>
          <cell r="G4441">
            <v>5.23</v>
          </cell>
          <cell r="H4441">
            <v>22.32</v>
          </cell>
          <cell r="V4441">
            <v>207.77</v>
          </cell>
        </row>
        <row r="4442">
          <cell r="A4442" t="str">
            <v>Whitney-2013-1</v>
          </cell>
          <cell r="B4442" t="str">
            <v>Whitney-2013</v>
          </cell>
          <cell r="G4442">
            <v>4.5</v>
          </cell>
          <cell r="H4442">
            <v>22.32</v>
          </cell>
          <cell r="V4442">
            <v>164.66</v>
          </cell>
        </row>
        <row r="4443">
          <cell r="A4443" t="str">
            <v>Whitney-2013-2</v>
          </cell>
          <cell r="B4443" t="str">
            <v>Whitney-2013</v>
          </cell>
          <cell r="G4443">
            <v>4.2</v>
          </cell>
          <cell r="H4443">
            <v>20.16</v>
          </cell>
          <cell r="V4443">
            <v>143.66999999999999</v>
          </cell>
        </row>
        <row r="4444">
          <cell r="A4444" t="str">
            <v>Whitney-2013-3</v>
          </cell>
          <cell r="B4444" t="str">
            <v>Whitney-2013</v>
          </cell>
          <cell r="G4444">
            <v>8.9</v>
          </cell>
          <cell r="H4444">
            <v>22.32</v>
          </cell>
          <cell r="V4444">
            <v>278.56</v>
          </cell>
        </row>
        <row r="4445">
          <cell r="A4445" t="str">
            <v>Whitney-2013-4</v>
          </cell>
          <cell r="B4445" t="str">
            <v>Whitney-2013</v>
          </cell>
          <cell r="G4445">
            <v>7.2</v>
          </cell>
          <cell r="H4445">
            <v>21.6</v>
          </cell>
          <cell r="V4445">
            <v>231.85</v>
          </cell>
        </row>
        <row r="4446">
          <cell r="A4446" t="str">
            <v>Whitney-2013-5</v>
          </cell>
          <cell r="B4446" t="str">
            <v>Whitney-2013</v>
          </cell>
          <cell r="G4446">
            <v>7.9</v>
          </cell>
          <cell r="H4446">
            <v>22.32</v>
          </cell>
          <cell r="V4446">
            <v>282.33999999999997</v>
          </cell>
        </row>
        <row r="4447">
          <cell r="A4447" t="str">
            <v>Whitney-2013-6</v>
          </cell>
          <cell r="B4447" t="str">
            <v>Whitney-2013</v>
          </cell>
          <cell r="G4447">
            <v>6.6</v>
          </cell>
          <cell r="H4447">
            <v>21.6</v>
          </cell>
          <cell r="V4447">
            <v>263.85000000000002</v>
          </cell>
        </row>
        <row r="4448">
          <cell r="A4448" t="str">
            <v>Whitney-2013-7</v>
          </cell>
          <cell r="B4448" t="str">
            <v>Whitney-2013</v>
          </cell>
          <cell r="G4448">
            <v>4.9000000000000004</v>
          </cell>
          <cell r="H4448">
            <v>22.32</v>
          </cell>
          <cell r="V4448">
            <v>200.63</v>
          </cell>
        </row>
        <row r="4449">
          <cell r="A4449" t="str">
            <v>Whitney-2013-8</v>
          </cell>
          <cell r="B4449" t="str">
            <v>Whitney-2013</v>
          </cell>
          <cell r="G4449">
            <v>4.8</v>
          </cell>
          <cell r="H4449">
            <v>22.32</v>
          </cell>
          <cell r="V4449">
            <v>197.26</v>
          </cell>
        </row>
        <row r="4450">
          <cell r="A4450" t="str">
            <v>Whitney-2013-9</v>
          </cell>
          <cell r="B4450" t="str">
            <v>Whitney-2013</v>
          </cell>
          <cell r="G4450">
            <v>3.7</v>
          </cell>
          <cell r="H4450">
            <v>21.6</v>
          </cell>
          <cell r="V4450">
            <v>148.84</v>
          </cell>
        </row>
        <row r="4451">
          <cell r="A4451" t="str">
            <v>Whitney-2013-10</v>
          </cell>
          <cell r="B4451" t="str">
            <v>Whitney-2013</v>
          </cell>
          <cell r="G4451">
            <v>2.6</v>
          </cell>
          <cell r="H4451">
            <v>22.32</v>
          </cell>
          <cell r="V4451">
            <v>105.16</v>
          </cell>
        </row>
        <row r="4452">
          <cell r="A4452" t="str">
            <v>Whitney-2013-11</v>
          </cell>
          <cell r="B4452" t="str">
            <v>Whitney-2013</v>
          </cell>
          <cell r="G4452">
            <v>4.2</v>
          </cell>
          <cell r="H4452">
            <v>21.6</v>
          </cell>
          <cell r="V4452">
            <v>150.03</v>
          </cell>
        </row>
        <row r="4453">
          <cell r="A4453" t="str">
            <v>Whitney-2013-12</v>
          </cell>
          <cell r="B4453" t="str">
            <v>Whitney-2013</v>
          </cell>
          <cell r="G4453">
            <v>5.23</v>
          </cell>
          <cell r="H4453">
            <v>22.32</v>
          </cell>
          <cell r="V4453">
            <v>200.43</v>
          </cell>
        </row>
        <row r="4454">
          <cell r="A4454" t="str">
            <v>Whitney-2014-1</v>
          </cell>
          <cell r="B4454" t="str">
            <v>Whitney-2014</v>
          </cell>
          <cell r="G4454">
            <v>4.5</v>
          </cell>
          <cell r="H4454">
            <v>22.32</v>
          </cell>
          <cell r="V4454">
            <v>168.22</v>
          </cell>
        </row>
        <row r="4455">
          <cell r="A4455" t="str">
            <v>Whitney-2014-2</v>
          </cell>
          <cell r="B4455" t="str">
            <v>Whitney-2014</v>
          </cell>
          <cell r="G4455">
            <v>4.2</v>
          </cell>
          <cell r="H4455">
            <v>20.16</v>
          </cell>
          <cell r="V4455">
            <v>151.58000000000001</v>
          </cell>
        </row>
        <row r="4456">
          <cell r="A4456" t="str">
            <v>Whitney-2014-3</v>
          </cell>
          <cell r="B4456" t="str">
            <v>Whitney-2014</v>
          </cell>
          <cell r="G4456">
            <v>8.9</v>
          </cell>
          <cell r="H4456">
            <v>22.32</v>
          </cell>
          <cell r="V4456">
            <v>259.33999999999997</v>
          </cell>
        </row>
        <row r="4457">
          <cell r="A4457" t="str">
            <v>Whitney-2014-4</v>
          </cell>
          <cell r="B4457" t="str">
            <v>Whitney-2014</v>
          </cell>
          <cell r="G4457">
            <v>7.2</v>
          </cell>
          <cell r="H4457">
            <v>21.6</v>
          </cell>
          <cell r="V4457">
            <v>232.66</v>
          </cell>
        </row>
        <row r="4458">
          <cell r="A4458" t="str">
            <v>Whitney-2014-5</v>
          </cell>
          <cell r="B4458" t="str">
            <v>Whitney-2014</v>
          </cell>
          <cell r="G4458">
            <v>7.9</v>
          </cell>
          <cell r="H4458">
            <v>22.32</v>
          </cell>
          <cell r="V4458">
            <v>284.29000000000002</v>
          </cell>
        </row>
        <row r="4459">
          <cell r="A4459" t="str">
            <v>Whitney-2014-6</v>
          </cell>
          <cell r="B4459" t="str">
            <v>Whitney-2014</v>
          </cell>
          <cell r="G4459">
            <v>6.6</v>
          </cell>
          <cell r="H4459">
            <v>21.6</v>
          </cell>
          <cell r="V4459">
            <v>264.56</v>
          </cell>
        </row>
        <row r="4460">
          <cell r="A4460" t="str">
            <v>Whitney-2014-7</v>
          </cell>
          <cell r="B4460" t="str">
            <v>Whitney-2014</v>
          </cell>
          <cell r="G4460">
            <v>4.9000000000000004</v>
          </cell>
          <cell r="H4460">
            <v>22.32</v>
          </cell>
          <cell r="V4460">
            <v>209.44</v>
          </cell>
        </row>
        <row r="4461">
          <cell r="A4461" t="str">
            <v>Whitney-2014-8</v>
          </cell>
          <cell r="B4461" t="str">
            <v>Whitney-2014</v>
          </cell>
          <cell r="G4461">
            <v>4.8</v>
          </cell>
          <cell r="H4461">
            <v>22.32</v>
          </cell>
          <cell r="V4461">
            <v>199.04</v>
          </cell>
        </row>
        <row r="4462">
          <cell r="A4462" t="str">
            <v>Whitney-2014-9</v>
          </cell>
          <cell r="B4462" t="str">
            <v>Whitney-2014</v>
          </cell>
          <cell r="G4462">
            <v>3.7</v>
          </cell>
          <cell r="H4462">
            <v>21.6</v>
          </cell>
          <cell r="V4462">
            <v>150.37</v>
          </cell>
        </row>
        <row r="4463">
          <cell r="A4463" t="str">
            <v>Whitney-2014-10</v>
          </cell>
          <cell r="B4463" t="str">
            <v>Whitney-2014</v>
          </cell>
          <cell r="G4463">
            <v>2.6</v>
          </cell>
          <cell r="H4463">
            <v>22.32</v>
          </cell>
          <cell r="V4463">
            <v>104.88</v>
          </cell>
        </row>
        <row r="4464">
          <cell r="A4464" t="str">
            <v>Whitney-2014-11</v>
          </cell>
          <cell r="B4464" t="str">
            <v>Whitney-2014</v>
          </cell>
          <cell r="G4464">
            <v>4.2</v>
          </cell>
          <cell r="H4464">
            <v>21.6</v>
          </cell>
          <cell r="V4464">
            <v>147.5</v>
          </cell>
        </row>
        <row r="4465">
          <cell r="A4465" t="str">
            <v>Whitney-2014-12</v>
          </cell>
          <cell r="B4465" t="str">
            <v>Whitney-2014</v>
          </cell>
          <cell r="G4465">
            <v>5.23</v>
          </cell>
          <cell r="H4465">
            <v>22.32</v>
          </cell>
          <cell r="V4465">
            <v>204.45</v>
          </cell>
        </row>
        <row r="4466">
          <cell r="A4466" t="str">
            <v>Whitney-2015-1</v>
          </cell>
          <cell r="B4466" t="str">
            <v>Whitney-2015</v>
          </cell>
          <cell r="G4466">
            <v>4.5</v>
          </cell>
          <cell r="H4466">
            <v>22.32</v>
          </cell>
          <cell r="V4466">
            <v>162.1</v>
          </cell>
        </row>
        <row r="4467">
          <cell r="A4467" t="str">
            <v>Whitney-2015-2</v>
          </cell>
          <cell r="B4467" t="str">
            <v>Whitney-2015</v>
          </cell>
          <cell r="G4467">
            <v>4.2</v>
          </cell>
          <cell r="H4467">
            <v>20.16</v>
          </cell>
          <cell r="V4467">
            <v>145.44999999999999</v>
          </cell>
        </row>
        <row r="4468">
          <cell r="A4468" t="str">
            <v>Whitney-2015-3</v>
          </cell>
          <cell r="B4468" t="str">
            <v>Whitney-2015</v>
          </cell>
          <cell r="G4468">
            <v>8.9</v>
          </cell>
          <cell r="H4468">
            <v>22.32</v>
          </cell>
          <cell r="V4468">
            <v>276.25</v>
          </cell>
        </row>
        <row r="4469">
          <cell r="A4469" t="str">
            <v>Whitney-2015-4</v>
          </cell>
          <cell r="B4469" t="str">
            <v>Whitney-2015</v>
          </cell>
          <cell r="G4469">
            <v>7.2</v>
          </cell>
          <cell r="H4469">
            <v>21.6</v>
          </cell>
          <cell r="V4469">
            <v>225.18</v>
          </cell>
        </row>
        <row r="4470">
          <cell r="A4470" t="str">
            <v>Whitney-2015-5</v>
          </cell>
          <cell r="B4470" t="str">
            <v>Whitney-2015</v>
          </cell>
          <cell r="G4470">
            <v>7.9</v>
          </cell>
          <cell r="H4470">
            <v>22.32</v>
          </cell>
          <cell r="V4470">
            <v>291.44</v>
          </cell>
        </row>
        <row r="4471">
          <cell r="A4471" t="str">
            <v>Whitney-2015-6</v>
          </cell>
          <cell r="B4471" t="str">
            <v>Whitney-2015</v>
          </cell>
          <cell r="G4471">
            <v>6.6</v>
          </cell>
          <cell r="H4471">
            <v>21.6</v>
          </cell>
          <cell r="V4471">
            <v>264.83999999999997</v>
          </cell>
        </row>
        <row r="4472">
          <cell r="A4472" t="str">
            <v>Whitney-2015-7</v>
          </cell>
          <cell r="B4472" t="str">
            <v>Whitney-2015</v>
          </cell>
          <cell r="G4472">
            <v>4.9000000000000004</v>
          </cell>
          <cell r="H4472">
            <v>22.32</v>
          </cell>
          <cell r="V4472">
            <v>207</v>
          </cell>
        </row>
        <row r="4473">
          <cell r="A4473" t="str">
            <v>Whitney-2015-8</v>
          </cell>
          <cell r="B4473" t="str">
            <v>Whitney-2015</v>
          </cell>
          <cell r="G4473">
            <v>4.8</v>
          </cell>
          <cell r="H4473">
            <v>22.32</v>
          </cell>
          <cell r="V4473">
            <v>199.66</v>
          </cell>
        </row>
        <row r="4474">
          <cell r="A4474" t="str">
            <v>Whitney-2015-9</v>
          </cell>
          <cell r="B4474" t="str">
            <v>Whitney-2015</v>
          </cell>
          <cell r="G4474">
            <v>3.7</v>
          </cell>
          <cell r="H4474">
            <v>21.6</v>
          </cell>
          <cell r="V4474">
            <v>150.61000000000001</v>
          </cell>
        </row>
        <row r="4475">
          <cell r="A4475" t="str">
            <v>Whitney-2015-10</v>
          </cell>
          <cell r="B4475" t="str">
            <v>Whitney-2015</v>
          </cell>
          <cell r="G4475">
            <v>2.6</v>
          </cell>
          <cell r="H4475">
            <v>22.32</v>
          </cell>
          <cell r="V4475">
            <v>106.33</v>
          </cell>
        </row>
        <row r="4476">
          <cell r="A4476" t="str">
            <v>Whitney-2015-11</v>
          </cell>
          <cell r="B4476" t="str">
            <v>Whitney-2015</v>
          </cell>
          <cell r="G4476">
            <v>4.2</v>
          </cell>
          <cell r="H4476">
            <v>21.6</v>
          </cell>
          <cell r="V4476">
            <v>149.80000000000001</v>
          </cell>
        </row>
        <row r="4477">
          <cell r="A4477" t="str">
            <v>Whitney-2015-12</v>
          </cell>
          <cell r="B4477" t="str">
            <v>Whitney-2015</v>
          </cell>
          <cell r="G4477">
            <v>5.23</v>
          </cell>
          <cell r="H4477">
            <v>22.32</v>
          </cell>
          <cell r="V4477">
            <v>202.74</v>
          </cell>
        </row>
        <row r="4478">
          <cell r="A4478" t="str">
            <v>Whitney-2016-1</v>
          </cell>
          <cell r="B4478" t="str">
            <v>Whitney-2016</v>
          </cell>
          <cell r="G4478">
            <v>4.5</v>
          </cell>
          <cell r="H4478">
            <v>22.32</v>
          </cell>
          <cell r="V4478">
            <v>157.74</v>
          </cell>
        </row>
        <row r="4479">
          <cell r="A4479" t="str">
            <v>Whitney-2016-2</v>
          </cell>
          <cell r="B4479" t="str">
            <v>Whitney-2016</v>
          </cell>
          <cell r="G4479">
            <v>4.2</v>
          </cell>
          <cell r="H4479">
            <v>20.16</v>
          </cell>
          <cell r="V4479">
            <v>146.41999999999999</v>
          </cell>
        </row>
        <row r="4480">
          <cell r="A4480" t="str">
            <v>Whitney-2016-3</v>
          </cell>
          <cell r="B4480" t="str">
            <v>Whitney-2016</v>
          </cell>
          <cell r="G4480">
            <v>8.9</v>
          </cell>
          <cell r="H4480">
            <v>22.32</v>
          </cell>
          <cell r="V4480">
            <v>260.5</v>
          </cell>
        </row>
        <row r="4481">
          <cell r="A4481" t="str">
            <v>Whitney-2016-4</v>
          </cell>
          <cell r="B4481" t="str">
            <v>Whitney-2016</v>
          </cell>
          <cell r="G4481">
            <v>7.2</v>
          </cell>
          <cell r="H4481">
            <v>21.6</v>
          </cell>
          <cell r="V4481">
            <v>208.43</v>
          </cell>
        </row>
        <row r="4482">
          <cell r="A4482" t="str">
            <v>Whitney-2016-5</v>
          </cell>
          <cell r="B4482" t="str">
            <v>Whitney-2016</v>
          </cell>
          <cell r="G4482">
            <v>7.9</v>
          </cell>
          <cell r="H4482">
            <v>22.32</v>
          </cell>
          <cell r="V4482">
            <v>282.77</v>
          </cell>
        </row>
        <row r="4483">
          <cell r="A4483" t="str">
            <v>Whitney-2016-6</v>
          </cell>
          <cell r="B4483" t="str">
            <v>Whitney-2016</v>
          </cell>
          <cell r="G4483">
            <v>6.6</v>
          </cell>
          <cell r="H4483">
            <v>21.6</v>
          </cell>
          <cell r="V4483">
            <v>267.51</v>
          </cell>
        </row>
        <row r="4484">
          <cell r="A4484" t="str">
            <v>Whitney-2016-7</v>
          </cell>
          <cell r="B4484" t="str">
            <v>Whitney-2016</v>
          </cell>
          <cell r="G4484">
            <v>4.9000000000000004</v>
          </cell>
          <cell r="H4484">
            <v>22.32</v>
          </cell>
          <cell r="V4484">
            <v>209.64</v>
          </cell>
        </row>
        <row r="4485">
          <cell r="A4485" t="str">
            <v>Whitney-2016-8</v>
          </cell>
          <cell r="B4485" t="str">
            <v>Whitney-2016</v>
          </cell>
          <cell r="G4485">
            <v>4.8</v>
          </cell>
          <cell r="H4485">
            <v>22.32</v>
          </cell>
          <cell r="V4485">
            <v>198.65</v>
          </cell>
        </row>
        <row r="4486">
          <cell r="A4486" t="str">
            <v>Whitney-2016-9</v>
          </cell>
          <cell r="B4486" t="str">
            <v>Whitney-2016</v>
          </cell>
          <cell r="G4486">
            <v>3.7</v>
          </cell>
          <cell r="H4486">
            <v>21.6</v>
          </cell>
          <cell r="V4486">
            <v>149.54</v>
          </cell>
        </row>
        <row r="4487">
          <cell r="A4487" t="str">
            <v>Whitney-2016-10</v>
          </cell>
          <cell r="B4487" t="str">
            <v>Whitney-2016</v>
          </cell>
          <cell r="G4487">
            <v>2.6</v>
          </cell>
          <cell r="H4487">
            <v>22.32</v>
          </cell>
          <cell r="V4487">
            <v>106.43</v>
          </cell>
        </row>
        <row r="4488">
          <cell r="A4488" t="str">
            <v>Whitney-2016-11</v>
          </cell>
          <cell r="B4488" t="str">
            <v>Whitney-2016</v>
          </cell>
          <cell r="G4488">
            <v>4.2</v>
          </cell>
          <cell r="H4488">
            <v>21.6</v>
          </cell>
          <cell r="V4488">
            <v>147.88</v>
          </cell>
        </row>
        <row r="4489">
          <cell r="A4489" t="str">
            <v>Whitney-2016-12</v>
          </cell>
          <cell r="B4489" t="str">
            <v>Whitney-2016</v>
          </cell>
          <cell r="G4489">
            <v>5.23</v>
          </cell>
          <cell r="H4489">
            <v>22.32</v>
          </cell>
          <cell r="V4489">
            <v>205.47</v>
          </cell>
        </row>
        <row r="4490">
          <cell r="A4490" t="str">
            <v>Whitney-2017-1</v>
          </cell>
          <cell r="B4490" t="str">
            <v>Whitney-2017</v>
          </cell>
          <cell r="G4490">
            <v>4.5</v>
          </cell>
          <cell r="H4490">
            <v>22.32</v>
          </cell>
          <cell r="V4490">
            <v>166.12</v>
          </cell>
        </row>
        <row r="4491">
          <cell r="A4491" t="str">
            <v>Whitney-2017-2</v>
          </cell>
          <cell r="B4491" t="str">
            <v>Whitney-2017</v>
          </cell>
          <cell r="G4491">
            <v>4.2</v>
          </cell>
          <cell r="H4491">
            <v>20.16</v>
          </cell>
          <cell r="V4491">
            <v>150.36000000000001</v>
          </cell>
        </row>
        <row r="4492">
          <cell r="A4492" t="str">
            <v>Whitney-2017-3</v>
          </cell>
          <cell r="B4492" t="str">
            <v>Whitney-2017</v>
          </cell>
          <cell r="G4492">
            <v>8.9</v>
          </cell>
          <cell r="H4492">
            <v>22.32</v>
          </cell>
          <cell r="V4492">
            <v>257.44</v>
          </cell>
        </row>
        <row r="4493">
          <cell r="A4493" t="str">
            <v>Whitney-2017-4</v>
          </cell>
          <cell r="B4493" t="str">
            <v>Whitney-2017</v>
          </cell>
          <cell r="G4493">
            <v>7.2</v>
          </cell>
          <cell r="H4493">
            <v>21.6</v>
          </cell>
          <cell r="V4493">
            <v>214.51</v>
          </cell>
        </row>
        <row r="4494">
          <cell r="A4494" t="str">
            <v>Whitney-2017-5</v>
          </cell>
          <cell r="B4494" t="str">
            <v>Whitney-2017</v>
          </cell>
          <cell r="G4494">
            <v>7.9</v>
          </cell>
          <cell r="H4494">
            <v>22.32</v>
          </cell>
          <cell r="V4494">
            <v>283.20999999999998</v>
          </cell>
        </row>
        <row r="4495">
          <cell r="A4495" t="str">
            <v>Whitney-2017-6</v>
          </cell>
          <cell r="B4495" t="str">
            <v>Whitney-2017</v>
          </cell>
          <cell r="G4495">
            <v>6.6</v>
          </cell>
          <cell r="H4495">
            <v>21.6</v>
          </cell>
          <cell r="V4495">
            <v>266.86</v>
          </cell>
        </row>
        <row r="4496">
          <cell r="A4496" t="str">
            <v>Whitney-2017-7</v>
          </cell>
          <cell r="B4496" t="str">
            <v>Whitney-2017</v>
          </cell>
          <cell r="G4496">
            <v>4.9000000000000004</v>
          </cell>
          <cell r="H4496">
            <v>22.32</v>
          </cell>
          <cell r="V4496">
            <v>210.81</v>
          </cell>
        </row>
        <row r="4497">
          <cell r="A4497" t="str">
            <v>Whitney-2017-8</v>
          </cell>
          <cell r="B4497" t="str">
            <v>Whitney-2017</v>
          </cell>
          <cell r="G4497">
            <v>4.8</v>
          </cell>
          <cell r="H4497">
            <v>22.32</v>
          </cell>
          <cell r="V4497">
            <v>201.74</v>
          </cell>
        </row>
        <row r="4498">
          <cell r="A4498" t="str">
            <v>Whitney-2017-9</v>
          </cell>
          <cell r="B4498" t="str">
            <v>Whitney-2017</v>
          </cell>
          <cell r="G4498">
            <v>3.7</v>
          </cell>
          <cell r="H4498">
            <v>21.6</v>
          </cell>
          <cell r="V4498">
            <v>152.22</v>
          </cell>
        </row>
        <row r="4499">
          <cell r="A4499" t="str">
            <v>Whitney-2017-10</v>
          </cell>
          <cell r="B4499" t="str">
            <v>Whitney-2017</v>
          </cell>
          <cell r="G4499">
            <v>2.6</v>
          </cell>
          <cell r="H4499">
            <v>22.32</v>
          </cell>
          <cell r="V4499">
            <v>109.47</v>
          </cell>
        </row>
        <row r="4500">
          <cell r="A4500" t="str">
            <v>Whitney-2017-11</v>
          </cell>
          <cell r="B4500" t="str">
            <v>Whitney-2017</v>
          </cell>
          <cell r="G4500">
            <v>4.2</v>
          </cell>
          <cell r="H4500">
            <v>21.6</v>
          </cell>
          <cell r="V4500">
            <v>137.29</v>
          </cell>
        </row>
        <row r="4501">
          <cell r="A4501" t="str">
            <v>Whitney-2017-12</v>
          </cell>
          <cell r="B4501" t="str">
            <v>Whitney-2017</v>
          </cell>
          <cell r="G4501">
            <v>5.24</v>
          </cell>
          <cell r="H4501">
            <v>22.32</v>
          </cell>
          <cell r="V4501">
            <v>210.26</v>
          </cell>
        </row>
        <row r="4502">
          <cell r="A4502" t="str">
            <v>Whitney-2018-1</v>
          </cell>
          <cell r="B4502" t="str">
            <v>Whitney-2018</v>
          </cell>
          <cell r="G4502">
            <v>4.5</v>
          </cell>
          <cell r="H4502">
            <v>22.32</v>
          </cell>
          <cell r="V4502">
            <v>165.98</v>
          </cell>
        </row>
        <row r="4503">
          <cell r="A4503" t="str">
            <v>Whitney-2018-2</v>
          </cell>
          <cell r="B4503" t="str">
            <v>Whitney-2018</v>
          </cell>
          <cell r="G4503">
            <v>4.2</v>
          </cell>
          <cell r="H4503">
            <v>20.16</v>
          </cell>
          <cell r="V4503">
            <v>145.03</v>
          </cell>
        </row>
        <row r="4504">
          <cell r="A4504" t="str">
            <v>Whitney-2018-3</v>
          </cell>
          <cell r="B4504" t="str">
            <v>Whitney-2018</v>
          </cell>
          <cell r="G4504">
            <v>8.9</v>
          </cell>
          <cell r="H4504">
            <v>22.32</v>
          </cell>
          <cell r="V4504">
            <v>238.86</v>
          </cell>
        </row>
        <row r="4505">
          <cell r="A4505" t="str">
            <v>Whitney-2018-4</v>
          </cell>
          <cell r="B4505" t="str">
            <v>Whitney-2018</v>
          </cell>
          <cell r="G4505">
            <v>7.2</v>
          </cell>
          <cell r="H4505">
            <v>21.6</v>
          </cell>
          <cell r="V4505">
            <v>211.14</v>
          </cell>
        </row>
        <row r="4506">
          <cell r="A4506" t="str">
            <v>Whitney-2018-5</v>
          </cell>
          <cell r="B4506" t="str">
            <v>Whitney-2018</v>
          </cell>
          <cell r="G4506">
            <v>7.9</v>
          </cell>
          <cell r="H4506">
            <v>22.32</v>
          </cell>
          <cell r="V4506">
            <v>284.41000000000003</v>
          </cell>
        </row>
        <row r="4507">
          <cell r="A4507" t="str">
            <v>Whitney-2018-6</v>
          </cell>
          <cell r="B4507" t="str">
            <v>Whitney-2018</v>
          </cell>
          <cell r="G4507">
            <v>6.6</v>
          </cell>
          <cell r="H4507">
            <v>21.6</v>
          </cell>
          <cell r="V4507">
            <v>261.38</v>
          </cell>
        </row>
        <row r="4508">
          <cell r="A4508" t="str">
            <v>Whitney-2018-7</v>
          </cell>
          <cell r="B4508" t="str">
            <v>Whitney-2018</v>
          </cell>
          <cell r="G4508">
            <v>4.9000000000000004</v>
          </cell>
          <cell r="H4508">
            <v>22.32</v>
          </cell>
          <cell r="V4508">
            <v>212.81</v>
          </cell>
        </row>
        <row r="4509">
          <cell r="A4509" t="str">
            <v>Whitney-2018-8</v>
          </cell>
          <cell r="B4509" t="str">
            <v>Whitney-2018</v>
          </cell>
          <cell r="G4509">
            <v>4.8</v>
          </cell>
          <cell r="H4509">
            <v>22.32</v>
          </cell>
          <cell r="V4509">
            <v>206.12</v>
          </cell>
        </row>
        <row r="4510">
          <cell r="A4510" t="str">
            <v>Whitney-2018-9</v>
          </cell>
          <cell r="B4510" t="str">
            <v>Whitney-2018</v>
          </cell>
          <cell r="G4510">
            <v>3.7</v>
          </cell>
          <cell r="H4510">
            <v>21.6</v>
          </cell>
          <cell r="V4510">
            <v>149.88999999999999</v>
          </cell>
        </row>
        <row r="4511">
          <cell r="A4511" t="str">
            <v>Whitney-2018-10</v>
          </cell>
          <cell r="B4511" t="str">
            <v>Whitney-2018</v>
          </cell>
          <cell r="G4511">
            <v>2.6</v>
          </cell>
          <cell r="H4511">
            <v>22.32</v>
          </cell>
          <cell r="V4511">
            <v>105.37</v>
          </cell>
        </row>
        <row r="4512">
          <cell r="A4512" t="str">
            <v>Whitney-2018-11</v>
          </cell>
          <cell r="B4512" t="str">
            <v>Whitney-2018</v>
          </cell>
          <cell r="G4512">
            <v>4.2</v>
          </cell>
          <cell r="H4512">
            <v>21.6</v>
          </cell>
          <cell r="V4512">
            <v>133.44</v>
          </cell>
        </row>
        <row r="4513">
          <cell r="A4513" t="str">
            <v>Whitney-2018-12</v>
          </cell>
          <cell r="B4513" t="str">
            <v>Whitney-2018</v>
          </cell>
          <cell r="G4513">
            <v>5.24</v>
          </cell>
          <cell r="H4513">
            <v>22.32</v>
          </cell>
          <cell r="V4513">
            <v>206.03</v>
          </cell>
        </row>
        <row r="4514">
          <cell r="A4514" t="str">
            <v>Whitney-2019-1</v>
          </cell>
          <cell r="B4514" t="str">
            <v>Whitney-2019</v>
          </cell>
          <cell r="G4514">
            <v>4.5</v>
          </cell>
          <cell r="H4514">
            <v>22.32</v>
          </cell>
          <cell r="V4514">
            <v>160.22999999999999</v>
          </cell>
        </row>
        <row r="4515">
          <cell r="A4515" t="str">
            <v>Whitney-2019-2</v>
          </cell>
          <cell r="B4515" t="str">
            <v>Whitney-2019</v>
          </cell>
          <cell r="G4515">
            <v>4.2</v>
          </cell>
          <cell r="H4515">
            <v>20.16</v>
          </cell>
          <cell r="V4515">
            <v>143.59</v>
          </cell>
        </row>
        <row r="4516">
          <cell r="A4516" t="str">
            <v>Whitney-2019-3</v>
          </cell>
          <cell r="B4516" t="str">
            <v>Whitney-2019</v>
          </cell>
          <cell r="G4516">
            <v>8.9</v>
          </cell>
          <cell r="H4516">
            <v>22.32</v>
          </cell>
          <cell r="V4516">
            <v>237.59</v>
          </cell>
        </row>
        <row r="4517">
          <cell r="A4517" t="str">
            <v>Whitney-2019-4</v>
          </cell>
          <cell r="B4517" t="str">
            <v>Whitney-2019</v>
          </cell>
          <cell r="G4517">
            <v>7.2</v>
          </cell>
          <cell r="H4517">
            <v>21.6</v>
          </cell>
          <cell r="V4517">
            <v>210.96</v>
          </cell>
        </row>
        <row r="4518">
          <cell r="A4518" t="str">
            <v>Whitney-2019-5</v>
          </cell>
          <cell r="B4518" t="str">
            <v>Whitney-2019</v>
          </cell>
          <cell r="G4518">
            <v>7.9</v>
          </cell>
          <cell r="H4518">
            <v>22.32</v>
          </cell>
          <cell r="V4518">
            <v>285.04000000000002</v>
          </cell>
        </row>
        <row r="4519">
          <cell r="A4519" t="str">
            <v>Whitney-2019-6</v>
          </cell>
          <cell r="B4519" t="str">
            <v>Whitney-2019</v>
          </cell>
          <cell r="G4519">
            <v>6.6</v>
          </cell>
          <cell r="H4519">
            <v>21.6</v>
          </cell>
          <cell r="V4519">
            <v>272.18</v>
          </cell>
        </row>
        <row r="4520">
          <cell r="A4520" t="str">
            <v>Whitney-2019-7</v>
          </cell>
          <cell r="B4520" t="str">
            <v>Whitney-2019</v>
          </cell>
          <cell r="G4520">
            <v>4.9000000000000004</v>
          </cell>
          <cell r="H4520">
            <v>22.32</v>
          </cell>
          <cell r="V4520">
            <v>210.36</v>
          </cell>
        </row>
        <row r="4521">
          <cell r="A4521" t="str">
            <v>Whitney-2019-8</v>
          </cell>
          <cell r="B4521" t="str">
            <v>Whitney-2019</v>
          </cell>
          <cell r="G4521">
            <v>4.8</v>
          </cell>
          <cell r="H4521">
            <v>22.32</v>
          </cell>
          <cell r="V4521">
            <v>205.97</v>
          </cell>
        </row>
        <row r="4522">
          <cell r="A4522" t="str">
            <v>Whitney-2019-9</v>
          </cell>
          <cell r="B4522" t="str">
            <v>Whitney-2019</v>
          </cell>
          <cell r="G4522">
            <v>3.7</v>
          </cell>
          <cell r="H4522">
            <v>21.6</v>
          </cell>
          <cell r="V4522">
            <v>150.44</v>
          </cell>
        </row>
        <row r="4523">
          <cell r="A4523" t="str">
            <v>Whitney-2019-10</v>
          </cell>
          <cell r="B4523" t="str">
            <v>Whitney-2019</v>
          </cell>
          <cell r="G4523">
            <v>2.6</v>
          </cell>
          <cell r="H4523">
            <v>22.32</v>
          </cell>
          <cell r="V4523">
            <v>108.68</v>
          </cell>
        </row>
        <row r="4524">
          <cell r="A4524" t="str">
            <v>Whitney-2019-11</v>
          </cell>
          <cell r="B4524" t="str">
            <v>Whitney-2019</v>
          </cell>
          <cell r="G4524">
            <v>4.2</v>
          </cell>
          <cell r="H4524">
            <v>21.6</v>
          </cell>
          <cell r="V4524">
            <v>150.53</v>
          </cell>
        </row>
        <row r="4525">
          <cell r="A4525" t="str">
            <v>Whitney-2019-12</v>
          </cell>
          <cell r="B4525" t="str">
            <v>Whitney-2019</v>
          </cell>
          <cell r="G4525">
            <v>5.24</v>
          </cell>
          <cell r="H4525">
            <v>22.32</v>
          </cell>
          <cell r="V4525">
            <v>205.53</v>
          </cell>
        </row>
        <row r="4526">
          <cell r="A4526" t="str">
            <v>Whitney-2020-1</v>
          </cell>
          <cell r="B4526" t="str">
            <v>Whitney-2020</v>
          </cell>
          <cell r="G4526">
            <v>4.5</v>
          </cell>
          <cell r="H4526">
            <v>22.32</v>
          </cell>
          <cell r="V4526">
            <v>167.47</v>
          </cell>
        </row>
        <row r="4527">
          <cell r="A4527" t="str">
            <v>Whitney-2020-2</v>
          </cell>
          <cell r="B4527" t="str">
            <v>Whitney-2020</v>
          </cell>
          <cell r="G4527">
            <v>4.2</v>
          </cell>
          <cell r="H4527">
            <v>20.16</v>
          </cell>
          <cell r="V4527">
            <v>139.41</v>
          </cell>
        </row>
        <row r="4528">
          <cell r="A4528" t="str">
            <v>Whitney-2020-3</v>
          </cell>
          <cell r="B4528" t="str">
            <v>Whitney-2020</v>
          </cell>
          <cell r="G4528">
            <v>8.9</v>
          </cell>
          <cell r="H4528">
            <v>22.32</v>
          </cell>
          <cell r="V4528">
            <v>252.55</v>
          </cell>
        </row>
        <row r="4529">
          <cell r="A4529" t="str">
            <v>Whitney-2020-4</v>
          </cell>
          <cell r="B4529" t="str">
            <v>Whitney-2020</v>
          </cell>
          <cell r="G4529">
            <v>7.2</v>
          </cell>
          <cell r="H4529">
            <v>21.6</v>
          </cell>
          <cell r="V4529">
            <v>201.39</v>
          </cell>
        </row>
        <row r="4530">
          <cell r="A4530" t="str">
            <v>Whitney-2020-5</v>
          </cell>
          <cell r="B4530" t="str">
            <v>Whitney-2020</v>
          </cell>
          <cell r="G4530">
            <v>7.9</v>
          </cell>
          <cell r="H4530">
            <v>22.32</v>
          </cell>
          <cell r="V4530">
            <v>279.89</v>
          </cell>
        </row>
        <row r="4531">
          <cell r="A4531" t="str">
            <v>Whitney-2020-6</v>
          </cell>
          <cell r="B4531" t="str">
            <v>Whitney-2020</v>
          </cell>
          <cell r="G4531">
            <v>6.6</v>
          </cell>
          <cell r="H4531">
            <v>21.6</v>
          </cell>
          <cell r="V4531">
            <v>266.58</v>
          </cell>
        </row>
        <row r="4532">
          <cell r="A4532" t="str">
            <v>Whitney-2020-7</v>
          </cell>
          <cell r="B4532" t="str">
            <v>Whitney-2020</v>
          </cell>
          <cell r="G4532">
            <v>4.9000000000000004</v>
          </cell>
          <cell r="H4532">
            <v>22.32</v>
          </cell>
          <cell r="V4532">
            <v>208.16</v>
          </cell>
        </row>
        <row r="4533">
          <cell r="A4533" t="str">
            <v>Whitney-2020-8</v>
          </cell>
          <cell r="B4533" t="str">
            <v>Whitney-2020</v>
          </cell>
          <cell r="G4533">
            <v>4.8</v>
          </cell>
          <cell r="H4533">
            <v>22.32</v>
          </cell>
          <cell r="V4533">
            <v>203.22</v>
          </cell>
        </row>
        <row r="4534">
          <cell r="A4534" t="str">
            <v>Whitney-2020-9</v>
          </cell>
          <cell r="B4534" t="str">
            <v>Whitney-2020</v>
          </cell>
          <cell r="G4534">
            <v>3.7</v>
          </cell>
          <cell r="H4534">
            <v>21.6</v>
          </cell>
          <cell r="V4534">
            <v>150.58000000000001</v>
          </cell>
        </row>
        <row r="4535">
          <cell r="A4535" t="str">
            <v>Whitney-2020-10</v>
          </cell>
          <cell r="B4535" t="str">
            <v>Whitney-2020</v>
          </cell>
          <cell r="G4535">
            <v>2.6</v>
          </cell>
          <cell r="H4535">
            <v>22.32</v>
          </cell>
          <cell r="V4535">
            <v>106.18</v>
          </cell>
        </row>
        <row r="4536">
          <cell r="A4536" t="str">
            <v>Whitney-2020-11</v>
          </cell>
          <cell r="B4536" t="str">
            <v>Whitney-2020</v>
          </cell>
          <cell r="G4536">
            <v>4.2</v>
          </cell>
          <cell r="H4536">
            <v>21.6</v>
          </cell>
          <cell r="V4536">
            <v>147.22999999999999</v>
          </cell>
        </row>
        <row r="4537">
          <cell r="A4537" t="str">
            <v>Whitney-2020-12</v>
          </cell>
          <cell r="B4537" t="str">
            <v>Whitney-2020</v>
          </cell>
          <cell r="G4537">
            <v>5.24</v>
          </cell>
          <cell r="H4537">
            <v>22.32</v>
          </cell>
          <cell r="V4537">
            <v>206.02</v>
          </cell>
        </row>
        <row r="4538">
          <cell r="A4538" t="str">
            <v>Whitney-2021-1</v>
          </cell>
          <cell r="B4538" t="str">
            <v>Whitney-2021</v>
          </cell>
          <cell r="G4538">
            <v>4.5</v>
          </cell>
          <cell r="H4538">
            <v>22.32</v>
          </cell>
          <cell r="V4538">
            <v>164.92</v>
          </cell>
        </row>
        <row r="4539">
          <cell r="A4539" t="str">
            <v>Whitney-2021-2</v>
          </cell>
          <cell r="B4539" t="str">
            <v>Whitney-2021</v>
          </cell>
          <cell r="G4539">
            <v>4.2</v>
          </cell>
          <cell r="H4539">
            <v>20.16</v>
          </cell>
          <cell r="V4539">
            <v>139.58000000000001</v>
          </cell>
        </row>
        <row r="4540">
          <cell r="A4540" t="str">
            <v>Whitney-2021-3</v>
          </cell>
          <cell r="B4540" t="str">
            <v>Whitney-2021</v>
          </cell>
          <cell r="G4540">
            <v>8.9</v>
          </cell>
          <cell r="H4540">
            <v>22.32</v>
          </cell>
          <cell r="V4540">
            <v>232.57</v>
          </cell>
        </row>
        <row r="4541">
          <cell r="A4541" t="str">
            <v>Whitney-2021-4</v>
          </cell>
          <cell r="B4541" t="str">
            <v>Whitney-2021</v>
          </cell>
          <cell r="G4541">
            <v>7.2</v>
          </cell>
          <cell r="H4541">
            <v>21.6</v>
          </cell>
          <cell r="V4541">
            <v>209.64</v>
          </cell>
        </row>
        <row r="4542">
          <cell r="A4542" t="str">
            <v>Whitney-2021-5</v>
          </cell>
          <cell r="B4542" t="str">
            <v>Whitney-2021</v>
          </cell>
          <cell r="G4542">
            <v>7.9</v>
          </cell>
          <cell r="H4542">
            <v>22.32</v>
          </cell>
          <cell r="V4542">
            <v>285.85000000000002</v>
          </cell>
        </row>
        <row r="4543">
          <cell r="A4543" t="str">
            <v>Whitney-2021-6</v>
          </cell>
          <cell r="B4543" t="str">
            <v>Whitney-2021</v>
          </cell>
          <cell r="G4543">
            <v>6.6</v>
          </cell>
          <cell r="H4543">
            <v>21.6</v>
          </cell>
          <cell r="V4543">
            <v>261.70999999999998</v>
          </cell>
        </row>
        <row r="4544">
          <cell r="A4544" t="str">
            <v>Whitney-2021-7</v>
          </cell>
          <cell r="B4544" t="str">
            <v>Whitney-2021</v>
          </cell>
          <cell r="G4544">
            <v>4.9000000000000004</v>
          </cell>
          <cell r="H4544">
            <v>22.32</v>
          </cell>
          <cell r="V4544">
            <v>211.54</v>
          </cell>
        </row>
        <row r="4545">
          <cell r="A4545" t="str">
            <v>Whitney-2021-8</v>
          </cell>
          <cell r="B4545" t="str">
            <v>Whitney-2021</v>
          </cell>
          <cell r="G4545">
            <v>4.8</v>
          </cell>
          <cell r="H4545">
            <v>22.32</v>
          </cell>
          <cell r="V4545">
            <v>197.83</v>
          </cell>
        </row>
        <row r="4546">
          <cell r="A4546" t="str">
            <v>Whitney-2021-9</v>
          </cell>
          <cell r="B4546" t="str">
            <v>Whitney-2021</v>
          </cell>
          <cell r="G4546">
            <v>3.7</v>
          </cell>
          <cell r="H4546">
            <v>21.6</v>
          </cell>
          <cell r="V4546">
            <v>152.41</v>
          </cell>
        </row>
        <row r="4547">
          <cell r="A4547" t="str">
            <v>Whitney-2021-10</v>
          </cell>
          <cell r="B4547" t="str">
            <v>Whitney-2021</v>
          </cell>
          <cell r="G4547">
            <v>2.6</v>
          </cell>
          <cell r="H4547">
            <v>22.32</v>
          </cell>
          <cell r="V4547">
            <v>105.14</v>
          </cell>
        </row>
        <row r="4548">
          <cell r="A4548" t="str">
            <v>Whitney-2021-11</v>
          </cell>
          <cell r="B4548" t="str">
            <v>Whitney-2021</v>
          </cell>
          <cell r="G4548">
            <v>4.2</v>
          </cell>
          <cell r="H4548">
            <v>21.6</v>
          </cell>
          <cell r="V4548">
            <v>132.79</v>
          </cell>
        </row>
        <row r="4549">
          <cell r="A4549" t="str">
            <v>Whitney-2021-12</v>
          </cell>
          <cell r="B4549" t="str">
            <v>Whitney-2021</v>
          </cell>
          <cell r="G4549">
            <v>5.24</v>
          </cell>
          <cell r="H4549">
            <v>22.32</v>
          </cell>
          <cell r="V4549">
            <v>209.38</v>
          </cell>
        </row>
        <row r="4550">
          <cell r="A4550" t="str">
            <v>Whitney-2022-1</v>
          </cell>
          <cell r="B4550" t="str">
            <v>Whitney-2022</v>
          </cell>
          <cell r="G4550">
            <v>4.5</v>
          </cell>
          <cell r="H4550">
            <v>22.32</v>
          </cell>
          <cell r="V4550">
            <v>155.09</v>
          </cell>
        </row>
        <row r="4551">
          <cell r="A4551" t="str">
            <v>Whitney-2022-2</v>
          </cell>
          <cell r="B4551" t="str">
            <v>Whitney-2022</v>
          </cell>
          <cell r="G4551">
            <v>4.2</v>
          </cell>
          <cell r="H4551">
            <v>20.16</v>
          </cell>
          <cell r="V4551">
            <v>121.83</v>
          </cell>
        </row>
        <row r="4552">
          <cell r="A4552" t="str">
            <v>Whitney-2022-3</v>
          </cell>
          <cell r="B4552" t="str">
            <v>Whitney-2022</v>
          </cell>
          <cell r="G4552">
            <v>8.9</v>
          </cell>
          <cell r="H4552">
            <v>22.32</v>
          </cell>
          <cell r="V4552">
            <v>241.72</v>
          </cell>
        </row>
        <row r="4553">
          <cell r="A4553" t="str">
            <v>Whitney-2022-4</v>
          </cell>
          <cell r="B4553" t="str">
            <v>Whitney-2022</v>
          </cell>
          <cell r="G4553">
            <v>7.2</v>
          </cell>
          <cell r="H4553">
            <v>21.6</v>
          </cell>
          <cell r="V4553">
            <v>205.42</v>
          </cell>
        </row>
        <row r="4554">
          <cell r="A4554" t="str">
            <v>Whitney-2022-5</v>
          </cell>
          <cell r="B4554" t="str">
            <v>Whitney-2022</v>
          </cell>
          <cell r="G4554">
            <v>7.9</v>
          </cell>
          <cell r="H4554">
            <v>22.32</v>
          </cell>
          <cell r="V4554">
            <v>260.3</v>
          </cell>
        </row>
        <row r="4555">
          <cell r="A4555" t="str">
            <v>Whitney-2022-6</v>
          </cell>
          <cell r="B4555" t="str">
            <v>Whitney-2022</v>
          </cell>
          <cell r="G4555">
            <v>6.6</v>
          </cell>
          <cell r="H4555">
            <v>21.6</v>
          </cell>
          <cell r="V4555">
            <v>262.11</v>
          </cell>
        </row>
        <row r="4556">
          <cell r="A4556" t="str">
            <v>Whitney-2022-7</v>
          </cell>
          <cell r="B4556" t="str">
            <v>Whitney-2022</v>
          </cell>
          <cell r="G4556">
            <v>4.9000000000000004</v>
          </cell>
          <cell r="H4556">
            <v>22.32</v>
          </cell>
          <cell r="V4556">
            <v>206.58</v>
          </cell>
        </row>
        <row r="4557">
          <cell r="A4557" t="str">
            <v>Whitney-2022-8</v>
          </cell>
          <cell r="B4557" t="str">
            <v>Whitney-2022</v>
          </cell>
          <cell r="G4557">
            <v>4.8</v>
          </cell>
          <cell r="H4557">
            <v>22.32</v>
          </cell>
          <cell r="V4557">
            <v>199.33</v>
          </cell>
        </row>
        <row r="4558">
          <cell r="A4558" t="str">
            <v>Whitney-2022-9</v>
          </cell>
          <cell r="B4558" t="str">
            <v>Whitney-2022</v>
          </cell>
          <cell r="G4558">
            <v>3.7</v>
          </cell>
          <cell r="H4558">
            <v>21.6</v>
          </cell>
          <cell r="V4558">
            <v>150.94999999999999</v>
          </cell>
        </row>
        <row r="4559">
          <cell r="A4559" t="str">
            <v>Whitney-2022-10</v>
          </cell>
          <cell r="B4559" t="str">
            <v>Whitney-2022</v>
          </cell>
          <cell r="G4559">
            <v>2.6</v>
          </cell>
          <cell r="H4559">
            <v>22.32</v>
          </cell>
          <cell r="V4559">
            <v>106.87</v>
          </cell>
        </row>
        <row r="4560">
          <cell r="A4560" t="str">
            <v>Whitney-2022-11</v>
          </cell>
          <cell r="B4560" t="str">
            <v>Whitney-2022</v>
          </cell>
          <cell r="G4560">
            <v>4.2</v>
          </cell>
          <cell r="H4560">
            <v>21.6</v>
          </cell>
          <cell r="V4560">
            <v>132.1</v>
          </cell>
        </row>
        <row r="4561">
          <cell r="A4561" t="str">
            <v>Whitney-2022-12</v>
          </cell>
          <cell r="B4561" t="str">
            <v>Whitney-2022</v>
          </cell>
          <cell r="G4561">
            <v>5.25</v>
          </cell>
          <cell r="H4561">
            <v>22.32</v>
          </cell>
          <cell r="V4561">
            <v>191.99</v>
          </cell>
        </row>
        <row r="4562">
          <cell r="A4562" t="str">
            <v>--</v>
          </cell>
          <cell r="B4562" t="str">
            <v>-</v>
          </cell>
          <cell r="V4562">
            <v>0</v>
          </cell>
        </row>
        <row r="4563">
          <cell r="A4563" t="str">
            <v>--</v>
          </cell>
          <cell r="B4563" t="str">
            <v>-</v>
          </cell>
          <cell r="V4563">
            <v>0</v>
          </cell>
        </row>
        <row r="4564">
          <cell r="A4564" t="str">
            <v>--</v>
          </cell>
          <cell r="B4564" t="str">
            <v>-</v>
          </cell>
          <cell r="V4564">
            <v>0</v>
          </cell>
        </row>
        <row r="4565">
          <cell r="A4565" t="str">
            <v>Chalk PT SMC 1-2003-4</v>
          </cell>
          <cell r="B4565" t="str">
            <v>Chalk PT SMC 1-2003</v>
          </cell>
          <cell r="G4565">
            <v>0</v>
          </cell>
          <cell r="H4565">
            <v>60.48</v>
          </cell>
          <cell r="V4565">
            <v>0</v>
          </cell>
        </row>
        <row r="4566">
          <cell r="A4566" t="str">
            <v>Chalk PT SMC 1-2003-5</v>
          </cell>
          <cell r="B4566" t="str">
            <v>Chalk PT SMC 1-2003</v>
          </cell>
          <cell r="G4566">
            <v>0.84</v>
          </cell>
          <cell r="H4566">
            <v>62.5</v>
          </cell>
          <cell r="V4566">
            <v>58.445399999999999</v>
          </cell>
        </row>
        <row r="4567">
          <cell r="A4567" t="str">
            <v>Chalk PT SMC 1-2003-6</v>
          </cell>
          <cell r="B4567" t="str">
            <v>Chalk PT SMC 1-2003</v>
          </cell>
          <cell r="G4567">
            <v>0.9</v>
          </cell>
          <cell r="H4567">
            <v>55.44</v>
          </cell>
          <cell r="V4567">
            <v>64.166499999999999</v>
          </cell>
        </row>
        <row r="4568">
          <cell r="A4568" t="str">
            <v>Chalk PT SMC 1-2003-7</v>
          </cell>
          <cell r="B4568" t="str">
            <v>Chalk PT SMC 1-2003</v>
          </cell>
          <cell r="G4568">
            <v>2.98</v>
          </cell>
          <cell r="H4568">
            <v>57.29</v>
          </cell>
          <cell r="V4568">
            <v>215.16590000000002</v>
          </cell>
        </row>
        <row r="4569">
          <cell r="A4569" t="str">
            <v>Chalk PT SMC 1-2003-8</v>
          </cell>
          <cell r="B4569" t="str">
            <v>Chalk PT SMC 1-2003</v>
          </cell>
          <cell r="G4569">
            <v>2.48</v>
          </cell>
          <cell r="H4569">
            <v>57.29</v>
          </cell>
          <cell r="V4569">
            <v>170.71470000000002</v>
          </cell>
        </row>
        <row r="4570">
          <cell r="A4570" t="str">
            <v>Chalk PT SMC 1-2003-9</v>
          </cell>
          <cell r="B4570" t="str">
            <v>Chalk PT SMC 1-2003</v>
          </cell>
          <cell r="G4570">
            <v>0.63</v>
          </cell>
          <cell r="H4570">
            <v>55.44</v>
          </cell>
          <cell r="V4570">
            <v>44.388300000000001</v>
          </cell>
        </row>
        <row r="4571">
          <cell r="A4571" t="str">
            <v>Chalk PT SMC 1-2003-10</v>
          </cell>
          <cell r="B4571" t="str">
            <v>Chalk PT SMC 1-2003</v>
          </cell>
          <cell r="G4571">
            <v>0.28000000000000003</v>
          </cell>
          <cell r="H4571">
            <v>62.5</v>
          </cell>
          <cell r="V4571">
            <v>20.220500000000001</v>
          </cell>
        </row>
        <row r="4572">
          <cell r="A4572" t="str">
            <v>Chalk PT SMC 1-2003-11</v>
          </cell>
          <cell r="B4572" t="str">
            <v>Chalk PT SMC 1-2003</v>
          </cell>
          <cell r="G4572">
            <v>0.09</v>
          </cell>
          <cell r="H4572">
            <v>60.48</v>
          </cell>
          <cell r="V4572">
            <v>7.2119999999999997</v>
          </cell>
        </row>
        <row r="4573">
          <cell r="A4573" t="str">
            <v>Chalk PT SMC 1-2003-12</v>
          </cell>
          <cell r="B4573" t="str">
            <v>Chalk PT SMC 1-2003</v>
          </cell>
          <cell r="G4573">
            <v>0.28000000000000003</v>
          </cell>
          <cell r="H4573">
            <v>62.5</v>
          </cell>
          <cell r="V4573">
            <v>23.0242</v>
          </cell>
        </row>
        <row r="4574">
          <cell r="A4574" t="str">
            <v>Chalk PT SMC 1-2004-1</v>
          </cell>
          <cell r="B4574" t="str">
            <v>Chalk PT SMC 1-2004</v>
          </cell>
          <cell r="G4574">
            <v>0</v>
          </cell>
          <cell r="H4574">
            <v>62.5</v>
          </cell>
          <cell r="V4574">
            <v>0</v>
          </cell>
        </row>
        <row r="4575">
          <cell r="A4575" t="str">
            <v>Chalk PT SMC 1-2004-2</v>
          </cell>
          <cell r="B4575" t="str">
            <v>Chalk PT SMC 1-2004</v>
          </cell>
          <cell r="G4575">
            <v>0</v>
          </cell>
          <cell r="H4575">
            <v>56.45</v>
          </cell>
          <cell r="V4575">
            <v>0</v>
          </cell>
        </row>
        <row r="4576">
          <cell r="A4576" t="str">
            <v>Chalk PT SMC 1-2004-3</v>
          </cell>
          <cell r="B4576" t="str">
            <v>Chalk PT SMC 1-2004</v>
          </cell>
          <cell r="G4576">
            <v>0.09</v>
          </cell>
          <cell r="H4576">
            <v>62.5</v>
          </cell>
          <cell r="V4576">
            <v>5.5031999999999996</v>
          </cell>
        </row>
        <row r="4577">
          <cell r="A4577" t="str">
            <v>Chalk PT SMC 1-2004-4</v>
          </cell>
          <cell r="B4577" t="str">
            <v>Chalk PT SMC 1-2004</v>
          </cell>
          <cell r="G4577">
            <v>0</v>
          </cell>
          <cell r="H4577">
            <v>60.48</v>
          </cell>
          <cell r="V4577">
            <v>0</v>
          </cell>
        </row>
        <row r="4578">
          <cell r="A4578" t="str">
            <v>Chalk PT SMC 1-2004-5</v>
          </cell>
          <cell r="B4578" t="str">
            <v>Chalk PT SMC 1-2004</v>
          </cell>
          <cell r="G4578">
            <v>0</v>
          </cell>
          <cell r="H4578">
            <v>62.5</v>
          </cell>
          <cell r="V4578">
            <v>0</v>
          </cell>
        </row>
        <row r="4579">
          <cell r="A4579" t="str">
            <v>Chalk PT SMC 1-2004-6</v>
          </cell>
          <cell r="B4579" t="str">
            <v>Chalk PT SMC 1-2004</v>
          </cell>
          <cell r="G4579">
            <v>0.6</v>
          </cell>
          <cell r="H4579">
            <v>55.44</v>
          </cell>
          <cell r="V4579">
            <v>41.165999999999997</v>
          </cell>
        </row>
        <row r="4580">
          <cell r="A4580" t="str">
            <v>Chalk PT SMC 1-2004-7</v>
          </cell>
          <cell r="B4580" t="str">
            <v>Chalk PT SMC 1-2004</v>
          </cell>
          <cell r="G4580">
            <v>1.32</v>
          </cell>
          <cell r="H4580">
            <v>57.29</v>
          </cell>
          <cell r="V4580">
            <v>82.456500000000005</v>
          </cell>
        </row>
        <row r="4581">
          <cell r="A4581" t="str">
            <v>Chalk PT SMC 1-2004-8</v>
          </cell>
          <cell r="B4581" t="str">
            <v>Chalk PT SMC 1-2004</v>
          </cell>
          <cell r="G4581">
            <v>0.93</v>
          </cell>
          <cell r="H4581">
            <v>57.29</v>
          </cell>
          <cell r="V4581">
            <v>57.079300000000003</v>
          </cell>
        </row>
        <row r="4582">
          <cell r="A4582" t="str">
            <v>Chalk PT SMC 1-2004-9</v>
          </cell>
          <cell r="B4582" t="str">
            <v>Chalk PT SMC 1-2004</v>
          </cell>
          <cell r="G4582">
            <v>0.36</v>
          </cell>
          <cell r="H4582">
            <v>55.44</v>
          </cell>
          <cell r="V4582">
            <v>22.500400000000003</v>
          </cell>
        </row>
        <row r="4583">
          <cell r="A4583" t="str">
            <v>Chalk PT SMC 1-2004-10</v>
          </cell>
          <cell r="B4583" t="str">
            <v>Chalk PT SMC 1-2004</v>
          </cell>
          <cell r="G4583">
            <v>0</v>
          </cell>
          <cell r="H4583">
            <v>62.5</v>
          </cell>
          <cell r="V4583">
            <v>0</v>
          </cell>
        </row>
        <row r="4584">
          <cell r="A4584" t="str">
            <v>Chalk PT SMC 1-2004-11</v>
          </cell>
          <cell r="B4584" t="str">
            <v>Chalk PT SMC 1-2004</v>
          </cell>
          <cell r="G4584">
            <v>0</v>
          </cell>
          <cell r="H4584">
            <v>60.48</v>
          </cell>
          <cell r="V4584">
            <v>0</v>
          </cell>
        </row>
        <row r="4585">
          <cell r="A4585" t="str">
            <v>Chalk PT SMC 1-2004-12</v>
          </cell>
          <cell r="B4585" t="str">
            <v>Chalk PT SMC 1-2004</v>
          </cell>
          <cell r="G4585">
            <v>0</v>
          </cell>
          <cell r="H4585">
            <v>62.5</v>
          </cell>
          <cell r="V4585">
            <v>0</v>
          </cell>
        </row>
        <row r="4586">
          <cell r="A4586" t="str">
            <v>Chalk PT SMC 1-2005-1</v>
          </cell>
          <cell r="B4586" t="str">
            <v>Chalk PT SMC 1-2005</v>
          </cell>
          <cell r="G4586">
            <v>0</v>
          </cell>
          <cell r="H4586">
            <v>62.5</v>
          </cell>
          <cell r="V4586">
            <v>0</v>
          </cell>
        </row>
        <row r="4587">
          <cell r="A4587" t="str">
            <v>Chalk PT SMC 1-2005-2</v>
          </cell>
          <cell r="B4587" t="str">
            <v>Chalk PT SMC 1-2005</v>
          </cell>
          <cell r="G4587">
            <v>0</v>
          </cell>
          <cell r="H4587">
            <v>56.45</v>
          </cell>
          <cell r="V4587">
            <v>0</v>
          </cell>
        </row>
        <row r="4588">
          <cell r="A4588" t="str">
            <v>Chalk PT SMC 1-2005-3</v>
          </cell>
          <cell r="B4588" t="str">
            <v>Chalk PT SMC 1-2005</v>
          </cell>
          <cell r="G4588">
            <v>0</v>
          </cell>
          <cell r="H4588">
            <v>62.5</v>
          </cell>
          <cell r="V4588">
            <v>0</v>
          </cell>
        </row>
        <row r="4589">
          <cell r="A4589" t="str">
            <v>Chalk PT SMC 1-2005-4</v>
          </cell>
          <cell r="B4589" t="str">
            <v>Chalk PT SMC 1-2005</v>
          </cell>
          <cell r="G4589">
            <v>0</v>
          </cell>
          <cell r="H4589">
            <v>60.48</v>
          </cell>
          <cell r="V4589">
            <v>0</v>
          </cell>
        </row>
        <row r="4590">
          <cell r="A4590" t="str">
            <v>Chalk PT SMC 1-2005-5</v>
          </cell>
          <cell r="B4590" t="str">
            <v>Chalk PT SMC 1-2005</v>
          </cell>
          <cell r="G4590">
            <v>0.19</v>
          </cell>
          <cell r="H4590">
            <v>62.5</v>
          </cell>
          <cell r="V4590">
            <v>10.3611</v>
          </cell>
        </row>
        <row r="4591">
          <cell r="A4591" t="str">
            <v>Chalk PT SMC 1-2005-6</v>
          </cell>
          <cell r="B4591" t="str">
            <v>Chalk PT SMC 1-2005</v>
          </cell>
          <cell r="G4591">
            <v>1</v>
          </cell>
          <cell r="H4591">
            <v>55.44</v>
          </cell>
          <cell r="V4591">
            <v>57.565400000000004</v>
          </cell>
        </row>
        <row r="4592">
          <cell r="A4592" t="str">
            <v>Chalk PT SMC 1-2005-7</v>
          </cell>
          <cell r="B4592" t="str">
            <v>Chalk PT SMC 1-2005</v>
          </cell>
          <cell r="G4592">
            <v>1.4</v>
          </cell>
          <cell r="H4592">
            <v>57.29</v>
          </cell>
          <cell r="V4592">
            <v>79.416700000000006</v>
          </cell>
        </row>
        <row r="4593">
          <cell r="A4593" t="str">
            <v>Chalk PT SMC 1-2005-8</v>
          </cell>
          <cell r="B4593" t="str">
            <v>Chalk PT SMC 1-2005</v>
          </cell>
          <cell r="G4593">
            <v>0.93</v>
          </cell>
          <cell r="H4593">
            <v>57.29</v>
          </cell>
          <cell r="V4593">
            <v>52.008800000000001</v>
          </cell>
        </row>
        <row r="4594">
          <cell r="A4594" t="str">
            <v>Chalk PT SMC 1-2005-9</v>
          </cell>
          <cell r="B4594" t="str">
            <v>Chalk PT SMC 1-2005</v>
          </cell>
          <cell r="G4594">
            <v>0.18</v>
          </cell>
          <cell r="H4594">
            <v>55.44</v>
          </cell>
          <cell r="V4594">
            <v>10.210900000000001</v>
          </cell>
        </row>
        <row r="4595">
          <cell r="A4595" t="str">
            <v>Chalk PT SMC 1-2005-10</v>
          </cell>
          <cell r="B4595" t="str">
            <v>Chalk PT SMC 1-2005</v>
          </cell>
          <cell r="G4595">
            <v>0</v>
          </cell>
          <cell r="H4595">
            <v>62.5</v>
          </cell>
          <cell r="V4595">
            <v>0</v>
          </cell>
        </row>
        <row r="4596">
          <cell r="A4596" t="str">
            <v>Chalk PT SMC 1-2005-11</v>
          </cell>
          <cell r="B4596" t="str">
            <v>Chalk PT SMC 1-2005</v>
          </cell>
          <cell r="G4596">
            <v>0</v>
          </cell>
          <cell r="H4596">
            <v>60.48</v>
          </cell>
          <cell r="V4596">
            <v>0</v>
          </cell>
        </row>
        <row r="4597">
          <cell r="A4597" t="str">
            <v>Chalk PT SMC 1-2005-12</v>
          </cell>
          <cell r="B4597" t="str">
            <v>Chalk PT SMC 1-2005</v>
          </cell>
          <cell r="G4597">
            <v>0</v>
          </cell>
          <cell r="H4597">
            <v>62.5</v>
          </cell>
          <cell r="V4597">
            <v>0</v>
          </cell>
        </row>
        <row r="4598">
          <cell r="A4598" t="str">
            <v>Chalk PT SMC 1-2006-1</v>
          </cell>
          <cell r="B4598" t="str">
            <v>Chalk PT SMC 1-2006</v>
          </cell>
          <cell r="G4598">
            <v>0</v>
          </cell>
          <cell r="H4598">
            <v>62.5</v>
          </cell>
          <cell r="V4598">
            <v>0</v>
          </cell>
        </row>
        <row r="4599">
          <cell r="A4599" t="str">
            <v>Chalk PT SMC 1-2006-2</v>
          </cell>
          <cell r="B4599" t="str">
            <v>Chalk PT SMC 1-2006</v>
          </cell>
          <cell r="G4599">
            <v>0</v>
          </cell>
          <cell r="H4599">
            <v>56.45</v>
          </cell>
          <cell r="V4599">
            <v>0</v>
          </cell>
        </row>
        <row r="4600">
          <cell r="A4600" t="str">
            <v>Chalk PT SMC 1-2006-3</v>
          </cell>
          <cell r="B4600" t="str">
            <v>Chalk PT SMC 1-2006</v>
          </cell>
          <cell r="G4600">
            <v>0</v>
          </cell>
          <cell r="H4600">
            <v>62.5</v>
          </cell>
          <cell r="V4600">
            <v>0</v>
          </cell>
        </row>
        <row r="4601">
          <cell r="A4601" t="str">
            <v>Chalk PT SMC 1-2006-4</v>
          </cell>
          <cell r="B4601" t="str">
            <v>Chalk PT SMC 1-2006</v>
          </cell>
          <cell r="G4601">
            <v>0</v>
          </cell>
          <cell r="H4601">
            <v>60.48</v>
          </cell>
          <cell r="V4601">
            <v>0</v>
          </cell>
        </row>
        <row r="4602">
          <cell r="A4602" t="str">
            <v>Chalk PT SMC 1-2006-5</v>
          </cell>
          <cell r="B4602" t="str">
            <v>Chalk PT SMC 1-2006</v>
          </cell>
          <cell r="G4602">
            <v>0.09</v>
          </cell>
          <cell r="H4602">
            <v>62.5</v>
          </cell>
          <cell r="V4602">
            <v>4.9109999999999996</v>
          </cell>
        </row>
        <row r="4603">
          <cell r="A4603" t="str">
            <v>Chalk PT SMC 1-2006-6</v>
          </cell>
          <cell r="B4603" t="str">
            <v>Chalk PT SMC 1-2006</v>
          </cell>
          <cell r="G4603">
            <v>1.1399999999999999</v>
          </cell>
          <cell r="H4603">
            <v>55.44</v>
          </cell>
          <cell r="V4603">
            <v>62.506799999999998</v>
          </cell>
        </row>
        <row r="4604">
          <cell r="A4604" t="str">
            <v>Chalk PT SMC 1-2006-7</v>
          </cell>
          <cell r="B4604" t="str">
            <v>Chalk PT SMC 1-2006</v>
          </cell>
          <cell r="G4604">
            <v>1.74</v>
          </cell>
          <cell r="H4604">
            <v>57.29</v>
          </cell>
          <cell r="V4604">
            <v>93.884200000000007</v>
          </cell>
        </row>
        <row r="4605">
          <cell r="A4605" t="str">
            <v>Chalk PT SMC 1-2006-8</v>
          </cell>
          <cell r="B4605" t="str">
            <v>Chalk PT SMC 1-2006</v>
          </cell>
          <cell r="G4605">
            <v>1.08</v>
          </cell>
          <cell r="H4605">
            <v>57.29</v>
          </cell>
          <cell r="V4605">
            <v>57.537400000000005</v>
          </cell>
        </row>
        <row r="4606">
          <cell r="A4606" t="str">
            <v>Chalk PT SMC 1-2006-9</v>
          </cell>
          <cell r="B4606" t="str">
            <v>Chalk PT SMC 1-2006</v>
          </cell>
          <cell r="G4606">
            <v>0.27</v>
          </cell>
          <cell r="H4606">
            <v>55.44</v>
          </cell>
          <cell r="V4606">
            <v>14.5152</v>
          </cell>
        </row>
        <row r="4607">
          <cell r="A4607" t="str">
            <v>Chalk PT SMC 1-2006-10</v>
          </cell>
          <cell r="B4607" t="str">
            <v>Chalk PT SMC 1-2006</v>
          </cell>
          <cell r="G4607">
            <v>0</v>
          </cell>
          <cell r="H4607">
            <v>62.5</v>
          </cell>
          <cell r="V4607">
            <v>0</v>
          </cell>
        </row>
        <row r="4608">
          <cell r="A4608" t="str">
            <v>Chalk PT SMC 1-2006-11</v>
          </cell>
          <cell r="B4608" t="str">
            <v>Chalk PT SMC 1-2006</v>
          </cell>
          <cell r="G4608">
            <v>0</v>
          </cell>
          <cell r="H4608">
            <v>60.48</v>
          </cell>
          <cell r="V4608">
            <v>0</v>
          </cell>
        </row>
        <row r="4609">
          <cell r="A4609" t="str">
            <v>Chalk PT SMC 1-2006-12</v>
          </cell>
          <cell r="B4609" t="str">
            <v>Chalk PT SMC 1-2006</v>
          </cell>
          <cell r="G4609">
            <v>0.09</v>
          </cell>
          <cell r="H4609">
            <v>62.5</v>
          </cell>
          <cell r="V4609">
            <v>5.8472000000000008</v>
          </cell>
        </row>
        <row r="4610">
          <cell r="A4610" t="str">
            <v>Chalk PT SMC 1-2007-1</v>
          </cell>
          <cell r="B4610" t="str">
            <v>Chalk PT SMC 1-2007</v>
          </cell>
          <cell r="G4610">
            <v>0.19</v>
          </cell>
          <cell r="H4610">
            <v>62.5</v>
          </cell>
          <cell r="V4610">
            <v>10.606300000000001</v>
          </cell>
        </row>
        <row r="4611">
          <cell r="A4611" t="str">
            <v>Chalk PT SMC 1-2007-2</v>
          </cell>
          <cell r="B4611" t="str">
            <v>Chalk PT SMC 1-2007</v>
          </cell>
          <cell r="G4611">
            <v>0.17</v>
          </cell>
          <cell r="H4611">
            <v>56.45</v>
          </cell>
          <cell r="V4611">
            <v>8.801400000000001</v>
          </cell>
        </row>
        <row r="4612">
          <cell r="A4612" t="str">
            <v>Chalk PT SMC 1-2007-3</v>
          </cell>
          <cell r="B4612" t="str">
            <v>Chalk PT SMC 1-2007</v>
          </cell>
          <cell r="G4612">
            <v>0.19</v>
          </cell>
          <cell r="H4612">
            <v>62.5</v>
          </cell>
          <cell r="V4612">
            <v>8.9847000000000001</v>
          </cell>
        </row>
        <row r="4613">
          <cell r="A4613" t="str">
            <v>Chalk PT SMC 1-2007-4</v>
          </cell>
          <cell r="B4613" t="str">
            <v>Chalk PT SMC 1-2007</v>
          </cell>
          <cell r="G4613">
            <v>0</v>
          </cell>
          <cell r="H4613">
            <v>60.48</v>
          </cell>
          <cell r="V4613">
            <v>0</v>
          </cell>
        </row>
        <row r="4614">
          <cell r="A4614" t="str">
            <v>Chalk PT SMC 1-2007-5</v>
          </cell>
          <cell r="B4614" t="str">
            <v>Chalk PT SMC 1-2007</v>
          </cell>
          <cell r="G4614">
            <v>0.19</v>
          </cell>
          <cell r="H4614">
            <v>62.5</v>
          </cell>
          <cell r="V4614">
            <v>9.2686999999999991</v>
          </cell>
        </row>
        <row r="4615">
          <cell r="A4615" t="str">
            <v>Chalk PT SMC 1-2007-6</v>
          </cell>
          <cell r="B4615" t="str">
            <v>Chalk PT SMC 1-2007</v>
          </cell>
          <cell r="G4615">
            <v>0.99</v>
          </cell>
          <cell r="H4615">
            <v>55.44</v>
          </cell>
          <cell r="V4615">
            <v>50.864699999999999</v>
          </cell>
        </row>
        <row r="4616">
          <cell r="A4616" t="str">
            <v>Chalk PT SMC 1-2007-7</v>
          </cell>
          <cell r="B4616" t="str">
            <v>Chalk PT SMC 1-2007</v>
          </cell>
          <cell r="G4616">
            <v>3.21</v>
          </cell>
          <cell r="H4616">
            <v>57.29</v>
          </cell>
          <cell r="V4616">
            <v>170.06370000000001</v>
          </cell>
        </row>
        <row r="4617">
          <cell r="A4617" t="str">
            <v>Chalk PT SMC 1-2007-8</v>
          </cell>
          <cell r="B4617" t="str">
            <v>Chalk PT SMC 1-2007</v>
          </cell>
          <cell r="G4617">
            <v>1.21</v>
          </cell>
          <cell r="H4617">
            <v>57.29</v>
          </cell>
          <cell r="V4617">
            <v>59.375900000000001</v>
          </cell>
        </row>
        <row r="4618">
          <cell r="A4618" t="str">
            <v>Chalk PT SMC 1-2007-9</v>
          </cell>
          <cell r="B4618" t="str">
            <v>Chalk PT SMC 1-2007</v>
          </cell>
          <cell r="G4618">
            <v>0.54</v>
          </cell>
          <cell r="H4618">
            <v>55.44</v>
          </cell>
          <cell r="V4618">
            <v>27.421600000000002</v>
          </cell>
        </row>
        <row r="4619">
          <cell r="A4619" t="str">
            <v>Chalk PT SMC 1-2007-10</v>
          </cell>
          <cell r="B4619" t="str">
            <v>Chalk PT SMC 1-2007</v>
          </cell>
          <cell r="G4619">
            <v>0</v>
          </cell>
          <cell r="H4619">
            <v>62.5</v>
          </cell>
          <cell r="V4619">
            <v>0</v>
          </cell>
        </row>
        <row r="4620">
          <cell r="A4620" t="str">
            <v>Chalk PT SMC 1-2007-11</v>
          </cell>
          <cell r="B4620" t="str">
            <v>Chalk PT SMC 1-2007</v>
          </cell>
          <cell r="G4620">
            <v>0.09</v>
          </cell>
          <cell r="H4620">
            <v>60.48</v>
          </cell>
          <cell r="V4620">
            <v>5.2039</v>
          </cell>
        </row>
        <row r="4621">
          <cell r="A4621" t="str">
            <v>Chalk PT SMC 1-2007-12</v>
          </cell>
          <cell r="B4621" t="str">
            <v>Chalk PT SMC 1-2007</v>
          </cell>
          <cell r="G4621">
            <v>0.74</v>
          </cell>
          <cell r="H4621">
            <v>62.5</v>
          </cell>
          <cell r="V4621">
            <v>44.254900000000006</v>
          </cell>
        </row>
        <row r="4622">
          <cell r="A4622" t="str">
            <v>Chalk PT SMC 1-2008-1</v>
          </cell>
          <cell r="B4622" t="str">
            <v>Chalk PT SMC 1-2008</v>
          </cell>
          <cell r="G4622">
            <v>0.56000000000000005</v>
          </cell>
          <cell r="H4622">
            <v>62.5</v>
          </cell>
          <cell r="V4622">
            <v>32.307200000000002</v>
          </cell>
        </row>
        <row r="4623">
          <cell r="A4623" t="str">
            <v>Chalk PT SMC 1-2008-2</v>
          </cell>
          <cell r="B4623" t="str">
            <v>Chalk PT SMC 1-2008</v>
          </cell>
          <cell r="G4623">
            <v>0.25</v>
          </cell>
          <cell r="H4623">
            <v>56.45</v>
          </cell>
          <cell r="V4623">
            <v>13.4086</v>
          </cell>
        </row>
        <row r="4624">
          <cell r="A4624" t="str">
            <v>Chalk PT SMC 1-2008-3</v>
          </cell>
          <cell r="B4624" t="str">
            <v>Chalk PT SMC 1-2008</v>
          </cell>
          <cell r="G4624">
            <v>0.47</v>
          </cell>
          <cell r="H4624">
            <v>62.5</v>
          </cell>
          <cell r="V4624">
            <v>22.811599999999999</v>
          </cell>
        </row>
        <row r="4625">
          <cell r="A4625" t="str">
            <v>Chalk PT SMC 1-2008-4</v>
          </cell>
          <cell r="B4625" t="str">
            <v>Chalk PT SMC 1-2008</v>
          </cell>
          <cell r="G4625">
            <v>0</v>
          </cell>
          <cell r="H4625">
            <v>60.48</v>
          </cell>
          <cell r="V4625">
            <v>0</v>
          </cell>
        </row>
        <row r="4626">
          <cell r="A4626" t="str">
            <v>Chalk PT SMC 1-2008-5</v>
          </cell>
          <cell r="B4626" t="str">
            <v>Chalk PT SMC 1-2008</v>
          </cell>
          <cell r="G4626">
            <v>0.09</v>
          </cell>
          <cell r="H4626">
            <v>62.5</v>
          </cell>
          <cell r="V4626">
            <v>4.6776999999999997</v>
          </cell>
        </row>
        <row r="4627">
          <cell r="A4627" t="str">
            <v>Chalk PT SMC 1-2008-6</v>
          </cell>
          <cell r="B4627" t="str">
            <v>Chalk PT SMC 1-2008</v>
          </cell>
          <cell r="G4627">
            <v>1.45</v>
          </cell>
          <cell r="H4627">
            <v>55.44</v>
          </cell>
          <cell r="V4627">
            <v>77.780200000000008</v>
          </cell>
        </row>
        <row r="4628">
          <cell r="A4628" t="str">
            <v>Chalk PT SMC 1-2008-7</v>
          </cell>
          <cell r="B4628" t="str">
            <v>Chalk PT SMC 1-2008</v>
          </cell>
          <cell r="G4628">
            <v>2.82</v>
          </cell>
          <cell r="H4628">
            <v>57.29</v>
          </cell>
          <cell r="V4628">
            <v>154.637</v>
          </cell>
        </row>
        <row r="4629">
          <cell r="A4629" t="str">
            <v>Chalk PT SMC 1-2008-8</v>
          </cell>
          <cell r="B4629" t="str">
            <v>Chalk PT SMC 1-2008</v>
          </cell>
          <cell r="G4629">
            <v>1.33</v>
          </cell>
          <cell r="H4629">
            <v>57.29</v>
          </cell>
          <cell r="V4629">
            <v>72.690899999999999</v>
          </cell>
        </row>
        <row r="4630">
          <cell r="A4630" t="str">
            <v>Chalk PT SMC 1-2008-9</v>
          </cell>
          <cell r="B4630" t="str">
            <v>Chalk PT SMC 1-2008</v>
          </cell>
          <cell r="G4630">
            <v>0.63</v>
          </cell>
          <cell r="H4630">
            <v>55.44</v>
          </cell>
          <cell r="V4630">
            <v>32.298400000000001</v>
          </cell>
        </row>
        <row r="4631">
          <cell r="A4631" t="str">
            <v>Chalk PT SMC 1-2008-10</v>
          </cell>
          <cell r="B4631" t="str">
            <v>Chalk PT SMC 1-2008</v>
          </cell>
          <cell r="G4631">
            <v>0.09</v>
          </cell>
          <cell r="H4631">
            <v>62.5</v>
          </cell>
          <cell r="V4631">
            <v>4.9523000000000001</v>
          </cell>
        </row>
        <row r="4632">
          <cell r="A4632" t="str">
            <v>Chalk PT SMC 1-2008-11</v>
          </cell>
          <cell r="B4632" t="str">
            <v>Chalk PT SMC 1-2008</v>
          </cell>
          <cell r="G4632">
            <v>0.36</v>
          </cell>
          <cell r="H4632">
            <v>60.48</v>
          </cell>
          <cell r="V4632">
            <v>21.136499999999998</v>
          </cell>
        </row>
        <row r="4633">
          <cell r="A4633" t="str">
            <v>Chalk PT SMC 1-2008-12</v>
          </cell>
          <cell r="B4633" t="str">
            <v>Chalk PT SMC 1-2008</v>
          </cell>
          <cell r="G4633">
            <v>0.56000000000000005</v>
          </cell>
          <cell r="H4633">
            <v>62.5</v>
          </cell>
          <cell r="V4633">
            <v>33.7044</v>
          </cell>
        </row>
        <row r="4634">
          <cell r="A4634" t="str">
            <v>Chalk PT SMC 1-2009-1</v>
          </cell>
          <cell r="B4634" t="str">
            <v>Chalk PT SMC 1-2009</v>
          </cell>
          <cell r="G4634">
            <v>0.09</v>
          </cell>
          <cell r="H4634">
            <v>62.5</v>
          </cell>
          <cell r="V4634">
            <v>5.4515999999999991</v>
          </cell>
        </row>
        <row r="4635">
          <cell r="A4635" t="str">
            <v>Chalk PT SMC 1-2009-2</v>
          </cell>
          <cell r="B4635" t="str">
            <v>Chalk PT SMC 1-2009</v>
          </cell>
          <cell r="G4635">
            <v>0.67</v>
          </cell>
          <cell r="H4635">
            <v>56.45</v>
          </cell>
          <cell r="V4635">
            <v>36.380199999999995</v>
          </cell>
        </row>
        <row r="4636">
          <cell r="A4636" t="str">
            <v>Chalk PT SMC 1-2009-3</v>
          </cell>
          <cell r="B4636" t="str">
            <v>Chalk PT SMC 1-2009</v>
          </cell>
          <cell r="G4636">
            <v>0.72</v>
          </cell>
          <cell r="H4636">
            <v>62.5</v>
          </cell>
          <cell r="V4636">
            <v>35.630499999999998</v>
          </cell>
        </row>
        <row r="4637">
          <cell r="A4637" t="str">
            <v>Chalk PT SMC 1-2009-4</v>
          </cell>
          <cell r="B4637" t="str">
            <v>Chalk PT SMC 1-2009</v>
          </cell>
          <cell r="G4637">
            <v>0</v>
          </cell>
          <cell r="H4637">
            <v>60.48</v>
          </cell>
          <cell r="V4637">
            <v>0</v>
          </cell>
        </row>
        <row r="4638">
          <cell r="A4638" t="str">
            <v>Chalk PT SMC 1-2009-5</v>
          </cell>
          <cell r="B4638" t="str">
            <v>Chalk PT SMC 1-2009</v>
          </cell>
          <cell r="G4638">
            <v>0.09</v>
          </cell>
          <cell r="H4638">
            <v>62.5</v>
          </cell>
          <cell r="V4638">
            <v>4.7387999999999995</v>
          </cell>
        </row>
        <row r="4639">
          <cell r="A4639" t="str">
            <v>Chalk PT SMC 1-2009-6</v>
          </cell>
          <cell r="B4639" t="str">
            <v>Chalk PT SMC 1-2009</v>
          </cell>
          <cell r="G4639">
            <v>1.2</v>
          </cell>
          <cell r="H4639">
            <v>55.44</v>
          </cell>
          <cell r="V4639">
            <v>66.118899999999996</v>
          </cell>
        </row>
        <row r="4640">
          <cell r="A4640" t="str">
            <v>Chalk PT SMC 1-2009-7</v>
          </cell>
          <cell r="B4640" t="str">
            <v>Chalk PT SMC 1-2009</v>
          </cell>
          <cell r="G4640">
            <v>3.79</v>
          </cell>
          <cell r="H4640">
            <v>57.29</v>
          </cell>
          <cell r="V4640">
            <v>211.78019999999998</v>
          </cell>
        </row>
        <row r="4641">
          <cell r="A4641" t="str">
            <v>Chalk PT SMC 1-2009-8</v>
          </cell>
          <cell r="B4641" t="str">
            <v>Chalk PT SMC 1-2009</v>
          </cell>
          <cell r="G4641">
            <v>1.46</v>
          </cell>
          <cell r="H4641">
            <v>57.29</v>
          </cell>
          <cell r="V4641">
            <v>74.373699999999999</v>
          </cell>
        </row>
        <row r="4642">
          <cell r="A4642" t="str">
            <v>Chalk PT SMC 1-2009-9</v>
          </cell>
          <cell r="B4642" t="str">
            <v>Chalk PT SMC 1-2009</v>
          </cell>
          <cell r="G4642">
            <v>0.45</v>
          </cell>
          <cell r="H4642">
            <v>55.44</v>
          </cell>
          <cell r="V4642">
            <v>23.347000000000001</v>
          </cell>
        </row>
        <row r="4643">
          <cell r="A4643" t="str">
            <v>Chalk PT SMC 1-2009-10</v>
          </cell>
          <cell r="B4643" t="str">
            <v>Chalk PT SMC 1-2009</v>
          </cell>
          <cell r="G4643">
            <v>0</v>
          </cell>
          <cell r="H4643">
            <v>62.5</v>
          </cell>
          <cell r="V4643">
            <v>0</v>
          </cell>
        </row>
        <row r="4644">
          <cell r="A4644" t="str">
            <v>Chalk PT SMC 1-2009-11</v>
          </cell>
          <cell r="B4644" t="str">
            <v>Chalk PT SMC 1-2009</v>
          </cell>
          <cell r="G4644">
            <v>0.54</v>
          </cell>
          <cell r="H4644">
            <v>60.48</v>
          </cell>
          <cell r="V4644">
            <v>33.802800000000005</v>
          </cell>
        </row>
        <row r="4645">
          <cell r="A4645" t="str">
            <v>Chalk PT SMC 1-2009-12</v>
          </cell>
          <cell r="B4645" t="str">
            <v>Chalk PT SMC 1-2009</v>
          </cell>
          <cell r="G4645">
            <v>0.37</v>
          </cell>
          <cell r="H4645">
            <v>62.5</v>
          </cell>
          <cell r="V4645">
            <v>22.749299999999998</v>
          </cell>
        </row>
        <row r="4646">
          <cell r="A4646" t="str">
            <v>Chalk PT SMC 1-2010-1</v>
          </cell>
          <cell r="B4646" t="str">
            <v>Chalk PT SMC 1-2010</v>
          </cell>
          <cell r="G4646">
            <v>0.28000000000000003</v>
          </cell>
          <cell r="H4646">
            <v>62.5</v>
          </cell>
          <cell r="V4646">
            <v>16.561</v>
          </cell>
        </row>
        <row r="4647">
          <cell r="A4647" t="str">
            <v>Chalk PT SMC 1-2010-2</v>
          </cell>
          <cell r="B4647" t="str">
            <v>Chalk PT SMC 1-2010</v>
          </cell>
          <cell r="G4647">
            <v>0.08</v>
          </cell>
          <cell r="H4647">
            <v>56.45</v>
          </cell>
          <cell r="V4647">
            <v>4.5779999999999994</v>
          </cell>
        </row>
        <row r="4648">
          <cell r="A4648" t="str">
            <v>Chalk PT SMC 1-2010-3</v>
          </cell>
          <cell r="B4648" t="str">
            <v>Chalk PT SMC 1-2010</v>
          </cell>
          <cell r="G4648">
            <v>0.65</v>
          </cell>
          <cell r="H4648">
            <v>62.5</v>
          </cell>
          <cell r="V4648">
            <v>32.961600000000004</v>
          </cell>
        </row>
        <row r="4649">
          <cell r="A4649" t="str">
            <v>Chalk PT SMC 1-2010-4</v>
          </cell>
          <cell r="B4649" t="str">
            <v>Chalk PT SMC 1-2010</v>
          </cell>
          <cell r="G4649">
            <v>0</v>
          </cell>
          <cell r="H4649">
            <v>60.48</v>
          </cell>
          <cell r="V4649">
            <v>0</v>
          </cell>
        </row>
        <row r="4650">
          <cell r="A4650" t="str">
            <v>Chalk PT SMC 1-2010-5</v>
          </cell>
          <cell r="B4650" t="str">
            <v>Chalk PT SMC 1-2010</v>
          </cell>
          <cell r="G4650">
            <v>0.74</v>
          </cell>
          <cell r="H4650">
            <v>62.5</v>
          </cell>
          <cell r="V4650">
            <v>43.63</v>
          </cell>
        </row>
        <row r="4651">
          <cell r="A4651" t="str">
            <v>Chalk PT SMC 1-2010-6</v>
          </cell>
          <cell r="B4651" t="str">
            <v>Chalk PT SMC 1-2010</v>
          </cell>
          <cell r="G4651">
            <v>1.32</v>
          </cell>
          <cell r="H4651">
            <v>55.44</v>
          </cell>
          <cell r="V4651">
            <v>70.446899999999999</v>
          </cell>
        </row>
        <row r="4652">
          <cell r="A4652" t="str">
            <v>Chalk PT SMC 1-2010-7</v>
          </cell>
          <cell r="B4652" t="str">
            <v>Chalk PT SMC 1-2010</v>
          </cell>
          <cell r="G4652">
            <v>3.63</v>
          </cell>
          <cell r="H4652">
            <v>57.29</v>
          </cell>
          <cell r="V4652">
            <v>206.06730000000002</v>
          </cell>
        </row>
        <row r="4653">
          <cell r="A4653" t="str">
            <v>Chalk PT SMC 1-2010-8</v>
          </cell>
          <cell r="B4653" t="str">
            <v>Chalk PT SMC 1-2010</v>
          </cell>
          <cell r="G4653">
            <v>2.29</v>
          </cell>
          <cell r="H4653">
            <v>57.29</v>
          </cell>
          <cell r="V4653">
            <v>129.17760000000001</v>
          </cell>
        </row>
        <row r="4654">
          <cell r="A4654" t="str">
            <v>Chalk PT SMC 1-2010-9</v>
          </cell>
          <cell r="B4654" t="str">
            <v>Chalk PT SMC 1-2010</v>
          </cell>
          <cell r="G4654">
            <v>1.35</v>
          </cell>
          <cell r="H4654">
            <v>55.44</v>
          </cell>
          <cell r="V4654">
            <v>77.197199999999995</v>
          </cell>
        </row>
        <row r="4655">
          <cell r="A4655" t="str">
            <v>Chalk PT SMC 1-2010-10</v>
          </cell>
          <cell r="B4655" t="str">
            <v>Chalk PT SMC 1-2010</v>
          </cell>
          <cell r="G4655">
            <v>0</v>
          </cell>
          <cell r="H4655">
            <v>62.5</v>
          </cell>
          <cell r="V4655">
            <v>0</v>
          </cell>
        </row>
        <row r="4656">
          <cell r="A4656" t="str">
            <v>Chalk PT SMC 1-2010-11</v>
          </cell>
          <cell r="B4656" t="str">
            <v>Chalk PT SMC 1-2010</v>
          </cell>
          <cell r="G4656">
            <v>0.45</v>
          </cell>
          <cell r="H4656">
            <v>60.48</v>
          </cell>
          <cell r="V4656">
            <v>29.487099999999998</v>
          </cell>
        </row>
        <row r="4657">
          <cell r="A4657" t="str">
            <v>Chalk PT SMC 1-2010-12</v>
          </cell>
          <cell r="B4657" t="str">
            <v>Chalk PT SMC 1-2010</v>
          </cell>
          <cell r="G4657">
            <v>1.02</v>
          </cell>
          <cell r="H4657">
            <v>62.5</v>
          </cell>
          <cell r="V4657">
            <v>68.235599999999991</v>
          </cell>
        </row>
        <row r="4658">
          <cell r="A4658" t="str">
            <v>Chalk PT SMC 1-2011-1</v>
          </cell>
          <cell r="B4658" t="str">
            <v>Chalk PT SMC 1-2011</v>
          </cell>
          <cell r="G4658">
            <v>0.56000000000000005</v>
          </cell>
          <cell r="H4658">
            <v>62.5</v>
          </cell>
          <cell r="V4658">
            <v>33.723199999999999</v>
          </cell>
        </row>
        <row r="4659">
          <cell r="A4659" t="str">
            <v>Chalk PT SMC 1-2011-2</v>
          </cell>
          <cell r="B4659" t="str">
            <v>Chalk PT SMC 1-2011</v>
          </cell>
          <cell r="G4659">
            <v>0.17</v>
          </cell>
          <cell r="H4659">
            <v>56.45</v>
          </cell>
          <cell r="V4659">
            <v>9.2606000000000002</v>
          </cell>
        </row>
        <row r="4660">
          <cell r="A4660" t="str">
            <v>Chalk PT SMC 1-2011-3</v>
          </cell>
          <cell r="B4660" t="str">
            <v>Chalk PT SMC 1-2011</v>
          </cell>
          <cell r="G4660">
            <v>0.37</v>
          </cell>
          <cell r="H4660">
            <v>62.5</v>
          </cell>
          <cell r="V4660">
            <v>19.260000000000002</v>
          </cell>
        </row>
        <row r="4661">
          <cell r="A4661" t="str">
            <v>Chalk PT SMC 1-2011-4</v>
          </cell>
          <cell r="B4661" t="str">
            <v>Chalk PT SMC 1-2011</v>
          </cell>
          <cell r="G4661">
            <v>0</v>
          </cell>
          <cell r="H4661">
            <v>60.48</v>
          </cell>
          <cell r="V4661">
            <v>0</v>
          </cell>
        </row>
        <row r="4662">
          <cell r="A4662" t="str">
            <v>Chalk PT SMC 1-2011-5</v>
          </cell>
          <cell r="B4662" t="str">
            <v>Chalk PT SMC 1-2011</v>
          </cell>
          <cell r="G4662">
            <v>0</v>
          </cell>
          <cell r="H4662">
            <v>62.5</v>
          </cell>
          <cell r="V4662">
            <v>0</v>
          </cell>
        </row>
        <row r="4663">
          <cell r="A4663" t="str">
            <v>Chalk PT SMC 1-2011-6</v>
          </cell>
          <cell r="B4663" t="str">
            <v>Chalk PT SMC 1-2011</v>
          </cell>
          <cell r="G4663">
            <v>1.1399999999999999</v>
          </cell>
          <cell r="H4663">
            <v>55.44</v>
          </cell>
          <cell r="V4663">
            <v>61.497900000000001</v>
          </cell>
        </row>
        <row r="4664">
          <cell r="A4664" t="str">
            <v>Chalk PT SMC 1-2011-7</v>
          </cell>
          <cell r="B4664" t="str">
            <v>Chalk PT SMC 1-2011</v>
          </cell>
          <cell r="G4664">
            <v>3.32</v>
          </cell>
          <cell r="H4664">
            <v>57.29</v>
          </cell>
          <cell r="V4664">
            <v>191.7234</v>
          </cell>
        </row>
        <row r="4665">
          <cell r="A4665" t="str">
            <v>Chalk PT SMC 1-2011-8</v>
          </cell>
          <cell r="B4665" t="str">
            <v>Chalk PT SMC 1-2011</v>
          </cell>
          <cell r="G4665">
            <v>2.61</v>
          </cell>
          <cell r="H4665">
            <v>57.29</v>
          </cell>
          <cell r="V4665">
            <v>149.95180000000002</v>
          </cell>
        </row>
        <row r="4666">
          <cell r="A4666" t="str">
            <v>Chalk PT SMC 1-2011-9</v>
          </cell>
          <cell r="B4666" t="str">
            <v>Chalk PT SMC 1-2011</v>
          </cell>
          <cell r="G4666">
            <v>1.17</v>
          </cell>
          <cell r="H4666">
            <v>55.44</v>
          </cell>
          <cell r="V4666">
            <v>66.504599999999996</v>
          </cell>
        </row>
        <row r="4667">
          <cell r="A4667" t="str">
            <v>Chalk PT SMC 1-2011-10</v>
          </cell>
          <cell r="B4667" t="str">
            <v>Chalk PT SMC 1-2011</v>
          </cell>
          <cell r="G4667">
            <v>0</v>
          </cell>
          <cell r="H4667">
            <v>62.5</v>
          </cell>
          <cell r="V4667">
            <v>0</v>
          </cell>
        </row>
        <row r="4668">
          <cell r="A4668" t="str">
            <v>Chalk PT SMC 1-2011-11</v>
          </cell>
          <cell r="B4668" t="str">
            <v>Chalk PT SMC 1-2011</v>
          </cell>
          <cell r="G4668">
            <v>0.09</v>
          </cell>
          <cell r="H4668">
            <v>60.48</v>
          </cell>
          <cell r="V4668">
            <v>5.4785000000000004</v>
          </cell>
        </row>
        <row r="4669">
          <cell r="A4669" t="str">
            <v>Chalk PT SMC 1-2011-12</v>
          </cell>
          <cell r="B4669" t="str">
            <v>Chalk PT SMC 1-2011</v>
          </cell>
          <cell r="G4669">
            <v>0.28000000000000003</v>
          </cell>
          <cell r="H4669">
            <v>62.5</v>
          </cell>
          <cell r="V4669">
            <v>17.469100000000001</v>
          </cell>
        </row>
        <row r="4670">
          <cell r="A4670" t="str">
            <v>Chalk PT SMC 1-2012-1</v>
          </cell>
          <cell r="B4670" t="str">
            <v>Chalk PT SMC 1-2012</v>
          </cell>
          <cell r="G4670">
            <v>0.56000000000000005</v>
          </cell>
          <cell r="H4670">
            <v>62.5</v>
          </cell>
          <cell r="V4670">
            <v>35.042500000000004</v>
          </cell>
        </row>
        <row r="4671">
          <cell r="A4671" t="str">
            <v>Chalk PT SMC 1-2012-2</v>
          </cell>
          <cell r="B4671" t="str">
            <v>Chalk PT SMC 1-2012</v>
          </cell>
          <cell r="G4671">
            <v>0.59</v>
          </cell>
          <cell r="H4671">
            <v>56.45</v>
          </cell>
          <cell r="V4671">
            <v>33.0045</v>
          </cell>
        </row>
        <row r="4672">
          <cell r="A4672" t="str">
            <v>Chalk PT SMC 1-2012-3</v>
          </cell>
          <cell r="B4672" t="str">
            <v>Chalk PT SMC 1-2012</v>
          </cell>
          <cell r="G4672">
            <v>0.19</v>
          </cell>
          <cell r="H4672">
            <v>62.5</v>
          </cell>
          <cell r="V4672">
            <v>9.5510000000000002</v>
          </cell>
        </row>
        <row r="4673">
          <cell r="A4673" t="str">
            <v>Chalk PT SMC 1-2012-4</v>
          </cell>
          <cell r="B4673" t="str">
            <v>Chalk PT SMC 1-2012</v>
          </cell>
          <cell r="G4673">
            <v>0</v>
          </cell>
          <cell r="H4673">
            <v>60.48</v>
          </cell>
          <cell r="V4673">
            <v>0</v>
          </cell>
        </row>
        <row r="4674">
          <cell r="A4674" t="str">
            <v>Chalk PT SMC 1-2012-5</v>
          </cell>
          <cell r="B4674" t="str">
            <v>Chalk PT SMC 1-2012</v>
          </cell>
          <cell r="G4674">
            <v>0</v>
          </cell>
          <cell r="H4674">
            <v>62.5</v>
          </cell>
          <cell r="V4674">
            <v>0</v>
          </cell>
        </row>
        <row r="4675">
          <cell r="A4675" t="str">
            <v>Chalk PT SMC 1-2012-6</v>
          </cell>
          <cell r="B4675" t="str">
            <v>Chalk PT SMC 1-2012</v>
          </cell>
          <cell r="G4675">
            <v>2.0699999999999998</v>
          </cell>
          <cell r="H4675">
            <v>55.44</v>
          </cell>
          <cell r="V4675">
            <v>113.8326</v>
          </cell>
        </row>
        <row r="4676">
          <cell r="A4676" t="str">
            <v>Chalk PT SMC 1-2012-7</v>
          </cell>
          <cell r="B4676" t="str">
            <v>Chalk PT SMC 1-2012</v>
          </cell>
          <cell r="G4676">
            <v>2.63</v>
          </cell>
          <cell r="H4676">
            <v>57.29</v>
          </cell>
          <cell r="V4676">
            <v>153.0428</v>
          </cell>
        </row>
        <row r="4677">
          <cell r="A4677" t="str">
            <v>Chalk PT SMC 1-2012-8</v>
          </cell>
          <cell r="B4677" t="str">
            <v>Chalk PT SMC 1-2012</v>
          </cell>
          <cell r="G4677">
            <v>2.7</v>
          </cell>
          <cell r="H4677">
            <v>57.29</v>
          </cell>
          <cell r="V4677">
            <v>156.72399999999999</v>
          </cell>
        </row>
        <row r="4678">
          <cell r="A4678" t="str">
            <v>Chalk PT SMC 1-2012-9</v>
          </cell>
          <cell r="B4678" t="str">
            <v>Chalk PT SMC 1-2012</v>
          </cell>
          <cell r="G4678">
            <v>0.87</v>
          </cell>
          <cell r="H4678">
            <v>55.44</v>
          </cell>
          <cell r="V4678">
            <v>47.000300000000003</v>
          </cell>
        </row>
        <row r="4679">
          <cell r="A4679" t="str">
            <v>Chalk PT SMC 1-2012-10</v>
          </cell>
          <cell r="B4679" t="str">
            <v>Chalk PT SMC 1-2012</v>
          </cell>
          <cell r="G4679">
            <v>0</v>
          </cell>
          <cell r="H4679">
            <v>62.5</v>
          </cell>
          <cell r="V4679">
            <v>0</v>
          </cell>
        </row>
        <row r="4680">
          <cell r="A4680" t="str">
            <v>Chalk PT SMC 1-2012-11</v>
          </cell>
          <cell r="B4680" t="str">
            <v>Chalk PT SMC 1-2012</v>
          </cell>
          <cell r="G4680">
            <v>0.18</v>
          </cell>
          <cell r="H4680">
            <v>60.48</v>
          </cell>
          <cell r="V4680">
            <v>11.0733</v>
          </cell>
        </row>
        <row r="4681">
          <cell r="A4681" t="str">
            <v>Chalk PT SMC 1-2012-12</v>
          </cell>
          <cell r="B4681" t="str">
            <v>Chalk PT SMC 1-2012</v>
          </cell>
          <cell r="G4681">
            <v>0.47</v>
          </cell>
          <cell r="H4681">
            <v>62.5</v>
          </cell>
          <cell r="V4681">
            <v>31.7028</v>
          </cell>
        </row>
        <row r="4682">
          <cell r="A4682" t="str">
            <v>Chalk PT SMC 1-2013-1</v>
          </cell>
          <cell r="B4682" t="str">
            <v>Chalk PT SMC 1-2013</v>
          </cell>
          <cell r="G4682">
            <v>0.28000000000000003</v>
          </cell>
          <cell r="H4682">
            <v>62.5</v>
          </cell>
          <cell r="V4682">
            <v>17.117999999999999</v>
          </cell>
        </row>
        <row r="4683">
          <cell r="A4683" t="str">
            <v>Chalk PT SMC 1-2013-2</v>
          </cell>
          <cell r="B4683" t="str">
            <v>Chalk PT SMC 1-2013</v>
          </cell>
          <cell r="G4683">
            <v>0.34</v>
          </cell>
          <cell r="H4683">
            <v>56.45</v>
          </cell>
          <cell r="V4683">
            <v>19.43</v>
          </cell>
        </row>
        <row r="4684">
          <cell r="A4684" t="str">
            <v>Chalk PT SMC 1-2013-3</v>
          </cell>
          <cell r="B4684" t="str">
            <v>Chalk PT SMC 1-2013</v>
          </cell>
          <cell r="G4684">
            <v>0.37</v>
          </cell>
          <cell r="H4684">
            <v>62.5</v>
          </cell>
          <cell r="V4684">
            <v>19.298400000000001</v>
          </cell>
        </row>
        <row r="4685">
          <cell r="A4685" t="str">
            <v>Chalk PT SMC 1-2013-4</v>
          </cell>
          <cell r="B4685" t="str">
            <v>Chalk PT SMC 1-2013</v>
          </cell>
          <cell r="G4685">
            <v>0</v>
          </cell>
          <cell r="H4685">
            <v>60.48</v>
          </cell>
          <cell r="V4685">
            <v>0</v>
          </cell>
        </row>
        <row r="4686">
          <cell r="A4686" t="str">
            <v>Chalk PT SMC 1-2013-5</v>
          </cell>
          <cell r="B4686" t="str">
            <v>Chalk PT SMC 1-2013</v>
          </cell>
          <cell r="G4686">
            <v>0</v>
          </cell>
          <cell r="H4686">
            <v>62.5</v>
          </cell>
          <cell r="V4686">
            <v>0</v>
          </cell>
        </row>
        <row r="4687">
          <cell r="A4687" t="str">
            <v>Chalk PT SMC 1-2013-6</v>
          </cell>
          <cell r="B4687" t="str">
            <v>Chalk PT SMC 1-2013</v>
          </cell>
          <cell r="G4687">
            <v>1.1100000000000001</v>
          </cell>
          <cell r="H4687">
            <v>55.44</v>
          </cell>
          <cell r="V4687">
            <v>63.4114</v>
          </cell>
        </row>
        <row r="4688">
          <cell r="A4688" t="str">
            <v>Chalk PT SMC 1-2013-7</v>
          </cell>
          <cell r="B4688" t="str">
            <v>Chalk PT SMC 1-2013</v>
          </cell>
          <cell r="G4688">
            <v>4.22</v>
          </cell>
          <cell r="H4688">
            <v>57.29</v>
          </cell>
          <cell r="V4688">
            <v>247.9888</v>
          </cell>
        </row>
        <row r="4689">
          <cell r="A4689" t="str">
            <v>Chalk PT SMC 1-2013-8</v>
          </cell>
          <cell r="B4689" t="str">
            <v>Chalk PT SMC 1-2013</v>
          </cell>
          <cell r="G4689">
            <v>2.77</v>
          </cell>
          <cell r="H4689">
            <v>57.29</v>
          </cell>
          <cell r="V4689">
            <v>157.1326</v>
          </cell>
        </row>
        <row r="4690">
          <cell r="A4690" t="str">
            <v>Chalk PT SMC 1-2013-9</v>
          </cell>
          <cell r="B4690" t="str">
            <v>Chalk PT SMC 1-2013</v>
          </cell>
          <cell r="G4690">
            <v>0.78</v>
          </cell>
          <cell r="H4690">
            <v>55.44</v>
          </cell>
          <cell r="V4690">
            <v>44.898899999999998</v>
          </cell>
        </row>
        <row r="4691">
          <cell r="A4691" t="str">
            <v>Chalk PT SMC 1-2013-10</v>
          </cell>
          <cell r="B4691" t="str">
            <v>Chalk PT SMC 1-2013</v>
          </cell>
          <cell r="G4691">
            <v>0</v>
          </cell>
          <cell r="H4691">
            <v>62.5</v>
          </cell>
          <cell r="V4691">
            <v>0</v>
          </cell>
        </row>
        <row r="4692">
          <cell r="A4692" t="str">
            <v>Chalk PT SMC 1-2013-11</v>
          </cell>
          <cell r="B4692" t="str">
            <v>Chalk PT SMC 1-2013</v>
          </cell>
          <cell r="G4692">
            <v>0.18</v>
          </cell>
          <cell r="H4692">
            <v>60.48</v>
          </cell>
          <cell r="V4692">
            <v>11.1936</v>
          </cell>
        </row>
        <row r="4693">
          <cell r="A4693" t="str">
            <v>Chalk PT SMC 1-2013-12</v>
          </cell>
          <cell r="B4693" t="str">
            <v>Chalk PT SMC 1-2013</v>
          </cell>
          <cell r="G4693">
            <v>1.02</v>
          </cell>
          <cell r="H4693">
            <v>62.5</v>
          </cell>
          <cell r="V4693">
            <v>65.926900000000003</v>
          </cell>
        </row>
        <row r="4694">
          <cell r="A4694" t="str">
            <v>Chalk PT SMC 1-2014-1</v>
          </cell>
          <cell r="B4694" t="str">
            <v>Chalk PT SMC 1-2014</v>
          </cell>
          <cell r="G4694">
            <v>0.19</v>
          </cell>
          <cell r="H4694">
            <v>62.5</v>
          </cell>
          <cell r="V4694">
            <v>11.5373</v>
          </cell>
        </row>
        <row r="4695">
          <cell r="A4695" t="str">
            <v>Chalk PT SMC 1-2014-2</v>
          </cell>
          <cell r="B4695" t="str">
            <v>Chalk PT SMC 1-2014</v>
          </cell>
          <cell r="G4695">
            <v>0.08</v>
          </cell>
          <cell r="H4695">
            <v>56.45</v>
          </cell>
          <cell r="V4695">
            <v>4.7807999999999993</v>
          </cell>
        </row>
        <row r="4696">
          <cell r="A4696" t="str">
            <v>Chalk PT SMC 1-2014-3</v>
          </cell>
          <cell r="B4696" t="str">
            <v>Chalk PT SMC 1-2014</v>
          </cell>
          <cell r="G4696">
            <v>0.19</v>
          </cell>
          <cell r="H4696">
            <v>62.5</v>
          </cell>
          <cell r="V4696">
            <v>9.7506000000000004</v>
          </cell>
        </row>
        <row r="4697">
          <cell r="A4697" t="str">
            <v>Chalk PT SMC 1-2014-4</v>
          </cell>
          <cell r="B4697" t="str">
            <v>Chalk PT SMC 1-2014</v>
          </cell>
          <cell r="G4697">
            <v>0</v>
          </cell>
          <cell r="H4697">
            <v>60.48</v>
          </cell>
          <cell r="V4697">
            <v>0</v>
          </cell>
        </row>
        <row r="4698">
          <cell r="A4698" t="str">
            <v>Chalk PT SMC 1-2014-5</v>
          </cell>
          <cell r="B4698" t="str">
            <v>Chalk PT SMC 1-2014</v>
          </cell>
          <cell r="G4698">
            <v>0.09</v>
          </cell>
          <cell r="H4698">
            <v>62.5</v>
          </cell>
          <cell r="V4698">
            <v>5.0061999999999998</v>
          </cell>
        </row>
        <row r="4699">
          <cell r="A4699" t="str">
            <v>Chalk PT SMC 1-2014-6</v>
          </cell>
          <cell r="B4699" t="str">
            <v>Chalk PT SMC 1-2014</v>
          </cell>
          <cell r="G4699">
            <v>2.34</v>
          </cell>
          <cell r="H4699">
            <v>55.44</v>
          </cell>
          <cell r="V4699">
            <v>138.94479999999999</v>
          </cell>
        </row>
        <row r="4700">
          <cell r="A4700" t="str">
            <v>Chalk PT SMC 1-2014-7</v>
          </cell>
          <cell r="B4700" t="str">
            <v>Chalk PT SMC 1-2014</v>
          </cell>
          <cell r="G4700">
            <v>3.25</v>
          </cell>
          <cell r="H4700">
            <v>57.29</v>
          </cell>
          <cell r="V4700">
            <v>193.69580000000002</v>
          </cell>
        </row>
        <row r="4701">
          <cell r="A4701" t="str">
            <v>Chalk PT SMC 1-2014-8</v>
          </cell>
          <cell r="B4701" t="str">
            <v>Chalk PT SMC 1-2014</v>
          </cell>
          <cell r="G4701">
            <v>2.11</v>
          </cell>
          <cell r="H4701">
            <v>57.29</v>
          </cell>
          <cell r="V4701">
            <v>121.4211</v>
          </cell>
        </row>
        <row r="4702">
          <cell r="A4702" t="str">
            <v>Chalk PT SMC 1-2014-9</v>
          </cell>
          <cell r="B4702" t="str">
            <v>Chalk PT SMC 1-2014</v>
          </cell>
          <cell r="G4702">
            <v>0.6</v>
          </cell>
          <cell r="H4702">
            <v>55.44</v>
          </cell>
          <cell r="V4702">
            <v>34.970600000000005</v>
          </cell>
        </row>
        <row r="4703">
          <cell r="A4703" t="str">
            <v>Chalk PT SMC 1-2014-10</v>
          </cell>
          <cell r="B4703" t="str">
            <v>Chalk PT SMC 1-2014</v>
          </cell>
          <cell r="G4703">
            <v>0</v>
          </cell>
          <cell r="H4703">
            <v>62.5</v>
          </cell>
          <cell r="V4703">
            <v>0</v>
          </cell>
        </row>
        <row r="4704">
          <cell r="A4704" t="str">
            <v>Chalk PT SMC 1-2014-11</v>
          </cell>
          <cell r="B4704" t="str">
            <v>Chalk PT SMC 1-2014</v>
          </cell>
          <cell r="G4704">
            <v>0.09</v>
          </cell>
          <cell r="H4704">
            <v>60.48</v>
          </cell>
          <cell r="V4704">
            <v>5.6627000000000001</v>
          </cell>
        </row>
        <row r="4705">
          <cell r="A4705" t="str">
            <v>Chalk PT SMC 1-2014-12</v>
          </cell>
          <cell r="B4705" t="str">
            <v>Chalk PT SMC 1-2014</v>
          </cell>
          <cell r="G4705">
            <v>0.37</v>
          </cell>
          <cell r="H4705">
            <v>62.5</v>
          </cell>
          <cell r="V4705">
            <v>24.082000000000001</v>
          </cell>
        </row>
        <row r="4706">
          <cell r="A4706" t="str">
            <v>Chalk PT SMC 1-2015-1</v>
          </cell>
          <cell r="B4706" t="str">
            <v>Chalk PT SMC 1-2015</v>
          </cell>
          <cell r="G4706">
            <v>0.28000000000000003</v>
          </cell>
          <cell r="H4706">
            <v>62.5</v>
          </cell>
          <cell r="V4706">
            <v>17.488699999999998</v>
          </cell>
        </row>
        <row r="4707">
          <cell r="A4707" t="str">
            <v>Chalk PT SMC 1-2015-2</v>
          </cell>
          <cell r="B4707" t="str">
            <v>Chalk PT SMC 1-2015</v>
          </cell>
          <cell r="G4707">
            <v>0.17</v>
          </cell>
          <cell r="H4707">
            <v>56.45</v>
          </cell>
          <cell r="V4707">
            <v>9.6715999999999998</v>
          </cell>
        </row>
        <row r="4708">
          <cell r="A4708" t="str">
            <v>Chalk PT SMC 1-2015-3</v>
          </cell>
          <cell r="B4708" t="str">
            <v>Chalk PT SMC 1-2015</v>
          </cell>
          <cell r="G4708">
            <v>0.09</v>
          </cell>
          <cell r="H4708">
            <v>62.5</v>
          </cell>
          <cell r="V4708">
            <v>4.9280999999999997</v>
          </cell>
        </row>
        <row r="4709">
          <cell r="A4709" t="str">
            <v>Chalk PT SMC 1-2015-4</v>
          </cell>
          <cell r="B4709" t="str">
            <v>Chalk PT SMC 1-2015</v>
          </cell>
          <cell r="G4709">
            <v>0</v>
          </cell>
          <cell r="H4709">
            <v>60.48</v>
          </cell>
          <cell r="V4709">
            <v>0</v>
          </cell>
        </row>
        <row r="4710">
          <cell r="A4710" t="str">
            <v>Chalk PT SMC 1-2015-5</v>
          </cell>
          <cell r="B4710" t="str">
            <v>Chalk PT SMC 1-2015</v>
          </cell>
          <cell r="G4710">
            <v>0.09</v>
          </cell>
          <cell r="H4710">
            <v>62.5</v>
          </cell>
          <cell r="V4710">
            <v>5.0616000000000003</v>
          </cell>
        </row>
        <row r="4711">
          <cell r="A4711" t="str">
            <v>Chalk PT SMC 1-2015-6</v>
          </cell>
          <cell r="B4711" t="str">
            <v>Chalk PT SMC 1-2015</v>
          </cell>
          <cell r="G4711">
            <v>1.65</v>
          </cell>
          <cell r="H4711">
            <v>55.44</v>
          </cell>
          <cell r="V4711">
            <v>94.651399999999995</v>
          </cell>
        </row>
        <row r="4712">
          <cell r="A4712" t="str">
            <v>Chalk PT SMC 1-2015-7</v>
          </cell>
          <cell r="B4712" t="str">
            <v>Chalk PT SMC 1-2015</v>
          </cell>
          <cell r="G4712">
            <v>3.63</v>
          </cell>
          <cell r="H4712">
            <v>57.29</v>
          </cell>
          <cell r="V4712">
            <v>218.9845</v>
          </cell>
        </row>
        <row r="4713">
          <cell r="A4713" t="str">
            <v>Chalk PT SMC 1-2015-8</v>
          </cell>
          <cell r="B4713" t="str">
            <v>Chalk PT SMC 1-2015</v>
          </cell>
          <cell r="G4713">
            <v>1.18</v>
          </cell>
          <cell r="H4713">
            <v>57.29</v>
          </cell>
          <cell r="V4713">
            <v>63.971299999999999</v>
          </cell>
        </row>
        <row r="4714">
          <cell r="A4714" t="str">
            <v>Chalk PT SMC 1-2015-9</v>
          </cell>
          <cell r="B4714" t="str">
            <v>Chalk PT SMC 1-2015</v>
          </cell>
          <cell r="G4714">
            <v>0.36</v>
          </cell>
          <cell r="H4714">
            <v>55.44</v>
          </cell>
          <cell r="V4714">
            <v>19.940899999999999</v>
          </cell>
        </row>
        <row r="4715">
          <cell r="A4715" t="str">
            <v>Chalk PT SMC 1-2015-10</v>
          </cell>
          <cell r="B4715" t="str">
            <v>Chalk PT SMC 1-2015</v>
          </cell>
          <cell r="G4715">
            <v>0</v>
          </cell>
          <cell r="H4715">
            <v>62.5</v>
          </cell>
          <cell r="V4715">
            <v>0</v>
          </cell>
        </row>
        <row r="4716">
          <cell r="A4716" t="str">
            <v>Chalk PT SMC 1-2015-11</v>
          </cell>
          <cell r="B4716" t="str">
            <v>Chalk PT SMC 1-2015</v>
          </cell>
          <cell r="G4716">
            <v>0.18</v>
          </cell>
          <cell r="H4716">
            <v>60.48</v>
          </cell>
          <cell r="V4716">
            <v>11.4451</v>
          </cell>
        </row>
        <row r="4717">
          <cell r="A4717" t="str">
            <v>--</v>
          </cell>
          <cell r="B4717" t="str">
            <v>-</v>
          </cell>
          <cell r="V4717">
            <v>0</v>
          </cell>
        </row>
        <row r="4718">
          <cell r="A4718" t="str">
            <v>Chalk PT SMC 1-2016-1</v>
          </cell>
          <cell r="B4718" t="str">
            <v>Chalk PT SMC 1-2016</v>
          </cell>
          <cell r="G4718">
            <v>0.09</v>
          </cell>
          <cell r="H4718">
            <v>62.5</v>
          </cell>
          <cell r="V4718">
            <v>5.8574999999999999</v>
          </cell>
        </row>
        <row r="4719">
          <cell r="A4719" t="str">
            <v>Chalk PT SMC 1-2016-2</v>
          </cell>
          <cell r="B4719" t="str">
            <v>Chalk PT SMC 1-2016</v>
          </cell>
          <cell r="G4719">
            <v>0.5</v>
          </cell>
          <cell r="H4719">
            <v>56.45</v>
          </cell>
          <cell r="V4719">
            <v>30.970099999999999</v>
          </cell>
        </row>
        <row r="4720">
          <cell r="A4720" t="str">
            <v>Chalk PT SMC 1-2016-3</v>
          </cell>
          <cell r="B4720" t="str">
            <v>Chalk PT SMC 1-2016</v>
          </cell>
          <cell r="G4720">
            <v>0.28000000000000003</v>
          </cell>
          <cell r="H4720">
            <v>62.5</v>
          </cell>
          <cell r="V4720">
            <v>14.845699999999999</v>
          </cell>
        </row>
        <row r="4721">
          <cell r="A4721" t="str">
            <v>Chalk PT SMC 1-2016-4</v>
          </cell>
          <cell r="B4721" t="str">
            <v>Chalk PT SMC 1-2016</v>
          </cell>
          <cell r="G4721">
            <v>0</v>
          </cell>
          <cell r="H4721">
            <v>60.48</v>
          </cell>
          <cell r="V4721">
            <v>0</v>
          </cell>
        </row>
        <row r="4722">
          <cell r="A4722" t="str">
            <v>Chalk PT SMC 1-2016-5</v>
          </cell>
          <cell r="B4722" t="str">
            <v>Chalk PT SMC 1-2016</v>
          </cell>
          <cell r="G4722">
            <v>0.09</v>
          </cell>
          <cell r="H4722">
            <v>62.5</v>
          </cell>
          <cell r="V4722">
            <v>5.0849000000000002</v>
          </cell>
        </row>
        <row r="4723">
          <cell r="A4723" t="str">
            <v>Chalk PT SMC 1-2016-6</v>
          </cell>
          <cell r="B4723" t="str">
            <v>Chalk PT SMC 1-2016</v>
          </cell>
          <cell r="G4723">
            <v>0.45</v>
          </cell>
          <cell r="H4723">
            <v>55.44</v>
          </cell>
          <cell r="V4723">
            <v>25.3352</v>
          </cell>
        </row>
        <row r="4724">
          <cell r="A4724" t="str">
            <v>Chalk PT SMC 1-2016-7</v>
          </cell>
          <cell r="B4724" t="str">
            <v>Chalk PT SMC 1-2016</v>
          </cell>
          <cell r="G4724">
            <v>2.82</v>
          </cell>
          <cell r="H4724">
            <v>57.29</v>
          </cell>
          <cell r="V4724">
            <v>164.15940000000001</v>
          </cell>
        </row>
        <row r="4725">
          <cell r="A4725" t="str">
            <v>Chalk PT SMC 1-2016-8</v>
          </cell>
          <cell r="B4725" t="str">
            <v>Chalk PT SMC 1-2016</v>
          </cell>
          <cell r="G4725">
            <v>1.67</v>
          </cell>
          <cell r="H4725">
            <v>57.29</v>
          </cell>
          <cell r="V4725">
            <v>95.143900000000002</v>
          </cell>
        </row>
        <row r="4726">
          <cell r="A4726" t="str">
            <v>Chalk PT SMC 1-2016-9</v>
          </cell>
          <cell r="B4726" t="str">
            <v>Chalk PT SMC 1-2016</v>
          </cell>
          <cell r="G4726">
            <v>0.42</v>
          </cell>
          <cell r="H4726">
            <v>55.44</v>
          </cell>
          <cell r="V4726">
            <v>25.372700000000002</v>
          </cell>
        </row>
        <row r="4727">
          <cell r="A4727" t="str">
            <v>Chalk PT SMC 1-2016-10</v>
          </cell>
          <cell r="B4727" t="str">
            <v>Chalk PT SMC 1-2016</v>
          </cell>
          <cell r="G4727">
            <v>0</v>
          </cell>
          <cell r="H4727">
            <v>62.5</v>
          </cell>
          <cell r="V4727">
            <v>0</v>
          </cell>
        </row>
        <row r="4728">
          <cell r="A4728" t="str">
            <v>Chalk PT SMC 1-2016-11</v>
          </cell>
          <cell r="B4728" t="str">
            <v>Chalk PT SMC 1-2016</v>
          </cell>
          <cell r="G4728">
            <v>0.36</v>
          </cell>
          <cell r="H4728">
            <v>60.48</v>
          </cell>
          <cell r="V4728">
            <v>26.91</v>
          </cell>
        </row>
        <row r="4729">
          <cell r="A4729" t="str">
            <v>Chalk PT SMC 1-2016-12</v>
          </cell>
          <cell r="B4729" t="str">
            <v>Chalk PT SMC 1-2016</v>
          </cell>
          <cell r="G4729">
            <v>0.37</v>
          </cell>
          <cell r="H4729">
            <v>62.5</v>
          </cell>
          <cell r="V4729">
            <v>24.467600000000001</v>
          </cell>
        </row>
        <row r="4730">
          <cell r="A4730" t="str">
            <v>Chalk PT SMC 1-2017-1</v>
          </cell>
          <cell r="B4730" t="str">
            <v>Chalk PT SMC 1-2017</v>
          </cell>
          <cell r="G4730">
            <v>0.56000000000000005</v>
          </cell>
          <cell r="H4730">
            <v>62.5</v>
          </cell>
          <cell r="V4730">
            <v>35.512799999999999</v>
          </cell>
        </row>
        <row r="4731">
          <cell r="A4731" t="str">
            <v>Chalk PT SMC 1-2017-2</v>
          </cell>
          <cell r="B4731" t="str">
            <v>Chalk PT SMC 1-2017</v>
          </cell>
          <cell r="G4731">
            <v>0.08</v>
          </cell>
          <cell r="H4731">
            <v>56.45</v>
          </cell>
          <cell r="V4731">
            <v>4.8787000000000003</v>
          </cell>
        </row>
        <row r="4732">
          <cell r="A4732" t="str">
            <v>Chalk PT SMC 1-2017-3</v>
          </cell>
          <cell r="B4732" t="str">
            <v>Chalk PT SMC 1-2017</v>
          </cell>
          <cell r="G4732">
            <v>0.19</v>
          </cell>
          <cell r="H4732">
            <v>62.5</v>
          </cell>
          <cell r="V4732">
            <v>9.9432000000000009</v>
          </cell>
        </row>
        <row r="4733">
          <cell r="A4733" t="str">
            <v>Chalk PT SMC 1-2017-4</v>
          </cell>
          <cell r="B4733" t="str">
            <v>Chalk PT SMC 1-2017</v>
          </cell>
          <cell r="G4733">
            <v>0</v>
          </cell>
          <cell r="H4733">
            <v>60.48</v>
          </cell>
          <cell r="V4733">
            <v>0</v>
          </cell>
        </row>
        <row r="4734">
          <cell r="A4734" t="str">
            <v>Chalk PT SMC 1-2017-5</v>
          </cell>
          <cell r="B4734" t="str">
            <v>Chalk PT SMC 1-2017</v>
          </cell>
          <cell r="G4734">
            <v>0.19</v>
          </cell>
          <cell r="H4734">
            <v>62.5</v>
          </cell>
          <cell r="V4734">
            <v>10.2044</v>
          </cell>
        </row>
        <row r="4735">
          <cell r="A4735" t="str">
            <v>Chalk PT SMC 1-2017-6</v>
          </cell>
          <cell r="B4735" t="str">
            <v>Chalk PT SMC 1-2017</v>
          </cell>
          <cell r="G4735">
            <v>0.72</v>
          </cell>
          <cell r="H4735">
            <v>55.44</v>
          </cell>
          <cell r="V4735">
            <v>40.728400000000001</v>
          </cell>
        </row>
        <row r="4736">
          <cell r="A4736" t="str">
            <v>Chalk PT SMC 1-2017-7</v>
          </cell>
          <cell r="B4736" t="str">
            <v>Chalk PT SMC 1-2017</v>
          </cell>
          <cell r="G4736">
            <v>2.64</v>
          </cell>
          <cell r="H4736">
            <v>57.29</v>
          </cell>
          <cell r="V4736">
            <v>153.6438</v>
          </cell>
        </row>
        <row r="4737">
          <cell r="A4737" t="str">
            <v>Chalk PT SMC 1-2017-8</v>
          </cell>
          <cell r="B4737" t="str">
            <v>Chalk PT SMC 1-2017</v>
          </cell>
          <cell r="G4737">
            <v>1.74</v>
          </cell>
          <cell r="H4737">
            <v>57.29</v>
          </cell>
          <cell r="V4737">
            <v>103.46680000000001</v>
          </cell>
        </row>
        <row r="4738">
          <cell r="A4738" t="str">
            <v>Chalk PT SMC 1-2017-9</v>
          </cell>
          <cell r="B4738" t="str">
            <v>Chalk PT SMC 1-2017</v>
          </cell>
          <cell r="G4738">
            <v>0.27</v>
          </cell>
          <cell r="H4738">
            <v>55.44</v>
          </cell>
          <cell r="V4738">
            <v>15.0953</v>
          </cell>
        </row>
        <row r="4739">
          <cell r="A4739" t="str">
            <v>Chalk PT SMC 1-2017-10</v>
          </cell>
          <cell r="B4739" t="str">
            <v>Chalk PT SMC 1-2017</v>
          </cell>
          <cell r="G4739">
            <v>0</v>
          </cell>
          <cell r="H4739">
            <v>62.5</v>
          </cell>
          <cell r="V4739">
            <v>0</v>
          </cell>
        </row>
        <row r="4740">
          <cell r="A4740" t="str">
            <v>Chalk PT SMC 1-2017-11</v>
          </cell>
          <cell r="B4740" t="str">
            <v>Chalk PT SMC 1-2017</v>
          </cell>
          <cell r="G4740">
            <v>0.18</v>
          </cell>
          <cell r="H4740">
            <v>60.48</v>
          </cell>
          <cell r="V4740">
            <v>11.549899999999999</v>
          </cell>
        </row>
        <row r="4741">
          <cell r="A4741" t="str">
            <v>Chalk PT SMC 1-2017-12</v>
          </cell>
          <cell r="B4741" t="str">
            <v>Chalk PT SMC 1-2017</v>
          </cell>
          <cell r="G4741">
            <v>0.47</v>
          </cell>
          <cell r="H4741">
            <v>62.5</v>
          </cell>
          <cell r="V4741">
            <v>30.725200000000001</v>
          </cell>
        </row>
        <row r="4742">
          <cell r="A4742" t="str">
            <v>Chalk PT SMC 1-2018-1</v>
          </cell>
          <cell r="B4742" t="str">
            <v>Chalk PT SMC 1-2018</v>
          </cell>
          <cell r="G4742">
            <v>0.09</v>
          </cell>
          <cell r="H4742">
            <v>62.5</v>
          </cell>
          <cell r="V4742">
            <v>5.9187000000000003</v>
          </cell>
        </row>
        <row r="4743">
          <cell r="A4743" t="str">
            <v>Chalk PT SMC 1-2018-2</v>
          </cell>
          <cell r="B4743" t="str">
            <v>Chalk PT SMC 1-2018</v>
          </cell>
          <cell r="G4743">
            <v>0.25</v>
          </cell>
          <cell r="H4743">
            <v>56.45</v>
          </cell>
          <cell r="V4743">
            <v>14.7142</v>
          </cell>
        </row>
        <row r="4744">
          <cell r="A4744" t="str">
            <v>Chalk PT SMC 1-2018-3</v>
          </cell>
          <cell r="B4744" t="str">
            <v>Chalk PT SMC 1-2018</v>
          </cell>
          <cell r="G4744">
            <v>0.19</v>
          </cell>
          <cell r="H4744">
            <v>62.5</v>
          </cell>
          <cell r="V4744">
            <v>9.9915000000000003</v>
          </cell>
        </row>
        <row r="4745">
          <cell r="A4745" t="str">
            <v>Chalk PT SMC 1-2018-4</v>
          </cell>
          <cell r="B4745" t="str">
            <v>Chalk PT SMC 1-2018</v>
          </cell>
          <cell r="G4745">
            <v>0</v>
          </cell>
          <cell r="H4745">
            <v>60.48</v>
          </cell>
          <cell r="V4745">
            <v>0</v>
          </cell>
        </row>
        <row r="4746">
          <cell r="A4746" t="str">
            <v>Chalk PT SMC 1-2018-5</v>
          </cell>
          <cell r="B4746" t="str">
            <v>Chalk PT SMC 1-2018</v>
          </cell>
          <cell r="G4746">
            <v>0.19</v>
          </cell>
          <cell r="H4746">
            <v>62.5</v>
          </cell>
          <cell r="V4746">
            <v>10.263300000000001</v>
          </cell>
        </row>
        <row r="4747">
          <cell r="A4747" t="str">
            <v>Chalk PT SMC 1-2018-6</v>
          </cell>
          <cell r="B4747" t="str">
            <v>Chalk PT SMC 1-2018</v>
          </cell>
          <cell r="G4747">
            <v>0.52</v>
          </cell>
          <cell r="H4747">
            <v>55.44</v>
          </cell>
          <cell r="V4747">
            <v>29.287699999999997</v>
          </cell>
        </row>
        <row r="4748">
          <cell r="A4748" t="str">
            <v>Chalk PT SMC 1-2018-7</v>
          </cell>
          <cell r="B4748" t="str">
            <v>Chalk PT SMC 1-2018</v>
          </cell>
          <cell r="G4748">
            <v>3.36</v>
          </cell>
          <cell r="H4748">
            <v>57.29</v>
          </cell>
          <cell r="V4748">
            <v>203.01900000000001</v>
          </cell>
        </row>
        <row r="4749">
          <cell r="A4749" t="str">
            <v>Chalk PT SMC 1-2018-8</v>
          </cell>
          <cell r="B4749" t="str">
            <v>Chalk PT SMC 1-2018</v>
          </cell>
          <cell r="G4749">
            <v>1.95</v>
          </cell>
          <cell r="H4749">
            <v>57.29</v>
          </cell>
          <cell r="V4749">
            <v>113.5586</v>
          </cell>
        </row>
        <row r="4750">
          <cell r="A4750" t="str">
            <v>Chalk PT SMC 1-2018-9</v>
          </cell>
          <cell r="B4750" t="str">
            <v>Chalk PT SMC 1-2018</v>
          </cell>
          <cell r="G4750">
            <v>0.51</v>
          </cell>
          <cell r="H4750">
            <v>55.44</v>
          </cell>
          <cell r="V4750">
            <v>29.010400000000001</v>
          </cell>
        </row>
        <row r="4751">
          <cell r="A4751" t="str">
            <v>Chalk PT SMC 1-2018-10</v>
          </cell>
          <cell r="B4751" t="str">
            <v>Chalk PT SMC 1-2018</v>
          </cell>
          <cell r="G4751">
            <v>0</v>
          </cell>
          <cell r="H4751">
            <v>62.5</v>
          </cell>
          <cell r="V4751">
            <v>0</v>
          </cell>
        </row>
        <row r="4752">
          <cell r="A4752" t="str">
            <v>Chalk PT SMC 1-2018-11</v>
          </cell>
          <cell r="B4752" t="str">
            <v>Chalk PT SMC 1-2018</v>
          </cell>
          <cell r="G4752">
            <v>0</v>
          </cell>
          <cell r="H4752">
            <v>60.48</v>
          </cell>
          <cell r="V4752">
            <v>0</v>
          </cell>
        </row>
        <row r="4753">
          <cell r="A4753" t="str">
            <v>Chalk PT SMC 1-2018-12</v>
          </cell>
          <cell r="B4753" t="str">
            <v>Chalk PT SMC 1-2018</v>
          </cell>
          <cell r="G4753">
            <v>0.09</v>
          </cell>
          <cell r="H4753">
            <v>62.5</v>
          </cell>
          <cell r="V4753">
            <v>6.18</v>
          </cell>
        </row>
        <row r="4754">
          <cell r="A4754" t="str">
            <v>Chalk PT SMC 1-2019-1</v>
          </cell>
          <cell r="B4754" t="str">
            <v>Chalk PT SMC 1-2019</v>
          </cell>
          <cell r="G4754">
            <v>0.19</v>
          </cell>
          <cell r="H4754">
            <v>62.5</v>
          </cell>
          <cell r="V4754">
            <v>11.897</v>
          </cell>
        </row>
        <row r="4755">
          <cell r="A4755" t="str">
            <v>Chalk PT SMC 1-2019-2</v>
          </cell>
          <cell r="B4755" t="str">
            <v>Chalk PT SMC 1-2019</v>
          </cell>
          <cell r="G4755">
            <v>0.25</v>
          </cell>
          <cell r="H4755">
            <v>56.45</v>
          </cell>
          <cell r="V4755">
            <v>14.781499999999999</v>
          </cell>
        </row>
        <row r="4756">
          <cell r="A4756" t="str">
            <v>Chalk PT SMC 1-2019-3</v>
          </cell>
          <cell r="B4756" t="str">
            <v>Chalk PT SMC 1-2019</v>
          </cell>
          <cell r="G4756">
            <v>0.09</v>
          </cell>
          <cell r="H4756">
            <v>62.5</v>
          </cell>
          <cell r="V4756">
            <v>5.0175000000000001</v>
          </cell>
        </row>
        <row r="4757">
          <cell r="A4757" t="str">
            <v>Chalk PT SMC 1-2019-4</v>
          </cell>
          <cell r="B4757" t="str">
            <v>Chalk PT SMC 1-2019</v>
          </cell>
          <cell r="G4757">
            <v>0</v>
          </cell>
          <cell r="H4757">
            <v>60.48</v>
          </cell>
          <cell r="V4757">
            <v>0</v>
          </cell>
        </row>
        <row r="4758">
          <cell r="A4758" t="str">
            <v>Chalk PT SMC 1-2019-5</v>
          </cell>
          <cell r="B4758" t="str">
            <v>Chalk PT SMC 1-2019</v>
          </cell>
          <cell r="G4758">
            <v>0.19</v>
          </cell>
          <cell r="H4758">
            <v>62.5</v>
          </cell>
          <cell r="V4758">
            <v>10.3109</v>
          </cell>
        </row>
        <row r="4759">
          <cell r="A4759" t="str">
            <v>Chalk PT SMC 1-2019-6</v>
          </cell>
          <cell r="B4759" t="str">
            <v>Chalk PT SMC 1-2019</v>
          </cell>
          <cell r="G4759">
            <v>0.78</v>
          </cell>
          <cell r="H4759">
            <v>55.44</v>
          </cell>
          <cell r="V4759">
            <v>46.594499999999996</v>
          </cell>
        </row>
        <row r="4760">
          <cell r="A4760" t="str">
            <v>Chalk PT SMC 1-2019-7</v>
          </cell>
          <cell r="B4760" t="str">
            <v>Chalk PT SMC 1-2019</v>
          </cell>
          <cell r="G4760">
            <v>2.54</v>
          </cell>
          <cell r="H4760">
            <v>57.29</v>
          </cell>
          <cell r="V4760">
            <v>148.37130000000002</v>
          </cell>
        </row>
        <row r="4761">
          <cell r="A4761" t="str">
            <v>Chalk PT SMC 1-2019-8</v>
          </cell>
          <cell r="B4761" t="str">
            <v>Chalk PT SMC 1-2019</v>
          </cell>
          <cell r="G4761">
            <v>2.2000000000000002</v>
          </cell>
          <cell r="H4761">
            <v>57.29</v>
          </cell>
          <cell r="V4761">
            <v>133.7697</v>
          </cell>
        </row>
        <row r="4762">
          <cell r="A4762" t="str">
            <v>Chalk PT SMC 1-2019-9</v>
          </cell>
          <cell r="B4762" t="str">
            <v>Chalk PT SMC 1-2019</v>
          </cell>
          <cell r="G4762">
            <v>0.68</v>
          </cell>
          <cell r="H4762">
            <v>55.44</v>
          </cell>
          <cell r="V4762">
            <v>40.378</v>
          </cell>
        </row>
        <row r="4763">
          <cell r="A4763" t="str">
            <v>Chalk PT SMC 1-2019-10</v>
          </cell>
          <cell r="B4763" t="str">
            <v>Chalk PT SMC 1-2019</v>
          </cell>
          <cell r="G4763">
            <v>0</v>
          </cell>
          <cell r="H4763">
            <v>62.5</v>
          </cell>
          <cell r="V4763">
            <v>0</v>
          </cell>
        </row>
        <row r="4764">
          <cell r="A4764" t="str">
            <v>Chalk PT SMC 1-2019-11</v>
          </cell>
          <cell r="B4764" t="str">
            <v>Chalk PT SMC 1-2019</v>
          </cell>
          <cell r="G4764">
            <v>0</v>
          </cell>
          <cell r="H4764">
            <v>60.48</v>
          </cell>
          <cell r="V4764">
            <v>0</v>
          </cell>
        </row>
        <row r="4765">
          <cell r="A4765" t="str">
            <v>Chalk PT SMC 1-2019-12</v>
          </cell>
          <cell r="B4765" t="str">
            <v>Chalk PT SMC 1-2019</v>
          </cell>
          <cell r="G4765">
            <v>0.47</v>
          </cell>
          <cell r="H4765">
            <v>62.5</v>
          </cell>
          <cell r="V4765">
            <v>31.040199999999999</v>
          </cell>
        </row>
        <row r="4766">
          <cell r="A4766" t="str">
            <v>Chalk PT SMC 1-2020-1</v>
          </cell>
          <cell r="B4766" t="str">
            <v>Chalk PT SMC 1-2020</v>
          </cell>
          <cell r="G4766">
            <v>0</v>
          </cell>
          <cell r="H4766">
            <v>62.5</v>
          </cell>
          <cell r="V4766">
            <v>0</v>
          </cell>
        </row>
        <row r="4767">
          <cell r="A4767" t="str">
            <v>Chalk PT SMC 1-2020-2</v>
          </cell>
          <cell r="B4767" t="str">
            <v>Chalk PT SMC 1-2020</v>
          </cell>
          <cell r="G4767">
            <v>0</v>
          </cell>
          <cell r="H4767">
            <v>56.45</v>
          </cell>
          <cell r="V4767">
            <v>0</v>
          </cell>
        </row>
        <row r="4768">
          <cell r="A4768" t="str">
            <v>Chalk PT SMC 1-2020-3</v>
          </cell>
          <cell r="B4768" t="str">
            <v>Chalk PT SMC 1-2020</v>
          </cell>
          <cell r="G4768">
            <v>0.37</v>
          </cell>
          <cell r="H4768">
            <v>62.5</v>
          </cell>
          <cell r="V4768">
            <v>20.147000000000002</v>
          </cell>
        </row>
        <row r="4769">
          <cell r="A4769" t="str">
            <v>Chalk PT SMC 1-2020-4</v>
          </cell>
          <cell r="B4769" t="str">
            <v>Chalk PT SMC 1-2020</v>
          </cell>
          <cell r="G4769">
            <v>0</v>
          </cell>
          <cell r="H4769">
            <v>60.48</v>
          </cell>
          <cell r="V4769">
            <v>0</v>
          </cell>
        </row>
        <row r="4770">
          <cell r="A4770" t="str">
            <v>Chalk PT SMC 1-2020-5</v>
          </cell>
          <cell r="B4770" t="str">
            <v>Chalk PT SMC 1-2020</v>
          </cell>
          <cell r="G4770">
            <v>0</v>
          </cell>
          <cell r="H4770">
            <v>62.5</v>
          </cell>
          <cell r="V4770">
            <v>0</v>
          </cell>
        </row>
        <row r="4771">
          <cell r="A4771" t="str">
            <v>Chalk PT SMC 1-2020-6</v>
          </cell>
          <cell r="B4771" t="str">
            <v>Chalk PT SMC 1-2020</v>
          </cell>
          <cell r="G4771">
            <v>1.26</v>
          </cell>
          <cell r="H4771">
            <v>55.44</v>
          </cell>
          <cell r="V4771">
            <v>78.747699999999995</v>
          </cell>
        </row>
        <row r="4772">
          <cell r="A4772" t="str">
            <v>Chalk PT SMC 1-2020-7</v>
          </cell>
          <cell r="B4772" t="str">
            <v>Chalk PT SMC 1-2020</v>
          </cell>
          <cell r="G4772">
            <v>2.3199999999999998</v>
          </cell>
          <cell r="H4772">
            <v>57.29</v>
          </cell>
          <cell r="V4772">
            <v>134.09949999999998</v>
          </cell>
        </row>
        <row r="4773">
          <cell r="A4773" t="str">
            <v>Chalk PT SMC 1-2020-8</v>
          </cell>
          <cell r="B4773" t="str">
            <v>Chalk PT SMC 1-2020</v>
          </cell>
          <cell r="G4773">
            <v>2.17</v>
          </cell>
          <cell r="H4773">
            <v>57.29</v>
          </cell>
          <cell r="V4773">
            <v>131.5069</v>
          </cell>
        </row>
        <row r="4774">
          <cell r="A4774" t="str">
            <v>Chalk PT SMC 1-2020-9</v>
          </cell>
          <cell r="B4774" t="str">
            <v>Chalk PT SMC 1-2020</v>
          </cell>
          <cell r="G4774">
            <v>0.18</v>
          </cell>
          <cell r="H4774">
            <v>55.44</v>
          </cell>
          <cell r="V4774">
            <v>10.1967</v>
          </cell>
        </row>
        <row r="4775">
          <cell r="A4775" t="str">
            <v>Chalk PT SMC 1-2020-10</v>
          </cell>
          <cell r="B4775" t="str">
            <v>Chalk PT SMC 1-2020</v>
          </cell>
          <cell r="G4775">
            <v>0</v>
          </cell>
          <cell r="H4775">
            <v>62.5</v>
          </cell>
          <cell r="V4775">
            <v>0</v>
          </cell>
        </row>
        <row r="4776">
          <cell r="A4776" t="str">
            <v>Chalk PT SMC 1-2020-11</v>
          </cell>
          <cell r="B4776" t="str">
            <v>Chalk PT SMC 1-2020</v>
          </cell>
          <cell r="G4776">
            <v>0</v>
          </cell>
          <cell r="H4776">
            <v>60.48</v>
          </cell>
          <cell r="V4776">
            <v>0</v>
          </cell>
        </row>
        <row r="4777">
          <cell r="A4777" t="str">
            <v>Chalk PT SMC 1-2020-12</v>
          </cell>
          <cell r="B4777" t="str">
            <v>Chalk PT SMC 1-2020</v>
          </cell>
          <cell r="G4777">
            <v>0</v>
          </cell>
          <cell r="H4777">
            <v>62.5</v>
          </cell>
          <cell r="V4777">
            <v>0</v>
          </cell>
        </row>
        <row r="4778">
          <cell r="A4778" t="str">
            <v>Chalk PT SMC 1-2021-1</v>
          </cell>
          <cell r="B4778" t="str">
            <v>Chalk PT SMC 1-2021</v>
          </cell>
          <cell r="G4778">
            <v>0</v>
          </cell>
          <cell r="H4778">
            <v>62.5</v>
          </cell>
          <cell r="V4778">
            <v>0</v>
          </cell>
        </row>
        <row r="4779">
          <cell r="A4779" t="str">
            <v>Chalk PT SMC 1-2021-2</v>
          </cell>
          <cell r="B4779" t="str">
            <v>Chalk PT SMC 1-2021</v>
          </cell>
          <cell r="G4779">
            <v>0</v>
          </cell>
          <cell r="H4779">
            <v>56.45</v>
          </cell>
          <cell r="V4779">
            <v>0</v>
          </cell>
        </row>
        <row r="4780">
          <cell r="A4780" t="str">
            <v>Chalk PT SMC 1-2021-3</v>
          </cell>
          <cell r="B4780" t="str">
            <v>Chalk PT SMC 1-2021</v>
          </cell>
          <cell r="G4780">
            <v>0.09</v>
          </cell>
          <cell r="H4780">
            <v>62.5</v>
          </cell>
          <cell r="V4780">
            <v>5.0355999999999996</v>
          </cell>
        </row>
        <row r="4781">
          <cell r="A4781" t="str">
            <v>Chalk PT SMC 1-2021-4</v>
          </cell>
          <cell r="B4781" t="str">
            <v>Chalk PT SMC 1-2021</v>
          </cell>
          <cell r="G4781">
            <v>0</v>
          </cell>
          <cell r="H4781">
            <v>60.48</v>
          </cell>
          <cell r="V4781">
            <v>0</v>
          </cell>
        </row>
        <row r="4782">
          <cell r="A4782" t="str">
            <v>Chalk PT SMC 1-2021-5</v>
          </cell>
          <cell r="B4782" t="str">
            <v>Chalk PT SMC 1-2021</v>
          </cell>
          <cell r="G4782">
            <v>0</v>
          </cell>
          <cell r="H4782">
            <v>62.5</v>
          </cell>
          <cell r="V4782">
            <v>0</v>
          </cell>
        </row>
        <row r="4783">
          <cell r="A4783" t="str">
            <v>Chalk PT SMC 1-2021-6</v>
          </cell>
          <cell r="B4783" t="str">
            <v>Chalk PT SMC 1-2021</v>
          </cell>
          <cell r="G4783">
            <v>1.02</v>
          </cell>
          <cell r="H4783">
            <v>55.44</v>
          </cell>
          <cell r="V4783">
            <v>60.9193</v>
          </cell>
        </row>
        <row r="4784">
          <cell r="A4784" t="str">
            <v>Chalk PT SMC 1-2021-7</v>
          </cell>
          <cell r="B4784" t="str">
            <v>Chalk PT SMC 1-2021</v>
          </cell>
          <cell r="G4784">
            <v>2.7</v>
          </cell>
          <cell r="H4784">
            <v>57.29</v>
          </cell>
          <cell r="V4784">
            <v>164.4495</v>
          </cell>
        </row>
        <row r="4785">
          <cell r="A4785" t="str">
            <v>Chalk PT SMC 1-2021-8</v>
          </cell>
          <cell r="B4785" t="str">
            <v>Chalk PT SMC 1-2021</v>
          </cell>
          <cell r="G4785">
            <v>2.2799999999999998</v>
          </cell>
          <cell r="H4785">
            <v>57.29</v>
          </cell>
          <cell r="V4785">
            <v>135.48339999999999</v>
          </cell>
        </row>
        <row r="4786">
          <cell r="A4786" t="str">
            <v>Chalk PT SMC 1-2021-9</v>
          </cell>
          <cell r="B4786" t="str">
            <v>Chalk PT SMC 1-2021</v>
          </cell>
          <cell r="G4786">
            <v>0.18</v>
          </cell>
          <cell r="H4786">
            <v>55.44</v>
          </cell>
          <cell r="V4786">
            <v>10.1945</v>
          </cell>
        </row>
        <row r="4787">
          <cell r="A4787" t="str">
            <v>Chalk PT SMC 1-2021-10</v>
          </cell>
          <cell r="B4787" t="str">
            <v>Chalk PT SMC 1-2021</v>
          </cell>
          <cell r="G4787">
            <v>0</v>
          </cell>
          <cell r="H4787">
            <v>62.5</v>
          </cell>
          <cell r="V4787">
            <v>0</v>
          </cell>
        </row>
        <row r="4788">
          <cell r="A4788" t="str">
            <v>Chalk PT SMC 1-2021-11</v>
          </cell>
          <cell r="B4788" t="str">
            <v>Chalk PT SMC 1-2021</v>
          </cell>
          <cell r="G4788">
            <v>0.09</v>
          </cell>
          <cell r="H4788">
            <v>60.48</v>
          </cell>
          <cell r="V4788">
            <v>5.8631000000000002</v>
          </cell>
        </row>
        <row r="4789">
          <cell r="A4789" t="str">
            <v>Chalk PT SMC 1-2021-12</v>
          </cell>
          <cell r="B4789" t="str">
            <v>Chalk PT SMC 1-2021</v>
          </cell>
          <cell r="G4789">
            <v>0.19</v>
          </cell>
          <cell r="H4789">
            <v>62.5</v>
          </cell>
          <cell r="V4789">
            <v>12.4642</v>
          </cell>
        </row>
        <row r="4790">
          <cell r="A4790" t="str">
            <v>Chalk PT SMC 1-2022-1</v>
          </cell>
          <cell r="B4790" t="str">
            <v>Chalk PT SMC 1-2022</v>
          </cell>
          <cell r="G4790">
            <v>0.09</v>
          </cell>
          <cell r="H4790">
            <v>62.5</v>
          </cell>
          <cell r="V4790">
            <v>5.9745999999999997</v>
          </cell>
        </row>
        <row r="4791">
          <cell r="A4791" t="str">
            <v>Chalk PT SMC 1-2022-2</v>
          </cell>
          <cell r="B4791" t="str">
            <v>Chalk PT SMC 1-2022</v>
          </cell>
          <cell r="G4791">
            <v>0</v>
          </cell>
          <cell r="H4791">
            <v>56.45</v>
          </cell>
          <cell r="V4791">
            <v>0</v>
          </cell>
        </row>
        <row r="4792">
          <cell r="A4792" t="str">
            <v>Chalk PT SMC 1-2022-3</v>
          </cell>
          <cell r="B4792" t="str">
            <v>Chalk PT SMC 1-2022</v>
          </cell>
          <cell r="G4792">
            <v>0.09</v>
          </cell>
          <cell r="H4792">
            <v>62.5</v>
          </cell>
          <cell r="V4792">
            <v>5.0415999999999999</v>
          </cell>
        </row>
        <row r="4793">
          <cell r="A4793" t="str">
            <v>Chalk PT SMC 1-2022-4</v>
          </cell>
          <cell r="B4793" t="str">
            <v>Chalk PT SMC 1-2022</v>
          </cell>
          <cell r="G4793">
            <v>0</v>
          </cell>
          <cell r="H4793">
            <v>60.48</v>
          </cell>
          <cell r="V4793">
            <v>0</v>
          </cell>
        </row>
        <row r="4794">
          <cell r="A4794" t="str">
            <v>Chalk PT SMC 1-2022-5</v>
          </cell>
          <cell r="B4794" t="str">
            <v>Chalk PT SMC 1-2022</v>
          </cell>
          <cell r="G4794">
            <v>0.19</v>
          </cell>
          <cell r="H4794">
            <v>62.5</v>
          </cell>
          <cell r="V4794">
            <v>10.340399999999999</v>
          </cell>
        </row>
        <row r="4795">
          <cell r="A4795" t="str">
            <v>Chalk PT SMC 1-2022-6</v>
          </cell>
          <cell r="B4795" t="str">
            <v>Chalk PT SMC 1-2022</v>
          </cell>
          <cell r="G4795">
            <v>1.17</v>
          </cell>
          <cell r="H4795">
            <v>55.44</v>
          </cell>
          <cell r="V4795">
            <v>69.620199999999997</v>
          </cell>
        </row>
        <row r="4796">
          <cell r="A4796" t="str">
            <v>Chalk PT SMC 1-2022-7</v>
          </cell>
          <cell r="B4796" t="str">
            <v>Chalk PT SMC 1-2022</v>
          </cell>
          <cell r="G4796">
            <v>2.94</v>
          </cell>
          <cell r="H4796">
            <v>57.29</v>
          </cell>
          <cell r="V4796">
            <v>177.88590000000002</v>
          </cell>
        </row>
        <row r="4797">
          <cell r="A4797" t="str">
            <v>Chalk PT SMC 1-2022-8</v>
          </cell>
          <cell r="B4797" t="str">
            <v>Chalk PT SMC 1-2022</v>
          </cell>
          <cell r="G4797">
            <v>2.64</v>
          </cell>
          <cell r="H4797">
            <v>57.29</v>
          </cell>
          <cell r="V4797">
            <v>163.9</v>
          </cell>
        </row>
        <row r="4798">
          <cell r="A4798" t="str">
            <v>Chalk PT SMC 1-2022-9</v>
          </cell>
          <cell r="B4798" t="str">
            <v>Chalk PT SMC 1-2022</v>
          </cell>
          <cell r="G4798">
            <v>0</v>
          </cell>
          <cell r="H4798">
            <v>55.44</v>
          </cell>
          <cell r="V4798">
            <v>0</v>
          </cell>
        </row>
        <row r="4799">
          <cell r="A4799" t="str">
            <v>Chalk PT SMC 1-2022-10</v>
          </cell>
          <cell r="B4799" t="str">
            <v>Chalk PT SMC 1-2022</v>
          </cell>
          <cell r="G4799">
            <v>0</v>
          </cell>
          <cell r="H4799">
            <v>62.5</v>
          </cell>
          <cell r="V4799">
            <v>0</v>
          </cell>
        </row>
        <row r="4800">
          <cell r="A4800" t="str">
            <v>Chalk PT SMC 1-2022-11</v>
          </cell>
          <cell r="B4800" t="str">
            <v>Chalk PT SMC 1-2022</v>
          </cell>
          <cell r="G4800">
            <v>0</v>
          </cell>
          <cell r="H4800">
            <v>60.48</v>
          </cell>
          <cell r="V4800">
            <v>0</v>
          </cell>
        </row>
        <row r="4801">
          <cell r="A4801" t="str">
            <v>Chalk PT SMC 1-2022-12</v>
          </cell>
          <cell r="B4801" t="str">
            <v>Chalk PT SMC 1-2022</v>
          </cell>
          <cell r="G4801">
            <v>0.09</v>
          </cell>
          <cell r="H4801">
            <v>62.5</v>
          </cell>
          <cell r="V4801">
            <v>6.2288999999999994</v>
          </cell>
        </row>
        <row r="4802">
          <cell r="A4802" t="str">
            <v>--</v>
          </cell>
          <cell r="B4802" t="str">
            <v>-</v>
          </cell>
          <cell r="V4802">
            <v>0</v>
          </cell>
        </row>
        <row r="4803">
          <cell r="A4803" t="str">
            <v>--</v>
          </cell>
          <cell r="B4803" t="str">
            <v>-</v>
          </cell>
          <cell r="V4803">
            <v>0</v>
          </cell>
        </row>
        <row r="4804">
          <cell r="A4804" t="str">
            <v>--</v>
          </cell>
          <cell r="B4804" t="str">
            <v>-</v>
          </cell>
          <cell r="V4804">
            <v>0</v>
          </cell>
        </row>
        <row r="4805">
          <cell r="A4805" t="str">
            <v>Panda 1-2003-4</v>
          </cell>
          <cell r="B4805" t="str">
            <v>Panda 1-2003</v>
          </cell>
          <cell r="G4805">
            <v>12.34</v>
          </cell>
          <cell r="H4805">
            <v>165.6</v>
          </cell>
          <cell r="V4805">
            <v>637.72879999999998</v>
          </cell>
        </row>
        <row r="4806">
          <cell r="A4806" t="str">
            <v>Panda 1-2003-5</v>
          </cell>
          <cell r="B4806" t="str">
            <v>Panda 1-2003</v>
          </cell>
          <cell r="G4806">
            <v>21.64</v>
          </cell>
          <cell r="H4806">
            <v>171.12</v>
          </cell>
          <cell r="V4806">
            <v>1261.5413000000001</v>
          </cell>
        </row>
        <row r="4807">
          <cell r="A4807" t="str">
            <v>Panda 1-2003-6</v>
          </cell>
          <cell r="B4807" t="str">
            <v>Panda 1-2003</v>
          </cell>
          <cell r="G4807">
            <v>22.11</v>
          </cell>
          <cell r="H4807">
            <v>165.6</v>
          </cell>
          <cell r="V4807">
            <v>1257.1088</v>
          </cell>
        </row>
        <row r="4808">
          <cell r="A4808" t="str">
            <v>Panda 1-2003-7</v>
          </cell>
          <cell r="B4808" t="str">
            <v>Panda 1-2003</v>
          </cell>
          <cell r="G4808">
            <v>46.09</v>
          </cell>
          <cell r="H4808">
            <v>171.12</v>
          </cell>
          <cell r="V4808">
            <v>2791.8987000000002</v>
          </cell>
        </row>
        <row r="4809">
          <cell r="A4809" t="str">
            <v>Panda 1-2003-8</v>
          </cell>
          <cell r="B4809" t="str">
            <v>Panda 1-2003</v>
          </cell>
          <cell r="G4809">
            <v>44.99</v>
          </cell>
          <cell r="H4809">
            <v>171.12</v>
          </cell>
          <cell r="V4809">
            <v>2646.5208000000002</v>
          </cell>
        </row>
        <row r="4810">
          <cell r="A4810" t="str">
            <v>Panda 1-2003-9</v>
          </cell>
          <cell r="B4810" t="str">
            <v>Panda 1-2003</v>
          </cell>
          <cell r="G4810">
            <v>14.54</v>
          </cell>
          <cell r="H4810">
            <v>165.6</v>
          </cell>
          <cell r="V4810">
            <v>823.69920000000002</v>
          </cell>
        </row>
        <row r="4811">
          <cell r="A4811" t="str">
            <v>Panda 1-2003-10</v>
          </cell>
          <cell r="B4811" t="str">
            <v>Panda 1-2003</v>
          </cell>
          <cell r="G4811">
            <v>12.66</v>
          </cell>
          <cell r="H4811">
            <v>171.12</v>
          </cell>
          <cell r="V4811">
            <v>682.94549999999992</v>
          </cell>
        </row>
        <row r="4812">
          <cell r="A4812" t="str">
            <v>Panda 1-2003-11</v>
          </cell>
          <cell r="B4812" t="str">
            <v>Panda 1-2003</v>
          </cell>
          <cell r="G4812">
            <v>15.73</v>
          </cell>
          <cell r="H4812">
            <v>165.6</v>
          </cell>
          <cell r="V4812">
            <v>914.72850000000005</v>
          </cell>
        </row>
        <row r="4813">
          <cell r="A4813" t="str">
            <v>Panda 1-2003-12</v>
          </cell>
          <cell r="B4813" t="str">
            <v>Panda 1-2003</v>
          </cell>
          <cell r="G4813">
            <v>17.48</v>
          </cell>
          <cell r="H4813">
            <v>171.12</v>
          </cell>
          <cell r="V4813">
            <v>1148.5430999999999</v>
          </cell>
        </row>
        <row r="4814">
          <cell r="A4814" t="str">
            <v>Panda 1-2004-1</v>
          </cell>
          <cell r="B4814" t="str">
            <v>Panda 1-2004</v>
          </cell>
          <cell r="G4814">
            <v>10.31</v>
          </cell>
          <cell r="H4814">
            <v>171.12</v>
          </cell>
          <cell r="V4814">
            <v>545.96090000000004</v>
          </cell>
        </row>
        <row r="4815">
          <cell r="A4815" t="str">
            <v>Panda 1-2004-2</v>
          </cell>
          <cell r="B4815" t="str">
            <v>Panda 1-2004</v>
          </cell>
          <cell r="G4815">
            <v>4.1399999999999997</v>
          </cell>
          <cell r="H4815">
            <v>154.56</v>
          </cell>
          <cell r="V4815">
            <v>194.24709999999999</v>
          </cell>
        </row>
        <row r="4816">
          <cell r="A4816" t="str">
            <v>Panda 1-2004-3</v>
          </cell>
          <cell r="B4816" t="str">
            <v>Panda 1-2004</v>
          </cell>
          <cell r="G4816">
            <v>5.09</v>
          </cell>
          <cell r="H4816">
            <v>171.12</v>
          </cell>
          <cell r="V4816">
            <v>240.01689999999999</v>
          </cell>
        </row>
        <row r="4817">
          <cell r="A4817" t="str">
            <v>Panda 1-2004-4</v>
          </cell>
          <cell r="B4817" t="str">
            <v>Panda 1-2004</v>
          </cell>
          <cell r="G4817">
            <v>6.41</v>
          </cell>
          <cell r="H4817">
            <v>165.6</v>
          </cell>
          <cell r="V4817">
            <v>290.98839999999996</v>
          </cell>
        </row>
        <row r="4818">
          <cell r="A4818" t="str">
            <v>Panda 1-2004-5</v>
          </cell>
          <cell r="B4818" t="str">
            <v>Panda 1-2004</v>
          </cell>
          <cell r="G4818">
            <v>5.6</v>
          </cell>
          <cell r="H4818">
            <v>171.12</v>
          </cell>
          <cell r="V4818">
            <v>249.41920000000002</v>
          </cell>
        </row>
        <row r="4819">
          <cell r="A4819" t="str">
            <v>Panda 1-2004-6</v>
          </cell>
          <cell r="B4819" t="str">
            <v>Panda 1-2004</v>
          </cell>
          <cell r="G4819">
            <v>14.69</v>
          </cell>
          <cell r="H4819">
            <v>165.6</v>
          </cell>
          <cell r="V4819">
            <v>799.74879999999996</v>
          </cell>
        </row>
        <row r="4820">
          <cell r="A4820" t="str">
            <v>Panda 1-2004-7</v>
          </cell>
          <cell r="B4820" t="str">
            <v>Panda 1-2004</v>
          </cell>
          <cell r="G4820">
            <v>31.95</v>
          </cell>
          <cell r="H4820">
            <v>171.12</v>
          </cell>
          <cell r="V4820">
            <v>1711.2427</v>
          </cell>
        </row>
        <row r="4821">
          <cell r="A4821" t="str">
            <v>Panda 1-2004-8</v>
          </cell>
          <cell r="B4821" t="str">
            <v>Panda 1-2004</v>
          </cell>
          <cell r="G4821">
            <v>32.090000000000003</v>
          </cell>
          <cell r="H4821">
            <v>171.12</v>
          </cell>
          <cell r="V4821">
            <v>1682.3708000000001</v>
          </cell>
        </row>
        <row r="4822">
          <cell r="A4822" t="str">
            <v>Panda 1-2004-9</v>
          </cell>
          <cell r="B4822" t="str">
            <v>Panda 1-2004</v>
          </cell>
          <cell r="G4822">
            <v>8.48</v>
          </cell>
          <cell r="H4822">
            <v>165.6</v>
          </cell>
          <cell r="V4822">
            <v>426.98169999999999</v>
          </cell>
        </row>
        <row r="4823">
          <cell r="A4823" t="str">
            <v>Panda 1-2004-10</v>
          </cell>
          <cell r="B4823" t="str">
            <v>Panda 1-2004</v>
          </cell>
          <cell r="G4823">
            <v>1.02</v>
          </cell>
          <cell r="H4823">
            <v>171.12</v>
          </cell>
          <cell r="V4823">
            <v>47.980699999999999</v>
          </cell>
        </row>
        <row r="4824">
          <cell r="A4824" t="str">
            <v>Panda 1-2004-11</v>
          </cell>
          <cell r="B4824" t="str">
            <v>Panda 1-2004</v>
          </cell>
          <cell r="G4824">
            <v>4.93</v>
          </cell>
          <cell r="H4824">
            <v>165.6</v>
          </cell>
          <cell r="V4824">
            <v>278.31900000000002</v>
          </cell>
        </row>
        <row r="4825">
          <cell r="A4825" t="str">
            <v>Panda 1-2004-12</v>
          </cell>
          <cell r="B4825" t="str">
            <v>Panda 1-2004</v>
          </cell>
          <cell r="G4825">
            <v>8.91</v>
          </cell>
          <cell r="H4825">
            <v>171.12</v>
          </cell>
          <cell r="V4825">
            <v>500.00649999999996</v>
          </cell>
        </row>
        <row r="4826">
          <cell r="A4826" t="str">
            <v>Panda 1-2005-1</v>
          </cell>
          <cell r="B4826" t="str">
            <v>Panda 1-2005</v>
          </cell>
          <cell r="G4826">
            <v>9.42</v>
          </cell>
          <cell r="H4826">
            <v>171.12</v>
          </cell>
          <cell r="V4826">
            <v>473.4402</v>
          </cell>
        </row>
        <row r="4827">
          <cell r="A4827" t="str">
            <v>Panda 1-2005-2</v>
          </cell>
          <cell r="B4827" t="str">
            <v>Panda 1-2005</v>
          </cell>
          <cell r="G4827">
            <v>3.68</v>
          </cell>
          <cell r="H4827">
            <v>154.56</v>
          </cell>
          <cell r="V4827">
            <v>160.28489999999999</v>
          </cell>
        </row>
        <row r="4828">
          <cell r="A4828" t="str">
            <v>Panda 1-2005-3</v>
          </cell>
          <cell r="B4828" t="str">
            <v>Panda 1-2005</v>
          </cell>
          <cell r="G4828">
            <v>5.35</v>
          </cell>
          <cell r="H4828">
            <v>171.12</v>
          </cell>
          <cell r="V4828">
            <v>236.24809999999999</v>
          </cell>
        </row>
        <row r="4829">
          <cell r="A4829" t="str">
            <v>Panda 1-2005-4</v>
          </cell>
          <cell r="B4829" t="str">
            <v>Panda 1-2005</v>
          </cell>
          <cell r="G4829">
            <v>3.89</v>
          </cell>
          <cell r="H4829">
            <v>165.6</v>
          </cell>
          <cell r="V4829">
            <v>154.77709999999999</v>
          </cell>
        </row>
        <row r="4830">
          <cell r="A4830" t="str">
            <v>Panda 1-2005-5</v>
          </cell>
          <cell r="B4830" t="str">
            <v>Panda 1-2005</v>
          </cell>
          <cell r="G4830">
            <v>5.04</v>
          </cell>
          <cell r="H4830">
            <v>171.12</v>
          </cell>
          <cell r="V4830">
            <v>220.68690000000001</v>
          </cell>
        </row>
        <row r="4831">
          <cell r="A4831" t="str">
            <v>Panda 1-2005-6</v>
          </cell>
          <cell r="B4831" t="str">
            <v>Panda 1-2005</v>
          </cell>
          <cell r="G4831">
            <v>20.48</v>
          </cell>
          <cell r="H4831">
            <v>165.6</v>
          </cell>
          <cell r="V4831">
            <v>1027.4072999999999</v>
          </cell>
        </row>
        <row r="4832">
          <cell r="A4832" t="str">
            <v>Panda 1-2005-7</v>
          </cell>
          <cell r="B4832" t="str">
            <v>Panda 1-2005</v>
          </cell>
          <cell r="G4832">
            <v>35.4</v>
          </cell>
          <cell r="H4832">
            <v>171.12</v>
          </cell>
          <cell r="V4832">
            <v>1749.1362999999999</v>
          </cell>
        </row>
        <row r="4833">
          <cell r="A4833" t="str">
            <v>Panda 1-2005-8</v>
          </cell>
          <cell r="B4833" t="str">
            <v>Panda 1-2005</v>
          </cell>
          <cell r="G4833">
            <v>30.22</v>
          </cell>
          <cell r="H4833">
            <v>171.12</v>
          </cell>
          <cell r="V4833">
            <v>1446.5</v>
          </cell>
        </row>
        <row r="4834">
          <cell r="A4834" t="str">
            <v>Panda 1-2005-9</v>
          </cell>
          <cell r="B4834" t="str">
            <v>Panda 1-2005</v>
          </cell>
          <cell r="G4834">
            <v>10</v>
          </cell>
          <cell r="H4834">
            <v>165.6</v>
          </cell>
          <cell r="V4834">
            <v>465.8383</v>
          </cell>
        </row>
        <row r="4835">
          <cell r="A4835" t="str">
            <v>Panda 1-2005-10</v>
          </cell>
          <cell r="B4835" t="str">
            <v>Panda 1-2005</v>
          </cell>
          <cell r="G4835">
            <v>0.51</v>
          </cell>
          <cell r="H4835">
            <v>171.12</v>
          </cell>
          <cell r="V4835">
            <v>21.907499999999999</v>
          </cell>
        </row>
        <row r="4836">
          <cell r="A4836" t="str">
            <v>Panda 1-2005-11</v>
          </cell>
          <cell r="B4836" t="str">
            <v>Panda 1-2005</v>
          </cell>
          <cell r="G4836">
            <v>7.15</v>
          </cell>
          <cell r="H4836">
            <v>165.6</v>
          </cell>
          <cell r="V4836">
            <v>353.40039999999999</v>
          </cell>
        </row>
        <row r="4837">
          <cell r="A4837" t="str">
            <v>Panda 1-2005-12</v>
          </cell>
          <cell r="B4837" t="str">
            <v>Panda 1-2005</v>
          </cell>
          <cell r="G4837">
            <v>6.11</v>
          </cell>
          <cell r="H4837">
            <v>171.12</v>
          </cell>
          <cell r="V4837">
            <v>303.02809999999999</v>
          </cell>
        </row>
        <row r="4838">
          <cell r="A4838" t="str">
            <v>Panda 1-2006-1</v>
          </cell>
          <cell r="B4838" t="str">
            <v>Panda 1-2006</v>
          </cell>
          <cell r="G4838">
            <v>13.78</v>
          </cell>
          <cell r="H4838">
            <v>171.12</v>
          </cell>
          <cell r="V4838">
            <v>656.41189999999995</v>
          </cell>
        </row>
        <row r="4839">
          <cell r="A4839" t="str">
            <v>Panda 1-2006-2</v>
          </cell>
          <cell r="B4839" t="str">
            <v>Panda 1-2006</v>
          </cell>
          <cell r="G4839">
            <v>6.27</v>
          </cell>
          <cell r="H4839">
            <v>154.56</v>
          </cell>
          <cell r="V4839">
            <v>269.76949999999999</v>
          </cell>
        </row>
        <row r="4840">
          <cell r="A4840" t="str">
            <v>Panda 1-2006-3</v>
          </cell>
          <cell r="B4840" t="str">
            <v>Panda 1-2006</v>
          </cell>
          <cell r="G4840">
            <v>9.24</v>
          </cell>
          <cell r="H4840">
            <v>171.12</v>
          </cell>
          <cell r="V4840">
            <v>365.72250000000003</v>
          </cell>
        </row>
        <row r="4841">
          <cell r="A4841" t="str">
            <v>Panda 1-2006-4</v>
          </cell>
          <cell r="B4841" t="str">
            <v>Panda 1-2006</v>
          </cell>
          <cell r="G4841">
            <v>9.31</v>
          </cell>
          <cell r="H4841">
            <v>165.6</v>
          </cell>
          <cell r="V4841">
            <v>365.8655</v>
          </cell>
        </row>
        <row r="4842">
          <cell r="A4842" t="str">
            <v>Panda 1-2006-5</v>
          </cell>
          <cell r="B4842" t="str">
            <v>Panda 1-2006</v>
          </cell>
          <cell r="G4842">
            <v>10.36</v>
          </cell>
          <cell r="H4842">
            <v>171.12</v>
          </cell>
          <cell r="V4842">
            <v>435.86369999999999</v>
          </cell>
        </row>
        <row r="4843">
          <cell r="A4843" t="str">
            <v>Panda 1-2006-6</v>
          </cell>
          <cell r="B4843" t="str">
            <v>Panda 1-2006</v>
          </cell>
          <cell r="G4843">
            <v>23.83</v>
          </cell>
          <cell r="H4843">
            <v>165.6</v>
          </cell>
          <cell r="V4843">
            <v>1093.96</v>
          </cell>
        </row>
        <row r="4844">
          <cell r="A4844" t="str">
            <v>Panda 1-2006-7</v>
          </cell>
          <cell r="B4844" t="str">
            <v>Panda 1-2006</v>
          </cell>
          <cell r="G4844">
            <v>41.7</v>
          </cell>
          <cell r="H4844">
            <v>171.12</v>
          </cell>
          <cell r="V4844">
            <v>1895.4031</v>
          </cell>
        </row>
        <row r="4845">
          <cell r="A4845" t="str">
            <v>Panda 1-2006-8</v>
          </cell>
          <cell r="B4845" t="str">
            <v>Panda 1-2006</v>
          </cell>
          <cell r="G4845">
            <v>34.119999999999997</v>
          </cell>
          <cell r="H4845">
            <v>171.12</v>
          </cell>
          <cell r="V4845">
            <v>1555.8012999999999</v>
          </cell>
        </row>
        <row r="4846">
          <cell r="A4846" t="str">
            <v>Panda 1-2006-9</v>
          </cell>
          <cell r="B4846" t="str">
            <v>Panda 1-2006</v>
          </cell>
          <cell r="G4846">
            <v>16.93</v>
          </cell>
          <cell r="H4846">
            <v>165.6</v>
          </cell>
          <cell r="V4846">
            <v>780.21</v>
          </cell>
        </row>
        <row r="4847">
          <cell r="A4847" t="str">
            <v>Panda 1-2006-10</v>
          </cell>
          <cell r="B4847" t="str">
            <v>Panda 1-2006</v>
          </cell>
          <cell r="G4847">
            <v>3.6</v>
          </cell>
          <cell r="H4847">
            <v>171.12</v>
          </cell>
          <cell r="V4847">
            <v>148.2106</v>
          </cell>
        </row>
        <row r="4848">
          <cell r="A4848" t="str">
            <v>Panda 1-2006-11</v>
          </cell>
          <cell r="B4848" t="str">
            <v>Panda 1-2006</v>
          </cell>
          <cell r="G4848">
            <v>12.12</v>
          </cell>
          <cell r="H4848">
            <v>165.6</v>
          </cell>
          <cell r="V4848">
            <v>581.52499999999998</v>
          </cell>
        </row>
        <row r="4849">
          <cell r="A4849" t="str">
            <v>Panda 1-2006-12</v>
          </cell>
          <cell r="B4849" t="str">
            <v>Panda 1-2006</v>
          </cell>
          <cell r="G4849">
            <v>13.89</v>
          </cell>
          <cell r="H4849">
            <v>171.12</v>
          </cell>
          <cell r="V4849">
            <v>696.22839999999997</v>
          </cell>
        </row>
        <row r="4850">
          <cell r="A4850" t="str">
            <v>Panda 1-2007-1</v>
          </cell>
          <cell r="B4850" t="str">
            <v>Panda 1-2007</v>
          </cell>
          <cell r="G4850">
            <v>23.04</v>
          </cell>
          <cell r="H4850">
            <v>171.12</v>
          </cell>
          <cell r="V4850">
            <v>1033.2817</v>
          </cell>
        </row>
        <row r="4851">
          <cell r="A4851" t="str">
            <v>Panda 1-2007-2</v>
          </cell>
          <cell r="B4851" t="str">
            <v>Panda 1-2007</v>
          </cell>
          <cell r="G4851">
            <v>12.63</v>
          </cell>
          <cell r="H4851">
            <v>154.56</v>
          </cell>
          <cell r="V4851">
            <v>513.87300000000005</v>
          </cell>
        </row>
        <row r="4852">
          <cell r="A4852" t="str">
            <v>Panda 1-2007-3</v>
          </cell>
          <cell r="B4852" t="str">
            <v>Panda 1-2007</v>
          </cell>
          <cell r="G4852">
            <v>22.97</v>
          </cell>
          <cell r="H4852">
            <v>171.12</v>
          </cell>
          <cell r="V4852">
            <v>868.56510000000003</v>
          </cell>
        </row>
        <row r="4853">
          <cell r="A4853" t="str">
            <v>Panda 1-2007-4</v>
          </cell>
          <cell r="B4853" t="str">
            <v>Panda 1-2007</v>
          </cell>
          <cell r="G4853">
            <v>13.95</v>
          </cell>
          <cell r="H4853">
            <v>165.6</v>
          </cell>
          <cell r="V4853">
            <v>541.91219999999998</v>
          </cell>
        </row>
        <row r="4854">
          <cell r="A4854" t="str">
            <v>Panda 1-2007-5</v>
          </cell>
          <cell r="B4854" t="str">
            <v>Panda 1-2007</v>
          </cell>
          <cell r="G4854">
            <v>10.7</v>
          </cell>
          <cell r="H4854">
            <v>171.12</v>
          </cell>
          <cell r="V4854">
            <v>437.4228</v>
          </cell>
        </row>
        <row r="4855">
          <cell r="A4855" t="str">
            <v>Panda 1-2007-6</v>
          </cell>
          <cell r="B4855" t="str">
            <v>Panda 1-2007</v>
          </cell>
          <cell r="G4855">
            <v>29.28</v>
          </cell>
          <cell r="H4855">
            <v>165.6</v>
          </cell>
          <cell r="V4855">
            <v>1237.9402</v>
          </cell>
        </row>
        <row r="4856">
          <cell r="A4856" t="str">
            <v>Panda 1-2007-7</v>
          </cell>
          <cell r="B4856" t="str">
            <v>Panda 1-2007</v>
          </cell>
          <cell r="G4856">
            <v>48.06</v>
          </cell>
          <cell r="H4856">
            <v>171.12</v>
          </cell>
          <cell r="V4856">
            <v>2183.2840999999999</v>
          </cell>
        </row>
        <row r="4857">
          <cell r="A4857" t="str">
            <v>Panda 1-2007-8</v>
          </cell>
          <cell r="B4857" t="str">
            <v>Panda 1-2007</v>
          </cell>
          <cell r="G4857">
            <v>37.39</v>
          </cell>
          <cell r="H4857">
            <v>171.12</v>
          </cell>
          <cell r="V4857">
            <v>1598.8003999999999</v>
          </cell>
        </row>
        <row r="4858">
          <cell r="A4858" t="str">
            <v>Panda 1-2007-9</v>
          </cell>
          <cell r="B4858" t="str">
            <v>Panda 1-2007</v>
          </cell>
          <cell r="G4858">
            <v>22.22</v>
          </cell>
          <cell r="H4858">
            <v>165.6</v>
          </cell>
          <cell r="V4858">
            <v>923.6</v>
          </cell>
        </row>
        <row r="4859">
          <cell r="A4859" t="str">
            <v>Panda 1-2007-10</v>
          </cell>
          <cell r="B4859" t="str">
            <v>Panda 1-2007</v>
          </cell>
          <cell r="G4859">
            <v>10.73</v>
          </cell>
          <cell r="H4859">
            <v>171.12</v>
          </cell>
          <cell r="V4859">
            <v>434.47719999999998</v>
          </cell>
        </row>
        <row r="4860">
          <cell r="A4860" t="str">
            <v>Panda 1-2007-11</v>
          </cell>
          <cell r="B4860" t="str">
            <v>Panda 1-2007</v>
          </cell>
          <cell r="G4860">
            <v>18.48</v>
          </cell>
          <cell r="H4860">
            <v>165.6</v>
          </cell>
          <cell r="V4860">
            <v>828.78419999999994</v>
          </cell>
        </row>
        <row r="4861">
          <cell r="A4861" t="str">
            <v>Panda 1-2007-12</v>
          </cell>
          <cell r="B4861" t="str">
            <v>Panda 1-2007</v>
          </cell>
          <cell r="G4861">
            <v>16.3</v>
          </cell>
          <cell r="H4861">
            <v>171.12</v>
          </cell>
          <cell r="V4861">
            <v>784.30099999999993</v>
          </cell>
        </row>
        <row r="4862">
          <cell r="A4862" t="str">
            <v>Panda 1-2008-1</v>
          </cell>
          <cell r="B4862" t="str">
            <v>Panda 1-2008</v>
          </cell>
          <cell r="G4862">
            <v>26.51</v>
          </cell>
          <cell r="H4862">
            <v>171.12</v>
          </cell>
          <cell r="V4862">
            <v>1235.2441000000001</v>
          </cell>
        </row>
        <row r="4863">
          <cell r="A4863" t="str">
            <v>Panda 1-2008-2</v>
          </cell>
          <cell r="B4863" t="str">
            <v>Panda 1-2008</v>
          </cell>
          <cell r="G4863">
            <v>14.03</v>
          </cell>
          <cell r="H4863">
            <v>154.56</v>
          </cell>
          <cell r="V4863">
            <v>599.70060000000001</v>
          </cell>
        </row>
        <row r="4864">
          <cell r="A4864" t="str">
            <v>Panda 1-2008-3</v>
          </cell>
          <cell r="B4864" t="str">
            <v>Panda 1-2008</v>
          </cell>
          <cell r="G4864">
            <v>19.62</v>
          </cell>
          <cell r="H4864">
            <v>171.12</v>
          </cell>
          <cell r="V4864">
            <v>779.72450000000003</v>
          </cell>
        </row>
        <row r="4865">
          <cell r="A4865" t="str">
            <v>Panda 1-2008-4</v>
          </cell>
          <cell r="B4865" t="str">
            <v>Panda 1-2008</v>
          </cell>
          <cell r="G4865">
            <v>11.28</v>
          </cell>
          <cell r="H4865">
            <v>165.6</v>
          </cell>
          <cell r="V4865">
            <v>443.82429999999999</v>
          </cell>
        </row>
        <row r="4866">
          <cell r="A4866" t="str">
            <v>Panda 1-2008-5</v>
          </cell>
          <cell r="B4866" t="str">
            <v>Panda 1-2008</v>
          </cell>
          <cell r="G4866">
            <v>18.149999999999999</v>
          </cell>
          <cell r="H4866">
            <v>171.12</v>
          </cell>
          <cell r="V4866">
            <v>725.81849999999997</v>
          </cell>
        </row>
        <row r="4867">
          <cell r="A4867" t="str">
            <v>Panda 1-2008-6</v>
          </cell>
          <cell r="B4867" t="str">
            <v>Panda 1-2008</v>
          </cell>
          <cell r="G4867">
            <v>31.97</v>
          </cell>
          <cell r="H4867">
            <v>165.6</v>
          </cell>
          <cell r="V4867">
            <v>1361.7353000000001</v>
          </cell>
        </row>
        <row r="4868">
          <cell r="A4868" t="str">
            <v>Panda 1-2008-7</v>
          </cell>
          <cell r="B4868" t="str">
            <v>Panda 1-2008</v>
          </cell>
          <cell r="G4868">
            <v>51.95</v>
          </cell>
          <cell r="H4868">
            <v>171.12</v>
          </cell>
          <cell r="V4868">
            <v>2312.5288999999998</v>
          </cell>
        </row>
        <row r="4869">
          <cell r="A4869" t="str">
            <v>Panda 1-2008-8</v>
          </cell>
          <cell r="B4869" t="str">
            <v>Panda 1-2008</v>
          </cell>
          <cell r="G4869">
            <v>47.62</v>
          </cell>
          <cell r="H4869">
            <v>171.12</v>
          </cell>
          <cell r="V4869">
            <v>2023.6061</v>
          </cell>
        </row>
        <row r="4870">
          <cell r="A4870" t="str">
            <v>Panda 1-2008-9</v>
          </cell>
          <cell r="B4870" t="str">
            <v>Panda 1-2008</v>
          </cell>
          <cell r="G4870">
            <v>24.89</v>
          </cell>
          <cell r="H4870">
            <v>165.6</v>
          </cell>
          <cell r="V4870">
            <v>1033.3870999999999</v>
          </cell>
        </row>
        <row r="4871">
          <cell r="A4871" t="str">
            <v>Panda 1-2008-10</v>
          </cell>
          <cell r="B4871" t="str">
            <v>Panda 1-2008</v>
          </cell>
          <cell r="G4871">
            <v>11.76</v>
          </cell>
          <cell r="H4871">
            <v>171.12</v>
          </cell>
          <cell r="V4871">
            <v>499.11290000000002</v>
          </cell>
        </row>
        <row r="4872">
          <cell r="A4872" t="str">
            <v>Panda 1-2008-11</v>
          </cell>
          <cell r="B4872" t="str">
            <v>Panda 1-2008</v>
          </cell>
          <cell r="G4872">
            <v>17.5</v>
          </cell>
          <cell r="H4872">
            <v>165.6</v>
          </cell>
          <cell r="V4872">
            <v>810.23059999999998</v>
          </cell>
        </row>
        <row r="4873">
          <cell r="A4873" t="str">
            <v>Panda 1-2008-12</v>
          </cell>
          <cell r="B4873" t="str">
            <v>Panda 1-2008</v>
          </cell>
          <cell r="G4873">
            <v>18.329999999999998</v>
          </cell>
          <cell r="H4873">
            <v>171.12</v>
          </cell>
          <cell r="V4873">
            <v>907.82299999999998</v>
          </cell>
        </row>
        <row r="4874">
          <cell r="A4874" t="str">
            <v>Panda 1-2009-1</v>
          </cell>
          <cell r="B4874" t="str">
            <v>Panda 1-2009</v>
          </cell>
          <cell r="G4874">
            <v>25.85</v>
          </cell>
          <cell r="H4874">
            <v>171.12</v>
          </cell>
          <cell r="V4874">
            <v>1227.0509</v>
          </cell>
        </row>
        <row r="4875">
          <cell r="A4875" t="str">
            <v>Panda 1-2009-2</v>
          </cell>
          <cell r="B4875" t="str">
            <v>Panda 1-2009</v>
          </cell>
          <cell r="G4875">
            <v>10.69</v>
          </cell>
          <cell r="H4875">
            <v>154.56</v>
          </cell>
          <cell r="V4875">
            <v>469.15879999999999</v>
          </cell>
        </row>
        <row r="4876">
          <cell r="A4876" t="str">
            <v>Panda 1-2009-3</v>
          </cell>
          <cell r="B4876" t="str">
            <v>Panda 1-2009</v>
          </cell>
          <cell r="G4876">
            <v>12.44</v>
          </cell>
          <cell r="H4876">
            <v>171.12</v>
          </cell>
          <cell r="V4876">
            <v>512.57460000000003</v>
          </cell>
        </row>
        <row r="4877">
          <cell r="A4877" t="str">
            <v>Panda 1-2009-4</v>
          </cell>
          <cell r="B4877" t="str">
            <v>Panda 1-2009</v>
          </cell>
          <cell r="G4877">
            <v>5.16</v>
          </cell>
          <cell r="H4877">
            <v>165.6</v>
          </cell>
          <cell r="V4877">
            <v>201.2715</v>
          </cell>
        </row>
        <row r="4878">
          <cell r="A4878" t="str">
            <v>Panda 1-2009-5</v>
          </cell>
          <cell r="B4878" t="str">
            <v>Panda 1-2009</v>
          </cell>
          <cell r="G4878">
            <v>12.41</v>
          </cell>
          <cell r="H4878">
            <v>171.12</v>
          </cell>
          <cell r="V4878">
            <v>499.8698</v>
          </cell>
        </row>
        <row r="4879">
          <cell r="A4879" t="str">
            <v>Panda 1-2009-6</v>
          </cell>
          <cell r="B4879" t="str">
            <v>Panda 1-2009</v>
          </cell>
          <cell r="G4879">
            <v>31.49</v>
          </cell>
          <cell r="H4879">
            <v>165.6</v>
          </cell>
          <cell r="V4879">
            <v>1379.38</v>
          </cell>
        </row>
        <row r="4880">
          <cell r="A4880" t="str">
            <v>Panda 1-2009-7</v>
          </cell>
          <cell r="B4880" t="str">
            <v>Panda 1-2009</v>
          </cell>
          <cell r="G4880">
            <v>49.15</v>
          </cell>
          <cell r="H4880">
            <v>171.12</v>
          </cell>
          <cell r="V4880">
            <v>2281.4684000000002</v>
          </cell>
        </row>
        <row r="4881">
          <cell r="A4881" t="str">
            <v>Panda 1-2009-8</v>
          </cell>
          <cell r="B4881" t="str">
            <v>Panda 1-2009</v>
          </cell>
          <cell r="G4881">
            <v>42.4</v>
          </cell>
          <cell r="H4881">
            <v>171.12</v>
          </cell>
          <cell r="V4881">
            <v>1874.5436999999999</v>
          </cell>
        </row>
        <row r="4882">
          <cell r="A4882" t="str">
            <v>Panda 1-2009-9</v>
          </cell>
          <cell r="B4882" t="str">
            <v>Panda 1-2009</v>
          </cell>
          <cell r="G4882">
            <v>23.94</v>
          </cell>
          <cell r="H4882">
            <v>165.6</v>
          </cell>
          <cell r="V4882">
            <v>1058.3674000000001</v>
          </cell>
        </row>
        <row r="4883">
          <cell r="A4883" t="str">
            <v>Panda 1-2009-10</v>
          </cell>
          <cell r="B4883" t="str">
            <v>Panda 1-2009</v>
          </cell>
          <cell r="G4883">
            <v>6.6</v>
          </cell>
          <cell r="H4883">
            <v>171.12</v>
          </cell>
          <cell r="V4883">
            <v>275.94979999999998</v>
          </cell>
        </row>
        <row r="4884">
          <cell r="A4884" t="str">
            <v>Panda 1-2009-11</v>
          </cell>
          <cell r="B4884" t="str">
            <v>Panda 1-2009</v>
          </cell>
          <cell r="G4884">
            <v>12.5</v>
          </cell>
          <cell r="H4884">
            <v>165.6</v>
          </cell>
          <cell r="V4884">
            <v>612.40980000000002</v>
          </cell>
        </row>
        <row r="4885">
          <cell r="A4885" t="str">
            <v>Panda 1-2009-12</v>
          </cell>
          <cell r="B4885" t="str">
            <v>Panda 1-2009</v>
          </cell>
          <cell r="G4885">
            <v>17</v>
          </cell>
          <cell r="H4885">
            <v>171.12</v>
          </cell>
          <cell r="V4885">
            <v>847.14080000000001</v>
          </cell>
        </row>
        <row r="4886">
          <cell r="A4886" t="str">
            <v>Panda 1-2010-1</v>
          </cell>
          <cell r="B4886" t="str">
            <v>Panda 1-2010</v>
          </cell>
          <cell r="G4886">
            <v>28.43</v>
          </cell>
          <cell r="H4886">
            <v>171.12</v>
          </cell>
          <cell r="V4886">
            <v>1411.9783</v>
          </cell>
        </row>
        <row r="4887">
          <cell r="A4887" t="str">
            <v>Panda 1-2010-2</v>
          </cell>
          <cell r="B4887" t="str">
            <v>Panda 1-2010</v>
          </cell>
          <cell r="G4887">
            <v>18.309999999999999</v>
          </cell>
          <cell r="H4887">
            <v>154.56</v>
          </cell>
          <cell r="V4887">
            <v>810.07989999999995</v>
          </cell>
        </row>
        <row r="4888">
          <cell r="A4888" t="str">
            <v>Panda 1-2010-3</v>
          </cell>
          <cell r="B4888" t="str">
            <v>Panda 1-2010</v>
          </cell>
          <cell r="G4888">
            <v>31.07</v>
          </cell>
          <cell r="H4888">
            <v>171.12</v>
          </cell>
          <cell r="V4888">
            <v>1308.9186</v>
          </cell>
        </row>
        <row r="4889">
          <cell r="A4889" t="str">
            <v>Panda 1-2010-4</v>
          </cell>
          <cell r="B4889" t="str">
            <v>Panda 1-2010</v>
          </cell>
          <cell r="G4889">
            <v>7.89</v>
          </cell>
          <cell r="H4889">
            <v>165.6</v>
          </cell>
          <cell r="V4889">
            <v>343.91</v>
          </cell>
        </row>
        <row r="4890">
          <cell r="A4890" t="str">
            <v>Panda 1-2010-5</v>
          </cell>
          <cell r="B4890" t="str">
            <v>Panda 1-2010</v>
          </cell>
          <cell r="G4890">
            <v>18.59</v>
          </cell>
          <cell r="H4890">
            <v>171.12</v>
          </cell>
          <cell r="V4890">
            <v>817.25009999999997</v>
          </cell>
        </row>
        <row r="4891">
          <cell r="A4891" t="str">
            <v>Panda 1-2010-6</v>
          </cell>
          <cell r="B4891" t="str">
            <v>Panda 1-2010</v>
          </cell>
          <cell r="G4891">
            <v>34.75</v>
          </cell>
          <cell r="H4891">
            <v>165.6</v>
          </cell>
          <cell r="V4891">
            <v>1558.0744999999999</v>
          </cell>
        </row>
        <row r="4892">
          <cell r="A4892" t="str">
            <v>Panda 1-2010-7</v>
          </cell>
          <cell r="B4892" t="str">
            <v>Panda 1-2010</v>
          </cell>
          <cell r="G4892">
            <v>47.87</v>
          </cell>
          <cell r="H4892">
            <v>171.12</v>
          </cell>
          <cell r="V4892">
            <v>2267.3398999999999</v>
          </cell>
        </row>
        <row r="4893">
          <cell r="A4893" t="str">
            <v>Panda 1-2010-8</v>
          </cell>
          <cell r="B4893" t="str">
            <v>Panda 1-2010</v>
          </cell>
          <cell r="G4893">
            <v>42.78</v>
          </cell>
          <cell r="H4893">
            <v>171.12</v>
          </cell>
          <cell r="V4893">
            <v>1962.1333000000002</v>
          </cell>
        </row>
        <row r="4894">
          <cell r="A4894" t="str">
            <v>Panda 1-2010-9</v>
          </cell>
          <cell r="B4894" t="str">
            <v>Panda 1-2010</v>
          </cell>
          <cell r="G4894">
            <v>28.49</v>
          </cell>
          <cell r="H4894">
            <v>165.6</v>
          </cell>
          <cell r="V4894">
            <v>1318.18</v>
          </cell>
        </row>
        <row r="4895">
          <cell r="A4895" t="str">
            <v>Panda 1-2010-10</v>
          </cell>
          <cell r="B4895" t="str">
            <v>Panda 1-2010</v>
          </cell>
          <cell r="G4895">
            <v>14.26</v>
          </cell>
          <cell r="H4895">
            <v>171.12</v>
          </cell>
          <cell r="V4895">
            <v>671.04</v>
          </cell>
        </row>
        <row r="4896">
          <cell r="A4896" t="str">
            <v>Panda 1-2010-11</v>
          </cell>
          <cell r="B4896" t="str">
            <v>Panda 1-2010</v>
          </cell>
          <cell r="G4896">
            <v>23.61</v>
          </cell>
          <cell r="H4896">
            <v>165.6</v>
          </cell>
          <cell r="V4896">
            <v>1159.5640000000001</v>
          </cell>
        </row>
        <row r="4897">
          <cell r="A4897" t="str">
            <v>Panda 1-2010-12</v>
          </cell>
          <cell r="B4897" t="str">
            <v>Panda 1-2010</v>
          </cell>
          <cell r="G4897">
            <v>24.77</v>
          </cell>
          <cell r="H4897">
            <v>171.12</v>
          </cell>
          <cell r="V4897">
            <v>1334.306</v>
          </cell>
        </row>
        <row r="4898">
          <cell r="A4898" t="str">
            <v>Panda 1-2011-1</v>
          </cell>
          <cell r="B4898" t="str">
            <v>Panda 1-2011</v>
          </cell>
          <cell r="G4898">
            <v>32.340000000000003</v>
          </cell>
          <cell r="H4898">
            <v>171.12</v>
          </cell>
          <cell r="V4898">
            <v>1692.0563999999999</v>
          </cell>
        </row>
        <row r="4899">
          <cell r="A4899" t="str">
            <v>Panda 1-2011-2</v>
          </cell>
          <cell r="B4899" t="str">
            <v>Panda 1-2011</v>
          </cell>
          <cell r="G4899">
            <v>18.420000000000002</v>
          </cell>
          <cell r="H4899">
            <v>154.56</v>
          </cell>
          <cell r="V4899">
            <v>831.85649999999998</v>
          </cell>
        </row>
        <row r="4900">
          <cell r="A4900" t="str">
            <v>Panda 1-2011-3</v>
          </cell>
          <cell r="B4900" t="str">
            <v>Panda 1-2011</v>
          </cell>
          <cell r="G4900">
            <v>21.64</v>
          </cell>
          <cell r="H4900">
            <v>171.12</v>
          </cell>
          <cell r="V4900">
            <v>909.2088</v>
          </cell>
        </row>
        <row r="4901">
          <cell r="A4901" t="str">
            <v>Panda 1-2011-4</v>
          </cell>
          <cell r="B4901" t="str">
            <v>Panda 1-2011</v>
          </cell>
          <cell r="G4901">
            <v>4.32</v>
          </cell>
          <cell r="H4901">
            <v>165.6</v>
          </cell>
          <cell r="V4901">
            <v>177.47609999999997</v>
          </cell>
        </row>
        <row r="4902">
          <cell r="A4902" t="str">
            <v>Panda 1-2011-5</v>
          </cell>
          <cell r="B4902" t="str">
            <v>Panda 1-2011</v>
          </cell>
          <cell r="G4902">
            <v>19.54</v>
          </cell>
          <cell r="H4902">
            <v>171.12</v>
          </cell>
          <cell r="V4902">
            <v>827.76239999999996</v>
          </cell>
        </row>
        <row r="4903">
          <cell r="A4903" t="str">
            <v>Panda 1-2011-6</v>
          </cell>
          <cell r="B4903" t="str">
            <v>Panda 1-2011</v>
          </cell>
          <cell r="G4903">
            <v>30.75</v>
          </cell>
          <cell r="H4903">
            <v>165.6</v>
          </cell>
          <cell r="V4903">
            <v>1428.03</v>
          </cell>
        </row>
        <row r="4904">
          <cell r="A4904" t="str">
            <v>Panda 1-2011-7</v>
          </cell>
          <cell r="B4904" t="str">
            <v>Panda 1-2011</v>
          </cell>
          <cell r="G4904">
            <v>47.46</v>
          </cell>
          <cell r="H4904">
            <v>171.12</v>
          </cell>
          <cell r="V4904">
            <v>2255.5573999999997</v>
          </cell>
        </row>
        <row r="4905">
          <cell r="A4905" t="str">
            <v>Panda 1-2011-8</v>
          </cell>
          <cell r="B4905" t="str">
            <v>Panda 1-2011</v>
          </cell>
          <cell r="G4905">
            <v>46.85</v>
          </cell>
          <cell r="H4905">
            <v>171.12</v>
          </cell>
          <cell r="V4905">
            <v>2209.91</v>
          </cell>
        </row>
        <row r="4906">
          <cell r="A4906" t="str">
            <v>Panda 1-2011-9</v>
          </cell>
          <cell r="B4906" t="str">
            <v>Panda 1-2011</v>
          </cell>
          <cell r="G4906">
            <v>29.08</v>
          </cell>
          <cell r="H4906">
            <v>165.6</v>
          </cell>
          <cell r="V4906">
            <v>1406.42</v>
          </cell>
        </row>
        <row r="4907">
          <cell r="A4907" t="str">
            <v>Panda 1-2011-10</v>
          </cell>
          <cell r="B4907" t="str">
            <v>Panda 1-2011</v>
          </cell>
          <cell r="G4907">
            <v>8.91</v>
          </cell>
          <cell r="H4907">
            <v>171.12</v>
          </cell>
          <cell r="V4907">
            <v>409.10680000000002</v>
          </cell>
        </row>
        <row r="4908">
          <cell r="A4908" t="str">
            <v>Panda 1-2011-11</v>
          </cell>
          <cell r="B4908" t="str">
            <v>Panda 1-2011</v>
          </cell>
          <cell r="G4908">
            <v>10.84</v>
          </cell>
          <cell r="H4908">
            <v>165.6</v>
          </cell>
          <cell r="V4908">
            <v>519.44740000000002</v>
          </cell>
        </row>
        <row r="4909">
          <cell r="A4909" t="str">
            <v>Panda 1-2011-12</v>
          </cell>
          <cell r="B4909" t="str">
            <v>Panda 1-2011</v>
          </cell>
          <cell r="G4909">
            <v>22.92</v>
          </cell>
          <cell r="H4909">
            <v>171.12</v>
          </cell>
          <cell r="V4909">
            <v>1194.0630000000001</v>
          </cell>
        </row>
        <row r="4910">
          <cell r="A4910" t="str">
            <v>Panda 1-2012-1</v>
          </cell>
          <cell r="B4910" t="str">
            <v>Panda 1-2012</v>
          </cell>
          <cell r="G4910">
            <v>27.5</v>
          </cell>
          <cell r="H4910">
            <v>171.12</v>
          </cell>
          <cell r="V4910">
            <v>1490.2826</v>
          </cell>
        </row>
        <row r="4911">
          <cell r="A4911" t="str">
            <v>Panda 1-2012-2</v>
          </cell>
          <cell r="B4911" t="str">
            <v>Panda 1-2012</v>
          </cell>
          <cell r="G4911">
            <v>16.28</v>
          </cell>
          <cell r="H4911">
            <v>154.56</v>
          </cell>
          <cell r="V4911">
            <v>758.27819999999997</v>
          </cell>
        </row>
        <row r="4912">
          <cell r="A4912" t="str">
            <v>Panda 1-2012-3</v>
          </cell>
          <cell r="B4912" t="str">
            <v>Panda 1-2012</v>
          </cell>
          <cell r="G4912">
            <v>26.56</v>
          </cell>
          <cell r="H4912">
            <v>171.12</v>
          </cell>
          <cell r="V4912">
            <v>1132.3519999999999</v>
          </cell>
        </row>
        <row r="4913">
          <cell r="A4913" t="str">
            <v>Panda 1-2012-4</v>
          </cell>
          <cell r="B4913" t="str">
            <v>Panda 1-2012</v>
          </cell>
          <cell r="G4913">
            <v>2.96</v>
          </cell>
          <cell r="H4913">
            <v>165.6</v>
          </cell>
          <cell r="V4913">
            <v>125.61</v>
          </cell>
        </row>
        <row r="4914">
          <cell r="A4914" t="str">
            <v>Panda 1-2012-5</v>
          </cell>
          <cell r="B4914" t="str">
            <v>Panda 1-2012</v>
          </cell>
          <cell r="G4914">
            <v>24.51</v>
          </cell>
          <cell r="H4914">
            <v>171.12</v>
          </cell>
          <cell r="V4914">
            <v>1061.51</v>
          </cell>
        </row>
        <row r="4915">
          <cell r="A4915" t="str">
            <v>Panda 1-2012-6</v>
          </cell>
          <cell r="B4915" t="str">
            <v>Panda 1-2012</v>
          </cell>
          <cell r="G4915">
            <v>34.69</v>
          </cell>
          <cell r="H4915">
            <v>165.6</v>
          </cell>
          <cell r="V4915">
            <v>1671.03</v>
          </cell>
        </row>
        <row r="4916">
          <cell r="A4916" t="str">
            <v>Panda 1-2012-7</v>
          </cell>
          <cell r="B4916" t="str">
            <v>Panda 1-2012</v>
          </cell>
          <cell r="G4916">
            <v>46.92</v>
          </cell>
          <cell r="H4916">
            <v>171.12</v>
          </cell>
          <cell r="V4916">
            <v>2264.3916999999997</v>
          </cell>
        </row>
        <row r="4917">
          <cell r="A4917" t="str">
            <v>Panda 1-2012-8</v>
          </cell>
          <cell r="B4917" t="str">
            <v>Panda 1-2012</v>
          </cell>
          <cell r="G4917">
            <v>40.74</v>
          </cell>
          <cell r="H4917">
            <v>171.12</v>
          </cell>
          <cell r="V4917">
            <v>1966.21</v>
          </cell>
        </row>
        <row r="4918">
          <cell r="A4918" t="str">
            <v>Panda 1-2012-9</v>
          </cell>
          <cell r="B4918" t="str">
            <v>Panda 1-2012</v>
          </cell>
          <cell r="G4918">
            <v>26.41</v>
          </cell>
          <cell r="H4918">
            <v>165.6</v>
          </cell>
          <cell r="V4918">
            <v>1254.1500000000001</v>
          </cell>
        </row>
        <row r="4919">
          <cell r="A4919" t="str">
            <v>Panda 1-2012-10</v>
          </cell>
          <cell r="B4919" t="str">
            <v>Panda 1-2012</v>
          </cell>
          <cell r="G4919">
            <v>4.58</v>
          </cell>
          <cell r="H4919">
            <v>171.12</v>
          </cell>
          <cell r="V4919">
            <v>210.3546</v>
          </cell>
        </row>
        <row r="4920">
          <cell r="A4920" t="str">
            <v>Panda 1-2012-11</v>
          </cell>
          <cell r="B4920" t="str">
            <v>Panda 1-2012</v>
          </cell>
          <cell r="G4920">
            <v>13.55</v>
          </cell>
          <cell r="H4920">
            <v>165.6</v>
          </cell>
          <cell r="V4920">
            <v>703.31009999999992</v>
          </cell>
        </row>
        <row r="4921">
          <cell r="A4921" t="str">
            <v>Panda 1-2012-12</v>
          </cell>
          <cell r="B4921" t="str">
            <v>Panda 1-2012</v>
          </cell>
          <cell r="G4921">
            <v>25.84</v>
          </cell>
          <cell r="H4921">
            <v>171.12</v>
          </cell>
          <cell r="V4921">
            <v>1410.33</v>
          </cell>
        </row>
        <row r="4922">
          <cell r="A4922" t="str">
            <v>Panda 1-2013-1</v>
          </cell>
          <cell r="B4922" t="str">
            <v>Panda 1-2013</v>
          </cell>
          <cell r="G4922">
            <v>26.99</v>
          </cell>
          <cell r="H4922">
            <v>171.12</v>
          </cell>
          <cell r="V4922">
            <v>1489.4022000000002</v>
          </cell>
        </row>
        <row r="4923">
          <cell r="A4923" t="str">
            <v>Panda 1-2013-2</v>
          </cell>
          <cell r="B4923" t="str">
            <v>Panda 1-2013</v>
          </cell>
          <cell r="G4923">
            <v>17.34</v>
          </cell>
          <cell r="H4923">
            <v>154.56</v>
          </cell>
          <cell r="V4923">
            <v>808.7106</v>
          </cell>
        </row>
        <row r="4924">
          <cell r="A4924" t="str">
            <v>Panda 1-2013-3</v>
          </cell>
          <cell r="B4924" t="str">
            <v>Panda 1-2013</v>
          </cell>
          <cell r="G4924">
            <v>28.66</v>
          </cell>
          <cell r="H4924">
            <v>171.12</v>
          </cell>
          <cell r="V4924">
            <v>1247.5093000000002</v>
          </cell>
        </row>
        <row r="4925">
          <cell r="A4925" t="str">
            <v>Panda 1-2013-4</v>
          </cell>
          <cell r="B4925" t="str">
            <v>Panda 1-2013</v>
          </cell>
          <cell r="G4925">
            <v>6.09</v>
          </cell>
          <cell r="H4925">
            <v>165.6</v>
          </cell>
          <cell r="V4925">
            <v>260.52</v>
          </cell>
        </row>
        <row r="4926">
          <cell r="A4926" t="str">
            <v>Panda 1-2013-5</v>
          </cell>
          <cell r="B4926" t="str">
            <v>Panda 1-2013</v>
          </cell>
          <cell r="G4926">
            <v>15.02</v>
          </cell>
          <cell r="H4926">
            <v>171.12</v>
          </cell>
          <cell r="V4926">
            <v>658.08</v>
          </cell>
        </row>
        <row r="4927">
          <cell r="A4927" t="str">
            <v>Panda 1-2013-6</v>
          </cell>
          <cell r="B4927" t="str">
            <v>Panda 1-2013</v>
          </cell>
          <cell r="G4927">
            <v>33.76</v>
          </cell>
          <cell r="H4927">
            <v>165.6</v>
          </cell>
          <cell r="V4927">
            <v>1582.85</v>
          </cell>
        </row>
        <row r="4928">
          <cell r="A4928" t="str">
            <v>Panda 1-2013-7</v>
          </cell>
          <cell r="B4928" t="str">
            <v>Panda 1-2013</v>
          </cell>
          <cell r="G4928">
            <v>47.99</v>
          </cell>
          <cell r="H4928">
            <v>171.12</v>
          </cell>
          <cell r="V4928">
            <v>2355.9209999999998</v>
          </cell>
        </row>
        <row r="4929">
          <cell r="A4929" t="str">
            <v>Panda 1-2013-8</v>
          </cell>
          <cell r="B4929" t="str">
            <v>Panda 1-2013</v>
          </cell>
          <cell r="G4929">
            <v>39.81</v>
          </cell>
          <cell r="H4929">
            <v>171.12</v>
          </cell>
          <cell r="V4929">
            <v>1913.84</v>
          </cell>
        </row>
        <row r="4930">
          <cell r="A4930" t="str">
            <v>Panda 1-2013-9</v>
          </cell>
          <cell r="B4930" t="str">
            <v>Panda 1-2013</v>
          </cell>
          <cell r="G4930">
            <v>24.11</v>
          </cell>
          <cell r="H4930">
            <v>165.6</v>
          </cell>
          <cell r="V4930">
            <v>1169.1762000000001</v>
          </cell>
        </row>
        <row r="4931">
          <cell r="A4931" t="str">
            <v>Panda 1-2013-10</v>
          </cell>
          <cell r="B4931" t="str">
            <v>Panda 1-2013</v>
          </cell>
          <cell r="G4931">
            <v>5.7</v>
          </cell>
          <cell r="H4931">
            <v>171.12</v>
          </cell>
          <cell r="V4931">
            <v>243.953</v>
          </cell>
        </row>
        <row r="4932">
          <cell r="A4932" t="str">
            <v>Panda 1-2013-11</v>
          </cell>
          <cell r="B4932" t="str">
            <v>Panda 1-2013</v>
          </cell>
          <cell r="G4932">
            <v>16.47</v>
          </cell>
          <cell r="H4932">
            <v>165.6</v>
          </cell>
          <cell r="V4932">
            <v>835.20100000000002</v>
          </cell>
        </row>
        <row r="4933">
          <cell r="A4933" t="str">
            <v>Panda 1-2013-12</v>
          </cell>
          <cell r="B4933" t="str">
            <v>Panda 1-2013</v>
          </cell>
          <cell r="G4933">
            <v>23.61</v>
          </cell>
          <cell r="H4933">
            <v>171.12</v>
          </cell>
          <cell r="V4933">
            <v>1296.2215000000001</v>
          </cell>
        </row>
        <row r="4934">
          <cell r="A4934" t="str">
            <v>Panda 1-2014-1</v>
          </cell>
          <cell r="B4934" t="str">
            <v>Panda 1-2014</v>
          </cell>
          <cell r="G4934">
            <v>30.56</v>
          </cell>
          <cell r="H4934">
            <v>171.12</v>
          </cell>
          <cell r="V4934">
            <v>1682.922</v>
          </cell>
        </row>
        <row r="4935">
          <cell r="A4935" t="str">
            <v>Panda 1-2014-2</v>
          </cell>
          <cell r="B4935" t="str">
            <v>Panda 1-2014</v>
          </cell>
          <cell r="G4935">
            <v>26.18</v>
          </cell>
          <cell r="H4935">
            <v>154.56</v>
          </cell>
          <cell r="V4935">
            <v>1210.3716999999999</v>
          </cell>
        </row>
        <row r="4936">
          <cell r="A4936" t="str">
            <v>Panda 1-2014-3</v>
          </cell>
          <cell r="B4936" t="str">
            <v>Panda 1-2014</v>
          </cell>
          <cell r="G4936">
            <v>20.63</v>
          </cell>
          <cell r="H4936">
            <v>171.12</v>
          </cell>
          <cell r="V4936">
            <v>929.77809999999999</v>
          </cell>
        </row>
        <row r="4937">
          <cell r="A4937" t="str">
            <v>Panda 1-2014-4</v>
          </cell>
          <cell r="B4937" t="str">
            <v>Panda 1-2014</v>
          </cell>
          <cell r="G4937">
            <v>3.94</v>
          </cell>
          <cell r="H4937">
            <v>165.6</v>
          </cell>
          <cell r="V4937">
            <v>172.16</v>
          </cell>
        </row>
        <row r="4938">
          <cell r="A4938" t="str">
            <v>Panda 1-2014-5</v>
          </cell>
          <cell r="B4938" t="str">
            <v>Panda 1-2014</v>
          </cell>
          <cell r="G4938">
            <v>26.48</v>
          </cell>
          <cell r="H4938">
            <v>171.12</v>
          </cell>
          <cell r="V4938">
            <v>1216.6555000000001</v>
          </cell>
        </row>
        <row r="4939">
          <cell r="A4939" t="str">
            <v>Panda 1-2014-6</v>
          </cell>
          <cell r="B4939" t="str">
            <v>Panda 1-2014</v>
          </cell>
          <cell r="G4939">
            <v>32.28</v>
          </cell>
          <cell r="H4939">
            <v>165.6</v>
          </cell>
          <cell r="V4939">
            <v>1531.4011</v>
          </cell>
        </row>
        <row r="4940">
          <cell r="A4940" t="str">
            <v>Panda 1-2014-7</v>
          </cell>
          <cell r="B4940" t="str">
            <v>Panda 1-2014</v>
          </cell>
          <cell r="G4940">
            <v>47.87</v>
          </cell>
          <cell r="H4940">
            <v>171.12</v>
          </cell>
          <cell r="V4940">
            <v>2372.8007000000002</v>
          </cell>
        </row>
        <row r="4941">
          <cell r="A4941" t="str">
            <v>Panda 1-2014-8</v>
          </cell>
          <cell r="B4941" t="str">
            <v>Panda 1-2014</v>
          </cell>
          <cell r="G4941">
            <v>44.68</v>
          </cell>
          <cell r="H4941">
            <v>171.12</v>
          </cell>
          <cell r="V4941">
            <v>2143.19</v>
          </cell>
        </row>
        <row r="4942">
          <cell r="A4942" t="str">
            <v>Panda 1-2014-9</v>
          </cell>
          <cell r="B4942" t="str">
            <v>Panda 1-2014</v>
          </cell>
          <cell r="G4942">
            <v>30.86</v>
          </cell>
          <cell r="H4942">
            <v>165.6</v>
          </cell>
          <cell r="V4942">
            <v>1443.54</v>
          </cell>
        </row>
        <row r="4943">
          <cell r="A4943" t="str">
            <v>Panda 1-2014-10</v>
          </cell>
          <cell r="B4943" t="str">
            <v>Panda 1-2014</v>
          </cell>
          <cell r="G4943">
            <v>12.96</v>
          </cell>
          <cell r="H4943">
            <v>171.12</v>
          </cell>
          <cell r="V4943">
            <v>608.3454999999999</v>
          </cell>
        </row>
        <row r="4944">
          <cell r="A4944" t="str">
            <v>Panda 1-2014-11</v>
          </cell>
          <cell r="B4944" t="str">
            <v>Panda 1-2014</v>
          </cell>
          <cell r="G4944">
            <v>14.29</v>
          </cell>
          <cell r="H4944">
            <v>165.6</v>
          </cell>
          <cell r="V4944">
            <v>725.68719999999996</v>
          </cell>
        </row>
        <row r="4945">
          <cell r="A4945" t="str">
            <v>Panda 1-2014-12</v>
          </cell>
          <cell r="B4945" t="str">
            <v>Panda 1-2014</v>
          </cell>
          <cell r="G4945">
            <v>27.31</v>
          </cell>
          <cell r="H4945">
            <v>171.12</v>
          </cell>
          <cell r="V4945">
            <v>1484.3535999999999</v>
          </cell>
        </row>
        <row r="4946">
          <cell r="A4946" t="str">
            <v>Panda 1-2015-1</v>
          </cell>
          <cell r="B4946" t="str">
            <v>Panda 1-2015</v>
          </cell>
          <cell r="G4946">
            <v>28.61</v>
          </cell>
          <cell r="H4946">
            <v>171.12</v>
          </cell>
          <cell r="V4946">
            <v>1551.0743</v>
          </cell>
        </row>
        <row r="4947">
          <cell r="A4947" t="str">
            <v>Panda 1-2015-2</v>
          </cell>
          <cell r="B4947" t="str">
            <v>Panda 1-2015</v>
          </cell>
          <cell r="G4947">
            <v>19.02</v>
          </cell>
          <cell r="H4947">
            <v>154.56</v>
          </cell>
          <cell r="V4947">
            <v>896.85839999999996</v>
          </cell>
        </row>
        <row r="4948">
          <cell r="A4948" t="str">
            <v>Panda 1-2015-3</v>
          </cell>
          <cell r="B4948" t="str">
            <v>Panda 1-2015</v>
          </cell>
          <cell r="G4948">
            <v>29.01</v>
          </cell>
          <cell r="H4948">
            <v>171.12</v>
          </cell>
          <cell r="V4948">
            <v>1252.4830999999999</v>
          </cell>
        </row>
        <row r="4949">
          <cell r="A4949" t="str">
            <v>Panda 1-2015-4</v>
          </cell>
          <cell r="B4949" t="str">
            <v>Panda 1-2015</v>
          </cell>
          <cell r="G4949">
            <v>12.43</v>
          </cell>
          <cell r="H4949">
            <v>165.6</v>
          </cell>
          <cell r="V4949">
            <v>537.61329999999998</v>
          </cell>
        </row>
        <row r="4950">
          <cell r="A4950" t="str">
            <v>Panda 1-2015-5</v>
          </cell>
          <cell r="B4950" t="str">
            <v>Panda 1-2015</v>
          </cell>
          <cell r="G4950">
            <v>17.920000000000002</v>
          </cell>
          <cell r="H4950">
            <v>171.12</v>
          </cell>
          <cell r="V4950">
            <v>781.15809999999999</v>
          </cell>
        </row>
        <row r="4951">
          <cell r="A4951" t="str">
            <v>Panda 1-2015-6</v>
          </cell>
          <cell r="B4951" t="str">
            <v>Panda 1-2015</v>
          </cell>
          <cell r="G4951">
            <v>30.8</v>
          </cell>
          <cell r="H4951">
            <v>165.6</v>
          </cell>
          <cell r="V4951">
            <v>1478.44</v>
          </cell>
        </row>
        <row r="4952">
          <cell r="A4952" t="str">
            <v>Panda 1-2015-7</v>
          </cell>
          <cell r="B4952" t="str">
            <v>Panda 1-2015</v>
          </cell>
          <cell r="G4952">
            <v>45.51</v>
          </cell>
          <cell r="H4952">
            <v>171.12</v>
          </cell>
          <cell r="V4952">
            <v>2303.0636</v>
          </cell>
        </row>
        <row r="4953">
          <cell r="A4953" t="str">
            <v>Panda 1-2015-8</v>
          </cell>
          <cell r="B4953" t="str">
            <v>Panda 1-2015</v>
          </cell>
          <cell r="G4953">
            <v>46.85</v>
          </cell>
          <cell r="H4953">
            <v>171.12</v>
          </cell>
          <cell r="V4953">
            <v>2197.61</v>
          </cell>
        </row>
        <row r="4954">
          <cell r="A4954" t="str">
            <v>Panda 1-2015-9</v>
          </cell>
          <cell r="B4954" t="str">
            <v>Panda 1-2015</v>
          </cell>
          <cell r="G4954">
            <v>27.05</v>
          </cell>
          <cell r="H4954">
            <v>165.6</v>
          </cell>
          <cell r="V4954">
            <v>1259.73</v>
          </cell>
        </row>
        <row r="4955">
          <cell r="A4955" t="str">
            <v>Panda 1-2015-10</v>
          </cell>
          <cell r="B4955" t="str">
            <v>Panda 1-2015</v>
          </cell>
          <cell r="G4955">
            <v>11.31</v>
          </cell>
          <cell r="H4955">
            <v>171.12</v>
          </cell>
          <cell r="V4955">
            <v>506.1807</v>
          </cell>
        </row>
        <row r="4956">
          <cell r="A4956" t="str">
            <v>Panda 1-2015-11</v>
          </cell>
          <cell r="B4956" t="str">
            <v>Panda 1-2015</v>
          </cell>
          <cell r="G4956">
            <v>21.88</v>
          </cell>
          <cell r="H4956">
            <v>165.6</v>
          </cell>
          <cell r="V4956">
            <v>1094.9538</v>
          </cell>
        </row>
        <row r="4957">
          <cell r="A4957" t="str">
            <v>Panda 1-2015-12</v>
          </cell>
          <cell r="B4957" t="str">
            <v>Panda 1-2015</v>
          </cell>
          <cell r="G4957">
            <v>26.98</v>
          </cell>
          <cell r="H4957">
            <v>171.12</v>
          </cell>
          <cell r="V4957">
            <v>1469.7764999999999</v>
          </cell>
        </row>
        <row r="4958">
          <cell r="A4958" t="str">
            <v>Panda 1-2016-1</v>
          </cell>
          <cell r="B4958" t="str">
            <v>Panda 1-2016</v>
          </cell>
          <cell r="G4958">
            <v>26.23</v>
          </cell>
          <cell r="H4958">
            <v>171.12</v>
          </cell>
          <cell r="V4958">
            <v>1457.7828</v>
          </cell>
        </row>
        <row r="4959">
          <cell r="A4959" t="str">
            <v>Panda 1-2016-2</v>
          </cell>
          <cell r="B4959" t="str">
            <v>Panda 1-2016</v>
          </cell>
          <cell r="G4959">
            <v>18.18</v>
          </cell>
          <cell r="H4959">
            <v>154.56</v>
          </cell>
          <cell r="V4959">
            <v>874.17619999999999</v>
          </cell>
        </row>
        <row r="4960">
          <cell r="A4960" t="str">
            <v>Panda 1-2016-3</v>
          </cell>
          <cell r="B4960" t="str">
            <v>Panda 1-2016</v>
          </cell>
          <cell r="G4960">
            <v>26.44</v>
          </cell>
          <cell r="H4960">
            <v>171.12</v>
          </cell>
          <cell r="V4960">
            <v>1174.0776000000001</v>
          </cell>
        </row>
        <row r="4961">
          <cell r="A4961" t="str">
            <v>Panda 1-2016-4</v>
          </cell>
          <cell r="B4961" t="str">
            <v>Panda 1-2016</v>
          </cell>
          <cell r="G4961">
            <v>7.88</v>
          </cell>
          <cell r="H4961">
            <v>165.6</v>
          </cell>
          <cell r="V4961">
            <v>329.14189999999996</v>
          </cell>
        </row>
        <row r="4962">
          <cell r="A4962" t="str">
            <v>Panda 1-2016-5</v>
          </cell>
          <cell r="B4962" t="str">
            <v>Panda 1-2016</v>
          </cell>
          <cell r="G4962">
            <v>22.99</v>
          </cell>
          <cell r="H4962">
            <v>171.12</v>
          </cell>
          <cell r="V4962">
            <v>1023.6803</v>
          </cell>
        </row>
        <row r="4963">
          <cell r="A4963" t="str">
            <v>Panda 1-2016-6</v>
          </cell>
          <cell r="B4963" t="str">
            <v>Panda 1-2016</v>
          </cell>
          <cell r="G4963">
            <v>33.53</v>
          </cell>
          <cell r="H4963">
            <v>165.6</v>
          </cell>
          <cell r="V4963">
            <v>1578.8164999999999</v>
          </cell>
        </row>
        <row r="4964">
          <cell r="A4964" t="str">
            <v>Panda 1-2016-7</v>
          </cell>
          <cell r="B4964" t="str">
            <v>Panda 1-2016</v>
          </cell>
          <cell r="G4964">
            <v>48.64</v>
          </cell>
          <cell r="H4964">
            <v>171.12</v>
          </cell>
          <cell r="V4964">
            <v>2360.0836999999997</v>
          </cell>
        </row>
        <row r="4965">
          <cell r="A4965" t="str">
            <v>Panda 1-2016-8</v>
          </cell>
          <cell r="B4965" t="str">
            <v>Panda 1-2016</v>
          </cell>
          <cell r="G4965">
            <v>45.11</v>
          </cell>
          <cell r="H4965">
            <v>171.12</v>
          </cell>
          <cell r="V4965">
            <v>2184.4453000000003</v>
          </cell>
        </row>
        <row r="4966">
          <cell r="A4966" t="str">
            <v>Panda 1-2016-9</v>
          </cell>
          <cell r="B4966" t="str">
            <v>Panda 1-2016</v>
          </cell>
          <cell r="G4966">
            <v>24.98</v>
          </cell>
          <cell r="H4966">
            <v>165.6</v>
          </cell>
          <cell r="V4966">
            <v>1192.48</v>
          </cell>
        </row>
        <row r="4967">
          <cell r="A4967" t="str">
            <v>Panda 1-2016-10</v>
          </cell>
          <cell r="B4967" t="str">
            <v>Panda 1-2016</v>
          </cell>
          <cell r="G4967">
            <v>1.02</v>
          </cell>
          <cell r="H4967">
            <v>171.12</v>
          </cell>
          <cell r="V4967">
            <v>44.26</v>
          </cell>
        </row>
        <row r="4968">
          <cell r="A4968" t="str">
            <v>Panda 1-2016-11</v>
          </cell>
          <cell r="B4968" t="str">
            <v>Panda 1-2016</v>
          </cell>
          <cell r="G4968">
            <v>17.739999999999998</v>
          </cell>
          <cell r="H4968">
            <v>165.6</v>
          </cell>
          <cell r="V4968">
            <v>923.26859999999999</v>
          </cell>
        </row>
        <row r="4969">
          <cell r="A4969" t="str">
            <v>Panda 1-2016-12</v>
          </cell>
          <cell r="B4969" t="str">
            <v>Panda 1-2016</v>
          </cell>
          <cell r="G4969">
            <v>17.82</v>
          </cell>
          <cell r="H4969">
            <v>171.12</v>
          </cell>
          <cell r="V4969">
            <v>994.55790000000002</v>
          </cell>
        </row>
        <row r="4970">
          <cell r="A4970" t="str">
            <v>Panda 1-2017-1</v>
          </cell>
          <cell r="B4970" t="str">
            <v>Panda 1-2017</v>
          </cell>
          <cell r="G4970">
            <v>19.61</v>
          </cell>
          <cell r="H4970">
            <v>171.12</v>
          </cell>
          <cell r="V4970">
            <v>1045.0685000000001</v>
          </cell>
        </row>
        <row r="4971">
          <cell r="A4971" t="str">
            <v>Panda 1-2017-2</v>
          </cell>
          <cell r="B4971" t="str">
            <v>Panda 1-2017</v>
          </cell>
          <cell r="G4971">
            <v>23</v>
          </cell>
          <cell r="H4971">
            <v>154.56</v>
          </cell>
          <cell r="V4971">
            <v>1108.5186000000001</v>
          </cell>
        </row>
        <row r="4972">
          <cell r="A4972" t="str">
            <v>Panda 1-2017-3</v>
          </cell>
          <cell r="B4972" t="str">
            <v>Panda 1-2017</v>
          </cell>
          <cell r="G4972">
            <v>22.21</v>
          </cell>
          <cell r="H4972">
            <v>171.12</v>
          </cell>
          <cell r="V4972">
            <v>998.32769999999994</v>
          </cell>
        </row>
        <row r="4973">
          <cell r="A4973" t="str">
            <v>Panda 1-2017-4</v>
          </cell>
          <cell r="B4973" t="str">
            <v>Panda 1-2017</v>
          </cell>
          <cell r="G4973">
            <v>6.9</v>
          </cell>
          <cell r="H4973">
            <v>165.6</v>
          </cell>
          <cell r="V4973">
            <v>317.08</v>
          </cell>
        </row>
        <row r="4974">
          <cell r="A4974" t="str">
            <v>Panda 1-2017-5</v>
          </cell>
          <cell r="B4974" t="str">
            <v>Panda 1-2017</v>
          </cell>
          <cell r="G4974">
            <v>21.65</v>
          </cell>
          <cell r="H4974">
            <v>171.12</v>
          </cell>
          <cell r="V4974">
            <v>988.18709999999999</v>
          </cell>
        </row>
        <row r="4975">
          <cell r="A4975" t="str">
            <v>Panda 1-2017-6</v>
          </cell>
          <cell r="B4975" t="str">
            <v>Panda 1-2017</v>
          </cell>
          <cell r="G4975">
            <v>32.770000000000003</v>
          </cell>
          <cell r="H4975">
            <v>165.6</v>
          </cell>
          <cell r="V4975">
            <v>1571.62</v>
          </cell>
        </row>
        <row r="4976">
          <cell r="A4976" t="str">
            <v>Panda 1-2017-7</v>
          </cell>
          <cell r="B4976" t="str">
            <v>Panda 1-2017</v>
          </cell>
          <cell r="G4976">
            <v>46.01</v>
          </cell>
          <cell r="H4976">
            <v>171.12</v>
          </cell>
          <cell r="V4976">
            <v>2233.5095000000001</v>
          </cell>
        </row>
        <row r="4977">
          <cell r="A4977" t="str">
            <v>Panda 1-2017-8</v>
          </cell>
          <cell r="B4977" t="str">
            <v>Panda 1-2017</v>
          </cell>
          <cell r="G4977">
            <v>39.270000000000003</v>
          </cell>
          <cell r="H4977">
            <v>171.12</v>
          </cell>
          <cell r="V4977">
            <v>1907.3045</v>
          </cell>
        </row>
        <row r="4978">
          <cell r="A4978" t="str">
            <v>Panda 1-2017-9</v>
          </cell>
          <cell r="B4978" t="str">
            <v>Panda 1-2017</v>
          </cell>
          <cell r="G4978">
            <v>23.66</v>
          </cell>
          <cell r="H4978">
            <v>165.6</v>
          </cell>
          <cell r="V4978">
            <v>1125.5</v>
          </cell>
        </row>
        <row r="4979">
          <cell r="A4979" t="str">
            <v>Panda 1-2017-10</v>
          </cell>
          <cell r="B4979" t="str">
            <v>Panda 1-2017</v>
          </cell>
          <cell r="G4979">
            <v>1.27</v>
          </cell>
          <cell r="H4979">
            <v>171.12</v>
          </cell>
          <cell r="V4979">
            <v>56.6145</v>
          </cell>
        </row>
        <row r="4980">
          <cell r="A4980" t="str">
            <v>Panda 1-2017-11</v>
          </cell>
          <cell r="B4980" t="str">
            <v>Panda 1-2017</v>
          </cell>
          <cell r="G4980">
            <v>26.68</v>
          </cell>
          <cell r="H4980">
            <v>165.6</v>
          </cell>
          <cell r="V4980">
            <v>1392.7411999999999</v>
          </cell>
        </row>
        <row r="4981">
          <cell r="A4981" t="str">
            <v>Panda 1-2017-12</v>
          </cell>
          <cell r="B4981" t="str">
            <v>Panda 1-2017</v>
          </cell>
          <cell r="G4981">
            <v>22.81</v>
          </cell>
          <cell r="H4981">
            <v>171.12</v>
          </cell>
          <cell r="V4981">
            <v>1249.9347</v>
          </cell>
        </row>
        <row r="4982">
          <cell r="A4982" t="str">
            <v>Panda 1-2018-1</v>
          </cell>
          <cell r="B4982" t="str">
            <v>Panda 1-2018</v>
          </cell>
          <cell r="G4982">
            <v>22.41</v>
          </cell>
          <cell r="H4982">
            <v>171.12</v>
          </cell>
          <cell r="V4982">
            <v>1227.7488000000001</v>
          </cell>
        </row>
        <row r="4983">
          <cell r="A4983" t="str">
            <v>Panda 1-2018-2</v>
          </cell>
          <cell r="B4983" t="str">
            <v>Panda 1-2018</v>
          </cell>
          <cell r="G4983">
            <v>19.61</v>
          </cell>
          <cell r="H4983">
            <v>154.56</v>
          </cell>
          <cell r="V4983">
            <v>947.54</v>
          </cell>
        </row>
        <row r="4984">
          <cell r="A4984" t="str">
            <v>Panda 1-2018-3</v>
          </cell>
          <cell r="B4984" t="str">
            <v>Panda 1-2018</v>
          </cell>
          <cell r="G4984">
            <v>15.86</v>
          </cell>
          <cell r="H4984">
            <v>171.12</v>
          </cell>
          <cell r="V4984">
            <v>694.80610000000001</v>
          </cell>
        </row>
        <row r="4985">
          <cell r="A4985" t="str">
            <v>Panda 1-2018-4</v>
          </cell>
          <cell r="B4985" t="str">
            <v>Panda 1-2018</v>
          </cell>
          <cell r="G4985">
            <v>7.15</v>
          </cell>
          <cell r="H4985">
            <v>165.6</v>
          </cell>
          <cell r="V4985">
            <v>319.02999999999997</v>
          </cell>
        </row>
        <row r="4986">
          <cell r="A4986" t="str">
            <v>Panda 1-2018-5</v>
          </cell>
          <cell r="B4986" t="str">
            <v>Panda 1-2018</v>
          </cell>
          <cell r="G4986">
            <v>24.13</v>
          </cell>
          <cell r="H4986">
            <v>171.12</v>
          </cell>
          <cell r="V4986">
            <v>1127.8330999999998</v>
          </cell>
        </row>
        <row r="4987">
          <cell r="A4987" t="str">
            <v>Panda 1-2018-6</v>
          </cell>
          <cell r="B4987" t="str">
            <v>Panda 1-2018</v>
          </cell>
          <cell r="G4987">
            <v>31.05</v>
          </cell>
          <cell r="H4987">
            <v>165.6</v>
          </cell>
          <cell r="V4987">
            <v>1526.1320000000001</v>
          </cell>
        </row>
        <row r="4988">
          <cell r="A4988" t="str">
            <v>Panda 1-2018-7</v>
          </cell>
          <cell r="B4988" t="str">
            <v>Panda 1-2018</v>
          </cell>
          <cell r="G4988">
            <v>47.51</v>
          </cell>
          <cell r="H4988">
            <v>171.12</v>
          </cell>
          <cell r="V4988">
            <v>2391.8750999999997</v>
          </cell>
        </row>
        <row r="4989">
          <cell r="A4989" t="str">
            <v>Panda 1-2018-8</v>
          </cell>
          <cell r="B4989" t="str">
            <v>Panda 1-2018</v>
          </cell>
          <cell r="G4989">
            <v>43.29</v>
          </cell>
          <cell r="H4989">
            <v>171.12</v>
          </cell>
          <cell r="V4989">
            <v>2062.25</v>
          </cell>
        </row>
        <row r="4990">
          <cell r="A4990" t="str">
            <v>Panda 1-2018-9</v>
          </cell>
          <cell r="B4990" t="str">
            <v>Panda 1-2018</v>
          </cell>
          <cell r="G4990">
            <v>22.18</v>
          </cell>
          <cell r="H4990">
            <v>165.6</v>
          </cell>
          <cell r="V4990">
            <v>1060.81</v>
          </cell>
        </row>
        <row r="4991">
          <cell r="A4991" t="str">
            <v>Panda 1-2018-10</v>
          </cell>
          <cell r="B4991" t="str">
            <v>Panda 1-2018</v>
          </cell>
          <cell r="G4991">
            <v>1.02</v>
          </cell>
          <cell r="H4991">
            <v>171.12</v>
          </cell>
          <cell r="V4991">
            <v>57.05</v>
          </cell>
        </row>
        <row r="4992">
          <cell r="A4992" t="str">
            <v>Panda 1-2018-11</v>
          </cell>
          <cell r="B4992" t="str">
            <v>Panda 1-2018</v>
          </cell>
          <cell r="G4992">
            <v>14.68</v>
          </cell>
          <cell r="H4992">
            <v>165.6</v>
          </cell>
          <cell r="V4992">
            <v>756.52530000000002</v>
          </cell>
        </row>
        <row r="4993">
          <cell r="A4993" t="str">
            <v>Panda 1-2018-12</v>
          </cell>
          <cell r="B4993" t="str">
            <v>Panda 1-2018</v>
          </cell>
          <cell r="G4993">
            <v>20.66</v>
          </cell>
          <cell r="H4993">
            <v>171.12</v>
          </cell>
          <cell r="V4993">
            <v>1166.1846</v>
          </cell>
        </row>
        <row r="4994">
          <cell r="A4994" t="str">
            <v>Panda 1-2019-1</v>
          </cell>
          <cell r="B4994" t="str">
            <v>Panda 1-2019</v>
          </cell>
          <cell r="G4994">
            <v>28.52</v>
          </cell>
          <cell r="H4994">
            <v>171.12</v>
          </cell>
          <cell r="V4994">
            <v>1554.6277</v>
          </cell>
        </row>
        <row r="4995">
          <cell r="A4995" t="str">
            <v>Panda 1-2019-2</v>
          </cell>
          <cell r="B4995" t="str">
            <v>Panda 1-2019</v>
          </cell>
          <cell r="G4995">
            <v>23.22</v>
          </cell>
          <cell r="H4995">
            <v>154.56</v>
          </cell>
          <cell r="V4995">
            <v>1097.9585999999999</v>
          </cell>
        </row>
        <row r="4996">
          <cell r="A4996" t="str">
            <v>Panda 1-2019-3</v>
          </cell>
          <cell r="B4996" t="str">
            <v>Panda 1-2019</v>
          </cell>
          <cell r="G4996">
            <v>18.84</v>
          </cell>
          <cell r="H4996">
            <v>171.12</v>
          </cell>
          <cell r="V4996">
            <v>853.7654</v>
          </cell>
        </row>
        <row r="4997">
          <cell r="A4997" t="str">
            <v>Panda 1-2019-4</v>
          </cell>
          <cell r="B4997" t="str">
            <v>Panda 1-2019</v>
          </cell>
          <cell r="G4997">
            <v>7.71</v>
          </cell>
          <cell r="H4997">
            <v>165.6</v>
          </cell>
          <cell r="V4997">
            <v>322.47839999999997</v>
          </cell>
        </row>
        <row r="4998">
          <cell r="A4998" t="str">
            <v>Panda 1-2019-5</v>
          </cell>
          <cell r="B4998" t="str">
            <v>Panda 1-2019</v>
          </cell>
          <cell r="G4998">
            <v>22.92</v>
          </cell>
          <cell r="H4998">
            <v>171.12</v>
          </cell>
          <cell r="V4998">
            <v>1047.3353999999999</v>
          </cell>
        </row>
        <row r="4999">
          <cell r="A4999" t="str">
            <v>Panda 1-2019-6</v>
          </cell>
          <cell r="B4999" t="str">
            <v>Panda 1-2019</v>
          </cell>
          <cell r="G4999">
            <v>28.89</v>
          </cell>
          <cell r="H4999">
            <v>165.6</v>
          </cell>
          <cell r="V4999">
            <v>1443.3507</v>
          </cell>
        </row>
        <row r="5000">
          <cell r="A5000" t="str">
            <v>Panda 1-2019-7</v>
          </cell>
          <cell r="B5000" t="str">
            <v>Panda 1-2019</v>
          </cell>
          <cell r="G5000">
            <v>44.18</v>
          </cell>
          <cell r="H5000">
            <v>171.12</v>
          </cell>
          <cell r="V5000">
            <v>2150.4699999999998</v>
          </cell>
        </row>
        <row r="5001">
          <cell r="A5001" t="str">
            <v>Panda 1-2019-8</v>
          </cell>
          <cell r="B5001" t="str">
            <v>Panda 1-2019</v>
          </cell>
          <cell r="G5001">
            <v>41.51</v>
          </cell>
          <cell r="H5001">
            <v>171.12</v>
          </cell>
          <cell r="V5001">
            <v>2019.73</v>
          </cell>
        </row>
        <row r="5002">
          <cell r="A5002" t="str">
            <v>Panda 1-2019-9</v>
          </cell>
          <cell r="B5002" t="str">
            <v>Panda 1-2019</v>
          </cell>
          <cell r="G5002">
            <v>24.64</v>
          </cell>
          <cell r="H5002">
            <v>165.6</v>
          </cell>
          <cell r="V5002">
            <v>1191.1300000000001</v>
          </cell>
        </row>
        <row r="5003">
          <cell r="A5003" t="str">
            <v>Panda 1-2019-10</v>
          </cell>
          <cell r="B5003" t="str">
            <v>Panda 1-2019</v>
          </cell>
          <cell r="G5003">
            <v>9.33</v>
          </cell>
          <cell r="H5003">
            <v>171.12</v>
          </cell>
          <cell r="V5003">
            <v>426.05810000000002</v>
          </cell>
        </row>
        <row r="5004">
          <cell r="A5004" t="str">
            <v>Panda 1-2019-11</v>
          </cell>
          <cell r="B5004" t="str">
            <v>Panda 1-2019</v>
          </cell>
          <cell r="G5004">
            <v>12.88</v>
          </cell>
          <cell r="H5004">
            <v>165.6</v>
          </cell>
          <cell r="V5004">
            <v>668.08249999999998</v>
          </cell>
        </row>
        <row r="5005">
          <cell r="A5005" t="str">
            <v>Panda 1-2019-12</v>
          </cell>
          <cell r="B5005" t="str">
            <v>Panda 1-2019</v>
          </cell>
          <cell r="G5005">
            <v>23.53</v>
          </cell>
          <cell r="H5005">
            <v>171.12</v>
          </cell>
          <cell r="V5005">
            <v>1290.3143</v>
          </cell>
        </row>
        <row r="5006">
          <cell r="A5006" t="str">
            <v>Panda 1-2020-1</v>
          </cell>
          <cell r="B5006" t="str">
            <v>Panda 1-2020</v>
          </cell>
          <cell r="G5006">
            <v>27.25</v>
          </cell>
          <cell r="H5006">
            <v>171.12</v>
          </cell>
          <cell r="V5006">
            <v>1498.6200000000001</v>
          </cell>
        </row>
        <row r="5007">
          <cell r="A5007" t="str">
            <v>Panda 1-2020-2</v>
          </cell>
          <cell r="B5007" t="str">
            <v>Panda 1-2020</v>
          </cell>
          <cell r="G5007">
            <v>22.93</v>
          </cell>
          <cell r="H5007">
            <v>154.56</v>
          </cell>
          <cell r="V5007">
            <v>1117.9769000000001</v>
          </cell>
        </row>
        <row r="5008">
          <cell r="A5008" t="str">
            <v>Panda 1-2020-3</v>
          </cell>
          <cell r="B5008" t="str">
            <v>Panda 1-2020</v>
          </cell>
          <cell r="G5008">
            <v>19.75</v>
          </cell>
          <cell r="H5008">
            <v>171.12</v>
          </cell>
          <cell r="V5008">
            <v>867.64559999999994</v>
          </cell>
        </row>
        <row r="5009">
          <cell r="A5009" t="str">
            <v>Panda 1-2020-4</v>
          </cell>
          <cell r="B5009" t="str">
            <v>Panda 1-2020</v>
          </cell>
          <cell r="G5009">
            <v>5.52</v>
          </cell>
          <cell r="H5009">
            <v>165.6</v>
          </cell>
          <cell r="V5009">
            <v>236.30909999999997</v>
          </cell>
        </row>
        <row r="5010">
          <cell r="A5010" t="str">
            <v>Panda 1-2020-5</v>
          </cell>
          <cell r="B5010" t="str">
            <v>Panda 1-2020</v>
          </cell>
          <cell r="G5010">
            <v>26.74</v>
          </cell>
          <cell r="H5010">
            <v>171.12</v>
          </cell>
          <cell r="V5010">
            <v>1210.384</v>
          </cell>
        </row>
        <row r="5011">
          <cell r="A5011" t="str">
            <v>Panda 1-2020-6</v>
          </cell>
          <cell r="B5011" t="str">
            <v>Panda 1-2020</v>
          </cell>
          <cell r="G5011">
            <v>33.020000000000003</v>
          </cell>
          <cell r="H5011">
            <v>165.6</v>
          </cell>
          <cell r="V5011">
            <v>1652.8693000000001</v>
          </cell>
        </row>
        <row r="5012">
          <cell r="A5012" t="str">
            <v>Panda 1-2020-7</v>
          </cell>
          <cell r="B5012" t="str">
            <v>Panda 1-2020</v>
          </cell>
          <cell r="G5012">
            <v>50.13</v>
          </cell>
          <cell r="H5012">
            <v>171.12</v>
          </cell>
          <cell r="V5012">
            <v>2476.77</v>
          </cell>
        </row>
        <row r="5013">
          <cell r="A5013" t="str">
            <v>Panda 1-2020-8</v>
          </cell>
          <cell r="B5013" t="str">
            <v>Panda 1-2020</v>
          </cell>
          <cell r="G5013">
            <v>49.35</v>
          </cell>
          <cell r="H5013">
            <v>171.12</v>
          </cell>
          <cell r="V5013">
            <v>2434.41</v>
          </cell>
        </row>
        <row r="5014">
          <cell r="A5014" t="str">
            <v>Panda 1-2020-9</v>
          </cell>
          <cell r="B5014" t="str">
            <v>Panda 1-2020</v>
          </cell>
          <cell r="G5014">
            <v>28.76</v>
          </cell>
          <cell r="H5014">
            <v>165.6</v>
          </cell>
          <cell r="V5014">
            <v>1353.53</v>
          </cell>
        </row>
        <row r="5015">
          <cell r="A5015" t="str">
            <v>Panda 1-2020-10</v>
          </cell>
          <cell r="B5015" t="str">
            <v>Panda 1-2020</v>
          </cell>
          <cell r="G5015">
            <v>0</v>
          </cell>
          <cell r="H5015">
            <v>171.12</v>
          </cell>
          <cell r="V5015">
            <v>0</v>
          </cell>
        </row>
        <row r="5016">
          <cell r="A5016" t="str">
            <v>Panda 1-2020-11</v>
          </cell>
          <cell r="B5016" t="str">
            <v>Panda 1-2020</v>
          </cell>
          <cell r="G5016">
            <v>21.19</v>
          </cell>
          <cell r="H5016">
            <v>165.6</v>
          </cell>
          <cell r="V5016">
            <v>1095.1010999999999</v>
          </cell>
        </row>
        <row r="5017">
          <cell r="A5017" t="str">
            <v>Panda 1-2020-12</v>
          </cell>
          <cell r="B5017" t="str">
            <v>Panda 1-2020</v>
          </cell>
          <cell r="G5017">
            <v>26.18</v>
          </cell>
          <cell r="H5017">
            <v>171.12</v>
          </cell>
          <cell r="V5017">
            <v>1460.3835999999999</v>
          </cell>
        </row>
        <row r="5018">
          <cell r="A5018" t="str">
            <v>Panda 1-2021-1</v>
          </cell>
          <cell r="B5018" t="str">
            <v>Panda 1-2021</v>
          </cell>
          <cell r="G5018">
            <v>32.35</v>
          </cell>
          <cell r="H5018">
            <v>171.12</v>
          </cell>
          <cell r="V5018">
            <v>1736.4494</v>
          </cell>
        </row>
        <row r="5019">
          <cell r="A5019" t="str">
            <v>Panda 1-2021-2</v>
          </cell>
          <cell r="B5019" t="str">
            <v>Panda 1-2021</v>
          </cell>
          <cell r="G5019">
            <v>26.95</v>
          </cell>
          <cell r="H5019">
            <v>154.56</v>
          </cell>
          <cell r="V5019">
            <v>1287.7638000000002</v>
          </cell>
        </row>
        <row r="5020">
          <cell r="A5020" t="str">
            <v>Panda 1-2021-3</v>
          </cell>
          <cell r="B5020" t="str">
            <v>Panda 1-2021</v>
          </cell>
          <cell r="G5020">
            <v>24.77</v>
          </cell>
          <cell r="H5020">
            <v>171.12</v>
          </cell>
          <cell r="V5020">
            <v>1081.6811</v>
          </cell>
        </row>
        <row r="5021">
          <cell r="A5021" t="str">
            <v>Panda 1-2021-4</v>
          </cell>
          <cell r="B5021" t="str">
            <v>Panda 1-2021</v>
          </cell>
          <cell r="G5021">
            <v>2.2200000000000002</v>
          </cell>
          <cell r="H5021">
            <v>165.6</v>
          </cell>
          <cell r="V5021">
            <v>89.90379999999999</v>
          </cell>
        </row>
        <row r="5022">
          <cell r="A5022" t="str">
            <v>Panda 1-2021-5</v>
          </cell>
          <cell r="B5022" t="str">
            <v>Panda 1-2021</v>
          </cell>
          <cell r="G5022">
            <v>14.77</v>
          </cell>
          <cell r="H5022">
            <v>171.12</v>
          </cell>
          <cell r="V5022">
            <v>662.0231</v>
          </cell>
        </row>
        <row r="5023">
          <cell r="A5023" t="str">
            <v>Panda 1-2021-6</v>
          </cell>
          <cell r="B5023" t="str">
            <v>Panda 1-2021</v>
          </cell>
          <cell r="G5023">
            <v>35.49</v>
          </cell>
          <cell r="H5023">
            <v>165.6</v>
          </cell>
          <cell r="V5023">
            <v>1753.2205000000001</v>
          </cell>
        </row>
        <row r="5024">
          <cell r="A5024" t="str">
            <v>Panda 1-2021-7</v>
          </cell>
          <cell r="B5024" t="str">
            <v>Panda 1-2021</v>
          </cell>
          <cell r="G5024">
            <v>48.84</v>
          </cell>
          <cell r="H5024">
            <v>171.12</v>
          </cell>
          <cell r="V5024">
            <v>2448.6</v>
          </cell>
        </row>
        <row r="5025">
          <cell r="A5025" t="str">
            <v>Panda 1-2021-8</v>
          </cell>
          <cell r="B5025" t="str">
            <v>Panda 1-2021</v>
          </cell>
          <cell r="G5025">
            <v>45.42</v>
          </cell>
          <cell r="H5025">
            <v>171.12</v>
          </cell>
          <cell r="V5025">
            <v>2225.9344999999998</v>
          </cell>
        </row>
        <row r="5026">
          <cell r="A5026" t="str">
            <v>Panda 1-2021-9</v>
          </cell>
          <cell r="B5026" t="str">
            <v>Panda 1-2021</v>
          </cell>
          <cell r="G5026">
            <v>24.15</v>
          </cell>
          <cell r="H5026">
            <v>165.6</v>
          </cell>
          <cell r="V5026">
            <v>1156.9512</v>
          </cell>
        </row>
        <row r="5027">
          <cell r="A5027" t="str">
            <v>--</v>
          </cell>
          <cell r="B5027" t="str">
            <v>-</v>
          </cell>
          <cell r="V5027">
            <v>0</v>
          </cell>
        </row>
        <row r="5028">
          <cell r="A5028" t="str">
            <v>--</v>
          </cell>
          <cell r="B5028" t="str">
            <v>-</v>
          </cell>
          <cell r="V5028">
            <v>0</v>
          </cell>
        </row>
        <row r="5029">
          <cell r="A5029" t="str">
            <v>--</v>
          </cell>
          <cell r="B5029" t="str">
            <v>-</v>
          </cell>
          <cell r="V5029">
            <v>0</v>
          </cell>
        </row>
        <row r="5030">
          <cell r="A5030" t="str">
            <v>Panda 1-2022-1</v>
          </cell>
          <cell r="B5030" t="str">
            <v>Panda 1-2022</v>
          </cell>
          <cell r="G5030">
            <v>27.74</v>
          </cell>
          <cell r="H5030">
            <v>171.12</v>
          </cell>
          <cell r="V5030">
            <v>1575.7455</v>
          </cell>
        </row>
        <row r="5031">
          <cell r="A5031" t="str">
            <v>Panda 1-2022-2</v>
          </cell>
          <cell r="B5031" t="str">
            <v>Panda 1-2022</v>
          </cell>
          <cell r="G5031">
            <v>28.06</v>
          </cell>
          <cell r="H5031">
            <v>154.56</v>
          </cell>
          <cell r="V5031">
            <v>1371.4445000000001</v>
          </cell>
        </row>
        <row r="5032">
          <cell r="A5032" t="str">
            <v>Panda 1-2022-3</v>
          </cell>
          <cell r="B5032" t="str">
            <v>Panda 1-2022</v>
          </cell>
          <cell r="G5032">
            <v>25.82</v>
          </cell>
          <cell r="H5032">
            <v>171.12</v>
          </cell>
          <cell r="V5032">
            <v>1136.2096000000001</v>
          </cell>
        </row>
        <row r="5033">
          <cell r="A5033" t="str">
            <v>Panda 1-2022-4</v>
          </cell>
          <cell r="B5033" t="str">
            <v>Panda 1-2022</v>
          </cell>
          <cell r="G5033">
            <v>2.2200000000000002</v>
          </cell>
          <cell r="H5033">
            <v>165.6</v>
          </cell>
          <cell r="V5033">
            <v>99.513500000000008</v>
          </cell>
        </row>
        <row r="5034">
          <cell r="A5034" t="str">
            <v>Panda 1-2022-5</v>
          </cell>
          <cell r="B5034" t="str">
            <v>Panda 1-2022</v>
          </cell>
          <cell r="G5034">
            <v>16.3</v>
          </cell>
          <cell r="H5034">
            <v>171.12</v>
          </cell>
          <cell r="V5034">
            <v>739.29</v>
          </cell>
        </row>
        <row r="5035">
          <cell r="A5035" t="str">
            <v>Panda 1-2022-6</v>
          </cell>
          <cell r="B5035" t="str">
            <v>Panda 1-2022</v>
          </cell>
          <cell r="G5035">
            <v>34.5</v>
          </cell>
          <cell r="H5035">
            <v>165.6</v>
          </cell>
          <cell r="V5035">
            <v>1690.99</v>
          </cell>
        </row>
        <row r="5036">
          <cell r="A5036" t="str">
            <v>Panda 1-2022-7</v>
          </cell>
          <cell r="B5036" t="str">
            <v>Panda 1-2022</v>
          </cell>
          <cell r="G5036">
            <v>50.77</v>
          </cell>
          <cell r="H5036">
            <v>171.12</v>
          </cell>
          <cell r="V5036">
            <v>2520.71</v>
          </cell>
        </row>
        <row r="5037">
          <cell r="A5037" t="str">
            <v>Panda 1-2022-8</v>
          </cell>
          <cell r="B5037" t="str">
            <v>Panda 1-2022</v>
          </cell>
          <cell r="G5037">
            <v>49.15</v>
          </cell>
          <cell r="H5037">
            <v>171.12</v>
          </cell>
          <cell r="V5037">
            <v>2445.73</v>
          </cell>
        </row>
        <row r="5038">
          <cell r="A5038" t="str">
            <v>Panda 1-2022-9</v>
          </cell>
          <cell r="B5038" t="str">
            <v>Panda 1-2022</v>
          </cell>
          <cell r="G5038">
            <v>25.65</v>
          </cell>
          <cell r="H5038">
            <v>165.6</v>
          </cell>
          <cell r="V5038">
            <v>1183.6099999999999</v>
          </cell>
        </row>
        <row r="5039">
          <cell r="A5039" t="str">
            <v>Panda 1-2022-10</v>
          </cell>
          <cell r="B5039" t="str">
            <v>Panda 1-2022</v>
          </cell>
          <cell r="G5039">
            <v>8.4</v>
          </cell>
          <cell r="H5039">
            <v>171.12</v>
          </cell>
          <cell r="V5039">
            <v>410.85</v>
          </cell>
        </row>
        <row r="5040">
          <cell r="A5040" t="str">
            <v>Panda 1-2022-11</v>
          </cell>
          <cell r="B5040" t="str">
            <v>Panda 1-2022</v>
          </cell>
          <cell r="G5040">
            <v>28.83</v>
          </cell>
          <cell r="H5040">
            <v>165.6</v>
          </cell>
          <cell r="V5040">
            <v>1526.5726</v>
          </cell>
        </row>
        <row r="5041">
          <cell r="A5041" t="str">
            <v>Panda 1-2022-12</v>
          </cell>
          <cell r="B5041" t="str">
            <v>Panda 1-2022</v>
          </cell>
          <cell r="G5041">
            <v>32.9</v>
          </cell>
          <cell r="H5041">
            <v>171.12</v>
          </cell>
          <cell r="V5041">
            <v>1825.1320000000001</v>
          </cell>
        </row>
        <row r="5042">
          <cell r="A5042" t="str">
            <v>--</v>
          </cell>
          <cell r="B5042" t="str">
            <v>-</v>
          </cell>
          <cell r="V5042">
            <v>0</v>
          </cell>
        </row>
        <row r="5043">
          <cell r="A5043" t="str">
            <v>--</v>
          </cell>
          <cell r="B5043" t="str">
            <v>-</v>
          </cell>
          <cell r="V5043">
            <v>0</v>
          </cell>
        </row>
        <row r="5044">
          <cell r="A5044" t="str">
            <v>--</v>
          </cell>
          <cell r="B5044" t="str">
            <v>-</v>
          </cell>
          <cell r="V5044">
            <v>0</v>
          </cell>
        </row>
        <row r="5045">
          <cell r="A5045" t="str">
            <v>m2arcadia 1-2003-4</v>
          </cell>
          <cell r="B5045" t="str">
            <v>m2arcadia 1-2003</v>
          </cell>
          <cell r="G5045">
            <v>36.57</v>
          </cell>
          <cell r="H5045">
            <v>357.12</v>
          </cell>
          <cell r="V5045">
            <v>2147.59</v>
          </cell>
        </row>
        <row r="5046">
          <cell r="A5046" t="str">
            <v>m2arcadia 1-2003-5</v>
          </cell>
          <cell r="B5046" t="str">
            <v>m2arcadia 1-2003</v>
          </cell>
          <cell r="G5046">
            <v>72.06</v>
          </cell>
          <cell r="H5046">
            <v>369.02</v>
          </cell>
          <cell r="V5046">
            <v>4504.5</v>
          </cell>
        </row>
        <row r="5047">
          <cell r="A5047" t="str">
            <v>m2arcadia 1-2003-6</v>
          </cell>
          <cell r="B5047" t="str">
            <v>m2arcadia 1-2003</v>
          </cell>
          <cell r="G5047">
            <v>35.36</v>
          </cell>
          <cell r="H5047">
            <v>330.48</v>
          </cell>
          <cell r="V5047">
            <v>2250.06</v>
          </cell>
        </row>
        <row r="5048">
          <cell r="A5048" t="str">
            <v>m2arcadia 1-2003-7</v>
          </cell>
          <cell r="B5048" t="str">
            <v>m2arcadia 1-2003</v>
          </cell>
          <cell r="G5048">
            <v>58.95</v>
          </cell>
          <cell r="H5048">
            <v>341.5</v>
          </cell>
          <cell r="V5048">
            <v>4469.07</v>
          </cell>
        </row>
        <row r="5049">
          <cell r="A5049" t="str">
            <v>m2arcadia 1-2003-8</v>
          </cell>
          <cell r="B5049" t="str">
            <v>m2arcadia 1-2003</v>
          </cell>
          <cell r="G5049">
            <v>67.08</v>
          </cell>
          <cell r="H5049">
            <v>341.5</v>
          </cell>
          <cell r="V5049">
            <v>4937.78</v>
          </cell>
        </row>
        <row r="5050">
          <cell r="A5050" t="str">
            <v>m2arcadia 1-2003-9</v>
          </cell>
          <cell r="B5050" t="str">
            <v>m2arcadia 1-2003</v>
          </cell>
          <cell r="G5050">
            <v>41.01</v>
          </cell>
          <cell r="H5050">
            <v>330.48</v>
          </cell>
          <cell r="V5050">
            <v>2763.47</v>
          </cell>
        </row>
        <row r="5051">
          <cell r="A5051" t="str">
            <v>m2arcadia 1-2003-10</v>
          </cell>
          <cell r="B5051" t="str">
            <v>m2arcadia 1-2003</v>
          </cell>
          <cell r="G5051">
            <v>67.84</v>
          </cell>
          <cell r="H5051">
            <v>369.02</v>
          </cell>
          <cell r="V5051">
            <v>4344.9881999999998</v>
          </cell>
        </row>
        <row r="5052">
          <cell r="A5052" t="str">
            <v>m2arcadia 1-2003-11</v>
          </cell>
          <cell r="B5052" t="str">
            <v>m2arcadia 1-2003</v>
          </cell>
          <cell r="G5052">
            <v>49.43</v>
          </cell>
          <cell r="H5052">
            <v>357.12</v>
          </cell>
          <cell r="V5052">
            <v>3363.2425000000003</v>
          </cell>
        </row>
        <row r="5053">
          <cell r="A5053" t="str">
            <v>m2arcadia 1-2003-12</v>
          </cell>
          <cell r="B5053" t="str">
            <v>m2arcadia 1-2003</v>
          </cell>
          <cell r="G5053">
            <v>27.39</v>
          </cell>
          <cell r="H5053">
            <v>369.02</v>
          </cell>
          <cell r="V5053">
            <v>2191.5100000000002</v>
          </cell>
        </row>
        <row r="5054">
          <cell r="A5054" t="str">
            <v>m2arcadia 1-2004-1</v>
          </cell>
          <cell r="B5054" t="str">
            <v>m2arcadia 1-2004</v>
          </cell>
          <cell r="G5054">
            <v>28.56</v>
          </cell>
          <cell r="H5054">
            <v>369.02</v>
          </cell>
          <cell r="V5054">
            <v>1865.45</v>
          </cell>
        </row>
        <row r="5055">
          <cell r="A5055" t="str">
            <v>m2arcadia 1-2004-2</v>
          </cell>
          <cell r="B5055" t="str">
            <v>m2arcadia 1-2004</v>
          </cell>
          <cell r="G5055">
            <v>23.81</v>
          </cell>
          <cell r="H5055">
            <v>333.31</v>
          </cell>
          <cell r="V5055">
            <v>1499.1416999999999</v>
          </cell>
        </row>
        <row r="5056">
          <cell r="A5056" t="str">
            <v>m2arcadia 1-2004-3</v>
          </cell>
          <cell r="B5056" t="str">
            <v>m2arcadia 1-2004</v>
          </cell>
          <cell r="G5056">
            <v>34.89</v>
          </cell>
          <cell r="H5056">
            <v>369.02</v>
          </cell>
          <cell r="V5056">
            <v>1976.98</v>
          </cell>
        </row>
        <row r="5057">
          <cell r="A5057" t="str">
            <v>m2arcadia 1-2004-4</v>
          </cell>
          <cell r="B5057" t="str">
            <v>m2arcadia 1-2004</v>
          </cell>
          <cell r="G5057">
            <v>19.52</v>
          </cell>
          <cell r="H5057">
            <v>357.12</v>
          </cell>
          <cell r="V5057">
            <v>1017</v>
          </cell>
        </row>
        <row r="5058">
          <cell r="A5058" t="str">
            <v>m2arcadia 1-2004-5</v>
          </cell>
          <cell r="B5058" t="str">
            <v>m2arcadia 1-2004</v>
          </cell>
          <cell r="G5058">
            <v>50.69</v>
          </cell>
          <cell r="H5058">
            <v>369.02</v>
          </cell>
          <cell r="V5058">
            <v>2662.9345000000003</v>
          </cell>
        </row>
        <row r="5059">
          <cell r="A5059" t="str">
            <v>m2arcadia 1-2004-6</v>
          </cell>
          <cell r="B5059" t="str">
            <v>m2arcadia 1-2004</v>
          </cell>
          <cell r="G5059">
            <v>17.7</v>
          </cell>
          <cell r="H5059">
            <v>330.48</v>
          </cell>
          <cell r="V5059">
            <v>1012.79</v>
          </cell>
        </row>
        <row r="5060">
          <cell r="A5060" t="str">
            <v>m2arcadia 1-2004-7</v>
          </cell>
          <cell r="B5060" t="str">
            <v>m2arcadia 1-2004</v>
          </cell>
          <cell r="G5060">
            <v>36.590000000000003</v>
          </cell>
          <cell r="H5060">
            <v>341.5</v>
          </cell>
          <cell r="V5060">
            <v>2731.25</v>
          </cell>
        </row>
        <row r="5061">
          <cell r="A5061" t="str">
            <v>m2arcadia 1-2004-8</v>
          </cell>
          <cell r="B5061" t="str">
            <v>m2arcadia 1-2004</v>
          </cell>
          <cell r="G5061">
            <v>42.69</v>
          </cell>
          <cell r="H5061">
            <v>341.5</v>
          </cell>
          <cell r="V5061">
            <v>2959.18</v>
          </cell>
        </row>
        <row r="5062">
          <cell r="A5062" t="str">
            <v>m2arcadia 1-2004-9</v>
          </cell>
          <cell r="B5062" t="str">
            <v>m2arcadia 1-2004</v>
          </cell>
          <cell r="G5062">
            <v>23.61</v>
          </cell>
          <cell r="H5062">
            <v>330.48</v>
          </cell>
          <cell r="V5062">
            <v>1460.29</v>
          </cell>
        </row>
        <row r="5063">
          <cell r="A5063" t="str">
            <v>m2arcadia 1-2004-10</v>
          </cell>
          <cell r="B5063" t="str">
            <v>m2arcadia 1-2004</v>
          </cell>
          <cell r="G5063">
            <v>50.29</v>
          </cell>
          <cell r="H5063">
            <v>369.02</v>
          </cell>
          <cell r="V5063">
            <v>2816.49</v>
          </cell>
        </row>
        <row r="5064">
          <cell r="A5064" t="str">
            <v>m2arcadia 1-2004-11</v>
          </cell>
          <cell r="B5064" t="str">
            <v>m2arcadia 1-2004</v>
          </cell>
          <cell r="G5064">
            <v>26.04</v>
          </cell>
          <cell r="H5064">
            <v>357.12</v>
          </cell>
          <cell r="V5064">
            <v>1568.8770999999999</v>
          </cell>
        </row>
        <row r="5065">
          <cell r="A5065" t="str">
            <v>m2arcadia 1-2004-12</v>
          </cell>
          <cell r="B5065" t="str">
            <v>m2arcadia 1-2004</v>
          </cell>
          <cell r="G5065">
            <v>10.98</v>
          </cell>
          <cell r="H5065">
            <v>369.02</v>
          </cell>
          <cell r="V5065">
            <v>713.9</v>
          </cell>
        </row>
        <row r="5066">
          <cell r="A5066" t="str">
            <v>m2arcadia 1-2005-1</v>
          </cell>
          <cell r="B5066" t="str">
            <v>m2arcadia 1-2005</v>
          </cell>
          <cell r="G5066">
            <v>8.7799999999999994</v>
          </cell>
          <cell r="H5066">
            <v>369.02</v>
          </cell>
          <cell r="V5066">
            <v>509.93</v>
          </cell>
        </row>
        <row r="5067">
          <cell r="A5067" t="str">
            <v>m2arcadia 1-2005-2</v>
          </cell>
          <cell r="B5067" t="str">
            <v>m2arcadia 1-2005</v>
          </cell>
          <cell r="G5067">
            <v>9.92</v>
          </cell>
          <cell r="H5067">
            <v>333.31</v>
          </cell>
          <cell r="V5067">
            <v>566.41999999999996</v>
          </cell>
        </row>
        <row r="5068">
          <cell r="A5068" t="str">
            <v>m2arcadia 1-2005-3</v>
          </cell>
          <cell r="B5068" t="str">
            <v>m2arcadia 1-2005</v>
          </cell>
          <cell r="G5068">
            <v>17.47</v>
          </cell>
          <cell r="H5068">
            <v>369.02</v>
          </cell>
          <cell r="V5068">
            <v>901.56</v>
          </cell>
        </row>
        <row r="5069">
          <cell r="A5069" t="str">
            <v>m2arcadia 1-2005-4</v>
          </cell>
          <cell r="B5069" t="str">
            <v>m2arcadia 1-2005</v>
          </cell>
          <cell r="G5069">
            <v>2.13</v>
          </cell>
          <cell r="H5069">
            <v>357.12</v>
          </cell>
          <cell r="V5069">
            <v>101.04</v>
          </cell>
        </row>
        <row r="5070">
          <cell r="A5070" t="str">
            <v>m2arcadia 1-2005-5</v>
          </cell>
          <cell r="B5070" t="str">
            <v>m2arcadia 1-2005</v>
          </cell>
          <cell r="G5070">
            <v>32.74</v>
          </cell>
          <cell r="H5070">
            <v>369.02</v>
          </cell>
          <cell r="V5070">
            <v>1687.28</v>
          </cell>
        </row>
        <row r="5071">
          <cell r="A5071" t="str">
            <v>m2arcadia 1-2005-6</v>
          </cell>
          <cell r="B5071" t="str">
            <v>m2arcadia 1-2005</v>
          </cell>
          <cell r="G5071">
            <v>0</v>
          </cell>
          <cell r="H5071">
            <v>330.48</v>
          </cell>
          <cell r="V5071">
            <v>0</v>
          </cell>
        </row>
        <row r="5072">
          <cell r="A5072" t="str">
            <v>m2arcadia 1-2005-7</v>
          </cell>
          <cell r="B5072" t="str">
            <v>m2arcadia 1-2005</v>
          </cell>
          <cell r="G5072">
            <v>22.36</v>
          </cell>
          <cell r="H5072">
            <v>341.5</v>
          </cell>
          <cell r="V5072">
            <v>1490.37</v>
          </cell>
        </row>
        <row r="5073">
          <cell r="A5073" t="str">
            <v>m2arcadia 1-2005-8</v>
          </cell>
          <cell r="B5073" t="str">
            <v>m2arcadia 1-2005</v>
          </cell>
          <cell r="G5073">
            <v>18.29</v>
          </cell>
          <cell r="H5073">
            <v>341.5</v>
          </cell>
          <cell r="V5073">
            <v>1228.28</v>
          </cell>
        </row>
        <row r="5074">
          <cell r="A5074" t="str">
            <v>m2arcadia 1-2005-9</v>
          </cell>
          <cell r="B5074" t="str">
            <v>m2arcadia 1-2005</v>
          </cell>
          <cell r="G5074">
            <v>0</v>
          </cell>
          <cell r="H5074">
            <v>330.48</v>
          </cell>
          <cell r="V5074">
            <v>0</v>
          </cell>
        </row>
        <row r="5075">
          <cell r="A5075" t="str">
            <v>m2arcadia 1-2005-10</v>
          </cell>
          <cell r="B5075" t="str">
            <v>m2arcadia 1-2005</v>
          </cell>
          <cell r="G5075">
            <v>42.88</v>
          </cell>
          <cell r="H5075">
            <v>369.02</v>
          </cell>
          <cell r="V5075">
            <v>2159.87</v>
          </cell>
        </row>
        <row r="5076">
          <cell r="A5076" t="str">
            <v>m2arcadia 1-2005-11</v>
          </cell>
          <cell r="B5076" t="str">
            <v>m2arcadia 1-2005</v>
          </cell>
          <cell r="G5076">
            <v>31.28</v>
          </cell>
          <cell r="H5076">
            <v>357.12</v>
          </cell>
          <cell r="V5076">
            <v>1659.8422</v>
          </cell>
        </row>
        <row r="5077">
          <cell r="A5077" t="str">
            <v>m2arcadia 1-2005-12</v>
          </cell>
          <cell r="B5077" t="str">
            <v>m2arcadia 1-2005</v>
          </cell>
          <cell r="G5077">
            <v>8.7899999999999991</v>
          </cell>
          <cell r="H5077">
            <v>369.02</v>
          </cell>
          <cell r="V5077">
            <v>523.19000000000005</v>
          </cell>
        </row>
        <row r="5078">
          <cell r="A5078" t="str">
            <v>m2arcadia 1-2006-1</v>
          </cell>
          <cell r="B5078" t="str">
            <v>m2arcadia 1-2006</v>
          </cell>
          <cell r="G5078">
            <v>19.77</v>
          </cell>
          <cell r="H5078">
            <v>369.02</v>
          </cell>
          <cell r="V5078">
            <v>1047.4100000000001</v>
          </cell>
        </row>
        <row r="5079">
          <cell r="A5079" t="str">
            <v>m2arcadia 1-2006-2</v>
          </cell>
          <cell r="B5079" t="str">
            <v>m2arcadia 1-2006</v>
          </cell>
          <cell r="G5079">
            <v>13.54</v>
          </cell>
          <cell r="H5079">
            <v>333.31</v>
          </cell>
          <cell r="V5079">
            <v>776.62</v>
          </cell>
        </row>
        <row r="5080">
          <cell r="A5080" t="str">
            <v>m2arcadia 1-2006-3</v>
          </cell>
          <cell r="B5080" t="str">
            <v>m2arcadia 1-2006</v>
          </cell>
          <cell r="G5080">
            <v>24.16</v>
          </cell>
          <cell r="H5080">
            <v>369.02</v>
          </cell>
          <cell r="V5080">
            <v>1261</v>
          </cell>
        </row>
        <row r="5081">
          <cell r="A5081" t="str">
            <v>m2arcadia 1-2006-4</v>
          </cell>
          <cell r="B5081" t="str">
            <v>m2arcadia 1-2006</v>
          </cell>
          <cell r="G5081">
            <v>16.75</v>
          </cell>
          <cell r="H5081">
            <v>357.12</v>
          </cell>
          <cell r="V5081">
            <v>760.85</v>
          </cell>
        </row>
        <row r="5082">
          <cell r="A5082" t="str">
            <v>m2arcadia 1-2006-5</v>
          </cell>
          <cell r="B5082" t="str">
            <v>m2arcadia 1-2006</v>
          </cell>
          <cell r="G5082">
            <v>57.11</v>
          </cell>
          <cell r="H5082">
            <v>369.02</v>
          </cell>
          <cell r="V5082">
            <v>2983.36</v>
          </cell>
        </row>
        <row r="5083">
          <cell r="A5083" t="str">
            <v>m2arcadia 1-2006-6</v>
          </cell>
          <cell r="B5083" t="str">
            <v>m2arcadia 1-2006</v>
          </cell>
          <cell r="G5083">
            <v>0</v>
          </cell>
          <cell r="H5083">
            <v>330.48</v>
          </cell>
          <cell r="V5083">
            <v>0</v>
          </cell>
        </row>
        <row r="5084">
          <cell r="A5084" t="str">
            <v>m2arcadia 1-2006-7</v>
          </cell>
          <cell r="B5084" t="str">
            <v>m2arcadia 1-2006</v>
          </cell>
          <cell r="G5084">
            <v>0</v>
          </cell>
          <cell r="H5084">
            <v>341.5</v>
          </cell>
          <cell r="V5084">
            <v>0</v>
          </cell>
        </row>
        <row r="5085">
          <cell r="A5085" t="str">
            <v>m2arcadia 1-2006-8</v>
          </cell>
          <cell r="B5085" t="str">
            <v>m2arcadia 1-2006</v>
          </cell>
          <cell r="G5085">
            <v>0</v>
          </cell>
          <cell r="H5085">
            <v>341.5</v>
          </cell>
          <cell r="V5085">
            <v>0</v>
          </cell>
        </row>
        <row r="5086">
          <cell r="A5086" t="str">
            <v>m2arcadia 1-2006-9</v>
          </cell>
          <cell r="B5086" t="str">
            <v>m2arcadia 1-2006</v>
          </cell>
          <cell r="G5086">
            <v>0</v>
          </cell>
          <cell r="H5086">
            <v>330.48</v>
          </cell>
          <cell r="V5086">
            <v>0</v>
          </cell>
        </row>
        <row r="5087">
          <cell r="A5087" t="str">
            <v>m2arcadia 1-2006-10</v>
          </cell>
          <cell r="B5087" t="str">
            <v>m2arcadia 1-2006</v>
          </cell>
          <cell r="G5087">
            <v>60.25</v>
          </cell>
          <cell r="H5087">
            <v>369.02</v>
          </cell>
          <cell r="V5087">
            <v>2918.77</v>
          </cell>
        </row>
        <row r="5088">
          <cell r="A5088" t="str">
            <v>m2arcadia 1-2006-11</v>
          </cell>
          <cell r="B5088" t="str">
            <v>m2arcadia 1-2006</v>
          </cell>
          <cell r="G5088">
            <v>25.51</v>
          </cell>
          <cell r="H5088">
            <v>357.12</v>
          </cell>
          <cell r="V5088">
            <v>1424.44</v>
          </cell>
        </row>
        <row r="5089">
          <cell r="A5089" t="str">
            <v>m2arcadia 1-2006-12</v>
          </cell>
          <cell r="B5089" t="str">
            <v>m2arcadia 1-2006</v>
          </cell>
          <cell r="G5089">
            <v>8.7899999999999991</v>
          </cell>
          <cell r="H5089">
            <v>369.02</v>
          </cell>
          <cell r="V5089">
            <v>570.41549999999995</v>
          </cell>
        </row>
        <row r="5090">
          <cell r="A5090" t="str">
            <v>m2arcadia 1-2007-1</v>
          </cell>
          <cell r="B5090" t="str">
            <v>m2arcadia 1-2007</v>
          </cell>
          <cell r="G5090">
            <v>32.950000000000003</v>
          </cell>
          <cell r="H5090">
            <v>369.02</v>
          </cell>
          <cell r="V5090">
            <v>1827.71</v>
          </cell>
        </row>
        <row r="5091">
          <cell r="A5091" t="str">
            <v>m2arcadia 1-2007-2</v>
          </cell>
          <cell r="B5091" t="str">
            <v>m2arcadia 1-2007</v>
          </cell>
          <cell r="G5091">
            <v>11.9</v>
          </cell>
          <cell r="H5091">
            <v>333.31</v>
          </cell>
          <cell r="V5091">
            <v>723.68</v>
          </cell>
        </row>
      </sheetData>
      <sheetData sheetId="73" refreshError="1"/>
      <sheetData sheetId="74" refreshError="1"/>
      <sheetData sheetId="75" refreshError="1"/>
      <sheetData sheetId="76" refreshError="1">
        <row r="6">
          <cell r="C6">
            <v>0.39550000000000007</v>
          </cell>
        </row>
      </sheetData>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MODEL"/>
      <sheetName val="Assump"/>
      <sheetName val="NIBCO"/>
      <sheetName val="NIBCO Synergy"/>
      <sheetName val="Synergy DCF"/>
      <sheetName val="Valuation"/>
      <sheetName val="Overview"/>
      <sheetName val="Overview LTM"/>
      <sheetName val="PPR"/>
      <sheetName val="DCF Summary"/>
      <sheetName val="Ownership"/>
      <sheetName val="Projections"/>
      <sheetName val="PPR Summary New"/>
      <sheetName val="Structure Summary"/>
      <sheetName val="Ownership Summary"/>
      <sheetName val="Capital Structure"/>
      <sheetName val="Premium"/>
      <sheetName val="Synergy Case"/>
      <sheetName val="Lines"/>
      <sheetName val="PPR Premium"/>
      <sheetName val="Premium to Bk Value"/>
      <sheetName val="Value Compare 1999"/>
      <sheetName val="Value Compare 1998"/>
      <sheetName val="Prices"/>
      <sheetName val="drivers"/>
      <sheetName val="COMPS"/>
      <sheetName val="Assoc P&amp;OPEB"/>
      <sheetName val="BS"/>
      <sheetName val="License"/>
      <sheetName val="Inc Stmt Sum"/>
      <sheetName val="CUBEWKSH"/>
      <sheetName val="profit"/>
      <sheetName val="merger"/>
      <sheetName val="As-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6-30-03"/>
      <sheetName val="PL 6-30-03"/>
      <sheetName val="PL 12-31-02"/>
      <sheetName val="Proforma Loral Opex&amp;Depr"/>
      <sheetName val="Proforma Loral FS_Support"/>
      <sheetName val="Original Format"/>
      <sheetName val="Lima Asset Value &amp; Dep Support"/>
      <sheetName val="PPA Summary"/>
      <sheetName val="Satellites Acquired"/>
      <sheetName val="BS items &amp; Capex"/>
      <sheetName val="Bond Interest Calculation"/>
      <sheetName val="Bond Issuance Costs"/>
      <sheetName val="Sandow 4 Financials"/>
      <sheetName val="PPH Inputs"/>
      <sheetName val="PPH Financi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g"/>
      <sheetName val="Gas Prices"/>
      <sheetName val="Index Sht1"/>
      <sheetName val="Assumptions and Inputs"/>
      <sheetName val="Forward Curves"/>
      <sheetName val="Chart of Account"/>
      <sheetName val="Dummy Sheet"/>
      <sheetName val="Cap Struct &amp; Rates"/>
      <sheetName val="Bond Interest Calcul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Assumptions and Inputs"/>
      <sheetName val="Forward Curves"/>
      <sheetName val="Chart of Account"/>
      <sheetName val="Index Sht1"/>
      <sheetName val="log"/>
      <sheetName val="Gas Prices"/>
      <sheetName val="Dummy Sheet"/>
      <sheetName val="Cap Struct &amp; Rates"/>
      <sheetName val="Bond Interest Calcul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sheetName val="overview"/>
      <sheetName val="model"/>
      <sheetName val="matrix"/>
      <sheetName val="Module1"/>
      <sheetName val="Sheet2"/>
      <sheetName val="Sheet3"/>
      <sheetName val="Parameters"/>
      <sheetName val="Apex 25 MW Monthly Output"/>
      <sheetName val="Apex 200 MW Monthly Output"/>
      <sheetName val="Brazos Margins"/>
      <sheetName val="Monthly Results"/>
      <sheetName val="Hayes Margins"/>
      <sheetName val="Birchwood Summary"/>
      <sheetName val="Owens Margins"/>
      <sheetName val="Pinehills Margins"/>
      <sheetName val="Unitil Margins"/>
    </sheetNames>
    <sheetDataSet>
      <sheetData sheetId="0"/>
      <sheetData sheetId="1"/>
      <sheetData sheetId="2" refreshError="1">
        <row r="3">
          <cell r="A3">
            <v>36160</v>
          </cell>
        </row>
        <row r="4">
          <cell r="A4" t="str">
            <v>TH Lee</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 Summary"/>
      <sheetName val="CTT Average"/>
      <sheetName val="CTT WORKSHEET"/>
    </sheetNames>
    <sheetDataSet>
      <sheetData sheetId="0" refreshError="1"/>
      <sheetData sheetId="1" refreshError="1"/>
      <sheetData sheetId="2">
        <row r="10">
          <cell r="J10">
            <v>7000</v>
          </cell>
        </row>
        <row r="12">
          <cell r="I12">
            <v>6.2E-2</v>
          </cell>
          <cell r="J12">
            <v>6.0000000000000001E-3</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Monthly Calibration Prices"/>
      <sheetName val="Daily Gas Prices"/>
      <sheetName val="GD Prices"/>
      <sheetName val="Hubs"/>
    </sheetNames>
    <sheetDataSet>
      <sheetData sheetId="0" refreshError="1"/>
      <sheetData sheetId="1"/>
      <sheetData sheetId="2">
        <row r="2">
          <cell r="C2" t="str">
            <v>2005-1</v>
          </cell>
          <cell r="D2">
            <v>38353</v>
          </cell>
          <cell r="H2">
            <v>6.1677</v>
          </cell>
        </row>
        <row r="3">
          <cell r="D3">
            <v>38354</v>
          </cell>
        </row>
        <row r="4">
          <cell r="D4">
            <v>38355</v>
          </cell>
        </row>
        <row r="5">
          <cell r="D5">
            <v>38356</v>
          </cell>
        </row>
        <row r="6">
          <cell r="D6">
            <v>38357</v>
          </cell>
        </row>
        <row r="7">
          <cell r="D7">
            <v>38358</v>
          </cell>
        </row>
        <row r="8">
          <cell r="D8">
            <v>38359</v>
          </cell>
        </row>
        <row r="9">
          <cell r="D9">
            <v>38360</v>
          </cell>
        </row>
        <row r="10">
          <cell r="D10">
            <v>38361</v>
          </cell>
        </row>
        <row r="11">
          <cell r="D11">
            <v>38362</v>
          </cell>
        </row>
        <row r="12">
          <cell r="D12">
            <v>38363</v>
          </cell>
        </row>
        <row r="13">
          <cell r="D13">
            <v>38364</v>
          </cell>
        </row>
        <row r="14">
          <cell r="D14">
            <v>38365</v>
          </cell>
        </row>
        <row r="15">
          <cell r="D15">
            <v>38366</v>
          </cell>
        </row>
        <row r="16">
          <cell r="D16">
            <v>38367</v>
          </cell>
        </row>
        <row r="17">
          <cell r="D17">
            <v>38368</v>
          </cell>
        </row>
        <row r="18">
          <cell r="D18">
            <v>38369</v>
          </cell>
        </row>
        <row r="19">
          <cell r="D19">
            <v>38370</v>
          </cell>
        </row>
        <row r="20">
          <cell r="D20">
            <v>38371</v>
          </cell>
        </row>
        <row r="21">
          <cell r="D21">
            <v>38372</v>
          </cell>
        </row>
        <row r="22">
          <cell r="D22">
            <v>38373</v>
          </cell>
        </row>
        <row r="23">
          <cell r="D23">
            <v>38374</v>
          </cell>
        </row>
        <row r="24">
          <cell r="D24">
            <v>38375</v>
          </cell>
        </row>
        <row r="25">
          <cell r="D25">
            <v>38376</v>
          </cell>
        </row>
        <row r="26">
          <cell r="D26">
            <v>38377</v>
          </cell>
        </row>
        <row r="27">
          <cell r="D27">
            <v>38378</v>
          </cell>
        </row>
        <row r="28">
          <cell r="D28">
            <v>38379</v>
          </cell>
        </row>
        <row r="29">
          <cell r="D29">
            <v>38380</v>
          </cell>
        </row>
        <row r="30">
          <cell r="D30">
            <v>38381</v>
          </cell>
        </row>
        <row r="31">
          <cell r="D31">
            <v>38382</v>
          </cell>
        </row>
        <row r="32">
          <cell r="D32">
            <v>38383</v>
          </cell>
        </row>
        <row r="33">
          <cell r="D33">
            <v>38384</v>
          </cell>
        </row>
        <row r="34">
          <cell r="D34">
            <v>38385</v>
          </cell>
        </row>
        <row r="35">
          <cell r="D35">
            <v>38386</v>
          </cell>
        </row>
        <row r="36">
          <cell r="D36">
            <v>38387</v>
          </cell>
        </row>
        <row r="37">
          <cell r="D37">
            <v>38388</v>
          </cell>
        </row>
        <row r="38">
          <cell r="D38">
            <v>38389</v>
          </cell>
        </row>
        <row r="39">
          <cell r="D39">
            <v>38390</v>
          </cell>
        </row>
        <row r="40">
          <cell r="D40">
            <v>38391</v>
          </cell>
        </row>
        <row r="41">
          <cell r="D41">
            <v>38392</v>
          </cell>
        </row>
        <row r="42">
          <cell r="D42">
            <v>38393</v>
          </cell>
        </row>
        <row r="43">
          <cell r="D43">
            <v>38394</v>
          </cell>
        </row>
        <row r="44">
          <cell r="D44">
            <v>38395</v>
          </cell>
        </row>
        <row r="45">
          <cell r="D45">
            <v>38396</v>
          </cell>
        </row>
        <row r="46">
          <cell r="D46">
            <v>38397</v>
          </cell>
        </row>
        <row r="47">
          <cell r="D47">
            <v>38398</v>
          </cell>
        </row>
        <row r="48">
          <cell r="D48">
            <v>38399</v>
          </cell>
        </row>
        <row r="49">
          <cell r="D49">
            <v>38400</v>
          </cell>
        </row>
        <row r="50">
          <cell r="D50">
            <v>38401</v>
          </cell>
        </row>
        <row r="51">
          <cell r="D51">
            <v>38402</v>
          </cell>
        </row>
        <row r="52">
          <cell r="D52">
            <v>38403</v>
          </cell>
        </row>
        <row r="53">
          <cell r="D53">
            <v>38404</v>
          </cell>
        </row>
        <row r="54">
          <cell r="D54">
            <v>38405</v>
          </cell>
        </row>
        <row r="55">
          <cell r="D55">
            <v>38406</v>
          </cell>
        </row>
        <row r="56">
          <cell r="D56">
            <v>38407</v>
          </cell>
        </row>
        <row r="57">
          <cell r="D57">
            <v>38408</v>
          </cell>
        </row>
        <row r="58">
          <cell r="D58">
            <v>38409</v>
          </cell>
        </row>
        <row r="59">
          <cell r="D59">
            <v>38410</v>
          </cell>
        </row>
        <row r="60">
          <cell r="D60">
            <v>38411</v>
          </cell>
        </row>
        <row r="61">
          <cell r="D61">
            <v>38412</v>
          </cell>
        </row>
        <row r="62">
          <cell r="D62">
            <v>38413</v>
          </cell>
        </row>
        <row r="63">
          <cell r="D63">
            <v>38414</v>
          </cell>
        </row>
        <row r="64">
          <cell r="D64">
            <v>38415</v>
          </cell>
        </row>
        <row r="65">
          <cell r="D65">
            <v>38416</v>
          </cell>
        </row>
        <row r="66">
          <cell r="D66">
            <v>38417</v>
          </cell>
        </row>
        <row r="67">
          <cell r="D67">
            <v>38418</v>
          </cell>
        </row>
        <row r="68">
          <cell r="D68">
            <v>38419</v>
          </cell>
        </row>
        <row r="69">
          <cell r="D69">
            <v>38420</v>
          </cell>
        </row>
        <row r="70">
          <cell r="D70">
            <v>38421</v>
          </cell>
        </row>
        <row r="71">
          <cell r="D71">
            <v>38422</v>
          </cell>
        </row>
        <row r="72">
          <cell r="D72">
            <v>38423</v>
          </cell>
        </row>
        <row r="73">
          <cell r="D73">
            <v>38424</v>
          </cell>
        </row>
        <row r="74">
          <cell r="D74">
            <v>38425</v>
          </cell>
        </row>
        <row r="75">
          <cell r="D75">
            <v>38426</v>
          </cell>
        </row>
        <row r="76">
          <cell r="D76">
            <v>38427</v>
          </cell>
        </row>
        <row r="77">
          <cell r="D77">
            <v>38428</v>
          </cell>
        </row>
        <row r="78">
          <cell r="D78">
            <v>38429</v>
          </cell>
        </row>
        <row r="79">
          <cell r="D79">
            <v>38430</v>
          </cell>
        </row>
        <row r="80">
          <cell r="D80">
            <v>38431</v>
          </cell>
        </row>
        <row r="81">
          <cell r="D81">
            <v>38432</v>
          </cell>
        </row>
        <row r="82">
          <cell r="D82">
            <v>38433</v>
          </cell>
        </row>
        <row r="83">
          <cell r="D83">
            <v>38434</v>
          </cell>
        </row>
        <row r="84">
          <cell r="D84">
            <v>38435</v>
          </cell>
        </row>
        <row r="85">
          <cell r="D85">
            <v>38436</v>
          </cell>
        </row>
        <row r="86">
          <cell r="D86">
            <v>38437</v>
          </cell>
        </row>
        <row r="87">
          <cell r="D87">
            <v>38438</v>
          </cell>
        </row>
        <row r="88">
          <cell r="D88">
            <v>38439</v>
          </cell>
        </row>
        <row r="89">
          <cell r="D89">
            <v>38440</v>
          </cell>
        </row>
        <row r="90">
          <cell r="D90">
            <v>38441</v>
          </cell>
        </row>
        <row r="91">
          <cell r="D91">
            <v>38442</v>
          </cell>
        </row>
        <row r="92">
          <cell r="D92">
            <v>38443</v>
          </cell>
        </row>
        <row r="93">
          <cell r="D93">
            <v>38444</v>
          </cell>
        </row>
        <row r="94">
          <cell r="D94">
            <v>38445</v>
          </cell>
        </row>
        <row r="95">
          <cell r="D95">
            <v>38446</v>
          </cell>
        </row>
        <row r="96">
          <cell r="D96">
            <v>38447</v>
          </cell>
        </row>
        <row r="97">
          <cell r="D97">
            <v>38448</v>
          </cell>
        </row>
        <row r="98">
          <cell r="D98">
            <v>38449</v>
          </cell>
        </row>
        <row r="99">
          <cell r="D99">
            <v>38450</v>
          </cell>
        </row>
        <row r="100">
          <cell r="D100">
            <v>38451</v>
          </cell>
        </row>
        <row r="101">
          <cell r="D101">
            <v>38452</v>
          </cell>
        </row>
        <row r="102">
          <cell r="D102">
            <v>38453</v>
          </cell>
        </row>
        <row r="103">
          <cell r="D103">
            <v>38454</v>
          </cell>
        </row>
        <row r="104">
          <cell r="D104">
            <v>38455</v>
          </cell>
        </row>
        <row r="105">
          <cell r="D105">
            <v>38456</v>
          </cell>
        </row>
        <row r="106">
          <cell r="D106">
            <v>38457</v>
          </cell>
        </row>
        <row r="107">
          <cell r="D107">
            <v>38458</v>
          </cell>
        </row>
        <row r="108">
          <cell r="D108">
            <v>38459</v>
          </cell>
        </row>
        <row r="109">
          <cell r="D109">
            <v>38460</v>
          </cell>
        </row>
        <row r="110">
          <cell r="D110">
            <v>38461</v>
          </cell>
        </row>
        <row r="111">
          <cell r="D111">
            <v>38462</v>
          </cell>
        </row>
        <row r="112">
          <cell r="D112">
            <v>38463</v>
          </cell>
        </row>
        <row r="113">
          <cell r="D113">
            <v>38464</v>
          </cell>
        </row>
        <row r="114">
          <cell r="D114">
            <v>38465</v>
          </cell>
        </row>
        <row r="115">
          <cell r="D115">
            <v>38466</v>
          </cell>
        </row>
        <row r="116">
          <cell r="D116">
            <v>38467</v>
          </cell>
        </row>
        <row r="117">
          <cell r="D117">
            <v>38468</v>
          </cell>
        </row>
        <row r="118">
          <cell r="D118">
            <v>38469</v>
          </cell>
        </row>
        <row r="119">
          <cell r="D119">
            <v>38470</v>
          </cell>
        </row>
        <row r="120">
          <cell r="D120">
            <v>38471</v>
          </cell>
        </row>
        <row r="121">
          <cell r="D121">
            <v>38472</v>
          </cell>
        </row>
        <row r="122">
          <cell r="D122">
            <v>38473</v>
          </cell>
        </row>
        <row r="123">
          <cell r="D123">
            <v>38474</v>
          </cell>
        </row>
        <row r="124">
          <cell r="D124">
            <v>38475</v>
          </cell>
        </row>
        <row r="125">
          <cell r="D125">
            <v>38476</v>
          </cell>
        </row>
        <row r="126">
          <cell r="D126">
            <v>38477</v>
          </cell>
        </row>
        <row r="127">
          <cell r="D127">
            <v>38478</v>
          </cell>
        </row>
        <row r="128">
          <cell r="D128">
            <v>38479</v>
          </cell>
        </row>
        <row r="129">
          <cell r="D129">
            <v>38480</v>
          </cell>
        </row>
        <row r="130">
          <cell r="D130">
            <v>38481</v>
          </cell>
        </row>
        <row r="131">
          <cell r="D131">
            <v>38482</v>
          </cell>
        </row>
        <row r="132">
          <cell r="D132">
            <v>38483</v>
          </cell>
        </row>
        <row r="133">
          <cell r="D133">
            <v>38484</v>
          </cell>
        </row>
        <row r="134">
          <cell r="D134">
            <v>38485</v>
          </cell>
        </row>
        <row r="135">
          <cell r="D135">
            <v>38486</v>
          </cell>
        </row>
        <row r="136">
          <cell r="D136">
            <v>38487</v>
          </cell>
        </row>
        <row r="137">
          <cell r="D137">
            <v>38488</v>
          </cell>
        </row>
        <row r="138">
          <cell r="D138">
            <v>38489</v>
          </cell>
        </row>
        <row r="139">
          <cell r="D139">
            <v>38490</v>
          </cell>
        </row>
        <row r="140">
          <cell r="D140">
            <v>38491</v>
          </cell>
        </row>
        <row r="141">
          <cell r="D141">
            <v>38492</v>
          </cell>
        </row>
        <row r="142">
          <cell r="D142">
            <v>38493</v>
          </cell>
        </row>
        <row r="143">
          <cell r="D143">
            <v>38494</v>
          </cell>
        </row>
        <row r="144">
          <cell r="D144">
            <v>38495</v>
          </cell>
        </row>
        <row r="145">
          <cell r="D145">
            <v>38496</v>
          </cell>
        </row>
        <row r="146">
          <cell r="D146">
            <v>38497</v>
          </cell>
        </row>
        <row r="147">
          <cell r="D147">
            <v>38498</v>
          </cell>
        </row>
        <row r="148">
          <cell r="D148">
            <v>38499</v>
          </cell>
        </row>
        <row r="149">
          <cell r="D149">
            <v>38500</v>
          </cell>
        </row>
        <row r="150">
          <cell r="D150">
            <v>38501</v>
          </cell>
        </row>
        <row r="151">
          <cell r="D151">
            <v>38502</v>
          </cell>
        </row>
        <row r="152">
          <cell r="D152">
            <v>38503</v>
          </cell>
        </row>
        <row r="153">
          <cell r="D153">
            <v>38504</v>
          </cell>
        </row>
        <row r="154">
          <cell r="D154">
            <v>38505</v>
          </cell>
        </row>
        <row r="155">
          <cell r="D155">
            <v>38506</v>
          </cell>
        </row>
        <row r="156">
          <cell r="D156">
            <v>38507</v>
          </cell>
        </row>
        <row r="157">
          <cell r="D157">
            <v>38508</v>
          </cell>
        </row>
        <row r="158">
          <cell r="D158">
            <v>38509</v>
          </cell>
        </row>
        <row r="159">
          <cell r="D159">
            <v>38510</v>
          </cell>
        </row>
        <row r="160">
          <cell r="D160">
            <v>38511</v>
          </cell>
        </row>
        <row r="161">
          <cell r="D161">
            <v>38512</v>
          </cell>
        </row>
        <row r="162">
          <cell r="D162">
            <v>38513</v>
          </cell>
        </row>
        <row r="163">
          <cell r="D163">
            <v>38514</v>
          </cell>
        </row>
        <row r="164">
          <cell r="D164">
            <v>38515</v>
          </cell>
        </row>
        <row r="165">
          <cell r="D165">
            <v>38516</v>
          </cell>
        </row>
        <row r="166">
          <cell r="D166">
            <v>38517</v>
          </cell>
        </row>
        <row r="167">
          <cell r="D167">
            <v>38518</v>
          </cell>
        </row>
        <row r="168">
          <cell r="D168">
            <v>38519</v>
          </cell>
        </row>
        <row r="169">
          <cell r="D169">
            <v>38520</v>
          </cell>
        </row>
        <row r="170">
          <cell r="D170">
            <v>38521</v>
          </cell>
        </row>
        <row r="171">
          <cell r="D171">
            <v>38522</v>
          </cell>
        </row>
        <row r="172">
          <cell r="D172">
            <v>38523</v>
          </cell>
        </row>
        <row r="173">
          <cell r="D173">
            <v>38524</v>
          </cell>
        </row>
        <row r="174">
          <cell r="D174">
            <v>38525</v>
          </cell>
        </row>
        <row r="175">
          <cell r="D175">
            <v>38526</v>
          </cell>
        </row>
        <row r="176">
          <cell r="D176">
            <v>38527</v>
          </cell>
        </row>
        <row r="177">
          <cell r="D177">
            <v>38528</v>
          </cell>
        </row>
        <row r="178">
          <cell r="D178">
            <v>38529</v>
          </cell>
        </row>
        <row r="179">
          <cell r="D179">
            <v>38530</v>
          </cell>
        </row>
        <row r="180">
          <cell r="D180">
            <v>38531</v>
          </cell>
        </row>
        <row r="181">
          <cell r="D181">
            <v>38532</v>
          </cell>
        </row>
        <row r="182">
          <cell r="D182">
            <v>38533</v>
          </cell>
        </row>
        <row r="183">
          <cell r="D183">
            <v>38534</v>
          </cell>
        </row>
        <row r="184">
          <cell r="D184">
            <v>38535</v>
          </cell>
        </row>
        <row r="185">
          <cell r="D185">
            <v>38536</v>
          </cell>
        </row>
        <row r="186">
          <cell r="D186">
            <v>38537</v>
          </cell>
        </row>
        <row r="187">
          <cell r="D187">
            <v>38538</v>
          </cell>
        </row>
        <row r="188">
          <cell r="D188">
            <v>38539</v>
          </cell>
        </row>
        <row r="189">
          <cell r="D189">
            <v>38540</v>
          </cell>
        </row>
        <row r="190">
          <cell r="D190">
            <v>38541</v>
          </cell>
        </row>
        <row r="191">
          <cell r="D191">
            <v>38542</v>
          </cell>
        </row>
        <row r="192">
          <cell r="D192">
            <v>38543</v>
          </cell>
        </row>
        <row r="193">
          <cell r="D193">
            <v>38544</v>
          </cell>
        </row>
        <row r="194">
          <cell r="D194">
            <v>38545</v>
          </cell>
        </row>
        <row r="195">
          <cell r="D195">
            <v>38546</v>
          </cell>
        </row>
        <row r="196">
          <cell r="D196">
            <v>38547</v>
          </cell>
        </row>
        <row r="197">
          <cell r="D197">
            <v>38548</v>
          </cell>
        </row>
        <row r="198">
          <cell r="D198">
            <v>38549</v>
          </cell>
        </row>
        <row r="199">
          <cell r="D199">
            <v>38550</v>
          </cell>
        </row>
        <row r="200">
          <cell r="D200">
            <v>38551</v>
          </cell>
        </row>
        <row r="201">
          <cell r="D201">
            <v>38552</v>
          </cell>
        </row>
        <row r="202">
          <cell r="D202">
            <v>38553</v>
          </cell>
        </row>
        <row r="203">
          <cell r="D203">
            <v>38554</v>
          </cell>
        </row>
        <row r="204">
          <cell r="D204">
            <v>38555</v>
          </cell>
        </row>
        <row r="205">
          <cell r="D205">
            <v>38556</v>
          </cell>
        </row>
        <row r="206">
          <cell r="D206">
            <v>38557</v>
          </cell>
        </row>
        <row r="207">
          <cell r="D207">
            <v>38558</v>
          </cell>
        </row>
        <row r="208">
          <cell r="D208">
            <v>38559</v>
          </cell>
        </row>
        <row r="209">
          <cell r="D209">
            <v>38560</v>
          </cell>
        </row>
        <row r="210">
          <cell r="D210">
            <v>38561</v>
          </cell>
        </row>
        <row r="211">
          <cell r="D211">
            <v>38562</v>
          </cell>
        </row>
        <row r="212">
          <cell r="D212">
            <v>38563</v>
          </cell>
        </row>
        <row r="213">
          <cell r="D213">
            <v>38564</v>
          </cell>
        </row>
        <row r="214">
          <cell r="D214">
            <v>38565</v>
          </cell>
        </row>
        <row r="215">
          <cell r="D215">
            <v>38566</v>
          </cell>
        </row>
        <row r="216">
          <cell r="D216">
            <v>38567</v>
          </cell>
        </row>
        <row r="217">
          <cell r="D217">
            <v>38568</v>
          </cell>
        </row>
        <row r="218">
          <cell r="D218">
            <v>38569</v>
          </cell>
        </row>
        <row r="219">
          <cell r="D219">
            <v>38570</v>
          </cell>
        </row>
        <row r="220">
          <cell r="D220">
            <v>38571</v>
          </cell>
        </row>
        <row r="221">
          <cell r="D221">
            <v>38572</v>
          </cell>
        </row>
        <row r="222">
          <cell r="D222">
            <v>38573</v>
          </cell>
        </row>
        <row r="223">
          <cell r="D223">
            <v>38574</v>
          </cell>
        </row>
        <row r="224">
          <cell r="D224">
            <v>38575</v>
          </cell>
        </row>
        <row r="225">
          <cell r="D225">
            <v>38576</v>
          </cell>
        </row>
        <row r="226">
          <cell r="D226">
            <v>38577</v>
          </cell>
        </row>
        <row r="227">
          <cell r="D227">
            <v>38578</v>
          </cell>
        </row>
        <row r="228">
          <cell r="D228">
            <v>38579</v>
          </cell>
        </row>
        <row r="229">
          <cell r="D229">
            <v>38580</v>
          </cell>
        </row>
        <row r="230">
          <cell r="D230">
            <v>38581</v>
          </cell>
        </row>
        <row r="231">
          <cell r="D231">
            <v>38582</v>
          </cell>
        </row>
        <row r="232">
          <cell r="D232">
            <v>38583</v>
          </cell>
        </row>
        <row r="233">
          <cell r="D233">
            <v>38584</v>
          </cell>
        </row>
        <row r="234">
          <cell r="D234">
            <v>38585</v>
          </cell>
        </row>
        <row r="235">
          <cell r="D235">
            <v>38586</v>
          </cell>
        </row>
        <row r="236">
          <cell r="D236">
            <v>38587</v>
          </cell>
        </row>
        <row r="237">
          <cell r="D237">
            <v>38588</v>
          </cell>
        </row>
        <row r="238">
          <cell r="D238">
            <v>38589</v>
          </cell>
        </row>
        <row r="239">
          <cell r="D239">
            <v>38590</v>
          </cell>
        </row>
        <row r="240">
          <cell r="D240">
            <v>38591</v>
          </cell>
        </row>
        <row r="241">
          <cell r="D241">
            <v>38592</v>
          </cell>
        </row>
        <row r="242">
          <cell r="D242">
            <v>38593</v>
          </cell>
        </row>
        <row r="243">
          <cell r="D243">
            <v>38594</v>
          </cell>
        </row>
        <row r="244">
          <cell r="D244">
            <v>38595</v>
          </cell>
        </row>
        <row r="245">
          <cell r="D245">
            <v>38596</v>
          </cell>
        </row>
        <row r="246">
          <cell r="D246">
            <v>38597</v>
          </cell>
        </row>
        <row r="247">
          <cell r="D247">
            <v>38598</v>
          </cell>
        </row>
        <row r="248">
          <cell r="D248">
            <v>38599</v>
          </cell>
        </row>
        <row r="249">
          <cell r="D249">
            <v>38600</v>
          </cell>
        </row>
        <row r="250">
          <cell r="D250">
            <v>38601</v>
          </cell>
        </row>
        <row r="251">
          <cell r="D251">
            <v>38602</v>
          </cell>
        </row>
        <row r="252">
          <cell r="D252">
            <v>38603</v>
          </cell>
        </row>
        <row r="253">
          <cell r="D253">
            <v>38604</v>
          </cell>
        </row>
        <row r="254">
          <cell r="D254">
            <v>38605</v>
          </cell>
        </row>
        <row r="255">
          <cell r="D255">
            <v>38606</v>
          </cell>
        </row>
        <row r="256">
          <cell r="D256">
            <v>38607</v>
          </cell>
        </row>
        <row r="257">
          <cell r="D257">
            <v>38608</v>
          </cell>
        </row>
        <row r="258">
          <cell r="D258">
            <v>38609</v>
          </cell>
        </row>
        <row r="259">
          <cell r="D259">
            <v>38610</v>
          </cell>
        </row>
        <row r="260">
          <cell r="D260">
            <v>38611</v>
          </cell>
        </row>
        <row r="261">
          <cell r="D261">
            <v>38612</v>
          </cell>
        </row>
        <row r="262">
          <cell r="D262">
            <v>38613</v>
          </cell>
        </row>
        <row r="263">
          <cell r="D263">
            <v>38614</v>
          </cell>
        </row>
        <row r="264">
          <cell r="D264">
            <v>38615</v>
          </cell>
        </row>
        <row r="265">
          <cell r="D265">
            <v>38616</v>
          </cell>
        </row>
        <row r="266">
          <cell r="D266">
            <v>38617</v>
          </cell>
        </row>
        <row r="267">
          <cell r="D267">
            <v>38618</v>
          </cell>
        </row>
        <row r="268">
          <cell r="D268">
            <v>38619</v>
          </cell>
        </row>
        <row r="269">
          <cell r="D269">
            <v>38620</v>
          </cell>
        </row>
        <row r="270">
          <cell r="D270">
            <v>38621</v>
          </cell>
        </row>
        <row r="271">
          <cell r="D271">
            <v>38622</v>
          </cell>
        </row>
        <row r="272">
          <cell r="D272">
            <v>38623</v>
          </cell>
        </row>
        <row r="273">
          <cell r="D273">
            <v>38624</v>
          </cell>
        </row>
        <row r="274">
          <cell r="D274">
            <v>38625</v>
          </cell>
        </row>
        <row r="275">
          <cell r="D275">
            <v>38626</v>
          </cell>
        </row>
        <row r="276">
          <cell r="D276">
            <v>38627</v>
          </cell>
        </row>
        <row r="277">
          <cell r="D277">
            <v>38628</v>
          </cell>
        </row>
        <row r="278">
          <cell r="D278">
            <v>38629</v>
          </cell>
        </row>
        <row r="279">
          <cell r="D279">
            <v>38630</v>
          </cell>
        </row>
        <row r="280">
          <cell r="D280">
            <v>38631</v>
          </cell>
        </row>
        <row r="281">
          <cell r="D281">
            <v>38632</v>
          </cell>
        </row>
        <row r="282">
          <cell r="D282">
            <v>38633</v>
          </cell>
        </row>
        <row r="283">
          <cell r="D283">
            <v>38634</v>
          </cell>
        </row>
        <row r="284">
          <cell r="D284">
            <v>38635</v>
          </cell>
        </row>
        <row r="285">
          <cell r="D285">
            <v>38636</v>
          </cell>
        </row>
        <row r="286">
          <cell r="D286">
            <v>38637</v>
          </cell>
        </row>
        <row r="287">
          <cell r="D287">
            <v>38638</v>
          </cell>
        </row>
        <row r="288">
          <cell r="D288">
            <v>38639</v>
          </cell>
        </row>
        <row r="289">
          <cell r="D289">
            <v>38640</v>
          </cell>
        </row>
        <row r="290">
          <cell r="D290">
            <v>38641</v>
          </cell>
        </row>
        <row r="291">
          <cell r="D291">
            <v>38642</v>
          </cell>
        </row>
        <row r="292">
          <cell r="D292">
            <v>38643</v>
          </cell>
        </row>
        <row r="293">
          <cell r="D293">
            <v>38644</v>
          </cell>
        </row>
        <row r="294">
          <cell r="D294">
            <v>38645</v>
          </cell>
        </row>
        <row r="295">
          <cell r="D295">
            <v>38646</v>
          </cell>
        </row>
        <row r="296">
          <cell r="D296">
            <v>38647</v>
          </cell>
        </row>
        <row r="297">
          <cell r="D297">
            <v>38648</v>
          </cell>
        </row>
        <row r="298">
          <cell r="D298">
            <v>38649</v>
          </cell>
        </row>
        <row r="299">
          <cell r="D299">
            <v>38650</v>
          </cell>
        </row>
        <row r="300">
          <cell r="D300">
            <v>38651</v>
          </cell>
        </row>
        <row r="301">
          <cell r="D301">
            <v>38652</v>
          </cell>
        </row>
        <row r="302">
          <cell r="D302">
            <v>38653</v>
          </cell>
        </row>
        <row r="303">
          <cell r="D303">
            <v>38654</v>
          </cell>
        </row>
        <row r="304">
          <cell r="D304">
            <v>38655</v>
          </cell>
        </row>
        <row r="305">
          <cell r="D305">
            <v>38656</v>
          </cell>
        </row>
        <row r="306">
          <cell r="D306">
            <v>38657</v>
          </cell>
        </row>
        <row r="307">
          <cell r="D307">
            <v>38658</v>
          </cell>
        </row>
        <row r="308">
          <cell r="D308">
            <v>38659</v>
          </cell>
        </row>
        <row r="309">
          <cell r="D309">
            <v>38660</v>
          </cell>
        </row>
        <row r="310">
          <cell r="D310">
            <v>38661</v>
          </cell>
        </row>
        <row r="311">
          <cell r="D311">
            <v>38662</v>
          </cell>
        </row>
        <row r="312">
          <cell r="D312">
            <v>38663</v>
          </cell>
        </row>
        <row r="313">
          <cell r="D313">
            <v>38664</v>
          </cell>
        </row>
        <row r="314">
          <cell r="D314">
            <v>38665</v>
          </cell>
        </row>
        <row r="315">
          <cell r="D315">
            <v>38666</v>
          </cell>
        </row>
        <row r="316">
          <cell r="D316">
            <v>38667</v>
          </cell>
        </row>
        <row r="317">
          <cell r="D317">
            <v>38668</v>
          </cell>
        </row>
        <row r="318">
          <cell r="D318">
            <v>38669</v>
          </cell>
        </row>
        <row r="319">
          <cell r="D319">
            <v>38670</v>
          </cell>
        </row>
        <row r="320">
          <cell r="D320">
            <v>38671</v>
          </cell>
        </row>
        <row r="321">
          <cell r="D321">
            <v>38672</v>
          </cell>
        </row>
        <row r="322">
          <cell r="D322">
            <v>38673</v>
          </cell>
        </row>
        <row r="323">
          <cell r="D323">
            <v>38674</v>
          </cell>
        </row>
        <row r="324">
          <cell r="D324">
            <v>38675</v>
          </cell>
        </row>
        <row r="325">
          <cell r="D325">
            <v>38676</v>
          </cell>
        </row>
        <row r="326">
          <cell r="D326">
            <v>38677</v>
          </cell>
        </row>
        <row r="327">
          <cell r="D327">
            <v>38678</v>
          </cell>
        </row>
        <row r="328">
          <cell r="D328">
            <v>38679</v>
          </cell>
        </row>
        <row r="329">
          <cell r="D329">
            <v>38680</v>
          </cell>
        </row>
        <row r="330">
          <cell r="D330">
            <v>38681</v>
          </cell>
        </row>
        <row r="331">
          <cell r="D331">
            <v>38682</v>
          </cell>
        </row>
        <row r="332">
          <cell r="D332">
            <v>38683</v>
          </cell>
        </row>
        <row r="333">
          <cell r="D333">
            <v>38684</v>
          </cell>
        </row>
        <row r="334">
          <cell r="D334">
            <v>38685</v>
          </cell>
        </row>
        <row r="335">
          <cell r="D335">
            <v>38686</v>
          </cell>
        </row>
        <row r="336">
          <cell r="D336">
            <v>38687</v>
          </cell>
        </row>
        <row r="337">
          <cell r="D337">
            <v>38688</v>
          </cell>
        </row>
        <row r="338">
          <cell r="D338">
            <v>38689</v>
          </cell>
        </row>
        <row r="339">
          <cell r="D339">
            <v>38690</v>
          </cell>
        </row>
        <row r="340">
          <cell r="D340">
            <v>38691</v>
          </cell>
        </row>
        <row r="341">
          <cell r="D341">
            <v>38692</v>
          </cell>
        </row>
        <row r="342">
          <cell r="D342">
            <v>38693</v>
          </cell>
        </row>
        <row r="343">
          <cell r="D343">
            <v>38694</v>
          </cell>
        </row>
        <row r="344">
          <cell r="D344">
            <v>38695</v>
          </cell>
        </row>
        <row r="345">
          <cell r="D345">
            <v>38696</v>
          </cell>
        </row>
        <row r="346">
          <cell r="D346">
            <v>38697</v>
          </cell>
        </row>
        <row r="347">
          <cell r="D347">
            <v>38698</v>
          </cell>
        </row>
        <row r="348">
          <cell r="D348">
            <v>38699</v>
          </cell>
        </row>
        <row r="349">
          <cell r="D349">
            <v>38700</v>
          </cell>
        </row>
        <row r="350">
          <cell r="D350">
            <v>38701</v>
          </cell>
        </row>
        <row r="351">
          <cell r="D351">
            <v>38702</v>
          </cell>
        </row>
        <row r="352">
          <cell r="D352">
            <v>38703</v>
          </cell>
        </row>
        <row r="353">
          <cell r="D353">
            <v>38704</v>
          </cell>
        </row>
        <row r="354">
          <cell r="D354">
            <v>38705</v>
          </cell>
        </row>
        <row r="355">
          <cell r="D355">
            <v>38706</v>
          </cell>
        </row>
        <row r="356">
          <cell r="D356">
            <v>38707</v>
          </cell>
        </row>
        <row r="357">
          <cell r="D357">
            <v>38708</v>
          </cell>
        </row>
        <row r="358">
          <cell r="D358">
            <v>38709</v>
          </cell>
        </row>
        <row r="359">
          <cell r="D359">
            <v>38710</v>
          </cell>
        </row>
        <row r="360">
          <cell r="D360">
            <v>38711</v>
          </cell>
        </row>
        <row r="361">
          <cell r="D361">
            <v>38712</v>
          </cell>
        </row>
        <row r="362">
          <cell r="D362">
            <v>38713</v>
          </cell>
        </row>
        <row r="363">
          <cell r="D363">
            <v>38714</v>
          </cell>
        </row>
        <row r="364">
          <cell r="D364">
            <v>38715</v>
          </cell>
        </row>
        <row r="365">
          <cell r="D365">
            <v>38716</v>
          </cell>
        </row>
        <row r="366">
          <cell r="D366">
            <v>38717</v>
          </cell>
        </row>
        <row r="367">
          <cell r="D367">
            <v>38718</v>
          </cell>
        </row>
        <row r="368">
          <cell r="D368">
            <v>38719</v>
          </cell>
        </row>
        <row r="369">
          <cell r="D369">
            <v>38720</v>
          </cell>
        </row>
        <row r="370">
          <cell r="D370">
            <v>38721</v>
          </cell>
        </row>
        <row r="371">
          <cell r="D371">
            <v>38722</v>
          </cell>
        </row>
        <row r="372">
          <cell r="D372">
            <v>38723</v>
          </cell>
        </row>
        <row r="373">
          <cell r="D373">
            <v>38724</v>
          </cell>
        </row>
        <row r="374">
          <cell r="D374">
            <v>38725</v>
          </cell>
        </row>
        <row r="375">
          <cell r="D375">
            <v>38726</v>
          </cell>
        </row>
        <row r="376">
          <cell r="D376">
            <v>38727</v>
          </cell>
        </row>
        <row r="377">
          <cell r="D377">
            <v>38728</v>
          </cell>
        </row>
        <row r="378">
          <cell r="D378">
            <v>38729</v>
          </cell>
        </row>
        <row r="379">
          <cell r="D379">
            <v>38730</v>
          </cell>
        </row>
        <row r="380">
          <cell r="D380">
            <v>38731</v>
          </cell>
        </row>
        <row r="381">
          <cell r="D381">
            <v>38732</v>
          </cell>
        </row>
        <row r="382">
          <cell r="D382">
            <v>38733</v>
          </cell>
        </row>
        <row r="383">
          <cell r="D383">
            <v>38734</v>
          </cell>
        </row>
        <row r="384">
          <cell r="D384">
            <v>38735</v>
          </cell>
        </row>
        <row r="385">
          <cell r="D385">
            <v>38736</v>
          </cell>
        </row>
        <row r="386">
          <cell r="D386">
            <v>38737</v>
          </cell>
        </row>
        <row r="387">
          <cell r="D387">
            <v>38738</v>
          </cell>
        </row>
        <row r="388">
          <cell r="D388">
            <v>38739</v>
          </cell>
        </row>
        <row r="389">
          <cell r="D389">
            <v>38740</v>
          </cell>
        </row>
        <row r="390">
          <cell r="D390">
            <v>38741</v>
          </cell>
        </row>
        <row r="391">
          <cell r="D391">
            <v>38742</v>
          </cell>
        </row>
        <row r="392">
          <cell r="D392">
            <v>38743</v>
          </cell>
        </row>
        <row r="393">
          <cell r="D393">
            <v>38744</v>
          </cell>
        </row>
        <row r="394">
          <cell r="D394">
            <v>38745</v>
          </cell>
        </row>
        <row r="395">
          <cell r="D395">
            <v>38746</v>
          </cell>
        </row>
        <row r="396">
          <cell r="D396">
            <v>38747</v>
          </cell>
        </row>
        <row r="397">
          <cell r="D397">
            <v>38748</v>
          </cell>
        </row>
        <row r="398">
          <cell r="D398">
            <v>38749</v>
          </cell>
        </row>
        <row r="399">
          <cell r="D399">
            <v>38750</v>
          </cell>
        </row>
        <row r="400">
          <cell r="D400">
            <v>38751</v>
          </cell>
        </row>
        <row r="401">
          <cell r="D401">
            <v>38752</v>
          </cell>
        </row>
        <row r="402">
          <cell r="D402">
            <v>38753</v>
          </cell>
        </row>
        <row r="403">
          <cell r="D403">
            <v>38754</v>
          </cell>
        </row>
        <row r="404">
          <cell r="D404">
            <v>38755</v>
          </cell>
        </row>
        <row r="405">
          <cell r="D405">
            <v>38756</v>
          </cell>
        </row>
        <row r="406">
          <cell r="D406">
            <v>38757</v>
          </cell>
        </row>
        <row r="407">
          <cell r="D407">
            <v>38758</v>
          </cell>
        </row>
        <row r="408">
          <cell r="D408">
            <v>38759</v>
          </cell>
        </row>
        <row r="409">
          <cell r="D409">
            <v>38760</v>
          </cell>
        </row>
        <row r="410">
          <cell r="D410">
            <v>38761</v>
          </cell>
        </row>
        <row r="411">
          <cell r="D411">
            <v>38762</v>
          </cell>
        </row>
        <row r="412">
          <cell r="D412">
            <v>38763</v>
          </cell>
        </row>
        <row r="413">
          <cell r="D413">
            <v>38764</v>
          </cell>
        </row>
        <row r="414">
          <cell r="D414">
            <v>38765</v>
          </cell>
        </row>
        <row r="415">
          <cell r="D415">
            <v>38766</v>
          </cell>
        </row>
        <row r="416">
          <cell r="D416">
            <v>38767</v>
          </cell>
        </row>
        <row r="417">
          <cell r="D417">
            <v>38768</v>
          </cell>
        </row>
        <row r="418">
          <cell r="D418">
            <v>38769</v>
          </cell>
        </row>
        <row r="419">
          <cell r="D419">
            <v>38770</v>
          </cell>
        </row>
        <row r="420">
          <cell r="D420">
            <v>38771</v>
          </cell>
        </row>
        <row r="421">
          <cell r="D421">
            <v>38772</v>
          </cell>
        </row>
        <row r="422">
          <cell r="D422">
            <v>38773</v>
          </cell>
        </row>
        <row r="423">
          <cell r="D423">
            <v>38774</v>
          </cell>
        </row>
        <row r="424">
          <cell r="D424">
            <v>38775</v>
          </cell>
        </row>
        <row r="425">
          <cell r="D425">
            <v>38776</v>
          </cell>
        </row>
        <row r="426">
          <cell r="D426">
            <v>38777</v>
          </cell>
        </row>
        <row r="427">
          <cell r="D427">
            <v>38778</v>
          </cell>
        </row>
        <row r="428">
          <cell r="D428">
            <v>38779</v>
          </cell>
        </row>
        <row r="429">
          <cell r="D429">
            <v>38780</v>
          </cell>
        </row>
        <row r="430">
          <cell r="D430">
            <v>38781</v>
          </cell>
        </row>
        <row r="431">
          <cell r="D431">
            <v>38782</v>
          </cell>
        </row>
        <row r="432">
          <cell r="D432">
            <v>38783</v>
          </cell>
        </row>
        <row r="433">
          <cell r="D433">
            <v>38784</v>
          </cell>
        </row>
        <row r="434">
          <cell r="D434">
            <v>38785</v>
          </cell>
        </row>
        <row r="435">
          <cell r="D435">
            <v>38786</v>
          </cell>
        </row>
        <row r="436">
          <cell r="D436">
            <v>38787</v>
          </cell>
        </row>
        <row r="437">
          <cell r="D437">
            <v>38788</v>
          </cell>
        </row>
        <row r="438">
          <cell r="D438">
            <v>38789</v>
          </cell>
        </row>
        <row r="439">
          <cell r="D439">
            <v>38790</v>
          </cell>
        </row>
        <row r="440">
          <cell r="D440">
            <v>38791</v>
          </cell>
        </row>
        <row r="441">
          <cell r="D441">
            <v>38792</v>
          </cell>
        </row>
        <row r="442">
          <cell r="D442">
            <v>38793</v>
          </cell>
        </row>
        <row r="443">
          <cell r="D443">
            <v>38794</v>
          </cell>
        </row>
        <row r="444">
          <cell r="D444">
            <v>38795</v>
          </cell>
        </row>
        <row r="445">
          <cell r="D445">
            <v>38796</v>
          </cell>
        </row>
        <row r="446">
          <cell r="D446">
            <v>38797</v>
          </cell>
        </row>
        <row r="447">
          <cell r="D447">
            <v>38798</v>
          </cell>
        </row>
        <row r="448">
          <cell r="D448">
            <v>38799</v>
          </cell>
        </row>
        <row r="449">
          <cell r="D449">
            <v>38800</v>
          </cell>
        </row>
        <row r="450">
          <cell r="D450">
            <v>38801</v>
          </cell>
        </row>
        <row r="451">
          <cell r="D451">
            <v>38802</v>
          </cell>
        </row>
        <row r="452">
          <cell r="D452">
            <v>38803</v>
          </cell>
        </row>
        <row r="453">
          <cell r="D453">
            <v>38804</v>
          </cell>
        </row>
        <row r="454">
          <cell r="D454">
            <v>38805</v>
          </cell>
        </row>
        <row r="455">
          <cell r="D455">
            <v>38806</v>
          </cell>
        </row>
        <row r="456">
          <cell r="D456">
            <v>38807</v>
          </cell>
        </row>
        <row r="457">
          <cell r="D457">
            <v>38808</v>
          </cell>
        </row>
        <row r="458">
          <cell r="D458">
            <v>38809</v>
          </cell>
        </row>
        <row r="459">
          <cell r="D459">
            <v>38810</v>
          </cell>
        </row>
        <row r="460">
          <cell r="D460">
            <v>38811</v>
          </cell>
        </row>
        <row r="461">
          <cell r="D461">
            <v>38812</v>
          </cell>
        </row>
        <row r="462">
          <cell r="D462">
            <v>38813</v>
          </cell>
        </row>
        <row r="463">
          <cell r="D463">
            <v>38814</v>
          </cell>
        </row>
        <row r="464">
          <cell r="D464">
            <v>38815</v>
          </cell>
        </row>
        <row r="465">
          <cell r="D465">
            <v>38816</v>
          </cell>
        </row>
        <row r="466">
          <cell r="D466">
            <v>38817</v>
          </cell>
        </row>
        <row r="467">
          <cell r="D467">
            <v>38818</v>
          </cell>
        </row>
        <row r="468">
          <cell r="D468">
            <v>38819</v>
          </cell>
        </row>
        <row r="469">
          <cell r="D469">
            <v>38820</v>
          </cell>
        </row>
        <row r="470">
          <cell r="D470">
            <v>38821</v>
          </cell>
        </row>
        <row r="471">
          <cell r="D471">
            <v>38822</v>
          </cell>
        </row>
        <row r="472">
          <cell r="D472">
            <v>38823</v>
          </cell>
        </row>
        <row r="473">
          <cell r="D473">
            <v>38824</v>
          </cell>
        </row>
        <row r="474">
          <cell r="D474">
            <v>38825</v>
          </cell>
        </row>
        <row r="475">
          <cell r="D475">
            <v>38826</v>
          </cell>
        </row>
        <row r="476">
          <cell r="D476">
            <v>38827</v>
          </cell>
        </row>
        <row r="477">
          <cell r="D477">
            <v>38828</v>
          </cell>
        </row>
        <row r="478">
          <cell r="D478">
            <v>38829</v>
          </cell>
        </row>
        <row r="479">
          <cell r="D479">
            <v>38830</v>
          </cell>
        </row>
        <row r="480">
          <cell r="D480">
            <v>38831</v>
          </cell>
        </row>
        <row r="481">
          <cell r="D481">
            <v>38832</v>
          </cell>
        </row>
        <row r="482">
          <cell r="D482">
            <v>38833</v>
          </cell>
        </row>
        <row r="483">
          <cell r="D483">
            <v>38834</v>
          </cell>
        </row>
        <row r="484">
          <cell r="D484">
            <v>38835</v>
          </cell>
        </row>
        <row r="485">
          <cell r="D485">
            <v>38836</v>
          </cell>
        </row>
        <row r="486">
          <cell r="D486">
            <v>38837</v>
          </cell>
        </row>
        <row r="487">
          <cell r="D487">
            <v>38838</v>
          </cell>
        </row>
        <row r="488">
          <cell r="D488">
            <v>38839</v>
          </cell>
        </row>
        <row r="489">
          <cell r="D489">
            <v>38840</v>
          </cell>
        </row>
        <row r="490">
          <cell r="D490">
            <v>38841</v>
          </cell>
        </row>
        <row r="491">
          <cell r="D491">
            <v>38842</v>
          </cell>
        </row>
        <row r="492">
          <cell r="D492">
            <v>38843</v>
          </cell>
        </row>
        <row r="493">
          <cell r="D493">
            <v>38844</v>
          </cell>
        </row>
        <row r="494">
          <cell r="D494">
            <v>38845</v>
          </cell>
        </row>
        <row r="495">
          <cell r="D495">
            <v>38846</v>
          </cell>
        </row>
        <row r="496">
          <cell r="D496">
            <v>38847</v>
          </cell>
        </row>
        <row r="497">
          <cell r="D497">
            <v>38848</v>
          </cell>
        </row>
        <row r="498">
          <cell r="D498">
            <v>38849</v>
          </cell>
        </row>
        <row r="499">
          <cell r="D499">
            <v>38850</v>
          </cell>
        </row>
        <row r="500">
          <cell r="D500">
            <v>38851</v>
          </cell>
        </row>
        <row r="501">
          <cell r="D501">
            <v>38852</v>
          </cell>
        </row>
        <row r="502">
          <cell r="D502">
            <v>38853</v>
          </cell>
        </row>
        <row r="503">
          <cell r="D503">
            <v>38854</v>
          </cell>
        </row>
        <row r="504">
          <cell r="D504">
            <v>38855</v>
          </cell>
        </row>
        <row r="505">
          <cell r="D505">
            <v>38856</v>
          </cell>
        </row>
        <row r="506">
          <cell r="D506">
            <v>38857</v>
          </cell>
        </row>
        <row r="507">
          <cell r="D507">
            <v>38858</v>
          </cell>
        </row>
        <row r="508">
          <cell r="D508">
            <v>38859</v>
          </cell>
        </row>
        <row r="509">
          <cell r="D509">
            <v>38860</v>
          </cell>
        </row>
        <row r="510">
          <cell r="D510">
            <v>38861</v>
          </cell>
        </row>
        <row r="511">
          <cell r="D511">
            <v>38862</v>
          </cell>
        </row>
        <row r="512">
          <cell r="D512">
            <v>38863</v>
          </cell>
        </row>
        <row r="513">
          <cell r="D513">
            <v>38864</v>
          </cell>
        </row>
        <row r="514">
          <cell r="D514">
            <v>38865</v>
          </cell>
        </row>
        <row r="515">
          <cell r="D515">
            <v>38866</v>
          </cell>
        </row>
        <row r="516">
          <cell r="D516">
            <v>38867</v>
          </cell>
        </row>
        <row r="517">
          <cell r="D517">
            <v>38868</v>
          </cell>
        </row>
        <row r="518">
          <cell r="D518">
            <v>38869</v>
          </cell>
        </row>
        <row r="519">
          <cell r="D519">
            <v>38870</v>
          </cell>
        </row>
        <row r="520">
          <cell r="D520">
            <v>38871</v>
          </cell>
        </row>
        <row r="521">
          <cell r="D521">
            <v>38872</v>
          </cell>
        </row>
        <row r="522">
          <cell r="D522">
            <v>38873</v>
          </cell>
        </row>
        <row r="523">
          <cell r="D523">
            <v>38874</v>
          </cell>
        </row>
        <row r="524">
          <cell r="D524">
            <v>38875</v>
          </cell>
        </row>
        <row r="525">
          <cell r="D525">
            <v>38876</v>
          </cell>
        </row>
        <row r="526">
          <cell r="D526">
            <v>38877</v>
          </cell>
        </row>
        <row r="527">
          <cell r="D527">
            <v>38878</v>
          </cell>
        </row>
        <row r="528">
          <cell r="D528">
            <v>38879</v>
          </cell>
        </row>
        <row r="529">
          <cell r="D529">
            <v>38880</v>
          </cell>
        </row>
        <row r="530">
          <cell r="D530">
            <v>38881</v>
          </cell>
        </row>
        <row r="531">
          <cell r="D531">
            <v>38882</v>
          </cell>
        </row>
        <row r="532">
          <cell r="D532">
            <v>38883</v>
          </cell>
        </row>
        <row r="533">
          <cell r="D533">
            <v>38884</v>
          </cell>
        </row>
        <row r="534">
          <cell r="D534">
            <v>38885</v>
          </cell>
        </row>
        <row r="535">
          <cell r="D535">
            <v>38886</v>
          </cell>
        </row>
        <row r="536">
          <cell r="D536">
            <v>38887</v>
          </cell>
        </row>
        <row r="537">
          <cell r="D537">
            <v>38888</v>
          </cell>
        </row>
        <row r="538">
          <cell r="D538">
            <v>38889</v>
          </cell>
        </row>
        <row r="539">
          <cell r="D539">
            <v>38890</v>
          </cell>
        </row>
        <row r="540">
          <cell r="D540">
            <v>38891</v>
          </cell>
        </row>
        <row r="541">
          <cell r="D541">
            <v>38892</v>
          </cell>
        </row>
        <row r="542">
          <cell r="D542">
            <v>38893</v>
          </cell>
        </row>
        <row r="543">
          <cell r="D543">
            <v>38894</v>
          </cell>
        </row>
        <row r="544">
          <cell r="D544">
            <v>38895</v>
          </cell>
        </row>
        <row r="545">
          <cell r="D545">
            <v>38896</v>
          </cell>
        </row>
        <row r="546">
          <cell r="D546">
            <v>38897</v>
          </cell>
        </row>
        <row r="547">
          <cell r="D547">
            <v>38898</v>
          </cell>
        </row>
        <row r="548">
          <cell r="D548">
            <v>38899</v>
          </cell>
        </row>
        <row r="549">
          <cell r="D549">
            <v>38900</v>
          </cell>
        </row>
        <row r="550">
          <cell r="D550">
            <v>38901</v>
          </cell>
        </row>
        <row r="551">
          <cell r="D551">
            <v>38902</v>
          </cell>
        </row>
        <row r="552">
          <cell r="D552">
            <v>38903</v>
          </cell>
        </row>
        <row r="553">
          <cell r="D553">
            <v>38904</v>
          </cell>
        </row>
        <row r="554">
          <cell r="D554">
            <v>38905</v>
          </cell>
        </row>
        <row r="555">
          <cell r="D555">
            <v>38906</v>
          </cell>
        </row>
        <row r="556">
          <cell r="D556">
            <v>38907</v>
          </cell>
        </row>
        <row r="557">
          <cell r="D557">
            <v>38908</v>
          </cell>
        </row>
        <row r="558">
          <cell r="D558">
            <v>38909</v>
          </cell>
        </row>
        <row r="559">
          <cell r="D559">
            <v>38910</v>
          </cell>
        </row>
        <row r="560">
          <cell r="D560">
            <v>38911</v>
          </cell>
        </row>
        <row r="561">
          <cell r="D561">
            <v>38912</v>
          </cell>
        </row>
        <row r="562">
          <cell r="D562">
            <v>38913</v>
          </cell>
        </row>
        <row r="563">
          <cell r="D563">
            <v>38914</v>
          </cell>
        </row>
        <row r="564">
          <cell r="D564">
            <v>38915</v>
          </cell>
        </row>
        <row r="565">
          <cell r="D565">
            <v>38916</v>
          </cell>
        </row>
        <row r="566">
          <cell r="D566">
            <v>38917</v>
          </cell>
        </row>
        <row r="567">
          <cell r="D567">
            <v>38918</v>
          </cell>
        </row>
        <row r="568">
          <cell r="D568">
            <v>38919</v>
          </cell>
        </row>
        <row r="569">
          <cell r="D569">
            <v>38920</v>
          </cell>
        </row>
        <row r="570">
          <cell r="D570">
            <v>38921</v>
          </cell>
        </row>
        <row r="571">
          <cell r="D571">
            <v>38922</v>
          </cell>
        </row>
        <row r="572">
          <cell r="D572">
            <v>38923</v>
          </cell>
        </row>
        <row r="573">
          <cell r="D573">
            <v>38924</v>
          </cell>
        </row>
        <row r="574">
          <cell r="D574">
            <v>38925</v>
          </cell>
        </row>
        <row r="575">
          <cell r="D575">
            <v>38926</v>
          </cell>
        </row>
        <row r="576">
          <cell r="D576">
            <v>38927</v>
          </cell>
        </row>
        <row r="577">
          <cell r="D577">
            <v>38928</v>
          </cell>
        </row>
        <row r="578">
          <cell r="D578">
            <v>38929</v>
          </cell>
        </row>
        <row r="579">
          <cell r="D579">
            <v>38930</v>
          </cell>
        </row>
        <row r="580">
          <cell r="D580">
            <v>38931</v>
          </cell>
        </row>
        <row r="581">
          <cell r="D581">
            <v>38932</v>
          </cell>
        </row>
        <row r="582">
          <cell r="D582">
            <v>38933</v>
          </cell>
        </row>
        <row r="583">
          <cell r="D583">
            <v>38934</v>
          </cell>
        </row>
        <row r="584">
          <cell r="D584">
            <v>38935</v>
          </cell>
        </row>
        <row r="585">
          <cell r="D585">
            <v>38936</v>
          </cell>
        </row>
        <row r="586">
          <cell r="D586">
            <v>38937</v>
          </cell>
        </row>
        <row r="587">
          <cell r="D587">
            <v>38938</v>
          </cell>
        </row>
        <row r="588">
          <cell r="D588">
            <v>38939</v>
          </cell>
        </row>
        <row r="589">
          <cell r="D589">
            <v>38940</v>
          </cell>
        </row>
        <row r="590">
          <cell r="D590">
            <v>38941</v>
          </cell>
        </row>
        <row r="591">
          <cell r="D591">
            <v>38942</v>
          </cell>
        </row>
        <row r="592">
          <cell r="D592">
            <v>38943</v>
          </cell>
        </row>
        <row r="593">
          <cell r="D593">
            <v>38944</v>
          </cell>
        </row>
        <row r="594">
          <cell r="D594">
            <v>38945</v>
          </cell>
        </row>
        <row r="595">
          <cell r="D595">
            <v>38946</v>
          </cell>
        </row>
        <row r="596">
          <cell r="D596">
            <v>38947</v>
          </cell>
        </row>
        <row r="597">
          <cell r="D597">
            <v>38948</v>
          </cell>
        </row>
        <row r="598">
          <cell r="D598">
            <v>38949</v>
          </cell>
        </row>
        <row r="599">
          <cell r="D599">
            <v>38950</v>
          </cell>
        </row>
        <row r="600">
          <cell r="D600">
            <v>38951</v>
          </cell>
        </row>
        <row r="601">
          <cell r="D601">
            <v>38952</v>
          </cell>
        </row>
        <row r="602">
          <cell r="D602">
            <v>38953</v>
          </cell>
        </row>
        <row r="603">
          <cell r="D603">
            <v>38954</v>
          </cell>
        </row>
        <row r="604">
          <cell r="D604">
            <v>38955</v>
          </cell>
        </row>
        <row r="605">
          <cell r="D605">
            <v>38956</v>
          </cell>
        </row>
        <row r="606">
          <cell r="D606">
            <v>38957</v>
          </cell>
        </row>
        <row r="607">
          <cell r="D607">
            <v>38958</v>
          </cell>
        </row>
        <row r="608">
          <cell r="D608">
            <v>38959</v>
          </cell>
        </row>
        <row r="609">
          <cell r="D609">
            <v>38960</v>
          </cell>
        </row>
        <row r="610">
          <cell r="D610">
            <v>38961</v>
          </cell>
        </row>
        <row r="611">
          <cell r="D611">
            <v>38962</v>
          </cell>
        </row>
        <row r="612">
          <cell r="D612">
            <v>38963</v>
          </cell>
        </row>
        <row r="613">
          <cell r="D613">
            <v>38964</v>
          </cell>
        </row>
        <row r="614">
          <cell r="D614">
            <v>38965</v>
          </cell>
        </row>
        <row r="615">
          <cell r="D615">
            <v>38966</v>
          </cell>
        </row>
        <row r="616">
          <cell r="D616">
            <v>38967</v>
          </cell>
        </row>
        <row r="617">
          <cell r="D617">
            <v>38968</v>
          </cell>
        </row>
        <row r="618">
          <cell r="D618">
            <v>38969</v>
          </cell>
        </row>
        <row r="619">
          <cell r="D619">
            <v>38970</v>
          </cell>
        </row>
        <row r="620">
          <cell r="D620">
            <v>38971</v>
          </cell>
        </row>
        <row r="621">
          <cell r="D621">
            <v>38972</v>
          </cell>
        </row>
        <row r="622">
          <cell r="D622">
            <v>38973</v>
          </cell>
        </row>
        <row r="623">
          <cell r="D623">
            <v>38974</v>
          </cell>
        </row>
        <row r="624">
          <cell r="D624">
            <v>38975</v>
          </cell>
        </row>
        <row r="625">
          <cell r="D625">
            <v>38976</v>
          </cell>
        </row>
        <row r="626">
          <cell r="D626">
            <v>38977</v>
          </cell>
        </row>
        <row r="627">
          <cell r="D627">
            <v>38978</v>
          </cell>
        </row>
        <row r="628">
          <cell r="D628">
            <v>38979</v>
          </cell>
        </row>
        <row r="629">
          <cell r="D629">
            <v>38980</v>
          </cell>
        </row>
        <row r="630">
          <cell r="D630">
            <v>38981</v>
          </cell>
        </row>
        <row r="631">
          <cell r="D631">
            <v>38982</v>
          </cell>
        </row>
        <row r="632">
          <cell r="D632">
            <v>38983</v>
          </cell>
        </row>
        <row r="633">
          <cell r="D633">
            <v>38984</v>
          </cell>
        </row>
        <row r="634">
          <cell r="D634">
            <v>38985</v>
          </cell>
        </row>
        <row r="635">
          <cell r="D635">
            <v>38986</v>
          </cell>
        </row>
        <row r="636">
          <cell r="D636">
            <v>38987</v>
          </cell>
        </row>
        <row r="637">
          <cell r="D637">
            <v>38988</v>
          </cell>
        </row>
        <row r="638">
          <cell r="D638">
            <v>38989</v>
          </cell>
        </row>
        <row r="639">
          <cell r="D639">
            <v>38990</v>
          </cell>
        </row>
        <row r="640">
          <cell r="D640">
            <v>38991</v>
          </cell>
        </row>
        <row r="641">
          <cell r="D641">
            <v>38992</v>
          </cell>
        </row>
        <row r="642">
          <cell r="D642">
            <v>38993</v>
          </cell>
        </row>
        <row r="643">
          <cell r="D643">
            <v>38994</v>
          </cell>
        </row>
        <row r="644">
          <cell r="D644">
            <v>38995</v>
          </cell>
        </row>
        <row r="645">
          <cell r="D645">
            <v>38996</v>
          </cell>
        </row>
        <row r="646">
          <cell r="D646">
            <v>38997</v>
          </cell>
        </row>
        <row r="647">
          <cell r="D647">
            <v>38998</v>
          </cell>
        </row>
        <row r="648">
          <cell r="D648">
            <v>38999</v>
          </cell>
        </row>
        <row r="649">
          <cell r="D649">
            <v>39000</v>
          </cell>
        </row>
        <row r="650">
          <cell r="D650">
            <v>39001</v>
          </cell>
        </row>
        <row r="651">
          <cell r="D651">
            <v>39002</v>
          </cell>
        </row>
        <row r="652">
          <cell r="D652">
            <v>39003</v>
          </cell>
        </row>
        <row r="653">
          <cell r="D653">
            <v>39004</v>
          </cell>
        </row>
        <row r="654">
          <cell r="D654">
            <v>39005</v>
          </cell>
        </row>
        <row r="655">
          <cell r="D655">
            <v>39006</v>
          </cell>
        </row>
        <row r="656">
          <cell r="D656">
            <v>39007</v>
          </cell>
        </row>
        <row r="657">
          <cell r="D657">
            <v>39008</v>
          </cell>
        </row>
        <row r="658">
          <cell r="D658">
            <v>39009</v>
          </cell>
        </row>
        <row r="659">
          <cell r="D659">
            <v>39010</v>
          </cell>
        </row>
        <row r="660">
          <cell r="D660">
            <v>39011</v>
          </cell>
        </row>
        <row r="661">
          <cell r="D661">
            <v>39012</v>
          </cell>
        </row>
        <row r="662">
          <cell r="D662">
            <v>39013</v>
          </cell>
        </row>
        <row r="663">
          <cell r="D663">
            <v>39014</v>
          </cell>
        </row>
        <row r="664">
          <cell r="D664">
            <v>39015</v>
          </cell>
        </row>
        <row r="665">
          <cell r="D665">
            <v>39016</v>
          </cell>
        </row>
        <row r="666">
          <cell r="D666">
            <v>39017</v>
          </cell>
        </row>
        <row r="667">
          <cell r="D667">
            <v>39018</v>
          </cell>
        </row>
        <row r="668">
          <cell r="D668">
            <v>39019</v>
          </cell>
        </row>
        <row r="669">
          <cell r="D669">
            <v>39020</v>
          </cell>
        </row>
        <row r="670">
          <cell r="D670">
            <v>39021</v>
          </cell>
        </row>
        <row r="671">
          <cell r="D671">
            <v>39022</v>
          </cell>
        </row>
        <row r="672">
          <cell r="D672">
            <v>39023</v>
          </cell>
        </row>
        <row r="673">
          <cell r="D673">
            <v>39024</v>
          </cell>
        </row>
        <row r="674">
          <cell r="D674">
            <v>39025</v>
          </cell>
        </row>
        <row r="675">
          <cell r="D675">
            <v>39026</v>
          </cell>
        </row>
        <row r="676">
          <cell r="D676">
            <v>39027</v>
          </cell>
        </row>
        <row r="677">
          <cell r="D677">
            <v>39028</v>
          </cell>
        </row>
        <row r="678">
          <cell r="D678">
            <v>39029</v>
          </cell>
        </row>
        <row r="679">
          <cell r="D679">
            <v>39030</v>
          </cell>
        </row>
        <row r="680">
          <cell r="D680">
            <v>39031</v>
          </cell>
        </row>
        <row r="681">
          <cell r="D681">
            <v>39032</v>
          </cell>
        </row>
        <row r="682">
          <cell r="D682">
            <v>39033</v>
          </cell>
        </row>
        <row r="683">
          <cell r="D683">
            <v>39034</v>
          </cell>
        </row>
        <row r="684">
          <cell r="D684">
            <v>39035</v>
          </cell>
        </row>
        <row r="685">
          <cell r="D685">
            <v>39036</v>
          </cell>
        </row>
        <row r="686">
          <cell r="D686">
            <v>39037</v>
          </cell>
        </row>
        <row r="687">
          <cell r="D687">
            <v>39038</v>
          </cell>
        </row>
        <row r="688">
          <cell r="D688">
            <v>39039</v>
          </cell>
        </row>
        <row r="689">
          <cell r="D689">
            <v>39040</v>
          </cell>
        </row>
        <row r="690">
          <cell r="D690">
            <v>39041</v>
          </cell>
        </row>
        <row r="691">
          <cell r="D691">
            <v>39042</v>
          </cell>
        </row>
        <row r="692">
          <cell r="D692">
            <v>39043</v>
          </cell>
        </row>
        <row r="693">
          <cell r="D693">
            <v>39044</v>
          </cell>
        </row>
        <row r="694">
          <cell r="D694">
            <v>39045</v>
          </cell>
        </row>
        <row r="695">
          <cell r="D695">
            <v>39046</v>
          </cell>
        </row>
        <row r="696">
          <cell r="D696">
            <v>39047</v>
          </cell>
        </row>
        <row r="697">
          <cell r="D697">
            <v>39048</v>
          </cell>
        </row>
        <row r="698">
          <cell r="D698">
            <v>39049</v>
          </cell>
        </row>
        <row r="699">
          <cell r="D699">
            <v>39050</v>
          </cell>
        </row>
        <row r="700">
          <cell r="D700">
            <v>39051</v>
          </cell>
        </row>
        <row r="701">
          <cell r="D701">
            <v>39052</v>
          </cell>
        </row>
        <row r="702">
          <cell r="D702">
            <v>39053</v>
          </cell>
        </row>
        <row r="703">
          <cell r="D703">
            <v>39054</v>
          </cell>
        </row>
        <row r="704">
          <cell r="D704">
            <v>39055</v>
          </cell>
        </row>
        <row r="705">
          <cell r="D705">
            <v>39056</v>
          </cell>
        </row>
        <row r="706">
          <cell r="D706">
            <v>39057</v>
          </cell>
        </row>
        <row r="707">
          <cell r="D707">
            <v>39058</v>
          </cell>
        </row>
        <row r="708">
          <cell r="D708">
            <v>39059</v>
          </cell>
        </row>
        <row r="709">
          <cell r="D709">
            <v>39060</v>
          </cell>
        </row>
        <row r="710">
          <cell r="D710">
            <v>39061</v>
          </cell>
        </row>
        <row r="711">
          <cell r="D711">
            <v>39062</v>
          </cell>
        </row>
        <row r="712">
          <cell r="D712">
            <v>39063</v>
          </cell>
        </row>
        <row r="713">
          <cell r="D713">
            <v>39064</v>
          </cell>
        </row>
        <row r="714">
          <cell r="D714">
            <v>39065</v>
          </cell>
        </row>
        <row r="715">
          <cell r="D715">
            <v>39066</v>
          </cell>
        </row>
        <row r="716">
          <cell r="D716">
            <v>39067</v>
          </cell>
        </row>
        <row r="717">
          <cell r="D717">
            <v>39068</v>
          </cell>
        </row>
        <row r="718">
          <cell r="D718">
            <v>39069</v>
          </cell>
        </row>
        <row r="719">
          <cell r="D719">
            <v>39070</v>
          </cell>
        </row>
        <row r="720">
          <cell r="D720">
            <v>39071</v>
          </cell>
        </row>
        <row r="721">
          <cell r="D721">
            <v>39072</v>
          </cell>
        </row>
        <row r="722">
          <cell r="D722">
            <v>39073</v>
          </cell>
        </row>
        <row r="723">
          <cell r="D723">
            <v>39074</v>
          </cell>
        </row>
        <row r="724">
          <cell r="D724">
            <v>39075</v>
          </cell>
        </row>
        <row r="725">
          <cell r="D725">
            <v>39076</v>
          </cell>
        </row>
        <row r="726">
          <cell r="D726">
            <v>39077</v>
          </cell>
        </row>
        <row r="727">
          <cell r="D727">
            <v>39078</v>
          </cell>
        </row>
        <row r="728">
          <cell r="D728">
            <v>39079</v>
          </cell>
        </row>
        <row r="729">
          <cell r="D729">
            <v>39080</v>
          </cell>
        </row>
        <row r="730">
          <cell r="D730">
            <v>39081</v>
          </cell>
        </row>
        <row r="731">
          <cell r="D731">
            <v>39082</v>
          </cell>
        </row>
        <row r="732">
          <cell r="D732">
            <v>39083</v>
          </cell>
        </row>
        <row r="733">
          <cell r="D733">
            <v>39084</v>
          </cell>
        </row>
        <row r="734">
          <cell r="D734">
            <v>39085</v>
          </cell>
        </row>
        <row r="735">
          <cell r="D735">
            <v>39086</v>
          </cell>
        </row>
        <row r="736">
          <cell r="D736">
            <v>39087</v>
          </cell>
        </row>
        <row r="737">
          <cell r="D737">
            <v>39088</v>
          </cell>
        </row>
        <row r="738">
          <cell r="D738">
            <v>39089</v>
          </cell>
        </row>
        <row r="739">
          <cell r="D739">
            <v>39090</v>
          </cell>
        </row>
        <row r="740">
          <cell r="D740">
            <v>39091</v>
          </cell>
        </row>
        <row r="741">
          <cell r="D741">
            <v>39092</v>
          </cell>
        </row>
        <row r="742">
          <cell r="D742">
            <v>39093</v>
          </cell>
        </row>
        <row r="743">
          <cell r="D743">
            <v>39094</v>
          </cell>
        </row>
        <row r="744">
          <cell r="D744">
            <v>39095</v>
          </cell>
        </row>
        <row r="745">
          <cell r="D745">
            <v>39096</v>
          </cell>
        </row>
        <row r="746">
          <cell r="D746">
            <v>39097</v>
          </cell>
        </row>
        <row r="747">
          <cell r="D747">
            <v>39098</v>
          </cell>
        </row>
        <row r="748">
          <cell r="D748">
            <v>39099</v>
          </cell>
        </row>
        <row r="749">
          <cell r="D749">
            <v>39100</v>
          </cell>
        </row>
        <row r="750">
          <cell r="D750">
            <v>39101</v>
          </cell>
        </row>
        <row r="751">
          <cell r="D751">
            <v>39102</v>
          </cell>
        </row>
        <row r="752">
          <cell r="D752">
            <v>39103</v>
          </cell>
        </row>
        <row r="753">
          <cell r="D753">
            <v>39104</v>
          </cell>
        </row>
        <row r="754">
          <cell r="D754">
            <v>39105</v>
          </cell>
        </row>
        <row r="755">
          <cell r="D755">
            <v>39106</v>
          </cell>
        </row>
        <row r="756">
          <cell r="D756">
            <v>39107</v>
          </cell>
        </row>
        <row r="757">
          <cell r="D757">
            <v>39108</v>
          </cell>
        </row>
        <row r="758">
          <cell r="D758">
            <v>39109</v>
          </cell>
        </row>
        <row r="759">
          <cell r="D759">
            <v>39110</v>
          </cell>
        </row>
        <row r="760">
          <cell r="D760">
            <v>39111</v>
          </cell>
        </row>
        <row r="761">
          <cell r="D761">
            <v>39112</v>
          </cell>
        </row>
        <row r="762">
          <cell r="D762">
            <v>39113</v>
          </cell>
        </row>
        <row r="763">
          <cell r="D763">
            <v>39114</v>
          </cell>
        </row>
        <row r="764">
          <cell r="D764">
            <v>39115</v>
          </cell>
        </row>
        <row r="765">
          <cell r="D765">
            <v>39116</v>
          </cell>
        </row>
        <row r="766">
          <cell r="D766">
            <v>39117</v>
          </cell>
        </row>
        <row r="767">
          <cell r="D767">
            <v>39118</v>
          </cell>
        </row>
        <row r="768">
          <cell r="D768">
            <v>39119</v>
          </cell>
        </row>
        <row r="769">
          <cell r="D769">
            <v>39120</v>
          </cell>
        </row>
        <row r="770">
          <cell r="D770">
            <v>39121</v>
          </cell>
        </row>
        <row r="771">
          <cell r="D771">
            <v>39122</v>
          </cell>
        </row>
        <row r="772">
          <cell r="D772">
            <v>39123</v>
          </cell>
        </row>
        <row r="773">
          <cell r="D773">
            <v>39124</v>
          </cell>
        </row>
        <row r="774">
          <cell r="D774">
            <v>39125</v>
          </cell>
        </row>
        <row r="775">
          <cell r="D775">
            <v>39126</v>
          </cell>
        </row>
        <row r="776">
          <cell r="D776">
            <v>39127</v>
          </cell>
        </row>
        <row r="777">
          <cell r="D777">
            <v>39128</v>
          </cell>
        </row>
        <row r="778">
          <cell r="D778">
            <v>39129</v>
          </cell>
        </row>
        <row r="779">
          <cell r="D779">
            <v>39130</v>
          </cell>
        </row>
        <row r="780">
          <cell r="D780">
            <v>39131</v>
          </cell>
        </row>
        <row r="781">
          <cell r="D781">
            <v>39132</v>
          </cell>
        </row>
        <row r="782">
          <cell r="D782">
            <v>39133</v>
          </cell>
        </row>
        <row r="783">
          <cell r="D783">
            <v>39134</v>
          </cell>
        </row>
        <row r="784">
          <cell r="D784">
            <v>39135</v>
          </cell>
        </row>
        <row r="785">
          <cell r="D785">
            <v>39136</v>
          </cell>
        </row>
        <row r="786">
          <cell r="D786">
            <v>39137</v>
          </cell>
        </row>
        <row r="787">
          <cell r="D787">
            <v>39138</v>
          </cell>
        </row>
        <row r="788">
          <cell r="D788">
            <v>39139</v>
          </cell>
        </row>
        <row r="789">
          <cell r="D789">
            <v>39140</v>
          </cell>
        </row>
        <row r="790">
          <cell r="D790">
            <v>39141</v>
          </cell>
        </row>
        <row r="791">
          <cell r="D791">
            <v>39142</v>
          </cell>
        </row>
        <row r="792">
          <cell r="D792">
            <v>39143</v>
          </cell>
        </row>
        <row r="793">
          <cell r="D793">
            <v>39144</v>
          </cell>
        </row>
        <row r="794">
          <cell r="D794">
            <v>39145</v>
          </cell>
        </row>
        <row r="795">
          <cell r="D795">
            <v>39146</v>
          </cell>
        </row>
        <row r="796">
          <cell r="D796">
            <v>39147</v>
          </cell>
        </row>
        <row r="797">
          <cell r="D797">
            <v>39148</v>
          </cell>
        </row>
        <row r="798">
          <cell r="D798">
            <v>39149</v>
          </cell>
        </row>
        <row r="799">
          <cell r="D799">
            <v>39150</v>
          </cell>
        </row>
        <row r="800">
          <cell r="D800">
            <v>39151</v>
          </cell>
        </row>
        <row r="801">
          <cell r="D801">
            <v>39152</v>
          </cell>
        </row>
        <row r="802">
          <cell r="D802">
            <v>39153</v>
          </cell>
        </row>
        <row r="803">
          <cell r="D803">
            <v>39154</v>
          </cell>
        </row>
        <row r="804">
          <cell r="D804">
            <v>39155</v>
          </cell>
        </row>
        <row r="805">
          <cell r="D805">
            <v>39156</v>
          </cell>
        </row>
        <row r="806">
          <cell r="D806">
            <v>39157</v>
          </cell>
        </row>
        <row r="807">
          <cell r="D807">
            <v>39158</v>
          </cell>
        </row>
        <row r="808">
          <cell r="D808">
            <v>39159</v>
          </cell>
        </row>
        <row r="809">
          <cell r="D809">
            <v>39160</v>
          </cell>
        </row>
        <row r="810">
          <cell r="D810">
            <v>39161</v>
          </cell>
        </row>
        <row r="811">
          <cell r="D811">
            <v>39162</v>
          </cell>
        </row>
        <row r="812">
          <cell r="D812">
            <v>39163</v>
          </cell>
        </row>
        <row r="813">
          <cell r="D813">
            <v>39164</v>
          </cell>
        </row>
        <row r="814">
          <cell r="D814">
            <v>39165</v>
          </cell>
        </row>
        <row r="815">
          <cell r="D815">
            <v>39166</v>
          </cell>
        </row>
        <row r="816">
          <cell r="D816">
            <v>39167</v>
          </cell>
        </row>
        <row r="817">
          <cell r="D817">
            <v>39168</v>
          </cell>
        </row>
        <row r="818">
          <cell r="D818">
            <v>39169</v>
          </cell>
        </row>
        <row r="819">
          <cell r="D819">
            <v>39170</v>
          </cell>
        </row>
        <row r="820">
          <cell r="D820">
            <v>39171</v>
          </cell>
        </row>
        <row r="821">
          <cell r="D821">
            <v>39172</v>
          </cell>
        </row>
        <row r="822">
          <cell r="D822">
            <v>39173</v>
          </cell>
        </row>
        <row r="823">
          <cell r="D823">
            <v>39174</v>
          </cell>
        </row>
        <row r="824">
          <cell r="D824">
            <v>39175</v>
          </cell>
        </row>
        <row r="825">
          <cell r="D825">
            <v>39176</v>
          </cell>
        </row>
        <row r="826">
          <cell r="D826">
            <v>39177</v>
          </cell>
        </row>
        <row r="827">
          <cell r="D827">
            <v>39178</v>
          </cell>
        </row>
        <row r="828">
          <cell r="D828">
            <v>39179</v>
          </cell>
        </row>
        <row r="829">
          <cell r="D829">
            <v>39180</v>
          </cell>
        </row>
        <row r="830">
          <cell r="D830">
            <v>39181</v>
          </cell>
        </row>
        <row r="831">
          <cell r="D831">
            <v>39182</v>
          </cell>
        </row>
        <row r="832">
          <cell r="D832">
            <v>39183</v>
          </cell>
        </row>
        <row r="833">
          <cell r="D833">
            <v>39184</v>
          </cell>
        </row>
        <row r="834">
          <cell r="D834">
            <v>39185</v>
          </cell>
        </row>
        <row r="835">
          <cell r="D835">
            <v>39186</v>
          </cell>
        </row>
        <row r="836">
          <cell r="D836">
            <v>39187</v>
          </cell>
        </row>
        <row r="837">
          <cell r="D837">
            <v>39188</v>
          </cell>
        </row>
        <row r="838">
          <cell r="D838">
            <v>39189</v>
          </cell>
        </row>
        <row r="839">
          <cell r="D839">
            <v>39190</v>
          </cell>
        </row>
        <row r="840">
          <cell r="D840">
            <v>39191</v>
          </cell>
        </row>
        <row r="841">
          <cell r="D841">
            <v>39192</v>
          </cell>
        </row>
        <row r="842">
          <cell r="D842">
            <v>39193</v>
          </cell>
        </row>
        <row r="843">
          <cell r="D843">
            <v>39194</v>
          </cell>
        </row>
        <row r="844">
          <cell r="D844">
            <v>39195</v>
          </cell>
        </row>
        <row r="845">
          <cell r="D845">
            <v>39196</v>
          </cell>
        </row>
        <row r="846">
          <cell r="D846">
            <v>39197</v>
          </cell>
        </row>
        <row r="847">
          <cell r="D847">
            <v>39198</v>
          </cell>
        </row>
        <row r="848">
          <cell r="D848">
            <v>39199</v>
          </cell>
        </row>
        <row r="849">
          <cell r="D849">
            <v>39200</v>
          </cell>
        </row>
        <row r="850">
          <cell r="D850">
            <v>39201</v>
          </cell>
        </row>
        <row r="851">
          <cell r="D851">
            <v>39202</v>
          </cell>
        </row>
        <row r="852">
          <cell r="D852">
            <v>39203</v>
          </cell>
        </row>
        <row r="853">
          <cell r="D853">
            <v>39204</v>
          </cell>
        </row>
        <row r="854">
          <cell r="D854">
            <v>39205</v>
          </cell>
        </row>
        <row r="855">
          <cell r="D855">
            <v>39206</v>
          </cell>
        </row>
        <row r="856">
          <cell r="D856">
            <v>39207</v>
          </cell>
        </row>
        <row r="857">
          <cell r="D857">
            <v>39208</v>
          </cell>
        </row>
        <row r="858">
          <cell r="D858">
            <v>39209</v>
          </cell>
        </row>
        <row r="859">
          <cell r="D859">
            <v>39210</v>
          </cell>
        </row>
        <row r="860">
          <cell r="D860">
            <v>39211</v>
          </cell>
        </row>
        <row r="861">
          <cell r="D861">
            <v>39212</v>
          </cell>
        </row>
        <row r="862">
          <cell r="D862">
            <v>39213</v>
          </cell>
        </row>
        <row r="863">
          <cell r="D863">
            <v>39214</v>
          </cell>
        </row>
        <row r="864">
          <cell r="D864">
            <v>39215</v>
          </cell>
        </row>
        <row r="865">
          <cell r="D865">
            <v>39216</v>
          </cell>
        </row>
        <row r="866">
          <cell r="D866">
            <v>39217</v>
          </cell>
        </row>
        <row r="867">
          <cell r="D867">
            <v>39218</v>
          </cell>
        </row>
        <row r="868">
          <cell r="D868">
            <v>39219</v>
          </cell>
        </row>
        <row r="869">
          <cell r="D869">
            <v>39220</v>
          </cell>
        </row>
        <row r="870">
          <cell r="D870">
            <v>39221</v>
          </cell>
        </row>
        <row r="871">
          <cell r="D871">
            <v>39222</v>
          </cell>
        </row>
        <row r="872">
          <cell r="D872">
            <v>39223</v>
          </cell>
        </row>
        <row r="873">
          <cell r="D873">
            <v>39224</v>
          </cell>
        </row>
        <row r="874">
          <cell r="D874">
            <v>39225</v>
          </cell>
        </row>
        <row r="875">
          <cell r="D875">
            <v>39226</v>
          </cell>
        </row>
        <row r="876">
          <cell r="D876">
            <v>39227</v>
          </cell>
        </row>
        <row r="877">
          <cell r="D877">
            <v>39228</v>
          </cell>
        </row>
        <row r="878">
          <cell r="D878">
            <v>39229</v>
          </cell>
        </row>
        <row r="879">
          <cell r="D879">
            <v>39230</v>
          </cell>
        </row>
        <row r="880">
          <cell r="D880">
            <v>39231</v>
          </cell>
        </row>
        <row r="881">
          <cell r="D881">
            <v>39232</v>
          </cell>
        </row>
        <row r="882">
          <cell r="D882">
            <v>39233</v>
          </cell>
        </row>
        <row r="883">
          <cell r="D883">
            <v>39234</v>
          </cell>
        </row>
        <row r="884">
          <cell r="D884">
            <v>39235</v>
          </cell>
        </row>
        <row r="885">
          <cell r="D885">
            <v>39236</v>
          </cell>
        </row>
        <row r="886">
          <cell r="D886">
            <v>39237</v>
          </cell>
        </row>
        <row r="887">
          <cell r="D887">
            <v>39238</v>
          </cell>
        </row>
        <row r="888">
          <cell r="D888">
            <v>39239</v>
          </cell>
        </row>
        <row r="889">
          <cell r="D889">
            <v>39240</v>
          </cell>
        </row>
        <row r="890">
          <cell r="D890">
            <v>39241</v>
          </cell>
        </row>
        <row r="891">
          <cell r="D891">
            <v>39242</v>
          </cell>
        </row>
        <row r="892">
          <cell r="D892">
            <v>39243</v>
          </cell>
        </row>
        <row r="893">
          <cell r="D893">
            <v>39244</v>
          </cell>
        </row>
        <row r="894">
          <cell r="D894">
            <v>39245</v>
          </cell>
        </row>
        <row r="895">
          <cell r="D895">
            <v>39246</v>
          </cell>
        </row>
        <row r="896">
          <cell r="D896">
            <v>39247</v>
          </cell>
        </row>
        <row r="897">
          <cell r="D897">
            <v>39248</v>
          </cell>
        </row>
        <row r="898">
          <cell r="D898">
            <v>39249</v>
          </cell>
        </row>
        <row r="899">
          <cell r="D899">
            <v>39250</v>
          </cell>
        </row>
        <row r="900">
          <cell r="D900">
            <v>39251</v>
          </cell>
        </row>
        <row r="901">
          <cell r="D901">
            <v>39252</v>
          </cell>
        </row>
        <row r="902">
          <cell r="D902">
            <v>39253</v>
          </cell>
        </row>
        <row r="903">
          <cell r="D903">
            <v>39254</v>
          </cell>
        </row>
        <row r="904">
          <cell r="D904">
            <v>39255</v>
          </cell>
        </row>
        <row r="905">
          <cell r="D905">
            <v>39256</v>
          </cell>
        </row>
        <row r="906">
          <cell r="D906">
            <v>39257</v>
          </cell>
        </row>
        <row r="907">
          <cell r="D907">
            <v>39258</v>
          </cell>
        </row>
        <row r="908">
          <cell r="D908">
            <v>39259</v>
          </cell>
        </row>
        <row r="909">
          <cell r="D909">
            <v>39260</v>
          </cell>
        </row>
        <row r="910">
          <cell r="D910">
            <v>39261</v>
          </cell>
        </row>
        <row r="911">
          <cell r="D911">
            <v>39262</v>
          </cell>
        </row>
        <row r="912">
          <cell r="D912">
            <v>39263</v>
          </cell>
        </row>
        <row r="913">
          <cell r="D913">
            <v>39264</v>
          </cell>
        </row>
        <row r="914">
          <cell r="D914">
            <v>39265</v>
          </cell>
        </row>
        <row r="915">
          <cell r="D915">
            <v>39266</v>
          </cell>
        </row>
        <row r="916">
          <cell r="D916">
            <v>39267</v>
          </cell>
        </row>
        <row r="917">
          <cell r="D917">
            <v>39268</v>
          </cell>
        </row>
        <row r="918">
          <cell r="D918">
            <v>39269</v>
          </cell>
        </row>
        <row r="919">
          <cell r="D919">
            <v>39270</v>
          </cell>
        </row>
        <row r="920">
          <cell r="D920">
            <v>39271</v>
          </cell>
        </row>
        <row r="921">
          <cell r="D921">
            <v>39272</v>
          </cell>
        </row>
        <row r="922">
          <cell r="D922">
            <v>39273</v>
          </cell>
        </row>
        <row r="923">
          <cell r="D923">
            <v>39274</v>
          </cell>
        </row>
        <row r="924">
          <cell r="D924">
            <v>39275</v>
          </cell>
        </row>
        <row r="925">
          <cell r="D925">
            <v>39276</v>
          </cell>
        </row>
        <row r="926">
          <cell r="D926">
            <v>39277</v>
          </cell>
        </row>
        <row r="927">
          <cell r="D927">
            <v>39278</v>
          </cell>
        </row>
        <row r="928">
          <cell r="D928">
            <v>39279</v>
          </cell>
        </row>
        <row r="929">
          <cell r="D929">
            <v>39280</v>
          </cell>
        </row>
        <row r="930">
          <cell r="D930">
            <v>39281</v>
          </cell>
        </row>
        <row r="931">
          <cell r="D931">
            <v>39282</v>
          </cell>
        </row>
        <row r="932">
          <cell r="D932">
            <v>39283</v>
          </cell>
        </row>
        <row r="933">
          <cell r="D933">
            <v>39284</v>
          </cell>
        </row>
        <row r="934">
          <cell r="D934">
            <v>39285</v>
          </cell>
        </row>
        <row r="935">
          <cell r="D935">
            <v>39286</v>
          </cell>
        </row>
        <row r="936">
          <cell r="D936">
            <v>39287</v>
          </cell>
        </row>
        <row r="937">
          <cell r="D937">
            <v>39288</v>
          </cell>
        </row>
        <row r="938">
          <cell r="D938">
            <v>39289</v>
          </cell>
        </row>
        <row r="939">
          <cell r="D939">
            <v>39290</v>
          </cell>
        </row>
        <row r="940">
          <cell r="D940">
            <v>39291</v>
          </cell>
        </row>
        <row r="941">
          <cell r="D941">
            <v>39292</v>
          </cell>
        </row>
        <row r="942">
          <cell r="D942">
            <v>39293</v>
          </cell>
        </row>
        <row r="943">
          <cell r="D943">
            <v>39294</v>
          </cell>
        </row>
        <row r="944">
          <cell r="D944">
            <v>39295</v>
          </cell>
        </row>
        <row r="945">
          <cell r="D945">
            <v>39296</v>
          </cell>
        </row>
        <row r="946">
          <cell r="D946">
            <v>39297</v>
          </cell>
        </row>
        <row r="947">
          <cell r="D947">
            <v>39298</v>
          </cell>
        </row>
        <row r="948">
          <cell r="D948">
            <v>39299</v>
          </cell>
        </row>
        <row r="949">
          <cell r="D949">
            <v>39300</v>
          </cell>
        </row>
        <row r="950">
          <cell r="D950">
            <v>39301</v>
          </cell>
        </row>
        <row r="951">
          <cell r="D951">
            <v>39302</v>
          </cell>
        </row>
        <row r="952">
          <cell r="D952">
            <v>39303</v>
          </cell>
        </row>
        <row r="953">
          <cell r="D953">
            <v>39304</v>
          </cell>
        </row>
        <row r="954">
          <cell r="D954">
            <v>39305</v>
          </cell>
        </row>
        <row r="955">
          <cell r="D955">
            <v>39306</v>
          </cell>
        </row>
        <row r="956">
          <cell r="D956">
            <v>39307</v>
          </cell>
        </row>
        <row r="957">
          <cell r="D957">
            <v>39308</v>
          </cell>
        </row>
        <row r="958">
          <cell r="D958">
            <v>39309</v>
          </cell>
        </row>
        <row r="959">
          <cell r="D959">
            <v>39310</v>
          </cell>
        </row>
        <row r="960">
          <cell r="D960">
            <v>39311</v>
          </cell>
        </row>
        <row r="961">
          <cell r="D961">
            <v>39312</v>
          </cell>
        </row>
        <row r="962">
          <cell r="D962">
            <v>39313</v>
          </cell>
        </row>
        <row r="963">
          <cell r="D963">
            <v>39314</v>
          </cell>
        </row>
        <row r="964">
          <cell r="D964">
            <v>39315</v>
          </cell>
        </row>
        <row r="965">
          <cell r="D965">
            <v>39316</v>
          </cell>
        </row>
        <row r="966">
          <cell r="D966">
            <v>39317</v>
          </cell>
        </row>
        <row r="967">
          <cell r="D967">
            <v>39318</v>
          </cell>
        </row>
        <row r="968">
          <cell r="D968">
            <v>39319</v>
          </cell>
        </row>
        <row r="969">
          <cell r="D969">
            <v>39320</v>
          </cell>
        </row>
        <row r="970">
          <cell r="D970">
            <v>39321</v>
          </cell>
        </row>
        <row r="971">
          <cell r="D971">
            <v>39322</v>
          </cell>
        </row>
        <row r="972">
          <cell r="D972">
            <v>39323</v>
          </cell>
        </row>
        <row r="973">
          <cell r="D973">
            <v>39324</v>
          </cell>
        </row>
        <row r="974">
          <cell r="D974">
            <v>39325</v>
          </cell>
        </row>
        <row r="975">
          <cell r="D975">
            <v>39326</v>
          </cell>
        </row>
        <row r="976">
          <cell r="D976">
            <v>39327</v>
          </cell>
        </row>
        <row r="977">
          <cell r="D977">
            <v>39328</v>
          </cell>
        </row>
        <row r="978">
          <cell r="D978">
            <v>39329</v>
          </cell>
        </row>
        <row r="979">
          <cell r="D979">
            <v>39330</v>
          </cell>
        </row>
        <row r="980">
          <cell r="D980">
            <v>39331</v>
          </cell>
        </row>
        <row r="981">
          <cell r="D981">
            <v>39332</v>
          </cell>
        </row>
        <row r="982">
          <cell r="D982">
            <v>39333</v>
          </cell>
        </row>
        <row r="983">
          <cell r="D983">
            <v>39334</v>
          </cell>
        </row>
        <row r="984">
          <cell r="D984">
            <v>39335</v>
          </cell>
        </row>
        <row r="985">
          <cell r="D985">
            <v>39336</v>
          </cell>
        </row>
        <row r="986">
          <cell r="D986">
            <v>39337</v>
          </cell>
        </row>
        <row r="987">
          <cell r="D987">
            <v>39338</v>
          </cell>
        </row>
        <row r="988">
          <cell r="D988">
            <v>39339</v>
          </cell>
        </row>
        <row r="989">
          <cell r="D989">
            <v>39340</v>
          </cell>
        </row>
        <row r="990">
          <cell r="D990">
            <v>39341</v>
          </cell>
        </row>
        <row r="991">
          <cell r="D991">
            <v>39342</v>
          </cell>
        </row>
        <row r="992">
          <cell r="D992">
            <v>39343</v>
          </cell>
        </row>
        <row r="993">
          <cell r="D993">
            <v>39344</v>
          </cell>
        </row>
        <row r="994">
          <cell r="D994">
            <v>39345</v>
          </cell>
        </row>
        <row r="995">
          <cell r="D995">
            <v>39346</v>
          </cell>
        </row>
        <row r="996">
          <cell r="D996">
            <v>39347</v>
          </cell>
        </row>
        <row r="997">
          <cell r="D997">
            <v>39348</v>
          </cell>
        </row>
        <row r="998">
          <cell r="D998">
            <v>39349</v>
          </cell>
        </row>
        <row r="999">
          <cell r="D999">
            <v>39350</v>
          </cell>
        </row>
        <row r="1000">
          <cell r="D1000">
            <v>39351</v>
          </cell>
        </row>
        <row r="1001">
          <cell r="D1001">
            <v>39352</v>
          </cell>
        </row>
        <row r="1002">
          <cell r="D1002">
            <v>39353</v>
          </cell>
        </row>
        <row r="1003">
          <cell r="D1003">
            <v>39354</v>
          </cell>
        </row>
        <row r="1004">
          <cell r="D1004">
            <v>39355</v>
          </cell>
        </row>
        <row r="1005">
          <cell r="D1005">
            <v>39356</v>
          </cell>
        </row>
        <row r="1006">
          <cell r="D1006">
            <v>39357</v>
          </cell>
        </row>
        <row r="1007">
          <cell r="D1007">
            <v>39358</v>
          </cell>
        </row>
        <row r="1008">
          <cell r="D1008">
            <v>39359</v>
          </cell>
        </row>
        <row r="1009">
          <cell r="D1009">
            <v>39360</v>
          </cell>
        </row>
        <row r="1010">
          <cell r="D1010">
            <v>39361</v>
          </cell>
        </row>
        <row r="1011">
          <cell r="D1011">
            <v>39362</v>
          </cell>
        </row>
        <row r="1012">
          <cell r="D1012">
            <v>39363</v>
          </cell>
        </row>
        <row r="1013">
          <cell r="D1013">
            <v>39364</v>
          </cell>
        </row>
        <row r="1014">
          <cell r="D1014">
            <v>39365</v>
          </cell>
        </row>
        <row r="1015">
          <cell r="D1015">
            <v>39366</v>
          </cell>
        </row>
        <row r="1016">
          <cell r="D1016">
            <v>39367</v>
          </cell>
        </row>
        <row r="1017">
          <cell r="D1017">
            <v>39368</v>
          </cell>
        </row>
        <row r="1018">
          <cell r="D1018">
            <v>39369</v>
          </cell>
        </row>
        <row r="1019">
          <cell r="D1019">
            <v>39370</v>
          </cell>
        </row>
        <row r="1020">
          <cell r="D1020">
            <v>39371</v>
          </cell>
        </row>
        <row r="1021">
          <cell r="D1021">
            <v>39372</v>
          </cell>
        </row>
        <row r="1022">
          <cell r="D1022">
            <v>39373</v>
          </cell>
        </row>
        <row r="1023">
          <cell r="D1023">
            <v>39374</v>
          </cell>
        </row>
        <row r="1024">
          <cell r="D1024">
            <v>39375</v>
          </cell>
        </row>
        <row r="1025">
          <cell r="D1025">
            <v>39376</v>
          </cell>
        </row>
        <row r="1026">
          <cell r="D1026">
            <v>39377</v>
          </cell>
        </row>
        <row r="1027">
          <cell r="D1027">
            <v>39378</v>
          </cell>
        </row>
        <row r="1028">
          <cell r="D1028">
            <v>39379</v>
          </cell>
        </row>
        <row r="1029">
          <cell r="D1029">
            <v>39380</v>
          </cell>
        </row>
        <row r="1030">
          <cell r="D1030">
            <v>39381</v>
          </cell>
        </row>
        <row r="1031">
          <cell r="D1031">
            <v>39382</v>
          </cell>
        </row>
        <row r="1032">
          <cell r="D1032">
            <v>39383</v>
          </cell>
        </row>
        <row r="1033">
          <cell r="D1033">
            <v>39384</v>
          </cell>
        </row>
        <row r="1034">
          <cell r="D1034">
            <v>39385</v>
          </cell>
        </row>
        <row r="1035">
          <cell r="D1035">
            <v>39386</v>
          </cell>
        </row>
        <row r="1036">
          <cell r="D1036">
            <v>39387</v>
          </cell>
        </row>
        <row r="1037">
          <cell r="D1037">
            <v>39388</v>
          </cell>
        </row>
        <row r="1038">
          <cell r="D1038">
            <v>39389</v>
          </cell>
        </row>
        <row r="1039">
          <cell r="D1039">
            <v>39390</v>
          </cell>
        </row>
        <row r="1040">
          <cell r="D1040">
            <v>39391</v>
          </cell>
        </row>
        <row r="1041">
          <cell r="D1041">
            <v>39392</v>
          </cell>
        </row>
        <row r="1042">
          <cell r="D1042">
            <v>39393</v>
          </cell>
        </row>
        <row r="1043">
          <cell r="D1043">
            <v>39394</v>
          </cell>
        </row>
        <row r="1044">
          <cell r="D1044">
            <v>39395</v>
          </cell>
        </row>
        <row r="1045">
          <cell r="D1045">
            <v>39396</v>
          </cell>
        </row>
        <row r="1046">
          <cell r="D1046">
            <v>39397</v>
          </cell>
        </row>
        <row r="1047">
          <cell r="D1047">
            <v>39398</v>
          </cell>
        </row>
        <row r="1048">
          <cell r="D1048">
            <v>39399</v>
          </cell>
        </row>
        <row r="1049">
          <cell r="D1049">
            <v>39400</v>
          </cell>
        </row>
        <row r="1050">
          <cell r="D1050">
            <v>39401</v>
          </cell>
        </row>
        <row r="1051">
          <cell r="D1051">
            <v>39402</v>
          </cell>
        </row>
        <row r="1052">
          <cell r="D1052">
            <v>39403</v>
          </cell>
        </row>
        <row r="1053">
          <cell r="D1053">
            <v>39404</v>
          </cell>
        </row>
        <row r="1054">
          <cell r="D1054">
            <v>39405</v>
          </cell>
        </row>
        <row r="1055">
          <cell r="D1055">
            <v>39406</v>
          </cell>
        </row>
        <row r="1056">
          <cell r="D1056">
            <v>39407</v>
          </cell>
        </row>
        <row r="1057">
          <cell r="D1057">
            <v>39408</v>
          </cell>
        </row>
        <row r="1058">
          <cell r="D1058">
            <v>39409</v>
          </cell>
        </row>
        <row r="1059">
          <cell r="D1059">
            <v>39410</v>
          </cell>
        </row>
        <row r="1060">
          <cell r="D1060">
            <v>39411</v>
          </cell>
        </row>
        <row r="1061">
          <cell r="D1061">
            <v>39412</v>
          </cell>
        </row>
        <row r="1062">
          <cell r="D1062">
            <v>39413</v>
          </cell>
        </row>
        <row r="1063">
          <cell r="D1063">
            <v>39414</v>
          </cell>
        </row>
        <row r="1064">
          <cell r="D1064">
            <v>39415</v>
          </cell>
        </row>
        <row r="1065">
          <cell r="D1065">
            <v>39416</v>
          </cell>
        </row>
        <row r="1066">
          <cell r="D1066">
            <v>39417</v>
          </cell>
        </row>
        <row r="1067">
          <cell r="D1067">
            <v>39418</v>
          </cell>
        </row>
        <row r="1068">
          <cell r="D1068">
            <v>39419</v>
          </cell>
        </row>
        <row r="1069">
          <cell r="D1069">
            <v>39420</v>
          </cell>
        </row>
        <row r="1070">
          <cell r="D1070">
            <v>39421</v>
          </cell>
        </row>
        <row r="1071">
          <cell r="D1071">
            <v>39422</v>
          </cell>
        </row>
        <row r="1072">
          <cell r="D1072">
            <v>39423</v>
          </cell>
        </row>
        <row r="1073">
          <cell r="D1073">
            <v>39424</v>
          </cell>
        </row>
        <row r="1074">
          <cell r="D1074">
            <v>39425</v>
          </cell>
        </row>
        <row r="1075">
          <cell r="D1075">
            <v>39426</v>
          </cell>
        </row>
        <row r="1076">
          <cell r="D1076">
            <v>39427</v>
          </cell>
        </row>
        <row r="1077">
          <cell r="D1077">
            <v>39428</v>
          </cell>
        </row>
        <row r="1078">
          <cell r="D1078">
            <v>39429</v>
          </cell>
        </row>
        <row r="1079">
          <cell r="D1079">
            <v>39430</v>
          </cell>
        </row>
        <row r="1080">
          <cell r="D1080">
            <v>39431</v>
          </cell>
        </row>
        <row r="1081">
          <cell r="D1081">
            <v>39432</v>
          </cell>
        </row>
        <row r="1082">
          <cell r="D1082">
            <v>39433</v>
          </cell>
        </row>
        <row r="1083">
          <cell r="D1083">
            <v>39434</v>
          </cell>
        </row>
        <row r="1084">
          <cell r="D1084">
            <v>39435</v>
          </cell>
        </row>
        <row r="1085">
          <cell r="D1085">
            <v>39436</v>
          </cell>
        </row>
        <row r="1086">
          <cell r="D1086">
            <v>39437</v>
          </cell>
        </row>
        <row r="1087">
          <cell r="D1087">
            <v>39438</v>
          </cell>
        </row>
        <row r="1088">
          <cell r="D1088">
            <v>39439</v>
          </cell>
        </row>
        <row r="1089">
          <cell r="D1089">
            <v>39440</v>
          </cell>
        </row>
        <row r="1090">
          <cell r="D1090">
            <v>39441</v>
          </cell>
        </row>
        <row r="1091">
          <cell r="D1091">
            <v>39442</v>
          </cell>
        </row>
        <row r="1092">
          <cell r="D1092">
            <v>39443</v>
          </cell>
        </row>
        <row r="1093">
          <cell r="D1093">
            <v>39444</v>
          </cell>
        </row>
        <row r="1094">
          <cell r="D1094">
            <v>39445</v>
          </cell>
        </row>
        <row r="1095">
          <cell r="D1095">
            <v>39446</v>
          </cell>
        </row>
        <row r="1096">
          <cell r="D1096">
            <v>39447</v>
          </cell>
        </row>
        <row r="1097">
          <cell r="D1097">
            <v>39448</v>
          </cell>
        </row>
        <row r="1098">
          <cell r="D1098">
            <v>39449</v>
          </cell>
        </row>
        <row r="1099">
          <cell r="D1099">
            <v>39450</v>
          </cell>
        </row>
        <row r="1100">
          <cell r="D1100">
            <v>39451</v>
          </cell>
        </row>
        <row r="1101">
          <cell r="D1101">
            <v>39452</v>
          </cell>
        </row>
        <row r="1102">
          <cell r="D1102">
            <v>39453</v>
          </cell>
        </row>
        <row r="1103">
          <cell r="D1103">
            <v>39454</v>
          </cell>
        </row>
        <row r="1104">
          <cell r="D1104">
            <v>39455</v>
          </cell>
        </row>
        <row r="1105">
          <cell r="D1105">
            <v>39456</v>
          </cell>
        </row>
        <row r="1106">
          <cell r="D1106">
            <v>39457</v>
          </cell>
        </row>
        <row r="1107">
          <cell r="D1107">
            <v>39458</v>
          </cell>
        </row>
        <row r="1108">
          <cell r="D1108">
            <v>39459</v>
          </cell>
        </row>
        <row r="1109">
          <cell r="D1109">
            <v>39460</v>
          </cell>
        </row>
        <row r="1110">
          <cell r="D1110">
            <v>39461</v>
          </cell>
        </row>
        <row r="1111">
          <cell r="D1111">
            <v>39462</v>
          </cell>
        </row>
        <row r="1112">
          <cell r="D1112">
            <v>39463</v>
          </cell>
        </row>
        <row r="1113">
          <cell r="D1113">
            <v>39464</v>
          </cell>
        </row>
        <row r="1114">
          <cell r="D1114">
            <v>39465</v>
          </cell>
        </row>
        <row r="1115">
          <cell r="D1115">
            <v>39466</v>
          </cell>
        </row>
        <row r="1116">
          <cell r="D1116">
            <v>39467</v>
          </cell>
        </row>
        <row r="1117">
          <cell r="D1117">
            <v>39468</v>
          </cell>
        </row>
        <row r="1118">
          <cell r="D1118">
            <v>39469</v>
          </cell>
        </row>
        <row r="1119">
          <cell r="D1119">
            <v>39470</v>
          </cell>
        </row>
        <row r="1120">
          <cell r="D1120">
            <v>39471</v>
          </cell>
        </row>
        <row r="1121">
          <cell r="D1121">
            <v>39472</v>
          </cell>
        </row>
        <row r="1122">
          <cell r="D1122">
            <v>39473</v>
          </cell>
        </row>
        <row r="1123">
          <cell r="D1123">
            <v>39474</v>
          </cell>
        </row>
        <row r="1124">
          <cell r="D1124">
            <v>39475</v>
          </cell>
        </row>
        <row r="1125">
          <cell r="D1125">
            <v>39476</v>
          </cell>
        </row>
        <row r="1126">
          <cell r="D1126">
            <v>39477</v>
          </cell>
        </row>
        <row r="1127">
          <cell r="D1127">
            <v>39478</v>
          </cell>
        </row>
        <row r="1128">
          <cell r="D1128">
            <v>39479</v>
          </cell>
        </row>
        <row r="1129">
          <cell r="D1129">
            <v>39480</v>
          </cell>
        </row>
        <row r="1130">
          <cell r="D1130">
            <v>39481</v>
          </cell>
        </row>
        <row r="1131">
          <cell r="D1131">
            <v>39482</v>
          </cell>
        </row>
        <row r="1132">
          <cell r="D1132">
            <v>39483</v>
          </cell>
        </row>
        <row r="1133">
          <cell r="D1133">
            <v>39484</v>
          </cell>
        </row>
        <row r="1134">
          <cell r="D1134">
            <v>39485</v>
          </cell>
        </row>
        <row r="1135">
          <cell r="D1135">
            <v>39486</v>
          </cell>
        </row>
        <row r="1136">
          <cell r="D1136">
            <v>39487</v>
          </cell>
        </row>
        <row r="1137">
          <cell r="D1137">
            <v>39488</v>
          </cell>
        </row>
        <row r="1138">
          <cell r="D1138">
            <v>39489</v>
          </cell>
        </row>
        <row r="1139">
          <cell r="D1139">
            <v>39490</v>
          </cell>
        </row>
        <row r="1140">
          <cell r="D1140">
            <v>39491</v>
          </cell>
        </row>
        <row r="1141">
          <cell r="D1141">
            <v>39492</v>
          </cell>
        </row>
        <row r="1142">
          <cell r="D1142">
            <v>39493</v>
          </cell>
        </row>
        <row r="1143">
          <cell r="D1143">
            <v>39494</v>
          </cell>
        </row>
        <row r="1144">
          <cell r="D1144">
            <v>39495</v>
          </cell>
        </row>
        <row r="1145">
          <cell r="D1145">
            <v>39496</v>
          </cell>
        </row>
        <row r="1146">
          <cell r="D1146">
            <v>39497</v>
          </cell>
        </row>
        <row r="1147">
          <cell r="D1147">
            <v>39498</v>
          </cell>
        </row>
        <row r="1148">
          <cell r="D1148">
            <v>39499</v>
          </cell>
        </row>
        <row r="1149">
          <cell r="D1149">
            <v>39500</v>
          </cell>
        </row>
        <row r="1150">
          <cell r="D1150">
            <v>39501</v>
          </cell>
        </row>
        <row r="1151">
          <cell r="D1151">
            <v>39502</v>
          </cell>
        </row>
        <row r="1152">
          <cell r="D1152">
            <v>39503</v>
          </cell>
        </row>
        <row r="1153">
          <cell r="D1153">
            <v>39504</v>
          </cell>
        </row>
        <row r="1154">
          <cell r="D1154">
            <v>39505</v>
          </cell>
        </row>
        <row r="1155">
          <cell r="D1155">
            <v>39506</v>
          </cell>
        </row>
        <row r="1156">
          <cell r="D1156">
            <v>39507</v>
          </cell>
        </row>
        <row r="1157">
          <cell r="D1157">
            <v>39508</v>
          </cell>
        </row>
        <row r="1158">
          <cell r="D1158">
            <v>39509</v>
          </cell>
        </row>
        <row r="1159">
          <cell r="D1159">
            <v>39510</v>
          </cell>
        </row>
        <row r="1160">
          <cell r="D1160">
            <v>39511</v>
          </cell>
        </row>
        <row r="1161">
          <cell r="D1161">
            <v>39512</v>
          </cell>
        </row>
        <row r="1162">
          <cell r="D1162">
            <v>39513</v>
          </cell>
        </row>
        <row r="1163">
          <cell r="D1163">
            <v>39514</v>
          </cell>
        </row>
        <row r="1164">
          <cell r="D1164">
            <v>39515</v>
          </cell>
        </row>
        <row r="1165">
          <cell r="D1165">
            <v>39516</v>
          </cell>
        </row>
        <row r="1166">
          <cell r="D1166">
            <v>39517</v>
          </cell>
        </row>
        <row r="1167">
          <cell r="D1167">
            <v>39518</v>
          </cell>
        </row>
        <row r="1168">
          <cell r="D1168">
            <v>39519</v>
          </cell>
        </row>
        <row r="1169">
          <cell r="D1169">
            <v>39520</v>
          </cell>
        </row>
        <row r="1170">
          <cell r="D1170">
            <v>39521</v>
          </cell>
        </row>
        <row r="1171">
          <cell r="D1171">
            <v>39522</v>
          </cell>
        </row>
        <row r="1172">
          <cell r="D1172">
            <v>39523</v>
          </cell>
        </row>
        <row r="1173">
          <cell r="D1173">
            <v>39524</v>
          </cell>
        </row>
        <row r="1174">
          <cell r="D1174">
            <v>39525</v>
          </cell>
        </row>
        <row r="1175">
          <cell r="D1175">
            <v>39526</v>
          </cell>
        </row>
        <row r="1176">
          <cell r="D1176">
            <v>39527</v>
          </cell>
        </row>
        <row r="1177">
          <cell r="D1177">
            <v>39528</v>
          </cell>
        </row>
        <row r="1178">
          <cell r="D1178">
            <v>39529</v>
          </cell>
        </row>
        <row r="1179">
          <cell r="D1179">
            <v>39530</v>
          </cell>
        </row>
        <row r="1180">
          <cell r="D1180">
            <v>39531</v>
          </cell>
        </row>
        <row r="1181">
          <cell r="D1181">
            <v>39532</v>
          </cell>
        </row>
        <row r="1182">
          <cell r="D1182">
            <v>39533</v>
          </cell>
        </row>
        <row r="1183">
          <cell r="D1183">
            <v>39534</v>
          </cell>
        </row>
        <row r="1184">
          <cell r="D1184">
            <v>39535</v>
          </cell>
        </row>
        <row r="1185">
          <cell r="D1185">
            <v>39536</v>
          </cell>
        </row>
        <row r="1186">
          <cell r="D1186">
            <v>39537</v>
          </cell>
        </row>
        <row r="1187">
          <cell r="D1187">
            <v>39538</v>
          </cell>
        </row>
        <row r="1188">
          <cell r="D1188">
            <v>39539</v>
          </cell>
        </row>
        <row r="1189">
          <cell r="D1189">
            <v>39540</v>
          </cell>
        </row>
        <row r="1190">
          <cell r="D1190">
            <v>39541</v>
          </cell>
        </row>
        <row r="1191">
          <cell r="D1191">
            <v>39542</v>
          </cell>
        </row>
        <row r="1192">
          <cell r="D1192">
            <v>39543</v>
          </cell>
        </row>
        <row r="1193">
          <cell r="D1193">
            <v>39544</v>
          </cell>
        </row>
        <row r="1194">
          <cell r="D1194">
            <v>39545</v>
          </cell>
        </row>
        <row r="1195">
          <cell r="D1195">
            <v>39546</v>
          </cell>
        </row>
        <row r="1196">
          <cell r="D1196">
            <v>39547</v>
          </cell>
        </row>
        <row r="1197">
          <cell r="D1197">
            <v>39548</v>
          </cell>
        </row>
        <row r="1198">
          <cell r="D1198">
            <v>39549</v>
          </cell>
        </row>
        <row r="1199">
          <cell r="D1199">
            <v>39550</v>
          </cell>
        </row>
        <row r="1200">
          <cell r="D1200">
            <v>39551</v>
          </cell>
        </row>
        <row r="1201">
          <cell r="D1201">
            <v>39552</v>
          </cell>
        </row>
        <row r="1202">
          <cell r="D1202">
            <v>39553</v>
          </cell>
        </row>
        <row r="1203">
          <cell r="D1203">
            <v>39554</v>
          </cell>
        </row>
        <row r="1204">
          <cell r="D1204">
            <v>39555</v>
          </cell>
        </row>
        <row r="1205">
          <cell r="D1205">
            <v>39556</v>
          </cell>
        </row>
        <row r="1206">
          <cell r="D1206">
            <v>39557</v>
          </cell>
        </row>
        <row r="1207">
          <cell r="D1207">
            <v>39558</v>
          </cell>
        </row>
        <row r="1208">
          <cell r="D1208">
            <v>39559</v>
          </cell>
        </row>
        <row r="1209">
          <cell r="D1209">
            <v>39560</v>
          </cell>
        </row>
        <row r="1210">
          <cell r="D1210">
            <v>39561</v>
          </cell>
        </row>
        <row r="1211">
          <cell r="D1211">
            <v>39562</v>
          </cell>
        </row>
        <row r="1212">
          <cell r="D1212">
            <v>39563</v>
          </cell>
        </row>
        <row r="1213">
          <cell r="D1213">
            <v>39564</v>
          </cell>
        </row>
        <row r="1214">
          <cell r="D1214">
            <v>39565</v>
          </cell>
        </row>
        <row r="1215">
          <cell r="D1215">
            <v>39566</v>
          </cell>
        </row>
        <row r="1216">
          <cell r="D1216">
            <v>39567</v>
          </cell>
        </row>
        <row r="1217">
          <cell r="D1217">
            <v>39568</v>
          </cell>
        </row>
        <row r="1218">
          <cell r="D1218">
            <v>39569</v>
          </cell>
        </row>
        <row r="1219">
          <cell r="D1219">
            <v>39570</v>
          </cell>
        </row>
        <row r="1220">
          <cell r="D1220">
            <v>39571</v>
          </cell>
        </row>
        <row r="1221">
          <cell r="D1221">
            <v>39572</v>
          </cell>
        </row>
        <row r="1222">
          <cell r="D1222">
            <v>39573</v>
          </cell>
        </row>
        <row r="1223">
          <cell r="D1223">
            <v>39574</v>
          </cell>
        </row>
        <row r="1224">
          <cell r="D1224">
            <v>39575</v>
          </cell>
        </row>
        <row r="1225">
          <cell r="D1225">
            <v>39576</v>
          </cell>
        </row>
        <row r="1226">
          <cell r="D1226">
            <v>39577</v>
          </cell>
        </row>
        <row r="1227">
          <cell r="D1227">
            <v>39578</v>
          </cell>
        </row>
        <row r="1228">
          <cell r="D1228">
            <v>39579</v>
          </cell>
        </row>
        <row r="1229">
          <cell r="D1229">
            <v>39580</v>
          </cell>
        </row>
        <row r="1230">
          <cell r="D1230">
            <v>39581</v>
          </cell>
        </row>
        <row r="1231">
          <cell r="D1231">
            <v>39582</v>
          </cell>
        </row>
        <row r="1232">
          <cell r="D1232">
            <v>39583</v>
          </cell>
        </row>
        <row r="1233">
          <cell r="D1233">
            <v>39584</v>
          </cell>
        </row>
        <row r="1234">
          <cell r="D1234">
            <v>39585</v>
          </cell>
        </row>
        <row r="1235">
          <cell r="D1235">
            <v>39586</v>
          </cell>
        </row>
        <row r="1236">
          <cell r="D1236">
            <v>39587</v>
          </cell>
        </row>
        <row r="1237">
          <cell r="D1237">
            <v>39588</v>
          </cell>
        </row>
        <row r="1238">
          <cell r="D1238">
            <v>39589</v>
          </cell>
        </row>
        <row r="1239">
          <cell r="D1239">
            <v>39590</v>
          </cell>
        </row>
        <row r="1240">
          <cell r="D1240">
            <v>39591</v>
          </cell>
        </row>
        <row r="1241">
          <cell r="D1241">
            <v>39592</v>
          </cell>
        </row>
        <row r="1242">
          <cell r="D1242">
            <v>39593</v>
          </cell>
        </row>
        <row r="1243">
          <cell r="D1243">
            <v>39594</v>
          </cell>
        </row>
        <row r="1244">
          <cell r="D1244">
            <v>39595</v>
          </cell>
        </row>
        <row r="1245">
          <cell r="D1245">
            <v>39596</v>
          </cell>
        </row>
        <row r="1246">
          <cell r="D1246">
            <v>39597</v>
          </cell>
        </row>
        <row r="1247">
          <cell r="D1247">
            <v>39598</v>
          </cell>
        </row>
        <row r="1248">
          <cell r="D1248">
            <v>39599</v>
          </cell>
        </row>
        <row r="1249">
          <cell r="D1249">
            <v>39600</v>
          </cell>
        </row>
        <row r="1250">
          <cell r="D1250">
            <v>39601</v>
          </cell>
        </row>
        <row r="1251">
          <cell r="D1251">
            <v>39602</v>
          </cell>
        </row>
        <row r="1252">
          <cell r="D1252">
            <v>39603</v>
          </cell>
        </row>
        <row r="1253">
          <cell r="D1253">
            <v>39604</v>
          </cell>
        </row>
        <row r="1254">
          <cell r="D1254">
            <v>39605</v>
          </cell>
        </row>
        <row r="1255">
          <cell r="D1255">
            <v>39606</v>
          </cell>
        </row>
        <row r="1256">
          <cell r="D1256">
            <v>39607</v>
          </cell>
        </row>
        <row r="1257">
          <cell r="D1257">
            <v>39608</v>
          </cell>
        </row>
        <row r="1258">
          <cell r="D1258">
            <v>39609</v>
          </cell>
        </row>
        <row r="1259">
          <cell r="D1259">
            <v>39610</v>
          </cell>
        </row>
        <row r="1260">
          <cell r="D1260">
            <v>39611</v>
          </cell>
        </row>
        <row r="1261">
          <cell r="D1261">
            <v>39612</v>
          </cell>
        </row>
        <row r="1262">
          <cell r="D1262">
            <v>39613</v>
          </cell>
        </row>
        <row r="1263">
          <cell r="D1263">
            <v>39614</v>
          </cell>
        </row>
        <row r="1264">
          <cell r="D1264">
            <v>39615</v>
          </cell>
        </row>
        <row r="1265">
          <cell r="D1265">
            <v>39616</v>
          </cell>
        </row>
        <row r="1266">
          <cell r="D1266">
            <v>39617</v>
          </cell>
        </row>
        <row r="1267">
          <cell r="D1267">
            <v>39618</v>
          </cell>
        </row>
        <row r="1268">
          <cell r="D1268">
            <v>39619</v>
          </cell>
        </row>
        <row r="1269">
          <cell r="D1269">
            <v>39620</v>
          </cell>
        </row>
        <row r="1270">
          <cell r="D1270">
            <v>39621</v>
          </cell>
        </row>
        <row r="1271">
          <cell r="D1271">
            <v>39622</v>
          </cell>
        </row>
        <row r="1272">
          <cell r="D1272">
            <v>39623</v>
          </cell>
        </row>
        <row r="1273">
          <cell r="D1273">
            <v>39624</v>
          </cell>
        </row>
        <row r="1274">
          <cell r="D1274">
            <v>39625</v>
          </cell>
        </row>
        <row r="1275">
          <cell r="D1275">
            <v>39626</v>
          </cell>
        </row>
        <row r="1276">
          <cell r="D1276">
            <v>39627</v>
          </cell>
        </row>
        <row r="1277">
          <cell r="D1277">
            <v>39628</v>
          </cell>
        </row>
        <row r="1278">
          <cell r="D1278">
            <v>39629</v>
          </cell>
        </row>
        <row r="1279">
          <cell r="D1279">
            <v>39630</v>
          </cell>
        </row>
        <row r="1280">
          <cell r="D1280">
            <v>39631</v>
          </cell>
        </row>
        <row r="1281">
          <cell r="D1281">
            <v>39632</v>
          </cell>
        </row>
        <row r="1282">
          <cell r="D1282">
            <v>39633</v>
          </cell>
        </row>
        <row r="1283">
          <cell r="D1283">
            <v>39634</v>
          </cell>
        </row>
        <row r="1284">
          <cell r="D1284">
            <v>39635</v>
          </cell>
        </row>
        <row r="1285">
          <cell r="D1285">
            <v>39636</v>
          </cell>
        </row>
        <row r="1286">
          <cell r="D1286">
            <v>39637</v>
          </cell>
        </row>
        <row r="1287">
          <cell r="D1287">
            <v>39638</v>
          </cell>
        </row>
        <row r="1288">
          <cell r="D1288">
            <v>39639</v>
          </cell>
        </row>
        <row r="1289">
          <cell r="D1289">
            <v>39640</v>
          </cell>
        </row>
        <row r="1290">
          <cell r="D1290">
            <v>39641</v>
          </cell>
        </row>
        <row r="1291">
          <cell r="D1291">
            <v>39642</v>
          </cell>
        </row>
        <row r="1292">
          <cell r="D1292">
            <v>39643</v>
          </cell>
        </row>
        <row r="1293">
          <cell r="D1293">
            <v>39644</v>
          </cell>
        </row>
        <row r="1294">
          <cell r="D1294">
            <v>39645</v>
          </cell>
        </row>
        <row r="1295">
          <cell r="D1295">
            <v>39646</v>
          </cell>
        </row>
        <row r="1296">
          <cell r="D1296">
            <v>39647</v>
          </cell>
        </row>
        <row r="1297">
          <cell r="D1297">
            <v>39648</v>
          </cell>
        </row>
        <row r="1298">
          <cell r="D1298">
            <v>39649</v>
          </cell>
        </row>
        <row r="1299">
          <cell r="D1299">
            <v>39650</v>
          </cell>
        </row>
        <row r="1300">
          <cell r="D1300">
            <v>39651</v>
          </cell>
        </row>
        <row r="1301">
          <cell r="D1301">
            <v>39652</v>
          </cell>
        </row>
        <row r="1302">
          <cell r="D1302">
            <v>39653</v>
          </cell>
        </row>
        <row r="1303">
          <cell r="D1303">
            <v>39654</v>
          </cell>
        </row>
        <row r="1304">
          <cell r="D1304">
            <v>39655</v>
          </cell>
        </row>
        <row r="1305">
          <cell r="D1305">
            <v>39656</v>
          </cell>
        </row>
        <row r="1306">
          <cell r="D1306">
            <v>39657</v>
          </cell>
        </row>
        <row r="1307">
          <cell r="D1307">
            <v>39658</v>
          </cell>
        </row>
        <row r="1308">
          <cell r="D1308">
            <v>39659</v>
          </cell>
        </row>
        <row r="1309">
          <cell r="D1309">
            <v>39660</v>
          </cell>
        </row>
        <row r="1310">
          <cell r="D1310">
            <v>39661</v>
          </cell>
        </row>
        <row r="1311">
          <cell r="D1311">
            <v>39662</v>
          </cell>
        </row>
        <row r="1312">
          <cell r="D1312">
            <v>39663</v>
          </cell>
        </row>
        <row r="1313">
          <cell r="D1313">
            <v>39664</v>
          </cell>
        </row>
        <row r="1314">
          <cell r="D1314">
            <v>39665</v>
          </cell>
        </row>
        <row r="1315">
          <cell r="D1315">
            <v>39666</v>
          </cell>
        </row>
        <row r="1316">
          <cell r="D1316">
            <v>39667</v>
          </cell>
        </row>
        <row r="1317">
          <cell r="D1317">
            <v>39668</v>
          </cell>
        </row>
        <row r="1318">
          <cell r="D1318">
            <v>39669</v>
          </cell>
        </row>
        <row r="1319">
          <cell r="D1319">
            <v>39670</v>
          </cell>
        </row>
        <row r="1320">
          <cell r="D1320">
            <v>39671</v>
          </cell>
        </row>
        <row r="1321">
          <cell r="D1321">
            <v>39672</v>
          </cell>
        </row>
        <row r="1322">
          <cell r="D1322">
            <v>39673</v>
          </cell>
        </row>
        <row r="1323">
          <cell r="D1323">
            <v>39674</v>
          </cell>
        </row>
        <row r="1324">
          <cell r="D1324">
            <v>39675</v>
          </cell>
        </row>
        <row r="1325">
          <cell r="D1325">
            <v>39676</v>
          </cell>
        </row>
        <row r="1326">
          <cell r="D1326">
            <v>39677</v>
          </cell>
        </row>
        <row r="1327">
          <cell r="D1327">
            <v>39678</v>
          </cell>
        </row>
        <row r="1328">
          <cell r="D1328">
            <v>39679</v>
          </cell>
        </row>
        <row r="1329">
          <cell r="D1329">
            <v>39680</v>
          </cell>
        </row>
        <row r="1330">
          <cell r="D1330">
            <v>39681</v>
          </cell>
        </row>
        <row r="1331">
          <cell r="D1331">
            <v>39682</v>
          </cell>
        </row>
        <row r="1332">
          <cell r="D1332">
            <v>39683</v>
          </cell>
        </row>
        <row r="1333">
          <cell r="D1333">
            <v>39684</v>
          </cell>
        </row>
        <row r="1334">
          <cell r="D1334">
            <v>39685</v>
          </cell>
        </row>
        <row r="1335">
          <cell r="D1335">
            <v>39686</v>
          </cell>
        </row>
        <row r="1336">
          <cell r="D1336">
            <v>39687</v>
          </cell>
        </row>
        <row r="1337">
          <cell r="D1337">
            <v>39688</v>
          </cell>
        </row>
        <row r="1338">
          <cell r="D1338">
            <v>39689</v>
          </cell>
        </row>
        <row r="1339">
          <cell r="D1339">
            <v>39690</v>
          </cell>
        </row>
        <row r="1340">
          <cell r="D1340">
            <v>39691</v>
          </cell>
        </row>
        <row r="1341">
          <cell r="D1341">
            <v>39692</v>
          </cell>
        </row>
        <row r="1342">
          <cell r="D1342">
            <v>39693</v>
          </cell>
        </row>
        <row r="1343">
          <cell r="D1343">
            <v>39694</v>
          </cell>
        </row>
        <row r="1344">
          <cell r="D1344">
            <v>39695</v>
          </cell>
        </row>
        <row r="1345">
          <cell r="D1345">
            <v>39696</v>
          </cell>
        </row>
        <row r="1346">
          <cell r="D1346">
            <v>39697</v>
          </cell>
        </row>
        <row r="1347">
          <cell r="D1347">
            <v>39698</v>
          </cell>
        </row>
        <row r="1348">
          <cell r="D1348">
            <v>39699</v>
          </cell>
        </row>
        <row r="1349">
          <cell r="D1349">
            <v>39700</v>
          </cell>
        </row>
        <row r="1350">
          <cell r="D1350">
            <v>39701</v>
          </cell>
        </row>
        <row r="1351">
          <cell r="D1351">
            <v>39702</v>
          </cell>
        </row>
        <row r="1352">
          <cell r="D1352">
            <v>39703</v>
          </cell>
        </row>
        <row r="1353">
          <cell r="D1353">
            <v>39704</v>
          </cell>
        </row>
        <row r="1354">
          <cell r="D1354">
            <v>39705</v>
          </cell>
        </row>
        <row r="1355">
          <cell r="D1355">
            <v>39706</v>
          </cell>
        </row>
        <row r="1356">
          <cell r="D1356">
            <v>39707</v>
          </cell>
        </row>
        <row r="1357">
          <cell r="D1357">
            <v>39708</v>
          </cell>
        </row>
        <row r="1358">
          <cell r="D1358">
            <v>39709</v>
          </cell>
        </row>
        <row r="1359">
          <cell r="D1359">
            <v>39710</v>
          </cell>
        </row>
        <row r="1360">
          <cell r="D1360">
            <v>39711</v>
          </cell>
        </row>
        <row r="1361">
          <cell r="D1361">
            <v>39712</v>
          </cell>
        </row>
        <row r="1362">
          <cell r="D1362">
            <v>39713</v>
          </cell>
        </row>
        <row r="1363">
          <cell r="D1363">
            <v>39714</v>
          </cell>
        </row>
        <row r="1364">
          <cell r="D1364">
            <v>39715</v>
          </cell>
        </row>
        <row r="1365">
          <cell r="D1365">
            <v>39716</v>
          </cell>
        </row>
        <row r="1366">
          <cell r="D1366">
            <v>39717</v>
          </cell>
        </row>
        <row r="1367">
          <cell r="D1367">
            <v>39718</v>
          </cell>
        </row>
        <row r="1368">
          <cell r="D1368">
            <v>39719</v>
          </cell>
        </row>
        <row r="1369">
          <cell r="D1369">
            <v>39720</v>
          </cell>
        </row>
        <row r="1370">
          <cell r="D1370">
            <v>39721</v>
          </cell>
        </row>
        <row r="1371">
          <cell r="D1371">
            <v>39722</v>
          </cell>
        </row>
        <row r="1372">
          <cell r="D1372">
            <v>39723</v>
          </cell>
        </row>
        <row r="1373">
          <cell r="D1373">
            <v>39724</v>
          </cell>
        </row>
        <row r="1374">
          <cell r="D1374">
            <v>39725</v>
          </cell>
        </row>
        <row r="1375">
          <cell r="D1375">
            <v>39726</v>
          </cell>
        </row>
        <row r="1376">
          <cell r="D1376">
            <v>39727</v>
          </cell>
        </row>
        <row r="1377">
          <cell r="D1377">
            <v>39728</v>
          </cell>
        </row>
        <row r="1378">
          <cell r="D1378">
            <v>39729</v>
          </cell>
        </row>
        <row r="1379">
          <cell r="D1379">
            <v>39730</v>
          </cell>
        </row>
        <row r="1380">
          <cell r="D1380">
            <v>39731</v>
          </cell>
        </row>
        <row r="1381">
          <cell r="D1381">
            <v>39732</v>
          </cell>
        </row>
        <row r="1382">
          <cell r="D1382">
            <v>39733</v>
          </cell>
        </row>
        <row r="1383">
          <cell r="D1383">
            <v>39734</v>
          </cell>
        </row>
        <row r="1384">
          <cell r="D1384">
            <v>39735</v>
          </cell>
        </row>
        <row r="1385">
          <cell r="D1385">
            <v>39736</v>
          </cell>
        </row>
        <row r="1386">
          <cell r="D1386">
            <v>39737</v>
          </cell>
        </row>
        <row r="1387">
          <cell r="D1387">
            <v>39738</v>
          </cell>
        </row>
        <row r="1388">
          <cell r="D1388">
            <v>39739</v>
          </cell>
        </row>
        <row r="1389">
          <cell r="D1389">
            <v>39740</v>
          </cell>
        </row>
        <row r="1390">
          <cell r="D1390">
            <v>39741</v>
          </cell>
        </row>
        <row r="1391">
          <cell r="D1391">
            <v>39742</v>
          </cell>
        </row>
        <row r="1392">
          <cell r="D1392">
            <v>39743</v>
          </cell>
        </row>
        <row r="1393">
          <cell r="D1393">
            <v>39744</v>
          </cell>
        </row>
        <row r="1394">
          <cell r="D1394">
            <v>39745</v>
          </cell>
        </row>
        <row r="1395">
          <cell r="D1395">
            <v>39746</v>
          </cell>
        </row>
        <row r="1396">
          <cell r="D1396">
            <v>39747</v>
          </cell>
        </row>
        <row r="1397">
          <cell r="D1397">
            <v>39748</v>
          </cell>
        </row>
        <row r="1398">
          <cell r="D1398">
            <v>39749</v>
          </cell>
        </row>
        <row r="1399">
          <cell r="D1399">
            <v>39750</v>
          </cell>
        </row>
        <row r="1400">
          <cell r="D1400">
            <v>39751</v>
          </cell>
        </row>
        <row r="1401">
          <cell r="D1401">
            <v>39752</v>
          </cell>
        </row>
        <row r="1402">
          <cell r="D1402">
            <v>39753</v>
          </cell>
        </row>
        <row r="1403">
          <cell r="D1403">
            <v>39754</v>
          </cell>
        </row>
        <row r="1404">
          <cell r="D1404">
            <v>39755</v>
          </cell>
        </row>
        <row r="1405">
          <cell r="D1405">
            <v>39756</v>
          </cell>
        </row>
        <row r="1406">
          <cell r="D1406">
            <v>39757</v>
          </cell>
        </row>
        <row r="1407">
          <cell r="D1407">
            <v>39758</v>
          </cell>
        </row>
        <row r="1408">
          <cell r="D1408">
            <v>39759</v>
          </cell>
        </row>
        <row r="1409">
          <cell r="D1409">
            <v>39760</v>
          </cell>
        </row>
        <row r="1410">
          <cell r="D1410">
            <v>39761</v>
          </cell>
        </row>
        <row r="1411">
          <cell r="D1411">
            <v>39762</v>
          </cell>
        </row>
        <row r="1412">
          <cell r="D1412">
            <v>39763</v>
          </cell>
        </row>
        <row r="1413">
          <cell r="D1413">
            <v>39764</v>
          </cell>
        </row>
        <row r="1414">
          <cell r="D1414">
            <v>39765</v>
          </cell>
        </row>
        <row r="1415">
          <cell r="D1415">
            <v>39766</v>
          </cell>
        </row>
        <row r="1416">
          <cell r="D1416">
            <v>39767</v>
          </cell>
        </row>
        <row r="1417">
          <cell r="D1417">
            <v>39768</v>
          </cell>
        </row>
        <row r="1418">
          <cell r="D1418">
            <v>39769</v>
          </cell>
        </row>
        <row r="1419">
          <cell r="D1419">
            <v>39770</v>
          </cell>
        </row>
        <row r="1420">
          <cell r="D1420">
            <v>39771</v>
          </cell>
        </row>
        <row r="1421">
          <cell r="D1421">
            <v>39772</v>
          </cell>
        </row>
        <row r="1422">
          <cell r="D1422">
            <v>39773</v>
          </cell>
        </row>
        <row r="1423">
          <cell r="D1423">
            <v>39774</v>
          </cell>
        </row>
        <row r="1424">
          <cell r="D1424">
            <v>39775</v>
          </cell>
        </row>
        <row r="1425">
          <cell r="D1425">
            <v>39776</v>
          </cell>
        </row>
        <row r="1426">
          <cell r="D1426">
            <v>39777</v>
          </cell>
        </row>
        <row r="1427">
          <cell r="D1427">
            <v>39778</v>
          </cell>
        </row>
        <row r="1428">
          <cell r="D1428">
            <v>39779</v>
          </cell>
        </row>
        <row r="1429">
          <cell r="D1429">
            <v>39780</v>
          </cell>
        </row>
        <row r="1430">
          <cell r="D1430">
            <v>39781</v>
          </cell>
        </row>
        <row r="1431">
          <cell r="D1431">
            <v>39782</v>
          </cell>
        </row>
        <row r="1432">
          <cell r="D1432">
            <v>39783</v>
          </cell>
        </row>
        <row r="1433">
          <cell r="D1433">
            <v>39784</v>
          </cell>
        </row>
        <row r="1434">
          <cell r="D1434">
            <v>39785</v>
          </cell>
        </row>
        <row r="1435">
          <cell r="D1435">
            <v>39786</v>
          </cell>
        </row>
        <row r="1436">
          <cell r="D1436">
            <v>39787</v>
          </cell>
        </row>
        <row r="1437">
          <cell r="D1437">
            <v>39788</v>
          </cell>
        </row>
        <row r="1438">
          <cell r="D1438">
            <v>39789</v>
          </cell>
        </row>
        <row r="1439">
          <cell r="D1439">
            <v>39790</v>
          </cell>
        </row>
        <row r="1440">
          <cell r="D1440">
            <v>39791</v>
          </cell>
        </row>
        <row r="1441">
          <cell r="D1441">
            <v>39792</v>
          </cell>
        </row>
        <row r="1442">
          <cell r="D1442">
            <v>39793</v>
          </cell>
        </row>
        <row r="1443">
          <cell r="D1443">
            <v>39794</v>
          </cell>
        </row>
        <row r="1444">
          <cell r="D1444">
            <v>39795</v>
          </cell>
        </row>
        <row r="1445">
          <cell r="D1445">
            <v>39796</v>
          </cell>
        </row>
        <row r="1446">
          <cell r="D1446">
            <v>39797</v>
          </cell>
        </row>
        <row r="1447">
          <cell r="D1447">
            <v>39798</v>
          </cell>
        </row>
        <row r="1448">
          <cell r="D1448">
            <v>39799</v>
          </cell>
        </row>
        <row r="1449">
          <cell r="D1449">
            <v>39800</v>
          </cell>
        </row>
        <row r="1450">
          <cell r="D1450">
            <v>39801</v>
          </cell>
        </row>
        <row r="1451">
          <cell r="D1451">
            <v>39802</v>
          </cell>
        </row>
        <row r="1452">
          <cell r="D1452">
            <v>39803</v>
          </cell>
        </row>
        <row r="1453">
          <cell r="D1453">
            <v>39804</v>
          </cell>
        </row>
        <row r="1454">
          <cell r="D1454">
            <v>39805</v>
          </cell>
        </row>
        <row r="1455">
          <cell r="D1455">
            <v>39806</v>
          </cell>
        </row>
        <row r="1456">
          <cell r="D1456">
            <v>39807</v>
          </cell>
        </row>
        <row r="1457">
          <cell r="D1457">
            <v>39808</v>
          </cell>
        </row>
        <row r="1458">
          <cell r="D1458">
            <v>39809</v>
          </cell>
        </row>
        <row r="1459">
          <cell r="D1459">
            <v>39810</v>
          </cell>
        </row>
        <row r="1460">
          <cell r="D1460">
            <v>39811</v>
          </cell>
        </row>
        <row r="1461">
          <cell r="D1461">
            <v>39812</v>
          </cell>
        </row>
        <row r="1462">
          <cell r="D1462">
            <v>39813</v>
          </cell>
        </row>
        <row r="1463">
          <cell r="D1463">
            <v>39814</v>
          </cell>
        </row>
        <row r="1464">
          <cell r="D1464">
            <v>39815</v>
          </cell>
        </row>
        <row r="1465">
          <cell r="D1465">
            <v>39816</v>
          </cell>
        </row>
        <row r="1466">
          <cell r="D1466">
            <v>39817</v>
          </cell>
        </row>
        <row r="1467">
          <cell r="D1467">
            <v>39818</v>
          </cell>
        </row>
        <row r="1468">
          <cell r="D1468">
            <v>39819</v>
          </cell>
        </row>
        <row r="1469">
          <cell r="D1469">
            <v>39820</v>
          </cell>
        </row>
        <row r="1470">
          <cell r="D1470">
            <v>39821</v>
          </cell>
        </row>
        <row r="1471">
          <cell r="D1471">
            <v>39822</v>
          </cell>
        </row>
        <row r="1472">
          <cell r="D1472">
            <v>39823</v>
          </cell>
        </row>
        <row r="1473">
          <cell r="D1473">
            <v>39824</v>
          </cell>
        </row>
        <row r="1474">
          <cell r="D1474">
            <v>39825</v>
          </cell>
        </row>
        <row r="1475">
          <cell r="D1475">
            <v>39826</v>
          </cell>
        </row>
        <row r="1476">
          <cell r="D1476">
            <v>39827</v>
          </cell>
        </row>
        <row r="1477">
          <cell r="D1477">
            <v>39828</v>
          </cell>
        </row>
        <row r="1478">
          <cell r="D1478">
            <v>39829</v>
          </cell>
        </row>
        <row r="1479">
          <cell r="D1479">
            <v>39830</v>
          </cell>
        </row>
        <row r="1480">
          <cell r="D1480">
            <v>39831</v>
          </cell>
        </row>
        <row r="1481">
          <cell r="D1481">
            <v>39832</v>
          </cell>
        </row>
        <row r="1482">
          <cell r="D1482">
            <v>39833</v>
          </cell>
        </row>
        <row r="1483">
          <cell r="D1483">
            <v>39834</v>
          </cell>
        </row>
        <row r="1484">
          <cell r="D1484">
            <v>39835</v>
          </cell>
        </row>
        <row r="1485">
          <cell r="D1485">
            <v>39836</v>
          </cell>
        </row>
        <row r="1486">
          <cell r="D1486">
            <v>39837</v>
          </cell>
        </row>
        <row r="1487">
          <cell r="D1487">
            <v>39838</v>
          </cell>
        </row>
        <row r="1488">
          <cell r="D1488">
            <v>39839</v>
          </cell>
        </row>
        <row r="1489">
          <cell r="D1489">
            <v>39840</v>
          </cell>
        </row>
        <row r="1490">
          <cell r="D1490">
            <v>39841</v>
          </cell>
        </row>
        <row r="1491">
          <cell r="D1491">
            <v>39842</v>
          </cell>
        </row>
        <row r="1492">
          <cell r="D1492">
            <v>39843</v>
          </cell>
        </row>
        <row r="1493">
          <cell r="D1493">
            <v>39844</v>
          </cell>
        </row>
        <row r="1494">
          <cell r="D1494">
            <v>39845</v>
          </cell>
        </row>
        <row r="1495">
          <cell r="D1495">
            <v>39846</v>
          </cell>
        </row>
        <row r="1496">
          <cell r="D1496">
            <v>39847</v>
          </cell>
        </row>
        <row r="1497">
          <cell r="D1497">
            <v>39848</v>
          </cell>
        </row>
        <row r="1498">
          <cell r="D1498">
            <v>39849</v>
          </cell>
        </row>
        <row r="1499">
          <cell r="D1499">
            <v>39850</v>
          </cell>
        </row>
        <row r="1500">
          <cell r="D1500">
            <v>39851</v>
          </cell>
        </row>
        <row r="1501">
          <cell r="D1501">
            <v>39852</v>
          </cell>
        </row>
        <row r="1502">
          <cell r="D1502">
            <v>39853</v>
          </cell>
        </row>
        <row r="1503">
          <cell r="D1503">
            <v>39854</v>
          </cell>
        </row>
        <row r="1504">
          <cell r="D1504">
            <v>39855</v>
          </cell>
        </row>
        <row r="1505">
          <cell r="D1505">
            <v>39856</v>
          </cell>
        </row>
        <row r="1506">
          <cell r="D1506">
            <v>39857</v>
          </cell>
        </row>
        <row r="1507">
          <cell r="D1507">
            <v>39858</v>
          </cell>
        </row>
        <row r="1508">
          <cell r="D1508">
            <v>39859</v>
          </cell>
        </row>
        <row r="1509">
          <cell r="D1509">
            <v>39860</v>
          </cell>
        </row>
        <row r="1510">
          <cell r="D1510">
            <v>39861</v>
          </cell>
        </row>
        <row r="1511">
          <cell r="D1511">
            <v>39862</v>
          </cell>
        </row>
        <row r="1512">
          <cell r="D1512">
            <v>39863</v>
          </cell>
        </row>
        <row r="1513">
          <cell r="D1513">
            <v>39864</v>
          </cell>
        </row>
        <row r="1514">
          <cell r="D1514">
            <v>39865</v>
          </cell>
        </row>
        <row r="1515">
          <cell r="D1515">
            <v>39866</v>
          </cell>
        </row>
        <row r="1516">
          <cell r="D1516">
            <v>39867</v>
          </cell>
        </row>
        <row r="1517">
          <cell r="D1517">
            <v>39868</v>
          </cell>
        </row>
        <row r="1518">
          <cell r="D1518">
            <v>39869</v>
          </cell>
        </row>
        <row r="1519">
          <cell r="D1519">
            <v>39870</v>
          </cell>
        </row>
        <row r="1520">
          <cell r="D1520">
            <v>39871</v>
          </cell>
        </row>
        <row r="1521">
          <cell r="D1521">
            <v>39872</v>
          </cell>
        </row>
        <row r="1522">
          <cell r="D1522">
            <v>39873</v>
          </cell>
        </row>
        <row r="1523">
          <cell r="D1523">
            <v>39874</v>
          </cell>
        </row>
        <row r="1524">
          <cell r="D1524">
            <v>39875</v>
          </cell>
        </row>
        <row r="1525">
          <cell r="D1525">
            <v>39876</v>
          </cell>
        </row>
        <row r="1526">
          <cell r="D1526">
            <v>39877</v>
          </cell>
        </row>
        <row r="1527">
          <cell r="D1527">
            <v>39878</v>
          </cell>
        </row>
        <row r="1528">
          <cell r="D1528">
            <v>39879</v>
          </cell>
        </row>
        <row r="1529">
          <cell r="D1529">
            <v>39880</v>
          </cell>
        </row>
        <row r="1530">
          <cell r="D1530">
            <v>39881</v>
          </cell>
        </row>
        <row r="1531">
          <cell r="D1531">
            <v>39882</v>
          </cell>
        </row>
        <row r="1532">
          <cell r="D1532">
            <v>39883</v>
          </cell>
        </row>
        <row r="1533">
          <cell r="D1533">
            <v>39884</v>
          </cell>
        </row>
        <row r="1534">
          <cell r="D1534">
            <v>39885</v>
          </cell>
        </row>
        <row r="1535">
          <cell r="D1535">
            <v>39886</v>
          </cell>
        </row>
        <row r="1536">
          <cell r="D1536">
            <v>39887</v>
          </cell>
        </row>
        <row r="1537">
          <cell r="D1537">
            <v>39888</v>
          </cell>
        </row>
        <row r="1538">
          <cell r="D1538">
            <v>39889</v>
          </cell>
        </row>
        <row r="1539">
          <cell r="D1539">
            <v>39890</v>
          </cell>
        </row>
        <row r="1540">
          <cell r="D1540">
            <v>39891</v>
          </cell>
        </row>
        <row r="1541">
          <cell r="D1541">
            <v>39892</v>
          </cell>
        </row>
        <row r="1542">
          <cell r="D1542">
            <v>39893</v>
          </cell>
        </row>
        <row r="1543">
          <cell r="D1543">
            <v>39894</v>
          </cell>
        </row>
        <row r="1544">
          <cell r="D1544">
            <v>39895</v>
          </cell>
        </row>
        <row r="1545">
          <cell r="D1545">
            <v>39896</v>
          </cell>
        </row>
        <row r="1546">
          <cell r="D1546">
            <v>39897</v>
          </cell>
        </row>
        <row r="1547">
          <cell r="D1547">
            <v>39898</v>
          </cell>
        </row>
        <row r="1548">
          <cell r="D1548">
            <v>39899</v>
          </cell>
        </row>
        <row r="1549">
          <cell r="D1549">
            <v>39900</v>
          </cell>
        </row>
        <row r="1550">
          <cell r="D1550">
            <v>39901</v>
          </cell>
        </row>
        <row r="1551">
          <cell r="D1551">
            <v>39902</v>
          </cell>
        </row>
        <row r="1552">
          <cell r="D1552">
            <v>39903</v>
          </cell>
        </row>
        <row r="1553">
          <cell r="D1553">
            <v>39904</v>
          </cell>
        </row>
        <row r="1554">
          <cell r="D1554">
            <v>39905</v>
          </cell>
        </row>
        <row r="1555">
          <cell r="D1555">
            <v>39906</v>
          </cell>
        </row>
        <row r="1556">
          <cell r="D1556">
            <v>39907</v>
          </cell>
        </row>
        <row r="1557">
          <cell r="D1557">
            <v>39908</v>
          </cell>
        </row>
        <row r="1558">
          <cell r="D1558">
            <v>39909</v>
          </cell>
        </row>
        <row r="1559">
          <cell r="D1559">
            <v>39910</v>
          </cell>
        </row>
        <row r="1560">
          <cell r="D1560">
            <v>39911</v>
          </cell>
        </row>
        <row r="1561">
          <cell r="D1561">
            <v>39912</v>
          </cell>
        </row>
        <row r="1562">
          <cell r="D1562">
            <v>39913</v>
          </cell>
        </row>
        <row r="1563">
          <cell r="D1563">
            <v>39914</v>
          </cell>
        </row>
        <row r="1564">
          <cell r="D1564">
            <v>39915</v>
          </cell>
        </row>
        <row r="1565">
          <cell r="D1565">
            <v>39916</v>
          </cell>
        </row>
        <row r="1566">
          <cell r="D1566">
            <v>39917</v>
          </cell>
        </row>
        <row r="1567">
          <cell r="D1567">
            <v>39918</v>
          </cell>
        </row>
        <row r="1568">
          <cell r="D1568">
            <v>39919</v>
          </cell>
        </row>
        <row r="1569">
          <cell r="D1569">
            <v>39920</v>
          </cell>
        </row>
        <row r="1570">
          <cell r="D1570">
            <v>39921</v>
          </cell>
        </row>
        <row r="1571">
          <cell r="D1571">
            <v>39922</v>
          </cell>
        </row>
        <row r="1572">
          <cell r="D1572">
            <v>39923</v>
          </cell>
        </row>
        <row r="1573">
          <cell r="D1573">
            <v>39924</v>
          </cell>
        </row>
        <row r="1574">
          <cell r="D1574">
            <v>39925</v>
          </cell>
        </row>
        <row r="1575">
          <cell r="D1575">
            <v>39926</v>
          </cell>
        </row>
        <row r="1576">
          <cell r="D1576">
            <v>39927</v>
          </cell>
        </row>
        <row r="1577">
          <cell r="D1577">
            <v>39928</v>
          </cell>
        </row>
        <row r="1578">
          <cell r="D1578">
            <v>39929</v>
          </cell>
        </row>
        <row r="1579">
          <cell r="D1579">
            <v>39930</v>
          </cell>
        </row>
        <row r="1580">
          <cell r="D1580">
            <v>39931</v>
          </cell>
        </row>
        <row r="1581">
          <cell r="D1581">
            <v>39932</v>
          </cell>
        </row>
        <row r="1582">
          <cell r="D1582">
            <v>39933</v>
          </cell>
        </row>
        <row r="1583">
          <cell r="D1583">
            <v>39934</v>
          </cell>
        </row>
        <row r="1584">
          <cell r="D1584">
            <v>39935</v>
          </cell>
        </row>
        <row r="1585">
          <cell r="D1585">
            <v>39936</v>
          </cell>
        </row>
        <row r="1586">
          <cell r="D1586">
            <v>39937</v>
          </cell>
        </row>
        <row r="1587">
          <cell r="D1587">
            <v>39938</v>
          </cell>
        </row>
        <row r="1588">
          <cell r="D1588">
            <v>39939</v>
          </cell>
        </row>
        <row r="1589">
          <cell r="D1589">
            <v>39940</v>
          </cell>
        </row>
        <row r="1590">
          <cell r="D1590">
            <v>39941</v>
          </cell>
        </row>
        <row r="1591">
          <cell r="D1591">
            <v>39942</v>
          </cell>
        </row>
        <row r="1592">
          <cell r="D1592">
            <v>39943</v>
          </cell>
        </row>
        <row r="1593">
          <cell r="D1593">
            <v>39944</v>
          </cell>
        </row>
        <row r="1594">
          <cell r="D1594">
            <v>39945</v>
          </cell>
        </row>
        <row r="1595">
          <cell r="D1595">
            <v>39946</v>
          </cell>
        </row>
        <row r="1596">
          <cell r="D1596">
            <v>39947</v>
          </cell>
        </row>
        <row r="1597">
          <cell r="D1597">
            <v>39948</v>
          </cell>
        </row>
        <row r="1598">
          <cell r="D1598">
            <v>39949</v>
          </cell>
        </row>
        <row r="1599">
          <cell r="D1599">
            <v>39950</v>
          </cell>
        </row>
        <row r="1600">
          <cell r="D1600">
            <v>39951</v>
          </cell>
        </row>
        <row r="1601">
          <cell r="D1601">
            <v>39952</v>
          </cell>
        </row>
        <row r="1602">
          <cell r="D1602">
            <v>39953</v>
          </cell>
        </row>
        <row r="1603">
          <cell r="D1603">
            <v>39954</v>
          </cell>
        </row>
        <row r="1604">
          <cell r="D1604">
            <v>39955</v>
          </cell>
        </row>
        <row r="1605">
          <cell r="D1605">
            <v>39956</v>
          </cell>
        </row>
        <row r="1606">
          <cell r="D1606">
            <v>39957</v>
          </cell>
        </row>
        <row r="1607">
          <cell r="D1607">
            <v>39958</v>
          </cell>
        </row>
        <row r="1608">
          <cell r="D1608">
            <v>39959</v>
          </cell>
        </row>
        <row r="1609">
          <cell r="D1609">
            <v>39960</v>
          </cell>
        </row>
        <row r="1610">
          <cell r="D1610">
            <v>39961</v>
          </cell>
        </row>
        <row r="1611">
          <cell r="D1611">
            <v>39962</v>
          </cell>
        </row>
        <row r="1612">
          <cell r="D1612">
            <v>39963</v>
          </cell>
        </row>
        <row r="1613">
          <cell r="D1613">
            <v>39964</v>
          </cell>
        </row>
        <row r="1614">
          <cell r="D1614">
            <v>39965</v>
          </cell>
        </row>
        <row r="1615">
          <cell r="D1615">
            <v>39966</v>
          </cell>
        </row>
        <row r="1616">
          <cell r="D1616">
            <v>39967</v>
          </cell>
        </row>
        <row r="1617">
          <cell r="D1617">
            <v>39968</v>
          </cell>
        </row>
        <row r="1618">
          <cell r="D1618">
            <v>39969</v>
          </cell>
        </row>
        <row r="1619">
          <cell r="D1619">
            <v>39970</v>
          </cell>
        </row>
        <row r="1620">
          <cell r="D1620">
            <v>39971</v>
          </cell>
        </row>
        <row r="1621">
          <cell r="D1621">
            <v>39972</v>
          </cell>
        </row>
        <row r="1622">
          <cell r="D1622">
            <v>39973</v>
          </cell>
        </row>
        <row r="1623">
          <cell r="D1623">
            <v>39974</v>
          </cell>
        </row>
        <row r="1624">
          <cell r="D1624">
            <v>39975</v>
          </cell>
        </row>
        <row r="1625">
          <cell r="D1625">
            <v>39976</v>
          </cell>
        </row>
        <row r="1626">
          <cell r="D1626">
            <v>39977</v>
          </cell>
        </row>
        <row r="1627">
          <cell r="D1627">
            <v>39978</v>
          </cell>
        </row>
        <row r="1628">
          <cell r="D1628">
            <v>39979</v>
          </cell>
        </row>
        <row r="1629">
          <cell r="D1629">
            <v>39980</v>
          </cell>
        </row>
        <row r="1630">
          <cell r="D1630">
            <v>39981</v>
          </cell>
        </row>
        <row r="1631">
          <cell r="D1631">
            <v>39982</v>
          </cell>
        </row>
        <row r="1632">
          <cell r="D1632">
            <v>39983</v>
          </cell>
        </row>
        <row r="1633">
          <cell r="D1633">
            <v>39984</v>
          </cell>
        </row>
        <row r="1634">
          <cell r="D1634">
            <v>39985</v>
          </cell>
        </row>
        <row r="1635">
          <cell r="D1635">
            <v>39986</v>
          </cell>
        </row>
        <row r="1636">
          <cell r="D1636">
            <v>39987</v>
          </cell>
        </row>
        <row r="1637">
          <cell r="D1637">
            <v>39988</v>
          </cell>
        </row>
        <row r="1638">
          <cell r="D1638">
            <v>39989</v>
          </cell>
        </row>
        <row r="1639">
          <cell r="D1639">
            <v>39990</v>
          </cell>
        </row>
        <row r="1640">
          <cell r="D1640">
            <v>39991</v>
          </cell>
        </row>
        <row r="1641">
          <cell r="D1641">
            <v>39992</v>
          </cell>
        </row>
        <row r="1642">
          <cell r="D1642">
            <v>39993</v>
          </cell>
        </row>
        <row r="1643">
          <cell r="D1643">
            <v>39994</v>
          </cell>
        </row>
        <row r="1644">
          <cell r="D1644">
            <v>39995</v>
          </cell>
        </row>
        <row r="1645">
          <cell r="D1645">
            <v>39996</v>
          </cell>
        </row>
        <row r="1646">
          <cell r="D1646">
            <v>39997</v>
          </cell>
        </row>
        <row r="1647">
          <cell r="D1647">
            <v>39998</v>
          </cell>
        </row>
        <row r="1648">
          <cell r="D1648">
            <v>39999</v>
          </cell>
        </row>
        <row r="1649">
          <cell r="D1649">
            <v>40000</v>
          </cell>
        </row>
        <row r="1650">
          <cell r="D1650">
            <v>40001</v>
          </cell>
        </row>
        <row r="1651">
          <cell r="D1651">
            <v>40002</v>
          </cell>
        </row>
        <row r="1652">
          <cell r="D1652">
            <v>40003</v>
          </cell>
        </row>
        <row r="1653">
          <cell r="D1653">
            <v>40004</v>
          </cell>
        </row>
        <row r="1654">
          <cell r="D1654">
            <v>40005</v>
          </cell>
        </row>
        <row r="1655">
          <cell r="D1655">
            <v>40006</v>
          </cell>
        </row>
        <row r="1656">
          <cell r="D1656">
            <v>40007</v>
          </cell>
        </row>
        <row r="1657">
          <cell r="D1657">
            <v>40008</v>
          </cell>
        </row>
        <row r="1658">
          <cell r="D1658">
            <v>40009</v>
          </cell>
        </row>
        <row r="1659">
          <cell r="D1659">
            <v>40010</v>
          </cell>
        </row>
        <row r="1660">
          <cell r="D1660">
            <v>40011</v>
          </cell>
        </row>
        <row r="1661">
          <cell r="D1661">
            <v>40012</v>
          </cell>
        </row>
        <row r="1662">
          <cell r="D1662">
            <v>40013</v>
          </cell>
        </row>
        <row r="1663">
          <cell r="D1663">
            <v>40014</v>
          </cell>
        </row>
        <row r="1664">
          <cell r="D1664">
            <v>40015</v>
          </cell>
        </row>
        <row r="1665">
          <cell r="D1665">
            <v>40016</v>
          </cell>
        </row>
        <row r="1666">
          <cell r="D1666">
            <v>40017</v>
          </cell>
        </row>
        <row r="1667">
          <cell r="D1667">
            <v>40018</v>
          </cell>
        </row>
        <row r="1668">
          <cell r="D1668">
            <v>40019</v>
          </cell>
        </row>
        <row r="1669">
          <cell r="D1669">
            <v>40020</v>
          </cell>
        </row>
        <row r="1670">
          <cell r="D1670">
            <v>40021</v>
          </cell>
        </row>
        <row r="1671">
          <cell r="D1671">
            <v>40022</v>
          </cell>
        </row>
        <row r="1672">
          <cell r="D1672">
            <v>40023</v>
          </cell>
        </row>
        <row r="1673">
          <cell r="D1673">
            <v>40024</v>
          </cell>
        </row>
        <row r="1674">
          <cell r="D1674">
            <v>40025</v>
          </cell>
        </row>
        <row r="1675">
          <cell r="D1675">
            <v>40026</v>
          </cell>
        </row>
        <row r="1676">
          <cell r="D1676">
            <v>40027</v>
          </cell>
        </row>
        <row r="1677">
          <cell r="D1677">
            <v>40028</v>
          </cell>
        </row>
        <row r="1678">
          <cell r="D1678">
            <v>40029</v>
          </cell>
        </row>
        <row r="1679">
          <cell r="D1679">
            <v>40030</v>
          </cell>
        </row>
        <row r="1680">
          <cell r="D1680">
            <v>40031</v>
          </cell>
        </row>
        <row r="1681">
          <cell r="D1681">
            <v>40032</v>
          </cell>
        </row>
        <row r="1682">
          <cell r="D1682">
            <v>40033</v>
          </cell>
        </row>
        <row r="1683">
          <cell r="D1683">
            <v>40034</v>
          </cell>
        </row>
        <row r="1684">
          <cell r="D1684">
            <v>40035</v>
          </cell>
        </row>
        <row r="1685">
          <cell r="D1685">
            <v>40036</v>
          </cell>
        </row>
        <row r="1686">
          <cell r="D1686">
            <v>40037</v>
          </cell>
        </row>
        <row r="1687">
          <cell r="D1687">
            <v>40038</v>
          </cell>
        </row>
        <row r="1688">
          <cell r="D1688">
            <v>40039</v>
          </cell>
        </row>
        <row r="1689">
          <cell r="D1689">
            <v>40040</v>
          </cell>
        </row>
        <row r="1690">
          <cell r="D1690">
            <v>40041</v>
          </cell>
        </row>
        <row r="1691">
          <cell r="D1691">
            <v>40042</v>
          </cell>
        </row>
        <row r="1692">
          <cell r="D1692">
            <v>40043</v>
          </cell>
        </row>
        <row r="1693">
          <cell r="D1693">
            <v>40044</v>
          </cell>
        </row>
        <row r="1694">
          <cell r="D1694">
            <v>40045</v>
          </cell>
        </row>
        <row r="1695">
          <cell r="D1695">
            <v>40046</v>
          </cell>
        </row>
        <row r="1696">
          <cell r="D1696">
            <v>40047</v>
          </cell>
        </row>
        <row r="1697">
          <cell r="D1697">
            <v>40048</v>
          </cell>
        </row>
        <row r="1698">
          <cell r="D1698">
            <v>40049</v>
          </cell>
        </row>
        <row r="1699">
          <cell r="D1699">
            <v>40050</v>
          </cell>
        </row>
        <row r="1700">
          <cell r="D1700">
            <v>40051</v>
          </cell>
        </row>
        <row r="1701">
          <cell r="D1701">
            <v>40052</v>
          </cell>
        </row>
        <row r="1702">
          <cell r="D1702">
            <v>40053</v>
          </cell>
        </row>
        <row r="1703">
          <cell r="D1703">
            <v>40054</v>
          </cell>
        </row>
        <row r="1704">
          <cell r="D1704">
            <v>40055</v>
          </cell>
        </row>
        <row r="1705">
          <cell r="D1705">
            <v>40056</v>
          </cell>
        </row>
        <row r="1706">
          <cell r="D1706">
            <v>40057</v>
          </cell>
        </row>
        <row r="1707">
          <cell r="D1707">
            <v>40058</v>
          </cell>
        </row>
        <row r="1708">
          <cell r="D1708">
            <v>40059</v>
          </cell>
        </row>
        <row r="1709">
          <cell r="D1709">
            <v>40060</v>
          </cell>
        </row>
        <row r="1710">
          <cell r="D1710">
            <v>40061</v>
          </cell>
        </row>
        <row r="1711">
          <cell r="D1711">
            <v>40062</v>
          </cell>
        </row>
        <row r="1712">
          <cell r="D1712">
            <v>40063</v>
          </cell>
        </row>
        <row r="1713">
          <cell r="D1713">
            <v>40064</v>
          </cell>
        </row>
        <row r="1714">
          <cell r="D1714">
            <v>40065</v>
          </cell>
        </row>
        <row r="1715">
          <cell r="D1715">
            <v>40066</v>
          </cell>
        </row>
        <row r="1716">
          <cell r="D1716">
            <v>40067</v>
          </cell>
        </row>
        <row r="1717">
          <cell r="D1717">
            <v>40068</v>
          </cell>
        </row>
        <row r="1718">
          <cell r="D1718">
            <v>40069</v>
          </cell>
        </row>
        <row r="1719">
          <cell r="D1719">
            <v>40070</v>
          </cell>
        </row>
        <row r="1720">
          <cell r="D1720">
            <v>40071</v>
          </cell>
        </row>
        <row r="1721">
          <cell r="D1721">
            <v>40072</v>
          </cell>
        </row>
        <row r="1722">
          <cell r="D1722">
            <v>40073</v>
          </cell>
        </row>
        <row r="1723">
          <cell r="D1723">
            <v>40074</v>
          </cell>
        </row>
        <row r="1724">
          <cell r="D1724">
            <v>40075</v>
          </cell>
        </row>
        <row r="1725">
          <cell r="D1725">
            <v>40076</v>
          </cell>
        </row>
        <row r="1726">
          <cell r="D1726">
            <v>40077</v>
          </cell>
        </row>
        <row r="1727">
          <cell r="D1727">
            <v>40078</v>
          </cell>
        </row>
        <row r="1728">
          <cell r="D1728">
            <v>40079</v>
          </cell>
        </row>
        <row r="1729">
          <cell r="D1729">
            <v>40080</v>
          </cell>
        </row>
        <row r="1730">
          <cell r="D1730">
            <v>40081</v>
          </cell>
        </row>
        <row r="1731">
          <cell r="D1731">
            <v>40082</v>
          </cell>
        </row>
        <row r="1732">
          <cell r="D1732">
            <v>40083</v>
          </cell>
        </row>
        <row r="1733">
          <cell r="D1733">
            <v>40084</v>
          </cell>
        </row>
        <row r="1734">
          <cell r="D1734">
            <v>40085</v>
          </cell>
        </row>
        <row r="1735">
          <cell r="D1735">
            <v>40086</v>
          </cell>
        </row>
        <row r="1736">
          <cell r="D1736">
            <v>40087</v>
          </cell>
        </row>
        <row r="1737">
          <cell r="D1737">
            <v>40088</v>
          </cell>
        </row>
        <row r="1738">
          <cell r="D1738">
            <v>40089</v>
          </cell>
        </row>
        <row r="1739">
          <cell r="D1739">
            <v>40090</v>
          </cell>
        </row>
        <row r="1740">
          <cell r="D1740">
            <v>40091</v>
          </cell>
        </row>
        <row r="1741">
          <cell r="D1741">
            <v>40092</v>
          </cell>
        </row>
        <row r="1742">
          <cell r="D1742">
            <v>40093</v>
          </cell>
        </row>
        <row r="1743">
          <cell r="D1743">
            <v>40094</v>
          </cell>
        </row>
        <row r="1744">
          <cell r="D1744">
            <v>40095</v>
          </cell>
        </row>
        <row r="1745">
          <cell r="D1745">
            <v>40096</v>
          </cell>
        </row>
        <row r="1746">
          <cell r="D1746">
            <v>40097</v>
          </cell>
        </row>
        <row r="1747">
          <cell r="D1747">
            <v>40098</v>
          </cell>
        </row>
        <row r="1748">
          <cell r="D1748">
            <v>40099</v>
          </cell>
        </row>
        <row r="1749">
          <cell r="D1749">
            <v>40100</v>
          </cell>
        </row>
        <row r="1750">
          <cell r="D1750">
            <v>40101</v>
          </cell>
        </row>
        <row r="1751">
          <cell r="D1751">
            <v>40102</v>
          </cell>
        </row>
        <row r="1752">
          <cell r="D1752">
            <v>40103</v>
          </cell>
        </row>
        <row r="1753">
          <cell r="D1753">
            <v>40104</v>
          </cell>
        </row>
        <row r="1754">
          <cell r="D1754">
            <v>40105</v>
          </cell>
        </row>
        <row r="1755">
          <cell r="D1755">
            <v>40106</v>
          </cell>
        </row>
        <row r="1756">
          <cell r="D1756">
            <v>40107</v>
          </cell>
        </row>
        <row r="1757">
          <cell r="D1757">
            <v>40108</v>
          </cell>
        </row>
        <row r="1758">
          <cell r="D1758">
            <v>40109</v>
          </cell>
        </row>
        <row r="1759">
          <cell r="D1759">
            <v>40110</v>
          </cell>
        </row>
        <row r="1760">
          <cell r="D1760">
            <v>40111</v>
          </cell>
        </row>
        <row r="1761">
          <cell r="D1761">
            <v>40112</v>
          </cell>
        </row>
        <row r="1762">
          <cell r="D1762">
            <v>40113</v>
          </cell>
        </row>
        <row r="1763">
          <cell r="D1763">
            <v>40114</v>
          </cell>
        </row>
        <row r="1764">
          <cell r="D1764">
            <v>40115</v>
          </cell>
        </row>
        <row r="1765">
          <cell r="D1765">
            <v>40116</v>
          </cell>
        </row>
        <row r="1766">
          <cell r="D1766">
            <v>40117</v>
          </cell>
        </row>
        <row r="1767">
          <cell r="D1767">
            <v>40118</v>
          </cell>
        </row>
        <row r="1768">
          <cell r="D1768">
            <v>40119</v>
          </cell>
        </row>
        <row r="1769">
          <cell r="D1769">
            <v>40120</v>
          </cell>
        </row>
        <row r="1770">
          <cell r="D1770">
            <v>40121</v>
          </cell>
        </row>
        <row r="1771">
          <cell r="D1771">
            <v>40122</v>
          </cell>
        </row>
        <row r="1772">
          <cell r="D1772">
            <v>40123</v>
          </cell>
        </row>
        <row r="1773">
          <cell r="D1773">
            <v>40124</v>
          </cell>
        </row>
        <row r="1774">
          <cell r="D1774">
            <v>40125</v>
          </cell>
        </row>
        <row r="1775">
          <cell r="D1775">
            <v>40126</v>
          </cell>
        </row>
        <row r="1776">
          <cell r="D1776">
            <v>40127</v>
          </cell>
        </row>
        <row r="1777">
          <cell r="D1777">
            <v>40128</v>
          </cell>
        </row>
        <row r="1778">
          <cell r="D1778">
            <v>40129</v>
          </cell>
        </row>
        <row r="1779">
          <cell r="D1779">
            <v>40130</v>
          </cell>
        </row>
        <row r="1780">
          <cell r="D1780">
            <v>40131</v>
          </cell>
        </row>
        <row r="1781">
          <cell r="D1781">
            <v>40132</v>
          </cell>
        </row>
        <row r="1782">
          <cell r="D1782">
            <v>40133</v>
          </cell>
        </row>
        <row r="1783">
          <cell r="D1783">
            <v>40134</v>
          </cell>
        </row>
        <row r="1784">
          <cell r="D1784">
            <v>40135</v>
          </cell>
        </row>
        <row r="1785">
          <cell r="D1785">
            <v>40136</v>
          </cell>
        </row>
        <row r="1786">
          <cell r="D1786">
            <v>40137</v>
          </cell>
        </row>
        <row r="1787">
          <cell r="D1787">
            <v>40138</v>
          </cell>
        </row>
        <row r="1788">
          <cell r="D1788">
            <v>40139</v>
          </cell>
        </row>
        <row r="1789">
          <cell r="D1789">
            <v>40140</v>
          </cell>
        </row>
        <row r="1790">
          <cell r="D1790">
            <v>40141</v>
          </cell>
        </row>
        <row r="1791">
          <cell r="D1791">
            <v>40142</v>
          </cell>
        </row>
        <row r="1792">
          <cell r="D1792">
            <v>40143</v>
          </cell>
        </row>
        <row r="1793">
          <cell r="D1793">
            <v>40144</v>
          </cell>
        </row>
        <row r="1794">
          <cell r="D1794">
            <v>40145</v>
          </cell>
        </row>
        <row r="1795">
          <cell r="D1795">
            <v>40146</v>
          </cell>
        </row>
        <row r="1796">
          <cell r="D1796">
            <v>40147</v>
          </cell>
        </row>
        <row r="1797">
          <cell r="D1797">
            <v>40148</v>
          </cell>
        </row>
        <row r="1798">
          <cell r="D1798">
            <v>40149</v>
          </cell>
        </row>
        <row r="1799">
          <cell r="D1799">
            <v>40150</v>
          </cell>
        </row>
        <row r="1800">
          <cell r="D1800">
            <v>40151</v>
          </cell>
        </row>
        <row r="1801">
          <cell r="D1801">
            <v>40152</v>
          </cell>
        </row>
        <row r="1802">
          <cell r="D1802">
            <v>40153</v>
          </cell>
        </row>
        <row r="1803">
          <cell r="D1803">
            <v>40154</v>
          </cell>
        </row>
        <row r="1804">
          <cell r="D1804">
            <v>40155</v>
          </cell>
        </row>
        <row r="1805">
          <cell r="D1805">
            <v>40156</v>
          </cell>
        </row>
        <row r="1806">
          <cell r="D1806">
            <v>40157</v>
          </cell>
        </row>
        <row r="1807">
          <cell r="D1807">
            <v>40158</v>
          </cell>
        </row>
        <row r="1808">
          <cell r="D1808">
            <v>40159</v>
          </cell>
        </row>
        <row r="1809">
          <cell r="D1809">
            <v>40160</v>
          </cell>
        </row>
        <row r="1810">
          <cell r="D1810">
            <v>40161</v>
          </cell>
        </row>
        <row r="1811">
          <cell r="D1811">
            <v>40162</v>
          </cell>
        </row>
        <row r="1812">
          <cell r="D1812">
            <v>40163</v>
          </cell>
        </row>
        <row r="1813">
          <cell r="D1813">
            <v>40164</v>
          </cell>
        </row>
        <row r="1814">
          <cell r="D1814">
            <v>40165</v>
          </cell>
        </row>
        <row r="1815">
          <cell r="D1815">
            <v>40166</v>
          </cell>
        </row>
        <row r="1816">
          <cell r="D1816">
            <v>40167</v>
          </cell>
        </row>
        <row r="1817">
          <cell r="D1817">
            <v>40168</v>
          </cell>
        </row>
        <row r="1818">
          <cell r="D1818">
            <v>40169</v>
          </cell>
        </row>
        <row r="1819">
          <cell r="D1819">
            <v>40170</v>
          </cell>
        </row>
        <row r="1820">
          <cell r="D1820">
            <v>40171</v>
          </cell>
        </row>
        <row r="1821">
          <cell r="D1821">
            <v>40172</v>
          </cell>
        </row>
        <row r="1822">
          <cell r="D1822">
            <v>40173</v>
          </cell>
        </row>
        <row r="1823">
          <cell r="D1823">
            <v>40174</v>
          </cell>
        </row>
        <row r="1824">
          <cell r="D1824">
            <v>40175</v>
          </cell>
        </row>
        <row r="1825">
          <cell r="D1825">
            <v>40176</v>
          </cell>
        </row>
        <row r="1826">
          <cell r="D1826">
            <v>40177</v>
          </cell>
        </row>
        <row r="1827">
          <cell r="D1827">
            <v>40178</v>
          </cell>
        </row>
        <row r="1828">
          <cell r="D1828">
            <v>40179</v>
          </cell>
        </row>
        <row r="1829">
          <cell r="D1829">
            <v>40180</v>
          </cell>
        </row>
        <row r="1830">
          <cell r="D1830">
            <v>40181</v>
          </cell>
        </row>
        <row r="1831">
          <cell r="D1831">
            <v>40182</v>
          </cell>
        </row>
        <row r="1832">
          <cell r="D1832">
            <v>40183</v>
          </cell>
        </row>
        <row r="1833">
          <cell r="D1833">
            <v>40184</v>
          </cell>
        </row>
        <row r="1834">
          <cell r="D1834">
            <v>40185</v>
          </cell>
        </row>
        <row r="1835">
          <cell r="D1835">
            <v>40186</v>
          </cell>
        </row>
        <row r="1836">
          <cell r="D1836">
            <v>40187</v>
          </cell>
        </row>
        <row r="1837">
          <cell r="D1837">
            <v>40188</v>
          </cell>
        </row>
        <row r="1838">
          <cell r="D1838">
            <v>40189</v>
          </cell>
        </row>
        <row r="1839">
          <cell r="D1839">
            <v>40190</v>
          </cell>
        </row>
        <row r="1840">
          <cell r="D1840">
            <v>40191</v>
          </cell>
        </row>
        <row r="1841">
          <cell r="D1841">
            <v>40192</v>
          </cell>
        </row>
        <row r="1842">
          <cell r="D1842">
            <v>40193</v>
          </cell>
        </row>
        <row r="1843">
          <cell r="D1843">
            <v>40194</v>
          </cell>
        </row>
        <row r="1844">
          <cell r="D1844">
            <v>40195</v>
          </cell>
        </row>
        <row r="1845">
          <cell r="D1845">
            <v>40196</v>
          </cell>
        </row>
        <row r="1846">
          <cell r="D1846">
            <v>40197</v>
          </cell>
        </row>
        <row r="1847">
          <cell r="D1847">
            <v>40198</v>
          </cell>
        </row>
        <row r="1848">
          <cell r="D1848">
            <v>40199</v>
          </cell>
        </row>
        <row r="1849">
          <cell r="D1849">
            <v>40200</v>
          </cell>
        </row>
        <row r="1850">
          <cell r="D1850">
            <v>40201</v>
          </cell>
        </row>
        <row r="1851">
          <cell r="D1851">
            <v>40202</v>
          </cell>
        </row>
        <row r="1852">
          <cell r="D1852">
            <v>40203</v>
          </cell>
        </row>
        <row r="1853">
          <cell r="D1853">
            <v>40204</v>
          </cell>
        </row>
        <row r="1854">
          <cell r="D1854">
            <v>40205</v>
          </cell>
        </row>
        <row r="1855">
          <cell r="D1855">
            <v>40206</v>
          </cell>
        </row>
        <row r="1856">
          <cell r="D1856">
            <v>40207</v>
          </cell>
        </row>
        <row r="1857">
          <cell r="D1857">
            <v>40208</v>
          </cell>
        </row>
        <row r="1858">
          <cell r="D1858">
            <v>40209</v>
          </cell>
        </row>
        <row r="1859">
          <cell r="D1859">
            <v>40210</v>
          </cell>
        </row>
        <row r="1860">
          <cell r="D1860">
            <v>40211</v>
          </cell>
        </row>
        <row r="1861">
          <cell r="D1861">
            <v>40212</v>
          </cell>
        </row>
        <row r="1862">
          <cell r="D1862">
            <v>40213</v>
          </cell>
        </row>
        <row r="1863">
          <cell r="D1863">
            <v>40214</v>
          </cell>
        </row>
        <row r="1864">
          <cell r="D1864">
            <v>40215</v>
          </cell>
        </row>
        <row r="1865">
          <cell r="D1865">
            <v>40216</v>
          </cell>
        </row>
        <row r="1866">
          <cell r="D1866">
            <v>40217</v>
          </cell>
        </row>
        <row r="1867">
          <cell r="D1867">
            <v>40218</v>
          </cell>
        </row>
        <row r="1868">
          <cell r="D1868">
            <v>40219</v>
          </cell>
        </row>
        <row r="1869">
          <cell r="D1869">
            <v>40220</v>
          </cell>
        </row>
        <row r="1870">
          <cell r="D1870">
            <v>40221</v>
          </cell>
        </row>
        <row r="1871">
          <cell r="D1871">
            <v>40222</v>
          </cell>
        </row>
        <row r="1872">
          <cell r="D1872">
            <v>40223</v>
          </cell>
        </row>
        <row r="1873">
          <cell r="D1873">
            <v>40224</v>
          </cell>
        </row>
        <row r="1874">
          <cell r="D1874">
            <v>40225</v>
          </cell>
        </row>
        <row r="1875">
          <cell r="D1875">
            <v>40226</v>
          </cell>
        </row>
        <row r="1876">
          <cell r="D1876">
            <v>40227</v>
          </cell>
        </row>
        <row r="1877">
          <cell r="D1877">
            <v>40228</v>
          </cell>
        </row>
        <row r="1878">
          <cell r="D1878">
            <v>40229</v>
          </cell>
        </row>
        <row r="1879">
          <cell r="D1879">
            <v>40230</v>
          </cell>
        </row>
        <row r="1880">
          <cell r="D1880">
            <v>40231</v>
          </cell>
        </row>
        <row r="1881">
          <cell r="D1881">
            <v>40232</v>
          </cell>
        </row>
        <row r="1882">
          <cell r="D1882">
            <v>40233</v>
          </cell>
        </row>
        <row r="1883">
          <cell r="D1883">
            <v>40234</v>
          </cell>
        </row>
        <row r="1884">
          <cell r="D1884">
            <v>40235</v>
          </cell>
        </row>
        <row r="1885">
          <cell r="D1885">
            <v>40236</v>
          </cell>
        </row>
        <row r="1886">
          <cell r="D1886">
            <v>40237</v>
          </cell>
        </row>
        <row r="1887">
          <cell r="D1887">
            <v>40238</v>
          </cell>
        </row>
        <row r="1888">
          <cell r="D1888">
            <v>40239</v>
          </cell>
        </row>
        <row r="1889">
          <cell r="D1889">
            <v>40240</v>
          </cell>
        </row>
        <row r="1890">
          <cell r="D1890">
            <v>40241</v>
          </cell>
        </row>
        <row r="1891">
          <cell r="D1891">
            <v>40242</v>
          </cell>
        </row>
        <row r="1892">
          <cell r="D1892">
            <v>40243</v>
          </cell>
        </row>
        <row r="1893">
          <cell r="D1893">
            <v>40244</v>
          </cell>
        </row>
        <row r="1894">
          <cell r="D1894">
            <v>40245</v>
          </cell>
        </row>
        <row r="1895">
          <cell r="D1895">
            <v>40246</v>
          </cell>
        </row>
        <row r="1896">
          <cell r="D1896">
            <v>40247</v>
          </cell>
        </row>
        <row r="1897">
          <cell r="D1897">
            <v>40248</v>
          </cell>
        </row>
        <row r="1898">
          <cell r="D1898">
            <v>40249</v>
          </cell>
        </row>
        <row r="1899">
          <cell r="D1899">
            <v>40250</v>
          </cell>
        </row>
        <row r="1900">
          <cell r="D1900">
            <v>40251</v>
          </cell>
        </row>
        <row r="1901">
          <cell r="D1901">
            <v>40252</v>
          </cell>
        </row>
        <row r="1902">
          <cell r="D1902">
            <v>40253</v>
          </cell>
        </row>
        <row r="1903">
          <cell r="D1903">
            <v>40254</v>
          </cell>
        </row>
        <row r="1904">
          <cell r="D1904">
            <v>40255</v>
          </cell>
        </row>
        <row r="1905">
          <cell r="D1905">
            <v>40256</v>
          </cell>
        </row>
        <row r="1906">
          <cell r="D1906">
            <v>40257</v>
          </cell>
        </row>
        <row r="1907">
          <cell r="D1907">
            <v>40258</v>
          </cell>
        </row>
        <row r="1908">
          <cell r="D1908">
            <v>40259</v>
          </cell>
        </row>
        <row r="1909">
          <cell r="D1909">
            <v>40260</v>
          </cell>
        </row>
        <row r="1910">
          <cell r="D1910">
            <v>40261</v>
          </cell>
        </row>
        <row r="1911">
          <cell r="D1911">
            <v>40262</v>
          </cell>
        </row>
        <row r="1912">
          <cell r="D1912">
            <v>40263</v>
          </cell>
        </row>
        <row r="1913">
          <cell r="D1913">
            <v>40264</v>
          </cell>
        </row>
        <row r="1914">
          <cell r="D1914">
            <v>40265</v>
          </cell>
        </row>
        <row r="1915">
          <cell r="D1915">
            <v>40266</v>
          </cell>
        </row>
        <row r="1916">
          <cell r="D1916">
            <v>40267</v>
          </cell>
        </row>
        <row r="1917">
          <cell r="D1917">
            <v>40268</v>
          </cell>
        </row>
        <row r="1918">
          <cell r="D1918">
            <v>40269</v>
          </cell>
        </row>
        <row r="1919">
          <cell r="D1919">
            <v>40270</v>
          </cell>
        </row>
        <row r="1920">
          <cell r="D1920">
            <v>40271</v>
          </cell>
        </row>
        <row r="1921">
          <cell r="D1921">
            <v>40272</v>
          </cell>
        </row>
        <row r="1922">
          <cell r="D1922">
            <v>40273</v>
          </cell>
        </row>
        <row r="1923">
          <cell r="D1923">
            <v>40274</v>
          </cell>
        </row>
        <row r="1924">
          <cell r="D1924">
            <v>40275</v>
          </cell>
        </row>
        <row r="1925">
          <cell r="D1925">
            <v>40276</v>
          </cell>
        </row>
        <row r="1926">
          <cell r="D1926">
            <v>40277</v>
          </cell>
        </row>
        <row r="1927">
          <cell r="D1927">
            <v>40278</v>
          </cell>
        </row>
        <row r="1928">
          <cell r="D1928">
            <v>40279</v>
          </cell>
        </row>
        <row r="1929">
          <cell r="D1929">
            <v>40280</v>
          </cell>
        </row>
        <row r="1930">
          <cell r="D1930">
            <v>40281</v>
          </cell>
        </row>
        <row r="1931">
          <cell r="D1931">
            <v>40282</v>
          </cell>
        </row>
        <row r="1932">
          <cell r="D1932">
            <v>40283</v>
          </cell>
        </row>
        <row r="1933">
          <cell r="D1933">
            <v>40284</v>
          </cell>
        </row>
        <row r="1934">
          <cell r="D1934">
            <v>40285</v>
          </cell>
        </row>
        <row r="1935">
          <cell r="D1935">
            <v>40286</v>
          </cell>
        </row>
        <row r="1936">
          <cell r="D1936">
            <v>40287</v>
          </cell>
        </row>
        <row r="1937">
          <cell r="D1937">
            <v>40288</v>
          </cell>
        </row>
        <row r="1938">
          <cell r="D1938">
            <v>40289</v>
          </cell>
        </row>
        <row r="1939">
          <cell r="D1939">
            <v>40290</v>
          </cell>
        </row>
        <row r="1940">
          <cell r="D1940">
            <v>40291</v>
          </cell>
        </row>
        <row r="1941">
          <cell r="D1941">
            <v>40292</v>
          </cell>
        </row>
        <row r="1942">
          <cell r="D1942">
            <v>40293</v>
          </cell>
        </row>
        <row r="1943">
          <cell r="D1943">
            <v>40294</v>
          </cell>
        </row>
        <row r="1944">
          <cell r="D1944">
            <v>40295</v>
          </cell>
        </row>
        <row r="1945">
          <cell r="D1945">
            <v>40296</v>
          </cell>
        </row>
        <row r="1946">
          <cell r="D1946">
            <v>40297</v>
          </cell>
        </row>
        <row r="1947">
          <cell r="D1947">
            <v>40298</v>
          </cell>
        </row>
        <row r="1948">
          <cell r="D1948">
            <v>40299</v>
          </cell>
        </row>
        <row r="1949">
          <cell r="D1949">
            <v>40300</v>
          </cell>
        </row>
        <row r="1950">
          <cell r="D1950">
            <v>40301</v>
          </cell>
        </row>
        <row r="1951">
          <cell r="D1951">
            <v>40302</v>
          </cell>
        </row>
        <row r="1952">
          <cell r="D1952">
            <v>40303</v>
          </cell>
        </row>
        <row r="1953">
          <cell r="D1953">
            <v>40304</v>
          </cell>
        </row>
        <row r="1954">
          <cell r="D1954">
            <v>40305</v>
          </cell>
        </row>
        <row r="1955">
          <cell r="D1955">
            <v>40306</v>
          </cell>
        </row>
        <row r="1956">
          <cell r="D1956">
            <v>40307</v>
          </cell>
        </row>
        <row r="1957">
          <cell r="D1957">
            <v>40308</v>
          </cell>
        </row>
        <row r="1958">
          <cell r="D1958">
            <v>40309</v>
          </cell>
        </row>
        <row r="1959">
          <cell r="D1959">
            <v>40310</v>
          </cell>
        </row>
        <row r="1960">
          <cell r="D1960">
            <v>40311</v>
          </cell>
        </row>
        <row r="1961">
          <cell r="D1961">
            <v>40312</v>
          </cell>
        </row>
        <row r="1962">
          <cell r="D1962">
            <v>40313</v>
          </cell>
        </row>
        <row r="1963">
          <cell r="D1963">
            <v>40314</v>
          </cell>
        </row>
        <row r="1964">
          <cell r="D1964">
            <v>40315</v>
          </cell>
        </row>
        <row r="1965">
          <cell r="D1965">
            <v>40316</v>
          </cell>
        </row>
        <row r="1966">
          <cell r="D1966">
            <v>40317</v>
          </cell>
        </row>
        <row r="1967">
          <cell r="D1967">
            <v>40318</v>
          </cell>
        </row>
        <row r="1968">
          <cell r="D1968">
            <v>40319</v>
          </cell>
        </row>
        <row r="1969">
          <cell r="D1969">
            <v>40320</v>
          </cell>
        </row>
        <row r="1970">
          <cell r="D1970">
            <v>40321</v>
          </cell>
        </row>
        <row r="1971">
          <cell r="D1971">
            <v>40322</v>
          </cell>
        </row>
        <row r="1972">
          <cell r="D1972">
            <v>40323</v>
          </cell>
        </row>
        <row r="1973">
          <cell r="D1973">
            <v>40324</v>
          </cell>
        </row>
        <row r="1974">
          <cell r="D1974">
            <v>40325</v>
          </cell>
        </row>
        <row r="1975">
          <cell r="D1975">
            <v>40326</v>
          </cell>
        </row>
        <row r="1976">
          <cell r="D1976">
            <v>40327</v>
          </cell>
        </row>
        <row r="1977">
          <cell r="D1977">
            <v>40328</v>
          </cell>
        </row>
        <row r="1978">
          <cell r="D1978">
            <v>40329</v>
          </cell>
        </row>
        <row r="1979">
          <cell r="D1979">
            <v>40330</v>
          </cell>
        </row>
        <row r="1980">
          <cell r="D1980">
            <v>40331</v>
          </cell>
        </row>
        <row r="1981">
          <cell r="D1981">
            <v>40332</v>
          </cell>
        </row>
        <row r="1982">
          <cell r="D1982">
            <v>40333</v>
          </cell>
        </row>
        <row r="1983">
          <cell r="D1983">
            <v>40334</v>
          </cell>
        </row>
        <row r="1984">
          <cell r="D1984">
            <v>40335</v>
          </cell>
        </row>
        <row r="1985">
          <cell r="D1985">
            <v>40336</v>
          </cell>
        </row>
        <row r="1986">
          <cell r="D1986">
            <v>40337</v>
          </cell>
        </row>
        <row r="1987">
          <cell r="D1987">
            <v>40338</v>
          </cell>
        </row>
        <row r="1988">
          <cell r="D1988">
            <v>40339</v>
          </cell>
        </row>
        <row r="1989">
          <cell r="D1989">
            <v>40340</v>
          </cell>
        </row>
        <row r="1990">
          <cell r="D1990">
            <v>40341</v>
          </cell>
        </row>
        <row r="1991">
          <cell r="D1991">
            <v>40342</v>
          </cell>
        </row>
        <row r="1992">
          <cell r="D1992">
            <v>40343</v>
          </cell>
        </row>
        <row r="1993">
          <cell r="D1993">
            <v>40344</v>
          </cell>
        </row>
        <row r="1994">
          <cell r="D1994">
            <v>40345</v>
          </cell>
        </row>
        <row r="1995">
          <cell r="D1995">
            <v>40346</v>
          </cell>
        </row>
        <row r="1996">
          <cell r="D1996">
            <v>40347</v>
          </cell>
        </row>
        <row r="1997">
          <cell r="D1997">
            <v>40348</v>
          </cell>
        </row>
        <row r="1998">
          <cell r="D1998">
            <v>40349</v>
          </cell>
        </row>
        <row r="1999">
          <cell r="D1999">
            <v>40350</v>
          </cell>
        </row>
        <row r="2000">
          <cell r="D2000">
            <v>40351</v>
          </cell>
        </row>
        <row r="2001">
          <cell r="D2001">
            <v>40352</v>
          </cell>
        </row>
        <row r="2002">
          <cell r="D2002">
            <v>40353</v>
          </cell>
        </row>
        <row r="2003">
          <cell r="D2003">
            <v>40354</v>
          </cell>
        </row>
        <row r="2004">
          <cell r="D2004">
            <v>40355</v>
          </cell>
        </row>
        <row r="2005">
          <cell r="D2005">
            <v>40356</v>
          </cell>
        </row>
        <row r="2006">
          <cell r="D2006">
            <v>40357</v>
          </cell>
        </row>
        <row r="2007">
          <cell r="D2007">
            <v>40358</v>
          </cell>
        </row>
        <row r="2008">
          <cell r="D2008">
            <v>40359</v>
          </cell>
        </row>
        <row r="2009">
          <cell r="D2009">
            <v>40360</v>
          </cell>
        </row>
        <row r="2010">
          <cell r="D2010">
            <v>40361</v>
          </cell>
        </row>
        <row r="2011">
          <cell r="D2011">
            <v>40362</v>
          </cell>
        </row>
        <row r="2012">
          <cell r="D2012">
            <v>40363</v>
          </cell>
        </row>
        <row r="2013">
          <cell r="D2013">
            <v>40364</v>
          </cell>
        </row>
        <row r="2014">
          <cell r="D2014">
            <v>40365</v>
          </cell>
        </row>
        <row r="2015">
          <cell r="D2015">
            <v>40366</v>
          </cell>
        </row>
        <row r="2016">
          <cell r="D2016">
            <v>40367</v>
          </cell>
        </row>
        <row r="2017">
          <cell r="D2017">
            <v>40368</v>
          </cell>
        </row>
        <row r="2018">
          <cell r="D2018">
            <v>40369</v>
          </cell>
        </row>
        <row r="2019">
          <cell r="D2019">
            <v>40370</v>
          </cell>
        </row>
        <row r="2020">
          <cell r="D2020">
            <v>40371</v>
          </cell>
        </row>
        <row r="2021">
          <cell r="D2021">
            <v>40372</v>
          </cell>
        </row>
        <row r="2022">
          <cell r="D2022">
            <v>40373</v>
          </cell>
        </row>
        <row r="2023">
          <cell r="D2023">
            <v>40374</v>
          </cell>
        </row>
        <row r="2024">
          <cell r="D2024">
            <v>40375</v>
          </cell>
        </row>
        <row r="2025">
          <cell r="D2025">
            <v>40376</v>
          </cell>
        </row>
        <row r="2026">
          <cell r="D2026">
            <v>40377</v>
          </cell>
        </row>
        <row r="2027">
          <cell r="D2027">
            <v>40378</v>
          </cell>
        </row>
        <row r="2028">
          <cell r="D2028">
            <v>40379</v>
          </cell>
        </row>
        <row r="2029">
          <cell r="D2029">
            <v>40380</v>
          </cell>
        </row>
        <row r="2030">
          <cell r="D2030">
            <v>40381</v>
          </cell>
        </row>
        <row r="2031">
          <cell r="D2031">
            <v>40382</v>
          </cell>
        </row>
        <row r="2032">
          <cell r="D2032">
            <v>40383</v>
          </cell>
        </row>
        <row r="2033">
          <cell r="D2033">
            <v>40384</v>
          </cell>
        </row>
        <row r="2034">
          <cell r="D2034">
            <v>40385</v>
          </cell>
        </row>
        <row r="2035">
          <cell r="D2035">
            <v>40386</v>
          </cell>
        </row>
        <row r="2036">
          <cell r="D2036">
            <v>40387</v>
          </cell>
        </row>
        <row r="2037">
          <cell r="D2037">
            <v>40388</v>
          </cell>
        </row>
        <row r="2038">
          <cell r="D2038">
            <v>40389</v>
          </cell>
        </row>
        <row r="2039">
          <cell r="D2039">
            <v>40390</v>
          </cell>
        </row>
        <row r="2040">
          <cell r="D2040">
            <v>40391</v>
          </cell>
        </row>
        <row r="2041">
          <cell r="D2041">
            <v>40392</v>
          </cell>
        </row>
        <row r="2042">
          <cell r="D2042">
            <v>40393</v>
          </cell>
        </row>
        <row r="2043">
          <cell r="D2043">
            <v>40394</v>
          </cell>
        </row>
        <row r="2044">
          <cell r="D2044">
            <v>40395</v>
          </cell>
        </row>
        <row r="2045">
          <cell r="D2045">
            <v>40396</v>
          </cell>
        </row>
        <row r="2046">
          <cell r="D2046">
            <v>40397</v>
          </cell>
        </row>
        <row r="2047">
          <cell r="D2047">
            <v>40398</v>
          </cell>
        </row>
        <row r="2048">
          <cell r="D2048">
            <v>40399</v>
          </cell>
        </row>
        <row r="2049">
          <cell r="D2049">
            <v>40400</v>
          </cell>
        </row>
        <row r="2050">
          <cell r="D2050">
            <v>40401</v>
          </cell>
        </row>
        <row r="2051">
          <cell r="D2051">
            <v>40402</v>
          </cell>
        </row>
        <row r="2052">
          <cell r="D2052">
            <v>40403</v>
          </cell>
        </row>
        <row r="2053">
          <cell r="D2053">
            <v>40404</v>
          </cell>
        </row>
        <row r="2054">
          <cell r="D2054">
            <v>40405</v>
          </cell>
        </row>
        <row r="2055">
          <cell r="D2055">
            <v>40406</v>
          </cell>
        </row>
        <row r="2056">
          <cell r="D2056">
            <v>40407</v>
          </cell>
        </row>
        <row r="2057">
          <cell r="D2057">
            <v>40408</v>
          </cell>
        </row>
        <row r="2058">
          <cell r="D2058">
            <v>40409</v>
          </cell>
        </row>
        <row r="2059">
          <cell r="D2059">
            <v>40410</v>
          </cell>
        </row>
        <row r="2060">
          <cell r="D2060">
            <v>40411</v>
          </cell>
        </row>
        <row r="2061">
          <cell r="D2061">
            <v>40412</v>
          </cell>
        </row>
        <row r="2062">
          <cell r="D2062">
            <v>40413</v>
          </cell>
        </row>
        <row r="2063">
          <cell r="D2063">
            <v>40414</v>
          </cell>
        </row>
        <row r="2064">
          <cell r="D2064">
            <v>40415</v>
          </cell>
        </row>
        <row r="2065">
          <cell r="D2065">
            <v>40416</v>
          </cell>
        </row>
        <row r="2066">
          <cell r="D2066">
            <v>40417</v>
          </cell>
        </row>
        <row r="2067">
          <cell r="D2067">
            <v>40418</v>
          </cell>
        </row>
        <row r="2068">
          <cell r="D2068">
            <v>40419</v>
          </cell>
        </row>
        <row r="2069">
          <cell r="D2069">
            <v>40420</v>
          </cell>
        </row>
        <row r="2070">
          <cell r="D2070">
            <v>40421</v>
          </cell>
        </row>
        <row r="2071">
          <cell r="D2071">
            <v>40422</v>
          </cell>
        </row>
        <row r="2072">
          <cell r="D2072">
            <v>40423</v>
          </cell>
        </row>
        <row r="2073">
          <cell r="D2073">
            <v>40424</v>
          </cell>
        </row>
        <row r="2074">
          <cell r="D2074">
            <v>40425</v>
          </cell>
        </row>
        <row r="2075">
          <cell r="D2075">
            <v>40426</v>
          </cell>
        </row>
        <row r="2076">
          <cell r="D2076">
            <v>40427</v>
          </cell>
        </row>
        <row r="2077">
          <cell r="D2077">
            <v>40428</v>
          </cell>
        </row>
        <row r="2078">
          <cell r="D2078">
            <v>40429</v>
          </cell>
        </row>
        <row r="2079">
          <cell r="D2079">
            <v>40430</v>
          </cell>
        </row>
        <row r="2080">
          <cell r="D2080">
            <v>40431</v>
          </cell>
        </row>
        <row r="2081">
          <cell r="D2081">
            <v>40432</v>
          </cell>
        </row>
        <row r="2082">
          <cell r="D2082">
            <v>40433</v>
          </cell>
        </row>
        <row r="2083">
          <cell r="D2083">
            <v>40434</v>
          </cell>
        </row>
        <row r="2084">
          <cell r="D2084">
            <v>40435</v>
          </cell>
        </row>
        <row r="2085">
          <cell r="D2085">
            <v>40436</v>
          </cell>
        </row>
        <row r="2086">
          <cell r="D2086">
            <v>40437</v>
          </cell>
        </row>
        <row r="2087">
          <cell r="D2087">
            <v>40438</v>
          </cell>
        </row>
        <row r="2088">
          <cell r="D2088">
            <v>40439</v>
          </cell>
        </row>
        <row r="2089">
          <cell r="D2089">
            <v>40440</v>
          </cell>
        </row>
        <row r="2090">
          <cell r="D2090">
            <v>40441</v>
          </cell>
        </row>
        <row r="2091">
          <cell r="D2091">
            <v>40442</v>
          </cell>
        </row>
        <row r="2092">
          <cell r="D2092">
            <v>40443</v>
          </cell>
        </row>
        <row r="2093">
          <cell r="D2093">
            <v>40444</v>
          </cell>
        </row>
        <row r="2094">
          <cell r="D2094">
            <v>40445</v>
          </cell>
        </row>
        <row r="2095">
          <cell r="D2095">
            <v>40446</v>
          </cell>
        </row>
        <row r="2096">
          <cell r="D2096">
            <v>40447</v>
          </cell>
        </row>
        <row r="2097">
          <cell r="D2097">
            <v>40448</v>
          </cell>
        </row>
        <row r="2098">
          <cell r="D2098">
            <v>40449</v>
          </cell>
        </row>
        <row r="2099">
          <cell r="D2099">
            <v>40450</v>
          </cell>
        </row>
        <row r="2100">
          <cell r="D2100">
            <v>40451</v>
          </cell>
        </row>
        <row r="2101">
          <cell r="D2101">
            <v>40452</v>
          </cell>
        </row>
        <row r="2102">
          <cell r="D2102">
            <v>40453</v>
          </cell>
        </row>
        <row r="2103">
          <cell r="D2103">
            <v>40454</v>
          </cell>
        </row>
        <row r="2104">
          <cell r="D2104">
            <v>40455</v>
          </cell>
        </row>
        <row r="2105">
          <cell r="D2105">
            <v>40456</v>
          </cell>
        </row>
        <row r="2106">
          <cell r="D2106">
            <v>40457</v>
          </cell>
        </row>
        <row r="2107">
          <cell r="D2107">
            <v>40458</v>
          </cell>
        </row>
        <row r="2108">
          <cell r="D2108">
            <v>40459</v>
          </cell>
        </row>
        <row r="2109">
          <cell r="D2109">
            <v>40460</v>
          </cell>
        </row>
        <row r="2110">
          <cell r="D2110">
            <v>40461</v>
          </cell>
        </row>
        <row r="2111">
          <cell r="D2111">
            <v>40462</v>
          </cell>
        </row>
        <row r="2112">
          <cell r="D2112">
            <v>40463</v>
          </cell>
        </row>
        <row r="2113">
          <cell r="D2113">
            <v>40464</v>
          </cell>
        </row>
        <row r="2114">
          <cell r="D2114">
            <v>40465</v>
          </cell>
        </row>
        <row r="2115">
          <cell r="D2115">
            <v>40466</v>
          </cell>
        </row>
        <row r="2116">
          <cell r="D2116">
            <v>40467</v>
          </cell>
        </row>
        <row r="2117">
          <cell r="D2117">
            <v>40468</v>
          </cell>
        </row>
        <row r="2118">
          <cell r="D2118">
            <v>40469</v>
          </cell>
        </row>
        <row r="2119">
          <cell r="D2119">
            <v>40470</v>
          </cell>
        </row>
        <row r="2120">
          <cell r="D2120">
            <v>40471</v>
          </cell>
        </row>
        <row r="2121">
          <cell r="D2121">
            <v>40472</v>
          </cell>
        </row>
        <row r="2122">
          <cell r="D2122">
            <v>40473</v>
          </cell>
        </row>
        <row r="2123">
          <cell r="D2123">
            <v>40474</v>
          </cell>
        </row>
        <row r="2124">
          <cell r="D2124">
            <v>40475</v>
          </cell>
        </row>
        <row r="2125">
          <cell r="D2125">
            <v>40476</v>
          </cell>
        </row>
        <row r="2126">
          <cell r="D2126">
            <v>40477</v>
          </cell>
        </row>
        <row r="2127">
          <cell r="D2127">
            <v>40478</v>
          </cell>
        </row>
        <row r="2128">
          <cell r="D2128">
            <v>40479</v>
          </cell>
        </row>
        <row r="2129">
          <cell r="D2129">
            <v>40480</v>
          </cell>
        </row>
        <row r="2130">
          <cell r="D2130">
            <v>40481</v>
          </cell>
        </row>
        <row r="2131">
          <cell r="D2131">
            <v>40482</v>
          </cell>
        </row>
        <row r="2132">
          <cell r="D2132">
            <v>40483</v>
          </cell>
        </row>
        <row r="2133">
          <cell r="D2133">
            <v>40484</v>
          </cell>
        </row>
        <row r="2134">
          <cell r="D2134">
            <v>40485</v>
          </cell>
        </row>
        <row r="2135">
          <cell r="D2135">
            <v>40486</v>
          </cell>
        </row>
        <row r="2136">
          <cell r="D2136">
            <v>40487</v>
          </cell>
        </row>
        <row r="2137">
          <cell r="D2137">
            <v>40488</v>
          </cell>
        </row>
        <row r="2138">
          <cell r="D2138">
            <v>40489</v>
          </cell>
        </row>
        <row r="2139">
          <cell r="D2139">
            <v>40490</v>
          </cell>
        </row>
        <row r="2140">
          <cell r="D2140">
            <v>40491</v>
          </cell>
        </row>
        <row r="2141">
          <cell r="D2141">
            <v>40492</v>
          </cell>
        </row>
        <row r="2142">
          <cell r="D2142">
            <v>40493</v>
          </cell>
        </row>
        <row r="2143">
          <cell r="D2143">
            <v>40494</v>
          </cell>
        </row>
        <row r="2144">
          <cell r="D2144">
            <v>40495</v>
          </cell>
        </row>
        <row r="2145">
          <cell r="D2145">
            <v>40496</v>
          </cell>
        </row>
        <row r="2146">
          <cell r="D2146">
            <v>40497</v>
          </cell>
        </row>
        <row r="2147">
          <cell r="D2147">
            <v>40498</v>
          </cell>
        </row>
        <row r="2148">
          <cell r="D2148">
            <v>40499</v>
          </cell>
        </row>
        <row r="2149">
          <cell r="D2149">
            <v>40500</v>
          </cell>
        </row>
        <row r="2150">
          <cell r="D2150">
            <v>40501</v>
          </cell>
        </row>
        <row r="2151">
          <cell r="D2151">
            <v>40502</v>
          </cell>
        </row>
        <row r="2152">
          <cell r="D2152">
            <v>40503</v>
          </cell>
        </row>
        <row r="2153">
          <cell r="D2153">
            <v>40504</v>
          </cell>
        </row>
        <row r="2154">
          <cell r="D2154">
            <v>40505</v>
          </cell>
        </row>
        <row r="2155">
          <cell r="D2155">
            <v>40506</v>
          </cell>
        </row>
        <row r="2156">
          <cell r="D2156">
            <v>40507</v>
          </cell>
        </row>
        <row r="2157">
          <cell r="D2157">
            <v>40508</v>
          </cell>
        </row>
        <row r="2158">
          <cell r="D2158">
            <v>40509</v>
          </cell>
        </row>
        <row r="2159">
          <cell r="D2159">
            <v>40510</v>
          </cell>
        </row>
        <row r="2160">
          <cell r="D2160">
            <v>40511</v>
          </cell>
        </row>
        <row r="2161">
          <cell r="D2161">
            <v>40512</v>
          </cell>
        </row>
        <row r="2162">
          <cell r="D2162">
            <v>40513</v>
          </cell>
        </row>
        <row r="2163">
          <cell r="D2163">
            <v>40514</v>
          </cell>
        </row>
        <row r="2164">
          <cell r="D2164">
            <v>40515</v>
          </cell>
        </row>
        <row r="2165">
          <cell r="D2165">
            <v>40516</v>
          </cell>
        </row>
        <row r="2166">
          <cell r="D2166">
            <v>40517</v>
          </cell>
        </row>
        <row r="2167">
          <cell r="D2167">
            <v>40518</v>
          </cell>
        </row>
        <row r="2168">
          <cell r="D2168">
            <v>40519</v>
          </cell>
        </row>
        <row r="2169">
          <cell r="D2169">
            <v>40520</v>
          </cell>
        </row>
        <row r="2170">
          <cell r="D2170">
            <v>40521</v>
          </cell>
        </row>
        <row r="2171">
          <cell r="D2171">
            <v>40522</v>
          </cell>
        </row>
        <row r="2172">
          <cell r="D2172">
            <v>40523</v>
          </cell>
        </row>
        <row r="2173">
          <cell r="D2173">
            <v>40524</v>
          </cell>
        </row>
        <row r="2174">
          <cell r="D2174">
            <v>40525</v>
          </cell>
        </row>
        <row r="2175">
          <cell r="D2175">
            <v>40526</v>
          </cell>
        </row>
        <row r="2176">
          <cell r="D2176">
            <v>40527</v>
          </cell>
        </row>
        <row r="2177">
          <cell r="D2177">
            <v>40528</v>
          </cell>
        </row>
        <row r="2178">
          <cell r="D2178">
            <v>40529</v>
          </cell>
        </row>
        <row r="2179">
          <cell r="D2179">
            <v>40530</v>
          </cell>
        </row>
        <row r="2180">
          <cell r="D2180">
            <v>40531</v>
          </cell>
        </row>
        <row r="2181">
          <cell r="D2181">
            <v>40532</v>
          </cell>
        </row>
        <row r="2182">
          <cell r="D2182">
            <v>40533</v>
          </cell>
        </row>
        <row r="2183">
          <cell r="D2183">
            <v>40534</v>
          </cell>
        </row>
        <row r="2184">
          <cell r="D2184">
            <v>40535</v>
          </cell>
        </row>
        <row r="2185">
          <cell r="D2185">
            <v>40536</v>
          </cell>
        </row>
        <row r="2186">
          <cell r="D2186">
            <v>40537</v>
          </cell>
        </row>
        <row r="2187">
          <cell r="D2187">
            <v>40538</v>
          </cell>
        </row>
        <row r="2188">
          <cell r="D2188">
            <v>40539</v>
          </cell>
        </row>
        <row r="2189">
          <cell r="D2189">
            <v>40540</v>
          </cell>
        </row>
        <row r="2190">
          <cell r="D2190">
            <v>40541</v>
          </cell>
        </row>
        <row r="2191">
          <cell r="D2191">
            <v>40542</v>
          </cell>
        </row>
        <row r="2192">
          <cell r="D2192">
            <v>40543</v>
          </cell>
        </row>
        <row r="2193">
          <cell r="D2193">
            <v>40544</v>
          </cell>
        </row>
        <row r="2194">
          <cell r="D2194">
            <v>40545</v>
          </cell>
        </row>
        <row r="2195">
          <cell r="D2195">
            <v>40546</v>
          </cell>
        </row>
        <row r="2196">
          <cell r="D2196">
            <v>40547</v>
          </cell>
        </row>
        <row r="2197">
          <cell r="D2197">
            <v>40548</v>
          </cell>
        </row>
        <row r="2198">
          <cell r="D2198">
            <v>40549</v>
          </cell>
        </row>
        <row r="2199">
          <cell r="D2199">
            <v>40550</v>
          </cell>
        </row>
        <row r="2200">
          <cell r="D2200">
            <v>40551</v>
          </cell>
        </row>
        <row r="2201">
          <cell r="D2201">
            <v>40552</v>
          </cell>
        </row>
        <row r="2202">
          <cell r="D2202">
            <v>40553</v>
          </cell>
        </row>
        <row r="2203">
          <cell r="D2203">
            <v>40554</v>
          </cell>
        </row>
        <row r="2204">
          <cell r="D2204">
            <v>40555</v>
          </cell>
        </row>
        <row r="2205">
          <cell r="D2205">
            <v>40556</v>
          </cell>
        </row>
        <row r="2206">
          <cell r="D2206">
            <v>40557</v>
          </cell>
        </row>
        <row r="2207">
          <cell r="D2207">
            <v>40558</v>
          </cell>
        </row>
        <row r="2208">
          <cell r="D2208">
            <v>40559</v>
          </cell>
        </row>
        <row r="2209">
          <cell r="D2209">
            <v>40560</v>
          </cell>
        </row>
        <row r="2210">
          <cell r="D2210">
            <v>40561</v>
          </cell>
        </row>
        <row r="2211">
          <cell r="D2211">
            <v>40562</v>
          </cell>
        </row>
        <row r="2212">
          <cell r="D2212">
            <v>40563</v>
          </cell>
        </row>
        <row r="2213">
          <cell r="D2213">
            <v>40564</v>
          </cell>
        </row>
        <row r="2214">
          <cell r="D2214">
            <v>40565</v>
          </cell>
        </row>
        <row r="2215">
          <cell r="D2215">
            <v>40566</v>
          </cell>
        </row>
        <row r="2216">
          <cell r="D2216">
            <v>40567</v>
          </cell>
        </row>
        <row r="2217">
          <cell r="D2217">
            <v>40568</v>
          </cell>
        </row>
        <row r="2218">
          <cell r="D2218">
            <v>40569</v>
          </cell>
        </row>
        <row r="2219">
          <cell r="D2219">
            <v>40570</v>
          </cell>
        </row>
        <row r="2220">
          <cell r="D2220">
            <v>40571</v>
          </cell>
        </row>
        <row r="2221">
          <cell r="D2221">
            <v>40572</v>
          </cell>
        </row>
        <row r="2222">
          <cell r="D2222">
            <v>40573</v>
          </cell>
        </row>
        <row r="2223">
          <cell r="D2223">
            <v>40574</v>
          </cell>
        </row>
        <row r="2224">
          <cell r="D2224">
            <v>40575</v>
          </cell>
        </row>
        <row r="2225">
          <cell r="D2225">
            <v>40576</v>
          </cell>
        </row>
        <row r="2226">
          <cell r="D2226">
            <v>40577</v>
          </cell>
        </row>
        <row r="2227">
          <cell r="D2227">
            <v>40578</v>
          </cell>
        </row>
        <row r="2228">
          <cell r="D2228">
            <v>40579</v>
          </cell>
        </row>
        <row r="2229">
          <cell r="D2229">
            <v>40580</v>
          </cell>
        </row>
        <row r="2230">
          <cell r="D2230">
            <v>40581</v>
          </cell>
        </row>
        <row r="2231">
          <cell r="D2231">
            <v>40582</v>
          </cell>
        </row>
        <row r="2232">
          <cell r="D2232">
            <v>40583</v>
          </cell>
        </row>
        <row r="2233">
          <cell r="D2233">
            <v>40584</v>
          </cell>
        </row>
        <row r="2234">
          <cell r="D2234">
            <v>40585</v>
          </cell>
        </row>
        <row r="2235">
          <cell r="D2235">
            <v>40586</v>
          </cell>
        </row>
        <row r="2236">
          <cell r="D2236">
            <v>40587</v>
          </cell>
        </row>
        <row r="2237">
          <cell r="D2237">
            <v>40588</v>
          </cell>
        </row>
        <row r="2238">
          <cell r="D2238">
            <v>40589</v>
          </cell>
        </row>
        <row r="2239">
          <cell r="D2239">
            <v>40590</v>
          </cell>
        </row>
        <row r="2240">
          <cell r="D2240">
            <v>40591</v>
          </cell>
        </row>
        <row r="2241">
          <cell r="D2241">
            <v>40592</v>
          </cell>
        </row>
        <row r="2242">
          <cell r="D2242">
            <v>40593</v>
          </cell>
        </row>
        <row r="2243">
          <cell r="D2243">
            <v>40594</v>
          </cell>
        </row>
        <row r="2244">
          <cell r="D2244">
            <v>40595</v>
          </cell>
        </row>
        <row r="2245">
          <cell r="D2245">
            <v>40596</v>
          </cell>
        </row>
        <row r="2246">
          <cell r="D2246">
            <v>40597</v>
          </cell>
        </row>
        <row r="2247">
          <cell r="D2247">
            <v>40598</v>
          </cell>
        </row>
        <row r="2248">
          <cell r="D2248">
            <v>40599</v>
          </cell>
        </row>
        <row r="2249">
          <cell r="D2249">
            <v>40600</v>
          </cell>
        </row>
        <row r="2250">
          <cell r="D2250">
            <v>40601</v>
          </cell>
        </row>
        <row r="2251">
          <cell r="D2251">
            <v>40602</v>
          </cell>
        </row>
        <row r="2252">
          <cell r="D2252">
            <v>40603</v>
          </cell>
        </row>
        <row r="2253">
          <cell r="D2253">
            <v>40604</v>
          </cell>
        </row>
        <row r="2254">
          <cell r="D2254">
            <v>40605</v>
          </cell>
        </row>
        <row r="2255">
          <cell r="D2255">
            <v>40606</v>
          </cell>
        </row>
        <row r="2256">
          <cell r="D2256">
            <v>40607</v>
          </cell>
        </row>
        <row r="2257">
          <cell r="D2257">
            <v>40608</v>
          </cell>
        </row>
        <row r="2258">
          <cell r="D2258">
            <v>40609</v>
          </cell>
        </row>
        <row r="2259">
          <cell r="D2259">
            <v>40610</v>
          </cell>
        </row>
        <row r="2260">
          <cell r="D2260">
            <v>40611</v>
          </cell>
        </row>
        <row r="2261">
          <cell r="D2261">
            <v>40612</v>
          </cell>
        </row>
        <row r="2262">
          <cell r="D2262">
            <v>40613</v>
          </cell>
        </row>
        <row r="2263">
          <cell r="D2263">
            <v>40614</v>
          </cell>
        </row>
        <row r="2264">
          <cell r="D2264">
            <v>40615</v>
          </cell>
        </row>
        <row r="2265">
          <cell r="D2265">
            <v>40616</v>
          </cell>
        </row>
        <row r="2266">
          <cell r="D2266">
            <v>40617</v>
          </cell>
        </row>
        <row r="2267">
          <cell r="D2267">
            <v>40618</v>
          </cell>
        </row>
        <row r="2268">
          <cell r="D2268">
            <v>40619</v>
          </cell>
        </row>
        <row r="2269">
          <cell r="D2269">
            <v>40620</v>
          </cell>
        </row>
        <row r="2270">
          <cell r="D2270">
            <v>40621</v>
          </cell>
        </row>
        <row r="2271">
          <cell r="D2271">
            <v>40622</v>
          </cell>
        </row>
        <row r="2272">
          <cell r="D2272">
            <v>40623</v>
          </cell>
        </row>
        <row r="2273">
          <cell r="D2273">
            <v>40624</v>
          </cell>
        </row>
        <row r="2274">
          <cell r="D2274">
            <v>40625</v>
          </cell>
        </row>
        <row r="2275">
          <cell r="D2275">
            <v>40626</v>
          </cell>
        </row>
        <row r="2276">
          <cell r="D2276">
            <v>40627</v>
          </cell>
        </row>
        <row r="2277">
          <cell r="D2277">
            <v>40628</v>
          </cell>
        </row>
        <row r="2278">
          <cell r="D2278">
            <v>40629</v>
          </cell>
        </row>
        <row r="2279">
          <cell r="D2279">
            <v>40630</v>
          </cell>
        </row>
        <row r="2280">
          <cell r="D2280">
            <v>40631</v>
          </cell>
        </row>
        <row r="2281">
          <cell r="D2281">
            <v>40632</v>
          </cell>
        </row>
        <row r="2282">
          <cell r="D2282">
            <v>40633</v>
          </cell>
        </row>
        <row r="2283">
          <cell r="D2283">
            <v>40634</v>
          </cell>
        </row>
        <row r="2284">
          <cell r="D2284">
            <v>40635</v>
          </cell>
        </row>
        <row r="2285">
          <cell r="D2285">
            <v>40636</v>
          </cell>
        </row>
        <row r="2286">
          <cell r="D2286">
            <v>40637</v>
          </cell>
        </row>
        <row r="2287">
          <cell r="D2287">
            <v>40638</v>
          </cell>
        </row>
        <row r="2288">
          <cell r="D2288">
            <v>40639</v>
          </cell>
        </row>
        <row r="2289">
          <cell r="D2289">
            <v>40640</v>
          </cell>
        </row>
        <row r="2290">
          <cell r="D2290">
            <v>40641</v>
          </cell>
        </row>
        <row r="2291">
          <cell r="D2291">
            <v>40642</v>
          </cell>
        </row>
        <row r="2292">
          <cell r="D2292">
            <v>40643</v>
          </cell>
        </row>
        <row r="2293">
          <cell r="D2293">
            <v>40644</v>
          </cell>
        </row>
        <row r="2294">
          <cell r="D2294">
            <v>40645</v>
          </cell>
        </row>
        <row r="2295">
          <cell r="D2295">
            <v>40646</v>
          </cell>
        </row>
        <row r="2296">
          <cell r="D2296">
            <v>40647</v>
          </cell>
        </row>
        <row r="2297">
          <cell r="D2297">
            <v>40648</v>
          </cell>
        </row>
        <row r="2298">
          <cell r="D2298">
            <v>40649</v>
          </cell>
        </row>
        <row r="2299">
          <cell r="D2299">
            <v>40650</v>
          </cell>
        </row>
        <row r="2300">
          <cell r="D2300">
            <v>40651</v>
          </cell>
        </row>
        <row r="2301">
          <cell r="D2301">
            <v>40652</v>
          </cell>
        </row>
        <row r="2302">
          <cell r="D2302">
            <v>40653</v>
          </cell>
        </row>
        <row r="2303">
          <cell r="D2303">
            <v>40654</v>
          </cell>
        </row>
        <row r="2304">
          <cell r="D2304">
            <v>40655</v>
          </cell>
        </row>
        <row r="2305">
          <cell r="D2305">
            <v>40656</v>
          </cell>
        </row>
        <row r="2306">
          <cell r="D2306">
            <v>40657</v>
          </cell>
        </row>
        <row r="2307">
          <cell r="D2307">
            <v>40658</v>
          </cell>
        </row>
        <row r="2308">
          <cell r="D2308">
            <v>40659</v>
          </cell>
        </row>
        <row r="2309">
          <cell r="D2309">
            <v>40660</v>
          </cell>
        </row>
        <row r="2310">
          <cell r="D2310">
            <v>40661</v>
          </cell>
        </row>
        <row r="2311">
          <cell r="D2311">
            <v>40662</v>
          </cell>
        </row>
        <row r="2312">
          <cell r="D2312">
            <v>40663</v>
          </cell>
        </row>
        <row r="2313">
          <cell r="D2313">
            <v>40664</v>
          </cell>
        </row>
        <row r="2314">
          <cell r="D2314">
            <v>40665</v>
          </cell>
        </row>
        <row r="2315">
          <cell r="D2315">
            <v>40666</v>
          </cell>
        </row>
        <row r="2316">
          <cell r="D2316">
            <v>40667</v>
          </cell>
        </row>
        <row r="2317">
          <cell r="D2317">
            <v>40668</v>
          </cell>
        </row>
        <row r="2318">
          <cell r="D2318">
            <v>40669</v>
          </cell>
        </row>
        <row r="2319">
          <cell r="D2319">
            <v>40670</v>
          </cell>
        </row>
        <row r="2320">
          <cell r="D2320">
            <v>40671</v>
          </cell>
        </row>
        <row r="2321">
          <cell r="D2321">
            <v>40672</v>
          </cell>
        </row>
        <row r="2322">
          <cell r="D2322">
            <v>40673</v>
          </cell>
        </row>
        <row r="2323">
          <cell r="D2323">
            <v>40674</v>
          </cell>
        </row>
        <row r="2324">
          <cell r="D2324">
            <v>40675</v>
          </cell>
        </row>
        <row r="2325">
          <cell r="D2325">
            <v>40676</v>
          </cell>
        </row>
        <row r="2326">
          <cell r="D2326">
            <v>40677</v>
          </cell>
        </row>
        <row r="2327">
          <cell r="D2327">
            <v>40678</v>
          </cell>
        </row>
        <row r="2328">
          <cell r="D2328">
            <v>40679</v>
          </cell>
        </row>
        <row r="2329">
          <cell r="D2329">
            <v>40680</v>
          </cell>
        </row>
        <row r="2330">
          <cell r="D2330">
            <v>40681</v>
          </cell>
        </row>
        <row r="2331">
          <cell r="D2331">
            <v>40682</v>
          </cell>
        </row>
        <row r="2332">
          <cell r="D2332">
            <v>40683</v>
          </cell>
        </row>
        <row r="2333">
          <cell r="D2333">
            <v>40684</v>
          </cell>
        </row>
        <row r="2334">
          <cell r="D2334">
            <v>40685</v>
          </cell>
        </row>
        <row r="2335">
          <cell r="D2335">
            <v>40686</v>
          </cell>
        </row>
        <row r="2336">
          <cell r="D2336">
            <v>40687</v>
          </cell>
        </row>
        <row r="2337">
          <cell r="D2337">
            <v>40688</v>
          </cell>
        </row>
        <row r="2338">
          <cell r="D2338">
            <v>40689</v>
          </cell>
        </row>
        <row r="2339">
          <cell r="D2339">
            <v>40690</v>
          </cell>
        </row>
        <row r="2340">
          <cell r="D2340">
            <v>40691</v>
          </cell>
        </row>
        <row r="2341">
          <cell r="D2341">
            <v>40692</v>
          </cell>
        </row>
        <row r="2342">
          <cell r="D2342">
            <v>40693</v>
          </cell>
        </row>
        <row r="2343">
          <cell r="D2343">
            <v>40694</v>
          </cell>
        </row>
        <row r="2344">
          <cell r="D2344">
            <v>40695</v>
          </cell>
        </row>
        <row r="2345">
          <cell r="D2345">
            <v>40696</v>
          </cell>
        </row>
        <row r="2346">
          <cell r="D2346">
            <v>40697</v>
          </cell>
        </row>
        <row r="2347">
          <cell r="D2347">
            <v>40698</v>
          </cell>
        </row>
        <row r="2348">
          <cell r="D2348">
            <v>40699</v>
          </cell>
        </row>
        <row r="2349">
          <cell r="D2349">
            <v>40700</v>
          </cell>
        </row>
        <row r="2350">
          <cell r="D2350">
            <v>40701</v>
          </cell>
        </row>
        <row r="2351">
          <cell r="D2351">
            <v>40702</v>
          </cell>
        </row>
        <row r="2352">
          <cell r="D2352">
            <v>40703</v>
          </cell>
        </row>
        <row r="2353">
          <cell r="D2353">
            <v>40704</v>
          </cell>
        </row>
        <row r="2354">
          <cell r="D2354">
            <v>40705</v>
          </cell>
        </row>
        <row r="2355">
          <cell r="D2355">
            <v>40706</v>
          </cell>
        </row>
        <row r="2356">
          <cell r="D2356">
            <v>40707</v>
          </cell>
        </row>
        <row r="2357">
          <cell r="D2357">
            <v>40708</v>
          </cell>
        </row>
        <row r="2358">
          <cell r="D2358">
            <v>40709</v>
          </cell>
        </row>
        <row r="2359">
          <cell r="D2359">
            <v>40710</v>
          </cell>
        </row>
        <row r="2360">
          <cell r="D2360">
            <v>40711</v>
          </cell>
        </row>
        <row r="2361">
          <cell r="D2361">
            <v>40712</v>
          </cell>
        </row>
        <row r="2362">
          <cell r="D2362">
            <v>40713</v>
          </cell>
        </row>
        <row r="2363">
          <cell r="D2363">
            <v>40714</v>
          </cell>
        </row>
        <row r="2364">
          <cell r="D2364">
            <v>40715</v>
          </cell>
        </row>
        <row r="2365">
          <cell r="D2365">
            <v>40716</v>
          </cell>
        </row>
        <row r="2366">
          <cell r="D2366">
            <v>40717</v>
          </cell>
        </row>
        <row r="2367">
          <cell r="D2367">
            <v>40718</v>
          </cell>
        </row>
        <row r="2368">
          <cell r="D2368">
            <v>40719</v>
          </cell>
        </row>
        <row r="2369">
          <cell r="D2369">
            <v>40720</v>
          </cell>
        </row>
        <row r="2370">
          <cell r="D2370">
            <v>40721</v>
          </cell>
        </row>
        <row r="2371">
          <cell r="D2371">
            <v>40722</v>
          </cell>
        </row>
        <row r="2372">
          <cell r="D2372">
            <v>40723</v>
          </cell>
        </row>
        <row r="2373">
          <cell r="D2373">
            <v>40724</v>
          </cell>
        </row>
        <row r="2374">
          <cell r="D2374">
            <v>40725</v>
          </cell>
        </row>
        <row r="2375">
          <cell r="D2375">
            <v>40726</v>
          </cell>
        </row>
        <row r="2376">
          <cell r="D2376">
            <v>40727</v>
          </cell>
        </row>
        <row r="2377">
          <cell r="D2377">
            <v>40728</v>
          </cell>
        </row>
        <row r="2378">
          <cell r="D2378">
            <v>40729</v>
          </cell>
        </row>
        <row r="2379">
          <cell r="D2379">
            <v>40730</v>
          </cell>
        </row>
        <row r="2380">
          <cell r="D2380">
            <v>40731</v>
          </cell>
        </row>
        <row r="2381">
          <cell r="D2381">
            <v>40732</v>
          </cell>
        </row>
        <row r="2382">
          <cell r="D2382">
            <v>40733</v>
          </cell>
        </row>
        <row r="2383">
          <cell r="D2383">
            <v>40734</v>
          </cell>
        </row>
        <row r="2384">
          <cell r="D2384">
            <v>40735</v>
          </cell>
        </row>
        <row r="2385">
          <cell r="D2385">
            <v>40736</v>
          </cell>
        </row>
        <row r="2386">
          <cell r="D2386">
            <v>40737</v>
          </cell>
        </row>
        <row r="2387">
          <cell r="D2387">
            <v>40738</v>
          </cell>
        </row>
        <row r="2388">
          <cell r="D2388">
            <v>40739</v>
          </cell>
        </row>
        <row r="2389">
          <cell r="D2389">
            <v>40740</v>
          </cell>
        </row>
        <row r="2390">
          <cell r="D2390">
            <v>40741</v>
          </cell>
        </row>
        <row r="2391">
          <cell r="D2391">
            <v>40742</v>
          </cell>
        </row>
        <row r="2392">
          <cell r="D2392">
            <v>40743</v>
          </cell>
        </row>
        <row r="2393">
          <cell r="D2393">
            <v>40744</v>
          </cell>
        </row>
        <row r="2394">
          <cell r="D2394">
            <v>40745</v>
          </cell>
        </row>
        <row r="2395">
          <cell r="D2395">
            <v>40746</v>
          </cell>
        </row>
        <row r="2396">
          <cell r="D2396">
            <v>40747</v>
          </cell>
        </row>
        <row r="2397">
          <cell r="D2397">
            <v>40748</v>
          </cell>
        </row>
        <row r="2398">
          <cell r="D2398">
            <v>40749</v>
          </cell>
        </row>
        <row r="2399">
          <cell r="D2399">
            <v>40750</v>
          </cell>
        </row>
        <row r="2400">
          <cell r="D2400">
            <v>40751</v>
          </cell>
        </row>
        <row r="2401">
          <cell r="D2401">
            <v>40752</v>
          </cell>
        </row>
        <row r="2402">
          <cell r="D2402">
            <v>40753</v>
          </cell>
        </row>
        <row r="2403">
          <cell r="D2403">
            <v>40754</v>
          </cell>
        </row>
        <row r="2404">
          <cell r="D2404">
            <v>40755</v>
          </cell>
        </row>
        <row r="2405">
          <cell r="D2405">
            <v>40756</v>
          </cell>
        </row>
        <row r="2406">
          <cell r="D2406">
            <v>40757</v>
          </cell>
        </row>
        <row r="2407">
          <cell r="D2407">
            <v>40758</v>
          </cell>
        </row>
        <row r="2408">
          <cell r="D2408">
            <v>40759</v>
          </cell>
        </row>
        <row r="2409">
          <cell r="D2409">
            <v>40760</v>
          </cell>
        </row>
        <row r="2410">
          <cell r="D2410">
            <v>40761</v>
          </cell>
        </row>
        <row r="2411">
          <cell r="D2411">
            <v>40762</v>
          </cell>
        </row>
        <row r="2412">
          <cell r="D2412">
            <v>40763</v>
          </cell>
        </row>
        <row r="2413">
          <cell r="D2413">
            <v>40764</v>
          </cell>
        </row>
        <row r="2414">
          <cell r="D2414">
            <v>40765</v>
          </cell>
        </row>
        <row r="2415">
          <cell r="D2415">
            <v>40766</v>
          </cell>
        </row>
        <row r="2416">
          <cell r="D2416">
            <v>40767</v>
          </cell>
        </row>
        <row r="2417">
          <cell r="D2417">
            <v>40768</v>
          </cell>
        </row>
        <row r="2418">
          <cell r="D2418">
            <v>40769</v>
          </cell>
        </row>
        <row r="2419">
          <cell r="D2419">
            <v>40770</v>
          </cell>
        </row>
        <row r="2420">
          <cell r="D2420">
            <v>40771</v>
          </cell>
        </row>
        <row r="2421">
          <cell r="D2421">
            <v>40772</v>
          </cell>
        </row>
        <row r="2422">
          <cell r="D2422">
            <v>40773</v>
          </cell>
        </row>
        <row r="2423">
          <cell r="D2423">
            <v>40774</v>
          </cell>
        </row>
        <row r="2424">
          <cell r="D2424">
            <v>40775</v>
          </cell>
        </row>
        <row r="2425">
          <cell r="D2425">
            <v>40776</v>
          </cell>
        </row>
        <row r="2426">
          <cell r="D2426">
            <v>40777</v>
          </cell>
        </row>
        <row r="2427">
          <cell r="D2427">
            <v>40778</v>
          </cell>
        </row>
        <row r="2428">
          <cell r="D2428">
            <v>40779</v>
          </cell>
        </row>
        <row r="2429">
          <cell r="D2429">
            <v>40780</v>
          </cell>
        </row>
        <row r="2430">
          <cell r="D2430">
            <v>40781</v>
          </cell>
        </row>
        <row r="2431">
          <cell r="D2431">
            <v>40782</v>
          </cell>
        </row>
        <row r="2432">
          <cell r="D2432">
            <v>40783</v>
          </cell>
        </row>
        <row r="2433">
          <cell r="D2433">
            <v>40784</v>
          </cell>
        </row>
        <row r="2434">
          <cell r="D2434">
            <v>40785</v>
          </cell>
        </row>
        <row r="2435">
          <cell r="D2435">
            <v>40786</v>
          </cell>
        </row>
        <row r="2436">
          <cell r="D2436">
            <v>40787</v>
          </cell>
        </row>
        <row r="2437">
          <cell r="D2437">
            <v>40788</v>
          </cell>
        </row>
        <row r="2438">
          <cell r="D2438">
            <v>40789</v>
          </cell>
        </row>
        <row r="2439">
          <cell r="D2439">
            <v>40790</v>
          </cell>
        </row>
        <row r="2440">
          <cell r="D2440">
            <v>40791</v>
          </cell>
        </row>
        <row r="2441">
          <cell r="D2441">
            <v>40792</v>
          </cell>
        </row>
        <row r="2442">
          <cell r="D2442">
            <v>40793</v>
          </cell>
        </row>
        <row r="2443">
          <cell r="D2443">
            <v>40794</v>
          </cell>
        </row>
        <row r="2444">
          <cell r="D2444">
            <v>40795</v>
          </cell>
        </row>
        <row r="2445">
          <cell r="D2445">
            <v>40796</v>
          </cell>
        </row>
        <row r="2446">
          <cell r="D2446">
            <v>40797</v>
          </cell>
        </row>
        <row r="2447">
          <cell r="D2447">
            <v>40798</v>
          </cell>
        </row>
        <row r="2448">
          <cell r="D2448">
            <v>40799</v>
          </cell>
        </row>
        <row r="2449">
          <cell r="D2449">
            <v>40800</v>
          </cell>
        </row>
        <row r="2450">
          <cell r="D2450">
            <v>40801</v>
          </cell>
        </row>
        <row r="2451">
          <cell r="D2451">
            <v>40802</v>
          </cell>
        </row>
        <row r="2452">
          <cell r="D2452">
            <v>40803</v>
          </cell>
        </row>
        <row r="2453">
          <cell r="D2453">
            <v>40804</v>
          </cell>
        </row>
        <row r="2454">
          <cell r="D2454">
            <v>40805</v>
          </cell>
        </row>
        <row r="2455">
          <cell r="D2455">
            <v>40806</v>
          </cell>
        </row>
        <row r="2456">
          <cell r="D2456">
            <v>40807</v>
          </cell>
        </row>
        <row r="2457">
          <cell r="D2457">
            <v>40808</v>
          </cell>
        </row>
        <row r="2458">
          <cell r="D2458">
            <v>40809</v>
          </cell>
        </row>
        <row r="2459">
          <cell r="D2459">
            <v>40810</v>
          </cell>
        </row>
        <row r="2460">
          <cell r="D2460">
            <v>40811</v>
          </cell>
        </row>
        <row r="2461">
          <cell r="D2461">
            <v>40812</v>
          </cell>
        </row>
        <row r="2462">
          <cell r="D2462">
            <v>40813</v>
          </cell>
        </row>
        <row r="2463">
          <cell r="D2463">
            <v>40814</v>
          </cell>
        </row>
        <row r="2464">
          <cell r="D2464">
            <v>40815</v>
          </cell>
        </row>
        <row r="2465">
          <cell r="D2465">
            <v>40816</v>
          </cell>
        </row>
        <row r="2466">
          <cell r="D2466">
            <v>40817</v>
          </cell>
        </row>
        <row r="2467">
          <cell r="D2467">
            <v>40818</v>
          </cell>
        </row>
        <row r="2468">
          <cell r="D2468">
            <v>40819</v>
          </cell>
        </row>
        <row r="2469">
          <cell r="D2469">
            <v>40820</v>
          </cell>
        </row>
        <row r="2470">
          <cell r="D2470">
            <v>40821</v>
          </cell>
        </row>
        <row r="2471">
          <cell r="D2471">
            <v>40822</v>
          </cell>
        </row>
        <row r="2472">
          <cell r="D2472">
            <v>40823</v>
          </cell>
        </row>
        <row r="2473">
          <cell r="D2473">
            <v>40824</v>
          </cell>
        </row>
        <row r="2474">
          <cell r="D2474">
            <v>40825</v>
          </cell>
        </row>
        <row r="2475">
          <cell r="D2475">
            <v>40826</v>
          </cell>
        </row>
        <row r="2476">
          <cell r="D2476">
            <v>40827</v>
          </cell>
        </row>
        <row r="2477">
          <cell r="D2477">
            <v>40828</v>
          </cell>
        </row>
        <row r="2478">
          <cell r="D2478">
            <v>40829</v>
          </cell>
        </row>
        <row r="2479">
          <cell r="D2479">
            <v>40830</v>
          </cell>
        </row>
        <row r="2480">
          <cell r="D2480">
            <v>40831</v>
          </cell>
        </row>
        <row r="2481">
          <cell r="D2481">
            <v>40832</v>
          </cell>
        </row>
        <row r="2482">
          <cell r="D2482">
            <v>40833</v>
          </cell>
        </row>
        <row r="2483">
          <cell r="D2483">
            <v>40834</v>
          </cell>
        </row>
        <row r="2484">
          <cell r="D2484">
            <v>40835</v>
          </cell>
        </row>
        <row r="2485">
          <cell r="D2485">
            <v>40836</v>
          </cell>
        </row>
        <row r="2486">
          <cell r="D2486">
            <v>40837</v>
          </cell>
        </row>
        <row r="2487">
          <cell r="D2487">
            <v>40838</v>
          </cell>
        </row>
        <row r="2488">
          <cell r="D2488">
            <v>40839</v>
          </cell>
        </row>
        <row r="2489">
          <cell r="D2489">
            <v>40840</v>
          </cell>
        </row>
        <row r="2490">
          <cell r="D2490">
            <v>40841</v>
          </cell>
        </row>
        <row r="2491">
          <cell r="D2491">
            <v>40842</v>
          </cell>
        </row>
        <row r="2492">
          <cell r="D2492">
            <v>40843</v>
          </cell>
        </row>
        <row r="2493">
          <cell r="D2493">
            <v>40844</v>
          </cell>
        </row>
        <row r="2494">
          <cell r="D2494">
            <v>40845</v>
          </cell>
        </row>
        <row r="2495">
          <cell r="D2495">
            <v>40846</v>
          </cell>
        </row>
        <row r="2496">
          <cell r="D2496">
            <v>40847</v>
          </cell>
        </row>
        <row r="2497">
          <cell r="D2497">
            <v>40848</v>
          </cell>
        </row>
        <row r="2498">
          <cell r="D2498">
            <v>40849</v>
          </cell>
        </row>
        <row r="2499">
          <cell r="D2499">
            <v>40850</v>
          </cell>
        </row>
        <row r="2500">
          <cell r="D2500">
            <v>40851</v>
          </cell>
        </row>
        <row r="2501">
          <cell r="D2501">
            <v>40852</v>
          </cell>
        </row>
        <row r="2502">
          <cell r="D2502">
            <v>40853</v>
          </cell>
        </row>
        <row r="2503">
          <cell r="D2503">
            <v>40854</v>
          </cell>
        </row>
        <row r="2504">
          <cell r="D2504">
            <v>40855</v>
          </cell>
        </row>
        <row r="2505">
          <cell r="D2505">
            <v>40856</v>
          </cell>
        </row>
        <row r="2506">
          <cell r="D2506">
            <v>40857</v>
          </cell>
        </row>
        <row r="2507">
          <cell r="D2507">
            <v>40858</v>
          </cell>
        </row>
        <row r="2508">
          <cell r="D2508">
            <v>40859</v>
          </cell>
        </row>
        <row r="2509">
          <cell r="D2509">
            <v>40860</v>
          </cell>
        </row>
        <row r="2510">
          <cell r="D2510">
            <v>40861</v>
          </cell>
        </row>
        <row r="2511">
          <cell r="D2511">
            <v>40862</v>
          </cell>
        </row>
        <row r="2512">
          <cell r="D2512">
            <v>40863</v>
          </cell>
        </row>
        <row r="2513">
          <cell r="D2513">
            <v>40864</v>
          </cell>
        </row>
        <row r="2514">
          <cell r="D2514">
            <v>40865</v>
          </cell>
        </row>
        <row r="2515">
          <cell r="D2515">
            <v>40866</v>
          </cell>
        </row>
        <row r="2516">
          <cell r="D2516">
            <v>40867</v>
          </cell>
        </row>
        <row r="2517">
          <cell r="D2517">
            <v>40868</v>
          </cell>
        </row>
        <row r="2518">
          <cell r="D2518">
            <v>40869</v>
          </cell>
        </row>
        <row r="2519">
          <cell r="D2519">
            <v>40870</v>
          </cell>
        </row>
        <row r="2520">
          <cell r="D2520">
            <v>40871</v>
          </cell>
        </row>
        <row r="2521">
          <cell r="D2521">
            <v>40872</v>
          </cell>
        </row>
        <row r="2522">
          <cell r="D2522">
            <v>40873</v>
          </cell>
        </row>
        <row r="2523">
          <cell r="D2523">
            <v>40874</v>
          </cell>
        </row>
        <row r="2524">
          <cell r="D2524">
            <v>40875</v>
          </cell>
        </row>
        <row r="2525">
          <cell r="D2525">
            <v>40876</v>
          </cell>
        </row>
        <row r="2526">
          <cell r="D2526">
            <v>40877</v>
          </cell>
        </row>
        <row r="2527">
          <cell r="D2527">
            <v>40878</v>
          </cell>
        </row>
        <row r="2528">
          <cell r="D2528">
            <v>40879</v>
          </cell>
        </row>
        <row r="2529">
          <cell r="D2529">
            <v>40880</v>
          </cell>
        </row>
        <row r="2530">
          <cell r="D2530">
            <v>40881</v>
          </cell>
        </row>
        <row r="2531">
          <cell r="D2531">
            <v>40882</v>
          </cell>
        </row>
        <row r="2532">
          <cell r="D2532">
            <v>40883</v>
          </cell>
        </row>
        <row r="2533">
          <cell r="D2533">
            <v>40884</v>
          </cell>
        </row>
        <row r="2534">
          <cell r="D2534">
            <v>40885</v>
          </cell>
        </row>
        <row r="2535">
          <cell r="D2535">
            <v>40886</v>
          </cell>
        </row>
        <row r="2536">
          <cell r="D2536">
            <v>40887</v>
          </cell>
        </row>
        <row r="2537">
          <cell r="D2537">
            <v>40888</v>
          </cell>
        </row>
        <row r="2538">
          <cell r="D2538">
            <v>40889</v>
          </cell>
        </row>
        <row r="2539">
          <cell r="D2539">
            <v>40890</v>
          </cell>
        </row>
        <row r="2540">
          <cell r="D2540">
            <v>40891</v>
          </cell>
        </row>
        <row r="2541">
          <cell r="D2541">
            <v>40892</v>
          </cell>
        </row>
        <row r="2542">
          <cell r="D2542">
            <v>40893</v>
          </cell>
        </row>
        <row r="2543">
          <cell r="D2543">
            <v>40894</v>
          </cell>
        </row>
        <row r="2544">
          <cell r="D2544">
            <v>40895</v>
          </cell>
        </row>
        <row r="2545">
          <cell r="D2545">
            <v>40896</v>
          </cell>
        </row>
        <row r="2546">
          <cell r="D2546">
            <v>40897</v>
          </cell>
        </row>
        <row r="2547">
          <cell r="D2547">
            <v>40898</v>
          </cell>
        </row>
        <row r="2548">
          <cell r="D2548">
            <v>40899</v>
          </cell>
        </row>
        <row r="2549">
          <cell r="D2549">
            <v>40900</v>
          </cell>
        </row>
        <row r="2550">
          <cell r="D2550">
            <v>40901</v>
          </cell>
        </row>
        <row r="2551">
          <cell r="D2551">
            <v>40902</v>
          </cell>
        </row>
        <row r="2552">
          <cell r="D2552">
            <v>40903</v>
          </cell>
        </row>
        <row r="2553">
          <cell r="D2553">
            <v>40904</v>
          </cell>
        </row>
        <row r="2554">
          <cell r="D2554">
            <v>40905</v>
          </cell>
        </row>
        <row r="2555">
          <cell r="D2555">
            <v>40906</v>
          </cell>
        </row>
        <row r="2556">
          <cell r="D2556">
            <v>40907</v>
          </cell>
        </row>
        <row r="2557">
          <cell r="D2557">
            <v>40908</v>
          </cell>
        </row>
        <row r="2558">
          <cell r="D2558">
            <v>40909</v>
          </cell>
        </row>
        <row r="2559">
          <cell r="D2559">
            <v>40910</v>
          </cell>
        </row>
        <row r="2560">
          <cell r="D2560">
            <v>40911</v>
          </cell>
        </row>
        <row r="2561">
          <cell r="D2561">
            <v>40912</v>
          </cell>
        </row>
        <row r="2562">
          <cell r="D2562">
            <v>40913</v>
          </cell>
        </row>
        <row r="2563">
          <cell r="D2563">
            <v>40914</v>
          </cell>
        </row>
        <row r="2564">
          <cell r="D2564">
            <v>40915</v>
          </cell>
        </row>
        <row r="2565">
          <cell r="D2565">
            <v>40916</v>
          </cell>
        </row>
        <row r="2566">
          <cell r="D2566">
            <v>40917</v>
          </cell>
        </row>
        <row r="2567">
          <cell r="D2567">
            <v>40918</v>
          </cell>
        </row>
        <row r="2568">
          <cell r="D2568">
            <v>40919</v>
          </cell>
        </row>
        <row r="2569">
          <cell r="D2569">
            <v>40920</v>
          </cell>
        </row>
        <row r="2570">
          <cell r="D2570">
            <v>40921</v>
          </cell>
        </row>
        <row r="2571">
          <cell r="D2571">
            <v>40922</v>
          </cell>
        </row>
        <row r="2572">
          <cell r="D2572">
            <v>40923</v>
          </cell>
        </row>
        <row r="2573">
          <cell r="D2573">
            <v>40924</v>
          </cell>
        </row>
        <row r="2574">
          <cell r="D2574">
            <v>40925</v>
          </cell>
        </row>
        <row r="2575">
          <cell r="D2575">
            <v>40926</v>
          </cell>
        </row>
        <row r="2576">
          <cell r="D2576">
            <v>40927</v>
          </cell>
        </row>
        <row r="2577">
          <cell r="D2577">
            <v>40928</v>
          </cell>
        </row>
        <row r="2578">
          <cell r="D2578">
            <v>40929</v>
          </cell>
        </row>
        <row r="2579">
          <cell r="D2579">
            <v>40930</v>
          </cell>
        </row>
        <row r="2580">
          <cell r="D2580">
            <v>40931</v>
          </cell>
        </row>
        <row r="2581">
          <cell r="D2581">
            <v>40932</v>
          </cell>
        </row>
        <row r="2582">
          <cell r="D2582">
            <v>40933</v>
          </cell>
        </row>
        <row r="2583">
          <cell r="D2583">
            <v>40934</v>
          </cell>
        </row>
        <row r="2584">
          <cell r="D2584">
            <v>40935</v>
          </cell>
        </row>
        <row r="2585">
          <cell r="D2585">
            <v>40936</v>
          </cell>
        </row>
        <row r="2586">
          <cell r="D2586">
            <v>40937</v>
          </cell>
        </row>
        <row r="2587">
          <cell r="D2587">
            <v>40938</v>
          </cell>
        </row>
        <row r="2588">
          <cell r="D2588">
            <v>40939</v>
          </cell>
        </row>
        <row r="2589">
          <cell r="D2589">
            <v>40940</v>
          </cell>
        </row>
        <row r="2590">
          <cell r="D2590">
            <v>40941</v>
          </cell>
        </row>
        <row r="2591">
          <cell r="D2591">
            <v>40942</v>
          </cell>
        </row>
        <row r="2592">
          <cell r="D2592">
            <v>40943</v>
          </cell>
        </row>
        <row r="2593">
          <cell r="D2593">
            <v>40944</v>
          </cell>
        </row>
        <row r="2594">
          <cell r="D2594">
            <v>40945</v>
          </cell>
        </row>
      </sheetData>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amp; Input"/>
      <sheetName val="Headcount"/>
      <sheetName val="Opex"/>
      <sheetName val="0pex rev for qtrs"/>
      <sheetName val="Capex"/>
      <sheetName val="I O Insurance"/>
      <sheetName val="GNS"/>
      <sheetName val="Variables"/>
      <sheetName val="model"/>
      <sheetName val="Bond Interest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E8">
            <v>0.03</v>
          </cell>
        </row>
        <row r="9">
          <cell r="E9">
            <v>0.05</v>
          </cell>
        </row>
        <row r="14">
          <cell r="H14">
            <v>119.99999999999999</v>
          </cell>
        </row>
        <row r="15">
          <cell r="H15">
            <v>144</v>
          </cell>
        </row>
        <row r="16">
          <cell r="H16">
            <v>191.99999999999997</v>
          </cell>
        </row>
        <row r="17">
          <cell r="E17">
            <v>0.05</v>
          </cell>
        </row>
        <row r="18">
          <cell r="E18">
            <v>0.1</v>
          </cell>
        </row>
      </sheetData>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_Dist 6-11-12 Proj Value"/>
      <sheetName val="Sheet5"/>
      <sheetName val="Amsterdam 6-27-12"/>
      <sheetName val="Amsterdam Cash 6-15-12"/>
      <sheetName val="Harbor Gen 5-31-12"/>
      <sheetName val="Amsterdam Cash 5-31-12"/>
      <sheetName val="Dist Summary"/>
      <sheetName val="supporting schedules&gt;&gt;&gt;&gt;&gt;&gt;&gt;&gt;&gt;"/>
      <sheetName val="Sheet2"/>
      <sheetName val="Cherokee cash"/>
      <sheetName val="PR Waterfall"/>
      <sheetName val="Harbor Gen Int-Fee"/>
      <sheetName val="Renaissance 6-30 re"/>
      <sheetName val="SH Water fall 6-25 rev"/>
      <sheetName val="Safe Harbor Waterfall 6-30-12re"/>
      <sheetName val="Safe Harbor Waterfall 6-30-12"/>
      <sheetName val="Safe Harbor Local cash 6-30"/>
      <sheetName val="Park Gen cash waterfall 6-30 re"/>
      <sheetName val="PR Waterfall 6-19"/>
      <sheetName val="Park Gen cash waterfall 6-30"/>
      <sheetName val="Park Gen 6-19"/>
      <sheetName val="Trans Overview"/>
      <sheetName val="Ratios"/>
      <sheetName val="Financing"/>
      <sheetName val="Madison Consol TB"/>
      <sheetName val="Park Gen Cash 6-30-12"/>
      <sheetName val="Doswell Cash Waterfall 6-30-12"/>
      <sheetName val="Cherokee cash 6-26-12"/>
      <sheetName val="Blythe local cash 6-30-12"/>
      <sheetName val="Blythe  Cash Waterfall 6-30-12"/>
      <sheetName val="Portfolio Cash Balances&gt;&gt;&gt;&gt;&gt;&gt;"/>
      <sheetName val="Harbor Gen 6-15-12"/>
      <sheetName val="Park Gen Rev Cash "/>
      <sheetName val="Park Gen Rev OM MMR INT"/>
      <sheetName val="PR Cash Waterfall 6-30"/>
      <sheetName val="Port River 6-15-12"/>
      <sheetName val="Port River 5-31-12"/>
      <sheetName val="Inlet 6-15-12"/>
      <sheetName val="Inlet 5-31-12"/>
      <sheetName val="Renaissance Cash Forecast"/>
    </sheetNames>
    <sheetDataSet>
      <sheetData sheetId="0"/>
      <sheetData sheetId="1">
        <row r="19">
          <cell r="I19">
            <v>34197771.329999998</v>
          </cell>
        </row>
      </sheetData>
      <sheetData sheetId="2">
        <row r="29">
          <cell r="E29">
            <v>412656.8973996751</v>
          </cell>
        </row>
      </sheetData>
      <sheetData sheetId="3">
        <row r="29">
          <cell r="F29">
            <v>289329.00267658196</v>
          </cell>
        </row>
      </sheetData>
      <sheetData sheetId="4">
        <row r="37">
          <cell r="E37">
            <v>-1280236.2222358393</v>
          </cell>
        </row>
      </sheetData>
      <sheetData sheetId="5">
        <row r="31">
          <cell r="G31">
            <v>306646.98325673927</v>
          </cell>
        </row>
      </sheetData>
      <sheetData sheetId="6">
        <row r="19">
          <cell r="C19">
            <v>1423411</v>
          </cell>
        </row>
      </sheetData>
      <sheetData sheetId="7"/>
      <sheetData sheetId="8"/>
      <sheetData sheetId="9"/>
      <sheetData sheetId="10">
        <row r="20">
          <cell r="N20">
            <v>7119681.2754358053</v>
          </cell>
        </row>
      </sheetData>
      <sheetData sheetId="11">
        <row r="3">
          <cell r="B3">
            <v>115587500</v>
          </cell>
        </row>
      </sheetData>
      <sheetData sheetId="12"/>
      <sheetData sheetId="13">
        <row r="38">
          <cell r="R38">
            <v>138655.22819444418</v>
          </cell>
        </row>
      </sheetData>
      <sheetData sheetId="14">
        <row r="21">
          <cell r="R21">
            <v>5281895.3150650207</v>
          </cell>
        </row>
      </sheetData>
      <sheetData sheetId="15"/>
      <sheetData sheetId="16">
        <row r="14">
          <cell r="B14">
            <v>1210733.26</v>
          </cell>
        </row>
      </sheetData>
      <sheetData sheetId="17">
        <row r="86">
          <cell r="E86">
            <v>5974111.7076500738</v>
          </cell>
        </row>
      </sheetData>
      <sheetData sheetId="18">
        <row r="31">
          <cell r="N31">
            <v>74394.557719304692</v>
          </cell>
        </row>
      </sheetData>
      <sheetData sheetId="19"/>
      <sheetData sheetId="20">
        <row r="24">
          <cell r="B24">
            <v>680922.75</v>
          </cell>
        </row>
      </sheetData>
      <sheetData sheetId="21"/>
      <sheetData sheetId="22">
        <row r="9">
          <cell r="F9">
            <v>-115587500</v>
          </cell>
        </row>
      </sheetData>
      <sheetData sheetId="23"/>
      <sheetData sheetId="24">
        <row r="308">
          <cell r="T308">
            <v>-41010400</v>
          </cell>
        </row>
      </sheetData>
      <sheetData sheetId="25"/>
      <sheetData sheetId="26">
        <row r="24">
          <cell r="R24">
            <v>1541697.6883791001</v>
          </cell>
        </row>
      </sheetData>
      <sheetData sheetId="27"/>
      <sheetData sheetId="28">
        <row r="22">
          <cell r="B22">
            <v>610705.57367329183</v>
          </cell>
        </row>
      </sheetData>
      <sheetData sheetId="29">
        <row r="32">
          <cell r="H32">
            <v>57507.299954816997</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enario 1 (20 yr)"/>
      <sheetName val="Expenses (Sc.1) (2)"/>
      <sheetName val="Expenses (Sc.1)"/>
      <sheetName val="Expenses Summary"/>
      <sheetName val="Scenario 2 (45 yr)"/>
      <sheetName val="Expenses (Sc.2)"/>
      <sheetName val="Inflation Table"/>
      <sheetName val="ExpenseSummary"/>
      <sheetName val="Roll for Fund Facts"/>
      <sheetName val="Finance Assumptions"/>
      <sheetName val="PwrMarket"/>
      <sheetName val="IRR1295A"/>
      <sheetName val="supporting worksheet"/>
      <sheetName val="Sheet2"/>
      <sheetName val="Sheet3"/>
      <sheetName val="INPUT"/>
      <sheetName val="Projection Input"/>
      <sheetName val="Col Blk A-2a TB Paste In"/>
      <sheetName val="Col GP C-1 Equity"/>
      <sheetName val="N&amp;S II D-1a"/>
      <sheetName val="Cash"/>
      <sheetName val="Sheet1"/>
      <sheetName val="Consol C-4a by Ptn"/>
      <sheetName val="TB 3 31 09"/>
      <sheetName val="PIE -Intralinks"/>
      <sheetName val="Global - Main"/>
      <sheetName val="PIE II T-3 Tax WH by Partner"/>
      <sheetName val="PIE II T-3 Tax WH by Partner "/>
      <sheetName val="Sandy Actual 9-30"/>
      <sheetName val="SC Swaps Hypo 9-30-07"/>
      <sheetName val="TB 09-30-08"/>
      <sheetName val="Load FRX"/>
      <sheetName val="Trial Balance - Review Log"/>
      <sheetName val="TB 12-31-10"/>
      <sheetName val="Insurance"/>
      <sheetName val="Mapping 6-8-10"/>
      <sheetName val="Assumptions and Inputs"/>
      <sheetName val="Balance Sheet"/>
      <sheetName val="ILSF II"/>
      <sheetName val="Plum Actual 9-30"/>
      <sheetName val="Plum 9-30-07 Hypo"/>
      <sheetName val="Stats"/>
      <sheetName val="Wire Instructions"/>
      <sheetName val="Lum Related - Intralinks"/>
      <sheetName val=""/>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enario 1 (20 yr)"/>
      <sheetName val="Expenses (Sc.1) (2)"/>
      <sheetName val="Expenses (Sc.1)"/>
      <sheetName val="Expenses Summary"/>
      <sheetName val="Scenario 2 (45 yr)"/>
      <sheetName val="Expenses (Sc.2)"/>
      <sheetName val="Inflation Table"/>
      <sheetName val="ExpenseSummary"/>
      <sheetName val="Sheet2"/>
      <sheetName val="Sheet3"/>
      <sheetName val="Balance Sheet"/>
      <sheetName val="ILSF II"/>
      <sheetName val="Sheet1"/>
      <sheetName val="Consol C-4a by Ptn"/>
      <sheetName val="Plum Actual 9-30"/>
      <sheetName val="Plum 9-30-07 Hypo"/>
      <sheetName val="Finance Assumptions"/>
      <sheetName val="PwrMarket"/>
      <sheetName val="Stats"/>
      <sheetName val="Wire Instructions"/>
      <sheetName val="Lum Related - Intralinks"/>
      <sheetName val="Assumptions and Inputs"/>
      <sheetName val="Roll for Fund Facts"/>
      <sheetName val="IRR1295A"/>
      <sheetName val="supporting worksheet"/>
      <sheetName val="INPUT"/>
      <sheetName val="Projection Input"/>
      <sheetName val="Col Blk A-2a TB Paste In"/>
      <sheetName val="Col GP C-1 Equity"/>
      <sheetName val="N&amp;S II D-1a"/>
      <sheetName val="TB 3 31 09"/>
      <sheetName val="PIE -Intralinks"/>
      <sheetName val="Global - Main"/>
      <sheetName val="PIE II T-3 Tax WH by Partner"/>
      <sheetName val="PIE II T-3 Tax WH by Partner "/>
      <sheetName val="Cash"/>
      <sheetName val="Sandy Actual 9-30"/>
      <sheetName val="SC Swaps Hypo 9-30-07"/>
      <sheetName val="TB 09-30-08"/>
      <sheetName val="Load FRX"/>
      <sheetName val="Trial Balance - Review Log"/>
      <sheetName val="TB 12-31-10"/>
      <sheetName val="Insurance"/>
      <sheetName val="Mapping 6-8-10"/>
      <sheetName val="Variabl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TAB"/>
      <sheetName val="Information Available"/>
      <sheetName val="1 - Consolidated Accounts"/>
      <sheetName val="100 - Consolidated IS"/>
      <sheetName val="110 - Conso IS FY02 detail"/>
      <sheetName val="111 - Conso IS FY03 detail"/>
      <sheetName val="112 - Conso IS FY04b detail"/>
      <sheetName val="113 - Conso IS LTM 04 detail"/>
      <sheetName val="114 - Conso IS YTD03 detail"/>
      <sheetName val="115 - Conso IS YTD04 detail"/>
      <sheetName val="120 - FY02 Audit Reconciliation"/>
      <sheetName val="2 - Levlad"/>
      <sheetName val="200 - Levlad IS"/>
      <sheetName val="200 (a) Lev_Branded "/>
      <sheetName val="200 (b) Lev_Private Label"/>
      <sheetName val="210 - FY02 Levlad monthly"/>
      <sheetName val="211 - FY03 Levlad monthly"/>
      <sheetName val="212 - YTD04 Levlad monthly"/>
      <sheetName val="220 (a) - Detailed GM"/>
      <sheetName val="220 (b) - Gross vs Net"/>
      <sheetName val="220 (c) - Total COGS"/>
      <sheetName val="221 - Detailed COGS"/>
      <sheetName val="222 - Detailed Selling exp."/>
      <sheetName val="223 - Detailed Admi exp."/>
      <sheetName val="224 - Detailed R&amp;D exp."/>
      <sheetName val="230 - Source Charts"/>
      <sheetName val="231 - Chart Net Sales"/>
      <sheetName val="232 - Chart Detail net sales"/>
      <sheetName val="240 - Major Customers"/>
      <sheetName val="241 - Major Cust -Private Label"/>
      <sheetName val="250 - Branded - Products"/>
      <sheetName val="251 - Branded - GM by Products"/>
      <sheetName val="3 - Arbonne"/>
      <sheetName val="300 - Arbonne IS"/>
      <sheetName val="310 - FY02 Arbonne monthly"/>
      <sheetName val="311 - FY03 Arbonne monthly"/>
      <sheetName val="312 - FY04 Arbonne monthly"/>
      <sheetName val="312 - FY04 Arbonne monthly."/>
      <sheetName val="320 - Sales detail "/>
      <sheetName val="321 - COGS detail"/>
      <sheetName val="321 (a) - GM"/>
      <sheetName val="322 - Selling exp detail"/>
      <sheetName val="323 - Amini exp detail"/>
      <sheetName val="330 - Sales &amp; Sponso Summary"/>
      <sheetName val="331 - Sales &amp; Sponso 2002"/>
      <sheetName val="332 - Sales &amp; Sponso 2003"/>
      <sheetName val="333 - Financial Overview"/>
      <sheetName val="340 - Source Charts"/>
      <sheetName val="341 - Chart Net Sales"/>
      <sheetName val="400 - Levlad BS"/>
      <sheetName val="410 - Levlad Detail of invent"/>
      <sheetName val="420 - WC per reporting"/>
      <sheetName val="421 - WC source for charts"/>
      <sheetName val="422 - Chart WC #1"/>
      <sheetName val="423 - Chart WC #2"/>
      <sheetName val="424 - Chart WC #3"/>
      <sheetName val="430 - Lev CapEx Detail"/>
      <sheetName val="440 - Lev A_R Aging"/>
      <sheetName val="450 - Lev_Bad_Debt_Roll"/>
      <sheetName val="500 - Arbonne BS"/>
      <sheetName val="510 - Arb Detail of Inv"/>
      <sheetName val="511 - Arb Accrued Liabilities"/>
      <sheetName val="512 - Arb Accrued Exp Detail"/>
      <sheetName val="513- Arb Prepaid Exp Detail"/>
      <sheetName val="514 - Arb Fixed Assets Detail"/>
      <sheetName val="201 - Lev FY02 IS by business"/>
      <sheetName val="202 - Lev FY03 IS by business"/>
      <sheetName val="203 - Lev YTD03 IS by business"/>
      <sheetName val="204 - Lev YTD04 IS by business"/>
      <sheetName val=""/>
      <sheetName val="Long-Term Care Comps"/>
      <sheetName val="Financing"/>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Project Rainwater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4">
          <cell r="G14">
            <v>659.42999999999938</v>
          </cell>
        </row>
      </sheetData>
      <sheetData sheetId="20" refreshError="1"/>
      <sheetData sheetId="21" refreshError="1"/>
      <sheetData sheetId="22" refreshError="1">
        <row r="1">
          <cell r="A1" t="str">
            <v>Project Rainwater</v>
          </cell>
        </row>
      </sheetData>
      <sheetData sheetId="23" refreshError="1"/>
      <sheetData sheetId="24" refreshError="1">
        <row r="1">
          <cell r="A1" t="str">
            <v>Project Rainwater</v>
          </cell>
        </row>
      </sheetData>
      <sheetData sheetId="25" refreshError="1">
        <row r="1">
          <cell r="A1" t="str">
            <v>Project Rainwater</v>
          </cell>
        </row>
      </sheetData>
      <sheetData sheetId="26" refreshError="1">
        <row r="1">
          <cell r="A1" t="str">
            <v>Project Rainwater</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Project Rainwater</v>
          </cell>
        </row>
      </sheetData>
      <sheetData sheetId="36" refreshError="1">
        <row r="1">
          <cell r="A1" t="str">
            <v>Project Rainwater</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amp;E  (2)"/>
      <sheetName val="PP&amp;E "/>
      <sheetName val="Sheet2"/>
      <sheetName val="Sheet1"/>
      <sheetName val="Jan - PP&amp;E"/>
      <sheetName val="Feb - PP&amp;E"/>
      <sheetName val="PP&amp;E  (3)"/>
      <sheetName val="Liab - March 2002 Casco Bay"/>
      <sheetName val="COVERSHEET"/>
      <sheetName val="INVOICE"/>
      <sheetName val="VOUCHER"/>
      <sheetName val="GETDESC"/>
      <sheetName val="GETRECON"/>
      <sheetName val="advance activity"/>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dsRampExample"/>
      <sheetName val="HindsMinutes"/>
      <sheetName val="Covert"/>
      <sheetName val="Kendall"/>
      <sheetName val="Covert_1"/>
      <sheetName val="Covert_2"/>
      <sheetName val="Covert_3"/>
      <sheetName val="Time Lookup"/>
      <sheetName val="Hinds"/>
      <sheetName val="HindsRamp"/>
      <sheetName val="Hot Spring"/>
      <sheetName val="Murray"/>
      <sheetName val="KGen 4hr"/>
      <sheetName val="KGen Double Peak"/>
      <sheetName val="Covert Lookups"/>
      <sheetName val="Limits &amp; Runt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5">
          <cell r="AJ5" t="str">
            <v>Cold</v>
          </cell>
          <cell r="AK5" t="str">
            <v>Warm</v>
          </cell>
          <cell r="AL5" t="str">
            <v>Hot</v>
          </cell>
        </row>
        <row r="6">
          <cell r="AI6">
            <v>1</v>
          </cell>
          <cell r="AJ6">
            <v>408.8</v>
          </cell>
          <cell r="AK6">
            <v>0</v>
          </cell>
          <cell r="AL6">
            <v>0</v>
          </cell>
        </row>
        <row r="7">
          <cell r="AI7">
            <v>2</v>
          </cell>
          <cell r="AJ7">
            <v>1226.3999999999999</v>
          </cell>
          <cell r="AK7">
            <v>590.4</v>
          </cell>
          <cell r="AL7">
            <v>0</v>
          </cell>
        </row>
        <row r="8">
          <cell r="AI8">
            <v>3</v>
          </cell>
          <cell r="AJ8">
            <v>1985.6000000000001</v>
          </cell>
          <cell r="AK8">
            <v>1918.8</v>
          </cell>
          <cell r="AL8">
            <v>1050</v>
          </cell>
        </row>
        <row r="9">
          <cell r="AI9">
            <v>4</v>
          </cell>
          <cell r="AJ9">
            <v>2219.1999999999998</v>
          </cell>
          <cell r="AK9">
            <v>2410.8000000000002</v>
          </cell>
          <cell r="AL9">
            <v>1950</v>
          </cell>
        </row>
        <row r="14">
          <cell r="AJ14" t="str">
            <v>Cold</v>
          </cell>
          <cell r="AK14" t="str">
            <v>Warm</v>
          </cell>
          <cell r="AL14" t="str">
            <v>Hot</v>
          </cell>
        </row>
        <row r="15">
          <cell r="AI15">
            <v>1</v>
          </cell>
          <cell r="AJ15">
            <v>13.580246913580247</v>
          </cell>
          <cell r="AK15">
            <v>0</v>
          </cell>
          <cell r="AL15">
            <v>0</v>
          </cell>
        </row>
        <row r="16">
          <cell r="AI16">
            <v>2</v>
          </cell>
          <cell r="AJ16">
            <v>50.925925925925924</v>
          </cell>
          <cell r="AK16">
            <v>30.120090879584549</v>
          </cell>
          <cell r="AL16">
            <v>0</v>
          </cell>
        </row>
        <row r="17">
          <cell r="AI17">
            <v>3</v>
          </cell>
          <cell r="AJ17">
            <v>154.81481481481481</v>
          </cell>
          <cell r="AK17">
            <v>115.72000432759926</v>
          </cell>
          <cell r="AL17">
            <v>48</v>
          </cell>
        </row>
        <row r="18">
          <cell r="AI18">
            <v>4</v>
          </cell>
          <cell r="AJ18">
            <v>220.67901234567901</v>
          </cell>
          <cell r="AK18">
            <v>254.15990479281615</v>
          </cell>
          <cell r="AL18">
            <v>172</v>
          </cell>
        </row>
        <row r="24">
          <cell r="S24">
            <v>250</v>
          </cell>
          <cell r="T24">
            <v>7.4029999999999996</v>
          </cell>
          <cell r="W24">
            <v>1</v>
          </cell>
          <cell r="X24" t="str">
            <v>Hot</v>
          </cell>
        </row>
        <row r="25">
          <cell r="S25">
            <v>251</v>
          </cell>
          <cell r="T25">
            <v>7.4029999999999996</v>
          </cell>
          <cell r="W25">
            <v>2</v>
          </cell>
          <cell r="X25" t="str">
            <v>Hot</v>
          </cell>
        </row>
        <row r="26">
          <cell r="S26">
            <v>252</v>
          </cell>
          <cell r="T26">
            <v>7.4029999999999996</v>
          </cell>
          <cell r="W26">
            <v>3</v>
          </cell>
          <cell r="X26" t="str">
            <v>Hot</v>
          </cell>
        </row>
        <row r="27">
          <cell r="S27">
            <v>253</v>
          </cell>
          <cell r="T27">
            <v>7.4029999999999996</v>
          </cell>
          <cell r="W27">
            <v>4</v>
          </cell>
          <cell r="X27" t="str">
            <v>Hot</v>
          </cell>
        </row>
        <row r="28">
          <cell r="S28">
            <v>254</v>
          </cell>
          <cell r="T28">
            <v>7.4029999999999996</v>
          </cell>
          <cell r="W28">
            <v>5</v>
          </cell>
          <cell r="X28" t="str">
            <v>Hot</v>
          </cell>
        </row>
        <row r="29">
          <cell r="S29">
            <v>255</v>
          </cell>
          <cell r="T29">
            <v>7.4029999999999996</v>
          </cell>
          <cell r="W29">
            <v>6</v>
          </cell>
          <cell r="X29" t="str">
            <v>Hot</v>
          </cell>
        </row>
        <row r="30">
          <cell r="S30">
            <v>256</v>
          </cell>
          <cell r="T30">
            <v>7.4029999999999996</v>
          </cell>
          <cell r="W30">
            <v>7</v>
          </cell>
          <cell r="X30" t="str">
            <v>Hot</v>
          </cell>
        </row>
        <row r="31">
          <cell r="S31">
            <v>257</v>
          </cell>
          <cell r="T31">
            <v>7.4029999999999996</v>
          </cell>
          <cell r="W31">
            <v>8</v>
          </cell>
          <cell r="X31" t="str">
            <v>Hot</v>
          </cell>
        </row>
        <row r="32">
          <cell r="S32">
            <v>258</v>
          </cell>
          <cell r="T32">
            <v>7.4029999999999996</v>
          </cell>
          <cell r="W32">
            <v>9</v>
          </cell>
          <cell r="X32" t="str">
            <v>Warm</v>
          </cell>
        </row>
        <row r="33">
          <cell r="S33">
            <v>259</v>
          </cell>
          <cell r="T33">
            <v>7.4029999999999996</v>
          </cell>
          <cell r="W33">
            <v>10</v>
          </cell>
          <cell r="X33" t="str">
            <v>Warm</v>
          </cell>
        </row>
        <row r="34">
          <cell r="S34">
            <v>260</v>
          </cell>
          <cell r="T34">
            <v>7.4029999999999996</v>
          </cell>
          <cell r="W34">
            <v>11</v>
          </cell>
          <cell r="X34" t="str">
            <v>Warm</v>
          </cell>
        </row>
        <row r="35">
          <cell r="S35">
            <v>261</v>
          </cell>
          <cell r="T35">
            <v>7.4029999999999996</v>
          </cell>
          <cell r="W35">
            <v>12</v>
          </cell>
          <cell r="X35" t="str">
            <v>Warm</v>
          </cell>
        </row>
        <row r="36">
          <cell r="S36">
            <v>262</v>
          </cell>
          <cell r="T36">
            <v>7.4029999999999996</v>
          </cell>
          <cell r="W36">
            <v>13</v>
          </cell>
          <cell r="X36" t="str">
            <v>Warm</v>
          </cell>
        </row>
        <row r="37">
          <cell r="S37">
            <v>263</v>
          </cell>
          <cell r="T37">
            <v>7.4029999999999996</v>
          </cell>
          <cell r="W37">
            <v>14</v>
          </cell>
          <cell r="X37" t="str">
            <v>Warm</v>
          </cell>
        </row>
        <row r="38">
          <cell r="S38">
            <v>264</v>
          </cell>
          <cell r="T38">
            <v>7.4029999999999996</v>
          </cell>
          <cell r="W38">
            <v>15</v>
          </cell>
          <cell r="X38" t="str">
            <v>Warm</v>
          </cell>
        </row>
        <row r="39">
          <cell r="S39">
            <v>265</v>
          </cell>
          <cell r="T39">
            <v>7.4029999999999996</v>
          </cell>
          <cell r="W39">
            <v>16</v>
          </cell>
          <cell r="X39" t="str">
            <v>Warm</v>
          </cell>
        </row>
        <row r="40">
          <cell r="S40">
            <v>266</v>
          </cell>
          <cell r="T40">
            <v>7.4029999999999996</v>
          </cell>
          <cell r="W40">
            <v>17</v>
          </cell>
          <cell r="X40" t="str">
            <v>Warm</v>
          </cell>
        </row>
        <row r="41">
          <cell r="S41">
            <v>267</v>
          </cell>
          <cell r="T41">
            <v>7.4029999999999996</v>
          </cell>
          <cell r="W41">
            <v>18</v>
          </cell>
          <cell r="X41" t="str">
            <v>Warm</v>
          </cell>
        </row>
        <row r="42">
          <cell r="S42">
            <v>268</v>
          </cell>
          <cell r="T42">
            <v>7.4029999999999996</v>
          </cell>
          <cell r="W42">
            <v>19</v>
          </cell>
          <cell r="X42" t="str">
            <v>Warm</v>
          </cell>
        </row>
        <row r="43">
          <cell r="S43">
            <v>269</v>
          </cell>
          <cell r="T43">
            <v>7.4029999999999996</v>
          </cell>
          <cell r="W43">
            <v>20</v>
          </cell>
          <cell r="X43" t="str">
            <v>Warm</v>
          </cell>
        </row>
        <row r="44">
          <cell r="S44">
            <v>270</v>
          </cell>
          <cell r="T44">
            <v>7.4029999999999996</v>
          </cell>
          <cell r="W44">
            <v>21</v>
          </cell>
          <cell r="X44" t="str">
            <v>Warm</v>
          </cell>
        </row>
        <row r="45">
          <cell r="S45">
            <v>271</v>
          </cell>
          <cell r="T45">
            <v>7.4029999999999996</v>
          </cell>
          <cell r="W45">
            <v>22</v>
          </cell>
          <cell r="X45" t="str">
            <v>Warm</v>
          </cell>
        </row>
        <row r="46">
          <cell r="S46">
            <v>272</v>
          </cell>
          <cell r="T46">
            <v>7.4029999999999996</v>
          </cell>
          <cell r="W46">
            <v>23</v>
          </cell>
          <cell r="X46" t="str">
            <v>Warm</v>
          </cell>
        </row>
        <row r="47">
          <cell r="S47">
            <v>273</v>
          </cell>
          <cell r="T47">
            <v>7.4029999999999996</v>
          </cell>
          <cell r="W47">
            <v>24</v>
          </cell>
          <cell r="X47" t="str">
            <v>Warm</v>
          </cell>
        </row>
        <row r="48">
          <cell r="S48">
            <v>274</v>
          </cell>
          <cell r="T48">
            <v>7.4029999999999996</v>
          </cell>
          <cell r="W48">
            <v>25</v>
          </cell>
          <cell r="X48" t="str">
            <v>Warm</v>
          </cell>
        </row>
        <row r="49">
          <cell r="S49">
            <v>275</v>
          </cell>
          <cell r="T49">
            <v>7.4029999999999996</v>
          </cell>
          <cell r="W49">
            <v>26</v>
          </cell>
          <cell r="X49" t="str">
            <v>Warm</v>
          </cell>
        </row>
        <row r="50">
          <cell r="S50">
            <v>276</v>
          </cell>
          <cell r="T50">
            <v>7.4029999999999996</v>
          </cell>
          <cell r="W50">
            <v>27</v>
          </cell>
          <cell r="X50" t="str">
            <v>Warm</v>
          </cell>
        </row>
        <row r="51">
          <cell r="S51">
            <v>277</v>
          </cell>
          <cell r="T51">
            <v>7.4029999999999996</v>
          </cell>
          <cell r="W51">
            <v>28</v>
          </cell>
          <cell r="X51" t="str">
            <v>Warm</v>
          </cell>
        </row>
        <row r="52">
          <cell r="S52">
            <v>278</v>
          </cell>
          <cell r="T52">
            <v>7.4029999999999996</v>
          </cell>
          <cell r="W52">
            <v>29</v>
          </cell>
          <cell r="X52" t="str">
            <v>Warm</v>
          </cell>
        </row>
        <row r="53">
          <cell r="S53">
            <v>279</v>
          </cell>
          <cell r="T53">
            <v>7.4029999999999996</v>
          </cell>
          <cell r="W53">
            <v>30</v>
          </cell>
          <cell r="X53" t="str">
            <v>Warm</v>
          </cell>
        </row>
        <row r="54">
          <cell r="S54">
            <v>280</v>
          </cell>
          <cell r="T54">
            <v>7.4029999999999996</v>
          </cell>
          <cell r="W54">
            <v>31</v>
          </cell>
          <cell r="X54" t="str">
            <v>Warm</v>
          </cell>
        </row>
        <row r="55">
          <cell r="S55">
            <v>281</v>
          </cell>
          <cell r="T55">
            <v>7.4029999999999996</v>
          </cell>
          <cell r="W55">
            <v>32</v>
          </cell>
          <cell r="X55" t="str">
            <v>Warm</v>
          </cell>
        </row>
        <row r="56">
          <cell r="S56">
            <v>282</v>
          </cell>
          <cell r="T56">
            <v>7.4029999999999996</v>
          </cell>
          <cell r="W56">
            <v>33</v>
          </cell>
          <cell r="X56" t="str">
            <v>Warm</v>
          </cell>
        </row>
        <row r="57">
          <cell r="S57">
            <v>283</v>
          </cell>
          <cell r="T57">
            <v>7.4029999999999996</v>
          </cell>
          <cell r="W57">
            <v>34</v>
          </cell>
          <cell r="X57" t="str">
            <v>Warm</v>
          </cell>
        </row>
        <row r="58">
          <cell r="S58">
            <v>284</v>
          </cell>
          <cell r="T58">
            <v>7.4029999999999996</v>
          </cell>
          <cell r="W58">
            <v>35</v>
          </cell>
          <cell r="X58" t="str">
            <v>Warm</v>
          </cell>
        </row>
        <row r="59">
          <cell r="S59">
            <v>285</v>
          </cell>
          <cell r="T59">
            <v>7.4029999999999996</v>
          </cell>
          <cell r="W59">
            <v>36</v>
          </cell>
          <cell r="X59" t="str">
            <v>Warm</v>
          </cell>
        </row>
        <row r="60">
          <cell r="S60">
            <v>286</v>
          </cell>
          <cell r="T60">
            <v>7.4029999999999996</v>
          </cell>
          <cell r="W60">
            <v>37</v>
          </cell>
          <cell r="X60" t="str">
            <v>Warm</v>
          </cell>
        </row>
        <row r="61">
          <cell r="S61">
            <v>287</v>
          </cell>
          <cell r="T61">
            <v>7.4029999999999996</v>
          </cell>
          <cell r="W61">
            <v>38</v>
          </cell>
          <cell r="X61" t="str">
            <v>Warm</v>
          </cell>
        </row>
        <row r="62">
          <cell r="S62">
            <v>288</v>
          </cell>
          <cell r="T62">
            <v>7.4029999999999996</v>
          </cell>
          <cell r="W62">
            <v>39</v>
          </cell>
          <cell r="X62" t="str">
            <v>Warm</v>
          </cell>
        </row>
        <row r="63">
          <cell r="S63">
            <v>289</v>
          </cell>
          <cell r="T63">
            <v>7.4029999999999996</v>
          </cell>
          <cell r="W63">
            <v>40</v>
          </cell>
          <cell r="X63" t="str">
            <v>Warm</v>
          </cell>
        </row>
        <row r="64">
          <cell r="S64">
            <v>290</v>
          </cell>
          <cell r="T64">
            <v>7.4029999999999996</v>
          </cell>
          <cell r="W64">
            <v>41</v>
          </cell>
          <cell r="X64" t="str">
            <v>Warm</v>
          </cell>
        </row>
        <row r="65">
          <cell r="S65">
            <v>291</v>
          </cell>
          <cell r="T65">
            <v>7.4029999999999996</v>
          </cell>
          <cell r="W65">
            <v>42</v>
          </cell>
          <cell r="X65" t="str">
            <v>Warm</v>
          </cell>
        </row>
        <row r="66">
          <cell r="S66">
            <v>292</v>
          </cell>
          <cell r="T66">
            <v>7.4029999999999996</v>
          </cell>
          <cell r="W66">
            <v>43</v>
          </cell>
          <cell r="X66" t="str">
            <v>Warm</v>
          </cell>
        </row>
        <row r="67">
          <cell r="S67">
            <v>293</v>
          </cell>
          <cell r="T67">
            <v>7.4029999999999996</v>
          </cell>
          <cell r="W67">
            <v>44</v>
          </cell>
          <cell r="X67" t="str">
            <v>Warm</v>
          </cell>
        </row>
        <row r="68">
          <cell r="S68">
            <v>294</v>
          </cell>
          <cell r="T68">
            <v>7.4029999999999996</v>
          </cell>
          <cell r="W68">
            <v>45</v>
          </cell>
          <cell r="X68" t="str">
            <v>Warm</v>
          </cell>
        </row>
        <row r="69">
          <cell r="S69">
            <v>295</v>
          </cell>
          <cell r="T69">
            <v>7.4029999999999996</v>
          </cell>
          <cell r="W69">
            <v>46</v>
          </cell>
          <cell r="X69" t="str">
            <v>Warm</v>
          </cell>
        </row>
        <row r="70">
          <cell r="S70">
            <v>296</v>
          </cell>
          <cell r="T70">
            <v>7.4029999999999996</v>
          </cell>
          <cell r="W70">
            <v>47</v>
          </cell>
          <cell r="X70" t="str">
            <v>Warm</v>
          </cell>
        </row>
        <row r="71">
          <cell r="S71">
            <v>297</v>
          </cell>
          <cell r="T71">
            <v>7.4029999999999996</v>
          </cell>
          <cell r="W71">
            <v>48</v>
          </cell>
          <cell r="X71" t="str">
            <v>Warm</v>
          </cell>
        </row>
        <row r="72">
          <cell r="S72">
            <v>298</v>
          </cell>
          <cell r="T72">
            <v>7.4029999999999996</v>
          </cell>
        </row>
        <row r="73">
          <cell r="S73">
            <v>299</v>
          </cell>
          <cell r="T73">
            <v>7.4029999999999996</v>
          </cell>
        </row>
        <row r="74">
          <cell r="S74">
            <v>300</v>
          </cell>
          <cell r="T74">
            <v>7.226</v>
          </cell>
        </row>
        <row r="75">
          <cell r="S75">
            <v>301</v>
          </cell>
          <cell r="T75">
            <v>7.226</v>
          </cell>
        </row>
        <row r="76">
          <cell r="S76">
            <v>302</v>
          </cell>
          <cell r="T76">
            <v>7.226</v>
          </cell>
        </row>
        <row r="77">
          <cell r="S77">
            <v>303</v>
          </cell>
          <cell r="T77">
            <v>7.226</v>
          </cell>
        </row>
        <row r="78">
          <cell r="S78">
            <v>304</v>
          </cell>
          <cell r="T78">
            <v>7.226</v>
          </cell>
        </row>
        <row r="79">
          <cell r="S79">
            <v>305</v>
          </cell>
          <cell r="T79">
            <v>7.226</v>
          </cell>
        </row>
        <row r="80">
          <cell r="S80">
            <v>306</v>
          </cell>
          <cell r="T80">
            <v>7.226</v>
          </cell>
        </row>
        <row r="81">
          <cell r="S81">
            <v>307</v>
          </cell>
          <cell r="T81">
            <v>7.226</v>
          </cell>
        </row>
        <row r="82">
          <cell r="S82">
            <v>308</v>
          </cell>
          <cell r="T82">
            <v>7.226</v>
          </cell>
        </row>
        <row r="83">
          <cell r="S83">
            <v>309</v>
          </cell>
          <cell r="T83">
            <v>7.226</v>
          </cell>
        </row>
        <row r="84">
          <cell r="S84">
            <v>310</v>
          </cell>
          <cell r="T84">
            <v>7.226</v>
          </cell>
        </row>
        <row r="85">
          <cell r="S85">
            <v>311</v>
          </cell>
          <cell r="T85">
            <v>7.226</v>
          </cell>
        </row>
        <row r="86">
          <cell r="S86">
            <v>312</v>
          </cell>
          <cell r="T86">
            <v>7.226</v>
          </cell>
        </row>
        <row r="87">
          <cell r="S87">
            <v>313</v>
          </cell>
          <cell r="T87">
            <v>7.226</v>
          </cell>
        </row>
        <row r="88">
          <cell r="S88">
            <v>314</v>
          </cell>
          <cell r="T88">
            <v>7.226</v>
          </cell>
        </row>
        <row r="89">
          <cell r="S89">
            <v>315</v>
          </cell>
          <cell r="T89">
            <v>7.226</v>
          </cell>
        </row>
        <row r="90">
          <cell r="S90">
            <v>316</v>
          </cell>
          <cell r="T90">
            <v>7.226</v>
          </cell>
        </row>
        <row r="91">
          <cell r="S91">
            <v>317</v>
          </cell>
          <cell r="T91">
            <v>7.226</v>
          </cell>
        </row>
        <row r="92">
          <cell r="S92">
            <v>318</v>
          </cell>
          <cell r="T92">
            <v>7.226</v>
          </cell>
        </row>
        <row r="93">
          <cell r="S93">
            <v>319</v>
          </cell>
          <cell r="T93">
            <v>7.226</v>
          </cell>
        </row>
        <row r="94">
          <cell r="S94">
            <v>320</v>
          </cell>
          <cell r="T94">
            <v>7.226</v>
          </cell>
        </row>
        <row r="95">
          <cell r="S95">
            <v>321</v>
          </cell>
          <cell r="T95">
            <v>7.226</v>
          </cell>
        </row>
        <row r="96">
          <cell r="S96">
            <v>322</v>
          </cell>
          <cell r="T96">
            <v>7.226</v>
          </cell>
        </row>
        <row r="97">
          <cell r="S97">
            <v>323</v>
          </cell>
          <cell r="T97">
            <v>7.226</v>
          </cell>
        </row>
        <row r="98">
          <cell r="S98">
            <v>324</v>
          </cell>
          <cell r="T98">
            <v>7.226</v>
          </cell>
        </row>
        <row r="99">
          <cell r="S99">
            <v>325</v>
          </cell>
          <cell r="T99">
            <v>7.226</v>
          </cell>
        </row>
        <row r="100">
          <cell r="S100">
            <v>326</v>
          </cell>
          <cell r="T100">
            <v>7.226</v>
          </cell>
        </row>
        <row r="101">
          <cell r="S101">
            <v>327</v>
          </cell>
          <cell r="T101">
            <v>7.226</v>
          </cell>
        </row>
        <row r="102">
          <cell r="S102">
            <v>328</v>
          </cell>
          <cell r="T102">
            <v>7.226</v>
          </cell>
        </row>
        <row r="103">
          <cell r="S103">
            <v>329</v>
          </cell>
          <cell r="T103">
            <v>7.226</v>
          </cell>
        </row>
        <row r="104">
          <cell r="S104">
            <v>330</v>
          </cell>
          <cell r="T104">
            <v>7.05</v>
          </cell>
        </row>
        <row r="105">
          <cell r="S105">
            <v>331</v>
          </cell>
          <cell r="T105">
            <v>7.05</v>
          </cell>
        </row>
        <row r="106">
          <cell r="S106">
            <v>332</v>
          </cell>
          <cell r="T106">
            <v>7.05</v>
          </cell>
        </row>
        <row r="107">
          <cell r="S107">
            <v>333</v>
          </cell>
          <cell r="T107">
            <v>7.05</v>
          </cell>
        </row>
        <row r="108">
          <cell r="S108">
            <v>334</v>
          </cell>
          <cell r="T108">
            <v>7.05</v>
          </cell>
        </row>
        <row r="109">
          <cell r="S109">
            <v>335</v>
          </cell>
          <cell r="T109">
            <v>7.05</v>
          </cell>
        </row>
        <row r="110">
          <cell r="S110">
            <v>336</v>
          </cell>
          <cell r="T110">
            <v>7.05</v>
          </cell>
        </row>
        <row r="111">
          <cell r="S111">
            <v>337</v>
          </cell>
          <cell r="T111">
            <v>7.05</v>
          </cell>
        </row>
        <row r="112">
          <cell r="S112">
            <v>338</v>
          </cell>
          <cell r="T112">
            <v>7.05</v>
          </cell>
        </row>
        <row r="113">
          <cell r="S113">
            <v>339</v>
          </cell>
          <cell r="T113">
            <v>7.05</v>
          </cell>
        </row>
        <row r="114">
          <cell r="S114">
            <v>340</v>
          </cell>
          <cell r="T114">
            <v>7.05</v>
          </cell>
        </row>
        <row r="115">
          <cell r="S115">
            <v>341</v>
          </cell>
          <cell r="T115">
            <v>7.05</v>
          </cell>
        </row>
        <row r="116">
          <cell r="S116">
            <v>342</v>
          </cell>
          <cell r="T116">
            <v>7.05</v>
          </cell>
        </row>
        <row r="117">
          <cell r="S117">
            <v>343</v>
          </cell>
          <cell r="T117">
            <v>7.05</v>
          </cell>
        </row>
        <row r="118">
          <cell r="S118">
            <v>344</v>
          </cell>
          <cell r="T118">
            <v>7.05</v>
          </cell>
        </row>
        <row r="119">
          <cell r="S119">
            <v>345</v>
          </cell>
          <cell r="T119">
            <v>7.05</v>
          </cell>
        </row>
        <row r="120">
          <cell r="S120">
            <v>346</v>
          </cell>
          <cell r="T120">
            <v>7.05</v>
          </cell>
        </row>
        <row r="121">
          <cell r="S121">
            <v>347</v>
          </cell>
          <cell r="T121">
            <v>7.05</v>
          </cell>
        </row>
        <row r="122">
          <cell r="S122">
            <v>348</v>
          </cell>
          <cell r="T122">
            <v>7.05</v>
          </cell>
        </row>
        <row r="123">
          <cell r="S123">
            <v>349</v>
          </cell>
          <cell r="T123">
            <v>7.05</v>
          </cell>
        </row>
        <row r="124">
          <cell r="S124">
            <v>350</v>
          </cell>
          <cell r="T124">
            <v>7.05</v>
          </cell>
        </row>
        <row r="125">
          <cell r="S125">
            <v>351</v>
          </cell>
          <cell r="T125">
            <v>7.05</v>
          </cell>
        </row>
        <row r="126">
          <cell r="S126">
            <v>352</v>
          </cell>
          <cell r="T126">
            <v>7.05</v>
          </cell>
        </row>
        <row r="127">
          <cell r="S127">
            <v>353</v>
          </cell>
          <cell r="T127">
            <v>7.05</v>
          </cell>
        </row>
        <row r="128">
          <cell r="S128">
            <v>354</v>
          </cell>
          <cell r="T128">
            <v>7.05</v>
          </cell>
        </row>
        <row r="129">
          <cell r="S129">
            <v>355</v>
          </cell>
          <cell r="T129">
            <v>7.1749999999999998</v>
          </cell>
        </row>
        <row r="130">
          <cell r="S130">
            <v>356</v>
          </cell>
          <cell r="T130">
            <v>7.1749999999999998</v>
          </cell>
        </row>
        <row r="131">
          <cell r="S131">
            <v>357</v>
          </cell>
          <cell r="T131">
            <v>7.1749999999999998</v>
          </cell>
        </row>
        <row r="132">
          <cell r="S132">
            <v>358</v>
          </cell>
          <cell r="T132">
            <v>7.1749999999999998</v>
          </cell>
        </row>
        <row r="133">
          <cell r="S133">
            <v>359</v>
          </cell>
          <cell r="T133">
            <v>7.1749999999999998</v>
          </cell>
        </row>
        <row r="134">
          <cell r="S134">
            <v>360</v>
          </cell>
          <cell r="T134">
            <v>7.1749999999999998</v>
          </cell>
        </row>
        <row r="135">
          <cell r="S135">
            <v>361</v>
          </cell>
          <cell r="T135">
            <v>7.1749999999999998</v>
          </cell>
        </row>
        <row r="136">
          <cell r="S136">
            <v>362</v>
          </cell>
          <cell r="T136">
            <v>7.1749999999999998</v>
          </cell>
        </row>
        <row r="137">
          <cell r="S137">
            <v>363</v>
          </cell>
          <cell r="T137">
            <v>7.1749999999999998</v>
          </cell>
        </row>
        <row r="138">
          <cell r="S138">
            <v>364</v>
          </cell>
          <cell r="T138">
            <v>7.1749999999999998</v>
          </cell>
        </row>
        <row r="139">
          <cell r="S139">
            <v>365</v>
          </cell>
          <cell r="T139">
            <v>7.1749999999999998</v>
          </cell>
        </row>
        <row r="140">
          <cell r="S140">
            <v>366</v>
          </cell>
          <cell r="T140">
            <v>7.1749999999999998</v>
          </cell>
        </row>
        <row r="141">
          <cell r="S141">
            <v>367</v>
          </cell>
          <cell r="T141">
            <v>7.1749999999999998</v>
          </cell>
        </row>
        <row r="142">
          <cell r="S142">
            <v>368</v>
          </cell>
          <cell r="T142">
            <v>7.1749999999999998</v>
          </cell>
        </row>
        <row r="143">
          <cell r="S143">
            <v>369</v>
          </cell>
          <cell r="T143">
            <v>7.1749999999999998</v>
          </cell>
        </row>
        <row r="144">
          <cell r="S144">
            <v>370</v>
          </cell>
          <cell r="T144">
            <v>7.1749999999999998</v>
          </cell>
        </row>
        <row r="145">
          <cell r="S145">
            <v>371</v>
          </cell>
          <cell r="T145">
            <v>7.1749999999999998</v>
          </cell>
        </row>
        <row r="146">
          <cell r="S146">
            <v>372</v>
          </cell>
          <cell r="T146">
            <v>7.1749999999999998</v>
          </cell>
        </row>
        <row r="147">
          <cell r="S147">
            <v>373</v>
          </cell>
          <cell r="T147">
            <v>7.1749999999999998</v>
          </cell>
        </row>
        <row r="148">
          <cell r="S148">
            <v>374</v>
          </cell>
          <cell r="T148">
            <v>7.1749999999999998</v>
          </cell>
        </row>
        <row r="149">
          <cell r="S149">
            <v>375</v>
          </cell>
          <cell r="T149">
            <v>7.1749999999999998</v>
          </cell>
        </row>
        <row r="150">
          <cell r="S150">
            <v>376</v>
          </cell>
          <cell r="T150">
            <v>7.1749999999999998</v>
          </cell>
        </row>
        <row r="151">
          <cell r="S151">
            <v>377</v>
          </cell>
          <cell r="T151">
            <v>7.1749999999999998</v>
          </cell>
        </row>
        <row r="152">
          <cell r="S152">
            <v>378</v>
          </cell>
          <cell r="T152">
            <v>7.1749999999999998</v>
          </cell>
        </row>
        <row r="153">
          <cell r="S153">
            <v>379</v>
          </cell>
          <cell r="T153">
            <v>7.1749999999999998</v>
          </cell>
        </row>
        <row r="154">
          <cell r="S154">
            <v>380</v>
          </cell>
          <cell r="T154">
            <v>7.1749999999999998</v>
          </cell>
        </row>
        <row r="155">
          <cell r="S155">
            <v>381</v>
          </cell>
          <cell r="T155">
            <v>7.1749999999999998</v>
          </cell>
        </row>
        <row r="156">
          <cell r="S156">
            <v>382</v>
          </cell>
          <cell r="T156">
            <v>7.1749999999999998</v>
          </cell>
        </row>
        <row r="157">
          <cell r="S157">
            <v>383</v>
          </cell>
          <cell r="T157">
            <v>7.1749999999999998</v>
          </cell>
        </row>
        <row r="158">
          <cell r="S158">
            <v>384</v>
          </cell>
          <cell r="T158">
            <v>7.1749999999999998</v>
          </cell>
        </row>
        <row r="159">
          <cell r="S159">
            <v>385</v>
          </cell>
          <cell r="T159">
            <v>7.1749999999999998</v>
          </cell>
        </row>
        <row r="160">
          <cell r="S160">
            <v>386</v>
          </cell>
          <cell r="T160">
            <v>7.1749999999999998</v>
          </cell>
        </row>
        <row r="161">
          <cell r="S161">
            <v>387</v>
          </cell>
          <cell r="T161">
            <v>7.1749999999999998</v>
          </cell>
        </row>
        <row r="162">
          <cell r="S162">
            <v>388</v>
          </cell>
          <cell r="T162">
            <v>7.1749999999999998</v>
          </cell>
        </row>
        <row r="163">
          <cell r="S163">
            <v>389</v>
          </cell>
          <cell r="T163">
            <v>7.1749999999999998</v>
          </cell>
        </row>
        <row r="164">
          <cell r="S164">
            <v>390</v>
          </cell>
          <cell r="T164">
            <v>7.1749999999999998</v>
          </cell>
        </row>
        <row r="165">
          <cell r="S165">
            <v>391</v>
          </cell>
          <cell r="T165">
            <v>7.1749999999999998</v>
          </cell>
        </row>
        <row r="166">
          <cell r="S166">
            <v>392</v>
          </cell>
          <cell r="T166">
            <v>7.1749999999999998</v>
          </cell>
        </row>
        <row r="167">
          <cell r="S167">
            <v>393</v>
          </cell>
          <cell r="T167">
            <v>7.1749999999999998</v>
          </cell>
        </row>
        <row r="168">
          <cell r="S168">
            <v>394</v>
          </cell>
          <cell r="T168">
            <v>7.1749999999999998</v>
          </cell>
        </row>
        <row r="169">
          <cell r="S169">
            <v>395</v>
          </cell>
          <cell r="T169">
            <v>7.1749999999999998</v>
          </cell>
        </row>
        <row r="170">
          <cell r="S170">
            <v>396</v>
          </cell>
          <cell r="T170">
            <v>7.1749999999999998</v>
          </cell>
        </row>
        <row r="171">
          <cell r="S171">
            <v>397</v>
          </cell>
          <cell r="T171">
            <v>7.1749999999999998</v>
          </cell>
        </row>
        <row r="172">
          <cell r="S172">
            <v>398</v>
          </cell>
          <cell r="T172">
            <v>7.1749999999999998</v>
          </cell>
        </row>
        <row r="173">
          <cell r="S173">
            <v>399</v>
          </cell>
          <cell r="T173">
            <v>7.1749999999999998</v>
          </cell>
        </row>
        <row r="174">
          <cell r="S174">
            <v>400</v>
          </cell>
          <cell r="T174">
            <v>7.1749999999999998</v>
          </cell>
        </row>
      </sheetData>
      <sheetData sheetId="1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um"/>
      <sheetName val="COVERSHEET"/>
      <sheetName val="INVOICE"/>
      <sheetName val="VOUCHER"/>
      <sheetName val="Aggregate Margins"/>
      <sheetName val="Link Control"/>
      <sheetName val="COUNTY NAME"/>
      <sheetName val="Inflation Table"/>
    </sheetNames>
    <sheetDataSet>
      <sheetData sheetId="0" refreshError="1"/>
      <sheetData sheetId="1" refreshError="1">
        <row r="3">
          <cell r="B3" t="str">
            <v>(in thousands, except per share data)</v>
          </cell>
        </row>
        <row r="6">
          <cell r="AE6" t="str">
            <v>Yes</v>
          </cell>
        </row>
        <row r="11">
          <cell r="Y11">
            <v>7.4999999999999997E-2</v>
          </cell>
        </row>
        <row r="13">
          <cell r="Y13">
            <v>0.04</v>
          </cell>
        </row>
        <row r="18">
          <cell r="Y18">
            <v>7000</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Assumptions"/>
      <sheetName val="OperPar"/>
      <sheetName val="Drawdown"/>
      <sheetName val="Const"/>
      <sheetName val="Commissioning"/>
      <sheetName val="SUCosts"/>
      <sheetName val="InsurLand"/>
      <sheetName val="NonConstCosts"/>
      <sheetName val="OpExWksht"/>
      <sheetName val="Labor"/>
    </sheetNames>
    <sheetDataSet>
      <sheetData sheetId="0" refreshError="1"/>
      <sheetData sheetId="1" refreshError="1"/>
      <sheetData sheetId="2" refreshError="1">
        <row r="5">
          <cell r="F5">
            <v>330</v>
          </cell>
        </row>
        <row r="7">
          <cell r="F7">
            <v>515</v>
          </cell>
        </row>
        <row r="9">
          <cell r="F9">
            <v>10389.6</v>
          </cell>
        </row>
      </sheetData>
      <sheetData sheetId="3" refreshError="1"/>
      <sheetData sheetId="4" refreshError="1"/>
      <sheetData sheetId="5" refreshError="1"/>
      <sheetData sheetId="6" refreshError="1"/>
      <sheetData sheetId="7" refreshError="1"/>
      <sheetData sheetId="8" refreshError="1"/>
      <sheetData sheetId="9" refreshError="1">
        <row r="5">
          <cell r="H5">
            <v>2009</v>
          </cell>
        </row>
      </sheetData>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wer Summary"/>
      <sheetName val="Gas Summary"/>
      <sheetName val="Gas Txns"/>
      <sheetName val="Summary (no formulas)"/>
      <sheetName val="Presentation Summary"/>
      <sheetName val="Curves"/>
      <sheetName val="Forward Curves"/>
      <sheetName val="Gen Summary"/>
      <sheetName val="Wholesale"/>
      <sheetName val="Griffith Baseload"/>
      <sheetName val="Griffith Duct"/>
      <sheetName val="DETM Call"/>
      <sheetName val="EP Gas Cap"/>
      <sheetName val="TW Gas Cap"/>
      <sheetName val="Power Volume"/>
      <sheetName val="Power Price"/>
      <sheetName val="Power MTM"/>
      <sheetName val="Gas Volume"/>
      <sheetName val="Gas Price"/>
      <sheetName val="Gas MTM"/>
      <sheetName val="Detail Query"/>
      <sheetName val="Gas Trades"/>
      <sheetName val="Griffith Budget Reforecast 03-0"/>
      <sheetName val="supporting worksheet"/>
      <sheetName val="Inflation Table"/>
      <sheetName val="Flash Portfolios 0630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wer Summary"/>
      <sheetName val="Gas Summary"/>
      <sheetName val="Gas Txns"/>
      <sheetName val="Summary (no formulas)"/>
      <sheetName val="Presentation Summary"/>
      <sheetName val="Curves"/>
      <sheetName val="Forward Curves"/>
      <sheetName val="Gen Summary"/>
      <sheetName val="Wholesale"/>
      <sheetName val="Griffith Baseload"/>
      <sheetName val="Griffith Duct"/>
      <sheetName val="DETM Call"/>
      <sheetName val="EP Gas Cap"/>
      <sheetName val="TW Gas Cap"/>
      <sheetName val="Power Volume"/>
      <sheetName val="Power Price"/>
      <sheetName val="Power MTM"/>
      <sheetName val="Gas Volume"/>
      <sheetName val="Gas Price"/>
      <sheetName val="Gas MTM"/>
      <sheetName val="Detail Query"/>
      <sheetName val="Gas Trades"/>
      <sheetName val="Inflation Table"/>
      <sheetName val="Griffith Budget Reforecast 03-0"/>
      <sheetName val="Flash Portfolios 06302006"/>
      <sheetName val="supporting worksheet"/>
      <sheetName val="FC_Switches_Cur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yResults"/>
      <sheetName val="K05"/>
      <sheetName val="K01"/>
      <sheetName val="K02"/>
      <sheetName val="K03"/>
      <sheetName val="K04"/>
      <sheetName val="K06"/>
      <sheetName val="K07"/>
      <sheetName val="K08"/>
      <sheetName val="K09"/>
      <sheetName val="K10A"/>
      <sheetName val="K10B"/>
      <sheetName val="K11"/>
      <sheetName val="K12"/>
      <sheetName val="K13"/>
      <sheetName val="K14A"/>
      <sheetName val="K14B"/>
      <sheetName val="K15A"/>
      <sheetName val="K15B"/>
      <sheetName val="K16"/>
      <sheetName val="C02"/>
      <sheetName val="Sheet1"/>
      <sheetName val="Sheet2"/>
      <sheetName val="datastage"/>
      <sheetName val="Sheet3"/>
      <sheetName val="QryResTemp"/>
      <sheetName val="Forward Curves"/>
      <sheetName val="COVERSHEET"/>
      <sheetName val="INVOICE"/>
      <sheetName val="VOUC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2" t="str">
            <v xml:space="preserve"> P/T Special NBC</v>
          </cell>
        </row>
        <row r="3">
          <cell r="A3" t="str">
            <v>2K</v>
          </cell>
        </row>
        <row r="4">
          <cell r="A4" t="str">
            <v>3M</v>
          </cell>
        </row>
        <row r="5">
          <cell r="A5" t="str">
            <v>7E Communications</v>
          </cell>
        </row>
        <row r="6">
          <cell r="A6" t="str">
            <v>A&amp;E</v>
          </cell>
        </row>
        <row r="7">
          <cell r="A7" t="str">
            <v>AAFES/Dallas FW Teleport</v>
          </cell>
        </row>
        <row r="8">
          <cell r="A8" t="str">
            <v>ABC</v>
          </cell>
        </row>
        <row r="9">
          <cell r="A9" t="str">
            <v>ABS-CBN</v>
          </cell>
        </row>
        <row r="10">
          <cell r="A10" t="str">
            <v>Access International</v>
          </cell>
        </row>
        <row r="11">
          <cell r="A11" t="str">
            <v>Al-Shirkat ul Islamiyyah, Ltd.</v>
          </cell>
        </row>
        <row r="12">
          <cell r="A12" t="str">
            <v>Alcatel</v>
          </cell>
        </row>
        <row r="13">
          <cell r="A13" t="str">
            <v>Amerada Hess Corporation</v>
          </cell>
        </row>
        <row r="14">
          <cell r="A14" t="str">
            <v>Amway</v>
          </cell>
        </row>
        <row r="15">
          <cell r="A15" t="str">
            <v>AMZ Technologies</v>
          </cell>
        </row>
        <row r="16">
          <cell r="A16" t="str">
            <v>AMZ Technologies Pvt Ltd</v>
          </cell>
        </row>
        <row r="17">
          <cell r="A17" t="str">
            <v>Applied Systems Integrator</v>
          </cell>
        </row>
        <row r="18">
          <cell r="A18" t="str">
            <v>APT (Foreign Ministries)</v>
          </cell>
        </row>
        <row r="19">
          <cell r="A19" t="str">
            <v>APT Satellite Enterprise</v>
          </cell>
        </row>
        <row r="20">
          <cell r="A20" t="str">
            <v>ARA Schuhfabriken</v>
          </cell>
        </row>
        <row r="21">
          <cell r="A21" t="str">
            <v>ARCO British Limited</v>
          </cell>
        </row>
        <row r="22">
          <cell r="A22" t="str">
            <v>Arrowhead</v>
          </cell>
        </row>
        <row r="23">
          <cell r="A23" t="str">
            <v>Artel</v>
          </cell>
        </row>
        <row r="24">
          <cell r="A24" t="str">
            <v>ASCENT MEDIA</v>
          </cell>
        </row>
        <row r="25">
          <cell r="A25" t="str">
            <v>ASI</v>
          </cell>
        </row>
        <row r="26">
          <cell r="A26" t="str">
            <v>ASN</v>
          </cell>
        </row>
        <row r="27">
          <cell r="A27" t="str">
            <v>AT&amp;T Disaster Recovery</v>
          </cell>
        </row>
        <row r="28">
          <cell r="A28" t="str">
            <v>AT&amp;T GovMkts/CMS</v>
          </cell>
        </row>
        <row r="29">
          <cell r="A29" t="str">
            <v>AT&amp;T Govt Markets (FEMA)</v>
          </cell>
        </row>
        <row r="30">
          <cell r="A30" t="str">
            <v>AT&amp;T Govt Mkts</v>
          </cell>
        </row>
        <row r="31">
          <cell r="A31" t="str">
            <v>AT&amp;T Govt Mkts (WHCA)</v>
          </cell>
        </row>
        <row r="32">
          <cell r="A32" t="str">
            <v>ATCI</v>
          </cell>
        </row>
        <row r="33">
          <cell r="A33" t="str">
            <v>Atlanta DTH</v>
          </cell>
        </row>
        <row r="34">
          <cell r="A34" t="str">
            <v>Atlantic Telecommunications</v>
          </cell>
        </row>
        <row r="35">
          <cell r="A35" t="str">
            <v>AutraNet</v>
          </cell>
        </row>
        <row r="36">
          <cell r="A36" t="str">
            <v>BAF</v>
          </cell>
        </row>
        <row r="37">
          <cell r="A37" t="str">
            <v>Banka E Shqiperise</v>
          </cell>
        </row>
        <row r="38">
          <cell r="A38" t="str">
            <v>Banknet</v>
          </cell>
        </row>
        <row r="39">
          <cell r="A39" t="str">
            <v>BBC</v>
          </cell>
        </row>
        <row r="40">
          <cell r="A40" t="str">
            <v>Belgacom France</v>
          </cell>
        </row>
        <row r="41">
          <cell r="A41" t="str">
            <v>Belgacom Teleport</v>
          </cell>
        </row>
        <row r="42">
          <cell r="A42" t="str">
            <v>Bertelsmann</v>
          </cell>
        </row>
        <row r="43">
          <cell r="A43" t="str">
            <v>BET</v>
          </cell>
        </row>
        <row r="44">
          <cell r="A44" t="str">
            <v>Boeing</v>
          </cell>
        </row>
        <row r="45">
          <cell r="A45" t="str">
            <v>Boeing Satellite Systems</v>
          </cell>
        </row>
        <row r="46">
          <cell r="A46" t="str">
            <v>Bonneville</v>
          </cell>
        </row>
        <row r="47">
          <cell r="A47" t="str">
            <v>Bristol Meyers Squibb</v>
          </cell>
        </row>
        <row r="48">
          <cell r="A48" t="str">
            <v>Britax-Teutonia</v>
          </cell>
        </row>
        <row r="49">
          <cell r="A49" t="str">
            <v>British Telecom Defense</v>
          </cell>
        </row>
        <row r="50">
          <cell r="A50" t="str">
            <v>British Telecom, NA (BTNA)</v>
          </cell>
        </row>
        <row r="51">
          <cell r="A51" t="str">
            <v>Broadcast International</v>
          </cell>
        </row>
        <row r="52">
          <cell r="A52" t="str">
            <v>Brunata</v>
          </cell>
        </row>
        <row r="53">
          <cell r="A53" t="str">
            <v>BT Dexter</v>
          </cell>
        </row>
        <row r="54">
          <cell r="A54" t="str">
            <v>BT Dow Chemical</v>
          </cell>
        </row>
        <row r="55">
          <cell r="A55" t="str">
            <v>BT McCain</v>
          </cell>
        </row>
        <row r="56">
          <cell r="A56" t="str">
            <v>BT North America</v>
          </cell>
        </row>
        <row r="57">
          <cell r="A57" t="str">
            <v xml:space="preserve">Buena Vista/Disney </v>
          </cell>
        </row>
        <row r="58">
          <cell r="A58" t="str">
            <v>Butz</v>
          </cell>
        </row>
        <row r="59">
          <cell r="A59" t="str">
            <v>C &amp; W DG</v>
          </cell>
        </row>
        <row r="60">
          <cell r="A60" t="str">
            <v>C&amp;C Nepal</v>
          </cell>
        </row>
        <row r="61">
          <cell r="A61" t="str">
            <v>Cable &amp; Wireless</v>
          </cell>
        </row>
        <row r="62">
          <cell r="A62" t="str">
            <v>California Institute of Technology</v>
          </cell>
        </row>
        <row r="63">
          <cell r="A63" t="str">
            <v>CapRock</v>
          </cell>
        </row>
        <row r="64">
          <cell r="A64" t="str">
            <v>Caprock UK</v>
          </cell>
        </row>
        <row r="65">
          <cell r="A65" t="str">
            <v>Casa Blanca</v>
          </cell>
        </row>
        <row r="66">
          <cell r="A66" t="str">
            <v>CBS</v>
          </cell>
        </row>
        <row r="67">
          <cell r="A67" t="str">
            <v>CBS NEWS</v>
          </cell>
        </row>
        <row r="68">
          <cell r="A68" t="str">
            <v>CBS/Space Connection</v>
          </cell>
        </row>
        <row r="69">
          <cell r="A69" t="str">
            <v>Cell-Tel</v>
          </cell>
        </row>
        <row r="70">
          <cell r="A70" t="str">
            <v>Chase Cheyenne Communications</v>
          </cell>
        </row>
        <row r="71">
          <cell r="A71" t="str">
            <v>Chase Manhattan</v>
          </cell>
        </row>
        <row r="72">
          <cell r="A72" t="str">
            <v>China HuaNeng. Beijing</v>
          </cell>
        </row>
        <row r="73">
          <cell r="A73" t="str">
            <v>China Netcom Corporation</v>
          </cell>
        </row>
        <row r="74">
          <cell r="A74" t="str">
            <v>China Seismological</v>
          </cell>
        </row>
        <row r="75">
          <cell r="A75" t="str">
            <v>Chinasat</v>
          </cell>
        </row>
        <row r="76">
          <cell r="A76" t="str">
            <v>Cisco</v>
          </cell>
        </row>
        <row r="77">
          <cell r="A77" t="str">
            <v>Cisco Systems</v>
          </cell>
        </row>
        <row r="78">
          <cell r="A78" t="str">
            <v>Citibank</v>
          </cell>
        </row>
        <row r="79">
          <cell r="A79" t="str">
            <v>CNPC</v>
          </cell>
        </row>
        <row r="80">
          <cell r="A80" t="str">
            <v>Colorado Sat. Broadcast.</v>
          </cell>
        </row>
        <row r="81">
          <cell r="A81" t="str">
            <v>Colorado Satellite</v>
          </cell>
        </row>
        <row r="82">
          <cell r="A82" t="str">
            <v xml:space="preserve">Communications &amp; Communicate Nepal </v>
          </cell>
        </row>
        <row r="83">
          <cell r="A83" t="str">
            <v>ComSat</v>
          </cell>
        </row>
        <row r="84">
          <cell r="A84" t="str">
            <v>Comsat General</v>
          </cell>
        </row>
        <row r="85">
          <cell r="A85" t="str">
            <v>Comsat/RSI</v>
          </cell>
        </row>
        <row r="86">
          <cell r="A86" t="str">
            <v>Comstar</v>
          </cell>
        </row>
        <row r="87">
          <cell r="A87" t="str">
            <v>ComTonet</v>
          </cell>
        </row>
        <row r="88">
          <cell r="A88" t="str">
            <v>Contract ABC Expnsion</v>
          </cell>
        </row>
        <row r="89">
          <cell r="A89" t="str">
            <v>Convergent Media Systems</v>
          </cell>
        </row>
        <row r="90">
          <cell r="A90" t="str">
            <v>Corporate Access</v>
          </cell>
        </row>
        <row r="91">
          <cell r="A91" t="str">
            <v>Cosatech Satellite Services</v>
          </cell>
        </row>
        <row r="92">
          <cell r="A92" t="str">
            <v>Crawford Group</v>
          </cell>
        </row>
        <row r="93">
          <cell r="A93" t="str">
            <v>Crawford Group, Inc</v>
          </cell>
        </row>
        <row r="94">
          <cell r="A94" t="str">
            <v>Croatel</v>
          </cell>
        </row>
        <row r="95">
          <cell r="A95" t="str">
            <v>Croatel (CCR)</v>
          </cell>
        </row>
        <row r="96">
          <cell r="A96" t="str">
            <v>CSTV</v>
          </cell>
        </row>
        <row r="97">
          <cell r="A97" t="str">
            <v>CSTV. Taiwan</v>
          </cell>
        </row>
        <row r="98">
          <cell r="A98" t="str">
            <v>CyberInternet</v>
          </cell>
        </row>
        <row r="99">
          <cell r="A99" t="str">
            <v>Cyberstar</v>
          </cell>
        </row>
        <row r="100">
          <cell r="A100" t="str">
            <v>Cyberstar Occ Use</v>
          </cell>
        </row>
        <row r="101">
          <cell r="A101" t="str">
            <v>Cyberstar/USA Today</v>
          </cell>
        </row>
        <row r="102">
          <cell r="A102" t="str">
            <v>D. Express</v>
          </cell>
        </row>
        <row r="103">
          <cell r="A103" t="str">
            <v>Danielle Service Inc</v>
          </cell>
        </row>
        <row r="104">
          <cell r="A104" t="str">
            <v>Danielle Services</v>
          </cell>
        </row>
        <row r="105">
          <cell r="A105" t="str">
            <v>Datacom. Beijing</v>
          </cell>
        </row>
        <row r="106">
          <cell r="A106" t="str">
            <v>Delphi Packard</v>
          </cell>
        </row>
        <row r="107">
          <cell r="A107" t="str">
            <v>Deutsche Telekom</v>
          </cell>
        </row>
        <row r="108">
          <cell r="A108" t="str">
            <v>Diners Club</v>
          </cell>
        </row>
        <row r="109">
          <cell r="A109" t="str">
            <v>Disney</v>
          </cell>
        </row>
        <row r="110">
          <cell r="A110" t="str">
            <v>Dispatch Productions</v>
          </cell>
        </row>
        <row r="111">
          <cell r="A111" t="str">
            <v>DKM</v>
          </cell>
        </row>
        <row r="112">
          <cell r="A112" t="str">
            <v>DMS INC.</v>
          </cell>
        </row>
        <row r="113">
          <cell r="A113" t="str">
            <v>DMS LTD</v>
          </cell>
        </row>
        <row r="114">
          <cell r="A114" t="str">
            <v>DVB RCS</v>
          </cell>
        </row>
        <row r="115">
          <cell r="A115" t="str">
            <v>DVB-RCS</v>
          </cell>
        </row>
        <row r="116">
          <cell r="A116" t="str">
            <v>DVB-RCS SIT Test</v>
          </cell>
        </row>
        <row r="117">
          <cell r="A117" t="str">
            <v>E-sat</v>
          </cell>
        </row>
        <row r="118">
          <cell r="A118" t="str">
            <v>Earth TV</v>
          </cell>
        </row>
        <row r="119">
          <cell r="A119" t="str">
            <v>Echostar</v>
          </cell>
        </row>
        <row r="120">
          <cell r="A120" t="str">
            <v>EIT</v>
          </cell>
        </row>
        <row r="121">
          <cell r="A121" t="str">
            <v>Emerald Bay</v>
          </cell>
        </row>
        <row r="122">
          <cell r="A122" t="str">
            <v>EMS Technologies</v>
          </cell>
        </row>
        <row r="123">
          <cell r="A123" t="str">
            <v>Equant</v>
          </cell>
        </row>
        <row r="124">
          <cell r="A124" t="str">
            <v>ERA. Taiwan</v>
          </cell>
        </row>
        <row r="125">
          <cell r="A125" t="str">
            <v>Ericsson</v>
          </cell>
        </row>
        <row r="126">
          <cell r="A126" t="str">
            <v>Esatel</v>
          </cell>
        </row>
        <row r="127">
          <cell r="A127" t="str">
            <v>ETTV</v>
          </cell>
        </row>
        <row r="128">
          <cell r="A128" t="str">
            <v>ETTV America Corp</v>
          </cell>
        </row>
        <row r="129">
          <cell r="A129" t="str">
            <v>Eutelsat</v>
          </cell>
        </row>
        <row r="130">
          <cell r="A130" t="str">
            <v>EVR</v>
          </cell>
        </row>
        <row r="131">
          <cell r="A131" t="str">
            <v>EXPRESS A1R BAD</v>
          </cell>
        </row>
        <row r="132">
          <cell r="A132" t="str">
            <v>EXPRESS A1R GOOD</v>
          </cell>
        </row>
        <row r="133">
          <cell r="A133" t="str">
            <v>EYBL</v>
          </cell>
        </row>
        <row r="134">
          <cell r="A134" t="str">
            <v>FAZ</v>
          </cell>
        </row>
        <row r="135">
          <cell r="A135" t="str">
            <v>FDDI</v>
          </cell>
        </row>
        <row r="136">
          <cell r="A136" t="str">
            <v>Firestone Communications, Inc.</v>
          </cell>
        </row>
        <row r="137">
          <cell r="A137" t="str">
            <v>Florida Dept of Ed.</v>
          </cell>
        </row>
        <row r="138">
          <cell r="A138" t="str">
            <v>Foreign Ministries</v>
          </cell>
        </row>
        <row r="139">
          <cell r="A139" t="str">
            <v>Fox</v>
          </cell>
        </row>
        <row r="140">
          <cell r="A140" t="str">
            <v>Fox Broadcasting Company</v>
          </cell>
        </row>
        <row r="141">
          <cell r="A141" t="str">
            <v>FOX NEWS</v>
          </cell>
        </row>
        <row r="142">
          <cell r="A142" t="str">
            <v>Fox News Channel</v>
          </cell>
        </row>
        <row r="143">
          <cell r="A143" t="str">
            <v>Galaxy Satellite Broadcasting</v>
          </cell>
        </row>
        <row r="144">
          <cell r="A144" t="str">
            <v>Gates</v>
          </cell>
        </row>
        <row r="145">
          <cell r="A145" t="str">
            <v>GDR</v>
          </cell>
        </row>
        <row r="146">
          <cell r="A146" t="str">
            <v>GE Americom</v>
          </cell>
        </row>
        <row r="147">
          <cell r="A147" t="str">
            <v>GE/Americom (Trojan)</v>
          </cell>
        </row>
        <row r="148">
          <cell r="A148" t="str">
            <v>Gebhard Balluff</v>
          </cell>
        </row>
        <row r="149">
          <cell r="A149" t="str">
            <v>Genesis</v>
          </cell>
        </row>
        <row r="150">
          <cell r="A150" t="str">
            <v>Georgia Public TV</v>
          </cell>
        </row>
        <row r="151">
          <cell r="A151" t="str">
            <v>Getrag</v>
          </cell>
        </row>
        <row r="152">
          <cell r="A152" t="str">
            <v>GILAT</v>
          </cell>
        </row>
        <row r="153">
          <cell r="A153" t="str">
            <v>Gilat Satcom Ltd.</v>
          </cell>
        </row>
        <row r="154">
          <cell r="A154" t="str">
            <v>Global Crossing</v>
          </cell>
        </row>
        <row r="155">
          <cell r="A155" t="str">
            <v>Global One Akmerkez</v>
          </cell>
        </row>
        <row r="156">
          <cell r="A156" t="str">
            <v>Global One Eldor</v>
          </cell>
        </row>
        <row r="157">
          <cell r="A157" t="str">
            <v>Global Systems Network</v>
          </cell>
        </row>
        <row r="158">
          <cell r="A158" t="str">
            <v>Globecast</v>
          </cell>
        </row>
        <row r="159">
          <cell r="A159" t="str">
            <v>Globecomm Systems, Inc.</v>
          </cell>
        </row>
        <row r="160">
          <cell r="A160" t="str">
            <v>Globecomm Systems,Inc.</v>
          </cell>
        </row>
        <row r="161">
          <cell r="A161" t="str">
            <v>Glory Network, Inc.</v>
          </cell>
        </row>
        <row r="162">
          <cell r="A162" t="str">
            <v>GoldInfo Information Services</v>
          </cell>
        </row>
        <row r="163">
          <cell r="A163" t="str">
            <v>Gtech</v>
          </cell>
        </row>
        <row r="164">
          <cell r="A164" t="str">
            <v>H&amp;P</v>
          </cell>
        </row>
        <row r="165">
          <cell r="A165" t="str">
            <v>Hallmark</v>
          </cell>
        </row>
        <row r="166">
          <cell r="A166" t="str">
            <v>Hawley</v>
          </cell>
        </row>
        <row r="167">
          <cell r="A167" t="str">
            <v>HBO</v>
          </cell>
        </row>
        <row r="168">
          <cell r="A168" t="str">
            <v>HEARST ARGYLE</v>
          </cell>
        </row>
        <row r="169">
          <cell r="A169" t="str">
            <v>HEARST SPECIAL</v>
          </cell>
        </row>
        <row r="170">
          <cell r="A170" t="str">
            <v>Hess</v>
          </cell>
        </row>
        <row r="171">
          <cell r="A171" t="str">
            <v>Hextel</v>
          </cell>
        </row>
        <row r="172">
          <cell r="A172" t="str">
            <v>HFDKJHF</v>
          </cell>
        </row>
        <row r="173">
          <cell r="A173" t="str">
            <v>HGS</v>
          </cell>
        </row>
        <row r="174">
          <cell r="A174" t="str">
            <v>HNS / A&amp;P Tea Co</v>
          </cell>
        </row>
        <row r="175">
          <cell r="A175" t="str">
            <v>HNS / Lowes</v>
          </cell>
        </row>
        <row r="176">
          <cell r="A176" t="str">
            <v>HNS / Texas Public Safety</v>
          </cell>
        </row>
        <row r="177">
          <cell r="A177" t="str">
            <v>HNS/Edward Jones</v>
          </cell>
        </row>
        <row r="178">
          <cell r="A178" t="str">
            <v>HNS_Chrysler</v>
          </cell>
        </row>
        <row r="179">
          <cell r="A179" t="str">
            <v>Hsinchi</v>
          </cell>
        </row>
        <row r="180">
          <cell r="A180" t="str">
            <v>HTVN (Hispanic TV Nwk)</v>
          </cell>
        </row>
        <row r="181">
          <cell r="A181" t="str">
            <v>Hughes</v>
          </cell>
        </row>
        <row r="182">
          <cell r="A182" t="str">
            <v>Hughes Global Services</v>
          </cell>
        </row>
        <row r="183">
          <cell r="A183" t="str">
            <v>Hughes Global Services, Inc.</v>
          </cell>
        </row>
        <row r="184">
          <cell r="A184" t="str">
            <v>Hughes Network Systems</v>
          </cell>
        </row>
        <row r="185">
          <cell r="A185" t="str">
            <v>Hughes Network Systems/SpaceWays</v>
          </cell>
        </row>
        <row r="186">
          <cell r="A186" t="str">
            <v>Hutchinson/Corporate Acce</v>
          </cell>
        </row>
        <row r="187">
          <cell r="A187" t="str">
            <v>Hutchison</v>
          </cell>
        </row>
        <row r="188">
          <cell r="A188" t="str">
            <v>IAVC</v>
          </cell>
        </row>
        <row r="189">
          <cell r="A189" t="str">
            <v>Ideal</v>
          </cell>
        </row>
        <row r="190">
          <cell r="A190" t="str">
            <v>Ideal Telecom</v>
          </cell>
        </row>
        <row r="191">
          <cell r="A191" t="str">
            <v>IGP</v>
          </cell>
        </row>
        <row r="192">
          <cell r="A192" t="str">
            <v>IGP-Andre Mustart</v>
          </cell>
        </row>
        <row r="193">
          <cell r="A193" t="str">
            <v>iN Demand</v>
          </cell>
        </row>
        <row r="194">
          <cell r="A194" t="str">
            <v>iNDemand</v>
          </cell>
        </row>
        <row r="195">
          <cell r="A195" t="str">
            <v>Interference</v>
          </cell>
        </row>
        <row r="196">
          <cell r="A196" t="str">
            <v>International Television Channel</v>
          </cell>
        </row>
        <row r="197">
          <cell r="A197" t="str">
            <v>InterTECH</v>
          </cell>
        </row>
        <row r="198">
          <cell r="A198" t="str">
            <v>Intralot</v>
          </cell>
        </row>
        <row r="199">
          <cell r="A199" t="str">
            <v>INVSAT</v>
          </cell>
        </row>
        <row r="200">
          <cell r="A200" t="str">
            <v>IREX</v>
          </cell>
        </row>
        <row r="201">
          <cell r="A201" t="str">
            <v>Isle Royale National Park</v>
          </cell>
        </row>
        <row r="202">
          <cell r="A202" t="str">
            <v>ITC^Deltacom</v>
          </cell>
        </row>
        <row r="203">
          <cell r="A203" t="str">
            <v>iTopia</v>
          </cell>
        </row>
        <row r="204">
          <cell r="A204" t="str">
            <v>KB Impulse</v>
          </cell>
        </row>
        <row r="205">
          <cell r="A205" t="str">
            <v>Kelly</v>
          </cell>
        </row>
        <row r="206">
          <cell r="A206" t="str">
            <v>Kinetic</v>
          </cell>
        </row>
        <row r="207">
          <cell r="A207" t="str">
            <v>KingSky. Shenzhen</v>
          </cell>
        </row>
        <row r="208">
          <cell r="A208" t="str">
            <v>Kingston</v>
          </cell>
        </row>
        <row r="209">
          <cell r="A209" t="str">
            <v>Kingston Mediastream</v>
          </cell>
        </row>
        <row r="210">
          <cell r="A210" t="str">
            <v>Kingston UK Lottery</v>
          </cell>
        </row>
        <row r="211">
          <cell r="A211" t="str">
            <v>Kingston-TLI</v>
          </cell>
        </row>
        <row r="212">
          <cell r="A212" t="str">
            <v>LC Communications</v>
          </cell>
        </row>
        <row r="213">
          <cell r="A213" t="str">
            <v>Lehigh University (LESN)</v>
          </cell>
        </row>
        <row r="214">
          <cell r="A214" t="str">
            <v>Linde+Wiemann</v>
          </cell>
        </row>
        <row r="215">
          <cell r="A215" t="str">
            <v>Lloyd Schuhfabriken</v>
          </cell>
        </row>
        <row r="216">
          <cell r="A216" t="str">
            <v>LORAL SKYNET</v>
          </cell>
        </row>
        <row r="217">
          <cell r="A217" t="str">
            <v>Loral Skynet DVB-RCS</v>
          </cell>
        </row>
        <row r="218">
          <cell r="A218" t="str">
            <v>Loral Skynet Forward Link</v>
          </cell>
        </row>
        <row r="219">
          <cell r="A219" t="str">
            <v>Loral Skynet Return Link</v>
          </cell>
        </row>
        <row r="220">
          <cell r="A220" t="str">
            <v>Loral Skynet SIT Xpole Test Slot</v>
          </cell>
        </row>
        <row r="221">
          <cell r="A221" t="str">
            <v>Louisiana Educational TV</v>
          </cell>
        </row>
        <row r="222">
          <cell r="A222" t="str">
            <v>Lucas Wiring</v>
          </cell>
        </row>
        <row r="223">
          <cell r="A223" t="str">
            <v>Lyman Brothers</v>
          </cell>
        </row>
        <row r="224">
          <cell r="A224" t="str">
            <v>Macau Jockey Club. Macau</v>
          </cell>
        </row>
        <row r="225">
          <cell r="A225" t="str">
            <v>Maharishi Univ</v>
          </cell>
        </row>
        <row r="226">
          <cell r="A226" t="str">
            <v>Malta Centre</v>
          </cell>
        </row>
        <row r="227">
          <cell r="A227" t="str">
            <v>Marshall Communications</v>
          </cell>
        </row>
        <row r="228">
          <cell r="A228" t="str">
            <v>MCI Government Services</v>
          </cell>
        </row>
        <row r="229">
          <cell r="A229" t="str">
            <v>MCI Worldcom</v>
          </cell>
        </row>
        <row r="230">
          <cell r="A230" t="str">
            <v>Mega Internet</v>
          </cell>
        </row>
        <row r="231">
          <cell r="A231" t="str">
            <v>MegaInternet</v>
          </cell>
        </row>
        <row r="232">
          <cell r="A232" t="str">
            <v>Metro</v>
          </cell>
        </row>
        <row r="233">
          <cell r="A233" t="str">
            <v>Metro AG</v>
          </cell>
        </row>
        <row r="234">
          <cell r="A234" t="str">
            <v>Metrocall</v>
          </cell>
        </row>
        <row r="235">
          <cell r="A235" t="str">
            <v>Microspace</v>
          </cell>
        </row>
        <row r="236">
          <cell r="A236" t="str">
            <v>Minnesota Sat (MnSAT)</v>
          </cell>
        </row>
        <row r="237">
          <cell r="A237" t="str">
            <v>Moen</v>
          </cell>
        </row>
        <row r="238">
          <cell r="A238" t="str">
            <v>Monti and Hiem</v>
          </cell>
        </row>
        <row r="239">
          <cell r="A239" t="str">
            <v>Mood Media</v>
          </cell>
        </row>
        <row r="240">
          <cell r="A240" t="str">
            <v>Morris Communications</v>
          </cell>
        </row>
        <row r="241">
          <cell r="A241" t="str">
            <v>Muslim TV</v>
          </cell>
        </row>
        <row r="242">
          <cell r="A242" t="str">
            <v>Myriad Telecom, Inc</v>
          </cell>
        </row>
        <row r="243">
          <cell r="A243" t="str">
            <v>NaCanCo</v>
          </cell>
        </row>
        <row r="244">
          <cell r="A244" t="str">
            <v>National Broadcasting Company, Inc.</v>
          </cell>
        </row>
        <row r="245">
          <cell r="A245" t="str">
            <v>National Broadcasting Company, Inc. (NBC)</v>
          </cell>
        </row>
        <row r="246">
          <cell r="A246" t="str">
            <v>Naval Research Labs</v>
          </cell>
        </row>
        <row r="247">
          <cell r="A247" t="str">
            <v>NBC</v>
          </cell>
        </row>
        <row r="248">
          <cell r="A248" t="str">
            <v>NBC P/T Special</v>
          </cell>
        </row>
        <row r="249">
          <cell r="A249" t="str">
            <v>Nebraska ETC</v>
          </cell>
        </row>
        <row r="250">
          <cell r="A250" t="str">
            <v>NEP (NE Paging &amp; Ucom)</v>
          </cell>
        </row>
        <row r="251">
          <cell r="A251" t="str">
            <v>Nessco</v>
          </cell>
        </row>
        <row r="252">
          <cell r="A252" t="str">
            <v>NetDuet</v>
          </cell>
        </row>
        <row r="253">
          <cell r="A253" t="str">
            <v>Neterra</v>
          </cell>
        </row>
        <row r="254">
          <cell r="A254" t="str">
            <v>NetSat Express</v>
          </cell>
        </row>
        <row r="255">
          <cell r="A255" t="str">
            <v>Neuber</v>
          </cell>
        </row>
        <row r="256">
          <cell r="A256" t="str">
            <v>News International</v>
          </cell>
        </row>
        <row r="257">
          <cell r="A257" t="str">
            <v>Nokia</v>
          </cell>
        </row>
        <row r="258">
          <cell r="A258" t="str">
            <v>Nokia STAR</v>
          </cell>
        </row>
        <row r="259">
          <cell r="A259" t="str">
            <v>Novolink</v>
          </cell>
        </row>
        <row r="260">
          <cell r="A260" t="str">
            <v>NOZEMA</v>
          </cell>
        </row>
        <row r="261">
          <cell r="A261" t="str">
            <v>NSN</v>
          </cell>
        </row>
        <row r="262">
          <cell r="A262" t="str">
            <v>NTL</v>
          </cell>
        </row>
        <row r="263">
          <cell r="A263" t="str">
            <v>Ocean Comm dba OlympuSAT</v>
          </cell>
        </row>
        <row r="264">
          <cell r="A264" t="str">
            <v>OPEN</v>
          </cell>
        </row>
        <row r="265">
          <cell r="A265" t="str">
            <v>Orion Satellite Services</v>
          </cell>
        </row>
        <row r="266">
          <cell r="A266" t="str">
            <v>Otto Versand</v>
          </cell>
        </row>
        <row r="267">
          <cell r="A267" t="str">
            <v>P/ Special NBC</v>
          </cell>
        </row>
        <row r="268">
          <cell r="A268" t="str">
            <v>P/T</v>
          </cell>
        </row>
        <row r="269">
          <cell r="A269" t="str">
            <v>P/T (Special)</v>
          </cell>
        </row>
        <row r="270">
          <cell r="A270" t="str">
            <v>P/T CBS Cxr1</v>
          </cell>
        </row>
        <row r="271">
          <cell r="A271" t="str">
            <v>P/T CBS Cxr2</v>
          </cell>
        </row>
        <row r="272">
          <cell r="A272" t="str">
            <v>P/T CBS Cxr3</v>
          </cell>
        </row>
        <row r="273">
          <cell r="A273" t="str">
            <v>P/T CBS Cxr4</v>
          </cell>
        </row>
        <row r="274">
          <cell r="A274" t="str">
            <v>P/T CBS Cxr5</v>
          </cell>
        </row>
        <row r="275">
          <cell r="A275" t="str">
            <v>P/T MULTI</v>
          </cell>
        </row>
        <row r="276">
          <cell r="A276" t="str">
            <v xml:space="preserve">P/T Special </v>
          </cell>
        </row>
        <row r="277">
          <cell r="A277" t="str">
            <v>P/T SPECIAL ASCENT MEDIA</v>
          </cell>
        </row>
        <row r="278">
          <cell r="A278" t="str">
            <v>P/T Special CBS</v>
          </cell>
        </row>
        <row r="279">
          <cell r="A279" t="str">
            <v>P/T Special Danielle Services</v>
          </cell>
        </row>
        <row r="280">
          <cell r="A280" t="str">
            <v>P/T SPECIAL NBC</v>
          </cell>
        </row>
        <row r="281">
          <cell r="A281" t="str">
            <v>Pacific Century Cyberworks</v>
          </cell>
        </row>
        <row r="282">
          <cell r="A282" t="str">
            <v>Paging Network. Taiwan</v>
          </cell>
        </row>
        <row r="283">
          <cell r="A283" t="str">
            <v>Palmtree Communications</v>
          </cell>
        </row>
        <row r="284">
          <cell r="A284" t="str">
            <v>PBS</v>
          </cell>
        </row>
        <row r="285">
          <cell r="A285" t="str">
            <v>PCTV (Satmex)</v>
          </cell>
        </row>
        <row r="286">
          <cell r="A286" t="str">
            <v>PetroCom</v>
          </cell>
        </row>
        <row r="287">
          <cell r="A287" t="str">
            <v>Petrotime International</v>
          </cell>
        </row>
        <row r="288">
          <cell r="A288" t="str">
            <v>Pittsburgh Int Teleport</v>
          </cell>
        </row>
        <row r="289">
          <cell r="A289" t="str">
            <v>Pittsburgh Intl Teleport</v>
          </cell>
        </row>
        <row r="290">
          <cell r="A290" t="str">
            <v>Playboy</v>
          </cell>
        </row>
        <row r="291">
          <cell r="A291" t="str">
            <v>Plenexis</v>
          </cell>
        </row>
        <row r="292">
          <cell r="A292" t="str">
            <v>Polish Television USA</v>
          </cell>
        </row>
        <row r="293">
          <cell r="A293" t="str">
            <v>Polycom</v>
          </cell>
        </row>
        <row r="294">
          <cell r="A294" t="str">
            <v>PPPAA</v>
          </cell>
        </row>
        <row r="295">
          <cell r="A295" t="str">
            <v>Price Waterhouse</v>
          </cell>
        </row>
        <row r="296">
          <cell r="A296" t="str">
            <v>Procom</v>
          </cell>
        </row>
        <row r="297">
          <cell r="A297" t="str">
            <v>QQWPOIO</v>
          </cell>
        </row>
        <row r="298">
          <cell r="A298" t="str">
            <v>Quantum Networks</v>
          </cell>
        </row>
        <row r="299">
          <cell r="A299" t="str">
            <v>Radio Muzyka Fakty</v>
          </cell>
        </row>
        <row r="300">
          <cell r="A300" t="str">
            <v>Radio Sunshine</v>
          </cell>
        </row>
        <row r="301">
          <cell r="A301" t="str">
            <v>Radio TV Amistad</v>
          </cell>
        </row>
        <row r="302">
          <cell r="A302" t="str">
            <v>Raiffeisen</v>
          </cell>
        </row>
        <row r="303">
          <cell r="A303" t="str">
            <v>Raytheon</v>
          </cell>
        </row>
        <row r="304">
          <cell r="A304" t="str">
            <v>Reach</v>
          </cell>
        </row>
        <row r="305">
          <cell r="A305" t="str">
            <v>Research Inst for Inform</v>
          </cell>
        </row>
        <row r="306">
          <cell r="A306" t="str">
            <v>Return Link Slot #13</v>
          </cell>
        </row>
        <row r="307">
          <cell r="A307" t="str">
            <v>Return Link Slot #14</v>
          </cell>
        </row>
        <row r="308">
          <cell r="A308" t="str">
            <v>Return Link Slot #15</v>
          </cell>
        </row>
        <row r="309">
          <cell r="A309" t="str">
            <v>Return Link Slot #16</v>
          </cell>
        </row>
        <row r="310">
          <cell r="A310" t="str">
            <v>Return Link Slot #17</v>
          </cell>
        </row>
        <row r="311">
          <cell r="A311" t="str">
            <v>Return Link Slot #18</v>
          </cell>
        </row>
        <row r="312">
          <cell r="A312" t="str">
            <v>Return Link Slot #19</v>
          </cell>
        </row>
        <row r="313">
          <cell r="A313" t="str">
            <v>Return Link Slot #20</v>
          </cell>
        </row>
        <row r="314">
          <cell r="A314" t="str">
            <v>Return Link Slot #21</v>
          </cell>
        </row>
        <row r="315">
          <cell r="A315" t="str">
            <v>REWE</v>
          </cell>
        </row>
        <row r="316">
          <cell r="A316" t="str">
            <v>RFE</v>
          </cell>
        </row>
        <row r="317">
          <cell r="A317" t="str">
            <v>Richardson Electronics</v>
          </cell>
        </row>
        <row r="318">
          <cell r="A318" t="str">
            <v>RiteNet</v>
          </cell>
        </row>
        <row r="319">
          <cell r="A319" t="str">
            <v>RMF / FM</v>
          </cell>
        </row>
        <row r="320">
          <cell r="A320" t="str">
            <v>Royal Telecam International</v>
          </cell>
        </row>
        <row r="321">
          <cell r="A321" t="str">
            <v>RTI Cambodia</v>
          </cell>
        </row>
        <row r="322">
          <cell r="A322" t="str">
            <v>Russian Media Group</v>
          </cell>
        </row>
        <row r="323">
          <cell r="A323" t="str">
            <v>Russian Media Group (RTN)</v>
          </cell>
        </row>
        <row r="324">
          <cell r="A324" t="str">
            <v>Satmex</v>
          </cell>
        </row>
        <row r="325">
          <cell r="A325" t="str">
            <v>Savy Net-Tech</v>
          </cell>
        </row>
        <row r="326">
          <cell r="A326" t="str">
            <v>SCC Lan T1</v>
          </cell>
        </row>
        <row r="327">
          <cell r="A327" t="str">
            <v>SCETV</v>
          </cell>
        </row>
        <row r="328">
          <cell r="A328" t="str">
            <v>SFIG</v>
          </cell>
        </row>
        <row r="329">
          <cell r="A329" t="str">
            <v>Siemens</v>
          </cell>
        </row>
        <row r="330">
          <cell r="A330" t="str">
            <v>SingTel</v>
          </cell>
        </row>
        <row r="331">
          <cell r="A331" t="str">
            <v>SingTel/Bukhari Telecom Co.</v>
          </cell>
        </row>
        <row r="332">
          <cell r="A332" t="str">
            <v>Sinosat / CNPC</v>
          </cell>
        </row>
        <row r="333">
          <cell r="A333" t="str">
            <v>Sirius Radio</v>
          </cell>
        </row>
        <row r="334">
          <cell r="A334" t="str">
            <v>SITA</v>
          </cell>
        </row>
        <row r="335">
          <cell r="A335" t="str">
            <v>Skylight Corporation</v>
          </cell>
        </row>
        <row r="336">
          <cell r="A336" t="str">
            <v>Skynet</v>
          </cell>
        </row>
        <row r="337">
          <cell r="A337" t="str">
            <v>Skynet (India)</v>
          </cell>
        </row>
        <row r="338">
          <cell r="A338" t="str">
            <v>Skynet do Brasil</v>
          </cell>
        </row>
        <row r="339">
          <cell r="A339" t="str">
            <v>Skynet Test</v>
          </cell>
        </row>
        <row r="340">
          <cell r="A340" t="str">
            <v>SkynetLan T1</v>
          </cell>
        </row>
        <row r="341">
          <cell r="A341" t="str">
            <v>SMS</v>
          </cell>
        </row>
        <row r="342">
          <cell r="A342" t="str">
            <v>SOLA Communications, Inc.</v>
          </cell>
        </row>
        <row r="343">
          <cell r="A343" t="str">
            <v>Sonera</v>
          </cell>
        </row>
        <row r="344">
          <cell r="A344" t="str">
            <v>Sony</v>
          </cell>
        </row>
        <row r="345">
          <cell r="A345" t="str">
            <v>South Carolina (SCTV)</v>
          </cell>
        </row>
        <row r="346">
          <cell r="A346" t="str">
            <v>Space Connection</v>
          </cell>
        </row>
        <row r="347">
          <cell r="A347" t="str">
            <v>SpaceCom Systems</v>
          </cell>
        </row>
        <row r="348">
          <cell r="A348" t="str">
            <v>Spaceline</v>
          </cell>
        </row>
        <row r="349">
          <cell r="A349" t="str">
            <v>Spacelink</v>
          </cell>
        </row>
        <row r="350">
          <cell r="A350" t="str">
            <v>Spacenet</v>
          </cell>
        </row>
        <row r="351">
          <cell r="A351" t="str">
            <v>Special Operations</v>
          </cell>
        </row>
        <row r="352">
          <cell r="A352" t="str">
            <v>Spice Hot Entertainment</v>
          </cell>
        </row>
        <row r="353">
          <cell r="A353" t="str">
            <v>ST Teleport</v>
          </cell>
        </row>
        <row r="354">
          <cell r="A354" t="str">
            <v>ST Teleport (RigNet)</v>
          </cell>
        </row>
        <row r="355">
          <cell r="A355" t="str">
            <v>StarBand</v>
          </cell>
        </row>
        <row r="356">
          <cell r="A356" t="str">
            <v>StarWarrior</v>
          </cell>
        </row>
        <row r="357">
          <cell r="A357" t="str">
            <v>State Farm</v>
          </cell>
        </row>
        <row r="358">
          <cell r="A358" t="str">
            <v xml:space="preserve">Steinel </v>
          </cell>
        </row>
        <row r="359">
          <cell r="A359" t="str">
            <v>Stratos</v>
          </cell>
        </row>
        <row r="360">
          <cell r="A360" t="str">
            <v>Subic Bay Satellite Systems</v>
          </cell>
        </row>
        <row r="361">
          <cell r="A361" t="str">
            <v>Swe-Dish Satellite</v>
          </cell>
        </row>
        <row r="362">
          <cell r="A362" t="str">
            <v>Swissphone</v>
          </cell>
        </row>
        <row r="363">
          <cell r="A363" t="str">
            <v>T-Systems</v>
          </cell>
        </row>
        <row r="364">
          <cell r="A364" t="str">
            <v>T-Systems (Corporate Access)</v>
          </cell>
        </row>
        <row r="365">
          <cell r="A365" t="str">
            <v>Teamcom</v>
          </cell>
        </row>
        <row r="366">
          <cell r="A366" t="str">
            <v>Tele Danmark</v>
          </cell>
        </row>
        <row r="367">
          <cell r="A367" t="str">
            <v>Telecine</v>
          </cell>
        </row>
        <row r="368">
          <cell r="A368" t="str">
            <v>Telecom Danmark</v>
          </cell>
        </row>
        <row r="369">
          <cell r="A369" t="str">
            <v>Telecom Italia</v>
          </cell>
        </row>
        <row r="370">
          <cell r="A370" t="str">
            <v>Telecom Italia (Trojan)</v>
          </cell>
        </row>
        <row r="371">
          <cell r="A371" t="str">
            <v>Telecom Malaysia</v>
          </cell>
        </row>
        <row r="372">
          <cell r="A372" t="str">
            <v>Telecommunications International, Inc.</v>
          </cell>
        </row>
        <row r="373">
          <cell r="A373" t="str">
            <v>Telenor Netherlands</v>
          </cell>
        </row>
        <row r="374">
          <cell r="A374" t="str">
            <v>Teleport UK</v>
          </cell>
        </row>
        <row r="375">
          <cell r="A375" t="str">
            <v>Telesat</v>
          </cell>
        </row>
        <row r="376">
          <cell r="A376" t="str">
            <v>Telespazio</v>
          </cell>
        </row>
        <row r="377">
          <cell r="A377" t="str">
            <v>Televisa</v>
          </cell>
        </row>
        <row r="378">
          <cell r="A378" t="str">
            <v>Television Broadcasts</v>
          </cell>
        </row>
        <row r="379">
          <cell r="A379" t="str">
            <v>TEST</v>
          </cell>
        </row>
        <row r="380">
          <cell r="A380" t="str">
            <v>The Spaceconnection, Inc.</v>
          </cell>
        </row>
        <row r="381">
          <cell r="A381" t="str">
            <v>Thompson</v>
          </cell>
        </row>
        <row r="382">
          <cell r="A382" t="str">
            <v>Thorium Network Services</v>
          </cell>
        </row>
        <row r="383">
          <cell r="A383" t="str">
            <v>Tower Automotive</v>
          </cell>
        </row>
        <row r="384">
          <cell r="A384" t="str">
            <v>Transpac</v>
          </cell>
        </row>
        <row r="385">
          <cell r="A385" t="str">
            <v>Transpac (France Telecom)</v>
          </cell>
        </row>
        <row r="386">
          <cell r="A386" t="str">
            <v>Transvideo</v>
          </cell>
        </row>
        <row r="387">
          <cell r="A387" t="str">
            <v>TRI CHRISTIAN TV</v>
          </cell>
        </row>
        <row r="388">
          <cell r="A388" t="str">
            <v>Tri-Christian Television</v>
          </cell>
        </row>
        <row r="389">
          <cell r="A389" t="str">
            <v>Triaton</v>
          </cell>
        </row>
        <row r="390">
          <cell r="A390" t="str">
            <v>Triaton GmbH</v>
          </cell>
        </row>
        <row r="391">
          <cell r="A391" t="str">
            <v>Tribune</v>
          </cell>
        </row>
        <row r="392">
          <cell r="A392" t="str">
            <v>Tribune Hilton</v>
          </cell>
        </row>
        <row r="393">
          <cell r="A393" t="str">
            <v>Trinity</v>
          </cell>
        </row>
        <row r="394">
          <cell r="A394" t="str">
            <v>TV Globo</v>
          </cell>
        </row>
        <row r="395">
          <cell r="A395" t="str">
            <v>TV Plus Media</v>
          </cell>
        </row>
        <row r="396">
          <cell r="A396" t="str">
            <v>TV Plus/One Leader Comm</v>
          </cell>
        </row>
        <row r="397">
          <cell r="A397" t="str">
            <v>TVB</v>
          </cell>
        </row>
        <row r="398">
          <cell r="A398" t="str">
            <v>TVBS-DTH</v>
          </cell>
        </row>
        <row r="399">
          <cell r="A399" t="str">
            <v>TVE-RS</v>
          </cell>
        </row>
        <row r="400">
          <cell r="A400" t="str">
            <v>UNISAT</v>
          </cell>
        </row>
        <row r="401">
          <cell r="A401" t="str">
            <v>Unitel</v>
          </cell>
        </row>
        <row r="402">
          <cell r="A402" t="str">
            <v>UNIVERSIDAD PEDAGOGICA Y TECHN</v>
          </cell>
        </row>
        <row r="403">
          <cell r="A403" t="str">
            <v>UPC</v>
          </cell>
        </row>
        <row r="404">
          <cell r="A404" t="str">
            <v>UPTC</v>
          </cell>
        </row>
        <row r="405">
          <cell r="A405" t="str">
            <v>URBAN AMERICAN</v>
          </cell>
        </row>
        <row r="406">
          <cell r="A406" t="str">
            <v>USA Today</v>
          </cell>
        </row>
        <row r="407">
          <cell r="A407" t="str">
            <v>USAF</v>
          </cell>
        </row>
        <row r="408">
          <cell r="A408" t="str">
            <v>Verestar</v>
          </cell>
        </row>
        <row r="409">
          <cell r="A409" t="str">
            <v>Viacom</v>
          </cell>
        </row>
        <row r="410">
          <cell r="A410" t="str">
            <v>ViaSat</v>
          </cell>
        </row>
        <row r="411">
          <cell r="A411" t="str">
            <v>Vicom</v>
          </cell>
        </row>
        <row r="412">
          <cell r="A412" t="str">
            <v>Vintage</v>
          </cell>
        </row>
        <row r="413">
          <cell r="A413" t="str">
            <v>Visa</v>
          </cell>
        </row>
        <row r="414">
          <cell r="A414" t="str">
            <v>VISA INTERNATIONAL SERVICE</v>
          </cell>
        </row>
        <row r="415">
          <cell r="A415" t="str">
            <v>Vista Sat Comm</v>
          </cell>
        </row>
        <row r="416">
          <cell r="A416" t="str">
            <v>Vox2 Healthcare, L.L.C.</v>
          </cell>
        </row>
        <row r="417">
          <cell r="A417" t="str">
            <v>VSat-Sat</v>
          </cell>
        </row>
        <row r="418">
          <cell r="A418" t="str">
            <v>VYVX</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Notes to Development"/>
      <sheetName val="Summary"/>
      <sheetName val="Actual Net Rev Req"/>
      <sheetName val="Actual Gross Rev Req"/>
      <sheetName val="Actual Sch 1 Rev Req"/>
      <sheetName val="A-1 (Act. Rev Credit) "/>
      <sheetName val="A-2 (Act. Divisor) "/>
      <sheetName val="A-3 ( Act. ADIT)"/>
      <sheetName val="A-4 (Act. Excluded Assets) "/>
      <sheetName val="A-5 (Act Depreciation Rate)"/>
      <sheetName val="A-6 (Act Taxes Other)"/>
      <sheetName val="A-7 (Act. RTO Directed Proj)"/>
      <sheetName val="A-8 (Act. Sponsor) "/>
      <sheetName val="A-9 (Act. Incentive Projects)"/>
      <sheetName val="A-10 (Act. A&amp;G)"/>
      <sheetName val="A-11 (Act 13 Mo &amp; BOY-EOY Aver)"/>
      <sheetName val="TU (True-Up)"/>
      <sheetName val="RTO Project Smry"/>
      <sheetName val="Spon Project Smry"/>
      <sheetName val="Projected Net Rev Req"/>
      <sheetName val="Projected Gross Rev Req"/>
      <sheetName val="Projected Schedule 1 Rev Req"/>
      <sheetName val="P-1 (Trans Plant)"/>
      <sheetName val="P-2 (Exp. &amp; Rev. Credits)"/>
      <sheetName val="P-3 (Trans. Network Load)"/>
      <sheetName val="P-4 (Proj. RTO Directed)"/>
      <sheetName val="P-5 (Sponsored Projects) "/>
    </sheetNames>
    <sheetDataSet>
      <sheetData sheetId="0" refreshError="1"/>
      <sheetData sheetId="1" refreshError="1"/>
      <sheetData sheetId="2" refreshError="1"/>
      <sheetData sheetId="3" refreshError="1"/>
      <sheetData sheetId="4" refreshError="1">
        <row r="39">
          <cell r="M39">
            <v>183359399.53846154</v>
          </cell>
        </row>
        <row r="42">
          <cell r="K42">
            <v>1</v>
          </cell>
        </row>
        <row r="156">
          <cell r="K156">
            <v>4.3009977375187969E-2</v>
          </cell>
        </row>
        <row r="194">
          <cell r="M194">
            <v>1.898472513614197E-2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
      <sheetName val="log"/>
      <sheetName val="Offer_Value"/>
      <sheetName val="Forward Curves"/>
    </sheetNames>
    <sheetDataSet>
      <sheetData sheetId="0" refreshError="1"/>
      <sheetData sheetId="1" refreshError="1">
        <row r="2">
          <cell r="A2">
            <v>36871</v>
          </cell>
          <cell r="B2">
            <v>19747684.676977403</v>
          </cell>
          <cell r="C2">
            <v>41476591.969697088</v>
          </cell>
          <cell r="D2">
            <v>31624545.093866769</v>
          </cell>
        </row>
        <row r="3">
          <cell r="A3">
            <v>36872</v>
          </cell>
          <cell r="B3">
            <v>20329162.818263318</v>
          </cell>
          <cell r="C3">
            <v>41455589.93258068</v>
          </cell>
          <cell r="D3">
            <v>31613356.161898252</v>
          </cell>
        </row>
        <row r="4">
          <cell r="A4">
            <v>36873</v>
          </cell>
          <cell r="B4">
            <v>20007669.204480212</v>
          </cell>
          <cell r="C4">
            <v>38443977.149326935</v>
          </cell>
          <cell r="D4">
            <v>31602161.022218544</v>
          </cell>
        </row>
        <row r="5">
          <cell r="A5">
            <v>36874</v>
          </cell>
          <cell r="B5">
            <v>18196543.823898382</v>
          </cell>
          <cell r="C5">
            <v>27014533.205937713</v>
          </cell>
          <cell r="D5">
            <v>27662769.42473698</v>
          </cell>
        </row>
        <row r="6">
          <cell r="A6">
            <v>36875</v>
          </cell>
          <cell r="B6">
            <v>18982030.197664648</v>
          </cell>
          <cell r="C6">
            <v>29358428.020846445</v>
          </cell>
          <cell r="D6">
            <v>27654059.933368877</v>
          </cell>
        </row>
        <row r="7">
          <cell r="A7">
            <v>36876</v>
          </cell>
        </row>
        <row r="8">
          <cell r="A8">
            <v>36877</v>
          </cell>
        </row>
        <row r="9">
          <cell r="A9">
            <v>36878</v>
          </cell>
          <cell r="B9">
            <v>16581969.498042641</v>
          </cell>
          <cell r="C9">
            <v>25111531.956776187</v>
          </cell>
          <cell r="D9">
            <v>26630918.76663778</v>
          </cell>
        </row>
        <row r="10">
          <cell r="A10">
            <v>36879</v>
          </cell>
          <cell r="B10">
            <v>17103034.497307215</v>
          </cell>
          <cell r="C10">
            <v>25062023.496590931</v>
          </cell>
          <cell r="D10">
            <v>26622729.518348858</v>
          </cell>
        </row>
        <row r="11">
          <cell r="A11">
            <v>36880</v>
          </cell>
          <cell r="B11">
            <v>13090925.921442755</v>
          </cell>
          <cell r="C11">
            <v>20088552.113040041</v>
          </cell>
          <cell r="D11">
            <v>21594681.199939765</v>
          </cell>
        </row>
        <row r="12">
          <cell r="A12">
            <v>36881</v>
          </cell>
        </row>
        <row r="13">
          <cell r="A13">
            <v>36882</v>
          </cell>
        </row>
        <row r="14">
          <cell r="A14">
            <v>36883</v>
          </cell>
        </row>
        <row r="15">
          <cell r="A15">
            <v>36884</v>
          </cell>
        </row>
        <row r="16">
          <cell r="A16">
            <v>36885</v>
          </cell>
        </row>
        <row r="17">
          <cell r="A17">
            <v>36886</v>
          </cell>
        </row>
        <row r="18">
          <cell r="A18">
            <v>36887</v>
          </cell>
        </row>
        <row r="19">
          <cell r="A19">
            <v>36888</v>
          </cell>
        </row>
        <row r="20">
          <cell r="A20">
            <v>36889</v>
          </cell>
        </row>
        <row r="21">
          <cell r="A21">
            <v>36890</v>
          </cell>
        </row>
        <row r="22">
          <cell r="A22">
            <v>36891</v>
          </cell>
        </row>
        <row r="23">
          <cell r="A23">
            <v>36892</v>
          </cell>
        </row>
        <row r="24">
          <cell r="A24">
            <v>36893</v>
          </cell>
        </row>
        <row r="25">
          <cell r="A25">
            <v>36894</v>
          </cell>
          <cell r="B25">
            <v>11726980.287109973</v>
          </cell>
          <cell r="C25">
            <v>21247274.018170431</v>
          </cell>
          <cell r="D25">
            <v>23225451.958970312</v>
          </cell>
        </row>
        <row r="26">
          <cell r="A26">
            <v>36895</v>
          </cell>
          <cell r="B26">
            <v>10844614.013357455</v>
          </cell>
          <cell r="C26">
            <v>21235927.243156884</v>
          </cell>
          <cell r="D26">
            <v>23217166.799713973</v>
          </cell>
        </row>
        <row r="27">
          <cell r="A27">
            <v>36896</v>
          </cell>
          <cell r="B27">
            <v>10711686.809907285</v>
          </cell>
          <cell r="C27">
            <v>19996375.363194939</v>
          </cell>
          <cell r="D27">
            <v>23401859.969474513</v>
          </cell>
        </row>
        <row r="28">
          <cell r="A28">
            <v>36897</v>
          </cell>
        </row>
        <row r="29">
          <cell r="A29">
            <v>36898</v>
          </cell>
        </row>
        <row r="30">
          <cell r="A30">
            <v>36899</v>
          </cell>
          <cell r="B30">
            <v>10968313.869173497</v>
          </cell>
          <cell r="C30">
            <v>20740553.126030341</v>
          </cell>
          <cell r="D30">
            <v>24290332.173937574</v>
          </cell>
        </row>
        <row r="31">
          <cell r="A31">
            <v>36900</v>
          </cell>
          <cell r="B31">
            <v>10520093.418664079</v>
          </cell>
          <cell r="C31">
            <v>18925781.577693708</v>
          </cell>
          <cell r="D31">
            <v>22748822.677889023</v>
          </cell>
        </row>
        <row r="32">
          <cell r="A32">
            <v>36901</v>
          </cell>
          <cell r="B32">
            <v>10416434.054027673</v>
          </cell>
          <cell r="C32">
            <v>24180655.924037989</v>
          </cell>
          <cell r="D32">
            <v>22739765.392673813</v>
          </cell>
        </row>
        <row r="33">
          <cell r="A33">
            <v>36902</v>
          </cell>
          <cell r="B33">
            <v>9989621.0112026669</v>
          </cell>
          <cell r="C33">
            <v>18603363.478503969</v>
          </cell>
          <cell r="D33">
            <v>21219512.232783366</v>
          </cell>
        </row>
        <row r="34">
          <cell r="A34">
            <v>36903</v>
          </cell>
          <cell r="B34">
            <v>10441906.885880383</v>
          </cell>
          <cell r="C34">
            <v>18291455.959143601</v>
          </cell>
          <cell r="D34">
            <v>20607118.917349331</v>
          </cell>
        </row>
        <row r="35">
          <cell r="A35">
            <v>36904</v>
          </cell>
        </row>
        <row r="36">
          <cell r="A36">
            <v>36905</v>
          </cell>
        </row>
        <row r="37">
          <cell r="A37">
            <v>36906</v>
          </cell>
          <cell r="B37">
            <v>10467309.551937519</v>
          </cell>
          <cell r="C37">
            <v>17361102.966880962</v>
          </cell>
          <cell r="D37">
            <v>19295503.101033583</v>
          </cell>
        </row>
        <row r="38">
          <cell r="A38">
            <v>36907</v>
          </cell>
          <cell r="B38">
            <v>10459602.523519199</v>
          </cell>
          <cell r="C38">
            <v>17348535.284834489</v>
          </cell>
          <cell r="D38">
            <v>19286164.22500661</v>
          </cell>
        </row>
        <row r="39">
          <cell r="A39">
            <v>36908</v>
          </cell>
          <cell r="B39">
            <v>10637477.298199529</v>
          </cell>
          <cell r="C39">
            <v>17671122.336877067</v>
          </cell>
          <cell r="D39">
            <v>19629099.473271452</v>
          </cell>
        </row>
        <row r="40">
          <cell r="A40">
            <v>36909</v>
          </cell>
          <cell r="B40">
            <v>10995738.956751009</v>
          </cell>
          <cell r="C40">
            <v>18452327.966234837</v>
          </cell>
          <cell r="D40">
            <v>21260358.373966865</v>
          </cell>
        </row>
        <row r="41">
          <cell r="A41">
            <v>36910</v>
          </cell>
          <cell r="B41">
            <v>10663796.022479452</v>
          </cell>
          <cell r="C41">
            <v>18165949.618490428</v>
          </cell>
          <cell r="D41">
            <v>20896204.901932783</v>
          </cell>
        </row>
        <row r="42">
          <cell r="A42">
            <v>36913</v>
          </cell>
          <cell r="B42">
            <v>10714292.656678865</v>
          </cell>
          <cell r="C42">
            <v>19319291.211899094</v>
          </cell>
          <cell r="D42">
            <v>21023349.972710148</v>
          </cell>
        </row>
        <row r="43">
          <cell r="A43">
            <v>36914</v>
          </cell>
          <cell r="B43">
            <v>10561958.866244385</v>
          </cell>
          <cell r="C43">
            <v>19306938.996438593</v>
          </cell>
          <cell r="D43">
            <v>21014079.505759384</v>
          </cell>
        </row>
        <row r="44">
          <cell r="A44">
            <v>36915</v>
          </cell>
          <cell r="B44">
            <v>10099865.555071961</v>
          </cell>
          <cell r="C44">
            <v>19046945.142904386</v>
          </cell>
          <cell r="D44">
            <v>20880401.199090693</v>
          </cell>
        </row>
        <row r="45">
          <cell r="A45">
            <v>36916</v>
          </cell>
          <cell r="B45">
            <v>10559310.282285549</v>
          </cell>
          <cell r="C45">
            <v>19383366.718628563</v>
          </cell>
          <cell r="D45">
            <v>21549892.540011611</v>
          </cell>
        </row>
        <row r="46">
          <cell r="A46">
            <v>36917</v>
          </cell>
          <cell r="B46">
            <v>10557049.240513002</v>
          </cell>
          <cell r="C46">
            <v>18961643.911366045</v>
          </cell>
          <cell r="D46">
            <v>21038418.559920616</v>
          </cell>
        </row>
        <row r="47">
          <cell r="A47">
            <v>36920</v>
          </cell>
          <cell r="B47">
            <v>9911347.5685862955</v>
          </cell>
          <cell r="C47">
            <v>17836927.753669798</v>
          </cell>
          <cell r="D47">
            <v>20012992.941514593</v>
          </cell>
        </row>
        <row r="48">
          <cell r="A48">
            <v>36921</v>
          </cell>
          <cell r="B48">
            <v>11424817.660802411</v>
          </cell>
          <cell r="C48">
            <v>19772797.937928163</v>
          </cell>
          <cell r="D48">
            <v>20974996.123772163</v>
          </cell>
        </row>
        <row r="49">
          <cell r="A49">
            <v>36922</v>
          </cell>
          <cell r="B49">
            <v>10981112.823655032</v>
          </cell>
          <cell r="C49">
            <v>19345596.925232448</v>
          </cell>
          <cell r="D49">
            <v>19980170.571258109</v>
          </cell>
        </row>
        <row r="50">
          <cell r="A50">
            <v>36923</v>
          </cell>
          <cell r="B50">
            <v>10981112.823655032</v>
          </cell>
          <cell r="C50">
            <v>19345596.925232448</v>
          </cell>
          <cell r="D50">
            <v>19980170.571258109</v>
          </cell>
        </row>
        <row r="51">
          <cell r="A51">
            <v>36924</v>
          </cell>
          <cell r="B51">
            <v>10254710.710918175</v>
          </cell>
          <cell r="C51">
            <v>18924004.371012237</v>
          </cell>
          <cell r="D51">
            <v>19700170.718226947</v>
          </cell>
        </row>
        <row r="52">
          <cell r="A52">
            <v>36927</v>
          </cell>
          <cell r="B52">
            <v>10470651.309335416</v>
          </cell>
          <cell r="C52">
            <v>18771163.682242911</v>
          </cell>
          <cell r="D52">
            <v>19485248.660601154</v>
          </cell>
        </row>
        <row r="53">
          <cell r="A53">
            <v>36928</v>
          </cell>
          <cell r="B53">
            <v>11165058.471774496</v>
          </cell>
          <cell r="C53">
            <v>19581572.320155736</v>
          </cell>
          <cell r="D53">
            <v>19769051.341368053</v>
          </cell>
        </row>
        <row r="54">
          <cell r="A54">
            <v>36929</v>
          </cell>
          <cell r="B54">
            <v>10893141.758987892</v>
          </cell>
          <cell r="C54">
            <v>19159107.147364974</v>
          </cell>
          <cell r="D54">
            <v>19353499.905029859</v>
          </cell>
        </row>
        <row r="55">
          <cell r="A55">
            <v>36930</v>
          </cell>
          <cell r="B55">
            <v>9742835.0890560932</v>
          </cell>
          <cell r="C55">
            <v>18038175.91746429</v>
          </cell>
          <cell r="D55">
            <v>18497728.086987115</v>
          </cell>
        </row>
        <row r="56">
          <cell r="A56">
            <v>36931</v>
          </cell>
          <cell r="B56">
            <v>9999892.5434658099</v>
          </cell>
          <cell r="C56">
            <v>19104770.786341295</v>
          </cell>
          <cell r="D56">
            <v>18648464.371180728</v>
          </cell>
        </row>
        <row r="57">
          <cell r="A57">
            <v>36934</v>
          </cell>
          <cell r="B57">
            <v>10010573.676399721</v>
          </cell>
          <cell r="C57">
            <v>19274878.762049217</v>
          </cell>
          <cell r="D57">
            <v>18971885.78889735</v>
          </cell>
        </row>
        <row r="58">
          <cell r="A58">
            <v>36935</v>
          </cell>
          <cell r="B58">
            <v>10147939.495791942</v>
          </cell>
          <cell r="C58">
            <v>19085960.588534288</v>
          </cell>
          <cell r="D58">
            <v>18869184.945235789</v>
          </cell>
        </row>
        <row r="59">
          <cell r="A59">
            <v>36936</v>
          </cell>
          <cell r="B59">
            <v>9446368.13010085</v>
          </cell>
          <cell r="C59">
            <v>18703704.628075536</v>
          </cell>
          <cell r="D59">
            <v>18670250.802944146</v>
          </cell>
        </row>
        <row r="60">
          <cell r="A60">
            <v>36937</v>
          </cell>
          <cell r="B60">
            <v>10058122.150522577</v>
          </cell>
          <cell r="C60">
            <v>19630264.885451537</v>
          </cell>
          <cell r="D60">
            <v>19416368.924870513</v>
          </cell>
        </row>
        <row r="61">
          <cell r="A61">
            <v>36938</v>
          </cell>
          <cell r="B61">
            <v>9872561.7960242666</v>
          </cell>
          <cell r="C61">
            <v>19276722.154891029</v>
          </cell>
          <cell r="D61">
            <v>19068561.657035876</v>
          </cell>
        </row>
        <row r="62">
          <cell r="A62">
            <v>36941</v>
          </cell>
        </row>
        <row r="63">
          <cell r="A63">
            <v>36942</v>
          </cell>
          <cell r="B63">
            <v>9793132.7210171744</v>
          </cell>
          <cell r="C63">
            <v>19086163.973505553</v>
          </cell>
          <cell r="D63">
            <v>18789108.728107583</v>
          </cell>
        </row>
        <row r="64">
          <cell r="A64">
            <v>36943</v>
          </cell>
          <cell r="B64">
            <v>10271807.743603654</v>
          </cell>
          <cell r="C64">
            <v>19621688.111857817</v>
          </cell>
          <cell r="D64">
            <v>19239230.454358514</v>
          </cell>
        </row>
        <row r="65">
          <cell r="A65">
            <v>36944</v>
          </cell>
          <cell r="B65">
            <v>10433784.87566499</v>
          </cell>
          <cell r="C65">
            <v>19880287.774347819</v>
          </cell>
          <cell r="D65">
            <v>19462778.361221015</v>
          </cell>
        </row>
        <row r="66">
          <cell r="A66">
            <v>36945</v>
          </cell>
          <cell r="B66">
            <v>10454568.375055242</v>
          </cell>
          <cell r="C66">
            <v>19791677.201867122</v>
          </cell>
          <cell r="D66">
            <v>19356773.080570348</v>
          </cell>
        </row>
        <row r="67">
          <cell r="A67">
            <v>36948</v>
          </cell>
          <cell r="B67">
            <v>10356483.147666864</v>
          </cell>
          <cell r="C67">
            <v>19640596.869749412</v>
          </cell>
          <cell r="D67">
            <v>19228094.048483528</v>
          </cell>
        </row>
        <row r="68">
          <cell r="A68">
            <v>36949</v>
          </cell>
          <cell r="B68">
            <v>10433556.046335138</v>
          </cell>
          <cell r="C68">
            <v>19839981.226307217</v>
          </cell>
          <cell r="D68">
            <v>19132607.179810628</v>
          </cell>
        </row>
        <row r="69">
          <cell r="A69">
            <v>36950</v>
          </cell>
          <cell r="B69">
            <v>10082388.778191421</v>
          </cell>
          <cell r="C69">
            <v>19306077.878911588</v>
          </cell>
          <cell r="D69">
            <v>18589377.915873911</v>
          </cell>
        </row>
        <row r="70">
          <cell r="A70">
            <v>36951</v>
          </cell>
        </row>
        <row r="71">
          <cell r="A71">
            <v>36952</v>
          </cell>
          <cell r="B71">
            <v>10652449.154016944</v>
          </cell>
          <cell r="C71">
            <v>18725589.62416992</v>
          </cell>
          <cell r="D71">
            <v>18516405.526619729</v>
          </cell>
        </row>
        <row r="72">
          <cell r="A72">
            <v>36955</v>
          </cell>
          <cell r="B72">
            <v>10069050.511222979</v>
          </cell>
          <cell r="C72">
            <v>18003748.614362221</v>
          </cell>
          <cell r="D72">
            <v>18171600.908202074</v>
          </cell>
        </row>
        <row r="73">
          <cell r="A73">
            <v>36956</v>
          </cell>
          <cell r="B73">
            <v>10081841.939620223</v>
          </cell>
          <cell r="C73">
            <v>17551060.090047192</v>
          </cell>
          <cell r="D73">
            <v>17911132.853111934</v>
          </cell>
        </row>
        <row r="74">
          <cell r="A74">
            <v>36957</v>
          </cell>
          <cell r="B74">
            <v>10183100.701210164</v>
          </cell>
          <cell r="C74">
            <v>17554799.796206579</v>
          </cell>
          <cell r="D74">
            <v>17805139.374740198</v>
          </cell>
        </row>
        <row r="75">
          <cell r="A75">
            <v>36958</v>
          </cell>
          <cell r="B75">
            <v>9810289.4658397548</v>
          </cell>
          <cell r="C75">
            <v>17305493.909898549</v>
          </cell>
          <cell r="D75">
            <v>17483071.444814295</v>
          </cell>
        </row>
        <row r="76">
          <cell r="A76">
            <v>36959</v>
          </cell>
          <cell r="B76">
            <v>10230180.612449808</v>
          </cell>
          <cell r="C76">
            <v>17691068.870608423</v>
          </cell>
          <cell r="D76">
            <v>17473693.763518091</v>
          </cell>
        </row>
        <row r="77">
          <cell r="A77">
            <v>36962</v>
          </cell>
          <cell r="B77">
            <v>11070784.130018916</v>
          </cell>
          <cell r="C77">
            <v>19129628.165865239</v>
          </cell>
          <cell r="D77">
            <v>18547338.863773461</v>
          </cell>
        </row>
        <row r="78">
          <cell r="A78">
            <v>36963</v>
          </cell>
          <cell r="B78">
            <v>10927335.964952279</v>
          </cell>
          <cell r="C78">
            <v>18922979.565290865</v>
          </cell>
          <cell r="D78">
            <v>18412035.482537657</v>
          </cell>
        </row>
        <row r="79">
          <cell r="A79">
            <v>36964</v>
          </cell>
          <cell r="B79">
            <v>11435368.971299127</v>
          </cell>
          <cell r="C79">
            <v>18967007.504656114</v>
          </cell>
          <cell r="D79">
            <v>18379684.122528777</v>
          </cell>
        </row>
        <row r="80">
          <cell r="A80">
            <v>36965</v>
          </cell>
          <cell r="B80">
            <v>11470400.930385115</v>
          </cell>
          <cell r="C80">
            <v>19394473.400893446</v>
          </cell>
          <cell r="D80">
            <v>18939860.467065945</v>
          </cell>
        </row>
        <row r="81">
          <cell r="A81">
            <v>36966</v>
          </cell>
          <cell r="B81">
            <v>10965246.782046426</v>
          </cell>
          <cell r="C81">
            <v>19163704.190897293</v>
          </cell>
          <cell r="D81">
            <v>18996498.841330227</v>
          </cell>
        </row>
        <row r="82">
          <cell r="A82">
            <v>36969</v>
          </cell>
          <cell r="B82">
            <v>9436813.7360558845</v>
          </cell>
          <cell r="C82">
            <v>16405246.311772866</v>
          </cell>
          <cell r="D82">
            <v>16647994.740785195</v>
          </cell>
        </row>
        <row r="83">
          <cell r="A83">
            <v>36970</v>
          </cell>
          <cell r="B83">
            <v>9407936.5291859098</v>
          </cell>
          <cell r="C83">
            <v>16296045.978534073</v>
          </cell>
          <cell r="D83">
            <v>16701948.587913297</v>
          </cell>
        </row>
        <row r="84">
          <cell r="A84">
            <v>36971</v>
          </cell>
          <cell r="B84">
            <v>9400070.5888954271</v>
          </cell>
          <cell r="C84">
            <v>16344148.410459293</v>
          </cell>
          <cell r="D84">
            <v>16580098.82632274</v>
          </cell>
        </row>
        <row r="85">
          <cell r="A85">
            <v>36972</v>
          </cell>
          <cell r="B85">
            <v>9383657.827892907</v>
          </cell>
          <cell r="C85">
            <v>16407216.175751144</v>
          </cell>
          <cell r="D85">
            <v>17106166.294376541</v>
          </cell>
        </row>
        <row r="86">
          <cell r="A86">
            <v>36973</v>
          </cell>
          <cell r="B86">
            <v>8617235.456374066</v>
          </cell>
          <cell r="C86">
            <v>16354943.163469506</v>
          </cell>
          <cell r="D86">
            <v>17302791.958467573</v>
          </cell>
        </row>
        <row r="87">
          <cell r="A87">
            <v>36976</v>
          </cell>
          <cell r="B87">
            <v>8743313.6896918174</v>
          </cell>
          <cell r="C87">
            <v>16284231.110368762</v>
          </cell>
          <cell r="D87">
            <v>17389985.711957362</v>
          </cell>
        </row>
        <row r="88">
          <cell r="A88">
            <v>36977</v>
          </cell>
          <cell r="B88">
            <v>8641854.6527331229</v>
          </cell>
          <cell r="C88">
            <v>16011188.215861123</v>
          </cell>
          <cell r="D88">
            <v>17100921.574446358</v>
          </cell>
        </row>
        <row r="89">
          <cell r="A89">
            <v>36978</v>
          </cell>
          <cell r="B89">
            <v>8315788.3848471968</v>
          </cell>
          <cell r="C89">
            <v>15204485.119872931</v>
          </cell>
          <cell r="D89">
            <v>16774336.049800994</v>
          </cell>
        </row>
        <row r="90">
          <cell r="A90">
            <v>36979</v>
          </cell>
          <cell r="B90">
            <v>8547225.5039873384</v>
          </cell>
          <cell r="C90">
            <v>15714815.562329169</v>
          </cell>
          <cell r="D90">
            <v>16951530.489253912</v>
          </cell>
        </row>
        <row r="91">
          <cell r="A91">
            <v>36980</v>
          </cell>
          <cell r="B91">
            <v>5791338.6635964457</v>
          </cell>
          <cell r="C91">
            <v>16235567.118480286</v>
          </cell>
          <cell r="D91">
            <v>17265538.696414676</v>
          </cell>
        </row>
        <row r="92">
          <cell r="A92">
            <v>36983</v>
          </cell>
          <cell r="B92">
            <v>5854847.3177724397</v>
          </cell>
          <cell r="C92">
            <v>15935016.765743544</v>
          </cell>
          <cell r="D92">
            <v>15861842.435142286</v>
          </cell>
        </row>
        <row r="93">
          <cell r="A93">
            <v>36984</v>
          </cell>
        </row>
        <row r="94">
          <cell r="A94">
            <v>36985</v>
          </cell>
        </row>
        <row r="95">
          <cell r="A95">
            <v>36986</v>
          </cell>
        </row>
        <row r="96">
          <cell r="A96">
            <v>36987</v>
          </cell>
        </row>
        <row r="97">
          <cell r="A97">
            <v>36990</v>
          </cell>
        </row>
        <row r="98">
          <cell r="A98">
            <v>36991</v>
          </cell>
        </row>
        <row r="99">
          <cell r="A99">
            <v>36992</v>
          </cell>
        </row>
        <row r="100">
          <cell r="A100">
            <v>36993</v>
          </cell>
        </row>
        <row r="101">
          <cell r="A101">
            <v>36994</v>
          </cell>
        </row>
        <row r="102">
          <cell r="A102">
            <v>36997</v>
          </cell>
        </row>
        <row r="103">
          <cell r="A103">
            <v>36998</v>
          </cell>
        </row>
        <row r="104">
          <cell r="A104">
            <v>36999</v>
          </cell>
        </row>
        <row r="105">
          <cell r="A105">
            <v>37000</v>
          </cell>
        </row>
        <row r="106">
          <cell r="A106">
            <v>37001</v>
          </cell>
        </row>
        <row r="107">
          <cell r="A107">
            <v>37004</v>
          </cell>
        </row>
        <row r="108">
          <cell r="A108">
            <v>37005</v>
          </cell>
        </row>
        <row r="109">
          <cell r="A109">
            <v>37006</v>
          </cell>
        </row>
        <row r="110">
          <cell r="A110">
            <v>37007</v>
          </cell>
        </row>
        <row r="111">
          <cell r="A111">
            <v>37008</v>
          </cell>
        </row>
        <row r="112">
          <cell r="A112">
            <v>37011</v>
          </cell>
        </row>
        <row r="113">
          <cell r="A113">
            <v>37012</v>
          </cell>
        </row>
        <row r="114">
          <cell r="A114">
            <v>37013</v>
          </cell>
        </row>
        <row r="115">
          <cell r="A115">
            <v>37014</v>
          </cell>
        </row>
        <row r="116">
          <cell r="A116">
            <v>37015</v>
          </cell>
        </row>
        <row r="117">
          <cell r="A117">
            <v>37018</v>
          </cell>
        </row>
        <row r="118">
          <cell r="A118">
            <v>37019</v>
          </cell>
        </row>
        <row r="119">
          <cell r="A119">
            <v>37020</v>
          </cell>
        </row>
        <row r="120">
          <cell r="A120">
            <v>37021</v>
          </cell>
        </row>
        <row r="121">
          <cell r="A121">
            <v>37022</v>
          </cell>
        </row>
        <row r="122">
          <cell r="A122">
            <v>37025</v>
          </cell>
        </row>
        <row r="123">
          <cell r="A123">
            <v>37026</v>
          </cell>
        </row>
        <row r="124">
          <cell r="A124">
            <v>37027</v>
          </cell>
        </row>
        <row r="125">
          <cell r="A125">
            <v>37028</v>
          </cell>
        </row>
        <row r="126">
          <cell r="A126">
            <v>37029</v>
          </cell>
        </row>
        <row r="127">
          <cell r="A127">
            <v>37032</v>
          </cell>
        </row>
        <row r="128">
          <cell r="A128">
            <v>37033</v>
          </cell>
        </row>
        <row r="129">
          <cell r="A129">
            <v>37034</v>
          </cell>
        </row>
        <row r="130">
          <cell r="A130">
            <v>37035</v>
          </cell>
        </row>
        <row r="131">
          <cell r="A131">
            <v>37036</v>
          </cell>
        </row>
        <row r="132">
          <cell r="A132">
            <v>37039</v>
          </cell>
        </row>
        <row r="133">
          <cell r="A133">
            <v>37040</v>
          </cell>
        </row>
        <row r="134">
          <cell r="A134">
            <v>37041</v>
          </cell>
        </row>
        <row r="135">
          <cell r="A135">
            <v>37042</v>
          </cell>
        </row>
        <row r="136">
          <cell r="A136">
            <v>37043</v>
          </cell>
        </row>
        <row r="137">
          <cell r="A137">
            <v>37046</v>
          </cell>
        </row>
        <row r="138">
          <cell r="A138">
            <v>37047</v>
          </cell>
        </row>
        <row r="139">
          <cell r="A139">
            <v>37048</v>
          </cell>
        </row>
        <row r="140">
          <cell r="A140">
            <v>37049</v>
          </cell>
        </row>
        <row r="141">
          <cell r="A141">
            <v>37050</v>
          </cell>
        </row>
        <row r="142">
          <cell r="A142">
            <v>37053</v>
          </cell>
        </row>
        <row r="143">
          <cell r="A143">
            <v>37054</v>
          </cell>
        </row>
        <row r="144">
          <cell r="A144">
            <v>37055</v>
          </cell>
        </row>
        <row r="145">
          <cell r="A145">
            <v>37056</v>
          </cell>
        </row>
        <row r="146">
          <cell r="A146">
            <v>37057</v>
          </cell>
        </row>
        <row r="147">
          <cell r="A147">
            <v>37060</v>
          </cell>
        </row>
        <row r="148">
          <cell r="A148">
            <v>37061</v>
          </cell>
        </row>
        <row r="149">
          <cell r="A149">
            <v>37062</v>
          </cell>
        </row>
        <row r="150">
          <cell r="A150">
            <v>37063</v>
          </cell>
        </row>
        <row r="151">
          <cell r="A151">
            <v>37064</v>
          </cell>
        </row>
        <row r="152">
          <cell r="A152">
            <v>37067</v>
          </cell>
        </row>
        <row r="153">
          <cell r="A153">
            <v>37068</v>
          </cell>
        </row>
        <row r="154">
          <cell r="A154">
            <v>37069</v>
          </cell>
        </row>
        <row r="155">
          <cell r="A155">
            <v>37070</v>
          </cell>
        </row>
        <row r="156">
          <cell r="A156">
            <v>37071</v>
          </cell>
        </row>
        <row r="157">
          <cell r="A157">
            <v>37074</v>
          </cell>
        </row>
        <row r="158">
          <cell r="A158">
            <v>37075</v>
          </cell>
        </row>
        <row r="159">
          <cell r="A159">
            <v>37076</v>
          </cell>
        </row>
        <row r="160">
          <cell r="A160">
            <v>37077</v>
          </cell>
        </row>
        <row r="161">
          <cell r="A161">
            <v>37078</v>
          </cell>
        </row>
        <row r="162">
          <cell r="A162">
            <v>37081</v>
          </cell>
        </row>
        <row r="163">
          <cell r="A163">
            <v>37082</v>
          </cell>
        </row>
        <row r="164">
          <cell r="A164">
            <v>37083</v>
          </cell>
        </row>
        <row r="165">
          <cell r="A165">
            <v>37084</v>
          </cell>
        </row>
        <row r="166">
          <cell r="A166">
            <v>37085</v>
          </cell>
        </row>
        <row r="167">
          <cell r="A167">
            <v>37088</v>
          </cell>
        </row>
        <row r="168">
          <cell r="A168">
            <v>37089</v>
          </cell>
        </row>
        <row r="169">
          <cell r="A169">
            <v>37090</v>
          </cell>
        </row>
        <row r="170">
          <cell r="A170">
            <v>37091</v>
          </cell>
        </row>
        <row r="171">
          <cell r="A171">
            <v>37092</v>
          </cell>
        </row>
        <row r="172">
          <cell r="A172">
            <v>37095</v>
          </cell>
        </row>
        <row r="173">
          <cell r="A173">
            <v>37096</v>
          </cell>
        </row>
        <row r="174">
          <cell r="A174">
            <v>37097</v>
          </cell>
        </row>
        <row r="175">
          <cell r="A175">
            <v>37098</v>
          </cell>
        </row>
        <row r="176">
          <cell r="A176">
            <v>37099</v>
          </cell>
        </row>
        <row r="177">
          <cell r="A177">
            <v>37102</v>
          </cell>
        </row>
        <row r="178">
          <cell r="A178">
            <v>37103</v>
          </cell>
        </row>
        <row r="179">
          <cell r="A179">
            <v>37104</v>
          </cell>
        </row>
        <row r="180">
          <cell r="A180">
            <v>37105</v>
          </cell>
        </row>
        <row r="181">
          <cell r="A181">
            <v>37106</v>
          </cell>
        </row>
        <row r="182">
          <cell r="A182">
            <v>37109</v>
          </cell>
        </row>
        <row r="183">
          <cell r="A183">
            <v>37110</v>
          </cell>
        </row>
        <row r="184">
          <cell r="A184">
            <v>37111</v>
          </cell>
        </row>
        <row r="185">
          <cell r="A185">
            <v>37112</v>
          </cell>
        </row>
        <row r="186">
          <cell r="A186">
            <v>37113</v>
          </cell>
        </row>
        <row r="187">
          <cell r="A187">
            <v>37116</v>
          </cell>
        </row>
        <row r="188">
          <cell r="A188">
            <v>37117</v>
          </cell>
        </row>
        <row r="189">
          <cell r="A189">
            <v>37118</v>
          </cell>
        </row>
        <row r="190">
          <cell r="A190">
            <v>37119</v>
          </cell>
        </row>
        <row r="191">
          <cell r="A191">
            <v>37120</v>
          </cell>
        </row>
        <row r="192">
          <cell r="A192">
            <v>37123</v>
          </cell>
        </row>
        <row r="193">
          <cell r="A193">
            <v>37124</v>
          </cell>
        </row>
        <row r="194">
          <cell r="A194">
            <v>37125</v>
          </cell>
        </row>
        <row r="195">
          <cell r="A195">
            <v>37126</v>
          </cell>
        </row>
        <row r="196">
          <cell r="A196">
            <v>37127</v>
          </cell>
        </row>
        <row r="197">
          <cell r="A197">
            <v>37130</v>
          </cell>
        </row>
        <row r="198">
          <cell r="A198">
            <v>37131</v>
          </cell>
        </row>
        <row r="199">
          <cell r="A199">
            <v>37132</v>
          </cell>
        </row>
        <row r="200">
          <cell r="A200">
            <v>37133</v>
          </cell>
        </row>
        <row r="201">
          <cell r="A201">
            <v>37134</v>
          </cell>
        </row>
        <row r="202">
          <cell r="A202">
            <v>37137</v>
          </cell>
        </row>
        <row r="203">
          <cell r="A203">
            <v>37138</v>
          </cell>
        </row>
        <row r="204">
          <cell r="A204">
            <v>37139</v>
          </cell>
        </row>
        <row r="205">
          <cell r="A205">
            <v>37140</v>
          </cell>
        </row>
        <row r="206">
          <cell r="A206">
            <v>37141</v>
          </cell>
        </row>
        <row r="207">
          <cell r="A207">
            <v>37144</v>
          </cell>
        </row>
        <row r="208">
          <cell r="A208">
            <v>37145</v>
          </cell>
        </row>
        <row r="209">
          <cell r="A209">
            <v>37146</v>
          </cell>
        </row>
        <row r="210">
          <cell r="A210">
            <v>37147</v>
          </cell>
        </row>
        <row r="211">
          <cell r="A211">
            <v>37148</v>
          </cell>
        </row>
        <row r="212">
          <cell r="A212">
            <v>37151</v>
          </cell>
        </row>
        <row r="213">
          <cell r="A213">
            <v>37152</v>
          </cell>
        </row>
        <row r="214">
          <cell r="A214">
            <v>37153</v>
          </cell>
        </row>
        <row r="215">
          <cell r="A215">
            <v>37154</v>
          </cell>
        </row>
        <row r="216">
          <cell r="A216">
            <v>37155</v>
          </cell>
        </row>
        <row r="217">
          <cell r="A217">
            <v>37158</v>
          </cell>
        </row>
        <row r="218">
          <cell r="A218">
            <v>37159</v>
          </cell>
        </row>
        <row r="219">
          <cell r="A219">
            <v>37160</v>
          </cell>
        </row>
        <row r="220">
          <cell r="A220">
            <v>37161</v>
          </cell>
        </row>
        <row r="221">
          <cell r="A221">
            <v>37162</v>
          </cell>
        </row>
        <row r="222">
          <cell r="A222">
            <v>37165</v>
          </cell>
        </row>
        <row r="223">
          <cell r="A223">
            <v>37166</v>
          </cell>
        </row>
        <row r="224">
          <cell r="A224">
            <v>37167</v>
          </cell>
        </row>
        <row r="225">
          <cell r="A225">
            <v>37168</v>
          </cell>
        </row>
        <row r="226">
          <cell r="A226">
            <v>37169</v>
          </cell>
        </row>
        <row r="227">
          <cell r="A227">
            <v>37172</v>
          </cell>
        </row>
        <row r="228">
          <cell r="A228">
            <v>37173</v>
          </cell>
        </row>
        <row r="229">
          <cell r="A229">
            <v>37174</v>
          </cell>
        </row>
        <row r="230">
          <cell r="A230">
            <v>37175</v>
          </cell>
        </row>
        <row r="231">
          <cell r="A231">
            <v>37176</v>
          </cell>
        </row>
        <row r="232">
          <cell r="A232">
            <v>37179</v>
          </cell>
        </row>
        <row r="233">
          <cell r="A233">
            <v>37180</v>
          </cell>
        </row>
        <row r="234">
          <cell r="A234">
            <v>37181</v>
          </cell>
        </row>
        <row r="235">
          <cell r="A235">
            <v>37182</v>
          </cell>
        </row>
        <row r="236">
          <cell r="A236">
            <v>37183</v>
          </cell>
        </row>
        <row r="237">
          <cell r="A237">
            <v>37186</v>
          </cell>
        </row>
        <row r="238">
          <cell r="A238">
            <v>37187</v>
          </cell>
        </row>
        <row r="239">
          <cell r="A239">
            <v>37188</v>
          </cell>
        </row>
        <row r="240">
          <cell r="A240">
            <v>37189</v>
          </cell>
        </row>
        <row r="241">
          <cell r="A241">
            <v>37190</v>
          </cell>
        </row>
        <row r="242">
          <cell r="A242">
            <v>37193</v>
          </cell>
        </row>
        <row r="243">
          <cell r="A243">
            <v>37194</v>
          </cell>
        </row>
        <row r="244">
          <cell r="A244">
            <v>37195</v>
          </cell>
        </row>
        <row r="245">
          <cell r="A245">
            <v>37196</v>
          </cell>
        </row>
        <row r="246">
          <cell r="A246">
            <v>37197</v>
          </cell>
        </row>
        <row r="247">
          <cell r="A247">
            <v>37200</v>
          </cell>
        </row>
        <row r="248">
          <cell r="A248">
            <v>37201</v>
          </cell>
        </row>
        <row r="249">
          <cell r="A249">
            <v>37202</v>
          </cell>
        </row>
        <row r="250">
          <cell r="A250">
            <v>37203</v>
          </cell>
        </row>
        <row r="251">
          <cell r="A251">
            <v>37204</v>
          </cell>
        </row>
        <row r="252">
          <cell r="A252">
            <v>37207</v>
          </cell>
        </row>
        <row r="253">
          <cell r="A253">
            <v>37208</v>
          </cell>
        </row>
        <row r="254">
          <cell r="A254">
            <v>37209</v>
          </cell>
        </row>
        <row r="255">
          <cell r="A255">
            <v>37210</v>
          </cell>
        </row>
        <row r="256">
          <cell r="A256">
            <v>37211</v>
          </cell>
        </row>
        <row r="257">
          <cell r="A257">
            <v>37214</v>
          </cell>
        </row>
        <row r="258">
          <cell r="A258">
            <v>37215</v>
          </cell>
        </row>
        <row r="259">
          <cell r="A259">
            <v>37216</v>
          </cell>
        </row>
        <row r="260">
          <cell r="A260">
            <v>37217</v>
          </cell>
        </row>
        <row r="261">
          <cell r="A261">
            <v>37218</v>
          </cell>
        </row>
        <row r="262">
          <cell r="A262">
            <v>37221</v>
          </cell>
        </row>
        <row r="263">
          <cell r="A263">
            <v>37222</v>
          </cell>
        </row>
        <row r="264">
          <cell r="A264">
            <v>37223</v>
          </cell>
        </row>
        <row r="265">
          <cell r="A265">
            <v>37224</v>
          </cell>
        </row>
        <row r="266">
          <cell r="A266">
            <v>37225</v>
          </cell>
        </row>
        <row r="267">
          <cell r="A267">
            <v>37228</v>
          </cell>
        </row>
        <row r="268">
          <cell r="A268">
            <v>37229</v>
          </cell>
        </row>
        <row r="269">
          <cell r="A269">
            <v>37230</v>
          </cell>
        </row>
        <row r="270">
          <cell r="A270">
            <v>37231</v>
          </cell>
        </row>
        <row r="271">
          <cell r="A271">
            <v>37232</v>
          </cell>
        </row>
        <row r="272">
          <cell r="A272">
            <v>37235</v>
          </cell>
        </row>
        <row r="273">
          <cell r="A273">
            <v>37236</v>
          </cell>
        </row>
        <row r="274">
          <cell r="A274">
            <v>37237</v>
          </cell>
        </row>
        <row r="275">
          <cell r="A275">
            <v>37238</v>
          </cell>
        </row>
        <row r="276">
          <cell r="A276">
            <v>37239</v>
          </cell>
        </row>
        <row r="277">
          <cell r="A277">
            <v>37242</v>
          </cell>
        </row>
        <row r="278">
          <cell r="A278">
            <v>37243</v>
          </cell>
        </row>
        <row r="279">
          <cell r="A279">
            <v>37244</v>
          </cell>
        </row>
        <row r="280">
          <cell r="A280">
            <v>37245</v>
          </cell>
        </row>
        <row r="281">
          <cell r="A281">
            <v>37246</v>
          </cell>
        </row>
        <row r="282">
          <cell r="A282">
            <v>37249</v>
          </cell>
        </row>
        <row r="283">
          <cell r="A283">
            <v>37250</v>
          </cell>
        </row>
        <row r="284">
          <cell r="A284">
            <v>37251</v>
          </cell>
        </row>
        <row r="285">
          <cell r="A285">
            <v>37252</v>
          </cell>
        </row>
        <row r="286">
          <cell r="A286">
            <v>37253</v>
          </cell>
        </row>
        <row r="287">
          <cell r="A287">
            <v>37256</v>
          </cell>
        </row>
        <row r="288">
          <cell r="A288">
            <v>37257</v>
          </cell>
        </row>
        <row r="289">
          <cell r="A289">
            <v>37258</v>
          </cell>
        </row>
        <row r="290">
          <cell r="A290">
            <v>37259</v>
          </cell>
        </row>
        <row r="291">
          <cell r="A291">
            <v>37260</v>
          </cell>
        </row>
        <row r="292">
          <cell r="A292">
            <v>37263</v>
          </cell>
        </row>
        <row r="293">
          <cell r="A293">
            <v>37264</v>
          </cell>
        </row>
        <row r="294">
          <cell r="A294">
            <v>37265</v>
          </cell>
        </row>
        <row r="295">
          <cell r="A295">
            <v>37266</v>
          </cell>
        </row>
        <row r="296">
          <cell r="A296">
            <v>37267</v>
          </cell>
        </row>
        <row r="297">
          <cell r="A297">
            <v>37270</v>
          </cell>
        </row>
        <row r="298">
          <cell r="A298">
            <v>37271</v>
          </cell>
        </row>
        <row r="299">
          <cell r="A299">
            <v>37272</v>
          </cell>
        </row>
        <row r="300">
          <cell r="A300">
            <v>37273</v>
          </cell>
        </row>
        <row r="301">
          <cell r="A301">
            <v>37274</v>
          </cell>
        </row>
        <row r="302">
          <cell r="A302">
            <v>37277</v>
          </cell>
        </row>
        <row r="303">
          <cell r="A303">
            <v>37278</v>
          </cell>
        </row>
        <row r="304">
          <cell r="A304">
            <v>37279</v>
          </cell>
        </row>
        <row r="305">
          <cell r="A305">
            <v>37280</v>
          </cell>
        </row>
        <row r="306">
          <cell r="A306">
            <v>37281</v>
          </cell>
        </row>
        <row r="307">
          <cell r="A307">
            <v>37284</v>
          </cell>
        </row>
        <row r="308">
          <cell r="A308">
            <v>37285</v>
          </cell>
        </row>
        <row r="309">
          <cell r="A309">
            <v>37286</v>
          </cell>
        </row>
        <row r="310">
          <cell r="A310">
            <v>37287</v>
          </cell>
        </row>
        <row r="311">
          <cell r="A311">
            <v>37288</v>
          </cell>
        </row>
        <row r="312">
          <cell r="A312">
            <v>37291</v>
          </cell>
        </row>
        <row r="313">
          <cell r="A313">
            <v>37292</v>
          </cell>
        </row>
        <row r="314">
          <cell r="A314">
            <v>37293</v>
          </cell>
        </row>
        <row r="315">
          <cell r="A315">
            <v>37294</v>
          </cell>
        </row>
        <row r="316">
          <cell r="A316">
            <v>37295</v>
          </cell>
        </row>
        <row r="317">
          <cell r="A317">
            <v>37298</v>
          </cell>
        </row>
        <row r="318">
          <cell r="A318">
            <v>37299</v>
          </cell>
        </row>
        <row r="319">
          <cell r="A319">
            <v>37300</v>
          </cell>
        </row>
        <row r="320">
          <cell r="A320">
            <v>37301</v>
          </cell>
        </row>
        <row r="321">
          <cell r="A321">
            <v>37302</v>
          </cell>
        </row>
        <row r="322">
          <cell r="A322">
            <v>37305</v>
          </cell>
        </row>
        <row r="323">
          <cell r="A323">
            <v>37306</v>
          </cell>
        </row>
        <row r="324">
          <cell r="A324">
            <v>37307</v>
          </cell>
        </row>
        <row r="325">
          <cell r="A325">
            <v>37308</v>
          </cell>
        </row>
        <row r="326">
          <cell r="A326">
            <v>37309</v>
          </cell>
        </row>
        <row r="327">
          <cell r="A327">
            <v>37312</v>
          </cell>
        </row>
        <row r="328">
          <cell r="A328">
            <v>37313</v>
          </cell>
        </row>
        <row r="329">
          <cell r="A329">
            <v>37314</v>
          </cell>
        </row>
        <row r="330">
          <cell r="A330">
            <v>37315</v>
          </cell>
        </row>
        <row r="331">
          <cell r="A331">
            <v>37316</v>
          </cell>
        </row>
        <row r="332">
          <cell r="A332">
            <v>37319</v>
          </cell>
        </row>
        <row r="333">
          <cell r="A333">
            <v>37320</v>
          </cell>
        </row>
        <row r="334">
          <cell r="A334">
            <v>37321</v>
          </cell>
        </row>
        <row r="335">
          <cell r="A335">
            <v>37322</v>
          </cell>
        </row>
        <row r="336">
          <cell r="A336">
            <v>37323</v>
          </cell>
        </row>
        <row r="337">
          <cell r="A337">
            <v>37326</v>
          </cell>
        </row>
        <row r="338">
          <cell r="A338">
            <v>37327</v>
          </cell>
        </row>
        <row r="339">
          <cell r="A339">
            <v>37328</v>
          </cell>
        </row>
        <row r="340">
          <cell r="A340">
            <v>37329</v>
          </cell>
        </row>
        <row r="341">
          <cell r="A341">
            <v>37330</v>
          </cell>
        </row>
        <row r="342">
          <cell r="A342">
            <v>37333</v>
          </cell>
        </row>
        <row r="343">
          <cell r="A343">
            <v>37334</v>
          </cell>
        </row>
        <row r="344">
          <cell r="A344">
            <v>37335</v>
          </cell>
        </row>
        <row r="345">
          <cell r="A345">
            <v>37336</v>
          </cell>
        </row>
        <row r="346">
          <cell r="A346">
            <v>37337</v>
          </cell>
        </row>
        <row r="347">
          <cell r="A347">
            <v>37340</v>
          </cell>
        </row>
        <row r="348">
          <cell r="A348">
            <v>37341</v>
          </cell>
        </row>
        <row r="349">
          <cell r="A349">
            <v>37342</v>
          </cell>
        </row>
        <row r="350">
          <cell r="A350">
            <v>37343</v>
          </cell>
        </row>
        <row r="351">
          <cell r="A351">
            <v>37344</v>
          </cell>
        </row>
        <row r="352">
          <cell r="A352">
            <v>37347</v>
          </cell>
        </row>
        <row r="353">
          <cell r="A353">
            <v>37348</v>
          </cell>
        </row>
        <row r="354">
          <cell r="A354">
            <v>37349</v>
          </cell>
        </row>
        <row r="355">
          <cell r="A355">
            <v>37350</v>
          </cell>
        </row>
        <row r="356">
          <cell r="A356">
            <v>37351</v>
          </cell>
        </row>
        <row r="357">
          <cell r="A357">
            <v>37354</v>
          </cell>
        </row>
        <row r="358">
          <cell r="A358">
            <v>37355</v>
          </cell>
        </row>
        <row r="359">
          <cell r="A359">
            <v>37356</v>
          </cell>
        </row>
        <row r="360">
          <cell r="A360">
            <v>37357</v>
          </cell>
        </row>
        <row r="361">
          <cell r="A361">
            <v>37358</v>
          </cell>
        </row>
        <row r="362">
          <cell r="A362">
            <v>37361</v>
          </cell>
        </row>
        <row r="363">
          <cell r="A363">
            <v>37362</v>
          </cell>
        </row>
        <row r="364">
          <cell r="A364">
            <v>37363</v>
          </cell>
        </row>
        <row r="365">
          <cell r="A365">
            <v>37364</v>
          </cell>
        </row>
        <row r="366">
          <cell r="A366">
            <v>37365</v>
          </cell>
        </row>
        <row r="367">
          <cell r="A367">
            <v>37368</v>
          </cell>
        </row>
        <row r="368">
          <cell r="A368">
            <v>37369</v>
          </cell>
        </row>
        <row r="369">
          <cell r="A369">
            <v>37370</v>
          </cell>
        </row>
        <row r="370">
          <cell r="A370">
            <v>37371</v>
          </cell>
        </row>
        <row r="371">
          <cell r="A371">
            <v>37372</v>
          </cell>
        </row>
        <row r="372">
          <cell r="A372">
            <v>37375</v>
          </cell>
        </row>
        <row r="373">
          <cell r="A373">
            <v>37376</v>
          </cell>
        </row>
        <row r="374">
          <cell r="A374">
            <v>37377</v>
          </cell>
        </row>
        <row r="375">
          <cell r="A375">
            <v>37378</v>
          </cell>
        </row>
        <row r="376">
          <cell r="A376">
            <v>37379</v>
          </cell>
        </row>
        <row r="377">
          <cell r="A377">
            <v>37382</v>
          </cell>
        </row>
        <row r="378">
          <cell r="A378">
            <v>37383</v>
          </cell>
        </row>
        <row r="379">
          <cell r="A379">
            <v>37384</v>
          </cell>
        </row>
        <row r="380">
          <cell r="A380">
            <v>37385</v>
          </cell>
        </row>
        <row r="381">
          <cell r="A381">
            <v>37386</v>
          </cell>
        </row>
        <row r="382">
          <cell r="A382">
            <v>37389</v>
          </cell>
        </row>
        <row r="383">
          <cell r="A383">
            <v>37390</v>
          </cell>
        </row>
        <row r="384">
          <cell r="A384">
            <v>37391</v>
          </cell>
        </row>
        <row r="385">
          <cell r="A385">
            <v>37392</v>
          </cell>
        </row>
        <row r="386">
          <cell r="A386">
            <v>37393</v>
          </cell>
        </row>
        <row r="387">
          <cell r="A387">
            <v>37396</v>
          </cell>
        </row>
        <row r="388">
          <cell r="A388">
            <v>37397</v>
          </cell>
        </row>
        <row r="389">
          <cell r="A389">
            <v>37398</v>
          </cell>
        </row>
        <row r="390">
          <cell r="A390">
            <v>37399</v>
          </cell>
        </row>
        <row r="391">
          <cell r="A391">
            <v>37400</v>
          </cell>
        </row>
        <row r="392">
          <cell r="A392">
            <v>37403</v>
          </cell>
        </row>
        <row r="393">
          <cell r="A393">
            <v>37404</v>
          </cell>
        </row>
        <row r="394">
          <cell r="A394">
            <v>37405</v>
          </cell>
        </row>
        <row r="395">
          <cell r="A395">
            <v>37406</v>
          </cell>
        </row>
        <row r="396">
          <cell r="A396">
            <v>37407</v>
          </cell>
        </row>
        <row r="397">
          <cell r="A397">
            <v>37410</v>
          </cell>
        </row>
        <row r="398">
          <cell r="A398">
            <v>37411</v>
          </cell>
        </row>
        <row r="399">
          <cell r="A399">
            <v>37412</v>
          </cell>
        </row>
        <row r="400">
          <cell r="A400">
            <v>37413</v>
          </cell>
        </row>
        <row r="401">
          <cell r="A401">
            <v>37414</v>
          </cell>
        </row>
        <row r="402">
          <cell r="A402">
            <v>37417</v>
          </cell>
        </row>
        <row r="403">
          <cell r="A403">
            <v>37418</v>
          </cell>
        </row>
        <row r="404">
          <cell r="A404">
            <v>37419</v>
          </cell>
        </row>
        <row r="405">
          <cell r="A405">
            <v>37420</v>
          </cell>
        </row>
        <row r="406">
          <cell r="A406">
            <v>37421</v>
          </cell>
        </row>
        <row r="407">
          <cell r="A407">
            <v>37424</v>
          </cell>
        </row>
        <row r="408">
          <cell r="A408">
            <v>37425</v>
          </cell>
        </row>
        <row r="409">
          <cell r="A409">
            <v>37426</v>
          </cell>
        </row>
        <row r="410">
          <cell r="A410">
            <v>37427</v>
          </cell>
        </row>
        <row r="411">
          <cell r="A411">
            <v>37428</v>
          </cell>
        </row>
        <row r="412">
          <cell r="A412">
            <v>37431</v>
          </cell>
        </row>
        <row r="413">
          <cell r="A413">
            <v>37432</v>
          </cell>
        </row>
        <row r="414">
          <cell r="A414">
            <v>37433</v>
          </cell>
        </row>
        <row r="415">
          <cell r="A415">
            <v>37434</v>
          </cell>
        </row>
        <row r="416">
          <cell r="A416">
            <v>37435</v>
          </cell>
        </row>
        <row r="417">
          <cell r="A417">
            <v>37438</v>
          </cell>
        </row>
        <row r="418">
          <cell r="A418">
            <v>37439</v>
          </cell>
        </row>
        <row r="419">
          <cell r="A419">
            <v>37440</v>
          </cell>
        </row>
        <row r="420">
          <cell r="A420">
            <v>37441</v>
          </cell>
        </row>
        <row r="421">
          <cell r="A421">
            <v>37442</v>
          </cell>
        </row>
        <row r="422">
          <cell r="A422">
            <v>37445</v>
          </cell>
        </row>
        <row r="423">
          <cell r="A423">
            <v>37446</v>
          </cell>
        </row>
        <row r="424">
          <cell r="A424">
            <v>37447</v>
          </cell>
        </row>
        <row r="425">
          <cell r="A425">
            <v>37448</v>
          </cell>
        </row>
        <row r="426">
          <cell r="A426">
            <v>37449</v>
          </cell>
        </row>
        <row r="427">
          <cell r="A427">
            <v>37452</v>
          </cell>
        </row>
        <row r="428">
          <cell r="A428">
            <v>37453</v>
          </cell>
        </row>
        <row r="429">
          <cell r="A429">
            <v>37454</v>
          </cell>
        </row>
        <row r="430">
          <cell r="A430">
            <v>37455</v>
          </cell>
        </row>
        <row r="431">
          <cell r="A431">
            <v>37456</v>
          </cell>
        </row>
        <row r="432">
          <cell r="A432">
            <v>37459</v>
          </cell>
        </row>
        <row r="433">
          <cell r="A433">
            <v>37460</v>
          </cell>
        </row>
        <row r="434">
          <cell r="A434">
            <v>37461</v>
          </cell>
        </row>
        <row r="435">
          <cell r="A435">
            <v>37462</v>
          </cell>
        </row>
        <row r="436">
          <cell r="A436">
            <v>37463</v>
          </cell>
        </row>
        <row r="437">
          <cell r="A437">
            <v>37466</v>
          </cell>
        </row>
        <row r="438">
          <cell r="A438">
            <v>37467</v>
          </cell>
        </row>
        <row r="439">
          <cell r="A439">
            <v>37468</v>
          </cell>
        </row>
        <row r="440">
          <cell r="A440">
            <v>37469</v>
          </cell>
        </row>
        <row r="441">
          <cell r="A441">
            <v>37470</v>
          </cell>
        </row>
        <row r="442">
          <cell r="A442">
            <v>37473</v>
          </cell>
        </row>
        <row r="443">
          <cell r="A443">
            <v>37474</v>
          </cell>
        </row>
        <row r="444">
          <cell r="A444">
            <v>37475</v>
          </cell>
        </row>
        <row r="445">
          <cell r="A445">
            <v>37476</v>
          </cell>
        </row>
        <row r="446">
          <cell r="A446">
            <v>37477</v>
          </cell>
        </row>
        <row r="447">
          <cell r="A447">
            <v>37480</v>
          </cell>
        </row>
        <row r="448">
          <cell r="A448">
            <v>37481</v>
          </cell>
        </row>
        <row r="449">
          <cell r="A449">
            <v>37482</v>
          </cell>
        </row>
        <row r="450">
          <cell r="A450">
            <v>37483</v>
          </cell>
        </row>
        <row r="451">
          <cell r="A451">
            <v>37484</v>
          </cell>
        </row>
        <row r="452">
          <cell r="A452">
            <v>37487</v>
          </cell>
        </row>
        <row r="453">
          <cell r="A453">
            <v>37488</v>
          </cell>
        </row>
        <row r="454">
          <cell r="A454">
            <v>37489</v>
          </cell>
        </row>
        <row r="455">
          <cell r="A455">
            <v>37490</v>
          </cell>
        </row>
        <row r="456">
          <cell r="A456">
            <v>37491</v>
          </cell>
        </row>
        <row r="457">
          <cell r="A457">
            <v>37494</v>
          </cell>
        </row>
        <row r="458">
          <cell r="A458">
            <v>37495</v>
          </cell>
        </row>
        <row r="459">
          <cell r="A459">
            <v>37496</v>
          </cell>
        </row>
        <row r="460">
          <cell r="A460">
            <v>37497</v>
          </cell>
        </row>
        <row r="461">
          <cell r="A461">
            <v>37498</v>
          </cell>
        </row>
        <row r="462">
          <cell r="A462">
            <v>37501</v>
          </cell>
        </row>
        <row r="463">
          <cell r="A463">
            <v>37502</v>
          </cell>
        </row>
        <row r="464">
          <cell r="A464">
            <v>37503</v>
          </cell>
        </row>
        <row r="465">
          <cell r="A465">
            <v>37504</v>
          </cell>
        </row>
        <row r="466">
          <cell r="A466">
            <v>37505</v>
          </cell>
        </row>
        <row r="467">
          <cell r="A467">
            <v>37508</v>
          </cell>
        </row>
        <row r="468">
          <cell r="A468">
            <v>37509</v>
          </cell>
        </row>
        <row r="469">
          <cell r="A469">
            <v>37510</v>
          </cell>
        </row>
        <row r="470">
          <cell r="A470">
            <v>37511</v>
          </cell>
        </row>
        <row r="471">
          <cell r="A471">
            <v>37512</v>
          </cell>
        </row>
        <row r="472">
          <cell r="A472">
            <v>37515</v>
          </cell>
        </row>
        <row r="473">
          <cell r="A473">
            <v>37516</v>
          </cell>
        </row>
        <row r="474">
          <cell r="A474">
            <v>37517</v>
          </cell>
        </row>
        <row r="475">
          <cell r="A475">
            <v>37518</v>
          </cell>
        </row>
        <row r="476">
          <cell r="A476">
            <v>37519</v>
          </cell>
        </row>
        <row r="477">
          <cell r="A477">
            <v>37522</v>
          </cell>
        </row>
        <row r="478">
          <cell r="A478">
            <v>37523</v>
          </cell>
        </row>
        <row r="479">
          <cell r="A479">
            <v>37524</v>
          </cell>
        </row>
        <row r="480">
          <cell r="A480">
            <v>37525</v>
          </cell>
        </row>
        <row r="481">
          <cell r="A481">
            <v>37526</v>
          </cell>
        </row>
        <row r="482">
          <cell r="A482">
            <v>37529</v>
          </cell>
        </row>
        <row r="483">
          <cell r="A483">
            <v>37530</v>
          </cell>
        </row>
        <row r="484">
          <cell r="A484">
            <v>37531</v>
          </cell>
        </row>
        <row r="485">
          <cell r="A485">
            <v>37532</v>
          </cell>
        </row>
        <row r="486">
          <cell r="A486">
            <v>37533</v>
          </cell>
        </row>
        <row r="487">
          <cell r="A487">
            <v>37536</v>
          </cell>
        </row>
        <row r="488">
          <cell r="A488">
            <v>37537</v>
          </cell>
        </row>
        <row r="489">
          <cell r="A489">
            <v>37538</v>
          </cell>
        </row>
        <row r="490">
          <cell r="A490">
            <v>37539</v>
          </cell>
        </row>
        <row r="491">
          <cell r="A491">
            <v>37540</v>
          </cell>
        </row>
        <row r="492">
          <cell r="A492">
            <v>37543</v>
          </cell>
        </row>
        <row r="493">
          <cell r="A493">
            <v>37544</v>
          </cell>
        </row>
        <row r="494">
          <cell r="A494">
            <v>37545</v>
          </cell>
        </row>
        <row r="495">
          <cell r="A495">
            <v>37546</v>
          </cell>
        </row>
        <row r="496">
          <cell r="A496">
            <v>37547</v>
          </cell>
        </row>
        <row r="497">
          <cell r="A497">
            <v>37550</v>
          </cell>
        </row>
        <row r="498">
          <cell r="A498">
            <v>37551</v>
          </cell>
        </row>
        <row r="499">
          <cell r="A499">
            <v>37552</v>
          </cell>
        </row>
        <row r="500">
          <cell r="A500">
            <v>37553</v>
          </cell>
        </row>
        <row r="501">
          <cell r="A501">
            <v>37554</v>
          </cell>
        </row>
        <row r="502">
          <cell r="A502">
            <v>37557</v>
          </cell>
        </row>
        <row r="503">
          <cell r="A503">
            <v>37558</v>
          </cell>
        </row>
        <row r="504">
          <cell r="A504">
            <v>37559</v>
          </cell>
        </row>
        <row r="505">
          <cell r="A505">
            <v>37560</v>
          </cell>
        </row>
        <row r="506">
          <cell r="A506">
            <v>37561</v>
          </cell>
        </row>
        <row r="507">
          <cell r="A507">
            <v>37564</v>
          </cell>
        </row>
        <row r="508">
          <cell r="A508">
            <v>37565</v>
          </cell>
        </row>
        <row r="509">
          <cell r="A509">
            <v>37566</v>
          </cell>
        </row>
        <row r="510">
          <cell r="A510">
            <v>37567</v>
          </cell>
        </row>
        <row r="511">
          <cell r="A511">
            <v>37568</v>
          </cell>
        </row>
        <row r="512">
          <cell r="A512">
            <v>37571</v>
          </cell>
        </row>
      </sheetData>
      <sheetData sheetId="2" refreshError="1"/>
      <sheetData sheetId="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ummary"/>
      <sheetName val="Fleet Rates"/>
      <sheetName val="SPREADSHEET"/>
      <sheetName val="Schedule of Prices"/>
      <sheetName val="Price Data Sheet"/>
      <sheetName val="Key Equip &amp; Personnel"/>
      <sheetName val="148A1"/>
      <sheetName val="148A2"/>
      <sheetName val="148M1"/>
      <sheetName val="148d"/>
      <sheetName val="48b1 &amp; 2"/>
      <sheetName val="48g"/>
      <sheetName val="148d LOMO McNary"/>
      <sheetName val="148M1 LOMO McNary"/>
      <sheetName val="18gh LOMO little goose"/>
      <sheetName val="Job No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Rpt"/>
      <sheetName val="NewConstCapCostDetailRpt"/>
      <sheetName val="IndirectDetailRpt"/>
      <sheetName val="CategoryCodeSummaryRpt"/>
      <sheetName val="CategoryCodeDetailRpt"/>
    </sheetNames>
    <sheetDataSet>
      <sheetData sheetId="0" refreshError="1"/>
      <sheetData sheetId="1">
        <row r="36">
          <cell r="F36">
            <v>1839826</v>
          </cell>
        </row>
        <row r="70">
          <cell r="G70">
            <v>22742598.377458606</v>
          </cell>
        </row>
      </sheetData>
      <sheetData sheetId="2" refreshError="1"/>
      <sheetData sheetId="3" refreshError="1"/>
      <sheetData sheetId="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ortis Transactions"/>
      <sheetName val="NEVP"/>
      <sheetName val="INDICES"/>
      <sheetName val="ISS"/>
      <sheetName val="GAS BALANCE"/>
      <sheetName val="STARTS &amp; VOM"/>
      <sheetName val="PLANT DATA"/>
      <sheetName val="CISO CHARGES"/>
      <sheetName val="Gas Trades"/>
      <sheetName val="Power Trades"/>
      <sheetName val="Configuration"/>
    </sheetNames>
    <sheetDataSet>
      <sheetData sheetId="0"/>
      <sheetData sheetId="1"/>
      <sheetData sheetId="2"/>
      <sheetData sheetId="3"/>
      <sheetData sheetId="4"/>
      <sheetData sheetId="5"/>
      <sheetData sheetId="6"/>
      <sheetData sheetId="7"/>
      <sheetData sheetId="8"/>
      <sheetData sheetId="9"/>
      <sheetData sheetId="10">
        <row r="4">
          <cell r="A4">
            <v>39234</v>
          </cell>
        </row>
        <row r="5">
          <cell r="A5">
            <v>39235</v>
          </cell>
        </row>
        <row r="6">
          <cell r="A6">
            <v>39236</v>
          </cell>
        </row>
        <row r="7">
          <cell r="A7">
            <v>39236</v>
          </cell>
        </row>
        <row r="8">
          <cell r="A8">
            <v>39237</v>
          </cell>
        </row>
        <row r="9">
          <cell r="A9">
            <v>39237</v>
          </cell>
        </row>
        <row r="10">
          <cell r="A10">
            <v>39238</v>
          </cell>
        </row>
        <row r="11">
          <cell r="A11">
            <v>39241</v>
          </cell>
        </row>
        <row r="12">
          <cell r="A12">
            <v>39241</v>
          </cell>
        </row>
        <row r="13">
          <cell r="A13">
            <v>39242</v>
          </cell>
        </row>
        <row r="14">
          <cell r="A14">
            <v>39242</v>
          </cell>
        </row>
        <row r="15">
          <cell r="A15">
            <v>39243</v>
          </cell>
        </row>
        <row r="16">
          <cell r="A16">
            <v>39244</v>
          </cell>
        </row>
        <row r="17">
          <cell r="A17">
            <v>39244</v>
          </cell>
        </row>
        <row r="18">
          <cell r="A18">
            <v>39244</v>
          </cell>
        </row>
        <row r="19">
          <cell r="A19">
            <v>39245</v>
          </cell>
        </row>
        <row r="20">
          <cell r="A20">
            <v>39245</v>
          </cell>
        </row>
        <row r="21">
          <cell r="A21">
            <v>39245</v>
          </cell>
        </row>
        <row r="22">
          <cell r="A22">
            <v>39245</v>
          </cell>
        </row>
        <row r="23">
          <cell r="A23">
            <v>39246</v>
          </cell>
        </row>
        <row r="24">
          <cell r="A24">
            <v>39246</v>
          </cell>
        </row>
        <row r="25">
          <cell r="A25">
            <v>39246</v>
          </cell>
        </row>
        <row r="26">
          <cell r="A26">
            <v>39246</v>
          </cell>
        </row>
        <row r="27">
          <cell r="A27">
            <v>39247</v>
          </cell>
        </row>
        <row r="28">
          <cell r="A28">
            <v>39247</v>
          </cell>
        </row>
        <row r="29">
          <cell r="A29">
            <v>39247</v>
          </cell>
        </row>
        <row r="30">
          <cell r="A30">
            <v>39247</v>
          </cell>
        </row>
        <row r="31">
          <cell r="A31">
            <v>39247</v>
          </cell>
        </row>
        <row r="32">
          <cell r="A32">
            <v>39248</v>
          </cell>
        </row>
        <row r="33">
          <cell r="A33">
            <v>39248</v>
          </cell>
        </row>
        <row r="34">
          <cell r="A34">
            <v>39249</v>
          </cell>
        </row>
        <row r="35">
          <cell r="A35">
            <v>39249</v>
          </cell>
        </row>
        <row r="36">
          <cell r="A36">
            <v>39249</v>
          </cell>
        </row>
        <row r="37">
          <cell r="A37">
            <v>39250</v>
          </cell>
        </row>
        <row r="38">
          <cell r="A38">
            <v>39250</v>
          </cell>
        </row>
        <row r="39">
          <cell r="A39">
            <v>39251</v>
          </cell>
        </row>
        <row r="40">
          <cell r="A40">
            <v>39251</v>
          </cell>
        </row>
        <row r="41">
          <cell r="A41">
            <v>39252</v>
          </cell>
        </row>
        <row r="42">
          <cell r="A42">
            <v>39252</v>
          </cell>
        </row>
        <row r="43">
          <cell r="A43">
            <v>39252</v>
          </cell>
        </row>
        <row r="44">
          <cell r="A44">
            <v>39253</v>
          </cell>
        </row>
        <row r="45">
          <cell r="A45">
            <v>39253</v>
          </cell>
        </row>
        <row r="46">
          <cell r="A46">
            <v>39253</v>
          </cell>
        </row>
        <row r="47">
          <cell r="A47">
            <v>39253</v>
          </cell>
        </row>
        <row r="48">
          <cell r="A48">
            <v>39253</v>
          </cell>
        </row>
        <row r="49">
          <cell r="A49">
            <v>39253</v>
          </cell>
        </row>
        <row r="50">
          <cell r="A50">
            <v>39254</v>
          </cell>
        </row>
        <row r="51">
          <cell r="A51">
            <v>39254</v>
          </cell>
        </row>
        <row r="52">
          <cell r="A52">
            <v>39254</v>
          </cell>
        </row>
        <row r="53">
          <cell r="A53">
            <v>39254</v>
          </cell>
        </row>
        <row r="54">
          <cell r="A54">
            <v>39254</v>
          </cell>
        </row>
        <row r="55">
          <cell r="A55">
            <v>39255</v>
          </cell>
        </row>
        <row r="56">
          <cell r="A56">
            <v>39255</v>
          </cell>
        </row>
        <row r="57">
          <cell r="A57">
            <v>39255</v>
          </cell>
        </row>
        <row r="58">
          <cell r="A58">
            <v>39255</v>
          </cell>
        </row>
        <row r="59">
          <cell r="A59">
            <v>39255</v>
          </cell>
        </row>
        <row r="60">
          <cell r="A60">
            <v>39256</v>
          </cell>
        </row>
        <row r="61">
          <cell r="A61">
            <v>39256</v>
          </cell>
        </row>
        <row r="62">
          <cell r="A62">
            <v>39257</v>
          </cell>
        </row>
        <row r="63">
          <cell r="A63">
            <v>39257</v>
          </cell>
        </row>
      </sheetData>
      <sheetData sheetId="1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1"/>
      <sheetName val="datastage"/>
      <sheetName val="Controls"/>
      <sheetName val="Forward Curves"/>
    </sheetNames>
    <sheetDataSet>
      <sheetData sheetId="0" refreshError="1"/>
      <sheetData sheetId="1" refreshError="1"/>
      <sheetData sheetId="2" refreshError="1"/>
      <sheetData sheetId="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PP"/>
      <sheetName val="MBPP"/>
      <sheetName val="SBPP"/>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ummary"/>
      <sheetName val="Electrical"/>
      <sheetName val="Piping Summary"/>
      <sheetName val="Valve Summary"/>
      <sheetName val="Piping Calc"/>
      <sheetName val="Valve List"/>
      <sheetName val="HP Valve List "/>
      <sheetName val="Critical Piping"/>
      <sheetName val="Yard Piping"/>
      <sheetName val="Above Grade LB Piping"/>
      <sheetName val="Small Bore Piping"/>
    </sheetNames>
    <sheetDataSet>
      <sheetData sheetId="0"/>
      <sheetData sheetId="1"/>
      <sheetData sheetId="2"/>
      <sheetData sheetId="3"/>
      <sheetData sheetId="4" refreshError="1">
        <row r="4">
          <cell r="B4">
            <v>1</v>
          </cell>
          <cell r="C4">
            <v>2.5</v>
          </cell>
          <cell r="D4">
            <v>0</v>
          </cell>
          <cell r="E4">
            <v>0</v>
          </cell>
          <cell r="F4">
            <v>0</v>
          </cell>
          <cell r="G4">
            <v>0</v>
          </cell>
          <cell r="M4">
            <v>98</v>
          </cell>
          <cell r="N4">
            <v>0</v>
          </cell>
          <cell r="O4">
            <v>0</v>
          </cell>
          <cell r="P4">
            <v>0</v>
          </cell>
          <cell r="Q4">
            <v>0</v>
          </cell>
        </row>
        <row r="5">
          <cell r="B5">
            <v>1</v>
          </cell>
          <cell r="C5">
            <v>3</v>
          </cell>
          <cell r="D5">
            <v>0</v>
          </cell>
          <cell r="E5">
            <v>0</v>
          </cell>
          <cell r="F5">
            <v>0</v>
          </cell>
          <cell r="G5">
            <v>0</v>
          </cell>
        </row>
        <row r="6">
          <cell r="B6">
            <v>1</v>
          </cell>
          <cell r="C6">
            <v>4</v>
          </cell>
          <cell r="D6">
            <v>0</v>
          </cell>
          <cell r="E6">
            <v>0</v>
          </cell>
          <cell r="F6">
            <v>0</v>
          </cell>
          <cell r="G6">
            <v>0</v>
          </cell>
        </row>
        <row r="7">
          <cell r="B7">
            <v>1</v>
          </cell>
          <cell r="C7">
            <v>5</v>
          </cell>
          <cell r="D7">
            <v>0</v>
          </cell>
          <cell r="E7">
            <v>0</v>
          </cell>
          <cell r="F7">
            <v>0</v>
          </cell>
          <cell r="G7">
            <v>0</v>
          </cell>
        </row>
        <row r="8">
          <cell r="B8">
            <v>1</v>
          </cell>
          <cell r="C8">
            <v>6</v>
          </cell>
          <cell r="D8">
            <v>156</v>
          </cell>
          <cell r="E8">
            <v>454</v>
          </cell>
          <cell r="F8">
            <v>0</v>
          </cell>
          <cell r="G8">
            <v>0</v>
          </cell>
        </row>
        <row r="9">
          <cell r="B9">
            <v>1</v>
          </cell>
          <cell r="C9">
            <v>8</v>
          </cell>
          <cell r="D9">
            <v>0</v>
          </cell>
          <cell r="E9">
            <v>0</v>
          </cell>
          <cell r="F9">
            <v>0</v>
          </cell>
          <cell r="G9">
            <v>0</v>
          </cell>
        </row>
        <row r="10">
          <cell r="B10">
            <v>1</v>
          </cell>
          <cell r="C10">
            <v>10</v>
          </cell>
          <cell r="D10">
            <v>2</v>
          </cell>
          <cell r="E10">
            <v>7</v>
          </cell>
          <cell r="F10">
            <v>0</v>
          </cell>
          <cell r="G10">
            <v>0</v>
          </cell>
        </row>
        <row r="11">
          <cell r="B11">
            <v>1</v>
          </cell>
          <cell r="C11">
            <v>12</v>
          </cell>
          <cell r="D11">
            <v>0</v>
          </cell>
          <cell r="E11">
            <v>0</v>
          </cell>
          <cell r="F11">
            <v>0</v>
          </cell>
          <cell r="G11">
            <v>0</v>
          </cell>
        </row>
        <row r="12">
          <cell r="B12">
            <v>1</v>
          </cell>
          <cell r="C12">
            <v>14</v>
          </cell>
          <cell r="D12">
            <v>0</v>
          </cell>
          <cell r="E12">
            <v>0</v>
          </cell>
          <cell r="F12">
            <v>0</v>
          </cell>
          <cell r="G12">
            <v>0</v>
          </cell>
        </row>
        <row r="13">
          <cell r="B13">
            <v>1</v>
          </cell>
          <cell r="C13">
            <v>16</v>
          </cell>
          <cell r="D13">
            <v>46</v>
          </cell>
          <cell r="E13">
            <v>993</v>
          </cell>
          <cell r="F13">
            <v>0</v>
          </cell>
          <cell r="G13">
            <v>0</v>
          </cell>
        </row>
        <row r="14">
          <cell r="B14">
            <v>1</v>
          </cell>
          <cell r="C14">
            <v>18</v>
          </cell>
          <cell r="D14">
            <v>0</v>
          </cell>
          <cell r="E14">
            <v>0</v>
          </cell>
          <cell r="F14">
            <v>0</v>
          </cell>
          <cell r="G14">
            <v>0</v>
          </cell>
        </row>
        <row r="15">
          <cell r="B15">
            <v>1</v>
          </cell>
          <cell r="C15">
            <v>20</v>
          </cell>
          <cell r="D15">
            <v>187</v>
          </cell>
          <cell r="E15">
            <v>3340</v>
          </cell>
          <cell r="F15">
            <v>0</v>
          </cell>
          <cell r="G15">
            <v>0</v>
          </cell>
        </row>
        <row r="16">
          <cell r="B16">
            <v>1</v>
          </cell>
          <cell r="C16">
            <v>22</v>
          </cell>
          <cell r="D16">
            <v>0</v>
          </cell>
          <cell r="E16">
            <v>0</v>
          </cell>
          <cell r="F16">
            <v>0</v>
          </cell>
          <cell r="G16">
            <v>0</v>
          </cell>
        </row>
        <row r="17">
          <cell r="B17">
            <v>1</v>
          </cell>
          <cell r="C17">
            <v>24</v>
          </cell>
          <cell r="D17">
            <v>0</v>
          </cell>
          <cell r="E17">
            <v>0</v>
          </cell>
          <cell r="F17">
            <v>0</v>
          </cell>
          <cell r="G17">
            <v>0</v>
          </cell>
        </row>
        <row r="18">
          <cell r="B18">
            <v>1</v>
          </cell>
          <cell r="C18">
            <v>26</v>
          </cell>
          <cell r="D18">
            <v>0</v>
          </cell>
          <cell r="E18">
            <v>0</v>
          </cell>
          <cell r="F18">
            <v>0</v>
          </cell>
          <cell r="G18">
            <v>0</v>
          </cell>
        </row>
        <row r="19">
          <cell r="B19">
            <v>1</v>
          </cell>
          <cell r="C19">
            <v>28</v>
          </cell>
          <cell r="D19">
            <v>308</v>
          </cell>
          <cell r="E19">
            <v>6500</v>
          </cell>
          <cell r="F19">
            <v>0</v>
          </cell>
          <cell r="G19">
            <v>0</v>
          </cell>
        </row>
        <row r="20">
          <cell r="B20">
            <v>1</v>
          </cell>
          <cell r="C20">
            <v>30</v>
          </cell>
          <cell r="D20">
            <v>0</v>
          </cell>
          <cell r="E20">
            <v>0</v>
          </cell>
          <cell r="F20">
            <v>0</v>
          </cell>
          <cell r="G20">
            <v>0</v>
          </cell>
        </row>
        <row r="21">
          <cell r="B21">
            <v>1</v>
          </cell>
          <cell r="C21">
            <v>32</v>
          </cell>
          <cell r="D21">
            <v>0</v>
          </cell>
          <cell r="E21">
            <v>0</v>
          </cell>
          <cell r="F21">
            <v>0</v>
          </cell>
          <cell r="G21">
            <v>0</v>
          </cell>
        </row>
        <row r="22">
          <cell r="B22">
            <v>1</v>
          </cell>
          <cell r="C22">
            <v>34</v>
          </cell>
          <cell r="D22">
            <v>0</v>
          </cell>
          <cell r="E22">
            <v>0</v>
          </cell>
          <cell r="F22">
            <v>0</v>
          </cell>
          <cell r="G22">
            <v>0</v>
          </cell>
        </row>
        <row r="23">
          <cell r="B23">
            <v>1</v>
          </cell>
          <cell r="C23">
            <v>36</v>
          </cell>
          <cell r="D23">
            <v>0</v>
          </cell>
          <cell r="E23">
            <v>0</v>
          </cell>
          <cell r="F23">
            <v>0</v>
          </cell>
          <cell r="G23">
            <v>0</v>
          </cell>
        </row>
        <row r="24">
          <cell r="B24">
            <v>1</v>
          </cell>
          <cell r="C24">
            <v>38</v>
          </cell>
          <cell r="D24">
            <v>0</v>
          </cell>
          <cell r="E24">
            <v>0</v>
          </cell>
          <cell r="F24">
            <v>0</v>
          </cell>
          <cell r="G24">
            <v>0</v>
          </cell>
        </row>
        <row r="25">
          <cell r="B25">
            <v>1</v>
          </cell>
          <cell r="C25">
            <v>40</v>
          </cell>
          <cell r="D25">
            <v>0</v>
          </cell>
          <cell r="E25">
            <v>0</v>
          </cell>
          <cell r="F25">
            <v>0</v>
          </cell>
          <cell r="G25">
            <v>0</v>
          </cell>
        </row>
        <row r="26">
          <cell r="B26">
            <v>1</v>
          </cell>
          <cell r="C26">
            <v>42</v>
          </cell>
          <cell r="D26">
            <v>0</v>
          </cell>
          <cell r="E26">
            <v>0</v>
          </cell>
          <cell r="F26">
            <v>0</v>
          </cell>
          <cell r="G26">
            <v>0</v>
          </cell>
        </row>
        <row r="27">
          <cell r="B27">
            <v>1</v>
          </cell>
          <cell r="C27">
            <v>44</v>
          </cell>
          <cell r="D27">
            <v>0</v>
          </cell>
          <cell r="E27">
            <v>0</v>
          </cell>
          <cell r="F27">
            <v>0</v>
          </cell>
          <cell r="G27">
            <v>0</v>
          </cell>
        </row>
        <row r="28">
          <cell r="B28">
            <v>1</v>
          </cell>
          <cell r="C28">
            <v>46</v>
          </cell>
          <cell r="D28">
            <v>0</v>
          </cell>
          <cell r="E28">
            <v>0</v>
          </cell>
          <cell r="F28">
            <v>0</v>
          </cell>
          <cell r="G28">
            <v>0</v>
          </cell>
        </row>
        <row r="29">
          <cell r="B29">
            <v>1</v>
          </cell>
          <cell r="C29">
            <v>48</v>
          </cell>
          <cell r="D29">
            <v>0</v>
          </cell>
          <cell r="E29">
            <v>0</v>
          </cell>
          <cell r="F29">
            <v>0</v>
          </cell>
          <cell r="G29">
            <v>0</v>
          </cell>
        </row>
        <row r="30">
          <cell r="B30">
            <v>1</v>
          </cell>
          <cell r="D30">
            <v>699</v>
          </cell>
          <cell r="E30">
            <v>11294</v>
          </cell>
          <cell r="F30">
            <v>0</v>
          </cell>
          <cell r="G30">
            <v>0</v>
          </cell>
        </row>
        <row r="31">
          <cell r="B31">
            <v>2</v>
          </cell>
          <cell r="C31">
            <v>2.5</v>
          </cell>
          <cell r="D31">
            <v>99</v>
          </cell>
          <cell r="E31">
            <v>252</v>
          </cell>
          <cell r="F31">
            <v>0</v>
          </cell>
          <cell r="G31">
            <v>0</v>
          </cell>
        </row>
        <row r="32">
          <cell r="B32">
            <v>2</v>
          </cell>
          <cell r="C32">
            <v>3</v>
          </cell>
          <cell r="D32">
            <v>0</v>
          </cell>
          <cell r="E32">
            <v>0</v>
          </cell>
          <cell r="F32">
            <v>0</v>
          </cell>
          <cell r="G32">
            <v>0</v>
          </cell>
        </row>
        <row r="33">
          <cell r="B33">
            <v>2</v>
          </cell>
          <cell r="C33">
            <v>4</v>
          </cell>
          <cell r="D33">
            <v>189</v>
          </cell>
          <cell r="E33">
            <v>292</v>
          </cell>
          <cell r="F33">
            <v>0</v>
          </cell>
          <cell r="G33">
            <v>0</v>
          </cell>
        </row>
        <row r="34">
          <cell r="B34">
            <v>2</v>
          </cell>
          <cell r="C34">
            <v>5</v>
          </cell>
          <cell r="D34">
            <v>0</v>
          </cell>
          <cell r="E34">
            <v>0</v>
          </cell>
          <cell r="F34">
            <v>0</v>
          </cell>
          <cell r="G34">
            <v>0</v>
          </cell>
        </row>
        <row r="35">
          <cell r="B35">
            <v>2</v>
          </cell>
          <cell r="C35">
            <v>6</v>
          </cell>
          <cell r="D35">
            <v>0</v>
          </cell>
          <cell r="E35">
            <v>0</v>
          </cell>
          <cell r="F35">
            <v>0</v>
          </cell>
          <cell r="G35">
            <v>0</v>
          </cell>
        </row>
        <row r="36">
          <cell r="B36">
            <v>2</v>
          </cell>
          <cell r="C36">
            <v>8</v>
          </cell>
          <cell r="D36">
            <v>0</v>
          </cell>
          <cell r="E36">
            <v>0</v>
          </cell>
          <cell r="F36">
            <v>0</v>
          </cell>
          <cell r="G36">
            <v>0</v>
          </cell>
        </row>
        <row r="37">
          <cell r="B37">
            <v>2</v>
          </cell>
          <cell r="C37">
            <v>10</v>
          </cell>
          <cell r="D37">
            <v>0</v>
          </cell>
          <cell r="E37">
            <v>0</v>
          </cell>
          <cell r="F37">
            <v>0</v>
          </cell>
          <cell r="G37">
            <v>0</v>
          </cell>
        </row>
        <row r="38">
          <cell r="B38">
            <v>2</v>
          </cell>
          <cell r="C38">
            <v>12</v>
          </cell>
          <cell r="D38">
            <v>0</v>
          </cell>
          <cell r="E38">
            <v>0</v>
          </cell>
          <cell r="F38">
            <v>0</v>
          </cell>
          <cell r="G38">
            <v>0</v>
          </cell>
        </row>
        <row r="39">
          <cell r="B39">
            <v>2</v>
          </cell>
          <cell r="C39">
            <v>14</v>
          </cell>
          <cell r="D39">
            <v>0</v>
          </cell>
          <cell r="E39">
            <v>0</v>
          </cell>
          <cell r="F39">
            <v>0</v>
          </cell>
          <cell r="G39">
            <v>0</v>
          </cell>
        </row>
        <row r="40">
          <cell r="B40">
            <v>2</v>
          </cell>
          <cell r="C40">
            <v>16</v>
          </cell>
          <cell r="D40">
            <v>0</v>
          </cell>
          <cell r="E40">
            <v>0</v>
          </cell>
          <cell r="F40">
            <v>0</v>
          </cell>
          <cell r="G40">
            <v>0</v>
          </cell>
        </row>
        <row r="41">
          <cell r="B41">
            <v>2</v>
          </cell>
          <cell r="C41">
            <v>18</v>
          </cell>
          <cell r="D41">
            <v>7</v>
          </cell>
          <cell r="E41">
            <v>15</v>
          </cell>
          <cell r="F41">
            <v>0</v>
          </cell>
          <cell r="G41">
            <v>0</v>
          </cell>
        </row>
        <row r="42">
          <cell r="B42">
            <v>2</v>
          </cell>
          <cell r="C42">
            <v>20</v>
          </cell>
          <cell r="D42">
            <v>0</v>
          </cell>
          <cell r="E42">
            <v>0</v>
          </cell>
          <cell r="F42">
            <v>0</v>
          </cell>
          <cell r="G42">
            <v>0</v>
          </cell>
        </row>
        <row r="43">
          <cell r="B43">
            <v>2</v>
          </cell>
          <cell r="C43">
            <v>22</v>
          </cell>
          <cell r="D43">
            <v>0</v>
          </cell>
          <cell r="E43">
            <v>0</v>
          </cell>
          <cell r="F43">
            <v>0</v>
          </cell>
          <cell r="G43">
            <v>0</v>
          </cell>
        </row>
        <row r="44">
          <cell r="B44">
            <v>2</v>
          </cell>
          <cell r="C44">
            <v>24</v>
          </cell>
          <cell r="D44">
            <v>0</v>
          </cell>
          <cell r="E44">
            <v>0</v>
          </cell>
          <cell r="F44">
            <v>0</v>
          </cell>
          <cell r="G44">
            <v>0</v>
          </cell>
        </row>
        <row r="45">
          <cell r="B45">
            <v>2</v>
          </cell>
          <cell r="C45">
            <v>26</v>
          </cell>
          <cell r="D45">
            <v>0</v>
          </cell>
          <cell r="E45">
            <v>0</v>
          </cell>
          <cell r="F45">
            <v>0</v>
          </cell>
          <cell r="G45">
            <v>0</v>
          </cell>
        </row>
        <row r="46">
          <cell r="B46">
            <v>2</v>
          </cell>
          <cell r="C46">
            <v>28</v>
          </cell>
          <cell r="D46">
            <v>0</v>
          </cell>
          <cell r="E46">
            <v>0</v>
          </cell>
          <cell r="F46">
            <v>0</v>
          </cell>
          <cell r="G46">
            <v>0</v>
          </cell>
        </row>
        <row r="47">
          <cell r="B47">
            <v>2</v>
          </cell>
          <cell r="C47">
            <v>30</v>
          </cell>
          <cell r="D47">
            <v>0</v>
          </cell>
          <cell r="E47">
            <v>0</v>
          </cell>
          <cell r="F47">
            <v>0</v>
          </cell>
          <cell r="G47">
            <v>0</v>
          </cell>
        </row>
        <row r="48">
          <cell r="B48">
            <v>2</v>
          </cell>
          <cell r="C48">
            <v>32</v>
          </cell>
          <cell r="D48">
            <v>0</v>
          </cell>
          <cell r="E48">
            <v>0</v>
          </cell>
          <cell r="F48">
            <v>0</v>
          </cell>
          <cell r="G48">
            <v>0</v>
          </cell>
        </row>
        <row r="49">
          <cell r="B49">
            <v>2</v>
          </cell>
          <cell r="C49">
            <v>34</v>
          </cell>
          <cell r="D49">
            <v>0</v>
          </cell>
          <cell r="E49">
            <v>0</v>
          </cell>
          <cell r="F49">
            <v>0</v>
          </cell>
          <cell r="G49">
            <v>0</v>
          </cell>
        </row>
        <row r="50">
          <cell r="B50">
            <v>2</v>
          </cell>
          <cell r="C50">
            <v>36</v>
          </cell>
          <cell r="D50">
            <v>19</v>
          </cell>
          <cell r="E50">
            <v>435</v>
          </cell>
          <cell r="F50">
            <v>0</v>
          </cell>
          <cell r="G50">
            <v>0</v>
          </cell>
        </row>
        <row r="51">
          <cell r="B51">
            <v>2</v>
          </cell>
          <cell r="C51">
            <v>38</v>
          </cell>
          <cell r="D51">
            <v>1317</v>
          </cell>
          <cell r="E51">
            <v>13182</v>
          </cell>
          <cell r="F51">
            <v>0</v>
          </cell>
          <cell r="G51">
            <v>0</v>
          </cell>
        </row>
        <row r="52">
          <cell r="B52">
            <v>2</v>
          </cell>
          <cell r="C52">
            <v>40</v>
          </cell>
          <cell r="D52">
            <v>0</v>
          </cell>
          <cell r="E52">
            <v>0</v>
          </cell>
          <cell r="F52">
            <v>0</v>
          </cell>
          <cell r="G52">
            <v>0</v>
          </cell>
        </row>
        <row r="53">
          <cell r="B53">
            <v>2</v>
          </cell>
          <cell r="C53">
            <v>42</v>
          </cell>
          <cell r="D53">
            <v>0</v>
          </cell>
          <cell r="E53">
            <v>0</v>
          </cell>
          <cell r="F53">
            <v>0</v>
          </cell>
          <cell r="G53">
            <v>0</v>
          </cell>
        </row>
        <row r="54">
          <cell r="B54">
            <v>2</v>
          </cell>
          <cell r="C54">
            <v>44</v>
          </cell>
          <cell r="D54">
            <v>0</v>
          </cell>
          <cell r="E54">
            <v>0</v>
          </cell>
          <cell r="F54">
            <v>0</v>
          </cell>
          <cell r="G54">
            <v>0</v>
          </cell>
        </row>
        <row r="55">
          <cell r="B55">
            <v>2</v>
          </cell>
          <cell r="C55">
            <v>46</v>
          </cell>
          <cell r="D55">
            <v>0</v>
          </cell>
          <cell r="E55">
            <v>0</v>
          </cell>
          <cell r="F55">
            <v>0</v>
          </cell>
          <cell r="G55">
            <v>0</v>
          </cell>
        </row>
        <row r="56">
          <cell r="B56">
            <v>2</v>
          </cell>
          <cell r="C56">
            <v>48</v>
          </cell>
          <cell r="D56">
            <v>0</v>
          </cell>
          <cell r="E56">
            <v>0</v>
          </cell>
          <cell r="F56">
            <v>0</v>
          </cell>
          <cell r="G56">
            <v>0</v>
          </cell>
        </row>
        <row r="57">
          <cell r="B57">
            <v>2</v>
          </cell>
          <cell r="D57">
            <v>1632</v>
          </cell>
          <cell r="E57">
            <v>15176</v>
          </cell>
          <cell r="F57">
            <v>0</v>
          </cell>
          <cell r="G57">
            <v>0</v>
          </cell>
        </row>
        <row r="58">
          <cell r="B58">
            <v>3</v>
          </cell>
          <cell r="C58">
            <v>2.5</v>
          </cell>
          <cell r="D58">
            <v>69</v>
          </cell>
          <cell r="E58">
            <v>90</v>
          </cell>
          <cell r="F58">
            <v>330</v>
          </cell>
          <cell r="G58">
            <v>285</v>
          </cell>
        </row>
        <row r="59">
          <cell r="B59">
            <v>3</v>
          </cell>
          <cell r="C59">
            <v>3</v>
          </cell>
          <cell r="D59">
            <v>0</v>
          </cell>
          <cell r="E59">
            <v>0</v>
          </cell>
          <cell r="F59">
            <v>0</v>
          </cell>
          <cell r="G59">
            <v>0</v>
          </cell>
        </row>
        <row r="60">
          <cell r="B60">
            <v>3</v>
          </cell>
          <cell r="C60">
            <v>4</v>
          </cell>
          <cell r="D60">
            <v>103</v>
          </cell>
          <cell r="E60">
            <v>206</v>
          </cell>
          <cell r="F60">
            <v>881</v>
          </cell>
          <cell r="G60">
            <v>977</v>
          </cell>
        </row>
        <row r="61">
          <cell r="B61">
            <v>3</v>
          </cell>
          <cell r="C61">
            <v>5</v>
          </cell>
          <cell r="D61">
            <v>0</v>
          </cell>
          <cell r="E61">
            <v>0</v>
          </cell>
          <cell r="F61">
            <v>0</v>
          </cell>
          <cell r="G61">
            <v>0</v>
          </cell>
        </row>
        <row r="62">
          <cell r="B62">
            <v>3</v>
          </cell>
          <cell r="C62">
            <v>6</v>
          </cell>
          <cell r="D62">
            <v>0</v>
          </cell>
          <cell r="E62">
            <v>0</v>
          </cell>
          <cell r="F62">
            <v>1891</v>
          </cell>
          <cell r="G62">
            <v>2443</v>
          </cell>
        </row>
        <row r="63">
          <cell r="B63">
            <v>3</v>
          </cell>
          <cell r="C63">
            <v>8</v>
          </cell>
          <cell r="D63">
            <v>0</v>
          </cell>
          <cell r="E63">
            <v>0</v>
          </cell>
          <cell r="F63">
            <v>169</v>
          </cell>
          <cell r="G63">
            <v>379</v>
          </cell>
        </row>
        <row r="64">
          <cell r="B64">
            <v>3</v>
          </cell>
          <cell r="C64">
            <v>10</v>
          </cell>
          <cell r="D64">
            <v>0</v>
          </cell>
          <cell r="E64">
            <v>0</v>
          </cell>
          <cell r="F64">
            <v>450</v>
          </cell>
          <cell r="G64">
            <v>962</v>
          </cell>
        </row>
        <row r="65">
          <cell r="B65">
            <v>3</v>
          </cell>
          <cell r="C65">
            <v>12</v>
          </cell>
          <cell r="D65">
            <v>0</v>
          </cell>
          <cell r="E65">
            <v>0</v>
          </cell>
          <cell r="F65">
            <v>0</v>
          </cell>
          <cell r="G65">
            <v>0</v>
          </cell>
        </row>
        <row r="66">
          <cell r="B66">
            <v>3</v>
          </cell>
          <cell r="C66">
            <v>14</v>
          </cell>
          <cell r="D66">
            <v>0</v>
          </cell>
          <cell r="E66">
            <v>0</v>
          </cell>
          <cell r="F66">
            <v>0</v>
          </cell>
          <cell r="G66">
            <v>0</v>
          </cell>
        </row>
        <row r="67">
          <cell r="B67">
            <v>3</v>
          </cell>
          <cell r="C67">
            <v>16</v>
          </cell>
          <cell r="D67">
            <v>0</v>
          </cell>
          <cell r="E67">
            <v>0</v>
          </cell>
          <cell r="F67">
            <v>0</v>
          </cell>
          <cell r="G67">
            <v>0</v>
          </cell>
        </row>
        <row r="68">
          <cell r="B68">
            <v>3</v>
          </cell>
          <cell r="C68">
            <v>18</v>
          </cell>
          <cell r="D68">
            <v>149</v>
          </cell>
          <cell r="E68">
            <v>1056</v>
          </cell>
          <cell r="F68">
            <v>0</v>
          </cell>
          <cell r="G68">
            <v>0</v>
          </cell>
        </row>
        <row r="69">
          <cell r="B69">
            <v>3</v>
          </cell>
          <cell r="C69">
            <v>20</v>
          </cell>
          <cell r="D69">
            <v>3</v>
          </cell>
          <cell r="E69">
            <v>20</v>
          </cell>
          <cell r="F69">
            <v>0</v>
          </cell>
          <cell r="G69">
            <v>0</v>
          </cell>
        </row>
        <row r="70">
          <cell r="B70">
            <v>3</v>
          </cell>
          <cell r="C70">
            <v>22</v>
          </cell>
          <cell r="D70">
            <v>0</v>
          </cell>
          <cell r="E70">
            <v>0</v>
          </cell>
          <cell r="F70">
            <v>0</v>
          </cell>
          <cell r="G70">
            <v>0</v>
          </cell>
        </row>
        <row r="71">
          <cell r="B71">
            <v>3</v>
          </cell>
          <cell r="C71">
            <v>24</v>
          </cell>
          <cell r="D71">
            <v>0</v>
          </cell>
          <cell r="E71">
            <v>0</v>
          </cell>
          <cell r="F71">
            <v>0</v>
          </cell>
          <cell r="G71">
            <v>0</v>
          </cell>
        </row>
        <row r="72">
          <cell r="B72">
            <v>3</v>
          </cell>
          <cell r="C72">
            <v>26</v>
          </cell>
          <cell r="D72">
            <v>0</v>
          </cell>
          <cell r="E72">
            <v>0</v>
          </cell>
          <cell r="F72">
            <v>0</v>
          </cell>
          <cell r="G72">
            <v>0</v>
          </cell>
        </row>
        <row r="73">
          <cell r="B73">
            <v>3</v>
          </cell>
          <cell r="C73">
            <v>28</v>
          </cell>
          <cell r="D73">
            <v>0</v>
          </cell>
          <cell r="E73">
            <v>0</v>
          </cell>
          <cell r="F73">
            <v>0</v>
          </cell>
          <cell r="G73">
            <v>0</v>
          </cell>
        </row>
        <row r="74">
          <cell r="B74">
            <v>3</v>
          </cell>
          <cell r="C74">
            <v>30</v>
          </cell>
          <cell r="D74">
            <v>66</v>
          </cell>
          <cell r="E74">
            <v>705</v>
          </cell>
          <cell r="F74">
            <v>0</v>
          </cell>
          <cell r="G74">
            <v>0</v>
          </cell>
        </row>
        <row r="75">
          <cell r="B75">
            <v>3</v>
          </cell>
          <cell r="C75">
            <v>32</v>
          </cell>
          <cell r="D75">
            <v>0</v>
          </cell>
          <cell r="E75">
            <v>0</v>
          </cell>
          <cell r="F75">
            <v>0</v>
          </cell>
          <cell r="G75">
            <v>0</v>
          </cell>
        </row>
        <row r="76">
          <cell r="B76">
            <v>3</v>
          </cell>
          <cell r="C76">
            <v>34</v>
          </cell>
          <cell r="D76">
            <v>0</v>
          </cell>
          <cell r="E76">
            <v>0</v>
          </cell>
          <cell r="F76">
            <v>0</v>
          </cell>
          <cell r="G76">
            <v>0</v>
          </cell>
        </row>
        <row r="77">
          <cell r="B77">
            <v>3</v>
          </cell>
          <cell r="C77">
            <v>36</v>
          </cell>
          <cell r="D77">
            <v>0</v>
          </cell>
          <cell r="E77">
            <v>0</v>
          </cell>
          <cell r="F77">
            <v>0</v>
          </cell>
          <cell r="G77">
            <v>0</v>
          </cell>
        </row>
        <row r="78">
          <cell r="B78">
            <v>3</v>
          </cell>
          <cell r="C78">
            <v>38</v>
          </cell>
          <cell r="D78">
            <v>211</v>
          </cell>
          <cell r="E78">
            <v>2490</v>
          </cell>
          <cell r="F78">
            <v>0</v>
          </cell>
          <cell r="G78">
            <v>0</v>
          </cell>
        </row>
        <row r="79">
          <cell r="B79">
            <v>3</v>
          </cell>
          <cell r="C79">
            <v>40</v>
          </cell>
          <cell r="D79">
            <v>0</v>
          </cell>
          <cell r="E79">
            <v>0</v>
          </cell>
          <cell r="F79">
            <v>0</v>
          </cell>
          <cell r="G79">
            <v>0</v>
          </cell>
        </row>
        <row r="80">
          <cell r="B80">
            <v>3</v>
          </cell>
          <cell r="C80">
            <v>42</v>
          </cell>
          <cell r="D80">
            <v>0</v>
          </cell>
          <cell r="E80">
            <v>0</v>
          </cell>
          <cell r="F80">
            <v>0</v>
          </cell>
          <cell r="G80">
            <v>0</v>
          </cell>
        </row>
        <row r="81">
          <cell r="B81">
            <v>3</v>
          </cell>
          <cell r="C81">
            <v>44</v>
          </cell>
          <cell r="D81">
            <v>0</v>
          </cell>
          <cell r="E81">
            <v>0</v>
          </cell>
          <cell r="F81">
            <v>0</v>
          </cell>
          <cell r="G81">
            <v>0</v>
          </cell>
        </row>
        <row r="82">
          <cell r="B82">
            <v>3</v>
          </cell>
          <cell r="C82">
            <v>46</v>
          </cell>
          <cell r="D82">
            <v>0</v>
          </cell>
          <cell r="E82">
            <v>0</v>
          </cell>
          <cell r="F82">
            <v>0</v>
          </cell>
          <cell r="G82">
            <v>0</v>
          </cell>
        </row>
        <row r="83">
          <cell r="B83">
            <v>3</v>
          </cell>
          <cell r="C83">
            <v>48</v>
          </cell>
          <cell r="D83">
            <v>0</v>
          </cell>
          <cell r="E83">
            <v>0</v>
          </cell>
          <cell r="F83">
            <v>0</v>
          </cell>
          <cell r="G83">
            <v>0</v>
          </cell>
        </row>
        <row r="84">
          <cell r="B84">
            <v>3</v>
          </cell>
          <cell r="D84">
            <v>1046</v>
          </cell>
          <cell r="E84">
            <v>9405</v>
          </cell>
          <cell r="F84">
            <v>3721</v>
          </cell>
          <cell r="G84">
            <v>5046</v>
          </cell>
        </row>
        <row r="85">
          <cell r="B85">
            <v>4</v>
          </cell>
          <cell r="C85">
            <v>2.5</v>
          </cell>
          <cell r="D85">
            <v>74</v>
          </cell>
          <cell r="E85">
            <v>74</v>
          </cell>
          <cell r="F85">
            <v>0</v>
          </cell>
          <cell r="G85">
            <v>0</v>
          </cell>
        </row>
        <row r="86">
          <cell r="B86">
            <v>4</v>
          </cell>
          <cell r="C86">
            <v>3</v>
          </cell>
          <cell r="D86">
            <v>0</v>
          </cell>
          <cell r="E86">
            <v>0</v>
          </cell>
          <cell r="F86">
            <v>0</v>
          </cell>
          <cell r="G86">
            <v>0</v>
          </cell>
        </row>
        <row r="87">
          <cell r="B87">
            <v>4</v>
          </cell>
          <cell r="C87">
            <v>4</v>
          </cell>
          <cell r="D87">
            <v>491</v>
          </cell>
          <cell r="E87">
            <v>1505</v>
          </cell>
          <cell r="F87">
            <v>0</v>
          </cell>
          <cell r="G87">
            <v>0</v>
          </cell>
        </row>
        <row r="88">
          <cell r="B88">
            <v>4</v>
          </cell>
          <cell r="C88">
            <v>5</v>
          </cell>
          <cell r="D88">
            <v>0</v>
          </cell>
          <cell r="E88">
            <v>0</v>
          </cell>
          <cell r="F88">
            <v>0</v>
          </cell>
          <cell r="G88">
            <v>0</v>
          </cell>
        </row>
        <row r="89">
          <cell r="B89">
            <v>4</v>
          </cell>
          <cell r="C89">
            <v>6</v>
          </cell>
          <cell r="D89">
            <v>1191</v>
          </cell>
          <cell r="E89">
            <v>4079</v>
          </cell>
          <cell r="F89">
            <v>0</v>
          </cell>
          <cell r="G89">
            <v>0</v>
          </cell>
        </row>
        <row r="90">
          <cell r="B90">
            <v>4</v>
          </cell>
          <cell r="C90">
            <v>8</v>
          </cell>
          <cell r="D90">
            <v>429</v>
          </cell>
          <cell r="E90">
            <v>2391</v>
          </cell>
          <cell r="F90">
            <v>0</v>
          </cell>
          <cell r="G90">
            <v>0</v>
          </cell>
        </row>
        <row r="91">
          <cell r="B91">
            <v>4</v>
          </cell>
          <cell r="C91">
            <v>10</v>
          </cell>
          <cell r="D91">
            <v>7</v>
          </cell>
          <cell r="E91">
            <v>44</v>
          </cell>
          <cell r="F91">
            <v>0</v>
          </cell>
          <cell r="G91">
            <v>0</v>
          </cell>
        </row>
        <row r="92">
          <cell r="B92">
            <v>4</v>
          </cell>
          <cell r="C92">
            <v>12</v>
          </cell>
          <cell r="D92">
            <v>0</v>
          </cell>
          <cell r="E92">
            <v>0</v>
          </cell>
          <cell r="F92">
            <v>0</v>
          </cell>
          <cell r="G92">
            <v>0</v>
          </cell>
        </row>
        <row r="93">
          <cell r="B93">
            <v>4</v>
          </cell>
          <cell r="C93">
            <v>14</v>
          </cell>
          <cell r="D93">
            <v>0</v>
          </cell>
          <cell r="E93">
            <v>0</v>
          </cell>
          <cell r="F93">
            <v>0</v>
          </cell>
          <cell r="G93">
            <v>0</v>
          </cell>
        </row>
        <row r="94">
          <cell r="B94">
            <v>4</v>
          </cell>
          <cell r="C94">
            <v>16</v>
          </cell>
          <cell r="D94">
            <v>0</v>
          </cell>
          <cell r="E94">
            <v>0</v>
          </cell>
          <cell r="F94">
            <v>0</v>
          </cell>
          <cell r="G94">
            <v>0</v>
          </cell>
        </row>
        <row r="95">
          <cell r="B95">
            <v>4</v>
          </cell>
          <cell r="C95">
            <v>18</v>
          </cell>
          <cell r="D95">
            <v>0</v>
          </cell>
          <cell r="E95">
            <v>0</v>
          </cell>
          <cell r="F95">
            <v>0</v>
          </cell>
          <cell r="G95">
            <v>0</v>
          </cell>
        </row>
        <row r="96">
          <cell r="B96">
            <v>4</v>
          </cell>
          <cell r="C96">
            <v>20</v>
          </cell>
          <cell r="D96">
            <v>639</v>
          </cell>
          <cell r="E96">
            <v>8058</v>
          </cell>
          <cell r="F96">
            <v>0</v>
          </cell>
          <cell r="G96">
            <v>0</v>
          </cell>
        </row>
        <row r="97">
          <cell r="B97">
            <v>4</v>
          </cell>
          <cell r="C97">
            <v>22</v>
          </cell>
          <cell r="D97">
            <v>389</v>
          </cell>
          <cell r="E97">
            <v>1647</v>
          </cell>
          <cell r="F97">
            <v>0</v>
          </cell>
          <cell r="G97">
            <v>0</v>
          </cell>
        </row>
        <row r="98">
          <cell r="B98">
            <v>4</v>
          </cell>
          <cell r="C98">
            <v>24</v>
          </cell>
          <cell r="D98">
            <v>26</v>
          </cell>
          <cell r="E98">
            <v>209</v>
          </cell>
          <cell r="F98">
            <v>0</v>
          </cell>
          <cell r="G98">
            <v>0</v>
          </cell>
        </row>
        <row r="99">
          <cell r="B99">
            <v>4</v>
          </cell>
          <cell r="C99">
            <v>26</v>
          </cell>
          <cell r="D99">
            <v>0</v>
          </cell>
          <cell r="E99">
            <v>0</v>
          </cell>
          <cell r="F99">
            <v>0</v>
          </cell>
          <cell r="G99">
            <v>0</v>
          </cell>
        </row>
        <row r="100">
          <cell r="B100">
            <v>4</v>
          </cell>
          <cell r="C100">
            <v>28</v>
          </cell>
          <cell r="D100">
            <v>0</v>
          </cell>
          <cell r="E100">
            <v>0</v>
          </cell>
          <cell r="F100">
            <v>0</v>
          </cell>
          <cell r="G100">
            <v>0</v>
          </cell>
        </row>
        <row r="101">
          <cell r="B101">
            <v>4</v>
          </cell>
          <cell r="C101">
            <v>30</v>
          </cell>
          <cell r="D101">
            <v>0</v>
          </cell>
          <cell r="E101">
            <v>0</v>
          </cell>
          <cell r="F101">
            <v>0</v>
          </cell>
          <cell r="G101">
            <v>0</v>
          </cell>
        </row>
        <row r="102">
          <cell r="B102">
            <v>4</v>
          </cell>
          <cell r="C102">
            <v>32</v>
          </cell>
          <cell r="D102">
            <v>0</v>
          </cell>
          <cell r="E102">
            <v>0</v>
          </cell>
          <cell r="F102">
            <v>0</v>
          </cell>
          <cell r="G102">
            <v>0</v>
          </cell>
        </row>
        <row r="103">
          <cell r="B103">
            <v>4</v>
          </cell>
          <cell r="C103">
            <v>34</v>
          </cell>
          <cell r="D103">
            <v>0</v>
          </cell>
          <cell r="E103">
            <v>0</v>
          </cell>
          <cell r="F103">
            <v>0</v>
          </cell>
          <cell r="G103">
            <v>0</v>
          </cell>
        </row>
        <row r="104">
          <cell r="B104">
            <v>4</v>
          </cell>
          <cell r="C104">
            <v>36</v>
          </cell>
          <cell r="D104">
            <v>0</v>
          </cell>
          <cell r="E104">
            <v>0</v>
          </cell>
          <cell r="F104">
            <v>0</v>
          </cell>
          <cell r="G104">
            <v>0</v>
          </cell>
        </row>
        <row r="105">
          <cell r="B105">
            <v>4</v>
          </cell>
          <cell r="C105">
            <v>38</v>
          </cell>
          <cell r="D105">
            <v>0</v>
          </cell>
          <cell r="E105">
            <v>0</v>
          </cell>
          <cell r="F105">
            <v>0</v>
          </cell>
          <cell r="G105">
            <v>0</v>
          </cell>
        </row>
        <row r="106">
          <cell r="B106">
            <v>4</v>
          </cell>
          <cell r="C106">
            <v>40</v>
          </cell>
          <cell r="D106">
            <v>0</v>
          </cell>
          <cell r="E106">
            <v>0</v>
          </cell>
          <cell r="F106">
            <v>0</v>
          </cell>
          <cell r="G106">
            <v>0</v>
          </cell>
        </row>
        <row r="107">
          <cell r="B107">
            <v>4</v>
          </cell>
          <cell r="C107">
            <v>42</v>
          </cell>
          <cell r="D107">
            <v>0</v>
          </cell>
          <cell r="E107">
            <v>0</v>
          </cell>
          <cell r="F107">
            <v>0</v>
          </cell>
          <cell r="G107">
            <v>0</v>
          </cell>
        </row>
        <row r="108">
          <cell r="B108">
            <v>4</v>
          </cell>
          <cell r="C108">
            <v>44</v>
          </cell>
          <cell r="D108">
            <v>0</v>
          </cell>
          <cell r="E108">
            <v>0</v>
          </cell>
          <cell r="F108">
            <v>0</v>
          </cell>
          <cell r="G108">
            <v>0</v>
          </cell>
        </row>
        <row r="109">
          <cell r="B109">
            <v>4</v>
          </cell>
          <cell r="C109">
            <v>46</v>
          </cell>
          <cell r="D109">
            <v>0</v>
          </cell>
          <cell r="E109">
            <v>0</v>
          </cell>
          <cell r="F109">
            <v>0</v>
          </cell>
          <cell r="G109">
            <v>0</v>
          </cell>
        </row>
        <row r="110">
          <cell r="B110">
            <v>4</v>
          </cell>
          <cell r="C110">
            <v>48</v>
          </cell>
          <cell r="D110">
            <v>0</v>
          </cell>
          <cell r="E110">
            <v>0</v>
          </cell>
          <cell r="F110">
            <v>0</v>
          </cell>
          <cell r="G110">
            <v>0</v>
          </cell>
        </row>
        <row r="111">
          <cell r="B111">
            <v>4</v>
          </cell>
          <cell r="D111">
            <v>3246</v>
          </cell>
          <cell r="E111">
            <v>18007</v>
          </cell>
          <cell r="F111">
            <v>0</v>
          </cell>
          <cell r="G111">
            <v>0</v>
          </cell>
        </row>
        <row r="112">
          <cell r="B112">
            <v>5</v>
          </cell>
          <cell r="C112">
            <v>2.5</v>
          </cell>
          <cell r="D112">
            <v>0</v>
          </cell>
          <cell r="E112">
            <v>0</v>
          </cell>
          <cell r="F112">
            <v>180</v>
          </cell>
          <cell r="G112">
            <v>326</v>
          </cell>
        </row>
        <row r="113">
          <cell r="B113">
            <v>5</v>
          </cell>
          <cell r="C113">
            <v>3</v>
          </cell>
          <cell r="D113">
            <v>0</v>
          </cell>
          <cell r="E113">
            <v>0</v>
          </cell>
          <cell r="F113">
            <v>277</v>
          </cell>
          <cell r="G113">
            <v>104</v>
          </cell>
        </row>
        <row r="114">
          <cell r="B114">
            <v>5</v>
          </cell>
          <cell r="C114">
            <v>4</v>
          </cell>
          <cell r="D114">
            <v>0</v>
          </cell>
          <cell r="E114">
            <v>0</v>
          </cell>
          <cell r="F114">
            <v>165</v>
          </cell>
          <cell r="G114">
            <v>310</v>
          </cell>
        </row>
        <row r="115">
          <cell r="B115">
            <v>5</v>
          </cell>
          <cell r="C115">
            <v>5</v>
          </cell>
          <cell r="D115">
            <v>0</v>
          </cell>
          <cell r="E115">
            <v>0</v>
          </cell>
          <cell r="F115">
            <v>0</v>
          </cell>
          <cell r="G115">
            <v>0</v>
          </cell>
        </row>
        <row r="116">
          <cell r="B116">
            <v>5</v>
          </cell>
          <cell r="C116">
            <v>6</v>
          </cell>
          <cell r="D116">
            <v>0</v>
          </cell>
          <cell r="E116">
            <v>0</v>
          </cell>
          <cell r="F116">
            <v>116</v>
          </cell>
          <cell r="G116">
            <v>320</v>
          </cell>
        </row>
        <row r="117">
          <cell r="B117">
            <v>5</v>
          </cell>
          <cell r="C117">
            <v>8</v>
          </cell>
          <cell r="D117">
            <v>9</v>
          </cell>
          <cell r="E117">
            <v>7</v>
          </cell>
          <cell r="F117">
            <v>474</v>
          </cell>
          <cell r="G117">
            <v>678</v>
          </cell>
        </row>
        <row r="118">
          <cell r="B118">
            <v>5</v>
          </cell>
          <cell r="C118">
            <v>10</v>
          </cell>
          <cell r="D118">
            <v>0</v>
          </cell>
          <cell r="E118">
            <v>0</v>
          </cell>
          <cell r="F118">
            <v>64</v>
          </cell>
          <cell r="G118">
            <v>119</v>
          </cell>
        </row>
        <row r="119">
          <cell r="B119">
            <v>5</v>
          </cell>
          <cell r="C119">
            <v>12</v>
          </cell>
          <cell r="D119">
            <v>0</v>
          </cell>
          <cell r="E119">
            <v>0</v>
          </cell>
          <cell r="F119">
            <v>96</v>
          </cell>
          <cell r="G119">
            <v>188</v>
          </cell>
        </row>
        <row r="120">
          <cell r="B120">
            <v>5</v>
          </cell>
          <cell r="C120">
            <v>14</v>
          </cell>
          <cell r="D120">
            <v>7</v>
          </cell>
          <cell r="E120">
            <v>28</v>
          </cell>
          <cell r="F120">
            <v>29</v>
          </cell>
          <cell r="G120">
            <v>98</v>
          </cell>
        </row>
        <row r="121">
          <cell r="B121">
            <v>5</v>
          </cell>
          <cell r="C121">
            <v>16</v>
          </cell>
          <cell r="D121">
            <v>108</v>
          </cell>
          <cell r="E121">
            <v>699</v>
          </cell>
          <cell r="F121">
            <v>0</v>
          </cell>
          <cell r="G121">
            <v>0</v>
          </cell>
        </row>
        <row r="122">
          <cell r="B122">
            <v>5</v>
          </cell>
          <cell r="C122">
            <v>18</v>
          </cell>
          <cell r="D122">
            <v>0</v>
          </cell>
          <cell r="E122">
            <v>0</v>
          </cell>
          <cell r="F122">
            <v>105</v>
          </cell>
          <cell r="G122">
            <v>103</v>
          </cell>
        </row>
        <row r="123">
          <cell r="B123">
            <v>5</v>
          </cell>
          <cell r="C123">
            <v>20</v>
          </cell>
          <cell r="D123">
            <v>0</v>
          </cell>
          <cell r="E123">
            <v>0</v>
          </cell>
          <cell r="F123">
            <v>0</v>
          </cell>
          <cell r="G123">
            <v>0</v>
          </cell>
        </row>
        <row r="124">
          <cell r="B124">
            <v>5</v>
          </cell>
          <cell r="C124">
            <v>22</v>
          </cell>
          <cell r="D124">
            <v>0</v>
          </cell>
          <cell r="E124">
            <v>0</v>
          </cell>
          <cell r="F124">
            <v>0</v>
          </cell>
          <cell r="G124">
            <v>0</v>
          </cell>
        </row>
        <row r="125">
          <cell r="B125">
            <v>5</v>
          </cell>
          <cell r="C125">
            <v>24</v>
          </cell>
          <cell r="D125">
            <v>0</v>
          </cell>
          <cell r="E125">
            <v>0</v>
          </cell>
          <cell r="F125">
            <v>0</v>
          </cell>
          <cell r="G125">
            <v>0</v>
          </cell>
        </row>
        <row r="126">
          <cell r="B126">
            <v>5</v>
          </cell>
          <cell r="C126">
            <v>26</v>
          </cell>
          <cell r="D126">
            <v>0</v>
          </cell>
          <cell r="E126">
            <v>0</v>
          </cell>
          <cell r="F126">
            <v>0</v>
          </cell>
          <cell r="G126">
            <v>0</v>
          </cell>
        </row>
        <row r="127">
          <cell r="B127">
            <v>5</v>
          </cell>
          <cell r="C127">
            <v>28</v>
          </cell>
          <cell r="D127">
            <v>0</v>
          </cell>
          <cell r="E127">
            <v>0</v>
          </cell>
          <cell r="F127">
            <v>0</v>
          </cell>
          <cell r="G127">
            <v>0</v>
          </cell>
        </row>
        <row r="128">
          <cell r="B128">
            <v>5</v>
          </cell>
          <cell r="C128">
            <v>30</v>
          </cell>
          <cell r="D128">
            <v>0</v>
          </cell>
          <cell r="E128">
            <v>0</v>
          </cell>
          <cell r="F128">
            <v>0</v>
          </cell>
          <cell r="G128">
            <v>0</v>
          </cell>
        </row>
        <row r="129">
          <cell r="B129">
            <v>5</v>
          </cell>
          <cell r="C129">
            <v>32</v>
          </cell>
          <cell r="D129">
            <v>0</v>
          </cell>
          <cell r="E129">
            <v>0</v>
          </cell>
          <cell r="F129">
            <v>0</v>
          </cell>
          <cell r="G129">
            <v>0</v>
          </cell>
        </row>
        <row r="130">
          <cell r="B130">
            <v>5</v>
          </cell>
          <cell r="C130">
            <v>34</v>
          </cell>
          <cell r="D130">
            <v>0</v>
          </cell>
          <cell r="E130">
            <v>0</v>
          </cell>
          <cell r="F130">
            <v>0</v>
          </cell>
          <cell r="G130">
            <v>0</v>
          </cell>
        </row>
        <row r="131">
          <cell r="B131">
            <v>5</v>
          </cell>
          <cell r="C131">
            <v>36</v>
          </cell>
          <cell r="D131">
            <v>0</v>
          </cell>
          <cell r="E131">
            <v>0</v>
          </cell>
          <cell r="F131">
            <v>0</v>
          </cell>
          <cell r="G131">
            <v>0</v>
          </cell>
        </row>
        <row r="132">
          <cell r="B132">
            <v>5</v>
          </cell>
          <cell r="C132">
            <v>38</v>
          </cell>
          <cell r="D132">
            <v>0</v>
          </cell>
          <cell r="E132">
            <v>0</v>
          </cell>
          <cell r="F132">
            <v>0</v>
          </cell>
          <cell r="G132">
            <v>0</v>
          </cell>
        </row>
        <row r="133">
          <cell r="B133">
            <v>5</v>
          </cell>
          <cell r="C133">
            <v>40</v>
          </cell>
          <cell r="D133">
            <v>0</v>
          </cell>
          <cell r="E133">
            <v>0</v>
          </cell>
          <cell r="F133">
            <v>0</v>
          </cell>
          <cell r="G133">
            <v>0</v>
          </cell>
        </row>
        <row r="134">
          <cell r="B134">
            <v>5</v>
          </cell>
          <cell r="C134">
            <v>42</v>
          </cell>
          <cell r="D134">
            <v>0</v>
          </cell>
          <cell r="E134">
            <v>0</v>
          </cell>
          <cell r="F134">
            <v>0</v>
          </cell>
          <cell r="G134">
            <v>0</v>
          </cell>
        </row>
        <row r="135">
          <cell r="B135">
            <v>5</v>
          </cell>
          <cell r="C135">
            <v>44</v>
          </cell>
          <cell r="D135">
            <v>0</v>
          </cell>
          <cell r="E135">
            <v>0</v>
          </cell>
          <cell r="F135">
            <v>0</v>
          </cell>
          <cell r="G135">
            <v>0</v>
          </cell>
        </row>
        <row r="136">
          <cell r="B136">
            <v>5</v>
          </cell>
          <cell r="C136">
            <v>46</v>
          </cell>
          <cell r="D136">
            <v>0</v>
          </cell>
          <cell r="E136">
            <v>0</v>
          </cell>
          <cell r="F136">
            <v>0</v>
          </cell>
          <cell r="G136">
            <v>0</v>
          </cell>
        </row>
        <row r="137">
          <cell r="B137">
            <v>5</v>
          </cell>
          <cell r="C137">
            <v>48</v>
          </cell>
          <cell r="D137">
            <v>0</v>
          </cell>
          <cell r="E137">
            <v>0</v>
          </cell>
          <cell r="F137">
            <v>0</v>
          </cell>
          <cell r="G137">
            <v>0</v>
          </cell>
        </row>
        <row r="138">
          <cell r="B138">
            <v>5</v>
          </cell>
          <cell r="D138">
            <v>124</v>
          </cell>
          <cell r="E138">
            <v>734</v>
          </cell>
          <cell r="F138">
            <v>1506</v>
          </cell>
          <cell r="G138">
            <v>2246</v>
          </cell>
        </row>
        <row r="139">
          <cell r="B139">
            <v>6</v>
          </cell>
          <cell r="C139">
            <v>2.5</v>
          </cell>
          <cell r="D139">
            <v>0</v>
          </cell>
          <cell r="E139">
            <v>0</v>
          </cell>
          <cell r="F139">
            <v>0</v>
          </cell>
          <cell r="G139">
            <v>0</v>
          </cell>
        </row>
        <row r="140">
          <cell r="B140">
            <v>6</v>
          </cell>
          <cell r="C140">
            <v>3</v>
          </cell>
          <cell r="D140">
            <v>0</v>
          </cell>
          <cell r="E140">
            <v>0</v>
          </cell>
          <cell r="F140">
            <v>0</v>
          </cell>
          <cell r="G140">
            <v>0</v>
          </cell>
        </row>
        <row r="141">
          <cell r="B141">
            <v>6</v>
          </cell>
          <cell r="C141">
            <v>4</v>
          </cell>
          <cell r="D141">
            <v>0</v>
          </cell>
          <cell r="E141">
            <v>0</v>
          </cell>
          <cell r="F141">
            <v>239</v>
          </cell>
          <cell r="G141">
            <v>232</v>
          </cell>
        </row>
        <row r="142">
          <cell r="B142">
            <v>6</v>
          </cell>
          <cell r="C142">
            <v>5</v>
          </cell>
          <cell r="D142">
            <v>0</v>
          </cell>
          <cell r="E142">
            <v>0</v>
          </cell>
          <cell r="F142">
            <v>0</v>
          </cell>
          <cell r="G142">
            <v>0</v>
          </cell>
        </row>
        <row r="143">
          <cell r="B143">
            <v>6</v>
          </cell>
          <cell r="C143">
            <v>6</v>
          </cell>
          <cell r="D143">
            <v>0</v>
          </cell>
          <cell r="E143">
            <v>0</v>
          </cell>
          <cell r="F143">
            <v>41</v>
          </cell>
          <cell r="G143">
            <v>87</v>
          </cell>
        </row>
        <row r="144">
          <cell r="B144">
            <v>6</v>
          </cell>
          <cell r="C144">
            <v>8</v>
          </cell>
          <cell r="D144">
            <v>0</v>
          </cell>
          <cell r="E144">
            <v>0</v>
          </cell>
          <cell r="F144">
            <v>0</v>
          </cell>
          <cell r="G144">
            <v>0</v>
          </cell>
        </row>
        <row r="145">
          <cell r="B145">
            <v>6</v>
          </cell>
          <cell r="C145">
            <v>10</v>
          </cell>
          <cell r="D145">
            <v>0</v>
          </cell>
          <cell r="E145">
            <v>0</v>
          </cell>
          <cell r="F145">
            <v>191</v>
          </cell>
          <cell r="G145">
            <v>162</v>
          </cell>
        </row>
        <row r="146">
          <cell r="B146">
            <v>6</v>
          </cell>
          <cell r="C146">
            <v>12</v>
          </cell>
          <cell r="D146">
            <v>0</v>
          </cell>
          <cell r="E146">
            <v>0</v>
          </cell>
          <cell r="F146">
            <v>110</v>
          </cell>
          <cell r="G146">
            <v>369</v>
          </cell>
        </row>
        <row r="147">
          <cell r="B147">
            <v>6</v>
          </cell>
          <cell r="C147">
            <v>14</v>
          </cell>
          <cell r="D147">
            <v>0</v>
          </cell>
          <cell r="E147">
            <v>0</v>
          </cell>
          <cell r="F147">
            <v>0</v>
          </cell>
          <cell r="G147">
            <v>0</v>
          </cell>
        </row>
        <row r="148">
          <cell r="B148">
            <v>6</v>
          </cell>
          <cell r="C148">
            <v>16</v>
          </cell>
          <cell r="D148">
            <v>0</v>
          </cell>
          <cell r="E148">
            <v>0</v>
          </cell>
          <cell r="F148">
            <v>0</v>
          </cell>
          <cell r="G148">
            <v>0</v>
          </cell>
        </row>
        <row r="149">
          <cell r="B149">
            <v>6</v>
          </cell>
          <cell r="C149">
            <v>18</v>
          </cell>
          <cell r="D149">
            <v>0</v>
          </cell>
          <cell r="E149">
            <v>0</v>
          </cell>
          <cell r="F149">
            <v>55</v>
          </cell>
          <cell r="G149">
            <v>198</v>
          </cell>
        </row>
        <row r="150">
          <cell r="B150">
            <v>6</v>
          </cell>
          <cell r="C150">
            <v>20</v>
          </cell>
          <cell r="D150">
            <v>0</v>
          </cell>
          <cell r="E150">
            <v>0</v>
          </cell>
          <cell r="F150">
            <v>60</v>
          </cell>
          <cell r="G150">
            <v>81</v>
          </cell>
        </row>
        <row r="151">
          <cell r="B151">
            <v>6</v>
          </cell>
          <cell r="C151">
            <v>22</v>
          </cell>
          <cell r="D151">
            <v>0</v>
          </cell>
          <cell r="E151">
            <v>0</v>
          </cell>
          <cell r="F151">
            <v>0</v>
          </cell>
          <cell r="G151">
            <v>0</v>
          </cell>
        </row>
        <row r="152">
          <cell r="B152">
            <v>6</v>
          </cell>
          <cell r="C152">
            <v>24</v>
          </cell>
          <cell r="D152">
            <v>0</v>
          </cell>
          <cell r="E152">
            <v>0</v>
          </cell>
          <cell r="F152">
            <v>368</v>
          </cell>
          <cell r="G152">
            <v>834</v>
          </cell>
        </row>
        <row r="153">
          <cell r="B153">
            <v>6</v>
          </cell>
          <cell r="C153">
            <v>26</v>
          </cell>
          <cell r="D153">
            <v>0</v>
          </cell>
          <cell r="E153">
            <v>0</v>
          </cell>
          <cell r="F153">
            <v>0</v>
          </cell>
          <cell r="G153">
            <v>0</v>
          </cell>
        </row>
        <row r="154">
          <cell r="B154">
            <v>6</v>
          </cell>
          <cell r="C154">
            <v>28</v>
          </cell>
          <cell r="D154">
            <v>0</v>
          </cell>
          <cell r="E154">
            <v>0</v>
          </cell>
          <cell r="F154">
            <v>0</v>
          </cell>
          <cell r="G154">
            <v>0</v>
          </cell>
        </row>
        <row r="155">
          <cell r="B155">
            <v>6</v>
          </cell>
          <cell r="C155">
            <v>30</v>
          </cell>
          <cell r="D155">
            <v>0</v>
          </cell>
          <cell r="E155">
            <v>0</v>
          </cell>
          <cell r="F155">
            <v>0</v>
          </cell>
          <cell r="G155">
            <v>0</v>
          </cell>
        </row>
        <row r="156">
          <cell r="B156">
            <v>6</v>
          </cell>
          <cell r="C156">
            <v>32</v>
          </cell>
          <cell r="D156">
            <v>0</v>
          </cell>
          <cell r="E156">
            <v>0</v>
          </cell>
          <cell r="F156">
            <v>0</v>
          </cell>
          <cell r="G156">
            <v>0</v>
          </cell>
        </row>
        <row r="157">
          <cell r="B157">
            <v>6</v>
          </cell>
          <cell r="C157">
            <v>34</v>
          </cell>
          <cell r="D157">
            <v>0</v>
          </cell>
          <cell r="E157">
            <v>0</v>
          </cell>
          <cell r="F157">
            <v>0</v>
          </cell>
          <cell r="G157">
            <v>0</v>
          </cell>
        </row>
        <row r="158">
          <cell r="B158">
            <v>6</v>
          </cell>
          <cell r="C158">
            <v>36</v>
          </cell>
          <cell r="D158">
            <v>0</v>
          </cell>
          <cell r="E158">
            <v>0</v>
          </cell>
          <cell r="F158">
            <v>0</v>
          </cell>
          <cell r="G158">
            <v>0</v>
          </cell>
        </row>
        <row r="159">
          <cell r="B159">
            <v>6</v>
          </cell>
          <cell r="C159">
            <v>38</v>
          </cell>
          <cell r="D159">
            <v>0</v>
          </cell>
          <cell r="E159">
            <v>0</v>
          </cell>
          <cell r="F159">
            <v>0</v>
          </cell>
          <cell r="G159">
            <v>0</v>
          </cell>
        </row>
        <row r="160">
          <cell r="B160">
            <v>6</v>
          </cell>
          <cell r="C160">
            <v>40</v>
          </cell>
          <cell r="D160">
            <v>0</v>
          </cell>
          <cell r="E160">
            <v>0</v>
          </cell>
          <cell r="F160">
            <v>0</v>
          </cell>
          <cell r="G160">
            <v>0</v>
          </cell>
        </row>
        <row r="161">
          <cell r="B161">
            <v>6</v>
          </cell>
          <cell r="C161">
            <v>42</v>
          </cell>
          <cell r="D161">
            <v>0</v>
          </cell>
          <cell r="E161">
            <v>0</v>
          </cell>
          <cell r="F161">
            <v>0</v>
          </cell>
          <cell r="G161">
            <v>0</v>
          </cell>
        </row>
        <row r="162">
          <cell r="B162">
            <v>6</v>
          </cell>
          <cell r="C162">
            <v>44</v>
          </cell>
          <cell r="D162">
            <v>0</v>
          </cell>
          <cell r="E162">
            <v>0</v>
          </cell>
          <cell r="F162">
            <v>0</v>
          </cell>
          <cell r="G162">
            <v>0</v>
          </cell>
        </row>
        <row r="163">
          <cell r="B163">
            <v>6</v>
          </cell>
          <cell r="C163">
            <v>46</v>
          </cell>
          <cell r="D163">
            <v>0</v>
          </cell>
          <cell r="E163">
            <v>0</v>
          </cell>
          <cell r="F163">
            <v>0</v>
          </cell>
          <cell r="G163">
            <v>0</v>
          </cell>
        </row>
        <row r="164">
          <cell r="B164">
            <v>6</v>
          </cell>
          <cell r="C164">
            <v>48</v>
          </cell>
          <cell r="D164">
            <v>0</v>
          </cell>
          <cell r="E164">
            <v>0</v>
          </cell>
          <cell r="F164">
            <v>0</v>
          </cell>
          <cell r="G164">
            <v>0</v>
          </cell>
        </row>
        <row r="165">
          <cell r="B165">
            <v>6</v>
          </cell>
          <cell r="D165">
            <v>0</v>
          </cell>
          <cell r="E165">
            <v>0</v>
          </cell>
          <cell r="F165">
            <v>1064</v>
          </cell>
          <cell r="G165">
            <v>1963</v>
          </cell>
        </row>
        <row r="166">
          <cell r="B166">
            <v>7</v>
          </cell>
          <cell r="C166">
            <v>2.5</v>
          </cell>
          <cell r="D166">
            <v>0</v>
          </cell>
          <cell r="E166">
            <v>0</v>
          </cell>
          <cell r="F166">
            <v>0</v>
          </cell>
          <cell r="G166">
            <v>0</v>
          </cell>
        </row>
        <row r="167">
          <cell r="B167">
            <v>7</v>
          </cell>
          <cell r="C167">
            <v>3</v>
          </cell>
          <cell r="D167">
            <v>0</v>
          </cell>
          <cell r="E167">
            <v>0</v>
          </cell>
          <cell r="F167">
            <v>0</v>
          </cell>
          <cell r="G167">
            <v>0</v>
          </cell>
        </row>
        <row r="168">
          <cell r="B168">
            <v>7</v>
          </cell>
          <cell r="C168">
            <v>4</v>
          </cell>
          <cell r="D168">
            <v>0</v>
          </cell>
          <cell r="E168">
            <v>0</v>
          </cell>
          <cell r="F168">
            <v>0</v>
          </cell>
          <cell r="G168">
            <v>0</v>
          </cell>
        </row>
        <row r="169">
          <cell r="B169">
            <v>7</v>
          </cell>
          <cell r="C169">
            <v>5</v>
          </cell>
          <cell r="D169">
            <v>0</v>
          </cell>
          <cell r="E169">
            <v>0</v>
          </cell>
          <cell r="F169">
            <v>0</v>
          </cell>
          <cell r="G169">
            <v>0</v>
          </cell>
        </row>
        <row r="170">
          <cell r="B170">
            <v>7</v>
          </cell>
          <cell r="C170">
            <v>6</v>
          </cell>
          <cell r="D170">
            <v>0</v>
          </cell>
          <cell r="E170">
            <v>0</v>
          </cell>
          <cell r="F170">
            <v>0</v>
          </cell>
          <cell r="G170">
            <v>0</v>
          </cell>
        </row>
        <row r="171">
          <cell r="B171">
            <v>7</v>
          </cell>
          <cell r="C171">
            <v>8</v>
          </cell>
          <cell r="D171">
            <v>0</v>
          </cell>
          <cell r="E171">
            <v>0</v>
          </cell>
          <cell r="F171">
            <v>0</v>
          </cell>
          <cell r="G171">
            <v>0</v>
          </cell>
        </row>
        <row r="172">
          <cell r="B172">
            <v>7</v>
          </cell>
          <cell r="C172">
            <v>10</v>
          </cell>
          <cell r="D172">
            <v>0</v>
          </cell>
          <cell r="E172">
            <v>0</v>
          </cell>
          <cell r="F172">
            <v>0</v>
          </cell>
          <cell r="G172">
            <v>0</v>
          </cell>
        </row>
        <row r="173">
          <cell r="B173">
            <v>7</v>
          </cell>
          <cell r="C173">
            <v>12</v>
          </cell>
          <cell r="D173">
            <v>0</v>
          </cell>
          <cell r="E173">
            <v>0</v>
          </cell>
          <cell r="F173">
            <v>0</v>
          </cell>
          <cell r="G173">
            <v>0</v>
          </cell>
        </row>
        <row r="174">
          <cell r="B174">
            <v>7</v>
          </cell>
          <cell r="C174">
            <v>14</v>
          </cell>
          <cell r="D174">
            <v>0</v>
          </cell>
          <cell r="E174">
            <v>0</v>
          </cell>
          <cell r="F174">
            <v>0</v>
          </cell>
          <cell r="G174">
            <v>0</v>
          </cell>
        </row>
        <row r="175">
          <cell r="B175">
            <v>7</v>
          </cell>
          <cell r="C175">
            <v>16</v>
          </cell>
          <cell r="D175">
            <v>0</v>
          </cell>
          <cell r="E175">
            <v>0</v>
          </cell>
          <cell r="F175">
            <v>0</v>
          </cell>
          <cell r="G175">
            <v>0</v>
          </cell>
        </row>
        <row r="176">
          <cell r="B176">
            <v>7</v>
          </cell>
          <cell r="C176">
            <v>18</v>
          </cell>
          <cell r="D176">
            <v>0</v>
          </cell>
          <cell r="E176">
            <v>0</v>
          </cell>
          <cell r="F176">
            <v>0</v>
          </cell>
          <cell r="G176">
            <v>0</v>
          </cell>
        </row>
        <row r="177">
          <cell r="B177">
            <v>7</v>
          </cell>
          <cell r="C177">
            <v>20</v>
          </cell>
          <cell r="D177">
            <v>0</v>
          </cell>
          <cell r="E177">
            <v>0</v>
          </cell>
          <cell r="F177">
            <v>0</v>
          </cell>
          <cell r="G177">
            <v>0</v>
          </cell>
        </row>
        <row r="178">
          <cell r="B178">
            <v>7</v>
          </cell>
          <cell r="C178">
            <v>22</v>
          </cell>
          <cell r="D178">
            <v>0</v>
          </cell>
          <cell r="E178">
            <v>0</v>
          </cell>
          <cell r="F178">
            <v>0</v>
          </cell>
          <cell r="G178">
            <v>0</v>
          </cell>
        </row>
        <row r="179">
          <cell r="B179">
            <v>7</v>
          </cell>
          <cell r="C179">
            <v>24</v>
          </cell>
          <cell r="D179">
            <v>0</v>
          </cell>
          <cell r="E179">
            <v>0</v>
          </cell>
          <cell r="F179">
            <v>0</v>
          </cell>
          <cell r="G179">
            <v>0</v>
          </cell>
        </row>
        <row r="180">
          <cell r="B180">
            <v>7</v>
          </cell>
          <cell r="C180">
            <v>26</v>
          </cell>
          <cell r="D180">
            <v>0</v>
          </cell>
          <cell r="E180">
            <v>0</v>
          </cell>
          <cell r="F180">
            <v>0</v>
          </cell>
          <cell r="G180">
            <v>0</v>
          </cell>
        </row>
        <row r="181">
          <cell r="B181">
            <v>7</v>
          </cell>
          <cell r="C181">
            <v>28</v>
          </cell>
          <cell r="D181">
            <v>0</v>
          </cell>
          <cell r="E181">
            <v>0</v>
          </cell>
          <cell r="F181">
            <v>0</v>
          </cell>
          <cell r="G181">
            <v>0</v>
          </cell>
        </row>
        <row r="182">
          <cell r="B182">
            <v>7</v>
          </cell>
          <cell r="C182">
            <v>30</v>
          </cell>
          <cell r="D182">
            <v>0</v>
          </cell>
          <cell r="E182">
            <v>0</v>
          </cell>
          <cell r="F182">
            <v>0</v>
          </cell>
          <cell r="G182">
            <v>0</v>
          </cell>
        </row>
        <row r="183">
          <cell r="B183">
            <v>7</v>
          </cell>
          <cell r="C183">
            <v>32</v>
          </cell>
          <cell r="D183">
            <v>0</v>
          </cell>
          <cell r="E183">
            <v>0</v>
          </cell>
          <cell r="F183">
            <v>0</v>
          </cell>
          <cell r="G183">
            <v>0</v>
          </cell>
        </row>
        <row r="184">
          <cell r="B184">
            <v>7</v>
          </cell>
          <cell r="C184">
            <v>34</v>
          </cell>
          <cell r="D184">
            <v>0</v>
          </cell>
          <cell r="E184">
            <v>0</v>
          </cell>
          <cell r="F184">
            <v>0</v>
          </cell>
          <cell r="G184">
            <v>0</v>
          </cell>
        </row>
        <row r="185">
          <cell r="B185">
            <v>7</v>
          </cell>
          <cell r="C185">
            <v>36</v>
          </cell>
          <cell r="D185">
            <v>0</v>
          </cell>
          <cell r="E185">
            <v>0</v>
          </cell>
          <cell r="F185">
            <v>0</v>
          </cell>
          <cell r="G185">
            <v>0</v>
          </cell>
        </row>
        <row r="186">
          <cell r="B186">
            <v>7</v>
          </cell>
          <cell r="C186">
            <v>38</v>
          </cell>
          <cell r="D186">
            <v>0</v>
          </cell>
          <cell r="E186">
            <v>0</v>
          </cell>
          <cell r="F186">
            <v>0</v>
          </cell>
          <cell r="G186">
            <v>0</v>
          </cell>
        </row>
        <row r="187">
          <cell r="B187">
            <v>7</v>
          </cell>
          <cell r="C187">
            <v>40</v>
          </cell>
          <cell r="D187">
            <v>0</v>
          </cell>
          <cell r="E187">
            <v>0</v>
          </cell>
          <cell r="F187">
            <v>0</v>
          </cell>
          <cell r="G187">
            <v>0</v>
          </cell>
        </row>
        <row r="188">
          <cell r="B188">
            <v>7</v>
          </cell>
          <cell r="C188">
            <v>42</v>
          </cell>
          <cell r="D188">
            <v>0</v>
          </cell>
          <cell r="E188">
            <v>0</v>
          </cell>
          <cell r="F188">
            <v>0</v>
          </cell>
          <cell r="G188">
            <v>0</v>
          </cell>
        </row>
        <row r="189">
          <cell r="B189">
            <v>7</v>
          </cell>
          <cell r="C189">
            <v>44</v>
          </cell>
          <cell r="D189">
            <v>0</v>
          </cell>
          <cell r="E189">
            <v>0</v>
          </cell>
          <cell r="F189">
            <v>0</v>
          </cell>
          <cell r="G189">
            <v>0</v>
          </cell>
        </row>
        <row r="190">
          <cell r="B190">
            <v>7</v>
          </cell>
          <cell r="C190">
            <v>46</v>
          </cell>
          <cell r="D190">
            <v>0</v>
          </cell>
          <cell r="E190">
            <v>0</v>
          </cell>
          <cell r="F190">
            <v>0</v>
          </cell>
          <cell r="G190">
            <v>0</v>
          </cell>
        </row>
        <row r="191">
          <cell r="B191">
            <v>7</v>
          </cell>
          <cell r="C191">
            <v>48</v>
          </cell>
          <cell r="D191">
            <v>0</v>
          </cell>
          <cell r="E191">
            <v>0</v>
          </cell>
          <cell r="F191">
            <v>0</v>
          </cell>
          <cell r="G191">
            <v>0</v>
          </cell>
        </row>
        <row r="192">
          <cell r="B192">
            <v>7</v>
          </cell>
          <cell r="D192">
            <v>0</v>
          </cell>
          <cell r="E192">
            <v>0</v>
          </cell>
          <cell r="F192">
            <v>0</v>
          </cell>
          <cell r="G192">
            <v>0</v>
          </cell>
        </row>
        <row r="193">
          <cell r="B193">
            <v>9</v>
          </cell>
          <cell r="C193">
            <v>2.5</v>
          </cell>
          <cell r="D193">
            <v>0</v>
          </cell>
          <cell r="E193">
            <v>0</v>
          </cell>
          <cell r="F193">
            <v>82</v>
          </cell>
          <cell r="G193">
            <v>113</v>
          </cell>
        </row>
        <row r="194">
          <cell r="B194">
            <v>9</v>
          </cell>
          <cell r="C194">
            <v>3</v>
          </cell>
          <cell r="D194">
            <v>0</v>
          </cell>
          <cell r="E194">
            <v>0</v>
          </cell>
          <cell r="F194">
            <v>491</v>
          </cell>
          <cell r="G194">
            <v>466</v>
          </cell>
        </row>
        <row r="195">
          <cell r="B195">
            <v>9</v>
          </cell>
          <cell r="C195">
            <v>4</v>
          </cell>
          <cell r="D195">
            <v>0</v>
          </cell>
          <cell r="E195">
            <v>0</v>
          </cell>
          <cell r="F195">
            <v>100</v>
          </cell>
          <cell r="G195">
            <v>342</v>
          </cell>
        </row>
        <row r="196">
          <cell r="B196">
            <v>9</v>
          </cell>
          <cell r="C196">
            <v>5</v>
          </cell>
          <cell r="D196">
            <v>0</v>
          </cell>
          <cell r="E196">
            <v>0</v>
          </cell>
          <cell r="F196">
            <v>0</v>
          </cell>
          <cell r="G196">
            <v>0</v>
          </cell>
        </row>
        <row r="197">
          <cell r="B197">
            <v>9</v>
          </cell>
          <cell r="C197">
            <v>6</v>
          </cell>
          <cell r="D197">
            <v>0</v>
          </cell>
          <cell r="E197">
            <v>0</v>
          </cell>
          <cell r="F197">
            <v>544</v>
          </cell>
          <cell r="G197">
            <v>1055</v>
          </cell>
        </row>
        <row r="198">
          <cell r="B198">
            <v>9</v>
          </cell>
          <cell r="C198">
            <v>8</v>
          </cell>
          <cell r="D198">
            <v>0</v>
          </cell>
          <cell r="E198">
            <v>0</v>
          </cell>
          <cell r="F198">
            <v>414</v>
          </cell>
          <cell r="G198">
            <v>961</v>
          </cell>
        </row>
        <row r="199">
          <cell r="B199">
            <v>9</v>
          </cell>
          <cell r="C199">
            <v>10</v>
          </cell>
          <cell r="D199">
            <v>0</v>
          </cell>
          <cell r="E199">
            <v>0</v>
          </cell>
          <cell r="F199">
            <v>8</v>
          </cell>
          <cell r="G199">
            <v>43</v>
          </cell>
        </row>
        <row r="200">
          <cell r="B200">
            <v>9</v>
          </cell>
          <cell r="C200">
            <v>12</v>
          </cell>
          <cell r="D200">
            <v>0</v>
          </cell>
          <cell r="E200">
            <v>0</v>
          </cell>
          <cell r="F200">
            <v>456</v>
          </cell>
          <cell r="G200">
            <v>1324</v>
          </cell>
        </row>
        <row r="201">
          <cell r="B201">
            <v>9</v>
          </cell>
          <cell r="C201">
            <v>14</v>
          </cell>
          <cell r="D201">
            <v>0</v>
          </cell>
          <cell r="E201">
            <v>0</v>
          </cell>
          <cell r="F201">
            <v>283</v>
          </cell>
          <cell r="G201">
            <v>657</v>
          </cell>
        </row>
        <row r="202">
          <cell r="B202">
            <v>9</v>
          </cell>
          <cell r="C202">
            <v>16</v>
          </cell>
          <cell r="D202">
            <v>0</v>
          </cell>
          <cell r="E202">
            <v>0</v>
          </cell>
          <cell r="F202">
            <v>452</v>
          </cell>
          <cell r="G202">
            <v>1679</v>
          </cell>
        </row>
        <row r="203">
          <cell r="B203">
            <v>9</v>
          </cell>
          <cell r="C203">
            <v>18</v>
          </cell>
          <cell r="D203">
            <v>0</v>
          </cell>
          <cell r="E203">
            <v>0</v>
          </cell>
          <cell r="F203">
            <v>0</v>
          </cell>
          <cell r="G203">
            <v>0</v>
          </cell>
        </row>
        <row r="204">
          <cell r="B204">
            <v>9</v>
          </cell>
          <cell r="C204">
            <v>20</v>
          </cell>
          <cell r="D204">
            <v>0</v>
          </cell>
          <cell r="E204">
            <v>0</v>
          </cell>
          <cell r="F204">
            <v>1463</v>
          </cell>
          <cell r="G204">
            <v>8045</v>
          </cell>
        </row>
        <row r="205">
          <cell r="B205">
            <v>9</v>
          </cell>
          <cell r="C205">
            <v>22</v>
          </cell>
          <cell r="D205">
            <v>0</v>
          </cell>
          <cell r="E205">
            <v>0</v>
          </cell>
          <cell r="F205">
            <v>0</v>
          </cell>
          <cell r="G205">
            <v>0</v>
          </cell>
        </row>
        <row r="206">
          <cell r="B206">
            <v>9</v>
          </cell>
          <cell r="C206">
            <v>24</v>
          </cell>
          <cell r="D206">
            <v>0</v>
          </cell>
          <cell r="E206">
            <v>0</v>
          </cell>
          <cell r="F206">
            <v>494</v>
          </cell>
          <cell r="G206">
            <v>2418</v>
          </cell>
        </row>
        <row r="207">
          <cell r="B207">
            <v>9</v>
          </cell>
          <cell r="C207">
            <v>26</v>
          </cell>
          <cell r="D207">
            <v>0</v>
          </cell>
          <cell r="E207">
            <v>0</v>
          </cell>
          <cell r="F207">
            <v>0</v>
          </cell>
          <cell r="G207">
            <v>0</v>
          </cell>
        </row>
        <row r="208">
          <cell r="B208">
            <v>9</v>
          </cell>
          <cell r="C208">
            <v>28</v>
          </cell>
          <cell r="D208">
            <v>0</v>
          </cell>
          <cell r="E208">
            <v>0</v>
          </cell>
          <cell r="F208">
            <v>0</v>
          </cell>
          <cell r="G208">
            <v>0</v>
          </cell>
        </row>
        <row r="209">
          <cell r="B209">
            <v>9</v>
          </cell>
          <cell r="C209">
            <v>30</v>
          </cell>
          <cell r="D209">
            <v>0</v>
          </cell>
          <cell r="E209">
            <v>0</v>
          </cell>
          <cell r="F209">
            <v>5</v>
          </cell>
          <cell r="G209">
            <v>41</v>
          </cell>
        </row>
        <row r="210">
          <cell r="B210">
            <v>9</v>
          </cell>
          <cell r="C210">
            <v>32</v>
          </cell>
          <cell r="D210">
            <v>0</v>
          </cell>
          <cell r="E210">
            <v>0</v>
          </cell>
          <cell r="F210">
            <v>0</v>
          </cell>
          <cell r="G210">
            <v>0</v>
          </cell>
        </row>
        <row r="211">
          <cell r="B211">
            <v>9</v>
          </cell>
          <cell r="C211">
            <v>34</v>
          </cell>
          <cell r="D211">
            <v>0</v>
          </cell>
          <cell r="E211">
            <v>0</v>
          </cell>
          <cell r="F211">
            <v>0</v>
          </cell>
          <cell r="G211">
            <v>0</v>
          </cell>
        </row>
        <row r="212">
          <cell r="B212">
            <v>9</v>
          </cell>
          <cell r="C212">
            <v>36</v>
          </cell>
          <cell r="D212">
            <v>0</v>
          </cell>
          <cell r="E212">
            <v>0</v>
          </cell>
          <cell r="F212">
            <v>0</v>
          </cell>
          <cell r="G212">
            <v>0</v>
          </cell>
        </row>
        <row r="213">
          <cell r="B213">
            <v>9</v>
          </cell>
          <cell r="C213">
            <v>38</v>
          </cell>
          <cell r="D213">
            <v>0</v>
          </cell>
          <cell r="E213">
            <v>0</v>
          </cell>
          <cell r="F213">
            <v>0</v>
          </cell>
          <cell r="G213">
            <v>0</v>
          </cell>
        </row>
        <row r="214">
          <cell r="B214">
            <v>9</v>
          </cell>
          <cell r="C214">
            <v>40</v>
          </cell>
          <cell r="D214">
            <v>0</v>
          </cell>
          <cell r="E214">
            <v>0</v>
          </cell>
          <cell r="F214">
            <v>0</v>
          </cell>
          <cell r="G214">
            <v>0</v>
          </cell>
        </row>
        <row r="215">
          <cell r="B215">
            <v>9</v>
          </cell>
          <cell r="C215">
            <v>42</v>
          </cell>
          <cell r="D215">
            <v>0</v>
          </cell>
          <cell r="E215">
            <v>0</v>
          </cell>
          <cell r="F215">
            <v>0</v>
          </cell>
          <cell r="G215">
            <v>0</v>
          </cell>
        </row>
        <row r="216">
          <cell r="B216">
            <v>9</v>
          </cell>
          <cell r="C216">
            <v>44</v>
          </cell>
          <cell r="D216">
            <v>0</v>
          </cell>
          <cell r="E216">
            <v>0</v>
          </cell>
          <cell r="F216">
            <v>0</v>
          </cell>
          <cell r="G216">
            <v>0</v>
          </cell>
        </row>
        <row r="217">
          <cell r="B217">
            <v>9</v>
          </cell>
          <cell r="C217">
            <v>46</v>
          </cell>
          <cell r="D217">
            <v>0</v>
          </cell>
          <cell r="E217">
            <v>0</v>
          </cell>
          <cell r="F217">
            <v>0</v>
          </cell>
          <cell r="G217">
            <v>0</v>
          </cell>
        </row>
        <row r="218">
          <cell r="B218">
            <v>9</v>
          </cell>
          <cell r="C218">
            <v>48</v>
          </cell>
          <cell r="D218">
            <v>0</v>
          </cell>
          <cell r="E218">
            <v>0</v>
          </cell>
          <cell r="F218">
            <v>0</v>
          </cell>
          <cell r="G218">
            <v>0</v>
          </cell>
        </row>
        <row r="219">
          <cell r="B219">
            <v>9</v>
          </cell>
          <cell r="D219">
            <v>0</v>
          </cell>
          <cell r="E219">
            <v>0</v>
          </cell>
          <cell r="F219">
            <v>4792</v>
          </cell>
          <cell r="G219">
            <v>17144</v>
          </cell>
        </row>
        <row r="220">
          <cell r="B220">
            <v>10</v>
          </cell>
          <cell r="C220">
            <v>2.5</v>
          </cell>
          <cell r="D220">
            <v>0</v>
          </cell>
          <cell r="E220">
            <v>0</v>
          </cell>
          <cell r="F220">
            <v>809</v>
          </cell>
          <cell r="G220">
            <v>1056</v>
          </cell>
        </row>
        <row r="221">
          <cell r="B221">
            <v>10</v>
          </cell>
          <cell r="C221">
            <v>3</v>
          </cell>
          <cell r="D221">
            <v>0</v>
          </cell>
          <cell r="E221">
            <v>0</v>
          </cell>
          <cell r="F221">
            <v>958</v>
          </cell>
          <cell r="G221">
            <v>1277.5</v>
          </cell>
        </row>
        <row r="222">
          <cell r="B222">
            <v>10</v>
          </cell>
          <cell r="C222">
            <v>4</v>
          </cell>
          <cell r="D222">
            <v>0</v>
          </cell>
          <cell r="E222">
            <v>0</v>
          </cell>
          <cell r="F222">
            <v>159</v>
          </cell>
          <cell r="G222">
            <v>603</v>
          </cell>
        </row>
        <row r="223">
          <cell r="B223">
            <v>10</v>
          </cell>
          <cell r="C223">
            <v>5</v>
          </cell>
          <cell r="D223">
            <v>0</v>
          </cell>
          <cell r="E223">
            <v>0</v>
          </cell>
          <cell r="F223">
            <v>0</v>
          </cell>
          <cell r="G223">
            <v>0</v>
          </cell>
        </row>
        <row r="224">
          <cell r="B224">
            <v>10</v>
          </cell>
          <cell r="C224">
            <v>6</v>
          </cell>
          <cell r="D224">
            <v>0</v>
          </cell>
          <cell r="E224">
            <v>0</v>
          </cell>
          <cell r="F224">
            <v>251</v>
          </cell>
          <cell r="G224">
            <v>590</v>
          </cell>
        </row>
        <row r="225">
          <cell r="B225">
            <v>10</v>
          </cell>
          <cell r="C225">
            <v>8</v>
          </cell>
          <cell r="D225">
            <v>0</v>
          </cell>
          <cell r="E225">
            <v>0</v>
          </cell>
          <cell r="F225">
            <v>928</v>
          </cell>
          <cell r="G225">
            <v>1571</v>
          </cell>
        </row>
        <row r="226">
          <cell r="B226">
            <v>10</v>
          </cell>
          <cell r="C226">
            <v>10</v>
          </cell>
          <cell r="D226">
            <v>0</v>
          </cell>
          <cell r="E226">
            <v>0</v>
          </cell>
          <cell r="F226">
            <v>884</v>
          </cell>
          <cell r="G226">
            <v>2253</v>
          </cell>
        </row>
        <row r="227">
          <cell r="B227">
            <v>10</v>
          </cell>
          <cell r="C227">
            <v>12</v>
          </cell>
          <cell r="D227">
            <v>0</v>
          </cell>
          <cell r="E227">
            <v>0</v>
          </cell>
          <cell r="F227">
            <v>1078</v>
          </cell>
          <cell r="G227">
            <v>2833</v>
          </cell>
        </row>
        <row r="228">
          <cell r="B228">
            <v>10</v>
          </cell>
          <cell r="C228">
            <v>14</v>
          </cell>
          <cell r="D228">
            <v>0</v>
          </cell>
          <cell r="E228">
            <v>0</v>
          </cell>
          <cell r="F228">
            <v>238</v>
          </cell>
          <cell r="G228">
            <v>631</v>
          </cell>
        </row>
        <row r="229">
          <cell r="B229">
            <v>10</v>
          </cell>
          <cell r="C229">
            <v>16</v>
          </cell>
          <cell r="D229">
            <v>0</v>
          </cell>
          <cell r="E229">
            <v>0</v>
          </cell>
          <cell r="F229">
            <v>105</v>
          </cell>
          <cell r="G229">
            <v>515</v>
          </cell>
        </row>
        <row r="230">
          <cell r="B230">
            <v>10</v>
          </cell>
          <cell r="C230">
            <v>18</v>
          </cell>
          <cell r="D230">
            <v>0</v>
          </cell>
          <cell r="E230">
            <v>0</v>
          </cell>
          <cell r="F230">
            <v>119</v>
          </cell>
          <cell r="G230">
            <v>325</v>
          </cell>
        </row>
        <row r="231">
          <cell r="B231">
            <v>10</v>
          </cell>
          <cell r="C231">
            <v>20</v>
          </cell>
          <cell r="D231">
            <v>0</v>
          </cell>
          <cell r="E231">
            <v>0</v>
          </cell>
          <cell r="F231">
            <v>35</v>
          </cell>
          <cell r="G231">
            <v>338</v>
          </cell>
        </row>
        <row r="232">
          <cell r="B232">
            <v>10</v>
          </cell>
          <cell r="C232">
            <v>22</v>
          </cell>
          <cell r="D232">
            <v>0</v>
          </cell>
          <cell r="E232">
            <v>0</v>
          </cell>
          <cell r="F232">
            <v>0</v>
          </cell>
          <cell r="G232">
            <v>0</v>
          </cell>
        </row>
        <row r="233">
          <cell r="B233">
            <v>10</v>
          </cell>
          <cell r="C233">
            <v>24</v>
          </cell>
          <cell r="D233">
            <v>0</v>
          </cell>
          <cell r="E233">
            <v>0</v>
          </cell>
          <cell r="F233">
            <v>209</v>
          </cell>
          <cell r="G233">
            <v>578</v>
          </cell>
        </row>
        <row r="234">
          <cell r="B234">
            <v>10</v>
          </cell>
          <cell r="C234">
            <v>26</v>
          </cell>
          <cell r="D234">
            <v>0</v>
          </cell>
          <cell r="E234">
            <v>0</v>
          </cell>
          <cell r="F234">
            <v>0</v>
          </cell>
          <cell r="G234">
            <v>0</v>
          </cell>
        </row>
        <row r="235">
          <cell r="B235">
            <v>10</v>
          </cell>
          <cell r="C235">
            <v>28</v>
          </cell>
          <cell r="D235">
            <v>0</v>
          </cell>
          <cell r="E235">
            <v>0</v>
          </cell>
          <cell r="F235">
            <v>0</v>
          </cell>
          <cell r="G235">
            <v>0</v>
          </cell>
        </row>
        <row r="236">
          <cell r="B236">
            <v>10</v>
          </cell>
          <cell r="C236">
            <v>30</v>
          </cell>
          <cell r="D236">
            <v>0</v>
          </cell>
          <cell r="E236">
            <v>0</v>
          </cell>
          <cell r="F236">
            <v>205</v>
          </cell>
          <cell r="G236">
            <v>1468</v>
          </cell>
        </row>
        <row r="237">
          <cell r="B237">
            <v>10</v>
          </cell>
          <cell r="C237">
            <v>32</v>
          </cell>
          <cell r="D237">
            <v>0</v>
          </cell>
          <cell r="E237">
            <v>0</v>
          </cell>
          <cell r="F237">
            <v>0</v>
          </cell>
          <cell r="G237">
            <v>0</v>
          </cell>
        </row>
        <row r="238">
          <cell r="B238">
            <v>10</v>
          </cell>
          <cell r="C238">
            <v>34</v>
          </cell>
          <cell r="D238">
            <v>0</v>
          </cell>
          <cell r="E238">
            <v>0</v>
          </cell>
          <cell r="F238">
            <v>0</v>
          </cell>
          <cell r="G238">
            <v>0</v>
          </cell>
        </row>
        <row r="239">
          <cell r="B239">
            <v>10</v>
          </cell>
          <cell r="C239">
            <v>36</v>
          </cell>
          <cell r="D239">
            <v>0</v>
          </cell>
          <cell r="E239">
            <v>0</v>
          </cell>
          <cell r="F239">
            <v>0</v>
          </cell>
          <cell r="G239">
            <v>0</v>
          </cell>
        </row>
        <row r="240">
          <cell r="B240">
            <v>10</v>
          </cell>
          <cell r="C240">
            <v>38</v>
          </cell>
          <cell r="D240">
            <v>0</v>
          </cell>
          <cell r="E240">
            <v>0</v>
          </cell>
          <cell r="F240">
            <v>0</v>
          </cell>
          <cell r="G240">
            <v>0</v>
          </cell>
        </row>
        <row r="241">
          <cell r="B241">
            <v>10</v>
          </cell>
          <cell r="C241">
            <v>40</v>
          </cell>
          <cell r="D241">
            <v>0</v>
          </cell>
          <cell r="E241">
            <v>0</v>
          </cell>
          <cell r="F241">
            <v>0</v>
          </cell>
          <cell r="G241">
            <v>0</v>
          </cell>
        </row>
        <row r="242">
          <cell r="B242">
            <v>10</v>
          </cell>
          <cell r="C242">
            <v>42</v>
          </cell>
          <cell r="D242">
            <v>0</v>
          </cell>
          <cell r="E242">
            <v>0</v>
          </cell>
          <cell r="F242">
            <v>0</v>
          </cell>
          <cell r="G242">
            <v>0</v>
          </cell>
        </row>
        <row r="243">
          <cell r="B243">
            <v>10</v>
          </cell>
          <cell r="C243">
            <v>44</v>
          </cell>
          <cell r="D243">
            <v>0</v>
          </cell>
          <cell r="E243">
            <v>0</v>
          </cell>
          <cell r="F243">
            <v>0</v>
          </cell>
          <cell r="G243">
            <v>0</v>
          </cell>
        </row>
        <row r="244">
          <cell r="B244">
            <v>10</v>
          </cell>
          <cell r="C244">
            <v>46</v>
          </cell>
          <cell r="D244">
            <v>0</v>
          </cell>
          <cell r="E244">
            <v>0</v>
          </cell>
          <cell r="F244">
            <v>0</v>
          </cell>
          <cell r="G244">
            <v>0</v>
          </cell>
        </row>
        <row r="245">
          <cell r="B245">
            <v>10</v>
          </cell>
          <cell r="C245">
            <v>48</v>
          </cell>
          <cell r="D245">
            <v>0</v>
          </cell>
          <cell r="E245">
            <v>0</v>
          </cell>
          <cell r="F245">
            <v>0</v>
          </cell>
          <cell r="G245">
            <v>0</v>
          </cell>
        </row>
        <row r="246">
          <cell r="B246">
            <v>10</v>
          </cell>
          <cell r="D246">
            <v>0</v>
          </cell>
          <cell r="E246">
            <v>0</v>
          </cell>
          <cell r="F246">
            <v>5978</v>
          </cell>
          <cell r="G246">
            <v>14038.5</v>
          </cell>
        </row>
        <row r="247">
          <cell r="B247">
            <v>12</v>
          </cell>
          <cell r="C247">
            <v>2.5</v>
          </cell>
          <cell r="D247">
            <v>0</v>
          </cell>
          <cell r="E247">
            <v>0</v>
          </cell>
          <cell r="F247">
            <v>1182</v>
          </cell>
          <cell r="G247">
            <v>810</v>
          </cell>
        </row>
        <row r="248">
          <cell r="B248">
            <v>12</v>
          </cell>
          <cell r="C248">
            <v>3</v>
          </cell>
          <cell r="D248">
            <v>0</v>
          </cell>
          <cell r="E248">
            <v>0</v>
          </cell>
          <cell r="F248">
            <v>4245</v>
          </cell>
          <cell r="G248">
            <v>4982</v>
          </cell>
        </row>
        <row r="249">
          <cell r="B249">
            <v>12</v>
          </cell>
          <cell r="C249">
            <v>4</v>
          </cell>
          <cell r="D249">
            <v>0</v>
          </cell>
          <cell r="E249">
            <v>0</v>
          </cell>
          <cell r="F249">
            <v>7391</v>
          </cell>
          <cell r="G249">
            <v>10179</v>
          </cell>
        </row>
        <row r="250">
          <cell r="B250">
            <v>12</v>
          </cell>
          <cell r="C250">
            <v>5</v>
          </cell>
          <cell r="D250">
            <v>0</v>
          </cell>
          <cell r="E250">
            <v>0</v>
          </cell>
          <cell r="F250">
            <v>0</v>
          </cell>
          <cell r="G250">
            <v>0</v>
          </cell>
        </row>
        <row r="251">
          <cell r="B251">
            <v>12</v>
          </cell>
          <cell r="C251">
            <v>6</v>
          </cell>
          <cell r="D251">
            <v>0</v>
          </cell>
          <cell r="E251">
            <v>0</v>
          </cell>
          <cell r="F251">
            <v>3930</v>
          </cell>
          <cell r="G251">
            <v>6048</v>
          </cell>
        </row>
        <row r="252">
          <cell r="B252">
            <v>12</v>
          </cell>
          <cell r="C252">
            <v>8</v>
          </cell>
          <cell r="D252">
            <v>0</v>
          </cell>
          <cell r="E252">
            <v>0</v>
          </cell>
          <cell r="F252">
            <v>2055</v>
          </cell>
          <cell r="G252">
            <v>3493</v>
          </cell>
        </row>
        <row r="253">
          <cell r="B253">
            <v>12</v>
          </cell>
          <cell r="C253">
            <v>10</v>
          </cell>
          <cell r="D253">
            <v>0</v>
          </cell>
          <cell r="E253">
            <v>0</v>
          </cell>
          <cell r="F253">
            <v>3652</v>
          </cell>
          <cell r="G253">
            <v>6505</v>
          </cell>
        </row>
        <row r="254">
          <cell r="B254">
            <v>12</v>
          </cell>
          <cell r="C254">
            <v>12</v>
          </cell>
          <cell r="D254">
            <v>0</v>
          </cell>
          <cell r="E254">
            <v>0</v>
          </cell>
          <cell r="F254">
            <v>304</v>
          </cell>
          <cell r="G254">
            <v>1334</v>
          </cell>
        </row>
        <row r="255">
          <cell r="B255">
            <v>12</v>
          </cell>
          <cell r="C255">
            <v>14</v>
          </cell>
          <cell r="D255">
            <v>0</v>
          </cell>
          <cell r="E255">
            <v>0</v>
          </cell>
          <cell r="F255">
            <v>815</v>
          </cell>
          <cell r="G255">
            <v>1487</v>
          </cell>
        </row>
        <row r="256">
          <cell r="B256">
            <v>12</v>
          </cell>
          <cell r="C256">
            <v>16</v>
          </cell>
          <cell r="D256">
            <v>0</v>
          </cell>
          <cell r="E256">
            <v>0</v>
          </cell>
          <cell r="F256">
            <v>0</v>
          </cell>
          <cell r="G256">
            <v>0</v>
          </cell>
        </row>
        <row r="257">
          <cell r="B257">
            <v>12</v>
          </cell>
          <cell r="C257">
            <v>18</v>
          </cell>
          <cell r="D257">
            <v>0</v>
          </cell>
          <cell r="E257">
            <v>0</v>
          </cell>
          <cell r="F257">
            <v>0</v>
          </cell>
          <cell r="G257">
            <v>0</v>
          </cell>
        </row>
        <row r="258">
          <cell r="B258">
            <v>12</v>
          </cell>
          <cell r="C258">
            <v>20</v>
          </cell>
          <cell r="D258">
            <v>0</v>
          </cell>
          <cell r="E258">
            <v>0</v>
          </cell>
          <cell r="F258">
            <v>0</v>
          </cell>
          <cell r="G258">
            <v>0</v>
          </cell>
        </row>
        <row r="259">
          <cell r="B259">
            <v>12</v>
          </cell>
          <cell r="C259">
            <v>22</v>
          </cell>
          <cell r="D259">
            <v>0</v>
          </cell>
          <cell r="E259">
            <v>0</v>
          </cell>
          <cell r="F259">
            <v>0</v>
          </cell>
          <cell r="G259">
            <v>0</v>
          </cell>
        </row>
        <row r="260">
          <cell r="B260">
            <v>12</v>
          </cell>
          <cell r="C260">
            <v>24</v>
          </cell>
          <cell r="D260">
            <v>0</v>
          </cell>
          <cell r="E260">
            <v>0</v>
          </cell>
          <cell r="F260">
            <v>0</v>
          </cell>
          <cell r="G260">
            <v>0</v>
          </cell>
        </row>
        <row r="261">
          <cell r="B261">
            <v>12</v>
          </cell>
          <cell r="C261">
            <v>26</v>
          </cell>
          <cell r="D261">
            <v>0</v>
          </cell>
          <cell r="E261">
            <v>0</v>
          </cell>
          <cell r="F261">
            <v>0</v>
          </cell>
          <cell r="G261">
            <v>0</v>
          </cell>
        </row>
        <row r="262">
          <cell r="B262">
            <v>12</v>
          </cell>
          <cell r="C262">
            <v>28</v>
          </cell>
          <cell r="D262">
            <v>0</v>
          </cell>
          <cell r="E262">
            <v>0</v>
          </cell>
          <cell r="F262">
            <v>0</v>
          </cell>
          <cell r="G262">
            <v>0</v>
          </cell>
        </row>
        <row r="263">
          <cell r="B263">
            <v>12</v>
          </cell>
          <cell r="C263">
            <v>30</v>
          </cell>
          <cell r="D263">
            <v>0</v>
          </cell>
          <cell r="E263">
            <v>0</v>
          </cell>
          <cell r="F263">
            <v>0</v>
          </cell>
          <cell r="G263">
            <v>0</v>
          </cell>
        </row>
        <row r="264">
          <cell r="B264">
            <v>12</v>
          </cell>
          <cell r="C264">
            <v>32</v>
          </cell>
          <cell r="D264">
            <v>0</v>
          </cell>
          <cell r="E264">
            <v>0</v>
          </cell>
          <cell r="F264">
            <v>0</v>
          </cell>
          <cell r="G264">
            <v>0</v>
          </cell>
        </row>
        <row r="265">
          <cell r="B265">
            <v>12</v>
          </cell>
          <cell r="C265">
            <v>34</v>
          </cell>
          <cell r="D265">
            <v>0</v>
          </cell>
          <cell r="E265">
            <v>0</v>
          </cell>
          <cell r="F265">
            <v>0</v>
          </cell>
          <cell r="G265">
            <v>0</v>
          </cell>
        </row>
        <row r="266">
          <cell r="B266">
            <v>12</v>
          </cell>
          <cell r="C266">
            <v>36</v>
          </cell>
          <cell r="D266">
            <v>0</v>
          </cell>
          <cell r="E266">
            <v>0</v>
          </cell>
          <cell r="F266">
            <v>0</v>
          </cell>
          <cell r="G266">
            <v>0</v>
          </cell>
        </row>
        <row r="267">
          <cell r="B267">
            <v>12</v>
          </cell>
          <cell r="C267">
            <v>38</v>
          </cell>
          <cell r="D267">
            <v>0</v>
          </cell>
          <cell r="E267">
            <v>0</v>
          </cell>
          <cell r="F267">
            <v>0</v>
          </cell>
          <cell r="G267">
            <v>0</v>
          </cell>
        </row>
        <row r="268">
          <cell r="B268">
            <v>12</v>
          </cell>
          <cell r="C268">
            <v>40</v>
          </cell>
          <cell r="D268">
            <v>0</v>
          </cell>
          <cell r="E268">
            <v>0</v>
          </cell>
          <cell r="F268">
            <v>0</v>
          </cell>
          <cell r="G268">
            <v>0</v>
          </cell>
        </row>
        <row r="269">
          <cell r="B269">
            <v>12</v>
          </cell>
          <cell r="C269">
            <v>42</v>
          </cell>
          <cell r="D269">
            <v>0</v>
          </cell>
          <cell r="E269">
            <v>0</v>
          </cell>
          <cell r="F269">
            <v>0</v>
          </cell>
          <cell r="G269">
            <v>0</v>
          </cell>
        </row>
        <row r="270">
          <cell r="B270">
            <v>12</v>
          </cell>
          <cell r="C270">
            <v>44</v>
          </cell>
          <cell r="D270">
            <v>0</v>
          </cell>
          <cell r="E270">
            <v>0</v>
          </cell>
          <cell r="F270">
            <v>0</v>
          </cell>
          <cell r="G270">
            <v>0</v>
          </cell>
        </row>
        <row r="271">
          <cell r="B271">
            <v>12</v>
          </cell>
          <cell r="C271">
            <v>46</v>
          </cell>
          <cell r="D271">
            <v>0</v>
          </cell>
          <cell r="E271">
            <v>0</v>
          </cell>
          <cell r="F271">
            <v>0</v>
          </cell>
          <cell r="G271">
            <v>0</v>
          </cell>
        </row>
        <row r="272">
          <cell r="B272">
            <v>12</v>
          </cell>
          <cell r="C272">
            <v>48</v>
          </cell>
          <cell r="D272">
            <v>0</v>
          </cell>
          <cell r="E272">
            <v>0</v>
          </cell>
          <cell r="F272">
            <v>0</v>
          </cell>
          <cell r="G272">
            <v>0</v>
          </cell>
        </row>
        <row r="273">
          <cell r="B273">
            <v>12</v>
          </cell>
          <cell r="D273">
            <v>0</v>
          </cell>
          <cell r="E273">
            <v>0</v>
          </cell>
          <cell r="F273">
            <v>23574</v>
          </cell>
          <cell r="G273">
            <v>34838</v>
          </cell>
        </row>
        <row r="274">
          <cell r="B274">
            <v>15</v>
          </cell>
          <cell r="C274">
            <v>2.5</v>
          </cell>
          <cell r="D274">
            <v>0</v>
          </cell>
          <cell r="E274">
            <v>0</v>
          </cell>
          <cell r="F274">
            <v>491</v>
          </cell>
          <cell r="G274">
            <v>295</v>
          </cell>
        </row>
        <row r="275">
          <cell r="B275">
            <v>15</v>
          </cell>
          <cell r="C275">
            <v>3</v>
          </cell>
          <cell r="D275">
            <v>0</v>
          </cell>
          <cell r="E275">
            <v>0</v>
          </cell>
          <cell r="F275">
            <v>2545</v>
          </cell>
          <cell r="G275">
            <v>3528</v>
          </cell>
        </row>
        <row r="276">
          <cell r="B276">
            <v>15</v>
          </cell>
          <cell r="C276">
            <v>4</v>
          </cell>
          <cell r="D276">
            <v>0</v>
          </cell>
          <cell r="E276">
            <v>0</v>
          </cell>
          <cell r="F276">
            <v>5328</v>
          </cell>
          <cell r="G276">
            <v>6450</v>
          </cell>
        </row>
        <row r="277">
          <cell r="B277">
            <v>15</v>
          </cell>
          <cell r="C277">
            <v>5</v>
          </cell>
          <cell r="D277">
            <v>0</v>
          </cell>
          <cell r="E277">
            <v>0</v>
          </cell>
          <cell r="F277">
            <v>0</v>
          </cell>
          <cell r="G277">
            <v>0</v>
          </cell>
        </row>
        <row r="278">
          <cell r="B278">
            <v>15</v>
          </cell>
          <cell r="C278">
            <v>6</v>
          </cell>
          <cell r="D278">
            <v>0</v>
          </cell>
          <cell r="E278">
            <v>0</v>
          </cell>
          <cell r="F278">
            <v>3566</v>
          </cell>
          <cell r="G278">
            <v>5087</v>
          </cell>
        </row>
        <row r="279">
          <cell r="B279">
            <v>15</v>
          </cell>
          <cell r="C279">
            <v>8</v>
          </cell>
          <cell r="D279">
            <v>0</v>
          </cell>
          <cell r="E279">
            <v>0</v>
          </cell>
          <cell r="F279">
            <v>2111</v>
          </cell>
          <cell r="G279">
            <v>2782</v>
          </cell>
        </row>
        <row r="280">
          <cell r="B280">
            <v>15</v>
          </cell>
          <cell r="C280">
            <v>10</v>
          </cell>
          <cell r="D280">
            <v>0</v>
          </cell>
          <cell r="E280">
            <v>0</v>
          </cell>
          <cell r="F280">
            <v>756</v>
          </cell>
          <cell r="G280">
            <v>2139</v>
          </cell>
        </row>
        <row r="281">
          <cell r="B281">
            <v>15</v>
          </cell>
          <cell r="C281">
            <v>12</v>
          </cell>
          <cell r="D281">
            <v>0</v>
          </cell>
          <cell r="E281">
            <v>0</v>
          </cell>
          <cell r="F281">
            <v>360</v>
          </cell>
          <cell r="G281">
            <v>1137</v>
          </cell>
        </row>
        <row r="282">
          <cell r="B282">
            <v>15</v>
          </cell>
          <cell r="C282">
            <v>14</v>
          </cell>
          <cell r="D282">
            <v>0</v>
          </cell>
          <cell r="E282">
            <v>0</v>
          </cell>
          <cell r="F282">
            <v>610</v>
          </cell>
          <cell r="G282">
            <v>1163</v>
          </cell>
        </row>
        <row r="283">
          <cell r="B283">
            <v>15</v>
          </cell>
          <cell r="C283">
            <v>16</v>
          </cell>
          <cell r="D283">
            <v>0</v>
          </cell>
          <cell r="E283">
            <v>0</v>
          </cell>
          <cell r="F283">
            <v>106</v>
          </cell>
          <cell r="G283">
            <v>172</v>
          </cell>
        </row>
        <row r="284">
          <cell r="B284">
            <v>15</v>
          </cell>
          <cell r="C284">
            <v>18</v>
          </cell>
          <cell r="D284">
            <v>0</v>
          </cell>
          <cell r="E284">
            <v>0</v>
          </cell>
          <cell r="F284">
            <v>129</v>
          </cell>
          <cell r="G284">
            <v>381</v>
          </cell>
        </row>
        <row r="285">
          <cell r="B285">
            <v>15</v>
          </cell>
          <cell r="C285">
            <v>20</v>
          </cell>
          <cell r="D285">
            <v>0</v>
          </cell>
          <cell r="E285">
            <v>0</v>
          </cell>
          <cell r="F285">
            <v>149</v>
          </cell>
          <cell r="G285">
            <v>549</v>
          </cell>
        </row>
        <row r="286">
          <cell r="B286">
            <v>15</v>
          </cell>
          <cell r="C286">
            <v>22</v>
          </cell>
          <cell r="D286">
            <v>0</v>
          </cell>
          <cell r="E286">
            <v>0</v>
          </cell>
          <cell r="F286">
            <v>0</v>
          </cell>
          <cell r="G286">
            <v>0</v>
          </cell>
        </row>
        <row r="287">
          <cell r="B287">
            <v>15</v>
          </cell>
          <cell r="C287">
            <v>24</v>
          </cell>
          <cell r="D287">
            <v>0</v>
          </cell>
          <cell r="E287">
            <v>0</v>
          </cell>
          <cell r="F287">
            <v>126</v>
          </cell>
          <cell r="G287">
            <v>751</v>
          </cell>
        </row>
        <row r="288">
          <cell r="B288">
            <v>15</v>
          </cell>
          <cell r="C288">
            <v>26</v>
          </cell>
          <cell r="D288">
            <v>0</v>
          </cell>
          <cell r="E288">
            <v>0</v>
          </cell>
          <cell r="F288">
            <v>0</v>
          </cell>
          <cell r="G288">
            <v>0</v>
          </cell>
        </row>
        <row r="289">
          <cell r="B289">
            <v>15</v>
          </cell>
          <cell r="C289">
            <v>28</v>
          </cell>
          <cell r="D289">
            <v>0</v>
          </cell>
          <cell r="E289">
            <v>0</v>
          </cell>
          <cell r="F289">
            <v>0</v>
          </cell>
          <cell r="G289">
            <v>0</v>
          </cell>
        </row>
        <row r="290">
          <cell r="B290">
            <v>15</v>
          </cell>
          <cell r="C290">
            <v>30</v>
          </cell>
          <cell r="D290">
            <v>0</v>
          </cell>
          <cell r="E290">
            <v>0</v>
          </cell>
          <cell r="F290">
            <v>0</v>
          </cell>
          <cell r="G290">
            <v>0</v>
          </cell>
        </row>
        <row r="291">
          <cell r="B291">
            <v>15</v>
          </cell>
          <cell r="C291">
            <v>32</v>
          </cell>
          <cell r="D291">
            <v>0</v>
          </cell>
          <cell r="E291">
            <v>0</v>
          </cell>
          <cell r="F291">
            <v>0</v>
          </cell>
          <cell r="G291">
            <v>0</v>
          </cell>
        </row>
        <row r="292">
          <cell r="B292">
            <v>15</v>
          </cell>
          <cell r="C292">
            <v>34</v>
          </cell>
          <cell r="D292">
            <v>0</v>
          </cell>
          <cell r="E292">
            <v>0</v>
          </cell>
          <cell r="F292">
            <v>0</v>
          </cell>
          <cell r="G292">
            <v>0</v>
          </cell>
        </row>
        <row r="293">
          <cell r="B293">
            <v>15</v>
          </cell>
          <cell r="C293">
            <v>36</v>
          </cell>
          <cell r="D293">
            <v>0</v>
          </cell>
          <cell r="E293">
            <v>0</v>
          </cell>
          <cell r="F293">
            <v>0</v>
          </cell>
          <cell r="G293">
            <v>0</v>
          </cell>
        </row>
        <row r="294">
          <cell r="B294">
            <v>15</v>
          </cell>
          <cell r="C294">
            <v>38</v>
          </cell>
          <cell r="D294">
            <v>0</v>
          </cell>
          <cell r="E294">
            <v>0</v>
          </cell>
          <cell r="F294">
            <v>0</v>
          </cell>
          <cell r="G294">
            <v>0</v>
          </cell>
        </row>
        <row r="295">
          <cell r="B295">
            <v>15</v>
          </cell>
          <cell r="C295">
            <v>40</v>
          </cell>
          <cell r="D295">
            <v>0</v>
          </cell>
          <cell r="E295">
            <v>0</v>
          </cell>
          <cell r="F295">
            <v>0</v>
          </cell>
          <cell r="G295">
            <v>0</v>
          </cell>
        </row>
        <row r="296">
          <cell r="B296">
            <v>15</v>
          </cell>
          <cell r="C296">
            <v>42</v>
          </cell>
          <cell r="D296">
            <v>0</v>
          </cell>
          <cell r="E296">
            <v>0</v>
          </cell>
          <cell r="F296">
            <v>0</v>
          </cell>
          <cell r="G296">
            <v>0</v>
          </cell>
        </row>
        <row r="297">
          <cell r="B297">
            <v>15</v>
          </cell>
          <cell r="C297">
            <v>44</v>
          </cell>
          <cell r="D297">
            <v>0</v>
          </cell>
          <cell r="E297">
            <v>0</v>
          </cell>
          <cell r="F297">
            <v>0</v>
          </cell>
          <cell r="G297">
            <v>0</v>
          </cell>
        </row>
        <row r="298">
          <cell r="B298">
            <v>15</v>
          </cell>
          <cell r="C298">
            <v>46</v>
          </cell>
          <cell r="D298">
            <v>0</v>
          </cell>
          <cell r="E298">
            <v>0</v>
          </cell>
          <cell r="F298">
            <v>0</v>
          </cell>
          <cell r="G298">
            <v>0</v>
          </cell>
        </row>
        <row r="299">
          <cell r="B299">
            <v>15</v>
          </cell>
          <cell r="C299">
            <v>48</v>
          </cell>
          <cell r="D299">
            <v>0</v>
          </cell>
          <cell r="E299">
            <v>0</v>
          </cell>
          <cell r="F299">
            <v>0</v>
          </cell>
          <cell r="G299">
            <v>0</v>
          </cell>
        </row>
        <row r="300">
          <cell r="B300">
            <v>15</v>
          </cell>
          <cell r="D300">
            <v>0</v>
          </cell>
          <cell r="E300">
            <v>0</v>
          </cell>
          <cell r="F300">
            <v>16277</v>
          </cell>
          <cell r="G300">
            <v>24434</v>
          </cell>
        </row>
        <row r="301">
          <cell r="B301">
            <v>19</v>
          </cell>
          <cell r="C301">
            <v>2.5</v>
          </cell>
          <cell r="D301">
            <v>0</v>
          </cell>
          <cell r="E301">
            <v>0</v>
          </cell>
          <cell r="F301">
            <v>0</v>
          </cell>
          <cell r="G301">
            <v>0</v>
          </cell>
        </row>
        <row r="302">
          <cell r="B302">
            <v>19</v>
          </cell>
          <cell r="C302">
            <v>3</v>
          </cell>
          <cell r="D302">
            <v>0</v>
          </cell>
          <cell r="E302">
            <v>0</v>
          </cell>
          <cell r="F302">
            <v>0</v>
          </cell>
          <cell r="G302">
            <v>0</v>
          </cell>
        </row>
        <row r="303">
          <cell r="B303">
            <v>19</v>
          </cell>
          <cell r="C303">
            <v>4</v>
          </cell>
          <cell r="D303">
            <v>0</v>
          </cell>
          <cell r="E303">
            <v>0</v>
          </cell>
          <cell r="F303">
            <v>0</v>
          </cell>
          <cell r="G303">
            <v>0</v>
          </cell>
        </row>
        <row r="304">
          <cell r="B304">
            <v>19</v>
          </cell>
          <cell r="C304">
            <v>5</v>
          </cell>
          <cell r="D304">
            <v>0</v>
          </cell>
          <cell r="E304">
            <v>0</v>
          </cell>
          <cell r="F304">
            <v>0</v>
          </cell>
          <cell r="G304">
            <v>0</v>
          </cell>
        </row>
        <row r="305">
          <cell r="B305">
            <v>19</v>
          </cell>
          <cell r="C305">
            <v>6</v>
          </cell>
          <cell r="D305">
            <v>0</v>
          </cell>
          <cell r="E305">
            <v>0</v>
          </cell>
          <cell r="F305">
            <v>0</v>
          </cell>
          <cell r="G305">
            <v>0</v>
          </cell>
        </row>
        <row r="306">
          <cell r="B306">
            <v>19</v>
          </cell>
          <cell r="C306">
            <v>8</v>
          </cell>
          <cell r="D306">
            <v>0</v>
          </cell>
          <cell r="E306">
            <v>0</v>
          </cell>
          <cell r="F306">
            <v>0</v>
          </cell>
          <cell r="G306">
            <v>0</v>
          </cell>
        </row>
        <row r="307">
          <cell r="B307">
            <v>19</v>
          </cell>
          <cell r="C307">
            <v>10</v>
          </cell>
          <cell r="D307">
            <v>0</v>
          </cell>
          <cell r="E307">
            <v>0</v>
          </cell>
          <cell r="F307">
            <v>0</v>
          </cell>
          <cell r="G307">
            <v>0</v>
          </cell>
        </row>
        <row r="308">
          <cell r="B308">
            <v>19</v>
          </cell>
          <cell r="C308">
            <v>12</v>
          </cell>
          <cell r="D308">
            <v>0</v>
          </cell>
          <cell r="E308">
            <v>0</v>
          </cell>
          <cell r="F308">
            <v>0</v>
          </cell>
          <cell r="G308">
            <v>0</v>
          </cell>
        </row>
        <row r="309">
          <cell r="B309">
            <v>19</v>
          </cell>
          <cell r="C309">
            <v>14</v>
          </cell>
          <cell r="D309">
            <v>0</v>
          </cell>
          <cell r="E309">
            <v>0</v>
          </cell>
          <cell r="F309">
            <v>0</v>
          </cell>
          <cell r="G309">
            <v>0</v>
          </cell>
        </row>
        <row r="310">
          <cell r="B310">
            <v>19</v>
          </cell>
          <cell r="C310">
            <v>16</v>
          </cell>
          <cell r="D310">
            <v>0</v>
          </cell>
          <cell r="E310">
            <v>0</v>
          </cell>
          <cell r="F310">
            <v>0</v>
          </cell>
          <cell r="G310">
            <v>0</v>
          </cell>
        </row>
        <row r="311">
          <cell r="B311">
            <v>19</v>
          </cell>
          <cell r="C311">
            <v>18</v>
          </cell>
          <cell r="D311">
            <v>0</v>
          </cell>
          <cell r="E311">
            <v>0</v>
          </cell>
          <cell r="F311">
            <v>0</v>
          </cell>
          <cell r="G311">
            <v>0</v>
          </cell>
        </row>
        <row r="312">
          <cell r="B312">
            <v>19</v>
          </cell>
          <cell r="C312">
            <v>20</v>
          </cell>
          <cell r="D312">
            <v>0</v>
          </cell>
          <cell r="E312">
            <v>0</v>
          </cell>
          <cell r="F312">
            <v>0</v>
          </cell>
          <cell r="G312">
            <v>0</v>
          </cell>
        </row>
        <row r="313">
          <cell r="B313">
            <v>19</v>
          </cell>
          <cell r="C313">
            <v>22</v>
          </cell>
          <cell r="D313">
            <v>0</v>
          </cell>
          <cell r="E313">
            <v>0</v>
          </cell>
          <cell r="F313">
            <v>0</v>
          </cell>
          <cell r="G313">
            <v>0</v>
          </cell>
        </row>
        <row r="314">
          <cell r="B314">
            <v>19</v>
          </cell>
          <cell r="C314">
            <v>24</v>
          </cell>
          <cell r="D314">
            <v>0</v>
          </cell>
          <cell r="E314">
            <v>0</v>
          </cell>
          <cell r="F314">
            <v>0</v>
          </cell>
          <cell r="G314">
            <v>0</v>
          </cell>
        </row>
        <row r="315">
          <cell r="B315">
            <v>19</v>
          </cell>
          <cell r="C315">
            <v>26</v>
          </cell>
          <cell r="D315">
            <v>0</v>
          </cell>
          <cell r="E315">
            <v>0</v>
          </cell>
          <cell r="F315">
            <v>0</v>
          </cell>
          <cell r="G315">
            <v>0</v>
          </cell>
        </row>
        <row r="316">
          <cell r="B316">
            <v>19</v>
          </cell>
          <cell r="C316">
            <v>28</v>
          </cell>
          <cell r="D316">
            <v>0</v>
          </cell>
          <cell r="E316">
            <v>0</v>
          </cell>
          <cell r="F316">
            <v>0</v>
          </cell>
          <cell r="G316">
            <v>0</v>
          </cell>
        </row>
        <row r="317">
          <cell r="B317">
            <v>19</v>
          </cell>
          <cell r="C317">
            <v>30</v>
          </cell>
          <cell r="D317">
            <v>0</v>
          </cell>
          <cell r="E317">
            <v>0</v>
          </cell>
          <cell r="F317">
            <v>0</v>
          </cell>
          <cell r="G317">
            <v>0</v>
          </cell>
        </row>
        <row r="318">
          <cell r="B318">
            <v>19</v>
          </cell>
          <cell r="C318">
            <v>32</v>
          </cell>
          <cell r="D318">
            <v>0</v>
          </cell>
          <cell r="E318">
            <v>0</v>
          </cell>
          <cell r="F318">
            <v>0</v>
          </cell>
          <cell r="G318">
            <v>0</v>
          </cell>
        </row>
        <row r="319">
          <cell r="B319">
            <v>19</v>
          </cell>
          <cell r="C319">
            <v>34</v>
          </cell>
          <cell r="D319">
            <v>0</v>
          </cell>
          <cell r="E319">
            <v>0</v>
          </cell>
          <cell r="F319">
            <v>0</v>
          </cell>
          <cell r="G319">
            <v>0</v>
          </cell>
        </row>
        <row r="320">
          <cell r="B320">
            <v>19</v>
          </cell>
          <cell r="C320">
            <v>36</v>
          </cell>
          <cell r="D320">
            <v>0</v>
          </cell>
          <cell r="E320">
            <v>0</v>
          </cell>
          <cell r="F320">
            <v>0</v>
          </cell>
          <cell r="G320">
            <v>0</v>
          </cell>
        </row>
        <row r="321">
          <cell r="B321">
            <v>19</v>
          </cell>
          <cell r="C321">
            <v>38</v>
          </cell>
          <cell r="D321">
            <v>0</v>
          </cell>
          <cell r="E321">
            <v>0</v>
          </cell>
          <cell r="F321">
            <v>0</v>
          </cell>
          <cell r="G321">
            <v>0</v>
          </cell>
        </row>
        <row r="322">
          <cell r="B322">
            <v>19</v>
          </cell>
          <cell r="C322">
            <v>40</v>
          </cell>
          <cell r="D322">
            <v>0</v>
          </cell>
          <cell r="E322">
            <v>0</v>
          </cell>
          <cell r="F322">
            <v>0</v>
          </cell>
          <cell r="G322">
            <v>0</v>
          </cell>
        </row>
        <row r="323">
          <cell r="B323">
            <v>19</v>
          </cell>
          <cell r="C323">
            <v>42</v>
          </cell>
          <cell r="D323">
            <v>0</v>
          </cell>
          <cell r="E323">
            <v>0</v>
          </cell>
          <cell r="F323">
            <v>0</v>
          </cell>
          <cell r="G323">
            <v>0</v>
          </cell>
        </row>
        <row r="324">
          <cell r="B324">
            <v>19</v>
          </cell>
          <cell r="C324">
            <v>44</v>
          </cell>
          <cell r="D324">
            <v>0</v>
          </cell>
          <cell r="E324">
            <v>0</v>
          </cell>
          <cell r="F324">
            <v>0</v>
          </cell>
          <cell r="G324">
            <v>0</v>
          </cell>
        </row>
        <row r="325">
          <cell r="B325">
            <v>19</v>
          </cell>
          <cell r="C325">
            <v>46</v>
          </cell>
          <cell r="D325">
            <v>0</v>
          </cell>
          <cell r="E325">
            <v>0</v>
          </cell>
          <cell r="F325">
            <v>0</v>
          </cell>
          <cell r="G325">
            <v>0</v>
          </cell>
        </row>
        <row r="326">
          <cell r="B326">
            <v>19</v>
          </cell>
          <cell r="C326">
            <v>48</v>
          </cell>
          <cell r="D326">
            <v>0</v>
          </cell>
          <cell r="E326">
            <v>0</v>
          </cell>
          <cell r="F326">
            <v>0</v>
          </cell>
          <cell r="G326">
            <v>0</v>
          </cell>
        </row>
        <row r="327">
          <cell r="B327">
            <v>19</v>
          </cell>
          <cell r="D327">
            <v>0</v>
          </cell>
          <cell r="E327">
            <v>0</v>
          </cell>
          <cell r="F327">
            <v>0</v>
          </cell>
          <cell r="G327">
            <v>0</v>
          </cell>
        </row>
        <row r="328">
          <cell r="B328">
            <v>21</v>
          </cell>
          <cell r="C328">
            <v>2.5</v>
          </cell>
          <cell r="D328">
            <v>0</v>
          </cell>
          <cell r="E328">
            <v>0</v>
          </cell>
          <cell r="F328">
            <v>0</v>
          </cell>
          <cell r="G328">
            <v>0</v>
          </cell>
        </row>
        <row r="329">
          <cell r="B329">
            <v>21</v>
          </cell>
          <cell r="C329">
            <v>3</v>
          </cell>
          <cell r="D329">
            <v>0</v>
          </cell>
          <cell r="E329">
            <v>0</v>
          </cell>
          <cell r="F329">
            <v>0</v>
          </cell>
          <cell r="G329">
            <v>0</v>
          </cell>
        </row>
        <row r="330">
          <cell r="B330">
            <v>21</v>
          </cell>
          <cell r="C330">
            <v>4</v>
          </cell>
          <cell r="D330">
            <v>0</v>
          </cell>
          <cell r="E330">
            <v>0</v>
          </cell>
          <cell r="F330">
            <v>0</v>
          </cell>
          <cell r="G330">
            <v>0</v>
          </cell>
        </row>
        <row r="331">
          <cell r="B331">
            <v>21</v>
          </cell>
          <cell r="C331">
            <v>5</v>
          </cell>
          <cell r="D331">
            <v>0</v>
          </cell>
          <cell r="E331">
            <v>0</v>
          </cell>
          <cell r="F331">
            <v>0</v>
          </cell>
          <cell r="G331">
            <v>0</v>
          </cell>
        </row>
        <row r="332">
          <cell r="B332">
            <v>21</v>
          </cell>
          <cell r="C332">
            <v>6</v>
          </cell>
          <cell r="D332">
            <v>0</v>
          </cell>
          <cell r="E332">
            <v>0</v>
          </cell>
          <cell r="F332">
            <v>0</v>
          </cell>
          <cell r="G332">
            <v>0</v>
          </cell>
        </row>
        <row r="333">
          <cell r="B333">
            <v>21</v>
          </cell>
          <cell r="C333">
            <v>8</v>
          </cell>
          <cell r="D333">
            <v>0</v>
          </cell>
          <cell r="E333">
            <v>0</v>
          </cell>
          <cell r="F333">
            <v>0</v>
          </cell>
          <cell r="G333">
            <v>0</v>
          </cell>
        </row>
        <row r="334">
          <cell r="B334">
            <v>21</v>
          </cell>
          <cell r="C334">
            <v>10</v>
          </cell>
          <cell r="D334">
            <v>0</v>
          </cell>
          <cell r="E334">
            <v>0</v>
          </cell>
          <cell r="F334">
            <v>0</v>
          </cell>
          <cell r="G334">
            <v>0</v>
          </cell>
        </row>
        <row r="335">
          <cell r="B335">
            <v>21</v>
          </cell>
          <cell r="C335">
            <v>12</v>
          </cell>
          <cell r="D335">
            <v>0</v>
          </cell>
          <cell r="E335">
            <v>0</v>
          </cell>
          <cell r="F335">
            <v>0</v>
          </cell>
          <cell r="G335">
            <v>0</v>
          </cell>
        </row>
        <row r="336">
          <cell r="B336">
            <v>21</v>
          </cell>
          <cell r="C336">
            <v>14</v>
          </cell>
          <cell r="D336">
            <v>0</v>
          </cell>
          <cell r="E336">
            <v>0</v>
          </cell>
          <cell r="F336">
            <v>0</v>
          </cell>
          <cell r="G336">
            <v>0</v>
          </cell>
        </row>
        <row r="337">
          <cell r="B337">
            <v>21</v>
          </cell>
          <cell r="C337">
            <v>16</v>
          </cell>
          <cell r="D337">
            <v>0</v>
          </cell>
          <cell r="E337">
            <v>0</v>
          </cell>
          <cell r="F337">
            <v>0</v>
          </cell>
          <cell r="G337">
            <v>0</v>
          </cell>
        </row>
        <row r="338">
          <cell r="B338">
            <v>21</v>
          </cell>
          <cell r="C338">
            <v>18</v>
          </cell>
          <cell r="D338">
            <v>0</v>
          </cell>
          <cell r="E338">
            <v>0</v>
          </cell>
          <cell r="F338">
            <v>0</v>
          </cell>
          <cell r="G338">
            <v>0</v>
          </cell>
        </row>
        <row r="339">
          <cell r="B339">
            <v>21</v>
          </cell>
          <cell r="C339">
            <v>20</v>
          </cell>
          <cell r="D339">
            <v>0</v>
          </cell>
          <cell r="E339">
            <v>0</v>
          </cell>
          <cell r="F339">
            <v>0</v>
          </cell>
          <cell r="G339">
            <v>0</v>
          </cell>
        </row>
        <row r="340">
          <cell r="B340">
            <v>21</v>
          </cell>
          <cell r="C340">
            <v>22</v>
          </cell>
          <cell r="D340">
            <v>0</v>
          </cell>
          <cell r="E340">
            <v>0</v>
          </cell>
          <cell r="F340">
            <v>0</v>
          </cell>
          <cell r="G340">
            <v>0</v>
          </cell>
        </row>
        <row r="341">
          <cell r="B341">
            <v>21</v>
          </cell>
          <cell r="C341">
            <v>24</v>
          </cell>
          <cell r="D341">
            <v>0</v>
          </cell>
          <cell r="E341">
            <v>0</v>
          </cell>
          <cell r="F341">
            <v>0</v>
          </cell>
          <cell r="G341">
            <v>0</v>
          </cell>
        </row>
        <row r="342">
          <cell r="B342">
            <v>21</v>
          </cell>
          <cell r="C342">
            <v>26</v>
          </cell>
          <cell r="D342">
            <v>0</v>
          </cell>
          <cell r="E342">
            <v>0</v>
          </cell>
          <cell r="F342">
            <v>0</v>
          </cell>
          <cell r="G342">
            <v>0</v>
          </cell>
        </row>
        <row r="343">
          <cell r="B343">
            <v>21</v>
          </cell>
          <cell r="C343">
            <v>28</v>
          </cell>
          <cell r="D343">
            <v>0</v>
          </cell>
          <cell r="E343">
            <v>0</v>
          </cell>
          <cell r="F343">
            <v>0</v>
          </cell>
          <cell r="G343">
            <v>0</v>
          </cell>
        </row>
        <row r="344">
          <cell r="B344">
            <v>21</v>
          </cell>
          <cell r="C344">
            <v>30</v>
          </cell>
          <cell r="D344">
            <v>0</v>
          </cell>
          <cell r="E344">
            <v>0</v>
          </cell>
          <cell r="F344">
            <v>0</v>
          </cell>
          <cell r="G344">
            <v>0</v>
          </cell>
        </row>
        <row r="345">
          <cell r="B345">
            <v>21</v>
          </cell>
          <cell r="C345">
            <v>32</v>
          </cell>
          <cell r="D345">
            <v>0</v>
          </cell>
          <cell r="E345">
            <v>0</v>
          </cell>
          <cell r="F345">
            <v>0</v>
          </cell>
          <cell r="G345">
            <v>0</v>
          </cell>
        </row>
        <row r="346">
          <cell r="B346">
            <v>21</v>
          </cell>
          <cell r="C346">
            <v>34</v>
          </cell>
          <cell r="D346">
            <v>0</v>
          </cell>
          <cell r="E346">
            <v>0</v>
          </cell>
          <cell r="F346">
            <v>0</v>
          </cell>
          <cell r="G346">
            <v>0</v>
          </cell>
        </row>
        <row r="347">
          <cell r="B347">
            <v>21</v>
          </cell>
          <cell r="C347">
            <v>36</v>
          </cell>
          <cell r="D347">
            <v>0</v>
          </cell>
          <cell r="E347">
            <v>0</v>
          </cell>
          <cell r="F347">
            <v>0</v>
          </cell>
          <cell r="G347">
            <v>0</v>
          </cell>
        </row>
        <row r="348">
          <cell r="B348">
            <v>21</v>
          </cell>
          <cell r="C348">
            <v>38</v>
          </cell>
          <cell r="D348">
            <v>0</v>
          </cell>
          <cell r="E348">
            <v>0</v>
          </cell>
          <cell r="F348">
            <v>0</v>
          </cell>
          <cell r="G348">
            <v>0</v>
          </cell>
        </row>
        <row r="349">
          <cell r="B349">
            <v>21</v>
          </cell>
          <cell r="C349">
            <v>40</v>
          </cell>
          <cell r="D349">
            <v>0</v>
          </cell>
          <cell r="E349">
            <v>0</v>
          </cell>
          <cell r="F349">
            <v>0</v>
          </cell>
          <cell r="G349">
            <v>0</v>
          </cell>
        </row>
        <row r="350">
          <cell r="B350">
            <v>21</v>
          </cell>
          <cell r="C350">
            <v>42</v>
          </cell>
          <cell r="D350">
            <v>0</v>
          </cell>
          <cell r="E350">
            <v>0</v>
          </cell>
          <cell r="F350">
            <v>0</v>
          </cell>
          <cell r="G350">
            <v>0</v>
          </cell>
        </row>
        <row r="351">
          <cell r="B351">
            <v>21</v>
          </cell>
          <cell r="C351">
            <v>44</v>
          </cell>
          <cell r="D351">
            <v>0</v>
          </cell>
          <cell r="E351">
            <v>0</v>
          </cell>
          <cell r="F351">
            <v>0</v>
          </cell>
          <cell r="G351">
            <v>0</v>
          </cell>
        </row>
        <row r="352">
          <cell r="B352">
            <v>21</v>
          </cell>
          <cell r="C352">
            <v>46</v>
          </cell>
          <cell r="D352">
            <v>0</v>
          </cell>
          <cell r="E352">
            <v>0</v>
          </cell>
          <cell r="F352">
            <v>0</v>
          </cell>
          <cell r="G352">
            <v>0</v>
          </cell>
        </row>
        <row r="353">
          <cell r="B353">
            <v>21</v>
          </cell>
          <cell r="C353">
            <v>48</v>
          </cell>
          <cell r="D353">
            <v>0</v>
          </cell>
          <cell r="E353">
            <v>0</v>
          </cell>
          <cell r="F353">
            <v>0</v>
          </cell>
          <cell r="G353">
            <v>0</v>
          </cell>
        </row>
        <row r="354">
          <cell r="B354">
            <v>21</v>
          </cell>
          <cell r="D354">
            <v>0</v>
          </cell>
          <cell r="E354">
            <v>0</v>
          </cell>
          <cell r="F354">
            <v>0</v>
          </cell>
          <cell r="G354">
            <v>0</v>
          </cell>
        </row>
        <row r="355">
          <cell r="B355">
            <v>26</v>
          </cell>
          <cell r="C355">
            <v>2.5</v>
          </cell>
          <cell r="D355">
            <v>0</v>
          </cell>
          <cell r="E355">
            <v>0</v>
          </cell>
          <cell r="F355">
            <v>0</v>
          </cell>
          <cell r="G355">
            <v>0</v>
          </cell>
        </row>
        <row r="356">
          <cell r="B356">
            <v>26</v>
          </cell>
          <cell r="C356">
            <v>3</v>
          </cell>
          <cell r="D356">
            <v>0</v>
          </cell>
          <cell r="E356">
            <v>0</v>
          </cell>
          <cell r="F356">
            <v>0</v>
          </cell>
          <cell r="G356">
            <v>0</v>
          </cell>
        </row>
        <row r="357">
          <cell r="B357">
            <v>26</v>
          </cell>
          <cell r="C357">
            <v>4</v>
          </cell>
          <cell r="D357">
            <v>0</v>
          </cell>
          <cell r="E357">
            <v>0</v>
          </cell>
          <cell r="F357">
            <v>0</v>
          </cell>
          <cell r="G357">
            <v>0</v>
          </cell>
        </row>
        <row r="358">
          <cell r="B358">
            <v>26</v>
          </cell>
          <cell r="C358">
            <v>5</v>
          </cell>
          <cell r="D358">
            <v>0</v>
          </cell>
          <cell r="E358">
            <v>0</v>
          </cell>
          <cell r="F358">
            <v>0</v>
          </cell>
          <cell r="G358">
            <v>0</v>
          </cell>
        </row>
        <row r="359">
          <cell r="B359">
            <v>26</v>
          </cell>
          <cell r="C359">
            <v>6</v>
          </cell>
          <cell r="D359">
            <v>0</v>
          </cell>
          <cell r="E359">
            <v>0</v>
          </cell>
          <cell r="F359">
            <v>0</v>
          </cell>
          <cell r="G359">
            <v>0</v>
          </cell>
        </row>
        <row r="360">
          <cell r="B360">
            <v>26</v>
          </cell>
          <cell r="C360">
            <v>8</v>
          </cell>
          <cell r="D360">
            <v>0</v>
          </cell>
          <cell r="E360">
            <v>0</v>
          </cell>
          <cell r="F360">
            <v>0</v>
          </cell>
          <cell r="G360">
            <v>0</v>
          </cell>
        </row>
        <row r="361">
          <cell r="B361">
            <v>26</v>
          </cell>
          <cell r="C361">
            <v>10</v>
          </cell>
          <cell r="D361">
            <v>0</v>
          </cell>
          <cell r="E361">
            <v>0</v>
          </cell>
          <cell r="F361">
            <v>0</v>
          </cell>
          <cell r="G361">
            <v>0</v>
          </cell>
        </row>
        <row r="362">
          <cell r="B362">
            <v>26</v>
          </cell>
          <cell r="C362">
            <v>12</v>
          </cell>
          <cell r="D362">
            <v>0</v>
          </cell>
          <cell r="E362">
            <v>0</v>
          </cell>
          <cell r="F362">
            <v>0</v>
          </cell>
          <cell r="G362">
            <v>0</v>
          </cell>
        </row>
        <row r="363">
          <cell r="B363">
            <v>26</v>
          </cell>
          <cell r="C363">
            <v>14</v>
          </cell>
          <cell r="D363">
            <v>0</v>
          </cell>
          <cell r="E363">
            <v>0</v>
          </cell>
          <cell r="F363">
            <v>0</v>
          </cell>
          <cell r="G363">
            <v>0</v>
          </cell>
        </row>
        <row r="364">
          <cell r="B364">
            <v>26</v>
          </cell>
          <cell r="C364">
            <v>16</v>
          </cell>
          <cell r="D364">
            <v>0</v>
          </cell>
          <cell r="E364">
            <v>0</v>
          </cell>
          <cell r="F364">
            <v>0</v>
          </cell>
          <cell r="G364">
            <v>0</v>
          </cell>
        </row>
        <row r="365">
          <cell r="B365">
            <v>26</v>
          </cell>
          <cell r="C365">
            <v>18</v>
          </cell>
          <cell r="D365">
            <v>0</v>
          </cell>
          <cell r="E365">
            <v>0</v>
          </cell>
          <cell r="F365">
            <v>0</v>
          </cell>
          <cell r="G365">
            <v>0</v>
          </cell>
        </row>
        <row r="366">
          <cell r="B366">
            <v>26</v>
          </cell>
          <cell r="C366">
            <v>20</v>
          </cell>
          <cell r="D366">
            <v>0</v>
          </cell>
          <cell r="E366">
            <v>0</v>
          </cell>
          <cell r="F366">
            <v>0</v>
          </cell>
          <cell r="G366">
            <v>0</v>
          </cell>
        </row>
        <row r="367">
          <cell r="B367">
            <v>26</v>
          </cell>
          <cell r="C367">
            <v>22</v>
          </cell>
          <cell r="D367">
            <v>0</v>
          </cell>
          <cell r="E367">
            <v>0</v>
          </cell>
          <cell r="F367">
            <v>0</v>
          </cell>
          <cell r="G367">
            <v>0</v>
          </cell>
        </row>
        <row r="368">
          <cell r="B368">
            <v>26</v>
          </cell>
          <cell r="C368">
            <v>24</v>
          </cell>
          <cell r="D368">
            <v>0</v>
          </cell>
          <cell r="E368">
            <v>0</v>
          </cell>
          <cell r="F368">
            <v>0</v>
          </cell>
          <cell r="G368">
            <v>0</v>
          </cell>
        </row>
        <row r="369">
          <cell r="B369">
            <v>26</v>
          </cell>
          <cell r="C369">
            <v>26</v>
          </cell>
          <cell r="D369">
            <v>0</v>
          </cell>
          <cell r="E369">
            <v>0</v>
          </cell>
          <cell r="F369">
            <v>0</v>
          </cell>
          <cell r="G369">
            <v>0</v>
          </cell>
        </row>
        <row r="370">
          <cell r="B370">
            <v>26</v>
          </cell>
          <cell r="C370">
            <v>28</v>
          </cell>
          <cell r="D370">
            <v>0</v>
          </cell>
          <cell r="E370">
            <v>0</v>
          </cell>
          <cell r="F370">
            <v>0</v>
          </cell>
          <cell r="G370">
            <v>0</v>
          </cell>
        </row>
        <row r="371">
          <cell r="B371">
            <v>26</v>
          </cell>
          <cell r="C371">
            <v>30</v>
          </cell>
          <cell r="D371">
            <v>0</v>
          </cell>
          <cell r="E371">
            <v>0</v>
          </cell>
          <cell r="F371">
            <v>0</v>
          </cell>
          <cell r="G371">
            <v>0</v>
          </cell>
        </row>
        <row r="372">
          <cell r="B372">
            <v>26</v>
          </cell>
          <cell r="C372">
            <v>32</v>
          </cell>
          <cell r="D372">
            <v>0</v>
          </cell>
          <cell r="E372">
            <v>0</v>
          </cell>
          <cell r="F372">
            <v>0</v>
          </cell>
          <cell r="G372">
            <v>0</v>
          </cell>
        </row>
        <row r="373">
          <cell r="B373">
            <v>26</v>
          </cell>
          <cell r="C373">
            <v>34</v>
          </cell>
          <cell r="D373">
            <v>0</v>
          </cell>
          <cell r="E373">
            <v>0</v>
          </cell>
          <cell r="F373">
            <v>0</v>
          </cell>
          <cell r="G373">
            <v>0</v>
          </cell>
        </row>
        <row r="374">
          <cell r="B374">
            <v>26</v>
          </cell>
          <cell r="C374">
            <v>36</v>
          </cell>
          <cell r="D374">
            <v>0</v>
          </cell>
          <cell r="E374">
            <v>0</v>
          </cell>
          <cell r="F374">
            <v>0</v>
          </cell>
          <cell r="G374">
            <v>0</v>
          </cell>
        </row>
        <row r="375">
          <cell r="B375">
            <v>26</v>
          </cell>
          <cell r="C375">
            <v>38</v>
          </cell>
          <cell r="D375">
            <v>0</v>
          </cell>
          <cell r="E375">
            <v>0</v>
          </cell>
          <cell r="F375">
            <v>0</v>
          </cell>
          <cell r="G375">
            <v>0</v>
          </cell>
        </row>
        <row r="376">
          <cell r="B376">
            <v>26</v>
          </cell>
          <cell r="C376">
            <v>40</v>
          </cell>
          <cell r="D376">
            <v>0</v>
          </cell>
          <cell r="E376">
            <v>0</v>
          </cell>
          <cell r="F376">
            <v>0</v>
          </cell>
          <cell r="G376">
            <v>0</v>
          </cell>
        </row>
        <row r="377">
          <cell r="B377">
            <v>26</v>
          </cell>
          <cell r="C377">
            <v>42</v>
          </cell>
          <cell r="D377">
            <v>0</v>
          </cell>
          <cell r="E377">
            <v>0</v>
          </cell>
          <cell r="F377">
            <v>0</v>
          </cell>
          <cell r="G377">
            <v>0</v>
          </cell>
        </row>
        <row r="378">
          <cell r="B378">
            <v>26</v>
          </cell>
          <cell r="C378">
            <v>44</v>
          </cell>
          <cell r="D378">
            <v>0</v>
          </cell>
          <cell r="E378">
            <v>0</v>
          </cell>
          <cell r="F378">
            <v>0</v>
          </cell>
          <cell r="G378">
            <v>0</v>
          </cell>
        </row>
        <row r="379">
          <cell r="B379">
            <v>26</v>
          </cell>
          <cell r="C379">
            <v>46</v>
          </cell>
          <cell r="D379">
            <v>0</v>
          </cell>
          <cell r="E379">
            <v>0</v>
          </cell>
          <cell r="F379">
            <v>0</v>
          </cell>
          <cell r="G379">
            <v>0</v>
          </cell>
        </row>
        <row r="380">
          <cell r="B380">
            <v>26</v>
          </cell>
          <cell r="C380">
            <v>48</v>
          </cell>
          <cell r="D380">
            <v>0</v>
          </cell>
          <cell r="E380">
            <v>0</v>
          </cell>
          <cell r="F380">
            <v>0</v>
          </cell>
          <cell r="G380">
            <v>0</v>
          </cell>
        </row>
        <row r="381">
          <cell r="B381">
            <v>26</v>
          </cell>
          <cell r="D381">
            <v>0</v>
          </cell>
          <cell r="E381">
            <v>0</v>
          </cell>
          <cell r="F381">
            <v>0</v>
          </cell>
          <cell r="G381">
            <v>0</v>
          </cell>
        </row>
        <row r="382">
          <cell r="B382">
            <v>27</v>
          </cell>
          <cell r="C382">
            <v>2.5</v>
          </cell>
          <cell r="D382">
            <v>0</v>
          </cell>
          <cell r="E382">
            <v>0</v>
          </cell>
          <cell r="F382">
            <v>0</v>
          </cell>
          <cell r="G382">
            <v>0</v>
          </cell>
        </row>
        <row r="383">
          <cell r="B383">
            <v>27</v>
          </cell>
          <cell r="C383">
            <v>3</v>
          </cell>
          <cell r="D383">
            <v>0</v>
          </cell>
          <cell r="E383">
            <v>0</v>
          </cell>
          <cell r="F383">
            <v>0</v>
          </cell>
          <cell r="G383">
            <v>0</v>
          </cell>
        </row>
        <row r="384">
          <cell r="B384">
            <v>27</v>
          </cell>
          <cell r="C384">
            <v>4</v>
          </cell>
          <cell r="D384">
            <v>0</v>
          </cell>
          <cell r="E384">
            <v>0</v>
          </cell>
          <cell r="F384">
            <v>0</v>
          </cell>
          <cell r="G384">
            <v>0</v>
          </cell>
        </row>
        <row r="385">
          <cell r="B385">
            <v>27</v>
          </cell>
          <cell r="C385">
            <v>5</v>
          </cell>
          <cell r="D385">
            <v>0</v>
          </cell>
          <cell r="E385">
            <v>0</v>
          </cell>
          <cell r="F385">
            <v>0</v>
          </cell>
          <cell r="G385">
            <v>0</v>
          </cell>
        </row>
        <row r="386">
          <cell r="B386">
            <v>27</v>
          </cell>
          <cell r="C386">
            <v>6</v>
          </cell>
          <cell r="D386">
            <v>0</v>
          </cell>
          <cell r="E386">
            <v>0</v>
          </cell>
          <cell r="F386">
            <v>0</v>
          </cell>
          <cell r="G386">
            <v>0</v>
          </cell>
        </row>
        <row r="387">
          <cell r="B387">
            <v>27</v>
          </cell>
          <cell r="C387">
            <v>8</v>
          </cell>
          <cell r="D387">
            <v>0</v>
          </cell>
          <cell r="E387">
            <v>0</v>
          </cell>
          <cell r="F387">
            <v>0</v>
          </cell>
          <cell r="G387">
            <v>0</v>
          </cell>
        </row>
        <row r="388">
          <cell r="B388">
            <v>27</v>
          </cell>
          <cell r="C388">
            <v>10</v>
          </cell>
          <cell r="D388">
            <v>0</v>
          </cell>
          <cell r="E388">
            <v>0</v>
          </cell>
          <cell r="F388">
            <v>0</v>
          </cell>
          <cell r="G388">
            <v>0</v>
          </cell>
        </row>
        <row r="389">
          <cell r="B389">
            <v>27</v>
          </cell>
          <cell r="C389">
            <v>12</v>
          </cell>
          <cell r="D389">
            <v>0</v>
          </cell>
          <cell r="E389">
            <v>0</v>
          </cell>
          <cell r="F389">
            <v>0</v>
          </cell>
          <cell r="G389">
            <v>0</v>
          </cell>
        </row>
        <row r="390">
          <cell r="B390">
            <v>27</v>
          </cell>
          <cell r="C390">
            <v>14</v>
          </cell>
          <cell r="D390">
            <v>0</v>
          </cell>
          <cell r="E390">
            <v>0</v>
          </cell>
          <cell r="F390">
            <v>0</v>
          </cell>
          <cell r="G390">
            <v>0</v>
          </cell>
        </row>
        <row r="391">
          <cell r="B391">
            <v>27</v>
          </cell>
          <cell r="C391">
            <v>16</v>
          </cell>
          <cell r="D391">
            <v>0</v>
          </cell>
          <cell r="E391">
            <v>0</v>
          </cell>
          <cell r="F391">
            <v>0</v>
          </cell>
          <cell r="G391">
            <v>0</v>
          </cell>
        </row>
        <row r="392">
          <cell r="B392">
            <v>27</v>
          </cell>
          <cell r="C392">
            <v>18</v>
          </cell>
          <cell r="D392">
            <v>0</v>
          </cell>
          <cell r="E392">
            <v>0</v>
          </cell>
          <cell r="F392">
            <v>0</v>
          </cell>
          <cell r="G392">
            <v>0</v>
          </cell>
        </row>
        <row r="393">
          <cell r="B393">
            <v>27</v>
          </cell>
          <cell r="C393">
            <v>20</v>
          </cell>
          <cell r="D393">
            <v>0</v>
          </cell>
          <cell r="E393">
            <v>0</v>
          </cell>
          <cell r="F393">
            <v>0</v>
          </cell>
          <cell r="G393">
            <v>0</v>
          </cell>
        </row>
        <row r="394">
          <cell r="B394">
            <v>27</v>
          </cell>
          <cell r="C394">
            <v>22</v>
          </cell>
          <cell r="D394">
            <v>0</v>
          </cell>
          <cell r="E394">
            <v>0</v>
          </cell>
          <cell r="F394">
            <v>0</v>
          </cell>
          <cell r="G394">
            <v>0</v>
          </cell>
        </row>
        <row r="395">
          <cell r="B395">
            <v>27</v>
          </cell>
          <cell r="C395">
            <v>24</v>
          </cell>
          <cell r="D395">
            <v>0</v>
          </cell>
          <cell r="E395">
            <v>0</v>
          </cell>
          <cell r="F395">
            <v>0</v>
          </cell>
          <cell r="G395">
            <v>0</v>
          </cell>
        </row>
        <row r="396">
          <cell r="B396">
            <v>27</v>
          </cell>
          <cell r="C396">
            <v>26</v>
          </cell>
          <cell r="D396">
            <v>0</v>
          </cell>
          <cell r="E396">
            <v>0</v>
          </cell>
          <cell r="F396">
            <v>0</v>
          </cell>
          <cell r="G396">
            <v>0</v>
          </cell>
        </row>
        <row r="397">
          <cell r="B397">
            <v>27</v>
          </cell>
          <cell r="C397">
            <v>28</v>
          </cell>
          <cell r="D397">
            <v>0</v>
          </cell>
          <cell r="E397">
            <v>0</v>
          </cell>
          <cell r="F397">
            <v>0</v>
          </cell>
          <cell r="G397">
            <v>0</v>
          </cell>
        </row>
        <row r="398">
          <cell r="B398">
            <v>27</v>
          </cell>
          <cell r="C398">
            <v>30</v>
          </cell>
          <cell r="D398">
            <v>0</v>
          </cell>
          <cell r="E398">
            <v>0</v>
          </cell>
          <cell r="F398">
            <v>0</v>
          </cell>
          <cell r="G398">
            <v>0</v>
          </cell>
        </row>
        <row r="399">
          <cell r="B399">
            <v>27</v>
          </cell>
          <cell r="C399">
            <v>32</v>
          </cell>
          <cell r="D399">
            <v>0</v>
          </cell>
          <cell r="E399">
            <v>0</v>
          </cell>
          <cell r="F399">
            <v>0</v>
          </cell>
          <cell r="G399">
            <v>0</v>
          </cell>
        </row>
        <row r="400">
          <cell r="B400">
            <v>27</v>
          </cell>
          <cell r="C400">
            <v>34</v>
          </cell>
          <cell r="D400">
            <v>0</v>
          </cell>
          <cell r="E400">
            <v>0</v>
          </cell>
          <cell r="F400">
            <v>0</v>
          </cell>
          <cell r="G400">
            <v>0</v>
          </cell>
        </row>
        <row r="401">
          <cell r="B401">
            <v>27</v>
          </cell>
          <cell r="C401">
            <v>36</v>
          </cell>
          <cell r="D401">
            <v>0</v>
          </cell>
          <cell r="E401">
            <v>0</v>
          </cell>
          <cell r="F401">
            <v>0</v>
          </cell>
          <cell r="G401">
            <v>0</v>
          </cell>
        </row>
        <row r="402">
          <cell r="B402">
            <v>27</v>
          </cell>
          <cell r="C402">
            <v>38</v>
          </cell>
          <cell r="D402">
            <v>0</v>
          </cell>
          <cell r="E402">
            <v>0</v>
          </cell>
          <cell r="F402">
            <v>0</v>
          </cell>
          <cell r="G402">
            <v>0</v>
          </cell>
        </row>
        <row r="403">
          <cell r="B403">
            <v>27</v>
          </cell>
          <cell r="C403">
            <v>40</v>
          </cell>
          <cell r="D403">
            <v>0</v>
          </cell>
          <cell r="E403">
            <v>0</v>
          </cell>
          <cell r="F403">
            <v>0</v>
          </cell>
          <cell r="G403">
            <v>0</v>
          </cell>
        </row>
        <row r="404">
          <cell r="B404">
            <v>27</v>
          </cell>
          <cell r="C404">
            <v>42</v>
          </cell>
          <cell r="D404">
            <v>0</v>
          </cell>
          <cell r="E404">
            <v>0</v>
          </cell>
          <cell r="F404">
            <v>0</v>
          </cell>
          <cell r="G404">
            <v>0</v>
          </cell>
        </row>
        <row r="405">
          <cell r="B405">
            <v>27</v>
          </cell>
          <cell r="C405">
            <v>44</v>
          </cell>
          <cell r="D405">
            <v>0</v>
          </cell>
          <cell r="E405">
            <v>0</v>
          </cell>
          <cell r="F405">
            <v>0</v>
          </cell>
          <cell r="G405">
            <v>0</v>
          </cell>
        </row>
        <row r="406">
          <cell r="B406">
            <v>27</v>
          </cell>
          <cell r="C406">
            <v>46</v>
          </cell>
          <cell r="D406">
            <v>0</v>
          </cell>
          <cell r="E406">
            <v>0</v>
          </cell>
          <cell r="F406">
            <v>0</v>
          </cell>
          <cell r="G406">
            <v>0</v>
          </cell>
        </row>
        <row r="407">
          <cell r="B407">
            <v>27</v>
          </cell>
          <cell r="C407">
            <v>48</v>
          </cell>
          <cell r="D407">
            <v>0</v>
          </cell>
          <cell r="E407">
            <v>0</v>
          </cell>
          <cell r="F407">
            <v>0</v>
          </cell>
          <cell r="G407">
            <v>0</v>
          </cell>
        </row>
        <row r="408">
          <cell r="B408">
            <v>27</v>
          </cell>
          <cell r="D408">
            <v>0</v>
          </cell>
          <cell r="E408">
            <v>0</v>
          </cell>
          <cell r="F408">
            <v>0</v>
          </cell>
          <cell r="G408">
            <v>0</v>
          </cell>
        </row>
        <row r="409">
          <cell r="B409">
            <v>28</v>
          </cell>
          <cell r="C409">
            <v>2.5</v>
          </cell>
          <cell r="D409">
            <v>0</v>
          </cell>
          <cell r="E409">
            <v>0</v>
          </cell>
          <cell r="F409">
            <v>0</v>
          </cell>
          <cell r="G409">
            <v>0</v>
          </cell>
        </row>
        <row r="410">
          <cell r="B410">
            <v>28</v>
          </cell>
          <cell r="C410">
            <v>3</v>
          </cell>
          <cell r="D410">
            <v>0</v>
          </cell>
          <cell r="E410">
            <v>0</v>
          </cell>
          <cell r="F410">
            <v>0</v>
          </cell>
          <cell r="G410">
            <v>0</v>
          </cell>
        </row>
        <row r="411">
          <cell r="B411">
            <v>28</v>
          </cell>
          <cell r="C411">
            <v>4</v>
          </cell>
          <cell r="D411">
            <v>0</v>
          </cell>
          <cell r="E411">
            <v>0</v>
          </cell>
          <cell r="F411">
            <v>0</v>
          </cell>
          <cell r="G411">
            <v>0</v>
          </cell>
        </row>
        <row r="412">
          <cell r="B412">
            <v>28</v>
          </cell>
          <cell r="C412">
            <v>5</v>
          </cell>
          <cell r="D412">
            <v>0</v>
          </cell>
          <cell r="E412">
            <v>0</v>
          </cell>
          <cell r="F412">
            <v>0</v>
          </cell>
          <cell r="G412">
            <v>0</v>
          </cell>
        </row>
        <row r="413">
          <cell r="B413">
            <v>28</v>
          </cell>
          <cell r="C413">
            <v>6</v>
          </cell>
          <cell r="D413">
            <v>0</v>
          </cell>
          <cell r="E413">
            <v>0</v>
          </cell>
          <cell r="F413">
            <v>0</v>
          </cell>
          <cell r="G413">
            <v>0</v>
          </cell>
        </row>
        <row r="414">
          <cell r="B414">
            <v>28</v>
          </cell>
          <cell r="C414">
            <v>8</v>
          </cell>
          <cell r="D414">
            <v>0</v>
          </cell>
          <cell r="E414">
            <v>0</v>
          </cell>
          <cell r="F414">
            <v>0</v>
          </cell>
          <cell r="G414">
            <v>0</v>
          </cell>
        </row>
        <row r="415">
          <cell r="B415">
            <v>28</v>
          </cell>
          <cell r="C415">
            <v>10</v>
          </cell>
          <cell r="D415">
            <v>0</v>
          </cell>
          <cell r="E415">
            <v>0</v>
          </cell>
          <cell r="F415">
            <v>0</v>
          </cell>
          <cell r="G415">
            <v>0</v>
          </cell>
        </row>
        <row r="416">
          <cell r="B416">
            <v>28</v>
          </cell>
          <cell r="C416">
            <v>12</v>
          </cell>
          <cell r="D416">
            <v>0</v>
          </cell>
          <cell r="E416">
            <v>0</v>
          </cell>
          <cell r="F416">
            <v>0</v>
          </cell>
          <cell r="G416">
            <v>0</v>
          </cell>
        </row>
        <row r="417">
          <cell r="B417">
            <v>28</v>
          </cell>
          <cell r="C417">
            <v>14</v>
          </cell>
          <cell r="D417">
            <v>0</v>
          </cell>
          <cell r="E417">
            <v>0</v>
          </cell>
          <cell r="F417">
            <v>0</v>
          </cell>
          <cell r="G417">
            <v>0</v>
          </cell>
        </row>
        <row r="418">
          <cell r="B418">
            <v>28</v>
          </cell>
          <cell r="C418">
            <v>16</v>
          </cell>
          <cell r="D418">
            <v>0</v>
          </cell>
          <cell r="E418">
            <v>0</v>
          </cell>
          <cell r="F418">
            <v>0</v>
          </cell>
          <cell r="G418">
            <v>0</v>
          </cell>
        </row>
        <row r="419">
          <cell r="B419">
            <v>28</v>
          </cell>
          <cell r="C419">
            <v>18</v>
          </cell>
          <cell r="D419">
            <v>0</v>
          </cell>
          <cell r="E419">
            <v>0</v>
          </cell>
          <cell r="F419">
            <v>0</v>
          </cell>
          <cell r="G419">
            <v>0</v>
          </cell>
        </row>
        <row r="420">
          <cell r="B420">
            <v>28</v>
          </cell>
          <cell r="C420">
            <v>20</v>
          </cell>
          <cell r="D420">
            <v>0</v>
          </cell>
          <cell r="E420">
            <v>0</v>
          </cell>
          <cell r="F420">
            <v>0</v>
          </cell>
          <cell r="G420">
            <v>0</v>
          </cell>
        </row>
        <row r="421">
          <cell r="B421">
            <v>28</v>
          </cell>
          <cell r="C421">
            <v>22</v>
          </cell>
          <cell r="D421">
            <v>0</v>
          </cell>
          <cell r="E421">
            <v>0</v>
          </cell>
          <cell r="F421">
            <v>0</v>
          </cell>
          <cell r="G421">
            <v>0</v>
          </cell>
        </row>
        <row r="422">
          <cell r="B422">
            <v>28</v>
          </cell>
          <cell r="C422">
            <v>24</v>
          </cell>
          <cell r="D422">
            <v>0</v>
          </cell>
          <cell r="E422">
            <v>0</v>
          </cell>
          <cell r="F422">
            <v>0</v>
          </cell>
          <cell r="G422">
            <v>0</v>
          </cell>
        </row>
        <row r="423">
          <cell r="B423">
            <v>28</v>
          </cell>
          <cell r="C423">
            <v>26</v>
          </cell>
          <cell r="D423">
            <v>0</v>
          </cell>
          <cell r="E423">
            <v>0</v>
          </cell>
          <cell r="F423">
            <v>0</v>
          </cell>
          <cell r="G423">
            <v>0</v>
          </cell>
        </row>
        <row r="424">
          <cell r="B424">
            <v>28</v>
          </cell>
          <cell r="C424">
            <v>28</v>
          </cell>
          <cell r="D424">
            <v>0</v>
          </cell>
          <cell r="E424">
            <v>0</v>
          </cell>
          <cell r="F424">
            <v>0</v>
          </cell>
          <cell r="G424">
            <v>0</v>
          </cell>
        </row>
        <row r="425">
          <cell r="B425">
            <v>28</v>
          </cell>
          <cell r="C425">
            <v>30</v>
          </cell>
          <cell r="D425">
            <v>0</v>
          </cell>
          <cell r="E425">
            <v>0</v>
          </cell>
          <cell r="F425">
            <v>0</v>
          </cell>
          <cell r="G425">
            <v>0</v>
          </cell>
        </row>
        <row r="426">
          <cell r="B426">
            <v>28</v>
          </cell>
          <cell r="C426">
            <v>32</v>
          </cell>
          <cell r="D426">
            <v>0</v>
          </cell>
          <cell r="E426">
            <v>0</v>
          </cell>
          <cell r="F426">
            <v>0</v>
          </cell>
          <cell r="G426">
            <v>0</v>
          </cell>
        </row>
        <row r="427">
          <cell r="B427">
            <v>28</v>
          </cell>
          <cell r="C427">
            <v>34</v>
          </cell>
          <cell r="D427">
            <v>0</v>
          </cell>
          <cell r="E427">
            <v>0</v>
          </cell>
          <cell r="F427">
            <v>0</v>
          </cell>
          <cell r="G427">
            <v>0</v>
          </cell>
        </row>
        <row r="428">
          <cell r="B428">
            <v>28</v>
          </cell>
          <cell r="C428">
            <v>36</v>
          </cell>
          <cell r="D428">
            <v>0</v>
          </cell>
          <cell r="E428">
            <v>0</v>
          </cell>
          <cell r="F428">
            <v>0</v>
          </cell>
          <cell r="G428">
            <v>0</v>
          </cell>
        </row>
        <row r="429">
          <cell r="B429">
            <v>28</v>
          </cell>
          <cell r="C429">
            <v>38</v>
          </cell>
          <cell r="D429">
            <v>0</v>
          </cell>
          <cell r="E429">
            <v>0</v>
          </cell>
          <cell r="F429">
            <v>0</v>
          </cell>
          <cell r="G429">
            <v>0</v>
          </cell>
        </row>
        <row r="430">
          <cell r="B430">
            <v>28</v>
          </cell>
          <cell r="C430">
            <v>40</v>
          </cell>
          <cell r="D430">
            <v>0</v>
          </cell>
          <cell r="E430">
            <v>0</v>
          </cell>
          <cell r="F430">
            <v>0</v>
          </cell>
          <cell r="G430">
            <v>0</v>
          </cell>
        </row>
        <row r="431">
          <cell r="B431">
            <v>28</v>
          </cell>
          <cell r="C431">
            <v>42</v>
          </cell>
          <cell r="D431">
            <v>0</v>
          </cell>
          <cell r="E431">
            <v>0</v>
          </cell>
          <cell r="F431">
            <v>0</v>
          </cell>
          <cell r="G431">
            <v>0</v>
          </cell>
        </row>
        <row r="432">
          <cell r="B432">
            <v>28</v>
          </cell>
          <cell r="C432">
            <v>44</v>
          </cell>
          <cell r="D432">
            <v>0</v>
          </cell>
          <cell r="E432">
            <v>0</v>
          </cell>
          <cell r="F432">
            <v>0</v>
          </cell>
          <cell r="G432">
            <v>0</v>
          </cell>
        </row>
        <row r="433">
          <cell r="B433">
            <v>28</v>
          </cell>
          <cell r="C433">
            <v>46</v>
          </cell>
          <cell r="D433">
            <v>0</v>
          </cell>
          <cell r="E433">
            <v>0</v>
          </cell>
          <cell r="F433">
            <v>0</v>
          </cell>
          <cell r="G433">
            <v>0</v>
          </cell>
        </row>
        <row r="434">
          <cell r="B434">
            <v>28</v>
          </cell>
          <cell r="C434">
            <v>48</v>
          </cell>
          <cell r="D434">
            <v>0</v>
          </cell>
          <cell r="E434">
            <v>0</v>
          </cell>
          <cell r="F434">
            <v>0</v>
          </cell>
          <cell r="G434">
            <v>0</v>
          </cell>
        </row>
        <row r="435">
          <cell r="B435">
            <v>28</v>
          </cell>
          <cell r="D435">
            <v>0</v>
          </cell>
          <cell r="E435">
            <v>0</v>
          </cell>
          <cell r="F435">
            <v>0</v>
          </cell>
          <cell r="G435">
            <v>0</v>
          </cell>
        </row>
        <row r="436">
          <cell r="B436">
            <v>29</v>
          </cell>
          <cell r="C436">
            <v>2.5</v>
          </cell>
          <cell r="D436">
            <v>0</v>
          </cell>
          <cell r="E436">
            <v>0</v>
          </cell>
          <cell r="F436">
            <v>0</v>
          </cell>
          <cell r="G436">
            <v>0</v>
          </cell>
        </row>
        <row r="437">
          <cell r="B437">
            <v>29</v>
          </cell>
          <cell r="C437">
            <v>3</v>
          </cell>
          <cell r="D437">
            <v>0</v>
          </cell>
          <cell r="E437">
            <v>0</v>
          </cell>
          <cell r="F437">
            <v>0</v>
          </cell>
          <cell r="G437">
            <v>0</v>
          </cell>
        </row>
        <row r="438">
          <cell r="B438">
            <v>29</v>
          </cell>
          <cell r="C438">
            <v>4</v>
          </cell>
          <cell r="D438">
            <v>0</v>
          </cell>
          <cell r="E438">
            <v>0</v>
          </cell>
          <cell r="F438">
            <v>0</v>
          </cell>
          <cell r="G438">
            <v>0</v>
          </cell>
        </row>
        <row r="439">
          <cell r="B439">
            <v>29</v>
          </cell>
          <cell r="C439">
            <v>5</v>
          </cell>
          <cell r="D439">
            <v>0</v>
          </cell>
          <cell r="E439">
            <v>0</v>
          </cell>
          <cell r="F439">
            <v>0</v>
          </cell>
          <cell r="G439">
            <v>0</v>
          </cell>
        </row>
        <row r="440">
          <cell r="B440">
            <v>29</v>
          </cell>
          <cell r="C440">
            <v>6</v>
          </cell>
          <cell r="D440">
            <v>0</v>
          </cell>
          <cell r="E440">
            <v>0</v>
          </cell>
          <cell r="F440">
            <v>0</v>
          </cell>
          <cell r="G440">
            <v>0</v>
          </cell>
        </row>
        <row r="441">
          <cell r="B441">
            <v>29</v>
          </cell>
          <cell r="C441">
            <v>8</v>
          </cell>
          <cell r="D441">
            <v>0</v>
          </cell>
          <cell r="E441">
            <v>0</v>
          </cell>
          <cell r="F441">
            <v>0</v>
          </cell>
          <cell r="G441">
            <v>0</v>
          </cell>
        </row>
        <row r="442">
          <cell r="B442">
            <v>29</v>
          </cell>
          <cell r="C442">
            <v>10</v>
          </cell>
          <cell r="D442">
            <v>0</v>
          </cell>
          <cell r="E442">
            <v>0</v>
          </cell>
          <cell r="F442">
            <v>0</v>
          </cell>
          <cell r="G442">
            <v>0</v>
          </cell>
        </row>
        <row r="443">
          <cell r="B443">
            <v>29</v>
          </cell>
          <cell r="C443">
            <v>12</v>
          </cell>
          <cell r="D443">
            <v>0</v>
          </cell>
          <cell r="E443">
            <v>0</v>
          </cell>
          <cell r="F443">
            <v>0</v>
          </cell>
          <cell r="G443">
            <v>0</v>
          </cell>
        </row>
        <row r="444">
          <cell r="B444">
            <v>29</v>
          </cell>
          <cell r="C444">
            <v>14</v>
          </cell>
          <cell r="D444">
            <v>0</v>
          </cell>
          <cell r="E444">
            <v>0</v>
          </cell>
          <cell r="F444">
            <v>0</v>
          </cell>
          <cell r="G444">
            <v>0</v>
          </cell>
        </row>
        <row r="445">
          <cell r="B445">
            <v>29</v>
          </cell>
          <cell r="C445">
            <v>16</v>
          </cell>
          <cell r="D445">
            <v>0</v>
          </cell>
          <cell r="E445">
            <v>0</v>
          </cell>
          <cell r="F445">
            <v>0</v>
          </cell>
          <cell r="G445">
            <v>0</v>
          </cell>
        </row>
        <row r="446">
          <cell r="B446">
            <v>29</v>
          </cell>
          <cell r="C446">
            <v>18</v>
          </cell>
          <cell r="D446">
            <v>0</v>
          </cell>
          <cell r="E446">
            <v>0</v>
          </cell>
          <cell r="F446">
            <v>0</v>
          </cell>
          <cell r="G446">
            <v>0</v>
          </cell>
        </row>
        <row r="447">
          <cell r="B447">
            <v>29</v>
          </cell>
          <cell r="C447">
            <v>20</v>
          </cell>
          <cell r="D447">
            <v>0</v>
          </cell>
          <cell r="E447">
            <v>0</v>
          </cell>
          <cell r="F447">
            <v>0</v>
          </cell>
          <cell r="G447">
            <v>0</v>
          </cell>
        </row>
        <row r="448">
          <cell r="B448">
            <v>29</v>
          </cell>
          <cell r="C448">
            <v>22</v>
          </cell>
          <cell r="D448">
            <v>0</v>
          </cell>
          <cell r="E448">
            <v>0</v>
          </cell>
          <cell r="F448">
            <v>0</v>
          </cell>
          <cell r="G448">
            <v>0</v>
          </cell>
        </row>
        <row r="449">
          <cell r="B449">
            <v>29</v>
          </cell>
          <cell r="C449">
            <v>24</v>
          </cell>
          <cell r="D449">
            <v>0</v>
          </cell>
          <cell r="E449">
            <v>0</v>
          </cell>
          <cell r="F449">
            <v>0</v>
          </cell>
          <cell r="G449">
            <v>0</v>
          </cell>
        </row>
        <row r="450">
          <cell r="B450">
            <v>29</v>
          </cell>
          <cell r="C450">
            <v>26</v>
          </cell>
          <cell r="D450">
            <v>0</v>
          </cell>
          <cell r="E450">
            <v>0</v>
          </cell>
          <cell r="F450">
            <v>0</v>
          </cell>
          <cell r="G450">
            <v>0</v>
          </cell>
        </row>
        <row r="451">
          <cell r="B451">
            <v>29</v>
          </cell>
          <cell r="C451">
            <v>28</v>
          </cell>
          <cell r="D451">
            <v>0</v>
          </cell>
          <cell r="E451">
            <v>0</v>
          </cell>
          <cell r="F451">
            <v>0</v>
          </cell>
          <cell r="G451">
            <v>0</v>
          </cell>
        </row>
        <row r="452">
          <cell r="B452">
            <v>29</v>
          </cell>
          <cell r="C452">
            <v>30</v>
          </cell>
          <cell r="D452">
            <v>0</v>
          </cell>
          <cell r="E452">
            <v>0</v>
          </cell>
          <cell r="F452">
            <v>0</v>
          </cell>
          <cell r="G452">
            <v>0</v>
          </cell>
        </row>
        <row r="453">
          <cell r="B453">
            <v>29</v>
          </cell>
          <cell r="C453">
            <v>32</v>
          </cell>
          <cell r="D453">
            <v>0</v>
          </cell>
          <cell r="E453">
            <v>0</v>
          </cell>
          <cell r="F453">
            <v>0</v>
          </cell>
          <cell r="G453">
            <v>0</v>
          </cell>
        </row>
        <row r="454">
          <cell r="B454">
            <v>29</v>
          </cell>
          <cell r="C454">
            <v>34</v>
          </cell>
          <cell r="D454">
            <v>0</v>
          </cell>
          <cell r="E454">
            <v>0</v>
          </cell>
          <cell r="F454">
            <v>0</v>
          </cell>
          <cell r="G454">
            <v>0</v>
          </cell>
        </row>
        <row r="455">
          <cell r="B455">
            <v>29</v>
          </cell>
          <cell r="C455">
            <v>36</v>
          </cell>
          <cell r="D455">
            <v>0</v>
          </cell>
          <cell r="E455">
            <v>0</v>
          </cell>
          <cell r="F455">
            <v>0</v>
          </cell>
          <cell r="G455">
            <v>0</v>
          </cell>
        </row>
        <row r="456">
          <cell r="B456">
            <v>29</v>
          </cell>
          <cell r="C456">
            <v>38</v>
          </cell>
          <cell r="D456">
            <v>0</v>
          </cell>
          <cell r="E456">
            <v>0</v>
          </cell>
          <cell r="F456">
            <v>0</v>
          </cell>
          <cell r="G456">
            <v>0</v>
          </cell>
        </row>
        <row r="457">
          <cell r="B457">
            <v>29</v>
          </cell>
          <cell r="C457">
            <v>40</v>
          </cell>
          <cell r="D457">
            <v>0</v>
          </cell>
          <cell r="E457">
            <v>0</v>
          </cell>
          <cell r="F457">
            <v>0</v>
          </cell>
          <cell r="G457">
            <v>0</v>
          </cell>
        </row>
        <row r="458">
          <cell r="B458">
            <v>29</v>
          </cell>
          <cell r="C458">
            <v>42</v>
          </cell>
          <cell r="D458">
            <v>0</v>
          </cell>
          <cell r="E458">
            <v>0</v>
          </cell>
          <cell r="F458">
            <v>0</v>
          </cell>
          <cell r="G458">
            <v>0</v>
          </cell>
        </row>
        <row r="459">
          <cell r="B459">
            <v>29</v>
          </cell>
          <cell r="C459">
            <v>44</v>
          </cell>
          <cell r="D459">
            <v>0</v>
          </cell>
          <cell r="E459">
            <v>0</v>
          </cell>
          <cell r="F459">
            <v>0</v>
          </cell>
          <cell r="G459">
            <v>0</v>
          </cell>
        </row>
        <row r="460">
          <cell r="B460">
            <v>29</v>
          </cell>
          <cell r="C460">
            <v>46</v>
          </cell>
          <cell r="D460">
            <v>0</v>
          </cell>
          <cell r="E460">
            <v>0</v>
          </cell>
          <cell r="F460">
            <v>0</v>
          </cell>
          <cell r="G460">
            <v>0</v>
          </cell>
        </row>
        <row r="461">
          <cell r="B461">
            <v>29</v>
          </cell>
          <cell r="C461">
            <v>48</v>
          </cell>
          <cell r="D461">
            <v>0</v>
          </cell>
          <cell r="E461">
            <v>0</v>
          </cell>
          <cell r="F461">
            <v>0</v>
          </cell>
          <cell r="G461">
            <v>0</v>
          </cell>
        </row>
        <row r="462">
          <cell r="B462">
            <v>29</v>
          </cell>
          <cell r="D462">
            <v>0</v>
          </cell>
          <cell r="E462">
            <v>0</v>
          </cell>
          <cell r="F462">
            <v>0</v>
          </cell>
          <cell r="G462">
            <v>0</v>
          </cell>
        </row>
        <row r="463">
          <cell r="B463">
            <v>30</v>
          </cell>
          <cell r="C463">
            <v>2.5</v>
          </cell>
          <cell r="D463">
            <v>0</v>
          </cell>
          <cell r="E463">
            <v>0</v>
          </cell>
          <cell r="F463">
            <v>0</v>
          </cell>
          <cell r="G463">
            <v>0</v>
          </cell>
        </row>
        <row r="464">
          <cell r="B464">
            <v>30</v>
          </cell>
          <cell r="C464">
            <v>3</v>
          </cell>
          <cell r="D464">
            <v>0</v>
          </cell>
          <cell r="E464">
            <v>0</v>
          </cell>
          <cell r="F464">
            <v>0</v>
          </cell>
          <cell r="G464">
            <v>0</v>
          </cell>
        </row>
        <row r="465">
          <cell r="B465">
            <v>30</v>
          </cell>
          <cell r="C465">
            <v>4</v>
          </cell>
          <cell r="D465">
            <v>0</v>
          </cell>
          <cell r="E465">
            <v>0</v>
          </cell>
          <cell r="F465">
            <v>0</v>
          </cell>
          <cell r="G465">
            <v>0</v>
          </cell>
        </row>
        <row r="466">
          <cell r="B466">
            <v>30</v>
          </cell>
          <cell r="C466">
            <v>5</v>
          </cell>
          <cell r="D466">
            <v>0</v>
          </cell>
          <cell r="E466">
            <v>0</v>
          </cell>
          <cell r="F466">
            <v>0</v>
          </cell>
          <cell r="G466">
            <v>0</v>
          </cell>
        </row>
        <row r="467">
          <cell r="B467">
            <v>30</v>
          </cell>
          <cell r="C467">
            <v>6</v>
          </cell>
          <cell r="D467">
            <v>0</v>
          </cell>
          <cell r="E467">
            <v>0</v>
          </cell>
          <cell r="F467">
            <v>0</v>
          </cell>
          <cell r="G467">
            <v>0</v>
          </cell>
        </row>
        <row r="468">
          <cell r="B468">
            <v>30</v>
          </cell>
          <cell r="C468">
            <v>8</v>
          </cell>
          <cell r="D468">
            <v>0</v>
          </cell>
          <cell r="E468">
            <v>0</v>
          </cell>
          <cell r="F468">
            <v>0</v>
          </cell>
          <cell r="G468">
            <v>0</v>
          </cell>
        </row>
        <row r="469">
          <cell r="B469">
            <v>30</v>
          </cell>
          <cell r="C469">
            <v>10</v>
          </cell>
          <cell r="D469">
            <v>0</v>
          </cell>
          <cell r="E469">
            <v>0</v>
          </cell>
          <cell r="F469">
            <v>0</v>
          </cell>
          <cell r="G469">
            <v>0</v>
          </cell>
        </row>
        <row r="470">
          <cell r="B470">
            <v>30</v>
          </cell>
          <cell r="C470">
            <v>12</v>
          </cell>
          <cell r="D470">
            <v>0</v>
          </cell>
          <cell r="E470">
            <v>0</v>
          </cell>
          <cell r="F470">
            <v>0</v>
          </cell>
          <cell r="G470">
            <v>0</v>
          </cell>
        </row>
        <row r="471">
          <cell r="B471">
            <v>30</v>
          </cell>
          <cell r="C471">
            <v>14</v>
          </cell>
          <cell r="D471">
            <v>0</v>
          </cell>
          <cell r="E471">
            <v>0</v>
          </cell>
          <cell r="F471">
            <v>0</v>
          </cell>
          <cell r="G471">
            <v>0</v>
          </cell>
        </row>
        <row r="472">
          <cell r="B472">
            <v>30</v>
          </cell>
          <cell r="C472">
            <v>16</v>
          </cell>
          <cell r="D472">
            <v>0</v>
          </cell>
          <cell r="E472">
            <v>0</v>
          </cell>
          <cell r="F472">
            <v>0</v>
          </cell>
          <cell r="G472">
            <v>0</v>
          </cell>
        </row>
        <row r="473">
          <cell r="B473">
            <v>30</v>
          </cell>
          <cell r="C473">
            <v>18</v>
          </cell>
          <cell r="D473">
            <v>0</v>
          </cell>
          <cell r="E473">
            <v>0</v>
          </cell>
          <cell r="F473">
            <v>0</v>
          </cell>
          <cell r="G473">
            <v>0</v>
          </cell>
        </row>
        <row r="474">
          <cell r="B474">
            <v>30</v>
          </cell>
          <cell r="C474">
            <v>20</v>
          </cell>
          <cell r="D474">
            <v>0</v>
          </cell>
          <cell r="E474">
            <v>0</v>
          </cell>
          <cell r="F474">
            <v>0</v>
          </cell>
          <cell r="G474">
            <v>0</v>
          </cell>
        </row>
        <row r="475">
          <cell r="B475">
            <v>30</v>
          </cell>
          <cell r="C475">
            <v>22</v>
          </cell>
          <cell r="D475">
            <v>0</v>
          </cell>
          <cell r="E475">
            <v>0</v>
          </cell>
          <cell r="F475">
            <v>0</v>
          </cell>
          <cell r="G475">
            <v>0</v>
          </cell>
        </row>
        <row r="476">
          <cell r="B476">
            <v>30</v>
          </cell>
          <cell r="C476">
            <v>24</v>
          </cell>
          <cell r="D476">
            <v>0</v>
          </cell>
          <cell r="E476">
            <v>0</v>
          </cell>
          <cell r="F476">
            <v>0</v>
          </cell>
          <cell r="G476">
            <v>0</v>
          </cell>
        </row>
        <row r="477">
          <cell r="B477">
            <v>30</v>
          </cell>
          <cell r="C477">
            <v>26</v>
          </cell>
          <cell r="D477">
            <v>0</v>
          </cell>
          <cell r="E477">
            <v>0</v>
          </cell>
          <cell r="F477">
            <v>0</v>
          </cell>
          <cell r="G477">
            <v>0</v>
          </cell>
        </row>
        <row r="478">
          <cell r="B478">
            <v>30</v>
          </cell>
          <cell r="C478">
            <v>28</v>
          </cell>
          <cell r="D478">
            <v>0</v>
          </cell>
          <cell r="E478">
            <v>0</v>
          </cell>
          <cell r="F478">
            <v>0</v>
          </cell>
          <cell r="G478">
            <v>0</v>
          </cell>
        </row>
        <row r="479">
          <cell r="B479">
            <v>30</v>
          </cell>
          <cell r="C479">
            <v>30</v>
          </cell>
          <cell r="D479">
            <v>0</v>
          </cell>
          <cell r="E479">
            <v>0</v>
          </cell>
          <cell r="F479">
            <v>0</v>
          </cell>
          <cell r="G479">
            <v>0</v>
          </cell>
        </row>
        <row r="480">
          <cell r="B480">
            <v>30</v>
          </cell>
          <cell r="C480">
            <v>32</v>
          </cell>
          <cell r="D480">
            <v>0</v>
          </cell>
          <cell r="E480">
            <v>0</v>
          </cell>
          <cell r="F480">
            <v>0</v>
          </cell>
          <cell r="G480">
            <v>0</v>
          </cell>
        </row>
        <row r="481">
          <cell r="B481">
            <v>30</v>
          </cell>
          <cell r="C481">
            <v>34</v>
          </cell>
          <cell r="D481">
            <v>0</v>
          </cell>
          <cell r="E481">
            <v>0</v>
          </cell>
          <cell r="F481">
            <v>0</v>
          </cell>
          <cell r="G481">
            <v>0</v>
          </cell>
        </row>
        <row r="482">
          <cell r="B482">
            <v>30</v>
          </cell>
          <cell r="C482">
            <v>36</v>
          </cell>
          <cell r="D482">
            <v>0</v>
          </cell>
          <cell r="E482">
            <v>0</v>
          </cell>
          <cell r="F482">
            <v>0</v>
          </cell>
          <cell r="G482">
            <v>0</v>
          </cell>
        </row>
        <row r="483">
          <cell r="B483">
            <v>30</v>
          </cell>
          <cell r="C483">
            <v>38</v>
          </cell>
          <cell r="D483">
            <v>0</v>
          </cell>
          <cell r="E483">
            <v>0</v>
          </cell>
          <cell r="F483">
            <v>0</v>
          </cell>
          <cell r="G483">
            <v>0</v>
          </cell>
        </row>
        <row r="484">
          <cell r="B484">
            <v>30</v>
          </cell>
          <cell r="C484">
            <v>40</v>
          </cell>
          <cell r="D484">
            <v>0</v>
          </cell>
          <cell r="E484">
            <v>0</v>
          </cell>
          <cell r="F484">
            <v>0</v>
          </cell>
          <cell r="G484">
            <v>0</v>
          </cell>
        </row>
        <row r="485">
          <cell r="B485">
            <v>30</v>
          </cell>
          <cell r="C485">
            <v>42</v>
          </cell>
          <cell r="D485">
            <v>0</v>
          </cell>
          <cell r="E485">
            <v>0</v>
          </cell>
          <cell r="F485">
            <v>0</v>
          </cell>
          <cell r="G485">
            <v>0</v>
          </cell>
        </row>
        <row r="486">
          <cell r="B486">
            <v>30</v>
          </cell>
          <cell r="C486">
            <v>44</v>
          </cell>
          <cell r="D486">
            <v>0</v>
          </cell>
          <cell r="E486">
            <v>0</v>
          </cell>
          <cell r="F486">
            <v>0</v>
          </cell>
          <cell r="G486">
            <v>0</v>
          </cell>
        </row>
        <row r="487">
          <cell r="B487">
            <v>30</v>
          </cell>
          <cell r="C487">
            <v>46</v>
          </cell>
          <cell r="D487">
            <v>0</v>
          </cell>
          <cell r="E487">
            <v>0</v>
          </cell>
          <cell r="F487">
            <v>0</v>
          </cell>
          <cell r="G487">
            <v>0</v>
          </cell>
        </row>
        <row r="488">
          <cell r="B488">
            <v>30</v>
          </cell>
          <cell r="C488">
            <v>48</v>
          </cell>
          <cell r="D488">
            <v>0</v>
          </cell>
          <cell r="E488">
            <v>0</v>
          </cell>
          <cell r="F488">
            <v>0</v>
          </cell>
          <cell r="G488">
            <v>0</v>
          </cell>
        </row>
        <row r="489">
          <cell r="B489">
            <v>30</v>
          </cell>
          <cell r="D489">
            <v>0</v>
          </cell>
          <cell r="E489">
            <v>0</v>
          </cell>
          <cell r="F489">
            <v>0</v>
          </cell>
          <cell r="G489">
            <v>0</v>
          </cell>
        </row>
        <row r="490">
          <cell r="B490">
            <v>40</v>
          </cell>
          <cell r="C490">
            <v>2.5</v>
          </cell>
          <cell r="D490">
            <v>0</v>
          </cell>
          <cell r="E490">
            <v>0</v>
          </cell>
          <cell r="F490">
            <v>0</v>
          </cell>
          <cell r="G490">
            <v>0</v>
          </cell>
        </row>
        <row r="491">
          <cell r="B491">
            <v>40</v>
          </cell>
          <cell r="C491">
            <v>3</v>
          </cell>
          <cell r="D491">
            <v>0</v>
          </cell>
          <cell r="E491">
            <v>0</v>
          </cell>
          <cell r="F491">
            <v>0</v>
          </cell>
          <cell r="G491">
            <v>0</v>
          </cell>
        </row>
        <row r="492">
          <cell r="B492">
            <v>40</v>
          </cell>
          <cell r="C492">
            <v>4</v>
          </cell>
          <cell r="D492">
            <v>0</v>
          </cell>
          <cell r="E492">
            <v>0</v>
          </cell>
          <cell r="F492">
            <v>0</v>
          </cell>
          <cell r="G492">
            <v>0</v>
          </cell>
        </row>
        <row r="493">
          <cell r="B493">
            <v>40</v>
          </cell>
          <cell r="C493">
            <v>5</v>
          </cell>
          <cell r="D493">
            <v>0</v>
          </cell>
          <cell r="E493">
            <v>0</v>
          </cell>
          <cell r="F493">
            <v>0</v>
          </cell>
          <cell r="G493">
            <v>0</v>
          </cell>
        </row>
        <row r="494">
          <cell r="B494">
            <v>40</v>
          </cell>
          <cell r="C494">
            <v>6</v>
          </cell>
          <cell r="D494">
            <v>0</v>
          </cell>
          <cell r="E494">
            <v>0</v>
          </cell>
          <cell r="F494">
            <v>0</v>
          </cell>
          <cell r="G494">
            <v>0</v>
          </cell>
        </row>
        <row r="495">
          <cell r="B495">
            <v>40</v>
          </cell>
          <cell r="C495">
            <v>8</v>
          </cell>
          <cell r="D495">
            <v>0</v>
          </cell>
          <cell r="E495">
            <v>0</v>
          </cell>
          <cell r="F495">
            <v>0</v>
          </cell>
          <cell r="G495">
            <v>0</v>
          </cell>
        </row>
        <row r="496">
          <cell r="B496">
            <v>40</v>
          </cell>
          <cell r="C496">
            <v>10</v>
          </cell>
          <cell r="D496">
            <v>0</v>
          </cell>
          <cell r="E496">
            <v>0</v>
          </cell>
          <cell r="F496">
            <v>0</v>
          </cell>
          <cell r="G496">
            <v>0</v>
          </cell>
        </row>
        <row r="497">
          <cell r="B497">
            <v>40</v>
          </cell>
          <cell r="C497">
            <v>12</v>
          </cell>
          <cell r="D497">
            <v>0</v>
          </cell>
          <cell r="E497">
            <v>0</v>
          </cell>
          <cell r="F497">
            <v>0</v>
          </cell>
          <cell r="G497">
            <v>0</v>
          </cell>
        </row>
        <row r="498">
          <cell r="B498">
            <v>40</v>
          </cell>
          <cell r="C498">
            <v>14</v>
          </cell>
          <cell r="D498">
            <v>0</v>
          </cell>
          <cell r="E498">
            <v>0</v>
          </cell>
          <cell r="F498">
            <v>0</v>
          </cell>
          <cell r="G498">
            <v>0</v>
          </cell>
        </row>
        <row r="499">
          <cell r="B499">
            <v>40</v>
          </cell>
          <cell r="C499">
            <v>16</v>
          </cell>
          <cell r="D499">
            <v>0</v>
          </cell>
          <cell r="E499">
            <v>0</v>
          </cell>
          <cell r="F499">
            <v>0</v>
          </cell>
          <cell r="G499">
            <v>0</v>
          </cell>
        </row>
        <row r="500">
          <cell r="B500">
            <v>40</v>
          </cell>
          <cell r="C500">
            <v>18</v>
          </cell>
          <cell r="D500">
            <v>0</v>
          </cell>
          <cell r="E500">
            <v>0</v>
          </cell>
          <cell r="F500">
            <v>0</v>
          </cell>
          <cell r="G500">
            <v>0</v>
          </cell>
        </row>
        <row r="501">
          <cell r="B501">
            <v>40</v>
          </cell>
          <cell r="C501">
            <v>20</v>
          </cell>
          <cell r="D501">
            <v>0</v>
          </cell>
          <cell r="E501">
            <v>0</v>
          </cell>
          <cell r="F501">
            <v>0</v>
          </cell>
          <cell r="G501">
            <v>0</v>
          </cell>
        </row>
        <row r="502">
          <cell r="B502">
            <v>40</v>
          </cell>
          <cell r="C502">
            <v>22</v>
          </cell>
          <cell r="D502">
            <v>0</v>
          </cell>
          <cell r="E502">
            <v>0</v>
          </cell>
          <cell r="F502">
            <v>0</v>
          </cell>
          <cell r="G502">
            <v>0</v>
          </cell>
        </row>
        <row r="503">
          <cell r="B503">
            <v>40</v>
          </cell>
          <cell r="C503">
            <v>24</v>
          </cell>
          <cell r="D503">
            <v>0</v>
          </cell>
          <cell r="E503">
            <v>0</v>
          </cell>
          <cell r="F503">
            <v>0</v>
          </cell>
          <cell r="G503">
            <v>0</v>
          </cell>
        </row>
        <row r="504">
          <cell r="B504">
            <v>40</v>
          </cell>
          <cell r="C504">
            <v>26</v>
          </cell>
          <cell r="D504">
            <v>0</v>
          </cell>
          <cell r="E504">
            <v>0</v>
          </cell>
          <cell r="F504">
            <v>0</v>
          </cell>
          <cell r="G504">
            <v>0</v>
          </cell>
        </row>
        <row r="505">
          <cell r="B505">
            <v>40</v>
          </cell>
          <cell r="C505">
            <v>28</v>
          </cell>
          <cell r="D505">
            <v>0</v>
          </cell>
          <cell r="E505">
            <v>0</v>
          </cell>
          <cell r="F505">
            <v>0</v>
          </cell>
          <cell r="G505">
            <v>0</v>
          </cell>
        </row>
        <row r="506">
          <cell r="B506">
            <v>40</v>
          </cell>
          <cell r="C506">
            <v>30</v>
          </cell>
          <cell r="D506">
            <v>0</v>
          </cell>
          <cell r="E506">
            <v>0</v>
          </cell>
          <cell r="F506">
            <v>0</v>
          </cell>
          <cell r="G506">
            <v>0</v>
          </cell>
        </row>
        <row r="507">
          <cell r="B507">
            <v>40</v>
          </cell>
          <cell r="C507">
            <v>32</v>
          </cell>
          <cell r="D507">
            <v>0</v>
          </cell>
          <cell r="E507">
            <v>0</v>
          </cell>
          <cell r="F507">
            <v>0</v>
          </cell>
          <cell r="G507">
            <v>0</v>
          </cell>
        </row>
        <row r="508">
          <cell r="B508">
            <v>40</v>
          </cell>
          <cell r="C508">
            <v>34</v>
          </cell>
          <cell r="D508">
            <v>0</v>
          </cell>
          <cell r="E508">
            <v>0</v>
          </cell>
          <cell r="F508">
            <v>0</v>
          </cell>
          <cell r="G508">
            <v>0</v>
          </cell>
        </row>
        <row r="509">
          <cell r="B509">
            <v>40</v>
          </cell>
          <cell r="C509">
            <v>36</v>
          </cell>
          <cell r="D509">
            <v>0</v>
          </cell>
          <cell r="E509">
            <v>0</v>
          </cell>
          <cell r="F509">
            <v>0</v>
          </cell>
          <cell r="G509">
            <v>0</v>
          </cell>
        </row>
        <row r="510">
          <cell r="B510">
            <v>40</v>
          </cell>
          <cell r="C510">
            <v>38</v>
          </cell>
          <cell r="D510">
            <v>0</v>
          </cell>
          <cell r="E510">
            <v>0</v>
          </cell>
          <cell r="F510">
            <v>0</v>
          </cell>
          <cell r="G510">
            <v>0</v>
          </cell>
        </row>
        <row r="511">
          <cell r="B511">
            <v>40</v>
          </cell>
          <cell r="C511">
            <v>40</v>
          </cell>
          <cell r="D511">
            <v>0</v>
          </cell>
          <cell r="E511">
            <v>0</v>
          </cell>
          <cell r="F511">
            <v>0</v>
          </cell>
          <cell r="G511">
            <v>0</v>
          </cell>
        </row>
        <row r="512">
          <cell r="B512">
            <v>40</v>
          </cell>
          <cell r="C512">
            <v>42</v>
          </cell>
          <cell r="D512">
            <v>0</v>
          </cell>
          <cell r="E512">
            <v>0</v>
          </cell>
          <cell r="F512">
            <v>0</v>
          </cell>
          <cell r="G512">
            <v>0</v>
          </cell>
        </row>
        <row r="513">
          <cell r="B513">
            <v>40</v>
          </cell>
          <cell r="C513">
            <v>44</v>
          </cell>
          <cell r="D513">
            <v>0</v>
          </cell>
          <cell r="E513">
            <v>0</v>
          </cell>
          <cell r="F513">
            <v>0</v>
          </cell>
          <cell r="G513">
            <v>0</v>
          </cell>
        </row>
        <row r="514">
          <cell r="B514">
            <v>40</v>
          </cell>
          <cell r="C514">
            <v>46</v>
          </cell>
          <cell r="D514">
            <v>0</v>
          </cell>
          <cell r="E514">
            <v>0</v>
          </cell>
          <cell r="F514">
            <v>0</v>
          </cell>
          <cell r="G514">
            <v>0</v>
          </cell>
        </row>
        <row r="515">
          <cell r="B515">
            <v>40</v>
          </cell>
          <cell r="C515">
            <v>48</v>
          </cell>
          <cell r="D515">
            <v>0</v>
          </cell>
          <cell r="E515">
            <v>0</v>
          </cell>
          <cell r="F515">
            <v>0</v>
          </cell>
          <cell r="G515">
            <v>0</v>
          </cell>
        </row>
        <row r="516">
          <cell r="B516">
            <v>40</v>
          </cell>
          <cell r="D516">
            <v>0</v>
          </cell>
          <cell r="E516">
            <v>0</v>
          </cell>
          <cell r="F516">
            <v>0</v>
          </cell>
          <cell r="G516">
            <v>0</v>
          </cell>
        </row>
        <row r="517">
          <cell r="B517">
            <v>41</v>
          </cell>
          <cell r="C517">
            <v>2.5</v>
          </cell>
          <cell r="D517">
            <v>0</v>
          </cell>
          <cell r="E517">
            <v>0</v>
          </cell>
          <cell r="F517">
            <v>0</v>
          </cell>
          <cell r="G517">
            <v>0</v>
          </cell>
        </row>
        <row r="518">
          <cell r="B518">
            <v>41</v>
          </cell>
          <cell r="C518">
            <v>3</v>
          </cell>
          <cell r="D518">
            <v>0</v>
          </cell>
          <cell r="E518">
            <v>0</v>
          </cell>
          <cell r="F518">
            <v>0</v>
          </cell>
          <cell r="G518">
            <v>0</v>
          </cell>
        </row>
        <row r="519">
          <cell r="B519">
            <v>41</v>
          </cell>
          <cell r="C519">
            <v>4</v>
          </cell>
          <cell r="D519">
            <v>0</v>
          </cell>
          <cell r="E519">
            <v>0</v>
          </cell>
          <cell r="F519">
            <v>0</v>
          </cell>
          <cell r="G519">
            <v>0</v>
          </cell>
        </row>
        <row r="520">
          <cell r="B520">
            <v>41</v>
          </cell>
          <cell r="C520">
            <v>5</v>
          </cell>
          <cell r="D520">
            <v>0</v>
          </cell>
          <cell r="E520">
            <v>0</v>
          </cell>
          <cell r="F520">
            <v>0</v>
          </cell>
          <cell r="G520">
            <v>0</v>
          </cell>
        </row>
        <row r="521">
          <cell r="B521">
            <v>41</v>
          </cell>
          <cell r="C521">
            <v>6</v>
          </cell>
          <cell r="D521">
            <v>0</v>
          </cell>
          <cell r="E521">
            <v>0</v>
          </cell>
          <cell r="F521">
            <v>0</v>
          </cell>
          <cell r="G521">
            <v>0</v>
          </cell>
        </row>
        <row r="522">
          <cell r="B522">
            <v>41</v>
          </cell>
          <cell r="C522">
            <v>8</v>
          </cell>
          <cell r="D522">
            <v>0</v>
          </cell>
          <cell r="E522">
            <v>0</v>
          </cell>
          <cell r="F522">
            <v>0</v>
          </cell>
          <cell r="G522">
            <v>0</v>
          </cell>
        </row>
        <row r="523">
          <cell r="B523">
            <v>41</v>
          </cell>
          <cell r="C523">
            <v>10</v>
          </cell>
          <cell r="D523">
            <v>0</v>
          </cell>
          <cell r="E523">
            <v>0</v>
          </cell>
          <cell r="F523">
            <v>0</v>
          </cell>
          <cell r="G523">
            <v>0</v>
          </cell>
        </row>
        <row r="524">
          <cell r="B524">
            <v>41</v>
          </cell>
          <cell r="C524">
            <v>12</v>
          </cell>
          <cell r="D524">
            <v>0</v>
          </cell>
          <cell r="E524">
            <v>0</v>
          </cell>
          <cell r="F524">
            <v>0</v>
          </cell>
          <cell r="G524">
            <v>0</v>
          </cell>
        </row>
        <row r="525">
          <cell r="B525">
            <v>41</v>
          </cell>
          <cell r="C525">
            <v>14</v>
          </cell>
          <cell r="D525">
            <v>0</v>
          </cell>
          <cell r="E525">
            <v>0</v>
          </cell>
          <cell r="F525">
            <v>0</v>
          </cell>
          <cell r="G525">
            <v>0</v>
          </cell>
        </row>
        <row r="526">
          <cell r="B526">
            <v>41</v>
          </cell>
          <cell r="C526">
            <v>16</v>
          </cell>
          <cell r="D526">
            <v>0</v>
          </cell>
          <cell r="E526">
            <v>0</v>
          </cell>
          <cell r="F526">
            <v>0</v>
          </cell>
          <cell r="G526">
            <v>0</v>
          </cell>
        </row>
        <row r="527">
          <cell r="B527">
            <v>41</v>
          </cell>
          <cell r="C527">
            <v>18</v>
          </cell>
          <cell r="D527">
            <v>0</v>
          </cell>
          <cell r="E527">
            <v>0</v>
          </cell>
          <cell r="F527">
            <v>0</v>
          </cell>
          <cell r="G527">
            <v>0</v>
          </cell>
        </row>
        <row r="528">
          <cell r="B528">
            <v>41</v>
          </cell>
          <cell r="C528">
            <v>20</v>
          </cell>
          <cell r="D528">
            <v>0</v>
          </cell>
          <cell r="E528">
            <v>0</v>
          </cell>
          <cell r="F528">
            <v>0</v>
          </cell>
          <cell r="G528">
            <v>0</v>
          </cell>
        </row>
        <row r="529">
          <cell r="B529">
            <v>41</v>
          </cell>
          <cell r="C529">
            <v>22</v>
          </cell>
          <cell r="D529">
            <v>0</v>
          </cell>
          <cell r="E529">
            <v>0</v>
          </cell>
          <cell r="F529">
            <v>0</v>
          </cell>
          <cell r="G529">
            <v>0</v>
          </cell>
        </row>
        <row r="530">
          <cell r="B530">
            <v>41</v>
          </cell>
          <cell r="C530">
            <v>24</v>
          </cell>
          <cell r="D530">
            <v>0</v>
          </cell>
          <cell r="E530">
            <v>0</v>
          </cell>
          <cell r="F530">
            <v>0</v>
          </cell>
          <cell r="G530">
            <v>0</v>
          </cell>
        </row>
        <row r="531">
          <cell r="B531">
            <v>41</v>
          </cell>
          <cell r="C531">
            <v>26</v>
          </cell>
          <cell r="D531">
            <v>0</v>
          </cell>
          <cell r="E531">
            <v>0</v>
          </cell>
          <cell r="F531">
            <v>0</v>
          </cell>
          <cell r="G531">
            <v>0</v>
          </cell>
        </row>
        <row r="532">
          <cell r="B532">
            <v>41</v>
          </cell>
          <cell r="C532">
            <v>28</v>
          </cell>
          <cell r="D532">
            <v>0</v>
          </cell>
          <cell r="E532">
            <v>0</v>
          </cell>
          <cell r="F532">
            <v>0</v>
          </cell>
          <cell r="G532">
            <v>0</v>
          </cell>
        </row>
        <row r="533">
          <cell r="B533">
            <v>41</v>
          </cell>
          <cell r="C533">
            <v>30</v>
          </cell>
          <cell r="D533">
            <v>0</v>
          </cell>
          <cell r="E533">
            <v>0</v>
          </cell>
          <cell r="F533">
            <v>0</v>
          </cell>
          <cell r="G533">
            <v>0</v>
          </cell>
        </row>
        <row r="534">
          <cell r="B534">
            <v>41</v>
          </cell>
          <cell r="C534">
            <v>32</v>
          </cell>
          <cell r="D534">
            <v>0</v>
          </cell>
          <cell r="E534">
            <v>0</v>
          </cell>
          <cell r="F534">
            <v>0</v>
          </cell>
          <cell r="G534">
            <v>0</v>
          </cell>
        </row>
        <row r="535">
          <cell r="B535">
            <v>41</v>
          </cell>
          <cell r="C535">
            <v>34</v>
          </cell>
          <cell r="D535">
            <v>0</v>
          </cell>
          <cell r="E535">
            <v>0</v>
          </cell>
          <cell r="F535">
            <v>0</v>
          </cell>
          <cell r="G535">
            <v>0</v>
          </cell>
        </row>
        <row r="536">
          <cell r="B536">
            <v>41</v>
          </cell>
          <cell r="C536">
            <v>36</v>
          </cell>
          <cell r="D536">
            <v>0</v>
          </cell>
          <cell r="E536">
            <v>0</v>
          </cell>
          <cell r="F536">
            <v>0</v>
          </cell>
          <cell r="G536">
            <v>0</v>
          </cell>
        </row>
        <row r="537">
          <cell r="B537">
            <v>41</v>
          </cell>
          <cell r="C537">
            <v>38</v>
          </cell>
          <cell r="D537">
            <v>0</v>
          </cell>
          <cell r="E537">
            <v>0</v>
          </cell>
          <cell r="F537">
            <v>0</v>
          </cell>
          <cell r="G537">
            <v>0</v>
          </cell>
        </row>
        <row r="538">
          <cell r="B538">
            <v>41</v>
          </cell>
          <cell r="C538">
            <v>40</v>
          </cell>
          <cell r="D538">
            <v>0</v>
          </cell>
          <cell r="E538">
            <v>0</v>
          </cell>
          <cell r="F538">
            <v>0</v>
          </cell>
          <cell r="G538">
            <v>0</v>
          </cell>
        </row>
        <row r="539">
          <cell r="B539">
            <v>41</v>
          </cell>
          <cell r="C539">
            <v>42</v>
          </cell>
          <cell r="D539">
            <v>0</v>
          </cell>
          <cell r="E539">
            <v>0</v>
          </cell>
          <cell r="F539">
            <v>0</v>
          </cell>
          <cell r="G539">
            <v>0</v>
          </cell>
        </row>
        <row r="540">
          <cell r="B540">
            <v>41</v>
          </cell>
          <cell r="C540">
            <v>44</v>
          </cell>
          <cell r="D540">
            <v>0</v>
          </cell>
          <cell r="E540">
            <v>0</v>
          </cell>
          <cell r="F540">
            <v>0</v>
          </cell>
          <cell r="G540">
            <v>0</v>
          </cell>
        </row>
        <row r="541">
          <cell r="B541">
            <v>41</v>
          </cell>
          <cell r="C541">
            <v>46</v>
          </cell>
          <cell r="D541">
            <v>0</v>
          </cell>
          <cell r="E541">
            <v>0</v>
          </cell>
          <cell r="F541">
            <v>0</v>
          </cell>
          <cell r="G541">
            <v>0</v>
          </cell>
        </row>
        <row r="542">
          <cell r="B542">
            <v>41</v>
          </cell>
          <cell r="C542">
            <v>48</v>
          </cell>
          <cell r="D542">
            <v>0</v>
          </cell>
          <cell r="E542">
            <v>0</v>
          </cell>
          <cell r="F542">
            <v>0</v>
          </cell>
          <cell r="G542">
            <v>0</v>
          </cell>
        </row>
        <row r="543">
          <cell r="B543">
            <v>41</v>
          </cell>
          <cell r="D543">
            <v>0</v>
          </cell>
          <cell r="E543">
            <v>0</v>
          </cell>
          <cell r="F543">
            <v>0</v>
          </cell>
          <cell r="G543">
            <v>0</v>
          </cell>
        </row>
        <row r="544">
          <cell r="B544">
            <v>42</v>
          </cell>
          <cell r="C544">
            <v>2.5</v>
          </cell>
          <cell r="D544">
            <v>0</v>
          </cell>
          <cell r="E544">
            <v>0</v>
          </cell>
          <cell r="F544">
            <v>0</v>
          </cell>
          <cell r="G544">
            <v>0</v>
          </cell>
        </row>
        <row r="545">
          <cell r="B545">
            <v>42</v>
          </cell>
          <cell r="C545">
            <v>3</v>
          </cell>
          <cell r="D545">
            <v>0</v>
          </cell>
          <cell r="E545">
            <v>0</v>
          </cell>
          <cell r="F545">
            <v>0</v>
          </cell>
          <cell r="G545">
            <v>0</v>
          </cell>
        </row>
        <row r="546">
          <cell r="B546">
            <v>42</v>
          </cell>
          <cell r="C546">
            <v>4</v>
          </cell>
          <cell r="D546">
            <v>0</v>
          </cell>
          <cell r="E546">
            <v>0</v>
          </cell>
          <cell r="F546">
            <v>192</v>
          </cell>
          <cell r="G546">
            <v>420</v>
          </cell>
        </row>
        <row r="547">
          <cell r="B547">
            <v>42</v>
          </cell>
          <cell r="C547">
            <v>5</v>
          </cell>
          <cell r="D547">
            <v>0</v>
          </cell>
          <cell r="E547">
            <v>0</v>
          </cell>
          <cell r="F547">
            <v>0</v>
          </cell>
          <cell r="G547">
            <v>0</v>
          </cell>
        </row>
        <row r="548">
          <cell r="B548">
            <v>42</v>
          </cell>
          <cell r="C548">
            <v>6</v>
          </cell>
          <cell r="D548">
            <v>0</v>
          </cell>
          <cell r="E548">
            <v>0</v>
          </cell>
          <cell r="F548">
            <v>0</v>
          </cell>
          <cell r="G548">
            <v>0</v>
          </cell>
        </row>
        <row r="549">
          <cell r="B549">
            <v>42</v>
          </cell>
          <cell r="C549">
            <v>8</v>
          </cell>
          <cell r="D549">
            <v>0</v>
          </cell>
          <cell r="E549">
            <v>0</v>
          </cell>
          <cell r="F549">
            <v>0</v>
          </cell>
          <cell r="G549">
            <v>0</v>
          </cell>
        </row>
        <row r="550">
          <cell r="B550">
            <v>42</v>
          </cell>
          <cell r="C550">
            <v>10</v>
          </cell>
          <cell r="D550">
            <v>0</v>
          </cell>
          <cell r="E550">
            <v>0</v>
          </cell>
          <cell r="F550">
            <v>0</v>
          </cell>
          <cell r="G550">
            <v>0</v>
          </cell>
        </row>
        <row r="551">
          <cell r="B551">
            <v>42</v>
          </cell>
          <cell r="C551">
            <v>12</v>
          </cell>
          <cell r="D551">
            <v>0</v>
          </cell>
          <cell r="E551">
            <v>0</v>
          </cell>
          <cell r="F551">
            <v>0</v>
          </cell>
          <cell r="G551">
            <v>0</v>
          </cell>
        </row>
        <row r="552">
          <cell r="B552">
            <v>42</v>
          </cell>
          <cell r="C552">
            <v>14</v>
          </cell>
          <cell r="D552">
            <v>0</v>
          </cell>
          <cell r="E552">
            <v>0</v>
          </cell>
          <cell r="F552">
            <v>0</v>
          </cell>
          <cell r="G552">
            <v>0</v>
          </cell>
        </row>
        <row r="553">
          <cell r="B553">
            <v>42</v>
          </cell>
          <cell r="C553">
            <v>16</v>
          </cell>
          <cell r="D553">
            <v>0</v>
          </cell>
          <cell r="E553">
            <v>0</v>
          </cell>
          <cell r="F553">
            <v>0</v>
          </cell>
          <cell r="G553">
            <v>0</v>
          </cell>
        </row>
        <row r="554">
          <cell r="B554">
            <v>42</v>
          </cell>
          <cell r="C554">
            <v>18</v>
          </cell>
          <cell r="D554">
            <v>0</v>
          </cell>
          <cell r="E554">
            <v>0</v>
          </cell>
          <cell r="F554">
            <v>0</v>
          </cell>
          <cell r="G554">
            <v>0</v>
          </cell>
        </row>
        <row r="555">
          <cell r="B555">
            <v>42</v>
          </cell>
          <cell r="C555">
            <v>20</v>
          </cell>
          <cell r="D555">
            <v>0</v>
          </cell>
          <cell r="E555">
            <v>0</v>
          </cell>
          <cell r="F555">
            <v>0</v>
          </cell>
          <cell r="G555">
            <v>0</v>
          </cell>
        </row>
        <row r="556">
          <cell r="B556">
            <v>42</v>
          </cell>
          <cell r="C556">
            <v>22</v>
          </cell>
          <cell r="D556">
            <v>0</v>
          </cell>
          <cell r="E556">
            <v>0</v>
          </cell>
          <cell r="F556">
            <v>0</v>
          </cell>
          <cell r="G556">
            <v>0</v>
          </cell>
        </row>
        <row r="557">
          <cell r="B557">
            <v>42</v>
          </cell>
          <cell r="C557">
            <v>24</v>
          </cell>
          <cell r="D557">
            <v>0</v>
          </cell>
          <cell r="E557">
            <v>0</v>
          </cell>
          <cell r="F557">
            <v>0</v>
          </cell>
          <cell r="G557">
            <v>0</v>
          </cell>
        </row>
        <row r="558">
          <cell r="B558">
            <v>42</v>
          </cell>
          <cell r="C558">
            <v>26</v>
          </cell>
          <cell r="D558">
            <v>0</v>
          </cell>
          <cell r="E558">
            <v>0</v>
          </cell>
          <cell r="F558">
            <v>0</v>
          </cell>
          <cell r="G558">
            <v>0</v>
          </cell>
        </row>
        <row r="559">
          <cell r="B559">
            <v>42</v>
          </cell>
          <cell r="C559">
            <v>28</v>
          </cell>
          <cell r="D559">
            <v>0</v>
          </cell>
          <cell r="E559">
            <v>0</v>
          </cell>
          <cell r="F559">
            <v>0</v>
          </cell>
          <cell r="G559">
            <v>0</v>
          </cell>
        </row>
        <row r="560">
          <cell r="B560">
            <v>42</v>
          </cell>
          <cell r="C560">
            <v>30</v>
          </cell>
          <cell r="D560">
            <v>0</v>
          </cell>
          <cell r="E560">
            <v>0</v>
          </cell>
          <cell r="F560">
            <v>0</v>
          </cell>
          <cell r="G560">
            <v>0</v>
          </cell>
        </row>
        <row r="561">
          <cell r="B561">
            <v>42</v>
          </cell>
          <cell r="C561">
            <v>32</v>
          </cell>
          <cell r="D561">
            <v>0</v>
          </cell>
          <cell r="E561">
            <v>0</v>
          </cell>
          <cell r="F561">
            <v>0</v>
          </cell>
          <cell r="G561">
            <v>0</v>
          </cell>
        </row>
        <row r="562">
          <cell r="B562">
            <v>42</v>
          </cell>
          <cell r="C562">
            <v>34</v>
          </cell>
          <cell r="D562">
            <v>0</v>
          </cell>
          <cell r="E562">
            <v>0</v>
          </cell>
          <cell r="F562">
            <v>0</v>
          </cell>
          <cell r="G562">
            <v>0</v>
          </cell>
        </row>
        <row r="563">
          <cell r="B563">
            <v>42</v>
          </cell>
          <cell r="C563">
            <v>36</v>
          </cell>
          <cell r="D563">
            <v>0</v>
          </cell>
          <cell r="E563">
            <v>0</v>
          </cell>
          <cell r="F563">
            <v>0</v>
          </cell>
          <cell r="G563">
            <v>0</v>
          </cell>
        </row>
        <row r="564">
          <cell r="B564">
            <v>42</v>
          </cell>
          <cell r="C564">
            <v>38</v>
          </cell>
          <cell r="D564">
            <v>0</v>
          </cell>
          <cell r="E564">
            <v>0</v>
          </cell>
          <cell r="F564">
            <v>0</v>
          </cell>
          <cell r="G564">
            <v>0</v>
          </cell>
        </row>
        <row r="565">
          <cell r="B565">
            <v>42</v>
          </cell>
          <cell r="C565">
            <v>40</v>
          </cell>
          <cell r="D565">
            <v>0</v>
          </cell>
          <cell r="E565">
            <v>0</v>
          </cell>
          <cell r="F565">
            <v>0</v>
          </cell>
          <cell r="G565">
            <v>0</v>
          </cell>
        </row>
        <row r="566">
          <cell r="B566">
            <v>42</v>
          </cell>
          <cell r="C566">
            <v>42</v>
          </cell>
          <cell r="D566">
            <v>0</v>
          </cell>
          <cell r="E566">
            <v>0</v>
          </cell>
          <cell r="F566">
            <v>0</v>
          </cell>
          <cell r="G566">
            <v>0</v>
          </cell>
        </row>
        <row r="567">
          <cell r="B567">
            <v>42</v>
          </cell>
          <cell r="C567">
            <v>44</v>
          </cell>
          <cell r="D567">
            <v>0</v>
          </cell>
          <cell r="E567">
            <v>0</v>
          </cell>
          <cell r="F567">
            <v>0</v>
          </cell>
          <cell r="G567">
            <v>0</v>
          </cell>
        </row>
        <row r="568">
          <cell r="B568">
            <v>42</v>
          </cell>
          <cell r="C568">
            <v>46</v>
          </cell>
          <cell r="D568">
            <v>0</v>
          </cell>
          <cell r="E568">
            <v>0</v>
          </cell>
          <cell r="F568">
            <v>0</v>
          </cell>
          <cell r="G568">
            <v>0</v>
          </cell>
        </row>
        <row r="569">
          <cell r="B569">
            <v>42</v>
          </cell>
          <cell r="C569">
            <v>48</v>
          </cell>
          <cell r="D569">
            <v>0</v>
          </cell>
          <cell r="E569">
            <v>0</v>
          </cell>
          <cell r="F569">
            <v>0</v>
          </cell>
          <cell r="G569">
            <v>0</v>
          </cell>
        </row>
        <row r="570">
          <cell r="B570">
            <v>42</v>
          </cell>
          <cell r="D570">
            <v>0</v>
          </cell>
          <cell r="E570">
            <v>0</v>
          </cell>
          <cell r="F570">
            <v>192</v>
          </cell>
          <cell r="G570">
            <v>420</v>
          </cell>
        </row>
        <row r="571">
          <cell r="B571">
            <v>43</v>
          </cell>
          <cell r="C571">
            <v>2.5</v>
          </cell>
          <cell r="D571">
            <v>0</v>
          </cell>
          <cell r="E571">
            <v>0</v>
          </cell>
          <cell r="F571">
            <v>0</v>
          </cell>
          <cell r="G571">
            <v>0</v>
          </cell>
        </row>
        <row r="572">
          <cell r="B572">
            <v>43</v>
          </cell>
          <cell r="C572">
            <v>3</v>
          </cell>
          <cell r="D572">
            <v>0</v>
          </cell>
          <cell r="E572">
            <v>0</v>
          </cell>
          <cell r="F572">
            <v>0</v>
          </cell>
          <cell r="G572">
            <v>0</v>
          </cell>
        </row>
        <row r="573">
          <cell r="B573">
            <v>43</v>
          </cell>
          <cell r="C573">
            <v>4</v>
          </cell>
          <cell r="D573">
            <v>0</v>
          </cell>
          <cell r="E573">
            <v>0</v>
          </cell>
          <cell r="F573">
            <v>0</v>
          </cell>
          <cell r="G573">
            <v>0</v>
          </cell>
        </row>
        <row r="574">
          <cell r="B574">
            <v>43</v>
          </cell>
          <cell r="C574">
            <v>5</v>
          </cell>
          <cell r="D574">
            <v>0</v>
          </cell>
          <cell r="E574">
            <v>0</v>
          </cell>
          <cell r="F574">
            <v>0</v>
          </cell>
          <cell r="G574">
            <v>0</v>
          </cell>
        </row>
        <row r="575">
          <cell r="B575">
            <v>43</v>
          </cell>
          <cell r="C575">
            <v>6</v>
          </cell>
          <cell r="D575">
            <v>0</v>
          </cell>
          <cell r="E575">
            <v>0</v>
          </cell>
          <cell r="F575">
            <v>0</v>
          </cell>
          <cell r="G575">
            <v>0</v>
          </cell>
        </row>
        <row r="576">
          <cell r="B576">
            <v>43</v>
          </cell>
          <cell r="C576">
            <v>8</v>
          </cell>
          <cell r="D576">
            <v>0</v>
          </cell>
          <cell r="E576">
            <v>0</v>
          </cell>
          <cell r="F576">
            <v>0</v>
          </cell>
          <cell r="G576">
            <v>0</v>
          </cell>
        </row>
        <row r="577">
          <cell r="B577">
            <v>43</v>
          </cell>
          <cell r="C577">
            <v>10</v>
          </cell>
          <cell r="D577">
            <v>0</v>
          </cell>
          <cell r="E577">
            <v>0</v>
          </cell>
          <cell r="F577">
            <v>0</v>
          </cell>
          <cell r="G577">
            <v>0</v>
          </cell>
        </row>
        <row r="578">
          <cell r="B578">
            <v>43</v>
          </cell>
          <cell r="C578">
            <v>12</v>
          </cell>
          <cell r="D578">
            <v>0</v>
          </cell>
          <cell r="E578">
            <v>0</v>
          </cell>
          <cell r="F578">
            <v>0</v>
          </cell>
          <cell r="G578">
            <v>0</v>
          </cell>
        </row>
        <row r="579">
          <cell r="B579">
            <v>43</v>
          </cell>
          <cell r="C579">
            <v>14</v>
          </cell>
          <cell r="D579">
            <v>0</v>
          </cell>
          <cell r="E579">
            <v>0</v>
          </cell>
          <cell r="F579">
            <v>0</v>
          </cell>
          <cell r="G579">
            <v>0</v>
          </cell>
        </row>
        <row r="580">
          <cell r="B580">
            <v>43</v>
          </cell>
          <cell r="C580">
            <v>16</v>
          </cell>
          <cell r="D580">
            <v>0</v>
          </cell>
          <cell r="E580">
            <v>0</v>
          </cell>
          <cell r="F580">
            <v>0</v>
          </cell>
          <cell r="G580">
            <v>0</v>
          </cell>
        </row>
        <row r="581">
          <cell r="B581">
            <v>43</v>
          </cell>
          <cell r="C581">
            <v>18</v>
          </cell>
          <cell r="D581">
            <v>0</v>
          </cell>
          <cell r="E581">
            <v>0</v>
          </cell>
          <cell r="F581">
            <v>0</v>
          </cell>
          <cell r="G581">
            <v>0</v>
          </cell>
        </row>
        <row r="582">
          <cell r="B582">
            <v>43</v>
          </cell>
          <cell r="C582">
            <v>20</v>
          </cell>
          <cell r="D582">
            <v>0</v>
          </cell>
          <cell r="E582">
            <v>0</v>
          </cell>
          <cell r="F582">
            <v>0</v>
          </cell>
          <cell r="G582">
            <v>0</v>
          </cell>
        </row>
        <row r="583">
          <cell r="B583">
            <v>43</v>
          </cell>
          <cell r="C583">
            <v>22</v>
          </cell>
          <cell r="D583">
            <v>0</v>
          </cell>
          <cell r="E583">
            <v>0</v>
          </cell>
          <cell r="F583">
            <v>0</v>
          </cell>
          <cell r="G583">
            <v>0</v>
          </cell>
        </row>
        <row r="584">
          <cell r="B584">
            <v>43</v>
          </cell>
          <cell r="C584">
            <v>24</v>
          </cell>
          <cell r="D584">
            <v>0</v>
          </cell>
          <cell r="E584">
            <v>0</v>
          </cell>
          <cell r="F584">
            <v>0</v>
          </cell>
          <cell r="G584">
            <v>0</v>
          </cell>
        </row>
        <row r="585">
          <cell r="B585">
            <v>43</v>
          </cell>
          <cell r="C585">
            <v>26</v>
          </cell>
          <cell r="D585">
            <v>0</v>
          </cell>
          <cell r="E585">
            <v>0</v>
          </cell>
          <cell r="F585">
            <v>0</v>
          </cell>
          <cell r="G585">
            <v>0</v>
          </cell>
        </row>
        <row r="586">
          <cell r="B586">
            <v>43</v>
          </cell>
          <cell r="C586">
            <v>28</v>
          </cell>
          <cell r="D586">
            <v>0</v>
          </cell>
          <cell r="E586">
            <v>0</v>
          </cell>
          <cell r="F586">
            <v>0</v>
          </cell>
          <cell r="G586">
            <v>0</v>
          </cell>
        </row>
        <row r="587">
          <cell r="B587">
            <v>43</v>
          </cell>
          <cell r="C587">
            <v>30</v>
          </cell>
          <cell r="D587">
            <v>0</v>
          </cell>
          <cell r="E587">
            <v>0</v>
          </cell>
          <cell r="F587">
            <v>0</v>
          </cell>
          <cell r="G587">
            <v>0</v>
          </cell>
        </row>
        <row r="588">
          <cell r="B588">
            <v>43</v>
          </cell>
          <cell r="C588">
            <v>32</v>
          </cell>
          <cell r="D588">
            <v>0</v>
          </cell>
          <cell r="E588">
            <v>0</v>
          </cell>
          <cell r="F588">
            <v>0</v>
          </cell>
          <cell r="G588">
            <v>0</v>
          </cell>
        </row>
        <row r="589">
          <cell r="B589">
            <v>43</v>
          </cell>
          <cell r="C589">
            <v>34</v>
          </cell>
          <cell r="D589">
            <v>0</v>
          </cell>
          <cell r="E589">
            <v>0</v>
          </cell>
          <cell r="F589">
            <v>0</v>
          </cell>
          <cell r="G589">
            <v>0</v>
          </cell>
        </row>
        <row r="590">
          <cell r="B590">
            <v>43</v>
          </cell>
          <cell r="C590">
            <v>36</v>
          </cell>
          <cell r="D590">
            <v>0</v>
          </cell>
          <cell r="E590">
            <v>0</v>
          </cell>
          <cell r="F590">
            <v>0</v>
          </cell>
          <cell r="G590">
            <v>0</v>
          </cell>
        </row>
        <row r="591">
          <cell r="B591">
            <v>43</v>
          </cell>
          <cell r="C591">
            <v>38</v>
          </cell>
          <cell r="D591">
            <v>0</v>
          </cell>
          <cell r="E591">
            <v>0</v>
          </cell>
          <cell r="F591">
            <v>0</v>
          </cell>
          <cell r="G591">
            <v>0</v>
          </cell>
        </row>
        <row r="592">
          <cell r="B592">
            <v>43</v>
          </cell>
          <cell r="C592">
            <v>40</v>
          </cell>
          <cell r="D592">
            <v>0</v>
          </cell>
          <cell r="E592">
            <v>0</v>
          </cell>
          <cell r="F592">
            <v>0</v>
          </cell>
          <cell r="G592">
            <v>0</v>
          </cell>
        </row>
        <row r="593">
          <cell r="B593">
            <v>43</v>
          </cell>
          <cell r="C593">
            <v>42</v>
          </cell>
          <cell r="D593">
            <v>0</v>
          </cell>
          <cell r="E593">
            <v>0</v>
          </cell>
          <cell r="F593">
            <v>0</v>
          </cell>
          <cell r="G593">
            <v>0</v>
          </cell>
        </row>
        <row r="594">
          <cell r="B594">
            <v>43</v>
          </cell>
          <cell r="C594">
            <v>44</v>
          </cell>
          <cell r="D594">
            <v>0</v>
          </cell>
          <cell r="E594">
            <v>0</v>
          </cell>
          <cell r="F594">
            <v>0</v>
          </cell>
          <cell r="G594">
            <v>0</v>
          </cell>
        </row>
        <row r="595">
          <cell r="B595">
            <v>43</v>
          </cell>
          <cell r="C595">
            <v>46</v>
          </cell>
          <cell r="D595">
            <v>0</v>
          </cell>
          <cell r="E595">
            <v>0</v>
          </cell>
          <cell r="F595">
            <v>0</v>
          </cell>
          <cell r="G595">
            <v>0</v>
          </cell>
        </row>
        <row r="596">
          <cell r="B596">
            <v>43</v>
          </cell>
          <cell r="C596">
            <v>48</v>
          </cell>
          <cell r="D596">
            <v>0</v>
          </cell>
          <cell r="E596">
            <v>0</v>
          </cell>
          <cell r="F596">
            <v>0</v>
          </cell>
          <cell r="G596">
            <v>0</v>
          </cell>
        </row>
        <row r="597">
          <cell r="B597">
            <v>43</v>
          </cell>
          <cell r="D597">
            <v>0</v>
          </cell>
          <cell r="E597">
            <v>0</v>
          </cell>
          <cell r="F597">
            <v>0</v>
          </cell>
          <cell r="G597">
            <v>0</v>
          </cell>
        </row>
        <row r="598">
          <cell r="B598">
            <v>49</v>
          </cell>
          <cell r="C598">
            <v>2.5</v>
          </cell>
          <cell r="D598">
            <v>0</v>
          </cell>
          <cell r="E598">
            <v>0</v>
          </cell>
          <cell r="F598">
            <v>183</v>
          </cell>
          <cell r="G598">
            <v>125</v>
          </cell>
        </row>
        <row r="599">
          <cell r="B599">
            <v>49</v>
          </cell>
          <cell r="C599">
            <v>3</v>
          </cell>
          <cell r="D599">
            <v>0</v>
          </cell>
          <cell r="E599">
            <v>0</v>
          </cell>
          <cell r="F599">
            <v>259</v>
          </cell>
          <cell r="G599">
            <v>287</v>
          </cell>
        </row>
        <row r="600">
          <cell r="B600">
            <v>49</v>
          </cell>
          <cell r="C600">
            <v>4</v>
          </cell>
          <cell r="D600">
            <v>0</v>
          </cell>
          <cell r="E600">
            <v>0</v>
          </cell>
          <cell r="F600">
            <v>504</v>
          </cell>
          <cell r="G600">
            <v>725</v>
          </cell>
        </row>
        <row r="601">
          <cell r="B601">
            <v>49</v>
          </cell>
          <cell r="C601">
            <v>5</v>
          </cell>
          <cell r="D601">
            <v>0</v>
          </cell>
          <cell r="E601">
            <v>0</v>
          </cell>
          <cell r="F601">
            <v>0</v>
          </cell>
          <cell r="G601">
            <v>0</v>
          </cell>
        </row>
        <row r="602">
          <cell r="B602">
            <v>49</v>
          </cell>
          <cell r="C602">
            <v>6</v>
          </cell>
          <cell r="D602">
            <v>0</v>
          </cell>
          <cell r="E602">
            <v>0</v>
          </cell>
          <cell r="F602">
            <v>300</v>
          </cell>
          <cell r="G602">
            <v>317</v>
          </cell>
        </row>
        <row r="603">
          <cell r="B603">
            <v>49</v>
          </cell>
          <cell r="C603">
            <v>8</v>
          </cell>
          <cell r="D603">
            <v>0</v>
          </cell>
          <cell r="E603">
            <v>0</v>
          </cell>
          <cell r="F603">
            <v>0</v>
          </cell>
          <cell r="G603">
            <v>0</v>
          </cell>
        </row>
        <row r="604">
          <cell r="B604">
            <v>49</v>
          </cell>
          <cell r="C604">
            <v>10</v>
          </cell>
          <cell r="D604">
            <v>0</v>
          </cell>
          <cell r="E604">
            <v>0</v>
          </cell>
          <cell r="F604">
            <v>0</v>
          </cell>
          <cell r="G604">
            <v>0</v>
          </cell>
        </row>
        <row r="605">
          <cell r="B605">
            <v>49</v>
          </cell>
          <cell r="C605">
            <v>12</v>
          </cell>
          <cell r="D605">
            <v>0</v>
          </cell>
          <cell r="E605">
            <v>0</v>
          </cell>
          <cell r="F605">
            <v>0</v>
          </cell>
          <cell r="G605">
            <v>0</v>
          </cell>
        </row>
        <row r="606">
          <cell r="B606">
            <v>49</v>
          </cell>
          <cell r="C606">
            <v>14</v>
          </cell>
          <cell r="D606">
            <v>0</v>
          </cell>
          <cell r="E606">
            <v>0</v>
          </cell>
          <cell r="F606">
            <v>0</v>
          </cell>
          <cell r="G606">
            <v>0</v>
          </cell>
        </row>
        <row r="607">
          <cell r="B607">
            <v>49</v>
          </cell>
          <cell r="C607">
            <v>16</v>
          </cell>
          <cell r="D607">
            <v>0</v>
          </cell>
          <cell r="E607">
            <v>0</v>
          </cell>
          <cell r="F607">
            <v>0</v>
          </cell>
          <cell r="G607">
            <v>0</v>
          </cell>
        </row>
        <row r="608">
          <cell r="B608">
            <v>49</v>
          </cell>
          <cell r="C608">
            <v>18</v>
          </cell>
          <cell r="D608">
            <v>0</v>
          </cell>
          <cell r="E608">
            <v>0</v>
          </cell>
          <cell r="F608">
            <v>0</v>
          </cell>
          <cell r="G608">
            <v>0</v>
          </cell>
        </row>
        <row r="609">
          <cell r="B609">
            <v>49</v>
          </cell>
          <cell r="C609">
            <v>20</v>
          </cell>
          <cell r="D609">
            <v>0</v>
          </cell>
          <cell r="E609">
            <v>0</v>
          </cell>
          <cell r="F609">
            <v>0</v>
          </cell>
          <cell r="G609">
            <v>0</v>
          </cell>
        </row>
        <row r="610">
          <cell r="B610">
            <v>49</v>
          </cell>
          <cell r="C610">
            <v>22</v>
          </cell>
          <cell r="D610">
            <v>0</v>
          </cell>
          <cell r="E610">
            <v>0</v>
          </cell>
          <cell r="F610">
            <v>0</v>
          </cell>
          <cell r="G610">
            <v>0</v>
          </cell>
        </row>
        <row r="611">
          <cell r="B611">
            <v>49</v>
          </cell>
          <cell r="C611">
            <v>24</v>
          </cell>
          <cell r="D611">
            <v>0</v>
          </cell>
          <cell r="E611">
            <v>0</v>
          </cell>
          <cell r="F611">
            <v>0</v>
          </cell>
          <cell r="G611">
            <v>0</v>
          </cell>
        </row>
        <row r="612">
          <cell r="B612">
            <v>49</v>
          </cell>
          <cell r="C612">
            <v>26</v>
          </cell>
          <cell r="D612">
            <v>0</v>
          </cell>
          <cell r="E612">
            <v>0</v>
          </cell>
          <cell r="F612">
            <v>0</v>
          </cell>
          <cell r="G612">
            <v>0</v>
          </cell>
        </row>
        <row r="613">
          <cell r="B613">
            <v>49</v>
          </cell>
          <cell r="C613">
            <v>28</v>
          </cell>
          <cell r="D613">
            <v>0</v>
          </cell>
          <cell r="E613">
            <v>0</v>
          </cell>
          <cell r="F613">
            <v>0</v>
          </cell>
          <cell r="G613">
            <v>0</v>
          </cell>
        </row>
        <row r="614">
          <cell r="B614">
            <v>49</v>
          </cell>
          <cell r="C614">
            <v>30</v>
          </cell>
          <cell r="D614">
            <v>0</v>
          </cell>
          <cell r="E614">
            <v>0</v>
          </cell>
          <cell r="F614">
            <v>0</v>
          </cell>
          <cell r="G614">
            <v>0</v>
          </cell>
        </row>
        <row r="615">
          <cell r="B615">
            <v>49</v>
          </cell>
          <cell r="C615">
            <v>32</v>
          </cell>
          <cell r="D615">
            <v>0</v>
          </cell>
          <cell r="E615">
            <v>0</v>
          </cell>
          <cell r="F615">
            <v>0</v>
          </cell>
          <cell r="G615">
            <v>0</v>
          </cell>
        </row>
        <row r="616">
          <cell r="B616">
            <v>49</v>
          </cell>
          <cell r="C616">
            <v>34</v>
          </cell>
          <cell r="D616">
            <v>0</v>
          </cell>
          <cell r="E616">
            <v>0</v>
          </cell>
          <cell r="F616">
            <v>0</v>
          </cell>
          <cell r="G616">
            <v>0</v>
          </cell>
        </row>
        <row r="617">
          <cell r="B617">
            <v>49</v>
          </cell>
          <cell r="C617">
            <v>36</v>
          </cell>
          <cell r="D617">
            <v>0</v>
          </cell>
          <cell r="E617">
            <v>0</v>
          </cell>
          <cell r="F617">
            <v>0</v>
          </cell>
          <cell r="G617">
            <v>0</v>
          </cell>
        </row>
        <row r="618">
          <cell r="B618">
            <v>49</v>
          </cell>
          <cell r="C618">
            <v>38</v>
          </cell>
          <cell r="D618">
            <v>0</v>
          </cell>
          <cell r="E618">
            <v>0</v>
          </cell>
          <cell r="F618">
            <v>0</v>
          </cell>
          <cell r="G618">
            <v>0</v>
          </cell>
        </row>
        <row r="619">
          <cell r="B619">
            <v>49</v>
          </cell>
          <cell r="C619">
            <v>40</v>
          </cell>
          <cell r="D619">
            <v>0</v>
          </cell>
          <cell r="E619">
            <v>0</v>
          </cell>
          <cell r="F619">
            <v>0</v>
          </cell>
          <cell r="G619">
            <v>0</v>
          </cell>
        </row>
        <row r="620">
          <cell r="B620">
            <v>49</v>
          </cell>
          <cell r="C620">
            <v>42</v>
          </cell>
          <cell r="D620">
            <v>0</v>
          </cell>
          <cell r="E620">
            <v>0</v>
          </cell>
          <cell r="F620">
            <v>0</v>
          </cell>
          <cell r="G620">
            <v>0</v>
          </cell>
        </row>
        <row r="621">
          <cell r="B621">
            <v>49</v>
          </cell>
          <cell r="C621">
            <v>44</v>
          </cell>
          <cell r="D621">
            <v>0</v>
          </cell>
          <cell r="E621">
            <v>0</v>
          </cell>
          <cell r="F621">
            <v>0</v>
          </cell>
          <cell r="G621">
            <v>0</v>
          </cell>
        </row>
        <row r="622">
          <cell r="B622">
            <v>49</v>
          </cell>
          <cell r="C622">
            <v>46</v>
          </cell>
          <cell r="D622">
            <v>0</v>
          </cell>
          <cell r="E622">
            <v>0</v>
          </cell>
          <cell r="F622">
            <v>0</v>
          </cell>
          <cell r="G622">
            <v>0</v>
          </cell>
        </row>
        <row r="623">
          <cell r="B623">
            <v>49</v>
          </cell>
          <cell r="C623">
            <v>48</v>
          </cell>
          <cell r="D623">
            <v>0</v>
          </cell>
          <cell r="E623">
            <v>0</v>
          </cell>
          <cell r="F623">
            <v>0</v>
          </cell>
          <cell r="G623">
            <v>0</v>
          </cell>
        </row>
        <row r="624">
          <cell r="B624">
            <v>49</v>
          </cell>
          <cell r="D624">
            <v>0</v>
          </cell>
          <cell r="E624">
            <v>0</v>
          </cell>
          <cell r="F624">
            <v>1246</v>
          </cell>
          <cell r="G624">
            <v>1454</v>
          </cell>
        </row>
        <row r="625">
          <cell r="B625">
            <v>50</v>
          </cell>
          <cell r="C625">
            <v>2.5</v>
          </cell>
          <cell r="D625">
            <v>0</v>
          </cell>
          <cell r="E625">
            <v>0</v>
          </cell>
          <cell r="F625">
            <v>0</v>
          </cell>
          <cell r="G625">
            <v>0</v>
          </cell>
        </row>
        <row r="626">
          <cell r="B626">
            <v>50</v>
          </cell>
          <cell r="C626">
            <v>3</v>
          </cell>
          <cell r="D626">
            <v>0</v>
          </cell>
          <cell r="E626">
            <v>0</v>
          </cell>
          <cell r="F626">
            <v>0</v>
          </cell>
          <cell r="G626">
            <v>0</v>
          </cell>
        </row>
        <row r="627">
          <cell r="B627">
            <v>50</v>
          </cell>
          <cell r="C627">
            <v>4</v>
          </cell>
          <cell r="D627">
            <v>0</v>
          </cell>
          <cell r="E627">
            <v>0</v>
          </cell>
          <cell r="F627">
            <v>0</v>
          </cell>
          <cell r="G627">
            <v>0</v>
          </cell>
        </row>
        <row r="628">
          <cell r="B628">
            <v>50</v>
          </cell>
          <cell r="C628">
            <v>5</v>
          </cell>
          <cell r="D628">
            <v>0</v>
          </cell>
          <cell r="E628">
            <v>0</v>
          </cell>
          <cell r="F628">
            <v>0</v>
          </cell>
          <cell r="G628">
            <v>0</v>
          </cell>
        </row>
        <row r="629">
          <cell r="B629">
            <v>50</v>
          </cell>
          <cell r="C629">
            <v>6</v>
          </cell>
          <cell r="D629">
            <v>0</v>
          </cell>
          <cell r="E629">
            <v>0</v>
          </cell>
          <cell r="F629">
            <v>0</v>
          </cell>
          <cell r="G629">
            <v>0</v>
          </cell>
        </row>
        <row r="630">
          <cell r="B630">
            <v>50</v>
          </cell>
          <cell r="C630">
            <v>8</v>
          </cell>
          <cell r="D630">
            <v>0</v>
          </cell>
          <cell r="E630">
            <v>0</v>
          </cell>
          <cell r="F630">
            <v>0</v>
          </cell>
          <cell r="G630">
            <v>0</v>
          </cell>
        </row>
        <row r="631">
          <cell r="B631">
            <v>50</v>
          </cell>
          <cell r="C631">
            <v>10</v>
          </cell>
          <cell r="D631">
            <v>0</v>
          </cell>
          <cell r="E631">
            <v>0</v>
          </cell>
          <cell r="F631">
            <v>0</v>
          </cell>
          <cell r="G631">
            <v>0</v>
          </cell>
        </row>
        <row r="632">
          <cell r="B632">
            <v>50</v>
          </cell>
          <cell r="C632">
            <v>12</v>
          </cell>
          <cell r="D632">
            <v>0</v>
          </cell>
          <cell r="E632">
            <v>0</v>
          </cell>
          <cell r="F632">
            <v>0</v>
          </cell>
          <cell r="G632">
            <v>0</v>
          </cell>
        </row>
        <row r="633">
          <cell r="B633">
            <v>50</v>
          </cell>
          <cell r="C633">
            <v>14</v>
          </cell>
          <cell r="D633">
            <v>0</v>
          </cell>
          <cell r="E633">
            <v>0</v>
          </cell>
          <cell r="F633">
            <v>0</v>
          </cell>
          <cell r="G633">
            <v>0</v>
          </cell>
        </row>
        <row r="634">
          <cell r="B634">
            <v>50</v>
          </cell>
          <cell r="C634">
            <v>16</v>
          </cell>
          <cell r="D634">
            <v>0</v>
          </cell>
          <cell r="E634">
            <v>0</v>
          </cell>
          <cell r="F634">
            <v>0</v>
          </cell>
          <cell r="G634">
            <v>0</v>
          </cell>
        </row>
        <row r="635">
          <cell r="B635">
            <v>50</v>
          </cell>
          <cell r="C635">
            <v>18</v>
          </cell>
          <cell r="D635">
            <v>0</v>
          </cell>
          <cell r="E635">
            <v>0</v>
          </cell>
          <cell r="F635">
            <v>0</v>
          </cell>
          <cell r="G635">
            <v>0</v>
          </cell>
        </row>
        <row r="636">
          <cell r="B636">
            <v>50</v>
          </cell>
          <cell r="C636">
            <v>20</v>
          </cell>
          <cell r="D636">
            <v>0</v>
          </cell>
          <cell r="E636">
            <v>0</v>
          </cell>
          <cell r="F636">
            <v>0</v>
          </cell>
          <cell r="G636">
            <v>0</v>
          </cell>
        </row>
        <row r="637">
          <cell r="B637">
            <v>50</v>
          </cell>
          <cell r="C637">
            <v>22</v>
          </cell>
          <cell r="D637">
            <v>0</v>
          </cell>
          <cell r="E637">
            <v>0</v>
          </cell>
          <cell r="F637">
            <v>0</v>
          </cell>
          <cell r="G637">
            <v>0</v>
          </cell>
        </row>
        <row r="638">
          <cell r="B638">
            <v>50</v>
          </cell>
          <cell r="C638">
            <v>24</v>
          </cell>
          <cell r="D638">
            <v>0</v>
          </cell>
          <cell r="E638">
            <v>0</v>
          </cell>
          <cell r="F638">
            <v>0</v>
          </cell>
          <cell r="G638">
            <v>0</v>
          </cell>
        </row>
        <row r="639">
          <cell r="B639">
            <v>50</v>
          </cell>
          <cell r="C639">
            <v>26</v>
          </cell>
          <cell r="D639">
            <v>0</v>
          </cell>
          <cell r="E639">
            <v>0</v>
          </cell>
          <cell r="F639">
            <v>0</v>
          </cell>
          <cell r="G639">
            <v>0</v>
          </cell>
        </row>
        <row r="640">
          <cell r="B640">
            <v>50</v>
          </cell>
          <cell r="C640">
            <v>28</v>
          </cell>
          <cell r="D640">
            <v>0</v>
          </cell>
          <cell r="E640">
            <v>0</v>
          </cell>
          <cell r="F640">
            <v>0</v>
          </cell>
          <cell r="G640">
            <v>0</v>
          </cell>
        </row>
        <row r="641">
          <cell r="B641">
            <v>50</v>
          </cell>
          <cell r="C641">
            <v>30</v>
          </cell>
          <cell r="D641">
            <v>0</v>
          </cell>
          <cell r="E641">
            <v>0</v>
          </cell>
          <cell r="F641">
            <v>0</v>
          </cell>
          <cell r="G641">
            <v>0</v>
          </cell>
        </row>
        <row r="642">
          <cell r="B642">
            <v>50</v>
          </cell>
          <cell r="C642">
            <v>32</v>
          </cell>
          <cell r="D642">
            <v>0</v>
          </cell>
          <cell r="E642">
            <v>0</v>
          </cell>
          <cell r="F642">
            <v>0</v>
          </cell>
          <cell r="G642">
            <v>0</v>
          </cell>
        </row>
        <row r="643">
          <cell r="B643">
            <v>50</v>
          </cell>
          <cell r="C643">
            <v>34</v>
          </cell>
          <cell r="D643">
            <v>0</v>
          </cell>
          <cell r="E643">
            <v>0</v>
          </cell>
          <cell r="F643">
            <v>0</v>
          </cell>
          <cell r="G643">
            <v>0</v>
          </cell>
        </row>
        <row r="644">
          <cell r="B644">
            <v>50</v>
          </cell>
          <cell r="C644">
            <v>36</v>
          </cell>
          <cell r="D644">
            <v>0</v>
          </cell>
          <cell r="E644">
            <v>0</v>
          </cell>
          <cell r="F644">
            <v>0</v>
          </cell>
          <cell r="G644">
            <v>0</v>
          </cell>
        </row>
        <row r="645">
          <cell r="B645">
            <v>50</v>
          </cell>
          <cell r="C645">
            <v>38</v>
          </cell>
          <cell r="D645">
            <v>0</v>
          </cell>
          <cell r="E645">
            <v>0</v>
          </cell>
          <cell r="F645">
            <v>0</v>
          </cell>
          <cell r="G645">
            <v>0</v>
          </cell>
        </row>
        <row r="646">
          <cell r="B646">
            <v>50</v>
          </cell>
          <cell r="C646">
            <v>40</v>
          </cell>
          <cell r="D646">
            <v>0</v>
          </cell>
          <cell r="E646">
            <v>0</v>
          </cell>
          <cell r="F646">
            <v>0</v>
          </cell>
          <cell r="G646">
            <v>0</v>
          </cell>
        </row>
        <row r="647">
          <cell r="B647">
            <v>50</v>
          </cell>
          <cell r="C647">
            <v>42</v>
          </cell>
          <cell r="D647">
            <v>0</v>
          </cell>
          <cell r="E647">
            <v>0</v>
          </cell>
          <cell r="F647">
            <v>0</v>
          </cell>
          <cell r="G647">
            <v>0</v>
          </cell>
        </row>
        <row r="648">
          <cell r="B648">
            <v>50</v>
          </cell>
          <cell r="C648">
            <v>44</v>
          </cell>
          <cell r="D648">
            <v>0</v>
          </cell>
          <cell r="E648">
            <v>0</v>
          </cell>
          <cell r="F648">
            <v>0</v>
          </cell>
          <cell r="G648">
            <v>0</v>
          </cell>
        </row>
        <row r="649">
          <cell r="B649">
            <v>50</v>
          </cell>
          <cell r="C649">
            <v>46</v>
          </cell>
          <cell r="D649">
            <v>0</v>
          </cell>
          <cell r="E649">
            <v>0</v>
          </cell>
          <cell r="F649">
            <v>0</v>
          </cell>
          <cell r="G649">
            <v>0</v>
          </cell>
        </row>
        <row r="650">
          <cell r="B650">
            <v>50</v>
          </cell>
          <cell r="C650">
            <v>48</v>
          </cell>
          <cell r="D650">
            <v>0</v>
          </cell>
          <cell r="E650">
            <v>0</v>
          </cell>
          <cell r="F650">
            <v>0</v>
          </cell>
          <cell r="G650">
            <v>0</v>
          </cell>
        </row>
        <row r="651">
          <cell r="B651">
            <v>50</v>
          </cell>
          <cell r="D651">
            <v>0</v>
          </cell>
          <cell r="E651">
            <v>0</v>
          </cell>
          <cell r="F651">
            <v>0</v>
          </cell>
          <cell r="G651">
            <v>0</v>
          </cell>
        </row>
        <row r="652">
          <cell r="B652" t="str">
            <v>50A</v>
          </cell>
          <cell r="C652">
            <v>2.5</v>
          </cell>
          <cell r="D652">
            <v>0</v>
          </cell>
          <cell r="E652">
            <v>0</v>
          </cell>
          <cell r="F652">
            <v>0</v>
          </cell>
          <cell r="G652">
            <v>0</v>
          </cell>
        </row>
        <row r="653">
          <cell r="B653" t="str">
            <v>50A</v>
          </cell>
          <cell r="C653">
            <v>3</v>
          </cell>
          <cell r="D653">
            <v>0</v>
          </cell>
          <cell r="E653">
            <v>0</v>
          </cell>
          <cell r="F653">
            <v>0</v>
          </cell>
          <cell r="G653">
            <v>0</v>
          </cell>
        </row>
        <row r="654">
          <cell r="B654" t="str">
            <v>50A</v>
          </cell>
          <cell r="C654">
            <v>4</v>
          </cell>
          <cell r="D654">
            <v>0</v>
          </cell>
          <cell r="E654">
            <v>0</v>
          </cell>
          <cell r="F654">
            <v>0</v>
          </cell>
          <cell r="G654">
            <v>0</v>
          </cell>
        </row>
        <row r="655">
          <cell r="B655" t="str">
            <v>50A</v>
          </cell>
          <cell r="C655">
            <v>5</v>
          </cell>
          <cell r="D655">
            <v>0</v>
          </cell>
          <cell r="E655">
            <v>0</v>
          </cell>
          <cell r="F655">
            <v>0</v>
          </cell>
          <cell r="G655">
            <v>0</v>
          </cell>
        </row>
        <row r="656">
          <cell r="B656" t="str">
            <v>50A</v>
          </cell>
          <cell r="C656">
            <v>6</v>
          </cell>
          <cell r="D656">
            <v>0</v>
          </cell>
          <cell r="E656">
            <v>0</v>
          </cell>
          <cell r="F656">
            <v>0</v>
          </cell>
          <cell r="G656">
            <v>0</v>
          </cell>
        </row>
        <row r="657">
          <cell r="B657" t="str">
            <v>50A</v>
          </cell>
          <cell r="C657">
            <v>8</v>
          </cell>
          <cell r="D657">
            <v>0</v>
          </cell>
          <cell r="E657">
            <v>0</v>
          </cell>
          <cell r="F657">
            <v>0</v>
          </cell>
          <cell r="G657">
            <v>0</v>
          </cell>
        </row>
        <row r="658">
          <cell r="B658" t="str">
            <v>50A</v>
          </cell>
          <cell r="C658">
            <v>10</v>
          </cell>
          <cell r="D658">
            <v>0</v>
          </cell>
          <cell r="E658">
            <v>0</v>
          </cell>
          <cell r="F658">
            <v>0</v>
          </cell>
          <cell r="G658">
            <v>0</v>
          </cell>
        </row>
        <row r="659">
          <cell r="B659" t="str">
            <v>50A</v>
          </cell>
          <cell r="C659">
            <v>12</v>
          </cell>
          <cell r="D659">
            <v>0</v>
          </cell>
          <cell r="E659">
            <v>0</v>
          </cell>
          <cell r="F659">
            <v>0</v>
          </cell>
          <cell r="G659">
            <v>0</v>
          </cell>
        </row>
        <row r="660">
          <cell r="B660" t="str">
            <v>50A</v>
          </cell>
          <cell r="C660">
            <v>14</v>
          </cell>
          <cell r="D660">
            <v>0</v>
          </cell>
          <cell r="E660">
            <v>0</v>
          </cell>
          <cell r="F660">
            <v>0</v>
          </cell>
          <cell r="G660">
            <v>0</v>
          </cell>
        </row>
        <row r="661">
          <cell r="B661" t="str">
            <v>50A</v>
          </cell>
          <cell r="C661">
            <v>16</v>
          </cell>
          <cell r="D661">
            <v>0</v>
          </cell>
          <cell r="E661">
            <v>0</v>
          </cell>
          <cell r="F661">
            <v>0</v>
          </cell>
          <cell r="G661">
            <v>0</v>
          </cell>
        </row>
        <row r="662">
          <cell r="B662" t="str">
            <v>50A</v>
          </cell>
          <cell r="C662">
            <v>18</v>
          </cell>
          <cell r="D662">
            <v>0</v>
          </cell>
          <cell r="E662">
            <v>0</v>
          </cell>
          <cell r="F662">
            <v>0</v>
          </cell>
          <cell r="G662">
            <v>0</v>
          </cell>
        </row>
        <row r="663">
          <cell r="B663" t="str">
            <v>50A</v>
          </cell>
          <cell r="C663">
            <v>20</v>
          </cell>
          <cell r="D663">
            <v>0</v>
          </cell>
          <cell r="E663">
            <v>0</v>
          </cell>
          <cell r="F663">
            <v>0</v>
          </cell>
          <cell r="G663">
            <v>0</v>
          </cell>
        </row>
        <row r="664">
          <cell r="B664" t="str">
            <v>50A</v>
          </cell>
          <cell r="C664">
            <v>22</v>
          </cell>
          <cell r="D664">
            <v>0</v>
          </cell>
          <cell r="E664">
            <v>0</v>
          </cell>
          <cell r="F664">
            <v>0</v>
          </cell>
          <cell r="G664">
            <v>0</v>
          </cell>
        </row>
        <row r="665">
          <cell r="B665" t="str">
            <v>50A</v>
          </cell>
          <cell r="C665">
            <v>24</v>
          </cell>
          <cell r="D665">
            <v>0</v>
          </cell>
          <cell r="E665">
            <v>0</v>
          </cell>
          <cell r="F665">
            <v>0</v>
          </cell>
          <cell r="G665">
            <v>0</v>
          </cell>
        </row>
        <row r="666">
          <cell r="B666" t="str">
            <v>50A</v>
          </cell>
          <cell r="C666">
            <v>26</v>
          </cell>
          <cell r="D666">
            <v>0</v>
          </cell>
          <cell r="E666">
            <v>0</v>
          </cell>
          <cell r="F666">
            <v>0</v>
          </cell>
          <cell r="G666">
            <v>0</v>
          </cell>
        </row>
        <row r="667">
          <cell r="B667" t="str">
            <v>50A</v>
          </cell>
          <cell r="C667">
            <v>28</v>
          </cell>
          <cell r="D667">
            <v>0</v>
          </cell>
          <cell r="E667">
            <v>0</v>
          </cell>
          <cell r="F667">
            <v>0</v>
          </cell>
          <cell r="G667">
            <v>0</v>
          </cell>
        </row>
        <row r="668">
          <cell r="B668" t="str">
            <v>50A</v>
          </cell>
          <cell r="C668">
            <v>30</v>
          </cell>
          <cell r="D668">
            <v>0</v>
          </cell>
          <cell r="E668">
            <v>0</v>
          </cell>
          <cell r="F668">
            <v>0</v>
          </cell>
          <cell r="G668">
            <v>0</v>
          </cell>
        </row>
        <row r="669">
          <cell r="B669" t="str">
            <v>50A</v>
          </cell>
          <cell r="C669">
            <v>32</v>
          </cell>
          <cell r="D669">
            <v>0</v>
          </cell>
          <cell r="E669">
            <v>0</v>
          </cell>
          <cell r="F669">
            <v>0</v>
          </cell>
          <cell r="G669">
            <v>0</v>
          </cell>
        </row>
        <row r="670">
          <cell r="B670" t="str">
            <v>50A</v>
          </cell>
          <cell r="C670">
            <v>34</v>
          </cell>
          <cell r="D670">
            <v>0</v>
          </cell>
          <cell r="E670">
            <v>0</v>
          </cell>
          <cell r="F670">
            <v>0</v>
          </cell>
          <cell r="G670">
            <v>0</v>
          </cell>
        </row>
        <row r="671">
          <cell r="B671" t="str">
            <v>50A</v>
          </cell>
          <cell r="C671">
            <v>36</v>
          </cell>
          <cell r="D671">
            <v>0</v>
          </cell>
          <cell r="E671">
            <v>0</v>
          </cell>
          <cell r="F671">
            <v>0</v>
          </cell>
          <cell r="G671">
            <v>0</v>
          </cell>
        </row>
        <row r="672">
          <cell r="B672" t="str">
            <v>50A</v>
          </cell>
          <cell r="C672">
            <v>38</v>
          </cell>
          <cell r="D672">
            <v>0</v>
          </cell>
          <cell r="E672">
            <v>0</v>
          </cell>
          <cell r="F672">
            <v>0</v>
          </cell>
          <cell r="G672">
            <v>0</v>
          </cell>
        </row>
        <row r="673">
          <cell r="B673" t="str">
            <v>50A</v>
          </cell>
          <cell r="C673">
            <v>40</v>
          </cell>
          <cell r="D673">
            <v>0</v>
          </cell>
          <cell r="E673">
            <v>0</v>
          </cell>
          <cell r="F673">
            <v>0</v>
          </cell>
          <cell r="G673">
            <v>0</v>
          </cell>
        </row>
        <row r="674">
          <cell r="B674" t="str">
            <v>50A</v>
          </cell>
          <cell r="C674">
            <v>42</v>
          </cell>
          <cell r="D674">
            <v>0</v>
          </cell>
          <cell r="E674">
            <v>0</v>
          </cell>
          <cell r="F674">
            <v>0</v>
          </cell>
          <cell r="G674">
            <v>0</v>
          </cell>
        </row>
        <row r="675">
          <cell r="B675" t="str">
            <v>50A</v>
          </cell>
          <cell r="C675">
            <v>44</v>
          </cell>
          <cell r="D675">
            <v>0</v>
          </cell>
          <cell r="E675">
            <v>0</v>
          </cell>
          <cell r="F675">
            <v>0</v>
          </cell>
          <cell r="G675">
            <v>0</v>
          </cell>
        </row>
        <row r="676">
          <cell r="B676" t="str">
            <v>50A</v>
          </cell>
          <cell r="C676">
            <v>46</v>
          </cell>
          <cell r="D676">
            <v>0</v>
          </cell>
          <cell r="E676">
            <v>0</v>
          </cell>
          <cell r="F676">
            <v>0</v>
          </cell>
          <cell r="G676">
            <v>0</v>
          </cell>
        </row>
        <row r="677">
          <cell r="B677" t="str">
            <v>50A</v>
          </cell>
          <cell r="C677">
            <v>48</v>
          </cell>
          <cell r="D677">
            <v>0</v>
          </cell>
          <cell r="E677">
            <v>0</v>
          </cell>
          <cell r="F677">
            <v>0</v>
          </cell>
          <cell r="G677">
            <v>0</v>
          </cell>
        </row>
        <row r="678">
          <cell r="B678" t="str">
            <v>50A</v>
          </cell>
          <cell r="D678">
            <v>0</v>
          </cell>
          <cell r="E678">
            <v>0</v>
          </cell>
          <cell r="F678">
            <v>0</v>
          </cell>
          <cell r="G678">
            <v>0</v>
          </cell>
        </row>
        <row r="679">
          <cell r="B679">
            <v>51</v>
          </cell>
          <cell r="C679">
            <v>2.5</v>
          </cell>
          <cell r="D679">
            <v>0</v>
          </cell>
          <cell r="E679">
            <v>0</v>
          </cell>
          <cell r="F679">
            <v>0</v>
          </cell>
          <cell r="G679">
            <v>0</v>
          </cell>
        </row>
        <row r="680">
          <cell r="B680">
            <v>51</v>
          </cell>
          <cell r="C680">
            <v>3</v>
          </cell>
          <cell r="D680">
            <v>0</v>
          </cell>
          <cell r="E680">
            <v>0</v>
          </cell>
          <cell r="F680">
            <v>0</v>
          </cell>
          <cell r="G680">
            <v>0</v>
          </cell>
        </row>
        <row r="681">
          <cell r="B681">
            <v>51</v>
          </cell>
          <cell r="C681">
            <v>4</v>
          </cell>
          <cell r="D681">
            <v>0</v>
          </cell>
          <cell r="E681">
            <v>0</v>
          </cell>
          <cell r="F681">
            <v>0</v>
          </cell>
          <cell r="G681">
            <v>0</v>
          </cell>
        </row>
        <row r="682">
          <cell r="B682">
            <v>51</v>
          </cell>
          <cell r="C682">
            <v>5</v>
          </cell>
          <cell r="D682">
            <v>0</v>
          </cell>
          <cell r="E682">
            <v>0</v>
          </cell>
          <cell r="F682">
            <v>0</v>
          </cell>
          <cell r="G682">
            <v>0</v>
          </cell>
        </row>
        <row r="683">
          <cell r="B683">
            <v>51</v>
          </cell>
          <cell r="C683">
            <v>6</v>
          </cell>
          <cell r="D683">
            <v>0</v>
          </cell>
          <cell r="E683">
            <v>0</v>
          </cell>
          <cell r="F683">
            <v>0</v>
          </cell>
          <cell r="G683">
            <v>0</v>
          </cell>
        </row>
        <row r="684">
          <cell r="B684">
            <v>51</v>
          </cell>
          <cell r="C684">
            <v>8</v>
          </cell>
          <cell r="D684">
            <v>0</v>
          </cell>
          <cell r="E684">
            <v>0</v>
          </cell>
          <cell r="F684">
            <v>0</v>
          </cell>
          <cell r="G684">
            <v>0</v>
          </cell>
        </row>
        <row r="685">
          <cell r="B685">
            <v>51</v>
          </cell>
          <cell r="C685">
            <v>10</v>
          </cell>
          <cell r="D685">
            <v>0</v>
          </cell>
          <cell r="E685">
            <v>0</v>
          </cell>
          <cell r="F685">
            <v>0</v>
          </cell>
          <cell r="G685">
            <v>0</v>
          </cell>
        </row>
        <row r="686">
          <cell r="B686">
            <v>51</v>
          </cell>
          <cell r="C686">
            <v>12</v>
          </cell>
          <cell r="D686">
            <v>0</v>
          </cell>
          <cell r="E686">
            <v>0</v>
          </cell>
          <cell r="F686">
            <v>0</v>
          </cell>
          <cell r="G686">
            <v>0</v>
          </cell>
        </row>
        <row r="687">
          <cell r="B687">
            <v>51</v>
          </cell>
          <cell r="C687">
            <v>14</v>
          </cell>
          <cell r="D687">
            <v>0</v>
          </cell>
          <cell r="E687">
            <v>0</v>
          </cell>
          <cell r="F687">
            <v>0</v>
          </cell>
          <cell r="G687">
            <v>0</v>
          </cell>
        </row>
        <row r="688">
          <cell r="B688">
            <v>51</v>
          </cell>
          <cell r="C688">
            <v>16</v>
          </cell>
          <cell r="D688">
            <v>0</v>
          </cell>
          <cell r="E688">
            <v>0</v>
          </cell>
          <cell r="F688">
            <v>0</v>
          </cell>
          <cell r="G688">
            <v>0</v>
          </cell>
        </row>
        <row r="689">
          <cell r="B689">
            <v>51</v>
          </cell>
          <cell r="C689">
            <v>18</v>
          </cell>
          <cell r="D689">
            <v>0</v>
          </cell>
          <cell r="E689">
            <v>0</v>
          </cell>
          <cell r="F689">
            <v>0</v>
          </cell>
          <cell r="G689">
            <v>0</v>
          </cell>
        </row>
        <row r="690">
          <cell r="B690">
            <v>51</v>
          </cell>
          <cell r="C690">
            <v>20</v>
          </cell>
          <cell r="D690">
            <v>0</v>
          </cell>
          <cell r="E690">
            <v>0</v>
          </cell>
          <cell r="F690">
            <v>0</v>
          </cell>
          <cell r="G690">
            <v>0</v>
          </cell>
        </row>
        <row r="691">
          <cell r="B691">
            <v>51</v>
          </cell>
          <cell r="C691">
            <v>22</v>
          </cell>
          <cell r="D691">
            <v>0</v>
          </cell>
          <cell r="E691">
            <v>0</v>
          </cell>
          <cell r="F691">
            <v>0</v>
          </cell>
          <cell r="G691">
            <v>0</v>
          </cell>
        </row>
        <row r="692">
          <cell r="B692">
            <v>51</v>
          </cell>
          <cell r="C692">
            <v>24</v>
          </cell>
          <cell r="D692">
            <v>0</v>
          </cell>
          <cell r="E692">
            <v>0</v>
          </cell>
          <cell r="F692">
            <v>0</v>
          </cell>
          <cell r="G692">
            <v>0</v>
          </cell>
        </row>
        <row r="693">
          <cell r="B693">
            <v>51</v>
          </cell>
          <cell r="C693">
            <v>26</v>
          </cell>
          <cell r="D693">
            <v>0</v>
          </cell>
          <cell r="E693">
            <v>0</v>
          </cell>
          <cell r="F693">
            <v>0</v>
          </cell>
          <cell r="G693">
            <v>0</v>
          </cell>
        </row>
        <row r="694">
          <cell r="B694">
            <v>51</v>
          </cell>
          <cell r="C694">
            <v>28</v>
          </cell>
          <cell r="D694">
            <v>0</v>
          </cell>
          <cell r="E694">
            <v>0</v>
          </cell>
          <cell r="F694">
            <v>0</v>
          </cell>
          <cell r="G694">
            <v>0</v>
          </cell>
        </row>
        <row r="695">
          <cell r="B695">
            <v>51</v>
          </cell>
          <cell r="C695">
            <v>30</v>
          </cell>
          <cell r="D695">
            <v>0</v>
          </cell>
          <cell r="E695">
            <v>0</v>
          </cell>
          <cell r="F695">
            <v>0</v>
          </cell>
          <cell r="G695">
            <v>0</v>
          </cell>
        </row>
        <row r="696">
          <cell r="B696">
            <v>51</v>
          </cell>
          <cell r="C696">
            <v>32</v>
          </cell>
          <cell r="D696">
            <v>0</v>
          </cell>
          <cell r="E696">
            <v>0</v>
          </cell>
          <cell r="F696">
            <v>0</v>
          </cell>
          <cell r="G696">
            <v>0</v>
          </cell>
        </row>
        <row r="697">
          <cell r="B697">
            <v>51</v>
          </cell>
          <cell r="C697">
            <v>34</v>
          </cell>
          <cell r="D697">
            <v>0</v>
          </cell>
          <cell r="E697">
            <v>0</v>
          </cell>
          <cell r="F697">
            <v>0</v>
          </cell>
          <cell r="G697">
            <v>0</v>
          </cell>
        </row>
        <row r="698">
          <cell r="B698">
            <v>51</v>
          </cell>
          <cell r="C698">
            <v>36</v>
          </cell>
          <cell r="D698">
            <v>0</v>
          </cell>
          <cell r="E698">
            <v>0</v>
          </cell>
          <cell r="F698">
            <v>0</v>
          </cell>
          <cell r="G698">
            <v>0</v>
          </cell>
        </row>
        <row r="699">
          <cell r="B699">
            <v>51</v>
          </cell>
          <cell r="C699">
            <v>38</v>
          </cell>
          <cell r="D699">
            <v>0</v>
          </cell>
          <cell r="E699">
            <v>0</v>
          </cell>
          <cell r="F699">
            <v>0</v>
          </cell>
          <cell r="G699">
            <v>0</v>
          </cell>
        </row>
        <row r="700">
          <cell r="B700">
            <v>51</v>
          </cell>
          <cell r="C700">
            <v>40</v>
          </cell>
          <cell r="D700">
            <v>0</v>
          </cell>
          <cell r="E700">
            <v>0</v>
          </cell>
          <cell r="F700">
            <v>0</v>
          </cell>
          <cell r="G700">
            <v>0</v>
          </cell>
        </row>
        <row r="701">
          <cell r="B701">
            <v>51</v>
          </cell>
          <cell r="C701">
            <v>42</v>
          </cell>
          <cell r="D701">
            <v>0</v>
          </cell>
          <cell r="E701">
            <v>0</v>
          </cell>
          <cell r="F701">
            <v>0</v>
          </cell>
          <cell r="G701">
            <v>0</v>
          </cell>
        </row>
        <row r="702">
          <cell r="B702">
            <v>51</v>
          </cell>
          <cell r="C702">
            <v>44</v>
          </cell>
          <cell r="D702">
            <v>0</v>
          </cell>
          <cell r="E702">
            <v>0</v>
          </cell>
          <cell r="F702">
            <v>0</v>
          </cell>
          <cell r="G702">
            <v>0</v>
          </cell>
        </row>
        <row r="703">
          <cell r="B703">
            <v>51</v>
          </cell>
          <cell r="C703">
            <v>46</v>
          </cell>
          <cell r="D703">
            <v>0</v>
          </cell>
          <cell r="E703">
            <v>0</v>
          </cell>
          <cell r="F703">
            <v>0</v>
          </cell>
          <cell r="G703">
            <v>0</v>
          </cell>
        </row>
        <row r="704">
          <cell r="B704">
            <v>51</v>
          </cell>
          <cell r="C704">
            <v>48</v>
          </cell>
          <cell r="D704">
            <v>0</v>
          </cell>
          <cell r="E704">
            <v>0</v>
          </cell>
          <cell r="F704">
            <v>0</v>
          </cell>
          <cell r="G704">
            <v>0</v>
          </cell>
        </row>
        <row r="705">
          <cell r="B705">
            <v>51</v>
          </cell>
          <cell r="D705">
            <v>0</v>
          </cell>
          <cell r="E705">
            <v>0</v>
          </cell>
          <cell r="F705">
            <v>0</v>
          </cell>
          <cell r="G705">
            <v>0</v>
          </cell>
        </row>
        <row r="706">
          <cell r="B706" t="str">
            <v>51A</v>
          </cell>
          <cell r="C706">
            <v>2.5</v>
          </cell>
          <cell r="D706">
            <v>0</v>
          </cell>
          <cell r="E706">
            <v>0</v>
          </cell>
          <cell r="F706">
            <v>0</v>
          </cell>
          <cell r="G706">
            <v>0</v>
          </cell>
        </row>
        <row r="707">
          <cell r="B707" t="str">
            <v>51A</v>
          </cell>
          <cell r="C707">
            <v>3</v>
          </cell>
          <cell r="D707">
            <v>0</v>
          </cell>
          <cell r="E707">
            <v>0</v>
          </cell>
          <cell r="F707">
            <v>0</v>
          </cell>
          <cell r="G707">
            <v>0</v>
          </cell>
        </row>
        <row r="708">
          <cell r="B708" t="str">
            <v>51A</v>
          </cell>
          <cell r="C708">
            <v>4</v>
          </cell>
          <cell r="D708">
            <v>0</v>
          </cell>
          <cell r="E708">
            <v>0</v>
          </cell>
          <cell r="F708">
            <v>0</v>
          </cell>
          <cell r="G708">
            <v>0</v>
          </cell>
        </row>
        <row r="709">
          <cell r="B709" t="str">
            <v>51A</v>
          </cell>
          <cell r="C709">
            <v>5</v>
          </cell>
          <cell r="D709">
            <v>0</v>
          </cell>
          <cell r="E709">
            <v>0</v>
          </cell>
          <cell r="F709">
            <v>0</v>
          </cell>
          <cell r="G709">
            <v>0</v>
          </cell>
        </row>
        <row r="710">
          <cell r="B710" t="str">
            <v>51A</v>
          </cell>
          <cell r="C710">
            <v>6</v>
          </cell>
          <cell r="D710">
            <v>0</v>
          </cell>
          <cell r="E710">
            <v>0</v>
          </cell>
          <cell r="F710">
            <v>0</v>
          </cell>
          <cell r="G710">
            <v>0</v>
          </cell>
        </row>
        <row r="711">
          <cell r="B711" t="str">
            <v>51A</v>
          </cell>
          <cell r="C711">
            <v>8</v>
          </cell>
          <cell r="D711">
            <v>0</v>
          </cell>
          <cell r="E711">
            <v>0</v>
          </cell>
          <cell r="F711">
            <v>0</v>
          </cell>
          <cell r="G711">
            <v>0</v>
          </cell>
        </row>
        <row r="712">
          <cell r="B712" t="str">
            <v>51A</v>
          </cell>
          <cell r="C712">
            <v>10</v>
          </cell>
          <cell r="D712">
            <v>0</v>
          </cell>
          <cell r="E712">
            <v>0</v>
          </cell>
          <cell r="F712">
            <v>0</v>
          </cell>
          <cell r="G712">
            <v>0</v>
          </cell>
        </row>
        <row r="713">
          <cell r="B713" t="str">
            <v>51A</v>
          </cell>
          <cell r="C713">
            <v>12</v>
          </cell>
          <cell r="D713">
            <v>0</v>
          </cell>
          <cell r="E713">
            <v>0</v>
          </cell>
          <cell r="F713">
            <v>0</v>
          </cell>
          <cell r="G713">
            <v>0</v>
          </cell>
        </row>
        <row r="714">
          <cell r="B714" t="str">
            <v>51A</v>
          </cell>
          <cell r="C714">
            <v>14</v>
          </cell>
          <cell r="D714">
            <v>0</v>
          </cell>
          <cell r="E714">
            <v>0</v>
          </cell>
          <cell r="F714">
            <v>0</v>
          </cell>
          <cell r="G714">
            <v>0</v>
          </cell>
        </row>
        <row r="715">
          <cell r="B715" t="str">
            <v>51A</v>
          </cell>
          <cell r="C715">
            <v>16</v>
          </cell>
          <cell r="D715">
            <v>0</v>
          </cell>
          <cell r="E715">
            <v>0</v>
          </cell>
          <cell r="F715">
            <v>0</v>
          </cell>
          <cell r="G715">
            <v>0</v>
          </cell>
        </row>
        <row r="716">
          <cell r="B716" t="str">
            <v>51A</v>
          </cell>
          <cell r="C716">
            <v>18</v>
          </cell>
          <cell r="D716">
            <v>0</v>
          </cell>
          <cell r="E716">
            <v>0</v>
          </cell>
          <cell r="F716">
            <v>0</v>
          </cell>
          <cell r="G716">
            <v>0</v>
          </cell>
        </row>
        <row r="717">
          <cell r="B717" t="str">
            <v>51A</v>
          </cell>
          <cell r="C717">
            <v>20</v>
          </cell>
          <cell r="D717">
            <v>0</v>
          </cell>
          <cell r="E717">
            <v>0</v>
          </cell>
          <cell r="F717">
            <v>0</v>
          </cell>
          <cell r="G717">
            <v>0</v>
          </cell>
        </row>
        <row r="718">
          <cell r="B718" t="str">
            <v>51A</v>
          </cell>
          <cell r="C718">
            <v>22</v>
          </cell>
          <cell r="D718">
            <v>0</v>
          </cell>
          <cell r="E718">
            <v>0</v>
          </cell>
          <cell r="F718">
            <v>0</v>
          </cell>
          <cell r="G718">
            <v>0</v>
          </cell>
        </row>
        <row r="719">
          <cell r="B719" t="str">
            <v>51A</v>
          </cell>
          <cell r="C719">
            <v>24</v>
          </cell>
          <cell r="D719">
            <v>0</v>
          </cell>
          <cell r="E719">
            <v>0</v>
          </cell>
          <cell r="F719">
            <v>0</v>
          </cell>
          <cell r="G719">
            <v>0</v>
          </cell>
        </row>
        <row r="720">
          <cell r="B720" t="str">
            <v>51A</v>
          </cell>
          <cell r="C720">
            <v>26</v>
          </cell>
          <cell r="D720">
            <v>0</v>
          </cell>
          <cell r="E720">
            <v>0</v>
          </cell>
          <cell r="F720">
            <v>0</v>
          </cell>
          <cell r="G720">
            <v>0</v>
          </cell>
        </row>
        <row r="721">
          <cell r="B721" t="str">
            <v>51A</v>
          </cell>
          <cell r="C721">
            <v>28</v>
          </cell>
          <cell r="D721">
            <v>0</v>
          </cell>
          <cell r="E721">
            <v>0</v>
          </cell>
          <cell r="F721">
            <v>0</v>
          </cell>
          <cell r="G721">
            <v>0</v>
          </cell>
        </row>
        <row r="722">
          <cell r="B722" t="str">
            <v>51A</v>
          </cell>
          <cell r="C722">
            <v>30</v>
          </cell>
          <cell r="D722">
            <v>0</v>
          </cell>
          <cell r="E722">
            <v>0</v>
          </cell>
          <cell r="F722">
            <v>0</v>
          </cell>
          <cell r="G722">
            <v>0</v>
          </cell>
        </row>
        <row r="723">
          <cell r="B723" t="str">
            <v>51A</v>
          </cell>
          <cell r="C723">
            <v>32</v>
          </cell>
          <cell r="D723">
            <v>0</v>
          </cell>
          <cell r="E723">
            <v>0</v>
          </cell>
          <cell r="F723">
            <v>0</v>
          </cell>
          <cell r="G723">
            <v>0</v>
          </cell>
        </row>
        <row r="724">
          <cell r="B724" t="str">
            <v>51A</v>
          </cell>
          <cell r="C724">
            <v>34</v>
          </cell>
          <cell r="D724">
            <v>0</v>
          </cell>
          <cell r="E724">
            <v>0</v>
          </cell>
          <cell r="F724">
            <v>0</v>
          </cell>
          <cell r="G724">
            <v>0</v>
          </cell>
        </row>
        <row r="725">
          <cell r="B725" t="str">
            <v>51A</v>
          </cell>
          <cell r="C725">
            <v>36</v>
          </cell>
          <cell r="D725">
            <v>0</v>
          </cell>
          <cell r="E725">
            <v>0</v>
          </cell>
          <cell r="F725">
            <v>0</v>
          </cell>
          <cell r="G725">
            <v>0</v>
          </cell>
        </row>
        <row r="726">
          <cell r="B726" t="str">
            <v>51A</v>
          </cell>
          <cell r="C726">
            <v>38</v>
          </cell>
          <cell r="D726">
            <v>0</v>
          </cell>
          <cell r="E726">
            <v>0</v>
          </cell>
          <cell r="F726">
            <v>0</v>
          </cell>
          <cell r="G726">
            <v>0</v>
          </cell>
        </row>
        <row r="727">
          <cell r="B727" t="str">
            <v>51A</v>
          </cell>
          <cell r="C727">
            <v>40</v>
          </cell>
          <cell r="D727">
            <v>0</v>
          </cell>
          <cell r="E727">
            <v>0</v>
          </cell>
          <cell r="F727">
            <v>0</v>
          </cell>
          <cell r="G727">
            <v>0</v>
          </cell>
        </row>
        <row r="728">
          <cell r="B728" t="str">
            <v>51A</v>
          </cell>
          <cell r="C728">
            <v>42</v>
          </cell>
          <cell r="D728">
            <v>0</v>
          </cell>
          <cell r="E728">
            <v>0</v>
          </cell>
          <cell r="F728">
            <v>0</v>
          </cell>
          <cell r="G728">
            <v>0</v>
          </cell>
        </row>
        <row r="729">
          <cell r="B729" t="str">
            <v>51A</v>
          </cell>
          <cell r="C729">
            <v>44</v>
          </cell>
          <cell r="D729">
            <v>0</v>
          </cell>
          <cell r="E729">
            <v>0</v>
          </cell>
          <cell r="F729">
            <v>0</v>
          </cell>
          <cell r="G729">
            <v>0</v>
          </cell>
        </row>
        <row r="730">
          <cell r="B730" t="str">
            <v>51A</v>
          </cell>
          <cell r="C730">
            <v>46</v>
          </cell>
          <cell r="D730">
            <v>0</v>
          </cell>
          <cell r="E730">
            <v>0</v>
          </cell>
          <cell r="F730">
            <v>0</v>
          </cell>
          <cell r="G730">
            <v>0</v>
          </cell>
        </row>
        <row r="731">
          <cell r="B731" t="str">
            <v>51A</v>
          </cell>
          <cell r="C731">
            <v>48</v>
          </cell>
          <cell r="D731">
            <v>0</v>
          </cell>
          <cell r="E731">
            <v>0</v>
          </cell>
          <cell r="F731">
            <v>0</v>
          </cell>
          <cell r="G731">
            <v>0</v>
          </cell>
        </row>
        <row r="732">
          <cell r="B732" t="str">
            <v>51A</v>
          </cell>
          <cell r="D732">
            <v>0</v>
          </cell>
          <cell r="E732">
            <v>0</v>
          </cell>
          <cell r="F732">
            <v>0</v>
          </cell>
          <cell r="G732">
            <v>0</v>
          </cell>
        </row>
        <row r="733">
          <cell r="B733">
            <v>52</v>
          </cell>
          <cell r="C733">
            <v>2.5</v>
          </cell>
          <cell r="D733">
            <v>0</v>
          </cell>
          <cell r="E733">
            <v>0</v>
          </cell>
          <cell r="F733">
            <v>0</v>
          </cell>
          <cell r="G733">
            <v>0</v>
          </cell>
        </row>
        <row r="734">
          <cell r="B734">
            <v>52</v>
          </cell>
          <cell r="C734">
            <v>3</v>
          </cell>
          <cell r="D734">
            <v>0</v>
          </cell>
          <cell r="E734">
            <v>0</v>
          </cell>
          <cell r="F734">
            <v>0</v>
          </cell>
          <cell r="G734">
            <v>0</v>
          </cell>
        </row>
        <row r="735">
          <cell r="B735">
            <v>52</v>
          </cell>
          <cell r="C735">
            <v>4</v>
          </cell>
          <cell r="D735">
            <v>0</v>
          </cell>
          <cell r="E735">
            <v>0</v>
          </cell>
          <cell r="F735">
            <v>0</v>
          </cell>
          <cell r="G735">
            <v>0</v>
          </cell>
        </row>
        <row r="736">
          <cell r="B736">
            <v>52</v>
          </cell>
          <cell r="C736">
            <v>5</v>
          </cell>
          <cell r="D736">
            <v>0</v>
          </cell>
          <cell r="E736">
            <v>0</v>
          </cell>
          <cell r="F736">
            <v>0</v>
          </cell>
          <cell r="G736">
            <v>0</v>
          </cell>
        </row>
        <row r="737">
          <cell r="B737">
            <v>52</v>
          </cell>
          <cell r="C737">
            <v>6</v>
          </cell>
          <cell r="D737">
            <v>0</v>
          </cell>
          <cell r="E737">
            <v>0</v>
          </cell>
          <cell r="F737">
            <v>0</v>
          </cell>
          <cell r="G737">
            <v>0</v>
          </cell>
        </row>
        <row r="738">
          <cell r="B738">
            <v>52</v>
          </cell>
          <cell r="C738">
            <v>8</v>
          </cell>
          <cell r="D738">
            <v>0</v>
          </cell>
          <cell r="E738">
            <v>0</v>
          </cell>
          <cell r="F738">
            <v>0</v>
          </cell>
          <cell r="G738">
            <v>0</v>
          </cell>
        </row>
        <row r="739">
          <cell r="B739">
            <v>52</v>
          </cell>
          <cell r="C739">
            <v>10</v>
          </cell>
          <cell r="D739">
            <v>0</v>
          </cell>
          <cell r="E739">
            <v>0</v>
          </cell>
          <cell r="F739">
            <v>0</v>
          </cell>
          <cell r="G739">
            <v>0</v>
          </cell>
        </row>
        <row r="740">
          <cell r="B740">
            <v>52</v>
          </cell>
          <cell r="C740">
            <v>12</v>
          </cell>
          <cell r="D740">
            <v>0</v>
          </cell>
          <cell r="E740">
            <v>0</v>
          </cell>
          <cell r="F740">
            <v>0</v>
          </cell>
          <cell r="G740">
            <v>0</v>
          </cell>
        </row>
        <row r="741">
          <cell r="B741">
            <v>52</v>
          </cell>
          <cell r="C741">
            <v>14</v>
          </cell>
          <cell r="D741">
            <v>0</v>
          </cell>
          <cell r="E741">
            <v>0</v>
          </cell>
          <cell r="F741">
            <v>0</v>
          </cell>
          <cell r="G741">
            <v>0</v>
          </cell>
        </row>
        <row r="742">
          <cell r="B742">
            <v>52</v>
          </cell>
          <cell r="C742">
            <v>16</v>
          </cell>
          <cell r="D742">
            <v>0</v>
          </cell>
          <cell r="E742">
            <v>0</v>
          </cell>
          <cell r="F742">
            <v>0</v>
          </cell>
          <cell r="G742">
            <v>0</v>
          </cell>
        </row>
        <row r="743">
          <cell r="B743">
            <v>52</v>
          </cell>
          <cell r="C743">
            <v>18</v>
          </cell>
          <cell r="D743">
            <v>0</v>
          </cell>
          <cell r="E743">
            <v>0</v>
          </cell>
          <cell r="F743">
            <v>0</v>
          </cell>
          <cell r="G743">
            <v>0</v>
          </cell>
        </row>
        <row r="744">
          <cell r="B744">
            <v>52</v>
          </cell>
          <cell r="C744">
            <v>20</v>
          </cell>
          <cell r="D744">
            <v>0</v>
          </cell>
          <cell r="E744">
            <v>0</v>
          </cell>
          <cell r="F744">
            <v>0</v>
          </cell>
          <cell r="G744">
            <v>0</v>
          </cell>
        </row>
        <row r="745">
          <cell r="B745">
            <v>52</v>
          </cell>
          <cell r="C745">
            <v>22</v>
          </cell>
          <cell r="D745">
            <v>0</v>
          </cell>
          <cell r="E745">
            <v>0</v>
          </cell>
          <cell r="F745">
            <v>0</v>
          </cell>
          <cell r="G745">
            <v>0</v>
          </cell>
        </row>
        <row r="746">
          <cell r="B746">
            <v>52</v>
          </cell>
          <cell r="C746">
            <v>24</v>
          </cell>
          <cell r="D746">
            <v>0</v>
          </cell>
          <cell r="E746">
            <v>0</v>
          </cell>
          <cell r="F746">
            <v>0</v>
          </cell>
          <cell r="G746">
            <v>0</v>
          </cell>
        </row>
        <row r="747">
          <cell r="B747">
            <v>52</v>
          </cell>
          <cell r="C747">
            <v>26</v>
          </cell>
          <cell r="D747">
            <v>0</v>
          </cell>
          <cell r="E747">
            <v>0</v>
          </cell>
          <cell r="F747">
            <v>0</v>
          </cell>
          <cell r="G747">
            <v>0</v>
          </cell>
        </row>
        <row r="748">
          <cell r="B748">
            <v>52</v>
          </cell>
          <cell r="C748">
            <v>28</v>
          </cell>
          <cell r="D748">
            <v>0</v>
          </cell>
          <cell r="E748">
            <v>0</v>
          </cell>
          <cell r="F748">
            <v>0</v>
          </cell>
          <cell r="G748">
            <v>0</v>
          </cell>
        </row>
        <row r="749">
          <cell r="B749">
            <v>52</v>
          </cell>
          <cell r="C749">
            <v>30</v>
          </cell>
          <cell r="D749">
            <v>0</v>
          </cell>
          <cell r="E749">
            <v>0</v>
          </cell>
          <cell r="F749">
            <v>0</v>
          </cell>
          <cell r="G749">
            <v>0</v>
          </cell>
        </row>
        <row r="750">
          <cell r="B750">
            <v>52</v>
          </cell>
          <cell r="C750">
            <v>32</v>
          </cell>
          <cell r="D750">
            <v>0</v>
          </cell>
          <cell r="E750">
            <v>0</v>
          </cell>
          <cell r="F750">
            <v>0</v>
          </cell>
          <cell r="G750">
            <v>0</v>
          </cell>
        </row>
        <row r="751">
          <cell r="B751">
            <v>52</v>
          </cell>
          <cell r="C751">
            <v>34</v>
          </cell>
          <cell r="D751">
            <v>0</v>
          </cell>
          <cell r="E751">
            <v>0</v>
          </cell>
          <cell r="F751">
            <v>0</v>
          </cell>
          <cell r="G751">
            <v>0</v>
          </cell>
        </row>
        <row r="752">
          <cell r="B752">
            <v>52</v>
          </cell>
          <cell r="C752">
            <v>36</v>
          </cell>
          <cell r="D752">
            <v>0</v>
          </cell>
          <cell r="E752">
            <v>0</v>
          </cell>
          <cell r="F752">
            <v>0</v>
          </cell>
          <cell r="G752">
            <v>0</v>
          </cell>
        </row>
        <row r="753">
          <cell r="B753">
            <v>52</v>
          </cell>
          <cell r="C753">
            <v>38</v>
          </cell>
          <cell r="D753">
            <v>0</v>
          </cell>
          <cell r="E753">
            <v>0</v>
          </cell>
          <cell r="F753">
            <v>0</v>
          </cell>
          <cell r="G753">
            <v>0</v>
          </cell>
        </row>
        <row r="754">
          <cell r="B754">
            <v>52</v>
          </cell>
          <cell r="C754">
            <v>40</v>
          </cell>
          <cell r="D754">
            <v>0</v>
          </cell>
          <cell r="E754">
            <v>0</v>
          </cell>
          <cell r="F754">
            <v>0</v>
          </cell>
          <cell r="G754">
            <v>0</v>
          </cell>
        </row>
        <row r="755">
          <cell r="B755">
            <v>52</v>
          </cell>
          <cell r="C755">
            <v>42</v>
          </cell>
          <cell r="D755">
            <v>0</v>
          </cell>
          <cell r="E755">
            <v>0</v>
          </cell>
          <cell r="F755">
            <v>0</v>
          </cell>
          <cell r="G755">
            <v>0</v>
          </cell>
        </row>
        <row r="756">
          <cell r="B756">
            <v>52</v>
          </cell>
          <cell r="C756">
            <v>44</v>
          </cell>
          <cell r="D756">
            <v>0</v>
          </cell>
          <cell r="E756">
            <v>0</v>
          </cell>
          <cell r="F756">
            <v>0</v>
          </cell>
          <cell r="G756">
            <v>0</v>
          </cell>
        </row>
        <row r="757">
          <cell r="B757">
            <v>52</v>
          </cell>
          <cell r="C757">
            <v>46</v>
          </cell>
          <cell r="D757">
            <v>0</v>
          </cell>
          <cell r="E757">
            <v>0</v>
          </cell>
          <cell r="F757">
            <v>0</v>
          </cell>
          <cell r="G757">
            <v>0</v>
          </cell>
        </row>
        <row r="758">
          <cell r="B758">
            <v>52</v>
          </cell>
          <cell r="C758">
            <v>48</v>
          </cell>
          <cell r="D758">
            <v>0</v>
          </cell>
          <cell r="E758">
            <v>0</v>
          </cell>
          <cell r="F758">
            <v>0</v>
          </cell>
          <cell r="G758">
            <v>0</v>
          </cell>
        </row>
        <row r="759">
          <cell r="B759">
            <v>52</v>
          </cell>
          <cell r="D759">
            <v>0</v>
          </cell>
          <cell r="E759">
            <v>0</v>
          </cell>
          <cell r="F759">
            <v>0</v>
          </cell>
          <cell r="G759">
            <v>0</v>
          </cell>
        </row>
        <row r="760">
          <cell r="B760">
            <v>53</v>
          </cell>
          <cell r="C760">
            <v>2.5</v>
          </cell>
          <cell r="D760">
            <v>0</v>
          </cell>
          <cell r="E760">
            <v>0</v>
          </cell>
          <cell r="F760">
            <v>0</v>
          </cell>
          <cell r="G760">
            <v>0</v>
          </cell>
        </row>
        <row r="761">
          <cell r="B761">
            <v>53</v>
          </cell>
          <cell r="C761">
            <v>3</v>
          </cell>
          <cell r="D761">
            <v>0</v>
          </cell>
          <cell r="E761">
            <v>0</v>
          </cell>
          <cell r="F761">
            <v>0</v>
          </cell>
          <cell r="G761">
            <v>0</v>
          </cell>
        </row>
        <row r="762">
          <cell r="B762">
            <v>53</v>
          </cell>
          <cell r="C762">
            <v>4</v>
          </cell>
          <cell r="D762">
            <v>0</v>
          </cell>
          <cell r="E762">
            <v>0</v>
          </cell>
          <cell r="F762">
            <v>0</v>
          </cell>
          <cell r="G762">
            <v>0</v>
          </cell>
        </row>
        <row r="763">
          <cell r="B763">
            <v>53</v>
          </cell>
          <cell r="C763">
            <v>5</v>
          </cell>
          <cell r="D763">
            <v>0</v>
          </cell>
          <cell r="E763">
            <v>0</v>
          </cell>
          <cell r="F763">
            <v>0</v>
          </cell>
          <cell r="G763">
            <v>0</v>
          </cell>
        </row>
        <row r="764">
          <cell r="B764">
            <v>53</v>
          </cell>
          <cell r="C764">
            <v>6</v>
          </cell>
          <cell r="D764">
            <v>0</v>
          </cell>
          <cell r="E764">
            <v>0</v>
          </cell>
          <cell r="F764">
            <v>0</v>
          </cell>
          <cell r="G764">
            <v>0</v>
          </cell>
        </row>
        <row r="765">
          <cell r="B765">
            <v>53</v>
          </cell>
          <cell r="C765">
            <v>8</v>
          </cell>
          <cell r="D765">
            <v>0</v>
          </cell>
          <cell r="E765">
            <v>0</v>
          </cell>
          <cell r="F765">
            <v>0</v>
          </cell>
          <cell r="G765">
            <v>0</v>
          </cell>
        </row>
        <row r="766">
          <cell r="B766">
            <v>53</v>
          </cell>
          <cell r="C766">
            <v>10</v>
          </cell>
          <cell r="D766">
            <v>0</v>
          </cell>
          <cell r="E766">
            <v>0</v>
          </cell>
          <cell r="F766">
            <v>0</v>
          </cell>
          <cell r="G766">
            <v>0</v>
          </cell>
        </row>
        <row r="767">
          <cell r="B767">
            <v>53</v>
          </cell>
          <cell r="C767">
            <v>12</v>
          </cell>
          <cell r="D767">
            <v>0</v>
          </cell>
          <cell r="E767">
            <v>0</v>
          </cell>
          <cell r="F767">
            <v>0</v>
          </cell>
          <cell r="G767">
            <v>0</v>
          </cell>
        </row>
        <row r="768">
          <cell r="B768">
            <v>53</v>
          </cell>
          <cell r="C768">
            <v>14</v>
          </cell>
          <cell r="D768">
            <v>0</v>
          </cell>
          <cell r="E768">
            <v>0</v>
          </cell>
          <cell r="F768">
            <v>0</v>
          </cell>
          <cell r="G768">
            <v>0</v>
          </cell>
        </row>
        <row r="769">
          <cell r="B769">
            <v>53</v>
          </cell>
          <cell r="C769">
            <v>16</v>
          </cell>
          <cell r="D769">
            <v>0</v>
          </cell>
          <cell r="E769">
            <v>0</v>
          </cell>
          <cell r="F769">
            <v>0</v>
          </cell>
          <cell r="G769">
            <v>0</v>
          </cell>
        </row>
        <row r="770">
          <cell r="B770">
            <v>53</v>
          </cell>
          <cell r="C770">
            <v>18</v>
          </cell>
          <cell r="D770">
            <v>0</v>
          </cell>
          <cell r="E770">
            <v>0</v>
          </cell>
          <cell r="F770">
            <v>0</v>
          </cell>
          <cell r="G770">
            <v>0</v>
          </cell>
        </row>
        <row r="771">
          <cell r="B771">
            <v>53</v>
          </cell>
          <cell r="C771">
            <v>20</v>
          </cell>
          <cell r="D771">
            <v>0</v>
          </cell>
          <cell r="E771">
            <v>0</v>
          </cell>
          <cell r="F771">
            <v>0</v>
          </cell>
          <cell r="G771">
            <v>0</v>
          </cell>
        </row>
        <row r="772">
          <cell r="B772">
            <v>53</v>
          </cell>
          <cell r="C772">
            <v>22</v>
          </cell>
          <cell r="D772">
            <v>0</v>
          </cell>
          <cell r="E772">
            <v>0</v>
          </cell>
          <cell r="F772">
            <v>0</v>
          </cell>
          <cell r="G772">
            <v>0</v>
          </cell>
        </row>
        <row r="773">
          <cell r="B773">
            <v>53</v>
          </cell>
          <cell r="C773">
            <v>24</v>
          </cell>
          <cell r="D773">
            <v>0</v>
          </cell>
          <cell r="E773">
            <v>0</v>
          </cell>
          <cell r="F773">
            <v>0</v>
          </cell>
          <cell r="G773">
            <v>0</v>
          </cell>
        </row>
        <row r="774">
          <cell r="B774">
            <v>53</v>
          </cell>
          <cell r="C774">
            <v>26</v>
          </cell>
          <cell r="D774">
            <v>0</v>
          </cell>
          <cell r="E774">
            <v>0</v>
          </cell>
          <cell r="F774">
            <v>0</v>
          </cell>
          <cell r="G774">
            <v>0</v>
          </cell>
        </row>
        <row r="775">
          <cell r="B775">
            <v>53</v>
          </cell>
          <cell r="C775">
            <v>28</v>
          </cell>
          <cell r="D775">
            <v>0</v>
          </cell>
          <cell r="E775">
            <v>0</v>
          </cell>
          <cell r="F775">
            <v>0</v>
          </cell>
          <cell r="G775">
            <v>0</v>
          </cell>
        </row>
        <row r="776">
          <cell r="B776">
            <v>53</v>
          </cell>
          <cell r="C776">
            <v>30</v>
          </cell>
          <cell r="D776">
            <v>0</v>
          </cell>
          <cell r="E776">
            <v>0</v>
          </cell>
          <cell r="F776">
            <v>0</v>
          </cell>
          <cell r="G776">
            <v>0</v>
          </cell>
        </row>
        <row r="777">
          <cell r="B777">
            <v>53</v>
          </cell>
          <cell r="C777">
            <v>32</v>
          </cell>
          <cell r="D777">
            <v>0</v>
          </cell>
          <cell r="E777">
            <v>0</v>
          </cell>
          <cell r="F777">
            <v>0</v>
          </cell>
          <cell r="G777">
            <v>0</v>
          </cell>
        </row>
        <row r="778">
          <cell r="B778">
            <v>53</v>
          </cell>
          <cell r="C778">
            <v>34</v>
          </cell>
          <cell r="D778">
            <v>0</v>
          </cell>
          <cell r="E778">
            <v>0</v>
          </cell>
          <cell r="F778">
            <v>0</v>
          </cell>
          <cell r="G778">
            <v>0</v>
          </cell>
        </row>
        <row r="779">
          <cell r="B779">
            <v>53</v>
          </cell>
          <cell r="C779">
            <v>36</v>
          </cell>
          <cell r="D779">
            <v>0</v>
          </cell>
          <cell r="E779">
            <v>0</v>
          </cell>
          <cell r="F779">
            <v>0</v>
          </cell>
          <cell r="G779">
            <v>0</v>
          </cell>
        </row>
        <row r="780">
          <cell r="B780">
            <v>53</v>
          </cell>
          <cell r="C780">
            <v>38</v>
          </cell>
          <cell r="D780">
            <v>0</v>
          </cell>
          <cell r="E780">
            <v>0</v>
          </cell>
          <cell r="F780">
            <v>0</v>
          </cell>
          <cell r="G780">
            <v>0</v>
          </cell>
        </row>
        <row r="781">
          <cell r="B781">
            <v>53</v>
          </cell>
          <cell r="C781">
            <v>40</v>
          </cell>
          <cell r="D781">
            <v>0</v>
          </cell>
          <cell r="E781">
            <v>0</v>
          </cell>
          <cell r="F781">
            <v>0</v>
          </cell>
          <cell r="G781">
            <v>0</v>
          </cell>
        </row>
        <row r="782">
          <cell r="B782">
            <v>53</v>
          </cell>
          <cell r="C782">
            <v>42</v>
          </cell>
          <cell r="D782">
            <v>0</v>
          </cell>
          <cell r="E782">
            <v>0</v>
          </cell>
          <cell r="F782">
            <v>0</v>
          </cell>
          <cell r="G782">
            <v>0</v>
          </cell>
        </row>
        <row r="783">
          <cell r="B783">
            <v>53</v>
          </cell>
          <cell r="C783">
            <v>44</v>
          </cell>
          <cell r="D783">
            <v>0</v>
          </cell>
          <cell r="E783">
            <v>0</v>
          </cell>
          <cell r="F783">
            <v>0</v>
          </cell>
          <cell r="G783">
            <v>0</v>
          </cell>
        </row>
        <row r="784">
          <cell r="B784">
            <v>53</v>
          </cell>
          <cell r="C784">
            <v>46</v>
          </cell>
          <cell r="D784">
            <v>0</v>
          </cell>
          <cell r="E784">
            <v>0</v>
          </cell>
          <cell r="F784">
            <v>0</v>
          </cell>
          <cell r="G784">
            <v>0</v>
          </cell>
        </row>
        <row r="785">
          <cell r="B785">
            <v>53</v>
          </cell>
          <cell r="C785">
            <v>48</v>
          </cell>
          <cell r="D785">
            <v>0</v>
          </cell>
          <cell r="E785">
            <v>0</v>
          </cell>
          <cell r="F785">
            <v>0</v>
          </cell>
          <cell r="G785">
            <v>0</v>
          </cell>
        </row>
        <row r="786">
          <cell r="B786">
            <v>53</v>
          </cell>
          <cell r="D786">
            <v>0</v>
          </cell>
          <cell r="E786">
            <v>0</v>
          </cell>
          <cell r="F786">
            <v>0</v>
          </cell>
          <cell r="G786">
            <v>0</v>
          </cell>
        </row>
        <row r="787">
          <cell r="B787">
            <v>60</v>
          </cell>
          <cell r="C787">
            <v>2.5</v>
          </cell>
          <cell r="D787">
            <v>0</v>
          </cell>
          <cell r="E787">
            <v>0</v>
          </cell>
          <cell r="F787">
            <v>0</v>
          </cell>
          <cell r="G787">
            <v>0</v>
          </cell>
        </row>
        <row r="788">
          <cell r="B788">
            <v>60</v>
          </cell>
          <cell r="C788">
            <v>3</v>
          </cell>
          <cell r="D788">
            <v>0</v>
          </cell>
          <cell r="E788">
            <v>0</v>
          </cell>
          <cell r="F788">
            <v>0</v>
          </cell>
          <cell r="G788">
            <v>0</v>
          </cell>
        </row>
        <row r="789">
          <cell r="B789">
            <v>60</v>
          </cell>
          <cell r="C789">
            <v>4</v>
          </cell>
          <cell r="D789">
            <v>0</v>
          </cell>
          <cell r="E789">
            <v>0</v>
          </cell>
          <cell r="F789">
            <v>0</v>
          </cell>
          <cell r="G789">
            <v>0</v>
          </cell>
        </row>
        <row r="790">
          <cell r="B790">
            <v>60</v>
          </cell>
          <cell r="C790">
            <v>5</v>
          </cell>
          <cell r="D790">
            <v>0</v>
          </cell>
          <cell r="E790">
            <v>0</v>
          </cell>
          <cell r="F790">
            <v>0</v>
          </cell>
          <cell r="G790">
            <v>0</v>
          </cell>
        </row>
        <row r="791">
          <cell r="B791">
            <v>60</v>
          </cell>
          <cell r="C791">
            <v>6</v>
          </cell>
          <cell r="D791">
            <v>0</v>
          </cell>
          <cell r="E791">
            <v>0</v>
          </cell>
          <cell r="F791">
            <v>0</v>
          </cell>
          <cell r="G791">
            <v>0</v>
          </cell>
        </row>
        <row r="792">
          <cell r="B792">
            <v>60</v>
          </cell>
          <cell r="C792">
            <v>8</v>
          </cell>
          <cell r="D792">
            <v>0</v>
          </cell>
          <cell r="E792">
            <v>0</v>
          </cell>
          <cell r="F792">
            <v>0</v>
          </cell>
          <cell r="G792">
            <v>0</v>
          </cell>
        </row>
        <row r="793">
          <cell r="B793">
            <v>60</v>
          </cell>
          <cell r="C793">
            <v>10</v>
          </cell>
          <cell r="D793">
            <v>0</v>
          </cell>
          <cell r="E793">
            <v>0</v>
          </cell>
          <cell r="F793">
            <v>0</v>
          </cell>
          <cell r="G793">
            <v>0</v>
          </cell>
        </row>
        <row r="794">
          <cell r="B794">
            <v>60</v>
          </cell>
          <cell r="C794">
            <v>12</v>
          </cell>
          <cell r="D794">
            <v>0</v>
          </cell>
          <cell r="E794">
            <v>0</v>
          </cell>
          <cell r="F794">
            <v>0</v>
          </cell>
          <cell r="G794">
            <v>0</v>
          </cell>
        </row>
        <row r="795">
          <cell r="B795">
            <v>60</v>
          </cell>
          <cell r="C795">
            <v>14</v>
          </cell>
          <cell r="D795">
            <v>0</v>
          </cell>
          <cell r="E795">
            <v>0</v>
          </cell>
          <cell r="F795">
            <v>0</v>
          </cell>
          <cell r="G795">
            <v>0</v>
          </cell>
        </row>
        <row r="796">
          <cell r="B796">
            <v>60</v>
          </cell>
          <cell r="C796">
            <v>16</v>
          </cell>
          <cell r="D796">
            <v>0</v>
          </cell>
          <cell r="E796">
            <v>0</v>
          </cell>
          <cell r="F796">
            <v>0</v>
          </cell>
          <cell r="G796">
            <v>0</v>
          </cell>
        </row>
        <row r="797">
          <cell r="B797">
            <v>60</v>
          </cell>
          <cell r="C797">
            <v>18</v>
          </cell>
          <cell r="D797">
            <v>0</v>
          </cell>
          <cell r="E797">
            <v>0</v>
          </cell>
          <cell r="F797">
            <v>0</v>
          </cell>
          <cell r="G797">
            <v>0</v>
          </cell>
        </row>
        <row r="798">
          <cell r="B798">
            <v>60</v>
          </cell>
          <cell r="C798">
            <v>20</v>
          </cell>
          <cell r="D798">
            <v>0</v>
          </cell>
          <cell r="E798">
            <v>0</v>
          </cell>
          <cell r="F798">
            <v>0</v>
          </cell>
          <cell r="G798">
            <v>0</v>
          </cell>
        </row>
        <row r="799">
          <cell r="B799">
            <v>60</v>
          </cell>
          <cell r="C799">
            <v>22</v>
          </cell>
          <cell r="D799">
            <v>0</v>
          </cell>
          <cell r="E799">
            <v>0</v>
          </cell>
          <cell r="F799">
            <v>0</v>
          </cell>
          <cell r="G799">
            <v>0</v>
          </cell>
        </row>
        <row r="800">
          <cell r="B800">
            <v>60</v>
          </cell>
          <cell r="C800">
            <v>24</v>
          </cell>
          <cell r="D800">
            <v>0</v>
          </cell>
          <cell r="E800">
            <v>0</v>
          </cell>
          <cell r="F800">
            <v>0</v>
          </cell>
          <cell r="G800">
            <v>0</v>
          </cell>
        </row>
        <row r="801">
          <cell r="B801">
            <v>60</v>
          </cell>
          <cell r="C801">
            <v>26</v>
          </cell>
          <cell r="D801">
            <v>0</v>
          </cell>
          <cell r="E801">
            <v>0</v>
          </cell>
          <cell r="F801">
            <v>0</v>
          </cell>
          <cell r="G801">
            <v>0</v>
          </cell>
        </row>
        <row r="802">
          <cell r="B802">
            <v>60</v>
          </cell>
          <cell r="C802">
            <v>28</v>
          </cell>
          <cell r="D802">
            <v>0</v>
          </cell>
          <cell r="E802">
            <v>0</v>
          </cell>
          <cell r="F802">
            <v>0</v>
          </cell>
          <cell r="G802">
            <v>0</v>
          </cell>
        </row>
        <row r="803">
          <cell r="B803">
            <v>60</v>
          </cell>
          <cell r="C803">
            <v>30</v>
          </cell>
          <cell r="D803">
            <v>0</v>
          </cell>
          <cell r="E803">
            <v>0</v>
          </cell>
          <cell r="F803">
            <v>0</v>
          </cell>
          <cell r="G803">
            <v>0</v>
          </cell>
        </row>
        <row r="804">
          <cell r="B804">
            <v>60</v>
          </cell>
          <cell r="C804">
            <v>32</v>
          </cell>
          <cell r="D804">
            <v>0</v>
          </cell>
          <cell r="E804">
            <v>0</v>
          </cell>
          <cell r="F804">
            <v>0</v>
          </cell>
          <cell r="G804">
            <v>0</v>
          </cell>
        </row>
        <row r="805">
          <cell r="B805">
            <v>60</v>
          </cell>
          <cell r="C805">
            <v>34</v>
          </cell>
          <cell r="D805">
            <v>0</v>
          </cell>
          <cell r="E805">
            <v>0</v>
          </cell>
          <cell r="F805">
            <v>0</v>
          </cell>
          <cell r="G805">
            <v>0</v>
          </cell>
        </row>
        <row r="806">
          <cell r="B806">
            <v>60</v>
          </cell>
          <cell r="C806">
            <v>36</v>
          </cell>
          <cell r="D806">
            <v>0</v>
          </cell>
          <cell r="E806">
            <v>0</v>
          </cell>
          <cell r="F806">
            <v>0</v>
          </cell>
          <cell r="G806">
            <v>0</v>
          </cell>
        </row>
        <row r="807">
          <cell r="B807">
            <v>60</v>
          </cell>
          <cell r="C807">
            <v>38</v>
          </cell>
          <cell r="D807">
            <v>0</v>
          </cell>
          <cell r="E807">
            <v>0</v>
          </cell>
          <cell r="F807">
            <v>0</v>
          </cell>
          <cell r="G807">
            <v>0</v>
          </cell>
        </row>
        <row r="808">
          <cell r="B808">
            <v>60</v>
          </cell>
          <cell r="C808">
            <v>40</v>
          </cell>
          <cell r="D808">
            <v>0</v>
          </cell>
          <cell r="E808">
            <v>0</v>
          </cell>
          <cell r="F808">
            <v>0</v>
          </cell>
          <cell r="G808">
            <v>0</v>
          </cell>
        </row>
        <row r="809">
          <cell r="B809">
            <v>60</v>
          </cell>
          <cell r="C809">
            <v>42</v>
          </cell>
          <cell r="D809">
            <v>0</v>
          </cell>
          <cell r="E809">
            <v>0</v>
          </cell>
          <cell r="F809">
            <v>0</v>
          </cell>
          <cell r="G809">
            <v>0</v>
          </cell>
        </row>
        <row r="810">
          <cell r="B810">
            <v>60</v>
          </cell>
          <cell r="C810">
            <v>44</v>
          </cell>
          <cell r="D810">
            <v>0</v>
          </cell>
          <cell r="E810">
            <v>0</v>
          </cell>
          <cell r="F810">
            <v>0</v>
          </cell>
          <cell r="G810">
            <v>0</v>
          </cell>
        </row>
        <row r="811">
          <cell r="B811">
            <v>60</v>
          </cell>
          <cell r="C811">
            <v>46</v>
          </cell>
          <cell r="D811">
            <v>0</v>
          </cell>
          <cell r="E811">
            <v>0</v>
          </cell>
          <cell r="F811">
            <v>0</v>
          </cell>
          <cell r="G811">
            <v>0</v>
          </cell>
        </row>
        <row r="812">
          <cell r="B812">
            <v>60</v>
          </cell>
          <cell r="C812">
            <v>48</v>
          </cell>
          <cell r="D812">
            <v>0</v>
          </cell>
          <cell r="E812">
            <v>0</v>
          </cell>
          <cell r="F812">
            <v>0</v>
          </cell>
          <cell r="G812">
            <v>0</v>
          </cell>
        </row>
        <row r="813">
          <cell r="B813">
            <v>60</v>
          </cell>
          <cell r="D813">
            <v>0</v>
          </cell>
          <cell r="E813">
            <v>0</v>
          </cell>
          <cell r="F813">
            <v>0</v>
          </cell>
          <cell r="G813">
            <v>0</v>
          </cell>
        </row>
        <row r="814">
          <cell r="B814">
            <v>61</v>
          </cell>
          <cell r="C814">
            <v>2.5</v>
          </cell>
          <cell r="D814">
            <v>0</v>
          </cell>
          <cell r="E814">
            <v>0</v>
          </cell>
          <cell r="F814">
            <v>0</v>
          </cell>
          <cell r="G814">
            <v>0</v>
          </cell>
        </row>
        <row r="815">
          <cell r="B815">
            <v>61</v>
          </cell>
          <cell r="C815">
            <v>3</v>
          </cell>
          <cell r="D815">
            <v>0</v>
          </cell>
          <cell r="E815">
            <v>0</v>
          </cell>
          <cell r="F815">
            <v>0</v>
          </cell>
          <cell r="G815">
            <v>0</v>
          </cell>
        </row>
        <row r="816">
          <cell r="B816">
            <v>61</v>
          </cell>
          <cell r="C816">
            <v>4</v>
          </cell>
          <cell r="D816">
            <v>0</v>
          </cell>
          <cell r="E816">
            <v>0</v>
          </cell>
          <cell r="F816">
            <v>0</v>
          </cell>
          <cell r="G816">
            <v>0</v>
          </cell>
        </row>
        <row r="817">
          <cell r="B817">
            <v>61</v>
          </cell>
          <cell r="C817">
            <v>5</v>
          </cell>
          <cell r="D817">
            <v>0</v>
          </cell>
          <cell r="E817">
            <v>0</v>
          </cell>
          <cell r="F817">
            <v>0</v>
          </cell>
          <cell r="G817">
            <v>0</v>
          </cell>
        </row>
        <row r="818">
          <cell r="B818">
            <v>61</v>
          </cell>
          <cell r="C818">
            <v>6</v>
          </cell>
          <cell r="D818">
            <v>0</v>
          </cell>
          <cell r="E818">
            <v>0</v>
          </cell>
          <cell r="F818">
            <v>0</v>
          </cell>
          <cell r="G818">
            <v>0</v>
          </cell>
        </row>
        <row r="819">
          <cell r="B819">
            <v>61</v>
          </cell>
          <cell r="C819">
            <v>8</v>
          </cell>
          <cell r="D819">
            <v>0</v>
          </cell>
          <cell r="E819">
            <v>0</v>
          </cell>
          <cell r="F819">
            <v>0</v>
          </cell>
          <cell r="G819">
            <v>0</v>
          </cell>
        </row>
        <row r="820">
          <cell r="B820">
            <v>61</v>
          </cell>
          <cell r="C820">
            <v>10</v>
          </cell>
          <cell r="D820">
            <v>0</v>
          </cell>
          <cell r="E820">
            <v>0</v>
          </cell>
          <cell r="F820">
            <v>0</v>
          </cell>
          <cell r="G820">
            <v>0</v>
          </cell>
        </row>
        <row r="821">
          <cell r="B821">
            <v>61</v>
          </cell>
          <cell r="C821">
            <v>12</v>
          </cell>
          <cell r="D821">
            <v>0</v>
          </cell>
          <cell r="E821">
            <v>0</v>
          </cell>
          <cell r="F821">
            <v>0</v>
          </cell>
          <cell r="G821">
            <v>0</v>
          </cell>
        </row>
        <row r="822">
          <cell r="B822">
            <v>61</v>
          </cell>
          <cell r="C822">
            <v>14</v>
          </cell>
          <cell r="D822">
            <v>0</v>
          </cell>
          <cell r="E822">
            <v>0</v>
          </cell>
          <cell r="F822">
            <v>0</v>
          </cell>
          <cell r="G822">
            <v>0</v>
          </cell>
        </row>
        <row r="823">
          <cell r="B823">
            <v>61</v>
          </cell>
          <cell r="C823">
            <v>16</v>
          </cell>
          <cell r="D823">
            <v>0</v>
          </cell>
          <cell r="E823">
            <v>0</v>
          </cell>
          <cell r="F823">
            <v>0</v>
          </cell>
          <cell r="G823">
            <v>0</v>
          </cell>
        </row>
        <row r="824">
          <cell r="B824">
            <v>61</v>
          </cell>
          <cell r="C824">
            <v>18</v>
          </cell>
          <cell r="D824">
            <v>0</v>
          </cell>
          <cell r="E824">
            <v>0</v>
          </cell>
          <cell r="F824">
            <v>0</v>
          </cell>
          <cell r="G824">
            <v>0</v>
          </cell>
        </row>
        <row r="825">
          <cell r="B825">
            <v>61</v>
          </cell>
          <cell r="C825">
            <v>20</v>
          </cell>
          <cell r="D825">
            <v>0</v>
          </cell>
          <cell r="E825">
            <v>0</v>
          </cell>
          <cell r="F825">
            <v>0</v>
          </cell>
          <cell r="G825">
            <v>0</v>
          </cell>
        </row>
        <row r="826">
          <cell r="B826">
            <v>61</v>
          </cell>
          <cell r="C826">
            <v>22</v>
          </cell>
          <cell r="D826">
            <v>0</v>
          </cell>
          <cell r="E826">
            <v>0</v>
          </cell>
          <cell r="F826">
            <v>0</v>
          </cell>
          <cell r="G826">
            <v>0</v>
          </cell>
        </row>
        <row r="827">
          <cell r="B827">
            <v>61</v>
          </cell>
          <cell r="C827">
            <v>24</v>
          </cell>
          <cell r="D827">
            <v>0</v>
          </cell>
          <cell r="E827">
            <v>0</v>
          </cell>
          <cell r="F827">
            <v>0</v>
          </cell>
          <cell r="G827">
            <v>0</v>
          </cell>
        </row>
        <row r="828">
          <cell r="B828">
            <v>61</v>
          </cell>
          <cell r="C828">
            <v>26</v>
          </cell>
          <cell r="D828">
            <v>0</v>
          </cell>
          <cell r="E828">
            <v>0</v>
          </cell>
          <cell r="F828">
            <v>0</v>
          </cell>
          <cell r="G828">
            <v>0</v>
          </cell>
        </row>
        <row r="829">
          <cell r="B829">
            <v>61</v>
          </cell>
          <cell r="C829">
            <v>28</v>
          </cell>
          <cell r="D829">
            <v>0</v>
          </cell>
          <cell r="E829">
            <v>0</v>
          </cell>
          <cell r="F829">
            <v>0</v>
          </cell>
          <cell r="G829">
            <v>0</v>
          </cell>
        </row>
        <row r="830">
          <cell r="B830">
            <v>61</v>
          </cell>
          <cell r="C830">
            <v>30</v>
          </cell>
          <cell r="D830">
            <v>0</v>
          </cell>
          <cell r="E830">
            <v>0</v>
          </cell>
          <cell r="F830">
            <v>0</v>
          </cell>
          <cell r="G830">
            <v>0</v>
          </cell>
        </row>
        <row r="831">
          <cell r="B831">
            <v>61</v>
          </cell>
          <cell r="C831">
            <v>32</v>
          </cell>
          <cell r="D831">
            <v>0</v>
          </cell>
          <cell r="E831">
            <v>0</v>
          </cell>
          <cell r="F831">
            <v>0</v>
          </cell>
          <cell r="G831">
            <v>0</v>
          </cell>
        </row>
        <row r="832">
          <cell r="B832">
            <v>61</v>
          </cell>
          <cell r="C832">
            <v>34</v>
          </cell>
          <cell r="D832">
            <v>0</v>
          </cell>
          <cell r="E832">
            <v>0</v>
          </cell>
          <cell r="F832">
            <v>0</v>
          </cell>
          <cell r="G832">
            <v>0</v>
          </cell>
        </row>
        <row r="833">
          <cell r="B833">
            <v>61</v>
          </cell>
          <cell r="C833">
            <v>36</v>
          </cell>
          <cell r="D833">
            <v>0</v>
          </cell>
          <cell r="E833">
            <v>0</v>
          </cell>
          <cell r="F833">
            <v>0</v>
          </cell>
          <cell r="G833">
            <v>0</v>
          </cell>
        </row>
        <row r="834">
          <cell r="B834">
            <v>61</v>
          </cell>
          <cell r="C834">
            <v>38</v>
          </cell>
          <cell r="D834">
            <v>0</v>
          </cell>
          <cell r="E834">
            <v>0</v>
          </cell>
          <cell r="F834">
            <v>0</v>
          </cell>
          <cell r="G834">
            <v>0</v>
          </cell>
        </row>
        <row r="835">
          <cell r="B835">
            <v>61</v>
          </cell>
          <cell r="C835">
            <v>40</v>
          </cell>
          <cell r="D835">
            <v>0</v>
          </cell>
          <cell r="E835">
            <v>0</v>
          </cell>
          <cell r="F835">
            <v>0</v>
          </cell>
          <cell r="G835">
            <v>0</v>
          </cell>
        </row>
        <row r="836">
          <cell r="B836">
            <v>61</v>
          </cell>
          <cell r="C836">
            <v>42</v>
          </cell>
          <cell r="D836">
            <v>0</v>
          </cell>
          <cell r="E836">
            <v>0</v>
          </cell>
          <cell r="F836">
            <v>0</v>
          </cell>
          <cell r="G836">
            <v>0</v>
          </cell>
        </row>
        <row r="837">
          <cell r="B837">
            <v>61</v>
          </cell>
          <cell r="C837">
            <v>44</v>
          </cell>
          <cell r="D837">
            <v>0</v>
          </cell>
          <cell r="E837">
            <v>0</v>
          </cell>
          <cell r="F837">
            <v>0</v>
          </cell>
          <cell r="G837">
            <v>0</v>
          </cell>
        </row>
        <row r="838">
          <cell r="B838">
            <v>61</v>
          </cell>
          <cell r="C838">
            <v>46</v>
          </cell>
          <cell r="D838">
            <v>0</v>
          </cell>
          <cell r="E838">
            <v>0</v>
          </cell>
          <cell r="F838">
            <v>0</v>
          </cell>
          <cell r="G838">
            <v>0</v>
          </cell>
        </row>
        <row r="839">
          <cell r="B839">
            <v>61</v>
          </cell>
          <cell r="C839">
            <v>48</v>
          </cell>
          <cell r="D839">
            <v>0</v>
          </cell>
          <cell r="E839">
            <v>0</v>
          </cell>
          <cell r="F839">
            <v>0</v>
          </cell>
          <cell r="G839">
            <v>0</v>
          </cell>
        </row>
        <row r="840">
          <cell r="B840">
            <v>61</v>
          </cell>
          <cell r="D840">
            <v>0</v>
          </cell>
          <cell r="E840">
            <v>0</v>
          </cell>
          <cell r="F840">
            <v>0</v>
          </cell>
          <cell r="G840">
            <v>0</v>
          </cell>
        </row>
        <row r="841">
          <cell r="B841">
            <v>62</v>
          </cell>
          <cell r="C841">
            <v>2.5</v>
          </cell>
          <cell r="D841">
            <v>0</v>
          </cell>
          <cell r="E841">
            <v>0</v>
          </cell>
          <cell r="F841">
            <v>0</v>
          </cell>
          <cell r="G841">
            <v>0</v>
          </cell>
        </row>
        <row r="842">
          <cell r="B842">
            <v>62</v>
          </cell>
          <cell r="C842">
            <v>3</v>
          </cell>
          <cell r="D842">
            <v>0</v>
          </cell>
          <cell r="E842">
            <v>0</v>
          </cell>
          <cell r="F842">
            <v>0</v>
          </cell>
          <cell r="G842">
            <v>0</v>
          </cell>
        </row>
        <row r="843">
          <cell r="B843">
            <v>62</v>
          </cell>
          <cell r="C843">
            <v>4</v>
          </cell>
          <cell r="D843">
            <v>0</v>
          </cell>
          <cell r="E843">
            <v>0</v>
          </cell>
          <cell r="F843">
            <v>0</v>
          </cell>
          <cell r="G843">
            <v>0</v>
          </cell>
        </row>
        <row r="844">
          <cell r="B844">
            <v>62</v>
          </cell>
          <cell r="C844">
            <v>5</v>
          </cell>
          <cell r="D844">
            <v>0</v>
          </cell>
          <cell r="E844">
            <v>0</v>
          </cell>
          <cell r="F844">
            <v>0</v>
          </cell>
          <cell r="G844">
            <v>0</v>
          </cell>
        </row>
        <row r="845">
          <cell r="B845">
            <v>62</v>
          </cell>
          <cell r="C845">
            <v>6</v>
          </cell>
          <cell r="D845">
            <v>0</v>
          </cell>
          <cell r="E845">
            <v>0</v>
          </cell>
          <cell r="F845">
            <v>0</v>
          </cell>
          <cell r="G845">
            <v>0</v>
          </cell>
        </row>
        <row r="846">
          <cell r="B846">
            <v>62</v>
          </cell>
          <cell r="C846">
            <v>8</v>
          </cell>
          <cell r="D846">
            <v>0</v>
          </cell>
          <cell r="E846">
            <v>0</v>
          </cell>
          <cell r="F846">
            <v>0</v>
          </cell>
          <cell r="G846">
            <v>0</v>
          </cell>
        </row>
        <row r="847">
          <cell r="B847">
            <v>62</v>
          </cell>
          <cell r="C847">
            <v>10</v>
          </cell>
          <cell r="D847">
            <v>0</v>
          </cell>
          <cell r="E847">
            <v>0</v>
          </cell>
          <cell r="F847">
            <v>0</v>
          </cell>
          <cell r="G847">
            <v>0</v>
          </cell>
        </row>
        <row r="848">
          <cell r="B848">
            <v>62</v>
          </cell>
          <cell r="C848">
            <v>12</v>
          </cell>
          <cell r="D848">
            <v>0</v>
          </cell>
          <cell r="E848">
            <v>0</v>
          </cell>
          <cell r="F848">
            <v>0</v>
          </cell>
          <cell r="G848">
            <v>0</v>
          </cell>
        </row>
        <row r="849">
          <cell r="B849">
            <v>62</v>
          </cell>
          <cell r="C849">
            <v>14</v>
          </cell>
          <cell r="D849">
            <v>0</v>
          </cell>
          <cell r="E849">
            <v>0</v>
          </cell>
          <cell r="F849">
            <v>0</v>
          </cell>
          <cell r="G849">
            <v>0</v>
          </cell>
        </row>
        <row r="850">
          <cell r="B850">
            <v>62</v>
          </cell>
          <cell r="C850">
            <v>16</v>
          </cell>
          <cell r="D850">
            <v>0</v>
          </cell>
          <cell r="E850">
            <v>0</v>
          </cell>
          <cell r="F850">
            <v>0</v>
          </cell>
          <cell r="G850">
            <v>0</v>
          </cell>
        </row>
        <row r="851">
          <cell r="B851">
            <v>62</v>
          </cell>
          <cell r="C851">
            <v>18</v>
          </cell>
          <cell r="D851">
            <v>0</v>
          </cell>
          <cell r="E851">
            <v>0</v>
          </cell>
          <cell r="F851">
            <v>0</v>
          </cell>
          <cell r="G851">
            <v>0</v>
          </cell>
        </row>
        <row r="852">
          <cell r="B852">
            <v>62</v>
          </cell>
          <cell r="C852">
            <v>20</v>
          </cell>
          <cell r="D852">
            <v>0</v>
          </cell>
          <cell r="E852">
            <v>0</v>
          </cell>
          <cell r="F852">
            <v>0</v>
          </cell>
          <cell r="G852">
            <v>0</v>
          </cell>
        </row>
        <row r="853">
          <cell r="B853">
            <v>62</v>
          </cell>
          <cell r="C853">
            <v>22</v>
          </cell>
          <cell r="D853">
            <v>0</v>
          </cell>
          <cell r="E853">
            <v>0</v>
          </cell>
          <cell r="F853">
            <v>0</v>
          </cell>
          <cell r="G853">
            <v>0</v>
          </cell>
        </row>
        <row r="854">
          <cell r="B854">
            <v>62</v>
          </cell>
          <cell r="C854">
            <v>24</v>
          </cell>
          <cell r="D854">
            <v>0</v>
          </cell>
          <cell r="E854">
            <v>0</v>
          </cell>
          <cell r="F854">
            <v>0</v>
          </cell>
          <cell r="G854">
            <v>0</v>
          </cell>
        </row>
        <row r="855">
          <cell r="B855">
            <v>62</v>
          </cell>
          <cell r="C855">
            <v>26</v>
          </cell>
          <cell r="D855">
            <v>0</v>
          </cell>
          <cell r="E855">
            <v>0</v>
          </cell>
          <cell r="F855">
            <v>0</v>
          </cell>
          <cell r="G855">
            <v>0</v>
          </cell>
        </row>
        <row r="856">
          <cell r="B856">
            <v>62</v>
          </cell>
          <cell r="C856">
            <v>28</v>
          </cell>
          <cell r="D856">
            <v>0</v>
          </cell>
          <cell r="E856">
            <v>0</v>
          </cell>
          <cell r="F856">
            <v>0</v>
          </cell>
          <cell r="G856">
            <v>0</v>
          </cell>
        </row>
        <row r="857">
          <cell r="B857">
            <v>62</v>
          </cell>
          <cell r="C857">
            <v>30</v>
          </cell>
          <cell r="D857">
            <v>0</v>
          </cell>
          <cell r="E857">
            <v>0</v>
          </cell>
          <cell r="F857">
            <v>0</v>
          </cell>
          <cell r="G857">
            <v>0</v>
          </cell>
        </row>
        <row r="858">
          <cell r="B858">
            <v>62</v>
          </cell>
          <cell r="C858">
            <v>32</v>
          </cell>
          <cell r="D858">
            <v>0</v>
          </cell>
          <cell r="E858">
            <v>0</v>
          </cell>
          <cell r="F858">
            <v>0</v>
          </cell>
          <cell r="G858">
            <v>0</v>
          </cell>
        </row>
        <row r="859">
          <cell r="B859">
            <v>62</v>
          </cell>
          <cell r="C859">
            <v>34</v>
          </cell>
          <cell r="D859">
            <v>0</v>
          </cell>
          <cell r="E859">
            <v>0</v>
          </cell>
          <cell r="F859">
            <v>0</v>
          </cell>
          <cell r="G859">
            <v>0</v>
          </cell>
        </row>
        <row r="860">
          <cell r="B860">
            <v>62</v>
          </cell>
          <cell r="C860">
            <v>36</v>
          </cell>
          <cell r="D860">
            <v>0</v>
          </cell>
          <cell r="E860">
            <v>0</v>
          </cell>
          <cell r="F860">
            <v>0</v>
          </cell>
          <cell r="G860">
            <v>0</v>
          </cell>
        </row>
        <row r="861">
          <cell r="B861">
            <v>62</v>
          </cell>
          <cell r="C861">
            <v>38</v>
          </cell>
          <cell r="D861">
            <v>0</v>
          </cell>
          <cell r="E861">
            <v>0</v>
          </cell>
          <cell r="F861">
            <v>0</v>
          </cell>
          <cell r="G861">
            <v>0</v>
          </cell>
        </row>
        <row r="862">
          <cell r="B862">
            <v>62</v>
          </cell>
          <cell r="C862">
            <v>40</v>
          </cell>
          <cell r="D862">
            <v>0</v>
          </cell>
          <cell r="E862">
            <v>0</v>
          </cell>
          <cell r="F862">
            <v>0</v>
          </cell>
          <cell r="G862">
            <v>0</v>
          </cell>
        </row>
        <row r="863">
          <cell r="B863">
            <v>62</v>
          </cell>
          <cell r="C863">
            <v>42</v>
          </cell>
          <cell r="D863">
            <v>0</v>
          </cell>
          <cell r="E863">
            <v>0</v>
          </cell>
          <cell r="F863">
            <v>0</v>
          </cell>
          <cell r="G863">
            <v>0</v>
          </cell>
        </row>
        <row r="864">
          <cell r="B864">
            <v>62</v>
          </cell>
          <cell r="C864">
            <v>44</v>
          </cell>
          <cell r="D864">
            <v>0</v>
          </cell>
          <cell r="E864">
            <v>0</v>
          </cell>
          <cell r="F864">
            <v>0</v>
          </cell>
          <cell r="G864">
            <v>0</v>
          </cell>
        </row>
        <row r="865">
          <cell r="B865">
            <v>62</v>
          </cell>
          <cell r="C865">
            <v>46</v>
          </cell>
          <cell r="D865">
            <v>0</v>
          </cell>
          <cell r="E865">
            <v>0</v>
          </cell>
          <cell r="F865">
            <v>0</v>
          </cell>
          <cell r="G865">
            <v>0</v>
          </cell>
        </row>
        <row r="866">
          <cell r="B866">
            <v>62</v>
          </cell>
          <cell r="C866">
            <v>48</v>
          </cell>
          <cell r="D866">
            <v>0</v>
          </cell>
          <cell r="E866">
            <v>0</v>
          </cell>
          <cell r="F866">
            <v>0</v>
          </cell>
          <cell r="G866">
            <v>0</v>
          </cell>
        </row>
        <row r="867">
          <cell r="B867">
            <v>62</v>
          </cell>
          <cell r="D867">
            <v>0</v>
          </cell>
          <cell r="E867">
            <v>0</v>
          </cell>
          <cell r="F867">
            <v>0</v>
          </cell>
          <cell r="G867">
            <v>0</v>
          </cell>
        </row>
        <row r="868">
          <cell r="B868">
            <v>63</v>
          </cell>
          <cell r="C868">
            <v>2.5</v>
          </cell>
          <cell r="D868">
            <v>0</v>
          </cell>
          <cell r="E868">
            <v>0</v>
          </cell>
          <cell r="F868">
            <v>0</v>
          </cell>
          <cell r="G868">
            <v>0</v>
          </cell>
        </row>
        <row r="869">
          <cell r="B869">
            <v>63</v>
          </cell>
          <cell r="C869">
            <v>3</v>
          </cell>
          <cell r="D869">
            <v>0</v>
          </cell>
          <cell r="E869">
            <v>0</v>
          </cell>
          <cell r="F869">
            <v>0</v>
          </cell>
          <cell r="G869">
            <v>0</v>
          </cell>
        </row>
        <row r="870">
          <cell r="B870">
            <v>63</v>
          </cell>
          <cell r="C870">
            <v>4</v>
          </cell>
          <cell r="D870">
            <v>0</v>
          </cell>
          <cell r="E870">
            <v>0</v>
          </cell>
          <cell r="F870">
            <v>0</v>
          </cell>
          <cell r="G870">
            <v>0</v>
          </cell>
        </row>
        <row r="871">
          <cell r="B871">
            <v>63</v>
          </cell>
          <cell r="C871">
            <v>5</v>
          </cell>
          <cell r="D871">
            <v>0</v>
          </cell>
          <cell r="E871">
            <v>0</v>
          </cell>
          <cell r="F871">
            <v>0</v>
          </cell>
          <cell r="G871">
            <v>0</v>
          </cell>
        </row>
        <row r="872">
          <cell r="B872">
            <v>63</v>
          </cell>
          <cell r="C872">
            <v>6</v>
          </cell>
          <cell r="D872">
            <v>0</v>
          </cell>
          <cell r="E872">
            <v>0</v>
          </cell>
          <cell r="F872">
            <v>0</v>
          </cell>
          <cell r="G872">
            <v>0</v>
          </cell>
        </row>
        <row r="873">
          <cell r="B873">
            <v>63</v>
          </cell>
          <cell r="C873">
            <v>8</v>
          </cell>
          <cell r="D873">
            <v>0</v>
          </cell>
          <cell r="E873">
            <v>0</v>
          </cell>
          <cell r="F873">
            <v>0</v>
          </cell>
          <cell r="G873">
            <v>0</v>
          </cell>
        </row>
        <row r="874">
          <cell r="B874">
            <v>63</v>
          </cell>
          <cell r="C874">
            <v>10</v>
          </cell>
          <cell r="D874">
            <v>0</v>
          </cell>
          <cell r="E874">
            <v>0</v>
          </cell>
          <cell r="F874">
            <v>0</v>
          </cell>
          <cell r="G874">
            <v>0</v>
          </cell>
        </row>
        <row r="875">
          <cell r="B875">
            <v>63</v>
          </cell>
          <cell r="C875">
            <v>12</v>
          </cell>
          <cell r="D875">
            <v>0</v>
          </cell>
          <cell r="E875">
            <v>0</v>
          </cell>
          <cell r="F875">
            <v>0</v>
          </cell>
          <cell r="G875">
            <v>0</v>
          </cell>
        </row>
        <row r="876">
          <cell r="B876">
            <v>63</v>
          </cell>
          <cell r="C876">
            <v>14</v>
          </cell>
          <cell r="D876">
            <v>0</v>
          </cell>
          <cell r="E876">
            <v>0</v>
          </cell>
          <cell r="F876">
            <v>0</v>
          </cell>
          <cell r="G876">
            <v>0</v>
          </cell>
        </row>
        <row r="877">
          <cell r="B877">
            <v>63</v>
          </cell>
          <cell r="C877">
            <v>16</v>
          </cell>
          <cell r="D877">
            <v>0</v>
          </cell>
          <cell r="E877">
            <v>0</v>
          </cell>
          <cell r="F877">
            <v>0</v>
          </cell>
          <cell r="G877">
            <v>0</v>
          </cell>
        </row>
        <row r="878">
          <cell r="B878">
            <v>63</v>
          </cell>
          <cell r="C878">
            <v>18</v>
          </cell>
          <cell r="D878">
            <v>0</v>
          </cell>
          <cell r="E878">
            <v>0</v>
          </cell>
          <cell r="F878">
            <v>0</v>
          </cell>
          <cell r="G878">
            <v>0</v>
          </cell>
        </row>
        <row r="879">
          <cell r="B879">
            <v>63</v>
          </cell>
          <cell r="C879">
            <v>20</v>
          </cell>
          <cell r="D879">
            <v>0</v>
          </cell>
          <cell r="E879">
            <v>0</v>
          </cell>
          <cell r="F879">
            <v>0</v>
          </cell>
          <cell r="G879">
            <v>0</v>
          </cell>
        </row>
        <row r="880">
          <cell r="B880">
            <v>63</v>
          </cell>
          <cell r="C880">
            <v>22</v>
          </cell>
          <cell r="D880">
            <v>0</v>
          </cell>
          <cell r="E880">
            <v>0</v>
          </cell>
          <cell r="F880">
            <v>0</v>
          </cell>
          <cell r="G880">
            <v>0</v>
          </cell>
        </row>
        <row r="881">
          <cell r="B881">
            <v>63</v>
          </cell>
          <cell r="C881">
            <v>24</v>
          </cell>
          <cell r="D881">
            <v>0</v>
          </cell>
          <cell r="E881">
            <v>0</v>
          </cell>
          <cell r="F881">
            <v>0</v>
          </cell>
          <cell r="G881">
            <v>0</v>
          </cell>
        </row>
        <row r="882">
          <cell r="B882">
            <v>63</v>
          </cell>
          <cell r="C882">
            <v>26</v>
          </cell>
          <cell r="D882">
            <v>0</v>
          </cell>
          <cell r="E882">
            <v>0</v>
          </cell>
          <cell r="F882">
            <v>0</v>
          </cell>
          <cell r="G882">
            <v>0</v>
          </cell>
        </row>
        <row r="883">
          <cell r="B883">
            <v>63</v>
          </cell>
          <cell r="C883">
            <v>28</v>
          </cell>
          <cell r="D883">
            <v>0</v>
          </cell>
          <cell r="E883">
            <v>0</v>
          </cell>
          <cell r="F883">
            <v>0</v>
          </cell>
          <cell r="G883">
            <v>0</v>
          </cell>
        </row>
        <row r="884">
          <cell r="B884">
            <v>63</v>
          </cell>
          <cell r="C884">
            <v>30</v>
          </cell>
          <cell r="D884">
            <v>0</v>
          </cell>
          <cell r="E884">
            <v>0</v>
          </cell>
          <cell r="F884">
            <v>0</v>
          </cell>
          <cell r="G884">
            <v>0</v>
          </cell>
        </row>
        <row r="885">
          <cell r="B885">
            <v>63</v>
          </cell>
          <cell r="C885">
            <v>32</v>
          </cell>
          <cell r="D885">
            <v>0</v>
          </cell>
          <cell r="E885">
            <v>0</v>
          </cell>
          <cell r="F885">
            <v>0</v>
          </cell>
          <cell r="G885">
            <v>0</v>
          </cell>
        </row>
        <row r="886">
          <cell r="B886">
            <v>63</v>
          </cell>
          <cell r="C886">
            <v>34</v>
          </cell>
          <cell r="D886">
            <v>0</v>
          </cell>
          <cell r="E886">
            <v>0</v>
          </cell>
          <cell r="F886">
            <v>0</v>
          </cell>
          <cell r="G886">
            <v>0</v>
          </cell>
        </row>
        <row r="887">
          <cell r="B887">
            <v>63</v>
          </cell>
          <cell r="C887">
            <v>36</v>
          </cell>
          <cell r="D887">
            <v>0</v>
          </cell>
          <cell r="E887">
            <v>0</v>
          </cell>
          <cell r="F887">
            <v>0</v>
          </cell>
          <cell r="G887">
            <v>0</v>
          </cell>
        </row>
        <row r="888">
          <cell r="B888">
            <v>63</v>
          </cell>
          <cell r="C888">
            <v>38</v>
          </cell>
          <cell r="D888">
            <v>0</v>
          </cell>
          <cell r="E888">
            <v>0</v>
          </cell>
          <cell r="F888">
            <v>0</v>
          </cell>
          <cell r="G888">
            <v>0</v>
          </cell>
        </row>
        <row r="889">
          <cell r="B889">
            <v>63</v>
          </cell>
          <cell r="C889">
            <v>40</v>
          </cell>
          <cell r="D889">
            <v>0</v>
          </cell>
          <cell r="E889">
            <v>0</v>
          </cell>
          <cell r="F889">
            <v>0</v>
          </cell>
          <cell r="G889">
            <v>0</v>
          </cell>
        </row>
        <row r="890">
          <cell r="B890">
            <v>63</v>
          </cell>
          <cell r="C890">
            <v>42</v>
          </cell>
          <cell r="D890">
            <v>0</v>
          </cell>
          <cell r="E890">
            <v>0</v>
          </cell>
          <cell r="F890">
            <v>0</v>
          </cell>
          <cell r="G890">
            <v>0</v>
          </cell>
        </row>
        <row r="891">
          <cell r="B891">
            <v>63</v>
          </cell>
          <cell r="C891">
            <v>44</v>
          </cell>
          <cell r="D891">
            <v>0</v>
          </cell>
          <cell r="E891">
            <v>0</v>
          </cell>
          <cell r="F891">
            <v>0</v>
          </cell>
          <cell r="G891">
            <v>0</v>
          </cell>
        </row>
        <row r="892">
          <cell r="B892">
            <v>63</v>
          </cell>
          <cell r="C892">
            <v>46</v>
          </cell>
          <cell r="D892">
            <v>0</v>
          </cell>
          <cell r="E892">
            <v>0</v>
          </cell>
          <cell r="F892">
            <v>0</v>
          </cell>
          <cell r="G892">
            <v>0</v>
          </cell>
        </row>
        <row r="893">
          <cell r="B893">
            <v>63</v>
          </cell>
          <cell r="C893">
            <v>48</v>
          </cell>
          <cell r="D893">
            <v>0</v>
          </cell>
          <cell r="E893">
            <v>0</v>
          </cell>
          <cell r="F893">
            <v>0</v>
          </cell>
          <cell r="G893">
            <v>0</v>
          </cell>
        </row>
        <row r="894">
          <cell r="B894">
            <v>63</v>
          </cell>
          <cell r="D894">
            <v>0</v>
          </cell>
          <cell r="E894">
            <v>0</v>
          </cell>
          <cell r="F894">
            <v>0</v>
          </cell>
          <cell r="G894">
            <v>0</v>
          </cell>
        </row>
        <row r="895">
          <cell r="B895">
            <v>64</v>
          </cell>
          <cell r="C895">
            <v>2.5</v>
          </cell>
          <cell r="D895">
            <v>0</v>
          </cell>
          <cell r="E895">
            <v>0</v>
          </cell>
          <cell r="F895">
            <v>0</v>
          </cell>
          <cell r="G895">
            <v>0</v>
          </cell>
        </row>
        <row r="896">
          <cell r="B896">
            <v>64</v>
          </cell>
          <cell r="C896">
            <v>3</v>
          </cell>
          <cell r="D896">
            <v>0</v>
          </cell>
          <cell r="E896">
            <v>0</v>
          </cell>
          <cell r="F896">
            <v>0</v>
          </cell>
          <cell r="G896">
            <v>0</v>
          </cell>
        </row>
        <row r="897">
          <cell r="B897">
            <v>64</v>
          </cell>
          <cell r="C897">
            <v>4</v>
          </cell>
          <cell r="D897">
            <v>0</v>
          </cell>
          <cell r="E897">
            <v>0</v>
          </cell>
          <cell r="F897">
            <v>0</v>
          </cell>
          <cell r="G897">
            <v>0</v>
          </cell>
        </row>
        <row r="898">
          <cell r="B898">
            <v>64</v>
          </cell>
          <cell r="C898">
            <v>5</v>
          </cell>
          <cell r="D898">
            <v>0</v>
          </cell>
          <cell r="E898">
            <v>0</v>
          </cell>
          <cell r="F898">
            <v>0</v>
          </cell>
          <cell r="G898">
            <v>0</v>
          </cell>
        </row>
        <row r="899">
          <cell r="B899">
            <v>64</v>
          </cell>
          <cell r="C899">
            <v>6</v>
          </cell>
          <cell r="D899">
            <v>0</v>
          </cell>
          <cell r="E899">
            <v>0</v>
          </cell>
          <cell r="F899">
            <v>0</v>
          </cell>
          <cell r="G899">
            <v>0</v>
          </cell>
        </row>
        <row r="900">
          <cell r="B900">
            <v>64</v>
          </cell>
          <cell r="C900">
            <v>8</v>
          </cell>
          <cell r="D900">
            <v>0</v>
          </cell>
          <cell r="E900">
            <v>0</v>
          </cell>
          <cell r="F900">
            <v>0</v>
          </cell>
          <cell r="G900">
            <v>0</v>
          </cell>
        </row>
        <row r="901">
          <cell r="B901">
            <v>64</v>
          </cell>
          <cell r="C901">
            <v>10</v>
          </cell>
          <cell r="D901">
            <v>0</v>
          </cell>
          <cell r="E901">
            <v>0</v>
          </cell>
          <cell r="F901">
            <v>0</v>
          </cell>
          <cell r="G901">
            <v>0</v>
          </cell>
        </row>
        <row r="902">
          <cell r="B902">
            <v>64</v>
          </cell>
          <cell r="C902">
            <v>12</v>
          </cell>
          <cell r="D902">
            <v>0</v>
          </cell>
          <cell r="E902">
            <v>0</v>
          </cell>
          <cell r="F902">
            <v>0</v>
          </cell>
          <cell r="G902">
            <v>0</v>
          </cell>
        </row>
        <row r="903">
          <cell r="B903">
            <v>64</v>
          </cell>
          <cell r="C903">
            <v>14</v>
          </cell>
          <cell r="D903">
            <v>0</v>
          </cell>
          <cell r="E903">
            <v>0</v>
          </cell>
          <cell r="F903">
            <v>0</v>
          </cell>
          <cell r="G903">
            <v>0</v>
          </cell>
        </row>
        <row r="904">
          <cell r="B904">
            <v>64</v>
          </cell>
          <cell r="C904">
            <v>16</v>
          </cell>
          <cell r="D904">
            <v>0</v>
          </cell>
          <cell r="E904">
            <v>0</v>
          </cell>
          <cell r="F904">
            <v>0</v>
          </cell>
          <cell r="G904">
            <v>0</v>
          </cell>
        </row>
        <row r="905">
          <cell r="B905">
            <v>64</v>
          </cell>
          <cell r="C905">
            <v>18</v>
          </cell>
          <cell r="D905">
            <v>0</v>
          </cell>
          <cell r="E905">
            <v>0</v>
          </cell>
          <cell r="F905">
            <v>0</v>
          </cell>
          <cell r="G905">
            <v>0</v>
          </cell>
        </row>
        <row r="906">
          <cell r="B906">
            <v>64</v>
          </cell>
          <cell r="C906">
            <v>20</v>
          </cell>
          <cell r="D906">
            <v>0</v>
          </cell>
          <cell r="E906">
            <v>0</v>
          </cell>
          <cell r="F906">
            <v>0</v>
          </cell>
          <cell r="G906">
            <v>0</v>
          </cell>
        </row>
        <row r="907">
          <cell r="B907">
            <v>64</v>
          </cell>
          <cell r="C907">
            <v>22</v>
          </cell>
          <cell r="D907">
            <v>0</v>
          </cell>
          <cell r="E907">
            <v>0</v>
          </cell>
          <cell r="F907">
            <v>0</v>
          </cell>
          <cell r="G907">
            <v>0</v>
          </cell>
        </row>
        <row r="908">
          <cell r="B908">
            <v>64</v>
          </cell>
          <cell r="C908">
            <v>24</v>
          </cell>
          <cell r="D908">
            <v>0</v>
          </cell>
          <cell r="E908">
            <v>0</v>
          </cell>
          <cell r="F908">
            <v>0</v>
          </cell>
          <cell r="G908">
            <v>0</v>
          </cell>
        </row>
        <row r="909">
          <cell r="B909">
            <v>64</v>
          </cell>
          <cell r="C909">
            <v>26</v>
          </cell>
          <cell r="D909">
            <v>0</v>
          </cell>
          <cell r="E909">
            <v>0</v>
          </cell>
          <cell r="F909">
            <v>0</v>
          </cell>
          <cell r="G909">
            <v>0</v>
          </cell>
        </row>
        <row r="910">
          <cell r="B910">
            <v>64</v>
          </cell>
          <cell r="C910">
            <v>28</v>
          </cell>
          <cell r="D910">
            <v>0</v>
          </cell>
          <cell r="E910">
            <v>0</v>
          </cell>
          <cell r="F910">
            <v>0</v>
          </cell>
          <cell r="G910">
            <v>0</v>
          </cell>
        </row>
        <row r="911">
          <cell r="B911">
            <v>64</v>
          </cell>
          <cell r="C911">
            <v>30</v>
          </cell>
          <cell r="D911">
            <v>0</v>
          </cell>
          <cell r="E911">
            <v>0</v>
          </cell>
          <cell r="F911">
            <v>0</v>
          </cell>
          <cell r="G911">
            <v>0</v>
          </cell>
        </row>
        <row r="912">
          <cell r="B912">
            <v>64</v>
          </cell>
          <cell r="C912">
            <v>32</v>
          </cell>
          <cell r="D912">
            <v>0</v>
          </cell>
          <cell r="E912">
            <v>0</v>
          </cell>
          <cell r="F912">
            <v>0</v>
          </cell>
          <cell r="G912">
            <v>0</v>
          </cell>
        </row>
        <row r="913">
          <cell r="B913">
            <v>64</v>
          </cell>
          <cell r="C913">
            <v>34</v>
          </cell>
          <cell r="D913">
            <v>0</v>
          </cell>
          <cell r="E913">
            <v>0</v>
          </cell>
          <cell r="F913">
            <v>0</v>
          </cell>
          <cell r="G913">
            <v>0</v>
          </cell>
        </row>
        <row r="914">
          <cell r="B914">
            <v>64</v>
          </cell>
          <cell r="C914">
            <v>36</v>
          </cell>
          <cell r="D914">
            <v>0</v>
          </cell>
          <cell r="E914">
            <v>0</v>
          </cell>
          <cell r="F914">
            <v>0</v>
          </cell>
          <cell r="G914">
            <v>0</v>
          </cell>
        </row>
        <row r="915">
          <cell r="B915">
            <v>64</v>
          </cell>
          <cell r="C915">
            <v>38</v>
          </cell>
          <cell r="D915">
            <v>0</v>
          </cell>
          <cell r="E915">
            <v>0</v>
          </cell>
          <cell r="F915">
            <v>0</v>
          </cell>
          <cell r="G915">
            <v>0</v>
          </cell>
        </row>
        <row r="916">
          <cell r="B916">
            <v>64</v>
          </cell>
          <cell r="C916">
            <v>40</v>
          </cell>
          <cell r="D916">
            <v>0</v>
          </cell>
          <cell r="E916">
            <v>0</v>
          </cell>
          <cell r="F916">
            <v>0</v>
          </cell>
          <cell r="G916">
            <v>0</v>
          </cell>
        </row>
        <row r="917">
          <cell r="B917">
            <v>64</v>
          </cell>
          <cell r="C917">
            <v>42</v>
          </cell>
          <cell r="D917">
            <v>0</v>
          </cell>
          <cell r="E917">
            <v>0</v>
          </cell>
          <cell r="F917">
            <v>0</v>
          </cell>
          <cell r="G917">
            <v>0</v>
          </cell>
        </row>
        <row r="918">
          <cell r="B918">
            <v>64</v>
          </cell>
          <cell r="C918">
            <v>44</v>
          </cell>
          <cell r="D918">
            <v>0</v>
          </cell>
          <cell r="E918">
            <v>0</v>
          </cell>
          <cell r="F918">
            <v>0</v>
          </cell>
          <cell r="G918">
            <v>0</v>
          </cell>
        </row>
        <row r="919">
          <cell r="B919">
            <v>64</v>
          </cell>
          <cell r="C919">
            <v>46</v>
          </cell>
          <cell r="D919">
            <v>0</v>
          </cell>
          <cell r="E919">
            <v>0</v>
          </cell>
          <cell r="F919">
            <v>0</v>
          </cell>
          <cell r="G919">
            <v>0</v>
          </cell>
        </row>
        <row r="920">
          <cell r="B920">
            <v>64</v>
          </cell>
          <cell r="C920">
            <v>48</v>
          </cell>
          <cell r="D920">
            <v>0</v>
          </cell>
          <cell r="E920">
            <v>0</v>
          </cell>
          <cell r="F920">
            <v>0</v>
          </cell>
          <cell r="G920">
            <v>0</v>
          </cell>
        </row>
        <row r="921">
          <cell r="B921">
            <v>64</v>
          </cell>
          <cell r="D921">
            <v>0</v>
          </cell>
          <cell r="E921">
            <v>0</v>
          </cell>
          <cell r="F921">
            <v>0</v>
          </cell>
          <cell r="G921">
            <v>0</v>
          </cell>
        </row>
        <row r="922">
          <cell r="B922">
            <v>65</v>
          </cell>
          <cell r="C922">
            <v>2.5</v>
          </cell>
          <cell r="D922">
            <v>0</v>
          </cell>
          <cell r="E922">
            <v>0</v>
          </cell>
          <cell r="F922">
            <v>0</v>
          </cell>
          <cell r="G922">
            <v>0</v>
          </cell>
        </row>
        <row r="923">
          <cell r="B923">
            <v>65</v>
          </cell>
          <cell r="C923">
            <v>3</v>
          </cell>
          <cell r="D923">
            <v>0</v>
          </cell>
          <cell r="E923">
            <v>0</v>
          </cell>
          <cell r="F923">
            <v>0</v>
          </cell>
          <cell r="G923">
            <v>0</v>
          </cell>
        </row>
        <row r="924">
          <cell r="B924">
            <v>65</v>
          </cell>
          <cell r="C924">
            <v>4</v>
          </cell>
          <cell r="D924">
            <v>0</v>
          </cell>
          <cell r="E924">
            <v>0</v>
          </cell>
          <cell r="F924">
            <v>0</v>
          </cell>
          <cell r="G924">
            <v>0</v>
          </cell>
        </row>
        <row r="925">
          <cell r="B925">
            <v>65</v>
          </cell>
          <cell r="C925">
            <v>5</v>
          </cell>
          <cell r="D925">
            <v>0</v>
          </cell>
          <cell r="E925">
            <v>0</v>
          </cell>
          <cell r="F925">
            <v>0</v>
          </cell>
          <cell r="G925">
            <v>0</v>
          </cell>
        </row>
        <row r="926">
          <cell r="B926">
            <v>65</v>
          </cell>
          <cell r="C926">
            <v>6</v>
          </cell>
          <cell r="D926">
            <v>0</v>
          </cell>
          <cell r="E926">
            <v>0</v>
          </cell>
          <cell r="F926">
            <v>0</v>
          </cell>
          <cell r="G926">
            <v>0</v>
          </cell>
        </row>
        <row r="927">
          <cell r="B927">
            <v>65</v>
          </cell>
          <cell r="C927">
            <v>8</v>
          </cell>
          <cell r="D927">
            <v>0</v>
          </cell>
          <cell r="E927">
            <v>0</v>
          </cell>
          <cell r="F927">
            <v>0</v>
          </cell>
          <cell r="G927">
            <v>0</v>
          </cell>
        </row>
        <row r="928">
          <cell r="B928">
            <v>65</v>
          </cell>
          <cell r="C928">
            <v>10</v>
          </cell>
          <cell r="D928">
            <v>0</v>
          </cell>
          <cell r="E928">
            <v>0</v>
          </cell>
          <cell r="F928">
            <v>0</v>
          </cell>
          <cell r="G928">
            <v>0</v>
          </cell>
        </row>
        <row r="929">
          <cell r="B929">
            <v>65</v>
          </cell>
          <cell r="C929">
            <v>12</v>
          </cell>
          <cell r="D929">
            <v>0</v>
          </cell>
          <cell r="E929">
            <v>0</v>
          </cell>
          <cell r="F929">
            <v>0</v>
          </cell>
          <cell r="G929">
            <v>0</v>
          </cell>
        </row>
        <row r="930">
          <cell r="B930">
            <v>65</v>
          </cell>
          <cell r="C930">
            <v>14</v>
          </cell>
          <cell r="D930">
            <v>0</v>
          </cell>
          <cell r="E930">
            <v>0</v>
          </cell>
          <cell r="F930">
            <v>0</v>
          </cell>
          <cell r="G930">
            <v>0</v>
          </cell>
        </row>
        <row r="931">
          <cell r="B931">
            <v>65</v>
          </cell>
          <cell r="C931">
            <v>16</v>
          </cell>
          <cell r="D931">
            <v>0</v>
          </cell>
          <cell r="E931">
            <v>0</v>
          </cell>
          <cell r="F931">
            <v>0</v>
          </cell>
          <cell r="G931">
            <v>0</v>
          </cell>
        </row>
        <row r="932">
          <cell r="B932">
            <v>65</v>
          </cell>
          <cell r="C932">
            <v>18</v>
          </cell>
          <cell r="D932">
            <v>0</v>
          </cell>
          <cell r="E932">
            <v>0</v>
          </cell>
          <cell r="F932">
            <v>0</v>
          </cell>
          <cell r="G932">
            <v>0</v>
          </cell>
        </row>
        <row r="933">
          <cell r="B933">
            <v>65</v>
          </cell>
          <cell r="C933">
            <v>20</v>
          </cell>
          <cell r="D933">
            <v>0</v>
          </cell>
          <cell r="E933">
            <v>0</v>
          </cell>
          <cell r="F933">
            <v>0</v>
          </cell>
          <cell r="G933">
            <v>0</v>
          </cell>
        </row>
        <row r="934">
          <cell r="B934">
            <v>65</v>
          </cell>
          <cell r="C934">
            <v>22</v>
          </cell>
          <cell r="D934">
            <v>0</v>
          </cell>
          <cell r="E934">
            <v>0</v>
          </cell>
          <cell r="F934">
            <v>0</v>
          </cell>
          <cell r="G934">
            <v>0</v>
          </cell>
        </row>
        <row r="935">
          <cell r="B935">
            <v>65</v>
          </cell>
          <cell r="C935">
            <v>24</v>
          </cell>
          <cell r="D935">
            <v>0</v>
          </cell>
          <cell r="E935">
            <v>0</v>
          </cell>
          <cell r="F935">
            <v>0</v>
          </cell>
          <cell r="G935">
            <v>0</v>
          </cell>
        </row>
        <row r="936">
          <cell r="B936">
            <v>65</v>
          </cell>
          <cell r="C936">
            <v>26</v>
          </cell>
          <cell r="D936">
            <v>0</v>
          </cell>
          <cell r="E936">
            <v>0</v>
          </cell>
          <cell r="F936">
            <v>0</v>
          </cell>
          <cell r="G936">
            <v>0</v>
          </cell>
        </row>
        <row r="937">
          <cell r="B937">
            <v>65</v>
          </cell>
          <cell r="C937">
            <v>28</v>
          </cell>
          <cell r="D937">
            <v>0</v>
          </cell>
          <cell r="E937">
            <v>0</v>
          </cell>
          <cell r="F937">
            <v>0</v>
          </cell>
          <cell r="G937">
            <v>0</v>
          </cell>
        </row>
        <row r="938">
          <cell r="B938">
            <v>65</v>
          </cell>
          <cell r="C938">
            <v>30</v>
          </cell>
          <cell r="D938">
            <v>0</v>
          </cell>
          <cell r="E938">
            <v>0</v>
          </cell>
          <cell r="F938">
            <v>0</v>
          </cell>
          <cell r="G938">
            <v>0</v>
          </cell>
        </row>
        <row r="939">
          <cell r="B939">
            <v>65</v>
          </cell>
          <cell r="C939">
            <v>32</v>
          </cell>
          <cell r="D939">
            <v>0</v>
          </cell>
          <cell r="E939">
            <v>0</v>
          </cell>
          <cell r="F939">
            <v>0</v>
          </cell>
          <cell r="G939">
            <v>0</v>
          </cell>
        </row>
        <row r="940">
          <cell r="B940">
            <v>65</v>
          </cell>
          <cell r="C940">
            <v>34</v>
          </cell>
          <cell r="D940">
            <v>0</v>
          </cell>
          <cell r="E940">
            <v>0</v>
          </cell>
          <cell r="F940">
            <v>0</v>
          </cell>
          <cell r="G940">
            <v>0</v>
          </cell>
        </row>
        <row r="941">
          <cell r="B941">
            <v>65</v>
          </cell>
          <cell r="C941">
            <v>36</v>
          </cell>
          <cell r="D941">
            <v>0</v>
          </cell>
          <cell r="E941">
            <v>0</v>
          </cell>
          <cell r="F941">
            <v>0</v>
          </cell>
          <cell r="G941">
            <v>0</v>
          </cell>
        </row>
        <row r="942">
          <cell r="B942">
            <v>65</v>
          </cell>
          <cell r="C942">
            <v>38</v>
          </cell>
          <cell r="D942">
            <v>0</v>
          </cell>
          <cell r="E942">
            <v>0</v>
          </cell>
          <cell r="F942">
            <v>0</v>
          </cell>
          <cell r="G942">
            <v>0</v>
          </cell>
        </row>
        <row r="943">
          <cell r="B943">
            <v>65</v>
          </cell>
          <cell r="C943">
            <v>40</v>
          </cell>
          <cell r="D943">
            <v>0</v>
          </cell>
          <cell r="E943">
            <v>0</v>
          </cell>
          <cell r="F943">
            <v>0</v>
          </cell>
          <cell r="G943">
            <v>0</v>
          </cell>
        </row>
        <row r="944">
          <cell r="B944">
            <v>65</v>
          </cell>
          <cell r="C944">
            <v>42</v>
          </cell>
          <cell r="D944">
            <v>0</v>
          </cell>
          <cell r="E944">
            <v>0</v>
          </cell>
          <cell r="F944">
            <v>0</v>
          </cell>
          <cell r="G944">
            <v>0</v>
          </cell>
        </row>
        <row r="945">
          <cell r="B945">
            <v>65</v>
          </cell>
          <cell r="C945">
            <v>44</v>
          </cell>
          <cell r="D945">
            <v>0</v>
          </cell>
          <cell r="E945">
            <v>0</v>
          </cell>
          <cell r="F945">
            <v>0</v>
          </cell>
          <cell r="G945">
            <v>0</v>
          </cell>
        </row>
        <row r="946">
          <cell r="B946">
            <v>65</v>
          </cell>
          <cell r="C946">
            <v>46</v>
          </cell>
          <cell r="D946">
            <v>0</v>
          </cell>
          <cell r="E946">
            <v>0</v>
          </cell>
          <cell r="F946">
            <v>0</v>
          </cell>
          <cell r="G946">
            <v>0</v>
          </cell>
        </row>
        <row r="947">
          <cell r="B947">
            <v>65</v>
          </cell>
          <cell r="C947">
            <v>48</v>
          </cell>
          <cell r="D947">
            <v>0</v>
          </cell>
          <cell r="E947">
            <v>0</v>
          </cell>
          <cell r="F947">
            <v>0</v>
          </cell>
          <cell r="G947">
            <v>0</v>
          </cell>
        </row>
        <row r="948">
          <cell r="B948">
            <v>65</v>
          </cell>
          <cell r="D948">
            <v>0</v>
          </cell>
          <cell r="E948">
            <v>0</v>
          </cell>
          <cell r="F948">
            <v>0</v>
          </cell>
          <cell r="G948">
            <v>0</v>
          </cell>
        </row>
        <row r="949">
          <cell r="B949">
            <v>66</v>
          </cell>
          <cell r="C949">
            <v>2.5</v>
          </cell>
          <cell r="D949">
            <v>0</v>
          </cell>
          <cell r="E949">
            <v>0</v>
          </cell>
          <cell r="F949">
            <v>0</v>
          </cell>
          <cell r="G949">
            <v>0</v>
          </cell>
        </row>
        <row r="950">
          <cell r="B950">
            <v>66</v>
          </cell>
          <cell r="C950">
            <v>3</v>
          </cell>
          <cell r="D950">
            <v>0</v>
          </cell>
          <cell r="E950">
            <v>0</v>
          </cell>
          <cell r="F950">
            <v>1</v>
          </cell>
          <cell r="G950">
            <v>5</v>
          </cell>
        </row>
        <row r="951">
          <cell r="B951">
            <v>66</v>
          </cell>
          <cell r="C951">
            <v>4</v>
          </cell>
          <cell r="D951">
            <v>0</v>
          </cell>
          <cell r="E951">
            <v>0</v>
          </cell>
          <cell r="F951">
            <v>15</v>
          </cell>
          <cell r="G951">
            <v>18</v>
          </cell>
        </row>
        <row r="952">
          <cell r="B952">
            <v>66</v>
          </cell>
          <cell r="C952">
            <v>5</v>
          </cell>
          <cell r="D952">
            <v>0</v>
          </cell>
          <cell r="E952">
            <v>0</v>
          </cell>
          <cell r="F952">
            <v>0</v>
          </cell>
          <cell r="G952">
            <v>0</v>
          </cell>
        </row>
        <row r="953">
          <cell r="B953">
            <v>66</v>
          </cell>
          <cell r="C953">
            <v>6</v>
          </cell>
          <cell r="D953">
            <v>0</v>
          </cell>
          <cell r="E953">
            <v>0</v>
          </cell>
          <cell r="F953">
            <v>0</v>
          </cell>
          <cell r="G953">
            <v>0</v>
          </cell>
        </row>
        <row r="954">
          <cell r="B954">
            <v>66</v>
          </cell>
          <cell r="C954">
            <v>8</v>
          </cell>
          <cell r="D954">
            <v>0</v>
          </cell>
          <cell r="E954">
            <v>0</v>
          </cell>
          <cell r="F954">
            <v>0</v>
          </cell>
          <cell r="G954">
            <v>0</v>
          </cell>
        </row>
        <row r="955">
          <cell r="B955">
            <v>66</v>
          </cell>
          <cell r="C955">
            <v>10</v>
          </cell>
          <cell r="D955">
            <v>0</v>
          </cell>
          <cell r="E955">
            <v>0</v>
          </cell>
          <cell r="F955">
            <v>0</v>
          </cell>
          <cell r="G955">
            <v>0</v>
          </cell>
        </row>
        <row r="956">
          <cell r="B956">
            <v>66</v>
          </cell>
          <cell r="C956">
            <v>12</v>
          </cell>
          <cell r="D956">
            <v>0</v>
          </cell>
          <cell r="E956">
            <v>0</v>
          </cell>
          <cell r="F956">
            <v>0</v>
          </cell>
          <cell r="G956">
            <v>0</v>
          </cell>
        </row>
        <row r="957">
          <cell r="B957">
            <v>66</v>
          </cell>
          <cell r="C957">
            <v>14</v>
          </cell>
          <cell r="D957">
            <v>0</v>
          </cell>
          <cell r="E957">
            <v>0</v>
          </cell>
          <cell r="F957">
            <v>0</v>
          </cell>
          <cell r="G957">
            <v>0</v>
          </cell>
        </row>
        <row r="958">
          <cell r="B958">
            <v>66</v>
          </cell>
          <cell r="C958">
            <v>16</v>
          </cell>
          <cell r="D958">
            <v>0</v>
          </cell>
          <cell r="E958">
            <v>0</v>
          </cell>
          <cell r="F958">
            <v>0</v>
          </cell>
          <cell r="G958">
            <v>0</v>
          </cell>
        </row>
        <row r="959">
          <cell r="B959">
            <v>66</v>
          </cell>
          <cell r="C959">
            <v>18</v>
          </cell>
          <cell r="D959">
            <v>0</v>
          </cell>
          <cell r="E959">
            <v>0</v>
          </cell>
          <cell r="F959">
            <v>0</v>
          </cell>
          <cell r="G959">
            <v>0</v>
          </cell>
        </row>
        <row r="960">
          <cell r="B960">
            <v>66</v>
          </cell>
          <cell r="C960">
            <v>20</v>
          </cell>
          <cell r="D960">
            <v>0</v>
          </cell>
          <cell r="E960">
            <v>0</v>
          </cell>
          <cell r="F960">
            <v>0</v>
          </cell>
          <cell r="G960">
            <v>0</v>
          </cell>
        </row>
        <row r="961">
          <cell r="B961">
            <v>66</v>
          </cell>
          <cell r="C961">
            <v>22</v>
          </cell>
          <cell r="D961">
            <v>0</v>
          </cell>
          <cell r="E961">
            <v>0</v>
          </cell>
          <cell r="F961">
            <v>0</v>
          </cell>
          <cell r="G961">
            <v>0</v>
          </cell>
        </row>
        <row r="962">
          <cell r="B962">
            <v>66</v>
          </cell>
          <cell r="C962">
            <v>24</v>
          </cell>
          <cell r="D962">
            <v>0</v>
          </cell>
          <cell r="E962">
            <v>0</v>
          </cell>
          <cell r="F962">
            <v>0</v>
          </cell>
          <cell r="G962">
            <v>0</v>
          </cell>
        </row>
        <row r="963">
          <cell r="B963">
            <v>66</v>
          </cell>
          <cell r="C963">
            <v>26</v>
          </cell>
          <cell r="D963">
            <v>0</v>
          </cell>
          <cell r="E963">
            <v>0</v>
          </cell>
          <cell r="F963">
            <v>0</v>
          </cell>
          <cell r="G963">
            <v>0</v>
          </cell>
        </row>
        <row r="964">
          <cell r="B964">
            <v>66</v>
          </cell>
          <cell r="C964">
            <v>28</v>
          </cell>
          <cell r="D964">
            <v>0</v>
          </cell>
          <cell r="E964">
            <v>0</v>
          </cell>
          <cell r="F964">
            <v>0</v>
          </cell>
          <cell r="G964">
            <v>0</v>
          </cell>
        </row>
        <row r="965">
          <cell r="B965">
            <v>66</v>
          </cell>
          <cell r="C965">
            <v>30</v>
          </cell>
          <cell r="D965">
            <v>0</v>
          </cell>
          <cell r="E965">
            <v>0</v>
          </cell>
          <cell r="F965">
            <v>0</v>
          </cell>
          <cell r="G965">
            <v>0</v>
          </cell>
        </row>
        <row r="966">
          <cell r="B966">
            <v>66</v>
          </cell>
          <cell r="C966">
            <v>32</v>
          </cell>
          <cell r="D966">
            <v>0</v>
          </cell>
          <cell r="E966">
            <v>0</v>
          </cell>
          <cell r="F966">
            <v>0</v>
          </cell>
          <cell r="G966">
            <v>0</v>
          </cell>
        </row>
        <row r="967">
          <cell r="B967">
            <v>66</v>
          </cell>
          <cell r="C967">
            <v>34</v>
          </cell>
          <cell r="D967">
            <v>0</v>
          </cell>
          <cell r="E967">
            <v>0</v>
          </cell>
          <cell r="F967">
            <v>0</v>
          </cell>
          <cell r="G967">
            <v>0</v>
          </cell>
        </row>
        <row r="968">
          <cell r="B968">
            <v>66</v>
          </cell>
          <cell r="C968">
            <v>36</v>
          </cell>
          <cell r="D968">
            <v>0</v>
          </cell>
          <cell r="E968">
            <v>0</v>
          </cell>
          <cell r="F968">
            <v>0</v>
          </cell>
          <cell r="G968">
            <v>0</v>
          </cell>
        </row>
        <row r="969">
          <cell r="B969">
            <v>66</v>
          </cell>
          <cell r="C969">
            <v>38</v>
          </cell>
          <cell r="D969">
            <v>0</v>
          </cell>
          <cell r="E969">
            <v>0</v>
          </cell>
          <cell r="F969">
            <v>0</v>
          </cell>
          <cell r="G969">
            <v>0</v>
          </cell>
        </row>
        <row r="970">
          <cell r="B970">
            <v>66</v>
          </cell>
          <cell r="C970">
            <v>40</v>
          </cell>
          <cell r="D970">
            <v>0</v>
          </cell>
          <cell r="E970">
            <v>0</v>
          </cell>
          <cell r="F970">
            <v>0</v>
          </cell>
          <cell r="G970">
            <v>0</v>
          </cell>
        </row>
        <row r="971">
          <cell r="B971">
            <v>66</v>
          </cell>
          <cell r="C971">
            <v>42</v>
          </cell>
          <cell r="D971">
            <v>0</v>
          </cell>
          <cell r="E971">
            <v>0</v>
          </cell>
          <cell r="F971">
            <v>0</v>
          </cell>
          <cell r="G971">
            <v>0</v>
          </cell>
        </row>
        <row r="972">
          <cell r="B972">
            <v>66</v>
          </cell>
          <cell r="C972">
            <v>44</v>
          </cell>
          <cell r="D972">
            <v>0</v>
          </cell>
          <cell r="E972">
            <v>0</v>
          </cell>
          <cell r="F972">
            <v>0</v>
          </cell>
          <cell r="G972">
            <v>0</v>
          </cell>
        </row>
        <row r="973">
          <cell r="B973">
            <v>66</v>
          </cell>
          <cell r="C973">
            <v>46</v>
          </cell>
          <cell r="D973">
            <v>0</v>
          </cell>
          <cell r="E973">
            <v>0</v>
          </cell>
          <cell r="F973">
            <v>0</v>
          </cell>
          <cell r="G973">
            <v>0</v>
          </cell>
        </row>
        <row r="974">
          <cell r="B974">
            <v>66</v>
          </cell>
          <cell r="C974">
            <v>48</v>
          </cell>
          <cell r="D974">
            <v>0</v>
          </cell>
          <cell r="E974">
            <v>0</v>
          </cell>
          <cell r="F974">
            <v>0</v>
          </cell>
          <cell r="G974">
            <v>0</v>
          </cell>
        </row>
        <row r="975">
          <cell r="B975">
            <v>66</v>
          </cell>
          <cell r="D975">
            <v>0</v>
          </cell>
          <cell r="E975">
            <v>0</v>
          </cell>
          <cell r="F975">
            <v>16</v>
          </cell>
          <cell r="G975">
            <v>23</v>
          </cell>
        </row>
        <row r="976">
          <cell r="B976">
            <v>70</v>
          </cell>
          <cell r="C976">
            <v>2.5</v>
          </cell>
          <cell r="D976">
            <v>0</v>
          </cell>
          <cell r="E976">
            <v>0</v>
          </cell>
          <cell r="F976">
            <v>0</v>
          </cell>
          <cell r="G976">
            <v>0</v>
          </cell>
        </row>
        <row r="977">
          <cell r="B977">
            <v>70</v>
          </cell>
          <cell r="C977">
            <v>3</v>
          </cell>
          <cell r="D977">
            <v>0</v>
          </cell>
          <cell r="E977">
            <v>0</v>
          </cell>
          <cell r="F977">
            <v>0</v>
          </cell>
          <cell r="G977">
            <v>0</v>
          </cell>
        </row>
        <row r="978">
          <cell r="B978">
            <v>70</v>
          </cell>
          <cell r="C978">
            <v>4</v>
          </cell>
          <cell r="D978">
            <v>0</v>
          </cell>
          <cell r="E978">
            <v>0</v>
          </cell>
          <cell r="F978">
            <v>0</v>
          </cell>
          <cell r="G978">
            <v>0</v>
          </cell>
        </row>
        <row r="979">
          <cell r="B979">
            <v>70</v>
          </cell>
          <cell r="C979">
            <v>5</v>
          </cell>
          <cell r="D979">
            <v>0</v>
          </cell>
          <cell r="E979">
            <v>0</v>
          </cell>
          <cell r="F979">
            <v>0</v>
          </cell>
          <cell r="G979">
            <v>0</v>
          </cell>
        </row>
        <row r="980">
          <cell r="B980">
            <v>70</v>
          </cell>
          <cell r="C980">
            <v>6</v>
          </cell>
          <cell r="D980">
            <v>0</v>
          </cell>
          <cell r="E980">
            <v>0</v>
          </cell>
          <cell r="F980">
            <v>0</v>
          </cell>
          <cell r="G980">
            <v>0</v>
          </cell>
        </row>
        <row r="981">
          <cell r="B981">
            <v>70</v>
          </cell>
          <cell r="C981">
            <v>8</v>
          </cell>
          <cell r="D981">
            <v>0</v>
          </cell>
          <cell r="E981">
            <v>0</v>
          </cell>
          <cell r="F981">
            <v>0</v>
          </cell>
          <cell r="G981">
            <v>0</v>
          </cell>
        </row>
        <row r="982">
          <cell r="B982">
            <v>70</v>
          </cell>
          <cell r="C982">
            <v>10</v>
          </cell>
          <cell r="D982">
            <v>0</v>
          </cell>
          <cell r="E982">
            <v>0</v>
          </cell>
          <cell r="F982">
            <v>0</v>
          </cell>
          <cell r="G982">
            <v>0</v>
          </cell>
        </row>
        <row r="983">
          <cell r="B983">
            <v>70</v>
          </cell>
          <cell r="C983">
            <v>12</v>
          </cell>
          <cell r="D983">
            <v>0</v>
          </cell>
          <cell r="E983">
            <v>0</v>
          </cell>
          <cell r="F983">
            <v>0</v>
          </cell>
          <cell r="G983">
            <v>0</v>
          </cell>
        </row>
        <row r="984">
          <cell r="B984">
            <v>70</v>
          </cell>
          <cell r="C984">
            <v>14</v>
          </cell>
          <cell r="D984">
            <v>0</v>
          </cell>
          <cell r="E984">
            <v>0</v>
          </cell>
          <cell r="F984">
            <v>0</v>
          </cell>
          <cell r="G984">
            <v>0</v>
          </cell>
        </row>
        <row r="985">
          <cell r="B985">
            <v>70</v>
          </cell>
          <cell r="C985">
            <v>16</v>
          </cell>
          <cell r="D985">
            <v>0</v>
          </cell>
          <cell r="E985">
            <v>0</v>
          </cell>
          <cell r="F985">
            <v>0</v>
          </cell>
          <cell r="G985">
            <v>0</v>
          </cell>
        </row>
        <row r="986">
          <cell r="B986">
            <v>70</v>
          </cell>
          <cell r="C986">
            <v>18</v>
          </cell>
          <cell r="D986">
            <v>0</v>
          </cell>
          <cell r="E986">
            <v>0</v>
          </cell>
          <cell r="F986">
            <v>0</v>
          </cell>
          <cell r="G986">
            <v>0</v>
          </cell>
        </row>
        <row r="987">
          <cell r="B987">
            <v>70</v>
          </cell>
          <cell r="C987">
            <v>20</v>
          </cell>
          <cell r="D987">
            <v>0</v>
          </cell>
          <cell r="E987">
            <v>0</v>
          </cell>
          <cell r="F987">
            <v>0</v>
          </cell>
          <cell r="G987">
            <v>0</v>
          </cell>
        </row>
        <row r="988">
          <cell r="B988">
            <v>70</v>
          </cell>
          <cell r="C988">
            <v>22</v>
          </cell>
          <cell r="D988">
            <v>0</v>
          </cell>
          <cell r="E988">
            <v>0</v>
          </cell>
          <cell r="F988">
            <v>0</v>
          </cell>
          <cell r="G988">
            <v>0</v>
          </cell>
        </row>
        <row r="989">
          <cell r="B989">
            <v>70</v>
          </cell>
          <cell r="C989">
            <v>24</v>
          </cell>
          <cell r="D989">
            <v>0</v>
          </cell>
          <cell r="E989">
            <v>0</v>
          </cell>
          <cell r="F989">
            <v>0</v>
          </cell>
          <cell r="G989">
            <v>0</v>
          </cell>
        </row>
        <row r="990">
          <cell r="B990">
            <v>70</v>
          </cell>
          <cell r="C990">
            <v>26</v>
          </cell>
          <cell r="D990">
            <v>0</v>
          </cell>
          <cell r="E990">
            <v>0</v>
          </cell>
          <cell r="F990">
            <v>0</v>
          </cell>
          <cell r="G990">
            <v>0</v>
          </cell>
        </row>
        <row r="991">
          <cell r="B991">
            <v>70</v>
          </cell>
          <cell r="C991">
            <v>28</v>
          </cell>
          <cell r="D991">
            <v>0</v>
          </cell>
          <cell r="E991">
            <v>0</v>
          </cell>
          <cell r="F991">
            <v>0</v>
          </cell>
          <cell r="G991">
            <v>0</v>
          </cell>
        </row>
        <row r="992">
          <cell r="B992">
            <v>70</v>
          </cell>
          <cell r="C992">
            <v>30</v>
          </cell>
          <cell r="D992">
            <v>0</v>
          </cell>
          <cell r="E992">
            <v>0</v>
          </cell>
          <cell r="F992">
            <v>0</v>
          </cell>
          <cell r="G992">
            <v>0</v>
          </cell>
        </row>
        <row r="993">
          <cell r="B993">
            <v>70</v>
          </cell>
          <cell r="C993">
            <v>32</v>
          </cell>
          <cell r="D993">
            <v>0</v>
          </cell>
          <cell r="E993">
            <v>0</v>
          </cell>
          <cell r="F993">
            <v>0</v>
          </cell>
          <cell r="G993">
            <v>0</v>
          </cell>
        </row>
        <row r="994">
          <cell r="B994">
            <v>70</v>
          </cell>
          <cell r="C994">
            <v>34</v>
          </cell>
          <cell r="D994">
            <v>0</v>
          </cell>
          <cell r="E994">
            <v>0</v>
          </cell>
          <cell r="F994">
            <v>0</v>
          </cell>
          <cell r="G994">
            <v>0</v>
          </cell>
        </row>
        <row r="995">
          <cell r="B995">
            <v>70</v>
          </cell>
          <cell r="C995">
            <v>36</v>
          </cell>
          <cell r="D995">
            <v>0</v>
          </cell>
          <cell r="E995">
            <v>0</v>
          </cell>
          <cell r="F995">
            <v>0</v>
          </cell>
          <cell r="G995">
            <v>0</v>
          </cell>
        </row>
        <row r="996">
          <cell r="B996">
            <v>70</v>
          </cell>
          <cell r="C996">
            <v>38</v>
          </cell>
          <cell r="D996">
            <v>0</v>
          </cell>
          <cell r="E996">
            <v>0</v>
          </cell>
          <cell r="F996">
            <v>0</v>
          </cell>
          <cell r="G996">
            <v>0</v>
          </cell>
        </row>
        <row r="997">
          <cell r="B997">
            <v>70</v>
          </cell>
          <cell r="C997">
            <v>40</v>
          </cell>
          <cell r="D997">
            <v>0</v>
          </cell>
          <cell r="E997">
            <v>0</v>
          </cell>
          <cell r="F997">
            <v>0</v>
          </cell>
          <cell r="G997">
            <v>0</v>
          </cell>
        </row>
        <row r="998">
          <cell r="B998">
            <v>70</v>
          </cell>
          <cell r="C998">
            <v>42</v>
          </cell>
          <cell r="D998">
            <v>0</v>
          </cell>
          <cell r="E998">
            <v>0</v>
          </cell>
          <cell r="F998">
            <v>0</v>
          </cell>
          <cell r="G998">
            <v>0</v>
          </cell>
        </row>
        <row r="999">
          <cell r="B999">
            <v>70</v>
          </cell>
          <cell r="C999">
            <v>44</v>
          </cell>
          <cell r="D999">
            <v>0</v>
          </cell>
          <cell r="E999">
            <v>0</v>
          </cell>
          <cell r="F999">
            <v>0</v>
          </cell>
          <cell r="G999">
            <v>0</v>
          </cell>
        </row>
        <row r="1000">
          <cell r="B1000">
            <v>70</v>
          </cell>
          <cell r="C1000">
            <v>46</v>
          </cell>
          <cell r="D1000">
            <v>0</v>
          </cell>
          <cell r="E1000">
            <v>0</v>
          </cell>
          <cell r="F1000">
            <v>0</v>
          </cell>
          <cell r="G1000">
            <v>0</v>
          </cell>
        </row>
        <row r="1001">
          <cell r="B1001">
            <v>70</v>
          </cell>
          <cell r="C1001">
            <v>48</v>
          </cell>
          <cell r="D1001">
            <v>0</v>
          </cell>
          <cell r="E1001">
            <v>0</v>
          </cell>
          <cell r="F1001">
            <v>0</v>
          </cell>
          <cell r="G1001">
            <v>0</v>
          </cell>
        </row>
        <row r="1002">
          <cell r="B1002">
            <v>70</v>
          </cell>
          <cell r="D1002">
            <v>0</v>
          </cell>
          <cell r="E1002">
            <v>0</v>
          </cell>
          <cell r="F1002">
            <v>0</v>
          </cell>
          <cell r="G1002">
            <v>0</v>
          </cell>
        </row>
        <row r="1003">
          <cell r="B1003">
            <v>71</v>
          </cell>
          <cell r="C1003">
            <v>2.5</v>
          </cell>
          <cell r="D1003">
            <v>0</v>
          </cell>
          <cell r="E1003">
            <v>0</v>
          </cell>
          <cell r="F1003">
            <v>0</v>
          </cell>
          <cell r="G1003">
            <v>0</v>
          </cell>
        </row>
        <row r="1004">
          <cell r="B1004">
            <v>71</v>
          </cell>
          <cell r="C1004">
            <v>3</v>
          </cell>
          <cell r="D1004">
            <v>0</v>
          </cell>
          <cell r="E1004">
            <v>0</v>
          </cell>
          <cell r="F1004">
            <v>0</v>
          </cell>
          <cell r="G1004">
            <v>0</v>
          </cell>
        </row>
        <row r="1005">
          <cell r="B1005">
            <v>71</v>
          </cell>
          <cell r="C1005">
            <v>4</v>
          </cell>
          <cell r="D1005">
            <v>0</v>
          </cell>
          <cell r="E1005">
            <v>0</v>
          </cell>
          <cell r="F1005">
            <v>0</v>
          </cell>
          <cell r="G1005">
            <v>0</v>
          </cell>
        </row>
        <row r="1006">
          <cell r="B1006">
            <v>71</v>
          </cell>
          <cell r="C1006">
            <v>5</v>
          </cell>
          <cell r="D1006">
            <v>0</v>
          </cell>
          <cell r="E1006">
            <v>0</v>
          </cell>
          <cell r="F1006">
            <v>0</v>
          </cell>
          <cell r="G1006">
            <v>0</v>
          </cell>
        </row>
        <row r="1007">
          <cell r="B1007">
            <v>71</v>
          </cell>
          <cell r="C1007">
            <v>6</v>
          </cell>
          <cell r="D1007">
            <v>0</v>
          </cell>
          <cell r="E1007">
            <v>0</v>
          </cell>
          <cell r="F1007">
            <v>0</v>
          </cell>
          <cell r="G1007">
            <v>0</v>
          </cell>
        </row>
        <row r="1008">
          <cell r="B1008">
            <v>71</v>
          </cell>
          <cell r="C1008">
            <v>8</v>
          </cell>
          <cell r="D1008">
            <v>0</v>
          </cell>
          <cell r="E1008">
            <v>0</v>
          </cell>
          <cell r="F1008">
            <v>0</v>
          </cell>
          <cell r="G1008">
            <v>0</v>
          </cell>
        </row>
        <row r="1009">
          <cell r="B1009">
            <v>71</v>
          </cell>
          <cell r="C1009">
            <v>10</v>
          </cell>
          <cell r="D1009">
            <v>0</v>
          </cell>
          <cell r="E1009">
            <v>0</v>
          </cell>
          <cell r="F1009">
            <v>0</v>
          </cell>
          <cell r="G1009">
            <v>0</v>
          </cell>
        </row>
        <row r="1010">
          <cell r="B1010">
            <v>71</v>
          </cell>
          <cell r="C1010">
            <v>12</v>
          </cell>
          <cell r="D1010">
            <v>0</v>
          </cell>
          <cell r="E1010">
            <v>0</v>
          </cell>
          <cell r="F1010">
            <v>0</v>
          </cell>
          <cell r="G1010">
            <v>0</v>
          </cell>
        </row>
        <row r="1011">
          <cell r="B1011">
            <v>71</v>
          </cell>
          <cell r="C1011">
            <v>14</v>
          </cell>
          <cell r="D1011">
            <v>0</v>
          </cell>
          <cell r="E1011">
            <v>0</v>
          </cell>
          <cell r="F1011">
            <v>0</v>
          </cell>
          <cell r="G1011">
            <v>0</v>
          </cell>
        </row>
        <row r="1012">
          <cell r="B1012">
            <v>71</v>
          </cell>
          <cell r="C1012">
            <v>16</v>
          </cell>
          <cell r="D1012">
            <v>0</v>
          </cell>
          <cell r="E1012">
            <v>0</v>
          </cell>
          <cell r="F1012">
            <v>0</v>
          </cell>
          <cell r="G1012">
            <v>0</v>
          </cell>
        </row>
        <row r="1013">
          <cell r="B1013">
            <v>71</v>
          </cell>
          <cell r="C1013">
            <v>18</v>
          </cell>
          <cell r="D1013">
            <v>0</v>
          </cell>
          <cell r="E1013">
            <v>0</v>
          </cell>
          <cell r="F1013">
            <v>0</v>
          </cell>
          <cell r="G1013">
            <v>0</v>
          </cell>
        </row>
        <row r="1014">
          <cell r="B1014">
            <v>71</v>
          </cell>
          <cell r="C1014">
            <v>20</v>
          </cell>
          <cell r="D1014">
            <v>0</v>
          </cell>
          <cell r="E1014">
            <v>0</v>
          </cell>
          <cell r="F1014">
            <v>0</v>
          </cell>
          <cell r="G1014">
            <v>0</v>
          </cell>
        </row>
        <row r="1015">
          <cell r="B1015">
            <v>71</v>
          </cell>
          <cell r="C1015">
            <v>22</v>
          </cell>
          <cell r="D1015">
            <v>0</v>
          </cell>
          <cell r="E1015">
            <v>0</v>
          </cell>
          <cell r="F1015">
            <v>0</v>
          </cell>
          <cell r="G1015">
            <v>0</v>
          </cell>
        </row>
        <row r="1016">
          <cell r="B1016">
            <v>71</v>
          </cell>
          <cell r="C1016">
            <v>24</v>
          </cell>
          <cell r="D1016">
            <v>0</v>
          </cell>
          <cell r="E1016">
            <v>0</v>
          </cell>
          <cell r="F1016">
            <v>0</v>
          </cell>
          <cell r="G1016">
            <v>0</v>
          </cell>
        </row>
        <row r="1017">
          <cell r="B1017">
            <v>71</v>
          </cell>
          <cell r="C1017">
            <v>26</v>
          </cell>
          <cell r="D1017">
            <v>0</v>
          </cell>
          <cell r="E1017">
            <v>0</v>
          </cell>
          <cell r="F1017">
            <v>0</v>
          </cell>
          <cell r="G1017">
            <v>0</v>
          </cell>
        </row>
        <row r="1018">
          <cell r="B1018">
            <v>71</v>
          </cell>
          <cell r="C1018">
            <v>28</v>
          </cell>
          <cell r="D1018">
            <v>0</v>
          </cell>
          <cell r="E1018">
            <v>0</v>
          </cell>
          <cell r="F1018">
            <v>0</v>
          </cell>
          <cell r="G1018">
            <v>0</v>
          </cell>
        </row>
        <row r="1019">
          <cell r="B1019">
            <v>71</v>
          </cell>
          <cell r="C1019">
            <v>30</v>
          </cell>
          <cell r="D1019">
            <v>0</v>
          </cell>
          <cell r="E1019">
            <v>0</v>
          </cell>
          <cell r="F1019">
            <v>0</v>
          </cell>
          <cell r="G1019">
            <v>0</v>
          </cell>
        </row>
        <row r="1020">
          <cell r="B1020">
            <v>71</v>
          </cell>
          <cell r="C1020">
            <v>32</v>
          </cell>
          <cell r="D1020">
            <v>0</v>
          </cell>
          <cell r="E1020">
            <v>0</v>
          </cell>
          <cell r="F1020">
            <v>0</v>
          </cell>
          <cell r="G1020">
            <v>0</v>
          </cell>
        </row>
        <row r="1021">
          <cell r="B1021">
            <v>71</v>
          </cell>
          <cell r="C1021">
            <v>34</v>
          </cell>
          <cell r="D1021">
            <v>0</v>
          </cell>
          <cell r="E1021">
            <v>0</v>
          </cell>
          <cell r="F1021">
            <v>0</v>
          </cell>
          <cell r="G1021">
            <v>0</v>
          </cell>
        </row>
        <row r="1022">
          <cell r="B1022">
            <v>71</v>
          </cell>
          <cell r="C1022">
            <v>36</v>
          </cell>
          <cell r="D1022">
            <v>0</v>
          </cell>
          <cell r="E1022">
            <v>0</v>
          </cell>
          <cell r="F1022">
            <v>0</v>
          </cell>
          <cell r="G1022">
            <v>0</v>
          </cell>
        </row>
        <row r="1023">
          <cell r="B1023">
            <v>71</v>
          </cell>
          <cell r="C1023">
            <v>38</v>
          </cell>
          <cell r="D1023">
            <v>0</v>
          </cell>
          <cell r="E1023">
            <v>0</v>
          </cell>
          <cell r="F1023">
            <v>0</v>
          </cell>
          <cell r="G1023">
            <v>0</v>
          </cell>
        </row>
        <row r="1024">
          <cell r="B1024">
            <v>71</v>
          </cell>
          <cell r="C1024">
            <v>40</v>
          </cell>
          <cell r="D1024">
            <v>0</v>
          </cell>
          <cell r="E1024">
            <v>0</v>
          </cell>
          <cell r="F1024">
            <v>0</v>
          </cell>
          <cell r="G1024">
            <v>0</v>
          </cell>
        </row>
        <row r="1025">
          <cell r="B1025">
            <v>71</v>
          </cell>
          <cell r="C1025">
            <v>42</v>
          </cell>
          <cell r="D1025">
            <v>0</v>
          </cell>
          <cell r="E1025">
            <v>0</v>
          </cell>
          <cell r="F1025">
            <v>0</v>
          </cell>
          <cell r="G1025">
            <v>0</v>
          </cell>
        </row>
        <row r="1026">
          <cell r="B1026">
            <v>71</v>
          </cell>
          <cell r="C1026">
            <v>44</v>
          </cell>
          <cell r="D1026">
            <v>0</v>
          </cell>
          <cell r="E1026">
            <v>0</v>
          </cell>
          <cell r="F1026">
            <v>0</v>
          </cell>
          <cell r="G1026">
            <v>0</v>
          </cell>
        </row>
        <row r="1027">
          <cell r="B1027">
            <v>71</v>
          </cell>
          <cell r="C1027">
            <v>46</v>
          </cell>
          <cell r="D1027">
            <v>0</v>
          </cell>
          <cell r="E1027">
            <v>0</v>
          </cell>
          <cell r="F1027">
            <v>0</v>
          </cell>
          <cell r="G1027">
            <v>0</v>
          </cell>
        </row>
        <row r="1028">
          <cell r="B1028">
            <v>71</v>
          </cell>
          <cell r="C1028">
            <v>48</v>
          </cell>
          <cell r="D1028">
            <v>0</v>
          </cell>
          <cell r="E1028">
            <v>0</v>
          </cell>
          <cell r="F1028">
            <v>0</v>
          </cell>
          <cell r="G1028">
            <v>0</v>
          </cell>
        </row>
        <row r="1029">
          <cell r="B1029">
            <v>71</v>
          </cell>
          <cell r="D1029">
            <v>0</v>
          </cell>
          <cell r="E1029">
            <v>0</v>
          </cell>
          <cell r="F1029">
            <v>0</v>
          </cell>
          <cell r="G1029">
            <v>0</v>
          </cell>
        </row>
        <row r="1030">
          <cell r="B1030">
            <v>72</v>
          </cell>
          <cell r="C1030">
            <v>2.5</v>
          </cell>
          <cell r="D1030">
            <v>0</v>
          </cell>
          <cell r="E1030">
            <v>0</v>
          </cell>
          <cell r="F1030">
            <v>0</v>
          </cell>
          <cell r="G1030">
            <v>0</v>
          </cell>
        </row>
        <row r="1031">
          <cell r="B1031">
            <v>72</v>
          </cell>
          <cell r="C1031">
            <v>3</v>
          </cell>
          <cell r="D1031">
            <v>0</v>
          </cell>
          <cell r="E1031">
            <v>0</v>
          </cell>
          <cell r="F1031">
            <v>0</v>
          </cell>
          <cell r="G1031">
            <v>0</v>
          </cell>
        </row>
        <row r="1032">
          <cell r="B1032">
            <v>72</v>
          </cell>
          <cell r="C1032">
            <v>4</v>
          </cell>
          <cell r="D1032">
            <v>0</v>
          </cell>
          <cell r="E1032">
            <v>0</v>
          </cell>
          <cell r="F1032">
            <v>0</v>
          </cell>
          <cell r="G1032">
            <v>0</v>
          </cell>
        </row>
        <row r="1033">
          <cell r="B1033">
            <v>72</v>
          </cell>
          <cell r="C1033">
            <v>5</v>
          </cell>
          <cell r="D1033">
            <v>0</v>
          </cell>
          <cell r="E1033">
            <v>0</v>
          </cell>
          <cell r="F1033">
            <v>0</v>
          </cell>
          <cell r="G1033">
            <v>0</v>
          </cell>
        </row>
        <row r="1034">
          <cell r="B1034">
            <v>72</v>
          </cell>
          <cell r="C1034">
            <v>6</v>
          </cell>
          <cell r="D1034">
            <v>0</v>
          </cell>
          <cell r="E1034">
            <v>0</v>
          </cell>
          <cell r="F1034">
            <v>0</v>
          </cell>
          <cell r="G1034">
            <v>0</v>
          </cell>
        </row>
        <row r="1035">
          <cell r="B1035">
            <v>72</v>
          </cell>
          <cell r="C1035">
            <v>8</v>
          </cell>
          <cell r="D1035">
            <v>0</v>
          </cell>
          <cell r="E1035">
            <v>0</v>
          </cell>
          <cell r="F1035">
            <v>0</v>
          </cell>
          <cell r="G1035">
            <v>0</v>
          </cell>
        </row>
        <row r="1036">
          <cell r="B1036">
            <v>72</v>
          </cell>
          <cell r="C1036">
            <v>10</v>
          </cell>
          <cell r="D1036">
            <v>0</v>
          </cell>
          <cell r="E1036">
            <v>0</v>
          </cell>
          <cell r="F1036">
            <v>0</v>
          </cell>
          <cell r="G1036">
            <v>0</v>
          </cell>
        </row>
        <row r="1037">
          <cell r="B1037">
            <v>72</v>
          </cell>
          <cell r="C1037">
            <v>12</v>
          </cell>
          <cell r="D1037">
            <v>0</v>
          </cell>
          <cell r="E1037">
            <v>0</v>
          </cell>
          <cell r="F1037">
            <v>0</v>
          </cell>
          <cell r="G1037">
            <v>0</v>
          </cell>
        </row>
        <row r="1038">
          <cell r="B1038">
            <v>72</v>
          </cell>
          <cell r="C1038">
            <v>14</v>
          </cell>
          <cell r="D1038">
            <v>0</v>
          </cell>
          <cell r="E1038">
            <v>0</v>
          </cell>
          <cell r="F1038">
            <v>0</v>
          </cell>
          <cell r="G1038">
            <v>0</v>
          </cell>
        </row>
        <row r="1039">
          <cell r="B1039">
            <v>72</v>
          </cell>
          <cell r="C1039">
            <v>16</v>
          </cell>
          <cell r="D1039">
            <v>0</v>
          </cell>
          <cell r="E1039">
            <v>0</v>
          </cell>
          <cell r="F1039">
            <v>0</v>
          </cell>
          <cell r="G1039">
            <v>0</v>
          </cell>
        </row>
        <row r="1040">
          <cell r="B1040">
            <v>72</v>
          </cell>
          <cell r="C1040">
            <v>18</v>
          </cell>
          <cell r="D1040">
            <v>0</v>
          </cell>
          <cell r="E1040">
            <v>0</v>
          </cell>
          <cell r="F1040">
            <v>0</v>
          </cell>
          <cell r="G1040">
            <v>0</v>
          </cell>
        </row>
        <row r="1041">
          <cell r="B1041">
            <v>72</v>
          </cell>
          <cell r="C1041">
            <v>20</v>
          </cell>
          <cell r="D1041">
            <v>0</v>
          </cell>
          <cell r="E1041">
            <v>0</v>
          </cell>
          <cell r="F1041">
            <v>0</v>
          </cell>
          <cell r="G1041">
            <v>0</v>
          </cell>
        </row>
        <row r="1042">
          <cell r="B1042">
            <v>72</v>
          </cell>
          <cell r="C1042">
            <v>22</v>
          </cell>
          <cell r="D1042">
            <v>0</v>
          </cell>
          <cell r="E1042">
            <v>0</v>
          </cell>
          <cell r="F1042">
            <v>0</v>
          </cell>
          <cell r="G1042">
            <v>0</v>
          </cell>
        </row>
        <row r="1043">
          <cell r="B1043">
            <v>72</v>
          </cell>
          <cell r="C1043">
            <v>24</v>
          </cell>
          <cell r="D1043">
            <v>0</v>
          </cell>
          <cell r="E1043">
            <v>0</v>
          </cell>
          <cell r="F1043">
            <v>0</v>
          </cell>
          <cell r="G1043">
            <v>0</v>
          </cell>
        </row>
        <row r="1044">
          <cell r="B1044">
            <v>72</v>
          </cell>
          <cell r="C1044">
            <v>26</v>
          </cell>
          <cell r="D1044">
            <v>0</v>
          </cell>
          <cell r="E1044">
            <v>0</v>
          </cell>
          <cell r="F1044">
            <v>0</v>
          </cell>
          <cell r="G1044">
            <v>0</v>
          </cell>
        </row>
        <row r="1045">
          <cell r="B1045">
            <v>72</v>
          </cell>
          <cell r="C1045">
            <v>28</v>
          </cell>
          <cell r="D1045">
            <v>0</v>
          </cell>
          <cell r="E1045">
            <v>0</v>
          </cell>
          <cell r="F1045">
            <v>0</v>
          </cell>
          <cell r="G1045">
            <v>0</v>
          </cell>
        </row>
        <row r="1046">
          <cell r="B1046">
            <v>72</v>
          </cell>
          <cell r="C1046">
            <v>30</v>
          </cell>
          <cell r="D1046">
            <v>0</v>
          </cell>
          <cell r="E1046">
            <v>0</v>
          </cell>
          <cell r="F1046">
            <v>0</v>
          </cell>
          <cell r="G1046">
            <v>0</v>
          </cell>
        </row>
        <row r="1047">
          <cell r="B1047">
            <v>72</v>
          </cell>
          <cell r="C1047">
            <v>32</v>
          </cell>
          <cell r="D1047">
            <v>0</v>
          </cell>
          <cell r="E1047">
            <v>0</v>
          </cell>
          <cell r="F1047">
            <v>0</v>
          </cell>
          <cell r="G1047">
            <v>0</v>
          </cell>
        </row>
        <row r="1048">
          <cell r="B1048">
            <v>72</v>
          </cell>
          <cell r="C1048">
            <v>34</v>
          </cell>
          <cell r="D1048">
            <v>0</v>
          </cell>
          <cell r="E1048">
            <v>0</v>
          </cell>
          <cell r="F1048">
            <v>0</v>
          </cell>
          <cell r="G1048">
            <v>0</v>
          </cell>
        </row>
        <row r="1049">
          <cell r="B1049">
            <v>72</v>
          </cell>
          <cell r="C1049">
            <v>36</v>
          </cell>
          <cell r="D1049">
            <v>0</v>
          </cell>
          <cell r="E1049">
            <v>0</v>
          </cell>
          <cell r="F1049">
            <v>0</v>
          </cell>
          <cell r="G1049">
            <v>0</v>
          </cell>
        </row>
        <row r="1050">
          <cell r="B1050">
            <v>72</v>
          </cell>
          <cell r="C1050">
            <v>38</v>
          </cell>
          <cell r="D1050">
            <v>0</v>
          </cell>
          <cell r="E1050">
            <v>0</v>
          </cell>
          <cell r="F1050">
            <v>0</v>
          </cell>
          <cell r="G1050">
            <v>0</v>
          </cell>
        </row>
        <row r="1051">
          <cell r="B1051">
            <v>72</v>
          </cell>
          <cell r="C1051">
            <v>40</v>
          </cell>
          <cell r="D1051">
            <v>0</v>
          </cell>
          <cell r="E1051">
            <v>0</v>
          </cell>
          <cell r="F1051">
            <v>0</v>
          </cell>
          <cell r="G1051">
            <v>0</v>
          </cell>
        </row>
        <row r="1052">
          <cell r="B1052">
            <v>72</v>
          </cell>
          <cell r="C1052">
            <v>42</v>
          </cell>
          <cell r="D1052">
            <v>0</v>
          </cell>
          <cell r="E1052">
            <v>0</v>
          </cell>
          <cell r="F1052">
            <v>0</v>
          </cell>
          <cell r="G1052">
            <v>0</v>
          </cell>
        </row>
        <row r="1053">
          <cell r="B1053">
            <v>72</v>
          </cell>
          <cell r="C1053">
            <v>44</v>
          </cell>
          <cell r="D1053">
            <v>0</v>
          </cell>
          <cell r="E1053">
            <v>0</v>
          </cell>
          <cell r="F1053">
            <v>0</v>
          </cell>
          <cell r="G1053">
            <v>0</v>
          </cell>
        </row>
        <row r="1054">
          <cell r="B1054">
            <v>72</v>
          </cell>
          <cell r="C1054">
            <v>46</v>
          </cell>
          <cell r="D1054">
            <v>0</v>
          </cell>
          <cell r="E1054">
            <v>0</v>
          </cell>
          <cell r="F1054">
            <v>0</v>
          </cell>
          <cell r="G1054">
            <v>0</v>
          </cell>
        </row>
        <row r="1055">
          <cell r="B1055">
            <v>72</v>
          </cell>
          <cell r="C1055">
            <v>48</v>
          </cell>
          <cell r="D1055">
            <v>0</v>
          </cell>
          <cell r="E1055">
            <v>0</v>
          </cell>
          <cell r="F1055">
            <v>0</v>
          </cell>
          <cell r="G1055">
            <v>0</v>
          </cell>
        </row>
        <row r="1056">
          <cell r="B1056">
            <v>72</v>
          </cell>
          <cell r="D1056">
            <v>0</v>
          </cell>
          <cell r="E1056">
            <v>0</v>
          </cell>
          <cell r="F1056">
            <v>0</v>
          </cell>
          <cell r="G1056">
            <v>0</v>
          </cell>
        </row>
        <row r="1057">
          <cell r="B1057">
            <v>73</v>
          </cell>
          <cell r="C1057">
            <v>2.5</v>
          </cell>
          <cell r="D1057">
            <v>0</v>
          </cell>
          <cell r="E1057">
            <v>0</v>
          </cell>
          <cell r="F1057">
            <v>0</v>
          </cell>
          <cell r="G1057">
            <v>0</v>
          </cell>
        </row>
        <row r="1058">
          <cell r="B1058">
            <v>73</v>
          </cell>
          <cell r="C1058">
            <v>3</v>
          </cell>
          <cell r="D1058">
            <v>0</v>
          </cell>
          <cell r="E1058">
            <v>0</v>
          </cell>
          <cell r="F1058">
            <v>0</v>
          </cell>
          <cell r="G1058">
            <v>0</v>
          </cell>
        </row>
        <row r="1059">
          <cell r="B1059">
            <v>73</v>
          </cell>
          <cell r="C1059">
            <v>4</v>
          </cell>
          <cell r="D1059">
            <v>0</v>
          </cell>
          <cell r="E1059">
            <v>0</v>
          </cell>
          <cell r="F1059">
            <v>0</v>
          </cell>
          <cell r="G1059">
            <v>0</v>
          </cell>
        </row>
        <row r="1060">
          <cell r="B1060">
            <v>73</v>
          </cell>
          <cell r="C1060">
            <v>5</v>
          </cell>
          <cell r="D1060">
            <v>0</v>
          </cell>
          <cell r="E1060">
            <v>0</v>
          </cell>
          <cell r="F1060">
            <v>0</v>
          </cell>
          <cell r="G1060">
            <v>0</v>
          </cell>
        </row>
        <row r="1061">
          <cell r="B1061">
            <v>73</v>
          </cell>
          <cell r="C1061">
            <v>6</v>
          </cell>
          <cell r="D1061">
            <v>0</v>
          </cell>
          <cell r="E1061">
            <v>0</v>
          </cell>
          <cell r="F1061">
            <v>0</v>
          </cell>
          <cell r="G1061">
            <v>0</v>
          </cell>
        </row>
        <row r="1062">
          <cell r="B1062">
            <v>73</v>
          </cell>
          <cell r="C1062">
            <v>8</v>
          </cell>
          <cell r="D1062">
            <v>0</v>
          </cell>
          <cell r="E1062">
            <v>0</v>
          </cell>
          <cell r="F1062">
            <v>0</v>
          </cell>
          <cell r="G1062">
            <v>0</v>
          </cell>
        </row>
        <row r="1063">
          <cell r="B1063">
            <v>73</v>
          </cell>
          <cell r="C1063">
            <v>10</v>
          </cell>
          <cell r="D1063">
            <v>0</v>
          </cell>
          <cell r="E1063">
            <v>0</v>
          </cell>
          <cell r="F1063">
            <v>0</v>
          </cell>
          <cell r="G1063">
            <v>0</v>
          </cell>
        </row>
        <row r="1064">
          <cell r="B1064">
            <v>73</v>
          </cell>
          <cell r="C1064">
            <v>12</v>
          </cell>
          <cell r="D1064">
            <v>0</v>
          </cell>
          <cell r="E1064">
            <v>0</v>
          </cell>
          <cell r="F1064">
            <v>0</v>
          </cell>
          <cell r="G1064">
            <v>0</v>
          </cell>
        </row>
        <row r="1065">
          <cell r="B1065">
            <v>73</v>
          </cell>
          <cell r="C1065">
            <v>14</v>
          </cell>
          <cell r="D1065">
            <v>0</v>
          </cell>
          <cell r="E1065">
            <v>0</v>
          </cell>
          <cell r="F1065">
            <v>0</v>
          </cell>
          <cell r="G1065">
            <v>0</v>
          </cell>
        </row>
        <row r="1066">
          <cell r="B1066">
            <v>73</v>
          </cell>
          <cell r="C1066">
            <v>16</v>
          </cell>
          <cell r="D1066">
            <v>0</v>
          </cell>
          <cell r="E1066">
            <v>0</v>
          </cell>
          <cell r="F1066">
            <v>0</v>
          </cell>
          <cell r="G1066">
            <v>0</v>
          </cell>
        </row>
        <row r="1067">
          <cell r="B1067">
            <v>73</v>
          </cell>
          <cell r="C1067">
            <v>18</v>
          </cell>
          <cell r="D1067">
            <v>0</v>
          </cell>
          <cell r="E1067">
            <v>0</v>
          </cell>
          <cell r="F1067">
            <v>0</v>
          </cell>
          <cell r="G1067">
            <v>0</v>
          </cell>
        </row>
        <row r="1068">
          <cell r="B1068">
            <v>73</v>
          </cell>
          <cell r="C1068">
            <v>20</v>
          </cell>
          <cell r="D1068">
            <v>0</v>
          </cell>
          <cell r="E1068">
            <v>0</v>
          </cell>
          <cell r="F1068">
            <v>0</v>
          </cell>
          <cell r="G1068">
            <v>0</v>
          </cell>
        </row>
        <row r="1069">
          <cell r="B1069">
            <v>73</v>
          </cell>
          <cell r="C1069">
            <v>22</v>
          </cell>
          <cell r="D1069">
            <v>0</v>
          </cell>
          <cell r="E1069">
            <v>0</v>
          </cell>
          <cell r="F1069">
            <v>0</v>
          </cell>
          <cell r="G1069">
            <v>0</v>
          </cell>
        </row>
        <row r="1070">
          <cell r="B1070">
            <v>73</v>
          </cell>
          <cell r="C1070">
            <v>24</v>
          </cell>
          <cell r="D1070">
            <v>0</v>
          </cell>
          <cell r="E1070">
            <v>0</v>
          </cell>
          <cell r="F1070">
            <v>0</v>
          </cell>
          <cell r="G1070">
            <v>0</v>
          </cell>
        </row>
        <row r="1071">
          <cell r="B1071">
            <v>73</v>
          </cell>
          <cell r="C1071">
            <v>26</v>
          </cell>
          <cell r="D1071">
            <v>0</v>
          </cell>
          <cell r="E1071">
            <v>0</v>
          </cell>
          <cell r="F1071">
            <v>0</v>
          </cell>
          <cell r="G1071">
            <v>0</v>
          </cell>
        </row>
        <row r="1072">
          <cell r="B1072">
            <v>73</v>
          </cell>
          <cell r="C1072">
            <v>28</v>
          </cell>
          <cell r="D1072">
            <v>0</v>
          </cell>
          <cell r="E1072">
            <v>0</v>
          </cell>
          <cell r="F1072">
            <v>0</v>
          </cell>
          <cell r="G1072">
            <v>0</v>
          </cell>
        </row>
        <row r="1073">
          <cell r="B1073">
            <v>73</v>
          </cell>
          <cell r="C1073">
            <v>30</v>
          </cell>
          <cell r="D1073">
            <v>0</v>
          </cell>
          <cell r="E1073">
            <v>0</v>
          </cell>
          <cell r="F1073">
            <v>0</v>
          </cell>
          <cell r="G1073">
            <v>0</v>
          </cell>
        </row>
        <row r="1074">
          <cell r="B1074">
            <v>73</v>
          </cell>
          <cell r="C1074">
            <v>32</v>
          </cell>
          <cell r="D1074">
            <v>0</v>
          </cell>
          <cell r="E1074">
            <v>0</v>
          </cell>
          <cell r="F1074">
            <v>0</v>
          </cell>
          <cell r="G1074">
            <v>0</v>
          </cell>
        </row>
        <row r="1075">
          <cell r="B1075">
            <v>73</v>
          </cell>
          <cell r="C1075">
            <v>34</v>
          </cell>
          <cell r="D1075">
            <v>0</v>
          </cell>
          <cell r="E1075">
            <v>0</v>
          </cell>
          <cell r="F1075">
            <v>0</v>
          </cell>
          <cell r="G1075">
            <v>0</v>
          </cell>
        </row>
        <row r="1076">
          <cell r="B1076">
            <v>73</v>
          </cell>
          <cell r="C1076">
            <v>36</v>
          </cell>
          <cell r="D1076">
            <v>0</v>
          </cell>
          <cell r="E1076">
            <v>0</v>
          </cell>
          <cell r="F1076">
            <v>0</v>
          </cell>
          <cell r="G1076">
            <v>0</v>
          </cell>
        </row>
        <row r="1077">
          <cell r="B1077">
            <v>73</v>
          </cell>
          <cell r="C1077">
            <v>38</v>
          </cell>
          <cell r="D1077">
            <v>0</v>
          </cell>
          <cell r="E1077">
            <v>0</v>
          </cell>
          <cell r="F1077">
            <v>0</v>
          </cell>
          <cell r="G1077">
            <v>0</v>
          </cell>
        </row>
        <row r="1078">
          <cell r="B1078">
            <v>73</v>
          </cell>
          <cell r="C1078">
            <v>40</v>
          </cell>
          <cell r="D1078">
            <v>0</v>
          </cell>
          <cell r="E1078">
            <v>0</v>
          </cell>
          <cell r="F1078">
            <v>0</v>
          </cell>
          <cell r="G1078">
            <v>0</v>
          </cell>
        </row>
        <row r="1079">
          <cell r="B1079">
            <v>73</v>
          </cell>
          <cell r="C1079">
            <v>42</v>
          </cell>
          <cell r="D1079">
            <v>0</v>
          </cell>
          <cell r="E1079">
            <v>0</v>
          </cell>
          <cell r="F1079">
            <v>0</v>
          </cell>
          <cell r="G1079">
            <v>0</v>
          </cell>
        </row>
        <row r="1080">
          <cell r="B1080">
            <v>73</v>
          </cell>
          <cell r="C1080">
            <v>44</v>
          </cell>
          <cell r="D1080">
            <v>0</v>
          </cell>
          <cell r="E1080">
            <v>0</v>
          </cell>
          <cell r="F1080">
            <v>0</v>
          </cell>
          <cell r="G1080">
            <v>0</v>
          </cell>
        </row>
        <row r="1081">
          <cell r="B1081">
            <v>73</v>
          </cell>
          <cell r="C1081">
            <v>46</v>
          </cell>
          <cell r="D1081">
            <v>0</v>
          </cell>
          <cell r="E1081">
            <v>0</v>
          </cell>
          <cell r="F1081">
            <v>0</v>
          </cell>
          <cell r="G1081">
            <v>0</v>
          </cell>
        </row>
        <row r="1082">
          <cell r="B1082">
            <v>73</v>
          </cell>
          <cell r="C1082">
            <v>48</v>
          </cell>
          <cell r="D1082">
            <v>0</v>
          </cell>
          <cell r="E1082">
            <v>0</v>
          </cell>
          <cell r="F1082">
            <v>0</v>
          </cell>
          <cell r="G1082">
            <v>0</v>
          </cell>
        </row>
        <row r="1083">
          <cell r="B1083">
            <v>73</v>
          </cell>
          <cell r="D1083">
            <v>0</v>
          </cell>
          <cell r="E1083">
            <v>0</v>
          </cell>
          <cell r="F1083">
            <v>0</v>
          </cell>
          <cell r="G1083">
            <v>0</v>
          </cell>
        </row>
        <row r="1084">
          <cell r="B1084">
            <v>74</v>
          </cell>
          <cell r="C1084">
            <v>2.5</v>
          </cell>
          <cell r="D1084">
            <v>0</v>
          </cell>
          <cell r="E1084">
            <v>0</v>
          </cell>
          <cell r="F1084">
            <v>0</v>
          </cell>
          <cell r="G1084">
            <v>0</v>
          </cell>
        </row>
        <row r="1085">
          <cell r="B1085">
            <v>74</v>
          </cell>
          <cell r="C1085">
            <v>3</v>
          </cell>
          <cell r="D1085">
            <v>0</v>
          </cell>
          <cell r="E1085">
            <v>0</v>
          </cell>
          <cell r="F1085">
            <v>0</v>
          </cell>
          <cell r="G1085">
            <v>0</v>
          </cell>
        </row>
        <row r="1086">
          <cell r="B1086">
            <v>74</v>
          </cell>
          <cell r="C1086">
            <v>4</v>
          </cell>
          <cell r="D1086">
            <v>0</v>
          </cell>
          <cell r="E1086">
            <v>0</v>
          </cell>
          <cell r="F1086">
            <v>0</v>
          </cell>
          <cell r="G1086">
            <v>0</v>
          </cell>
        </row>
        <row r="1087">
          <cell r="B1087">
            <v>74</v>
          </cell>
          <cell r="C1087">
            <v>5</v>
          </cell>
          <cell r="D1087">
            <v>0</v>
          </cell>
          <cell r="E1087">
            <v>0</v>
          </cell>
          <cell r="F1087">
            <v>0</v>
          </cell>
          <cell r="G1087">
            <v>0</v>
          </cell>
        </row>
        <row r="1088">
          <cell r="B1088">
            <v>74</v>
          </cell>
          <cell r="C1088">
            <v>6</v>
          </cell>
          <cell r="D1088">
            <v>0</v>
          </cell>
          <cell r="E1088">
            <v>0</v>
          </cell>
          <cell r="F1088">
            <v>0</v>
          </cell>
          <cell r="G1088">
            <v>0</v>
          </cell>
        </row>
        <row r="1089">
          <cell r="B1089">
            <v>74</v>
          </cell>
          <cell r="C1089">
            <v>8</v>
          </cell>
          <cell r="D1089">
            <v>0</v>
          </cell>
          <cell r="E1089">
            <v>0</v>
          </cell>
          <cell r="F1089">
            <v>0</v>
          </cell>
          <cell r="G1089">
            <v>0</v>
          </cell>
        </row>
        <row r="1090">
          <cell r="B1090">
            <v>74</v>
          </cell>
          <cell r="C1090">
            <v>10</v>
          </cell>
          <cell r="D1090">
            <v>0</v>
          </cell>
          <cell r="E1090">
            <v>0</v>
          </cell>
          <cell r="F1090">
            <v>0</v>
          </cell>
          <cell r="G1090">
            <v>0</v>
          </cell>
        </row>
        <row r="1091">
          <cell r="B1091">
            <v>74</v>
          </cell>
          <cell r="C1091">
            <v>12</v>
          </cell>
          <cell r="D1091">
            <v>0</v>
          </cell>
          <cell r="E1091">
            <v>0</v>
          </cell>
          <cell r="F1091">
            <v>0</v>
          </cell>
          <cell r="G1091">
            <v>0</v>
          </cell>
        </row>
        <row r="1092">
          <cell r="B1092">
            <v>74</v>
          </cell>
          <cell r="C1092">
            <v>14</v>
          </cell>
          <cell r="D1092">
            <v>0</v>
          </cell>
          <cell r="E1092">
            <v>0</v>
          </cell>
          <cell r="F1092">
            <v>0</v>
          </cell>
          <cell r="G1092">
            <v>0</v>
          </cell>
        </row>
        <row r="1093">
          <cell r="B1093">
            <v>74</v>
          </cell>
          <cell r="C1093">
            <v>16</v>
          </cell>
          <cell r="D1093">
            <v>0</v>
          </cell>
          <cell r="E1093">
            <v>0</v>
          </cell>
          <cell r="F1093">
            <v>0</v>
          </cell>
          <cell r="G1093">
            <v>0</v>
          </cell>
        </row>
        <row r="1094">
          <cell r="B1094">
            <v>74</v>
          </cell>
          <cell r="C1094">
            <v>18</v>
          </cell>
          <cell r="D1094">
            <v>0</v>
          </cell>
          <cell r="E1094">
            <v>0</v>
          </cell>
          <cell r="F1094">
            <v>0</v>
          </cell>
          <cell r="G1094">
            <v>0</v>
          </cell>
        </row>
        <row r="1095">
          <cell r="B1095">
            <v>74</v>
          </cell>
          <cell r="C1095">
            <v>20</v>
          </cell>
          <cell r="D1095">
            <v>0</v>
          </cell>
          <cell r="E1095">
            <v>0</v>
          </cell>
          <cell r="F1095">
            <v>0</v>
          </cell>
          <cell r="G1095">
            <v>0</v>
          </cell>
        </row>
        <row r="1096">
          <cell r="B1096">
            <v>74</v>
          </cell>
          <cell r="C1096">
            <v>22</v>
          </cell>
          <cell r="D1096">
            <v>0</v>
          </cell>
          <cell r="E1096">
            <v>0</v>
          </cell>
          <cell r="F1096">
            <v>0</v>
          </cell>
          <cell r="G1096">
            <v>0</v>
          </cell>
        </row>
        <row r="1097">
          <cell r="B1097">
            <v>74</v>
          </cell>
          <cell r="C1097">
            <v>24</v>
          </cell>
          <cell r="D1097">
            <v>0</v>
          </cell>
          <cell r="E1097">
            <v>0</v>
          </cell>
          <cell r="F1097">
            <v>0</v>
          </cell>
          <cell r="G1097">
            <v>0</v>
          </cell>
        </row>
        <row r="1098">
          <cell r="B1098">
            <v>74</v>
          </cell>
          <cell r="C1098">
            <v>26</v>
          </cell>
          <cell r="D1098">
            <v>0</v>
          </cell>
          <cell r="E1098">
            <v>0</v>
          </cell>
          <cell r="F1098">
            <v>0</v>
          </cell>
          <cell r="G1098">
            <v>0</v>
          </cell>
        </row>
        <row r="1099">
          <cell r="B1099">
            <v>74</v>
          </cell>
          <cell r="C1099">
            <v>28</v>
          </cell>
          <cell r="D1099">
            <v>0</v>
          </cell>
          <cell r="E1099">
            <v>0</v>
          </cell>
          <cell r="F1099">
            <v>0</v>
          </cell>
          <cell r="G1099">
            <v>0</v>
          </cell>
        </row>
        <row r="1100">
          <cell r="B1100">
            <v>74</v>
          </cell>
          <cell r="C1100">
            <v>30</v>
          </cell>
          <cell r="D1100">
            <v>0</v>
          </cell>
          <cell r="E1100">
            <v>0</v>
          </cell>
          <cell r="F1100">
            <v>0</v>
          </cell>
          <cell r="G1100">
            <v>0</v>
          </cell>
        </row>
        <row r="1101">
          <cell r="B1101">
            <v>74</v>
          </cell>
          <cell r="C1101">
            <v>32</v>
          </cell>
          <cell r="D1101">
            <v>0</v>
          </cell>
          <cell r="E1101">
            <v>0</v>
          </cell>
          <cell r="F1101">
            <v>0</v>
          </cell>
          <cell r="G1101">
            <v>0</v>
          </cell>
        </row>
        <row r="1102">
          <cell r="B1102">
            <v>74</v>
          </cell>
          <cell r="C1102">
            <v>34</v>
          </cell>
          <cell r="D1102">
            <v>0</v>
          </cell>
          <cell r="E1102">
            <v>0</v>
          </cell>
          <cell r="F1102">
            <v>0</v>
          </cell>
          <cell r="G1102">
            <v>0</v>
          </cell>
        </row>
        <row r="1103">
          <cell r="B1103">
            <v>74</v>
          </cell>
          <cell r="C1103">
            <v>36</v>
          </cell>
          <cell r="D1103">
            <v>0</v>
          </cell>
          <cell r="E1103">
            <v>0</v>
          </cell>
          <cell r="F1103">
            <v>0</v>
          </cell>
          <cell r="G1103">
            <v>0</v>
          </cell>
        </row>
        <row r="1104">
          <cell r="B1104">
            <v>74</v>
          </cell>
          <cell r="C1104">
            <v>38</v>
          </cell>
          <cell r="D1104">
            <v>0</v>
          </cell>
          <cell r="E1104">
            <v>0</v>
          </cell>
          <cell r="F1104">
            <v>0</v>
          </cell>
          <cell r="G1104">
            <v>0</v>
          </cell>
        </row>
        <row r="1105">
          <cell r="B1105">
            <v>74</v>
          </cell>
          <cell r="C1105">
            <v>40</v>
          </cell>
          <cell r="D1105">
            <v>0</v>
          </cell>
          <cell r="E1105">
            <v>0</v>
          </cell>
          <cell r="F1105">
            <v>0</v>
          </cell>
          <cell r="G1105">
            <v>0</v>
          </cell>
        </row>
        <row r="1106">
          <cell r="B1106">
            <v>74</v>
          </cell>
          <cell r="C1106">
            <v>42</v>
          </cell>
          <cell r="D1106">
            <v>0</v>
          </cell>
          <cell r="E1106">
            <v>0</v>
          </cell>
          <cell r="F1106">
            <v>0</v>
          </cell>
          <cell r="G1106">
            <v>0</v>
          </cell>
        </row>
        <row r="1107">
          <cell r="B1107">
            <v>74</v>
          </cell>
          <cell r="C1107">
            <v>44</v>
          </cell>
          <cell r="D1107">
            <v>0</v>
          </cell>
          <cell r="E1107">
            <v>0</v>
          </cell>
          <cell r="F1107">
            <v>0</v>
          </cell>
          <cell r="G1107">
            <v>0</v>
          </cell>
        </row>
        <row r="1108">
          <cell r="B1108">
            <v>74</v>
          </cell>
          <cell r="C1108">
            <v>46</v>
          </cell>
          <cell r="D1108">
            <v>0</v>
          </cell>
          <cell r="E1108">
            <v>0</v>
          </cell>
          <cell r="F1108">
            <v>0</v>
          </cell>
          <cell r="G1108">
            <v>0</v>
          </cell>
        </row>
        <row r="1109">
          <cell r="B1109">
            <v>74</v>
          </cell>
          <cell r="C1109">
            <v>48</v>
          </cell>
          <cell r="D1109">
            <v>0</v>
          </cell>
          <cell r="E1109">
            <v>0</v>
          </cell>
          <cell r="F1109">
            <v>0</v>
          </cell>
          <cell r="G1109">
            <v>0</v>
          </cell>
        </row>
        <row r="1110">
          <cell r="B1110">
            <v>74</v>
          </cell>
          <cell r="D1110">
            <v>0</v>
          </cell>
          <cell r="E1110">
            <v>0</v>
          </cell>
          <cell r="F1110">
            <v>0</v>
          </cell>
          <cell r="G1110">
            <v>0</v>
          </cell>
        </row>
        <row r="1111">
          <cell r="B1111">
            <v>75</v>
          </cell>
          <cell r="C1111">
            <v>2.5</v>
          </cell>
          <cell r="D1111">
            <v>0</v>
          </cell>
          <cell r="E1111">
            <v>0</v>
          </cell>
          <cell r="F1111">
            <v>0</v>
          </cell>
          <cell r="G1111">
            <v>0</v>
          </cell>
        </row>
        <row r="1112">
          <cell r="B1112">
            <v>75</v>
          </cell>
          <cell r="C1112">
            <v>3</v>
          </cell>
          <cell r="D1112">
            <v>0</v>
          </cell>
          <cell r="E1112">
            <v>0</v>
          </cell>
          <cell r="F1112">
            <v>0</v>
          </cell>
          <cell r="G1112">
            <v>0</v>
          </cell>
        </row>
        <row r="1113">
          <cell r="B1113">
            <v>75</v>
          </cell>
          <cell r="C1113">
            <v>4</v>
          </cell>
          <cell r="D1113">
            <v>0</v>
          </cell>
          <cell r="E1113">
            <v>0</v>
          </cell>
          <cell r="F1113">
            <v>0</v>
          </cell>
          <cell r="G1113">
            <v>0</v>
          </cell>
        </row>
        <row r="1114">
          <cell r="B1114">
            <v>75</v>
          </cell>
          <cell r="C1114">
            <v>5</v>
          </cell>
          <cell r="D1114">
            <v>0</v>
          </cell>
          <cell r="E1114">
            <v>0</v>
          </cell>
          <cell r="F1114">
            <v>0</v>
          </cell>
          <cell r="G1114">
            <v>0</v>
          </cell>
        </row>
        <row r="1115">
          <cell r="B1115">
            <v>75</v>
          </cell>
          <cell r="C1115">
            <v>6</v>
          </cell>
          <cell r="D1115">
            <v>0</v>
          </cell>
          <cell r="E1115">
            <v>0</v>
          </cell>
          <cell r="F1115">
            <v>0</v>
          </cell>
          <cell r="G1115">
            <v>0</v>
          </cell>
        </row>
        <row r="1116">
          <cell r="B1116">
            <v>75</v>
          </cell>
          <cell r="C1116">
            <v>8</v>
          </cell>
          <cell r="D1116">
            <v>0</v>
          </cell>
          <cell r="E1116">
            <v>0</v>
          </cell>
          <cell r="F1116">
            <v>0</v>
          </cell>
          <cell r="G1116">
            <v>0</v>
          </cell>
        </row>
        <row r="1117">
          <cell r="B1117">
            <v>75</v>
          </cell>
          <cell r="C1117">
            <v>10</v>
          </cell>
          <cell r="D1117">
            <v>0</v>
          </cell>
          <cell r="E1117">
            <v>0</v>
          </cell>
          <cell r="F1117">
            <v>0</v>
          </cell>
          <cell r="G1117">
            <v>0</v>
          </cell>
        </row>
        <row r="1118">
          <cell r="B1118">
            <v>75</v>
          </cell>
          <cell r="C1118">
            <v>12</v>
          </cell>
          <cell r="D1118">
            <v>0</v>
          </cell>
          <cell r="E1118">
            <v>0</v>
          </cell>
          <cell r="F1118">
            <v>0</v>
          </cell>
          <cell r="G1118">
            <v>0</v>
          </cell>
        </row>
        <row r="1119">
          <cell r="B1119">
            <v>75</v>
          </cell>
          <cell r="C1119">
            <v>14</v>
          </cell>
          <cell r="D1119">
            <v>0</v>
          </cell>
          <cell r="E1119">
            <v>0</v>
          </cell>
          <cell r="F1119">
            <v>0</v>
          </cell>
          <cell r="G1119">
            <v>0</v>
          </cell>
        </row>
        <row r="1120">
          <cell r="B1120">
            <v>75</v>
          </cell>
          <cell r="C1120">
            <v>16</v>
          </cell>
          <cell r="D1120">
            <v>0</v>
          </cell>
          <cell r="E1120">
            <v>0</v>
          </cell>
          <cell r="F1120">
            <v>0</v>
          </cell>
          <cell r="G1120">
            <v>0</v>
          </cell>
        </row>
        <row r="1121">
          <cell r="B1121">
            <v>75</v>
          </cell>
          <cell r="C1121">
            <v>18</v>
          </cell>
          <cell r="D1121">
            <v>0</v>
          </cell>
          <cell r="E1121">
            <v>0</v>
          </cell>
          <cell r="F1121">
            <v>0</v>
          </cell>
          <cell r="G1121">
            <v>0</v>
          </cell>
        </row>
        <row r="1122">
          <cell r="B1122">
            <v>75</v>
          </cell>
          <cell r="C1122">
            <v>20</v>
          </cell>
          <cell r="D1122">
            <v>0</v>
          </cell>
          <cell r="E1122">
            <v>0</v>
          </cell>
          <cell r="F1122">
            <v>0</v>
          </cell>
          <cell r="G1122">
            <v>0</v>
          </cell>
        </row>
        <row r="1123">
          <cell r="B1123">
            <v>75</v>
          </cell>
          <cell r="C1123">
            <v>22</v>
          </cell>
          <cell r="D1123">
            <v>0</v>
          </cell>
          <cell r="E1123">
            <v>0</v>
          </cell>
          <cell r="F1123">
            <v>0</v>
          </cell>
          <cell r="G1123">
            <v>0</v>
          </cell>
        </row>
        <row r="1124">
          <cell r="B1124">
            <v>75</v>
          </cell>
          <cell r="C1124">
            <v>24</v>
          </cell>
          <cell r="D1124">
            <v>0</v>
          </cell>
          <cell r="E1124">
            <v>0</v>
          </cell>
          <cell r="F1124">
            <v>0</v>
          </cell>
          <cell r="G1124">
            <v>0</v>
          </cell>
        </row>
        <row r="1125">
          <cell r="B1125">
            <v>75</v>
          </cell>
          <cell r="C1125">
            <v>26</v>
          </cell>
          <cell r="D1125">
            <v>0</v>
          </cell>
          <cell r="E1125">
            <v>0</v>
          </cell>
          <cell r="F1125">
            <v>0</v>
          </cell>
          <cell r="G1125">
            <v>0</v>
          </cell>
        </row>
        <row r="1126">
          <cell r="B1126">
            <v>75</v>
          </cell>
          <cell r="C1126">
            <v>28</v>
          </cell>
          <cell r="D1126">
            <v>0</v>
          </cell>
          <cell r="E1126">
            <v>0</v>
          </cell>
          <cell r="F1126">
            <v>0</v>
          </cell>
          <cell r="G1126">
            <v>0</v>
          </cell>
        </row>
        <row r="1127">
          <cell r="B1127">
            <v>75</v>
          </cell>
          <cell r="C1127">
            <v>30</v>
          </cell>
          <cell r="D1127">
            <v>0</v>
          </cell>
          <cell r="E1127">
            <v>0</v>
          </cell>
          <cell r="F1127">
            <v>0</v>
          </cell>
          <cell r="G1127">
            <v>0</v>
          </cell>
        </row>
        <row r="1128">
          <cell r="B1128">
            <v>75</v>
          </cell>
          <cell r="C1128">
            <v>32</v>
          </cell>
          <cell r="D1128">
            <v>0</v>
          </cell>
          <cell r="E1128">
            <v>0</v>
          </cell>
          <cell r="F1128">
            <v>0</v>
          </cell>
          <cell r="G1128">
            <v>0</v>
          </cell>
        </row>
        <row r="1129">
          <cell r="B1129">
            <v>75</v>
          </cell>
          <cell r="C1129">
            <v>34</v>
          </cell>
          <cell r="D1129">
            <v>0</v>
          </cell>
          <cell r="E1129">
            <v>0</v>
          </cell>
          <cell r="F1129">
            <v>0</v>
          </cell>
          <cell r="G1129">
            <v>0</v>
          </cell>
        </row>
        <row r="1130">
          <cell r="B1130">
            <v>75</v>
          </cell>
          <cell r="C1130">
            <v>36</v>
          </cell>
          <cell r="D1130">
            <v>0</v>
          </cell>
          <cell r="E1130">
            <v>0</v>
          </cell>
          <cell r="F1130">
            <v>0</v>
          </cell>
          <cell r="G1130">
            <v>0</v>
          </cell>
        </row>
        <row r="1131">
          <cell r="B1131">
            <v>75</v>
          </cell>
          <cell r="C1131">
            <v>38</v>
          </cell>
          <cell r="D1131">
            <v>0</v>
          </cell>
          <cell r="E1131">
            <v>0</v>
          </cell>
          <cell r="F1131">
            <v>0</v>
          </cell>
          <cell r="G1131">
            <v>0</v>
          </cell>
        </row>
        <row r="1132">
          <cell r="B1132">
            <v>75</v>
          </cell>
          <cell r="C1132">
            <v>40</v>
          </cell>
          <cell r="D1132">
            <v>0</v>
          </cell>
          <cell r="E1132">
            <v>0</v>
          </cell>
          <cell r="F1132">
            <v>0</v>
          </cell>
          <cell r="G1132">
            <v>0</v>
          </cell>
        </row>
        <row r="1133">
          <cell r="B1133">
            <v>75</v>
          </cell>
          <cell r="C1133">
            <v>42</v>
          </cell>
          <cell r="D1133">
            <v>0</v>
          </cell>
          <cell r="E1133">
            <v>0</v>
          </cell>
          <cell r="F1133">
            <v>0</v>
          </cell>
          <cell r="G1133">
            <v>0</v>
          </cell>
        </row>
        <row r="1134">
          <cell r="B1134">
            <v>75</v>
          </cell>
          <cell r="C1134">
            <v>44</v>
          </cell>
          <cell r="D1134">
            <v>0</v>
          </cell>
          <cell r="E1134">
            <v>0</v>
          </cell>
          <cell r="F1134">
            <v>0</v>
          </cell>
          <cell r="G1134">
            <v>0</v>
          </cell>
        </row>
        <row r="1135">
          <cell r="B1135">
            <v>75</v>
          </cell>
          <cell r="C1135">
            <v>46</v>
          </cell>
          <cell r="D1135">
            <v>0</v>
          </cell>
          <cell r="E1135">
            <v>0</v>
          </cell>
          <cell r="F1135">
            <v>0</v>
          </cell>
          <cell r="G1135">
            <v>0</v>
          </cell>
        </row>
        <row r="1136">
          <cell r="B1136">
            <v>75</v>
          </cell>
          <cell r="C1136">
            <v>48</v>
          </cell>
          <cell r="D1136">
            <v>0</v>
          </cell>
          <cell r="E1136">
            <v>0</v>
          </cell>
          <cell r="F1136">
            <v>0</v>
          </cell>
          <cell r="G1136">
            <v>0</v>
          </cell>
        </row>
        <row r="1137">
          <cell r="B1137">
            <v>75</v>
          </cell>
          <cell r="D1137">
            <v>0</v>
          </cell>
          <cell r="E1137">
            <v>0</v>
          </cell>
          <cell r="F1137">
            <v>0</v>
          </cell>
          <cell r="G1137">
            <v>0</v>
          </cell>
        </row>
        <row r="1138">
          <cell r="B1138">
            <v>76</v>
          </cell>
          <cell r="C1138">
            <v>2.5</v>
          </cell>
          <cell r="D1138">
            <v>0</v>
          </cell>
          <cell r="E1138">
            <v>0</v>
          </cell>
          <cell r="F1138">
            <v>0</v>
          </cell>
          <cell r="G1138">
            <v>0</v>
          </cell>
        </row>
        <row r="1139">
          <cell r="B1139">
            <v>76</v>
          </cell>
          <cell r="C1139">
            <v>3</v>
          </cell>
          <cell r="D1139">
            <v>0</v>
          </cell>
          <cell r="E1139">
            <v>0</v>
          </cell>
          <cell r="F1139">
            <v>0</v>
          </cell>
          <cell r="G1139">
            <v>0</v>
          </cell>
        </row>
        <row r="1140">
          <cell r="B1140">
            <v>76</v>
          </cell>
          <cell r="C1140">
            <v>4</v>
          </cell>
          <cell r="D1140">
            <v>0</v>
          </cell>
          <cell r="E1140">
            <v>0</v>
          </cell>
          <cell r="F1140">
            <v>0</v>
          </cell>
          <cell r="G1140">
            <v>0</v>
          </cell>
        </row>
        <row r="1141">
          <cell r="B1141">
            <v>76</v>
          </cell>
          <cell r="C1141">
            <v>5</v>
          </cell>
          <cell r="D1141">
            <v>0</v>
          </cell>
          <cell r="E1141">
            <v>0</v>
          </cell>
          <cell r="F1141">
            <v>0</v>
          </cell>
          <cell r="G1141">
            <v>0</v>
          </cell>
        </row>
        <row r="1142">
          <cell r="B1142">
            <v>76</v>
          </cell>
          <cell r="C1142">
            <v>6</v>
          </cell>
          <cell r="D1142">
            <v>0</v>
          </cell>
          <cell r="E1142">
            <v>0</v>
          </cell>
          <cell r="F1142">
            <v>0</v>
          </cell>
          <cell r="G1142">
            <v>0</v>
          </cell>
        </row>
        <row r="1143">
          <cell r="B1143">
            <v>76</v>
          </cell>
          <cell r="C1143">
            <v>8</v>
          </cell>
          <cell r="D1143">
            <v>0</v>
          </cell>
          <cell r="E1143">
            <v>0</v>
          </cell>
          <cell r="F1143">
            <v>0</v>
          </cell>
          <cell r="G1143">
            <v>0</v>
          </cell>
        </row>
        <row r="1144">
          <cell r="B1144">
            <v>76</v>
          </cell>
          <cell r="C1144">
            <v>10</v>
          </cell>
          <cell r="D1144">
            <v>0</v>
          </cell>
          <cell r="E1144">
            <v>0</v>
          </cell>
          <cell r="F1144">
            <v>0</v>
          </cell>
          <cell r="G1144">
            <v>0</v>
          </cell>
        </row>
        <row r="1145">
          <cell r="B1145">
            <v>76</v>
          </cell>
          <cell r="C1145">
            <v>12</v>
          </cell>
          <cell r="D1145">
            <v>0</v>
          </cell>
          <cell r="E1145">
            <v>0</v>
          </cell>
          <cell r="F1145">
            <v>0</v>
          </cell>
          <cell r="G1145">
            <v>0</v>
          </cell>
        </row>
        <row r="1146">
          <cell r="B1146">
            <v>76</v>
          </cell>
          <cell r="C1146">
            <v>14</v>
          </cell>
          <cell r="D1146">
            <v>0</v>
          </cell>
          <cell r="E1146">
            <v>0</v>
          </cell>
          <cell r="F1146">
            <v>0</v>
          </cell>
          <cell r="G1146">
            <v>0</v>
          </cell>
        </row>
        <row r="1147">
          <cell r="B1147">
            <v>76</v>
          </cell>
          <cell r="C1147">
            <v>16</v>
          </cell>
          <cell r="D1147">
            <v>0</v>
          </cell>
          <cell r="E1147">
            <v>0</v>
          </cell>
          <cell r="F1147">
            <v>0</v>
          </cell>
          <cell r="G1147">
            <v>0</v>
          </cell>
        </row>
        <row r="1148">
          <cell r="B1148">
            <v>76</v>
          </cell>
          <cell r="C1148">
            <v>18</v>
          </cell>
          <cell r="D1148">
            <v>0</v>
          </cell>
          <cell r="E1148">
            <v>0</v>
          </cell>
          <cell r="F1148">
            <v>0</v>
          </cell>
          <cell r="G1148">
            <v>0</v>
          </cell>
        </row>
        <row r="1149">
          <cell r="B1149">
            <v>76</v>
          </cell>
          <cell r="C1149">
            <v>20</v>
          </cell>
          <cell r="D1149">
            <v>0</v>
          </cell>
          <cell r="E1149">
            <v>0</v>
          </cell>
          <cell r="F1149">
            <v>0</v>
          </cell>
          <cell r="G1149">
            <v>0</v>
          </cell>
        </row>
        <row r="1150">
          <cell r="B1150">
            <v>76</v>
          </cell>
          <cell r="C1150">
            <v>22</v>
          </cell>
          <cell r="D1150">
            <v>0</v>
          </cell>
          <cell r="E1150">
            <v>0</v>
          </cell>
          <cell r="F1150">
            <v>0</v>
          </cell>
          <cell r="G1150">
            <v>0</v>
          </cell>
        </row>
        <row r="1151">
          <cell r="B1151">
            <v>76</v>
          </cell>
          <cell r="C1151">
            <v>24</v>
          </cell>
          <cell r="D1151">
            <v>0</v>
          </cell>
          <cell r="E1151">
            <v>0</v>
          </cell>
          <cell r="F1151">
            <v>0</v>
          </cell>
          <cell r="G1151">
            <v>0</v>
          </cell>
        </row>
        <row r="1152">
          <cell r="B1152">
            <v>76</v>
          </cell>
          <cell r="C1152">
            <v>26</v>
          </cell>
          <cell r="D1152">
            <v>0</v>
          </cell>
          <cell r="E1152">
            <v>0</v>
          </cell>
          <cell r="F1152">
            <v>0</v>
          </cell>
          <cell r="G1152">
            <v>0</v>
          </cell>
        </row>
        <row r="1153">
          <cell r="B1153">
            <v>76</v>
          </cell>
          <cell r="C1153">
            <v>28</v>
          </cell>
          <cell r="D1153">
            <v>0</v>
          </cell>
          <cell r="E1153">
            <v>0</v>
          </cell>
          <cell r="F1153">
            <v>0</v>
          </cell>
          <cell r="G1153">
            <v>0</v>
          </cell>
        </row>
        <row r="1154">
          <cell r="B1154">
            <v>76</v>
          </cell>
          <cell r="C1154">
            <v>30</v>
          </cell>
          <cell r="D1154">
            <v>0</v>
          </cell>
          <cell r="E1154">
            <v>0</v>
          </cell>
          <cell r="F1154">
            <v>0</v>
          </cell>
          <cell r="G1154">
            <v>0</v>
          </cell>
        </row>
        <row r="1155">
          <cell r="B1155">
            <v>76</v>
          </cell>
          <cell r="C1155">
            <v>32</v>
          </cell>
          <cell r="D1155">
            <v>0</v>
          </cell>
          <cell r="E1155">
            <v>0</v>
          </cell>
          <cell r="F1155">
            <v>0</v>
          </cell>
          <cell r="G1155">
            <v>0</v>
          </cell>
        </row>
        <row r="1156">
          <cell r="B1156">
            <v>76</v>
          </cell>
          <cell r="C1156">
            <v>34</v>
          </cell>
          <cell r="D1156">
            <v>0</v>
          </cell>
          <cell r="E1156">
            <v>0</v>
          </cell>
          <cell r="F1156">
            <v>0</v>
          </cell>
          <cell r="G1156">
            <v>0</v>
          </cell>
        </row>
        <row r="1157">
          <cell r="B1157">
            <v>76</v>
          </cell>
          <cell r="C1157">
            <v>36</v>
          </cell>
          <cell r="D1157">
            <v>0</v>
          </cell>
          <cell r="E1157">
            <v>0</v>
          </cell>
          <cell r="F1157">
            <v>0</v>
          </cell>
          <cell r="G1157">
            <v>0</v>
          </cell>
        </row>
        <row r="1158">
          <cell r="B1158">
            <v>76</v>
          </cell>
          <cell r="C1158">
            <v>38</v>
          </cell>
          <cell r="D1158">
            <v>0</v>
          </cell>
          <cell r="E1158">
            <v>0</v>
          </cell>
          <cell r="F1158">
            <v>0</v>
          </cell>
          <cell r="G1158">
            <v>0</v>
          </cell>
        </row>
        <row r="1159">
          <cell r="B1159">
            <v>76</v>
          </cell>
          <cell r="C1159">
            <v>40</v>
          </cell>
          <cell r="D1159">
            <v>0</v>
          </cell>
          <cell r="E1159">
            <v>0</v>
          </cell>
          <cell r="F1159">
            <v>0</v>
          </cell>
          <cell r="G1159">
            <v>0</v>
          </cell>
        </row>
        <row r="1160">
          <cell r="B1160">
            <v>76</v>
          </cell>
          <cell r="C1160">
            <v>42</v>
          </cell>
          <cell r="D1160">
            <v>0</v>
          </cell>
          <cell r="E1160">
            <v>0</v>
          </cell>
          <cell r="F1160">
            <v>0</v>
          </cell>
          <cell r="G1160">
            <v>0</v>
          </cell>
        </row>
        <row r="1161">
          <cell r="B1161">
            <v>76</v>
          </cell>
          <cell r="C1161">
            <v>44</v>
          </cell>
          <cell r="D1161">
            <v>0</v>
          </cell>
          <cell r="E1161">
            <v>0</v>
          </cell>
          <cell r="F1161">
            <v>0</v>
          </cell>
          <cell r="G1161">
            <v>0</v>
          </cell>
        </row>
        <row r="1162">
          <cell r="B1162">
            <v>76</v>
          </cell>
          <cell r="C1162">
            <v>46</v>
          </cell>
          <cell r="D1162">
            <v>0</v>
          </cell>
          <cell r="E1162">
            <v>0</v>
          </cell>
          <cell r="F1162">
            <v>0</v>
          </cell>
          <cell r="G1162">
            <v>0</v>
          </cell>
        </row>
        <row r="1163">
          <cell r="B1163">
            <v>76</v>
          </cell>
          <cell r="C1163">
            <v>48</v>
          </cell>
          <cell r="D1163">
            <v>0</v>
          </cell>
          <cell r="E1163">
            <v>0</v>
          </cell>
          <cell r="F1163">
            <v>0</v>
          </cell>
          <cell r="G1163">
            <v>0</v>
          </cell>
        </row>
        <row r="1164">
          <cell r="B1164">
            <v>76</v>
          </cell>
          <cell r="D1164">
            <v>0</v>
          </cell>
          <cell r="E1164">
            <v>0</v>
          </cell>
          <cell r="F1164">
            <v>0</v>
          </cell>
          <cell r="G1164">
            <v>0</v>
          </cell>
        </row>
        <row r="1165">
          <cell r="B1165">
            <v>77</v>
          </cell>
          <cell r="C1165">
            <v>2.5</v>
          </cell>
          <cell r="D1165">
            <v>0</v>
          </cell>
          <cell r="E1165">
            <v>0</v>
          </cell>
          <cell r="F1165">
            <v>0</v>
          </cell>
          <cell r="G1165">
            <v>0</v>
          </cell>
        </row>
        <row r="1166">
          <cell r="B1166">
            <v>77</v>
          </cell>
          <cell r="C1166">
            <v>3</v>
          </cell>
          <cell r="D1166">
            <v>0</v>
          </cell>
          <cell r="E1166">
            <v>0</v>
          </cell>
          <cell r="F1166">
            <v>0</v>
          </cell>
          <cell r="G1166">
            <v>0</v>
          </cell>
        </row>
        <row r="1167">
          <cell r="B1167">
            <v>77</v>
          </cell>
          <cell r="C1167">
            <v>4</v>
          </cell>
          <cell r="D1167">
            <v>0</v>
          </cell>
          <cell r="E1167">
            <v>0</v>
          </cell>
          <cell r="F1167">
            <v>0</v>
          </cell>
          <cell r="G1167">
            <v>0</v>
          </cell>
        </row>
        <row r="1168">
          <cell r="B1168">
            <v>77</v>
          </cell>
          <cell r="C1168">
            <v>5</v>
          </cell>
          <cell r="D1168">
            <v>0</v>
          </cell>
          <cell r="E1168">
            <v>0</v>
          </cell>
          <cell r="F1168">
            <v>0</v>
          </cell>
          <cell r="G1168">
            <v>0</v>
          </cell>
        </row>
        <row r="1169">
          <cell r="B1169">
            <v>77</v>
          </cell>
          <cell r="C1169">
            <v>6</v>
          </cell>
          <cell r="D1169">
            <v>0</v>
          </cell>
          <cell r="E1169">
            <v>0</v>
          </cell>
          <cell r="F1169">
            <v>0</v>
          </cell>
          <cell r="G1169">
            <v>0</v>
          </cell>
        </row>
        <row r="1170">
          <cell r="B1170">
            <v>77</v>
          </cell>
          <cell r="C1170">
            <v>8</v>
          </cell>
          <cell r="D1170">
            <v>0</v>
          </cell>
          <cell r="E1170">
            <v>0</v>
          </cell>
          <cell r="F1170">
            <v>0</v>
          </cell>
          <cell r="G1170">
            <v>0</v>
          </cell>
        </row>
        <row r="1171">
          <cell r="B1171">
            <v>77</v>
          </cell>
          <cell r="C1171">
            <v>10</v>
          </cell>
          <cell r="D1171">
            <v>0</v>
          </cell>
          <cell r="E1171">
            <v>0</v>
          </cell>
          <cell r="F1171">
            <v>0</v>
          </cell>
          <cell r="G1171">
            <v>0</v>
          </cell>
        </row>
        <row r="1172">
          <cell r="B1172">
            <v>77</v>
          </cell>
          <cell r="C1172">
            <v>12</v>
          </cell>
          <cell r="D1172">
            <v>0</v>
          </cell>
          <cell r="E1172">
            <v>0</v>
          </cell>
          <cell r="F1172">
            <v>0</v>
          </cell>
          <cell r="G1172">
            <v>0</v>
          </cell>
        </row>
        <row r="1173">
          <cell r="B1173">
            <v>77</v>
          </cell>
          <cell r="C1173">
            <v>14</v>
          </cell>
          <cell r="D1173">
            <v>0</v>
          </cell>
          <cell r="E1173">
            <v>0</v>
          </cell>
          <cell r="F1173">
            <v>0</v>
          </cell>
          <cell r="G1173">
            <v>0</v>
          </cell>
        </row>
        <row r="1174">
          <cell r="B1174">
            <v>77</v>
          </cell>
          <cell r="C1174">
            <v>16</v>
          </cell>
          <cell r="D1174">
            <v>0</v>
          </cell>
          <cell r="E1174">
            <v>0</v>
          </cell>
          <cell r="F1174">
            <v>0</v>
          </cell>
          <cell r="G1174">
            <v>0</v>
          </cell>
        </row>
        <row r="1175">
          <cell r="B1175">
            <v>77</v>
          </cell>
          <cell r="C1175">
            <v>18</v>
          </cell>
          <cell r="D1175">
            <v>0</v>
          </cell>
          <cell r="E1175">
            <v>0</v>
          </cell>
          <cell r="F1175">
            <v>0</v>
          </cell>
          <cell r="G1175">
            <v>0</v>
          </cell>
        </row>
        <row r="1176">
          <cell r="B1176">
            <v>77</v>
          </cell>
          <cell r="C1176">
            <v>20</v>
          </cell>
          <cell r="D1176">
            <v>0</v>
          </cell>
          <cell r="E1176">
            <v>0</v>
          </cell>
          <cell r="F1176">
            <v>0</v>
          </cell>
          <cell r="G1176">
            <v>0</v>
          </cell>
        </row>
        <row r="1177">
          <cell r="B1177">
            <v>77</v>
          </cell>
          <cell r="C1177">
            <v>22</v>
          </cell>
          <cell r="D1177">
            <v>0</v>
          </cell>
          <cell r="E1177">
            <v>0</v>
          </cell>
          <cell r="F1177">
            <v>0</v>
          </cell>
          <cell r="G1177">
            <v>0</v>
          </cell>
        </row>
        <row r="1178">
          <cell r="B1178">
            <v>77</v>
          </cell>
          <cell r="C1178">
            <v>24</v>
          </cell>
          <cell r="D1178">
            <v>0</v>
          </cell>
          <cell r="E1178">
            <v>0</v>
          </cell>
          <cell r="F1178">
            <v>0</v>
          </cell>
          <cell r="G1178">
            <v>0</v>
          </cell>
        </row>
        <row r="1179">
          <cell r="B1179">
            <v>77</v>
          </cell>
          <cell r="C1179">
            <v>26</v>
          </cell>
          <cell r="D1179">
            <v>0</v>
          </cell>
          <cell r="E1179">
            <v>0</v>
          </cell>
          <cell r="F1179">
            <v>0</v>
          </cell>
          <cell r="G1179">
            <v>0</v>
          </cell>
        </row>
        <row r="1180">
          <cell r="B1180">
            <v>77</v>
          </cell>
          <cell r="C1180">
            <v>28</v>
          </cell>
          <cell r="D1180">
            <v>0</v>
          </cell>
          <cell r="E1180">
            <v>0</v>
          </cell>
          <cell r="F1180">
            <v>0</v>
          </cell>
          <cell r="G1180">
            <v>0</v>
          </cell>
        </row>
        <row r="1181">
          <cell r="B1181">
            <v>77</v>
          </cell>
          <cell r="C1181">
            <v>30</v>
          </cell>
          <cell r="D1181">
            <v>0</v>
          </cell>
          <cell r="E1181">
            <v>0</v>
          </cell>
          <cell r="F1181">
            <v>0</v>
          </cell>
          <cell r="G1181">
            <v>0</v>
          </cell>
        </row>
        <row r="1182">
          <cell r="B1182">
            <v>77</v>
          </cell>
          <cell r="C1182">
            <v>32</v>
          </cell>
          <cell r="D1182">
            <v>0</v>
          </cell>
          <cell r="E1182">
            <v>0</v>
          </cell>
          <cell r="F1182">
            <v>0</v>
          </cell>
          <cell r="G1182">
            <v>0</v>
          </cell>
        </row>
        <row r="1183">
          <cell r="B1183">
            <v>77</v>
          </cell>
          <cell r="C1183">
            <v>34</v>
          </cell>
          <cell r="D1183">
            <v>0</v>
          </cell>
          <cell r="E1183">
            <v>0</v>
          </cell>
          <cell r="F1183">
            <v>0</v>
          </cell>
          <cell r="G1183">
            <v>0</v>
          </cell>
        </row>
        <row r="1184">
          <cell r="B1184">
            <v>77</v>
          </cell>
          <cell r="C1184">
            <v>36</v>
          </cell>
          <cell r="D1184">
            <v>0</v>
          </cell>
          <cell r="E1184">
            <v>0</v>
          </cell>
          <cell r="F1184">
            <v>0</v>
          </cell>
          <cell r="G1184">
            <v>0</v>
          </cell>
        </row>
        <row r="1185">
          <cell r="B1185">
            <v>77</v>
          </cell>
          <cell r="C1185">
            <v>38</v>
          </cell>
          <cell r="D1185">
            <v>0</v>
          </cell>
          <cell r="E1185">
            <v>0</v>
          </cell>
          <cell r="F1185">
            <v>0</v>
          </cell>
          <cell r="G1185">
            <v>0</v>
          </cell>
        </row>
        <row r="1186">
          <cell r="B1186">
            <v>77</v>
          </cell>
          <cell r="C1186">
            <v>40</v>
          </cell>
          <cell r="D1186">
            <v>0</v>
          </cell>
          <cell r="E1186">
            <v>0</v>
          </cell>
          <cell r="F1186">
            <v>0</v>
          </cell>
          <cell r="G1186">
            <v>0</v>
          </cell>
        </row>
        <row r="1187">
          <cell r="B1187">
            <v>77</v>
          </cell>
          <cell r="C1187">
            <v>42</v>
          </cell>
          <cell r="D1187">
            <v>0</v>
          </cell>
          <cell r="E1187">
            <v>0</v>
          </cell>
          <cell r="F1187">
            <v>0</v>
          </cell>
          <cell r="G1187">
            <v>0</v>
          </cell>
        </row>
        <row r="1188">
          <cell r="B1188">
            <v>77</v>
          </cell>
          <cell r="C1188">
            <v>44</v>
          </cell>
          <cell r="D1188">
            <v>0</v>
          </cell>
          <cell r="E1188">
            <v>0</v>
          </cell>
          <cell r="F1188">
            <v>0</v>
          </cell>
          <cell r="G1188">
            <v>0</v>
          </cell>
        </row>
        <row r="1189">
          <cell r="B1189">
            <v>77</v>
          </cell>
          <cell r="C1189">
            <v>46</v>
          </cell>
          <cell r="D1189">
            <v>0</v>
          </cell>
          <cell r="E1189">
            <v>0</v>
          </cell>
          <cell r="F1189">
            <v>0</v>
          </cell>
          <cell r="G1189">
            <v>0</v>
          </cell>
        </row>
        <row r="1190">
          <cell r="B1190">
            <v>77</v>
          </cell>
          <cell r="C1190">
            <v>48</v>
          </cell>
          <cell r="D1190">
            <v>0</v>
          </cell>
          <cell r="E1190">
            <v>0</v>
          </cell>
          <cell r="F1190">
            <v>0</v>
          </cell>
          <cell r="G1190">
            <v>0</v>
          </cell>
        </row>
        <row r="1191">
          <cell r="B1191">
            <v>77</v>
          </cell>
          <cell r="D1191">
            <v>0</v>
          </cell>
          <cell r="E1191">
            <v>0</v>
          </cell>
          <cell r="F1191">
            <v>0</v>
          </cell>
          <cell r="G1191">
            <v>0</v>
          </cell>
        </row>
        <row r="1192">
          <cell r="B1192">
            <v>78</v>
          </cell>
          <cell r="C1192">
            <v>2.5</v>
          </cell>
          <cell r="D1192">
            <v>0</v>
          </cell>
          <cell r="E1192">
            <v>0</v>
          </cell>
          <cell r="F1192">
            <v>0</v>
          </cell>
          <cell r="G1192">
            <v>0</v>
          </cell>
        </row>
        <row r="1193">
          <cell r="B1193">
            <v>78</v>
          </cell>
          <cell r="C1193">
            <v>3</v>
          </cell>
          <cell r="D1193">
            <v>0</v>
          </cell>
          <cell r="E1193">
            <v>0</v>
          </cell>
          <cell r="F1193">
            <v>0</v>
          </cell>
          <cell r="G1193">
            <v>0</v>
          </cell>
        </row>
        <row r="1194">
          <cell r="B1194">
            <v>78</v>
          </cell>
          <cell r="C1194">
            <v>4</v>
          </cell>
          <cell r="D1194">
            <v>0</v>
          </cell>
          <cell r="E1194">
            <v>0</v>
          </cell>
          <cell r="F1194">
            <v>0</v>
          </cell>
          <cell r="G1194">
            <v>0</v>
          </cell>
        </row>
        <row r="1195">
          <cell r="B1195">
            <v>78</v>
          </cell>
          <cell r="C1195">
            <v>5</v>
          </cell>
          <cell r="D1195">
            <v>0</v>
          </cell>
          <cell r="E1195">
            <v>0</v>
          </cell>
          <cell r="F1195">
            <v>0</v>
          </cell>
          <cell r="G1195">
            <v>0</v>
          </cell>
        </row>
        <row r="1196">
          <cell r="B1196">
            <v>78</v>
          </cell>
          <cell r="C1196">
            <v>6</v>
          </cell>
          <cell r="D1196">
            <v>0</v>
          </cell>
          <cell r="E1196">
            <v>0</v>
          </cell>
          <cell r="F1196">
            <v>0</v>
          </cell>
          <cell r="G1196">
            <v>0</v>
          </cell>
        </row>
        <row r="1197">
          <cell r="B1197">
            <v>78</v>
          </cell>
          <cell r="C1197">
            <v>8</v>
          </cell>
          <cell r="D1197">
            <v>0</v>
          </cell>
          <cell r="E1197">
            <v>0</v>
          </cell>
          <cell r="F1197">
            <v>0</v>
          </cell>
          <cell r="G1197">
            <v>0</v>
          </cell>
        </row>
        <row r="1198">
          <cell r="B1198">
            <v>78</v>
          </cell>
          <cell r="C1198">
            <v>10</v>
          </cell>
          <cell r="D1198">
            <v>0</v>
          </cell>
          <cell r="E1198">
            <v>0</v>
          </cell>
          <cell r="F1198">
            <v>0</v>
          </cell>
          <cell r="G1198">
            <v>0</v>
          </cell>
        </row>
        <row r="1199">
          <cell r="B1199">
            <v>78</v>
          </cell>
          <cell r="C1199">
            <v>12</v>
          </cell>
          <cell r="D1199">
            <v>0</v>
          </cell>
          <cell r="E1199">
            <v>0</v>
          </cell>
          <cell r="F1199">
            <v>0</v>
          </cell>
          <cell r="G1199">
            <v>0</v>
          </cell>
        </row>
        <row r="1200">
          <cell r="B1200">
            <v>78</v>
          </cell>
          <cell r="C1200">
            <v>14</v>
          </cell>
          <cell r="D1200">
            <v>0</v>
          </cell>
          <cell r="E1200">
            <v>0</v>
          </cell>
          <cell r="F1200">
            <v>0</v>
          </cell>
          <cell r="G1200">
            <v>0</v>
          </cell>
        </row>
        <row r="1201">
          <cell r="B1201">
            <v>78</v>
          </cell>
          <cell r="C1201">
            <v>16</v>
          </cell>
          <cell r="D1201">
            <v>0</v>
          </cell>
          <cell r="E1201">
            <v>0</v>
          </cell>
          <cell r="F1201">
            <v>0</v>
          </cell>
          <cell r="G1201">
            <v>0</v>
          </cell>
        </row>
        <row r="1202">
          <cell r="B1202">
            <v>78</v>
          </cell>
          <cell r="C1202">
            <v>18</v>
          </cell>
          <cell r="D1202">
            <v>0</v>
          </cell>
          <cell r="E1202">
            <v>0</v>
          </cell>
          <cell r="F1202">
            <v>0</v>
          </cell>
          <cell r="G1202">
            <v>0</v>
          </cell>
        </row>
        <row r="1203">
          <cell r="B1203">
            <v>78</v>
          </cell>
          <cell r="C1203">
            <v>20</v>
          </cell>
          <cell r="D1203">
            <v>0</v>
          </cell>
          <cell r="E1203">
            <v>0</v>
          </cell>
          <cell r="F1203">
            <v>0</v>
          </cell>
          <cell r="G1203">
            <v>0</v>
          </cell>
        </row>
        <row r="1204">
          <cell r="B1204">
            <v>78</v>
          </cell>
          <cell r="C1204">
            <v>22</v>
          </cell>
          <cell r="D1204">
            <v>0</v>
          </cell>
          <cell r="E1204">
            <v>0</v>
          </cell>
          <cell r="F1204">
            <v>0</v>
          </cell>
          <cell r="G1204">
            <v>0</v>
          </cell>
        </row>
        <row r="1205">
          <cell r="B1205">
            <v>78</v>
          </cell>
          <cell r="C1205">
            <v>24</v>
          </cell>
          <cell r="D1205">
            <v>0</v>
          </cell>
          <cell r="E1205">
            <v>0</v>
          </cell>
          <cell r="F1205">
            <v>0</v>
          </cell>
          <cell r="G1205">
            <v>0</v>
          </cell>
        </row>
        <row r="1206">
          <cell r="B1206">
            <v>78</v>
          </cell>
          <cell r="C1206">
            <v>26</v>
          </cell>
          <cell r="D1206">
            <v>0</v>
          </cell>
          <cell r="E1206">
            <v>0</v>
          </cell>
          <cell r="F1206">
            <v>0</v>
          </cell>
          <cell r="G1206">
            <v>0</v>
          </cell>
        </row>
        <row r="1207">
          <cell r="B1207">
            <v>78</v>
          </cell>
          <cell r="C1207">
            <v>28</v>
          </cell>
          <cell r="D1207">
            <v>0</v>
          </cell>
          <cell r="E1207">
            <v>0</v>
          </cell>
          <cell r="F1207">
            <v>0</v>
          </cell>
          <cell r="G1207">
            <v>0</v>
          </cell>
        </row>
        <row r="1208">
          <cell r="B1208">
            <v>78</v>
          </cell>
          <cell r="C1208">
            <v>30</v>
          </cell>
          <cell r="D1208">
            <v>0</v>
          </cell>
          <cell r="E1208">
            <v>0</v>
          </cell>
          <cell r="F1208">
            <v>0</v>
          </cell>
          <cell r="G1208">
            <v>0</v>
          </cell>
        </row>
        <row r="1209">
          <cell r="B1209">
            <v>78</v>
          </cell>
          <cell r="C1209">
            <v>32</v>
          </cell>
          <cell r="D1209">
            <v>0</v>
          </cell>
          <cell r="E1209">
            <v>0</v>
          </cell>
          <cell r="F1209">
            <v>0</v>
          </cell>
          <cell r="G1209">
            <v>0</v>
          </cell>
        </row>
        <row r="1210">
          <cell r="B1210">
            <v>78</v>
          </cell>
          <cell r="C1210">
            <v>34</v>
          </cell>
          <cell r="D1210">
            <v>0</v>
          </cell>
          <cell r="E1210">
            <v>0</v>
          </cell>
          <cell r="F1210">
            <v>0</v>
          </cell>
          <cell r="G1210">
            <v>0</v>
          </cell>
        </row>
        <row r="1211">
          <cell r="B1211">
            <v>78</v>
          </cell>
          <cell r="C1211">
            <v>36</v>
          </cell>
          <cell r="D1211">
            <v>0</v>
          </cell>
          <cell r="E1211">
            <v>0</v>
          </cell>
          <cell r="F1211">
            <v>0</v>
          </cell>
          <cell r="G1211">
            <v>0</v>
          </cell>
        </row>
        <row r="1212">
          <cell r="B1212">
            <v>78</v>
          </cell>
          <cell r="C1212">
            <v>38</v>
          </cell>
          <cell r="D1212">
            <v>0</v>
          </cell>
          <cell r="E1212">
            <v>0</v>
          </cell>
          <cell r="F1212">
            <v>0</v>
          </cell>
          <cell r="G1212">
            <v>0</v>
          </cell>
        </row>
        <row r="1213">
          <cell r="B1213">
            <v>78</v>
          </cell>
          <cell r="C1213">
            <v>40</v>
          </cell>
          <cell r="D1213">
            <v>0</v>
          </cell>
          <cell r="E1213">
            <v>0</v>
          </cell>
          <cell r="F1213">
            <v>0</v>
          </cell>
          <cell r="G1213">
            <v>0</v>
          </cell>
        </row>
        <row r="1214">
          <cell r="B1214">
            <v>78</v>
          </cell>
          <cell r="C1214">
            <v>42</v>
          </cell>
          <cell r="D1214">
            <v>0</v>
          </cell>
          <cell r="E1214">
            <v>0</v>
          </cell>
          <cell r="F1214">
            <v>0</v>
          </cell>
          <cell r="G1214">
            <v>0</v>
          </cell>
        </row>
        <row r="1215">
          <cell r="B1215">
            <v>78</v>
          </cell>
          <cell r="C1215">
            <v>44</v>
          </cell>
          <cell r="D1215">
            <v>0</v>
          </cell>
          <cell r="E1215">
            <v>0</v>
          </cell>
          <cell r="F1215">
            <v>0</v>
          </cell>
          <cell r="G1215">
            <v>0</v>
          </cell>
        </row>
        <row r="1216">
          <cell r="B1216">
            <v>78</v>
          </cell>
          <cell r="C1216">
            <v>46</v>
          </cell>
          <cell r="D1216">
            <v>0</v>
          </cell>
          <cell r="E1216">
            <v>0</v>
          </cell>
          <cell r="F1216">
            <v>0</v>
          </cell>
          <cell r="G1216">
            <v>0</v>
          </cell>
        </row>
        <row r="1217">
          <cell r="B1217">
            <v>78</v>
          </cell>
          <cell r="C1217">
            <v>48</v>
          </cell>
          <cell r="D1217">
            <v>0</v>
          </cell>
          <cell r="E1217">
            <v>0</v>
          </cell>
          <cell r="F1217">
            <v>0</v>
          </cell>
          <cell r="G1217">
            <v>0</v>
          </cell>
        </row>
        <row r="1218">
          <cell r="B1218">
            <v>78</v>
          </cell>
          <cell r="D1218">
            <v>0</v>
          </cell>
          <cell r="E1218">
            <v>0</v>
          </cell>
          <cell r="F1218">
            <v>0</v>
          </cell>
          <cell r="G1218">
            <v>0</v>
          </cell>
        </row>
        <row r="1219">
          <cell r="B1219">
            <v>80</v>
          </cell>
          <cell r="C1219">
            <v>2.5</v>
          </cell>
          <cell r="D1219">
            <v>0</v>
          </cell>
          <cell r="E1219">
            <v>0</v>
          </cell>
          <cell r="F1219">
            <v>0</v>
          </cell>
          <cell r="G1219">
            <v>0</v>
          </cell>
        </row>
        <row r="1220">
          <cell r="B1220">
            <v>80</v>
          </cell>
          <cell r="C1220">
            <v>3</v>
          </cell>
          <cell r="D1220">
            <v>0</v>
          </cell>
          <cell r="E1220">
            <v>0</v>
          </cell>
          <cell r="F1220">
            <v>0</v>
          </cell>
          <cell r="G1220">
            <v>0</v>
          </cell>
        </row>
        <row r="1221">
          <cell r="B1221">
            <v>80</v>
          </cell>
          <cell r="C1221">
            <v>4</v>
          </cell>
          <cell r="D1221">
            <v>0</v>
          </cell>
          <cell r="E1221">
            <v>0</v>
          </cell>
          <cell r="F1221">
            <v>0</v>
          </cell>
          <cell r="G1221">
            <v>0</v>
          </cell>
        </row>
        <row r="1222">
          <cell r="B1222">
            <v>80</v>
          </cell>
          <cell r="C1222">
            <v>5</v>
          </cell>
          <cell r="D1222">
            <v>0</v>
          </cell>
          <cell r="E1222">
            <v>0</v>
          </cell>
          <cell r="F1222">
            <v>0</v>
          </cell>
          <cell r="G1222">
            <v>0</v>
          </cell>
        </row>
        <row r="1223">
          <cell r="B1223">
            <v>80</v>
          </cell>
          <cell r="C1223">
            <v>6</v>
          </cell>
          <cell r="D1223">
            <v>0</v>
          </cell>
          <cell r="E1223">
            <v>0</v>
          </cell>
          <cell r="F1223">
            <v>0</v>
          </cell>
          <cell r="G1223">
            <v>0</v>
          </cell>
        </row>
        <row r="1224">
          <cell r="B1224">
            <v>80</v>
          </cell>
          <cell r="C1224">
            <v>8</v>
          </cell>
          <cell r="D1224">
            <v>0</v>
          </cell>
          <cell r="E1224">
            <v>0</v>
          </cell>
          <cell r="F1224">
            <v>0</v>
          </cell>
          <cell r="G1224">
            <v>0</v>
          </cell>
        </row>
        <row r="1225">
          <cell r="B1225">
            <v>80</v>
          </cell>
          <cell r="C1225">
            <v>10</v>
          </cell>
          <cell r="D1225">
            <v>0</v>
          </cell>
          <cell r="E1225">
            <v>0</v>
          </cell>
          <cell r="F1225">
            <v>0</v>
          </cell>
          <cell r="G1225">
            <v>0</v>
          </cell>
        </row>
        <row r="1226">
          <cell r="B1226">
            <v>80</v>
          </cell>
          <cell r="C1226">
            <v>12</v>
          </cell>
          <cell r="D1226">
            <v>0</v>
          </cell>
          <cell r="E1226">
            <v>0</v>
          </cell>
          <cell r="F1226">
            <v>0</v>
          </cell>
          <cell r="G1226">
            <v>0</v>
          </cell>
        </row>
        <row r="1227">
          <cell r="B1227">
            <v>80</v>
          </cell>
          <cell r="C1227">
            <v>14</v>
          </cell>
          <cell r="D1227">
            <v>0</v>
          </cell>
          <cell r="E1227">
            <v>0</v>
          </cell>
          <cell r="F1227">
            <v>0</v>
          </cell>
          <cell r="G1227">
            <v>0</v>
          </cell>
        </row>
        <row r="1228">
          <cell r="B1228">
            <v>80</v>
          </cell>
          <cell r="C1228">
            <v>16</v>
          </cell>
          <cell r="D1228">
            <v>0</v>
          </cell>
          <cell r="E1228">
            <v>0</v>
          </cell>
          <cell r="F1228">
            <v>0</v>
          </cell>
          <cell r="G1228">
            <v>0</v>
          </cell>
        </row>
        <row r="1229">
          <cell r="B1229">
            <v>80</v>
          </cell>
          <cell r="C1229">
            <v>18</v>
          </cell>
          <cell r="D1229">
            <v>0</v>
          </cell>
          <cell r="E1229">
            <v>0</v>
          </cell>
          <cell r="F1229">
            <v>0</v>
          </cell>
          <cell r="G1229">
            <v>0</v>
          </cell>
        </row>
        <row r="1230">
          <cell r="B1230">
            <v>80</v>
          </cell>
          <cell r="C1230">
            <v>20</v>
          </cell>
          <cell r="D1230">
            <v>0</v>
          </cell>
          <cell r="E1230">
            <v>0</v>
          </cell>
          <cell r="F1230">
            <v>0</v>
          </cell>
          <cell r="G1230">
            <v>0</v>
          </cell>
        </row>
        <row r="1231">
          <cell r="B1231">
            <v>80</v>
          </cell>
          <cell r="C1231">
            <v>22</v>
          </cell>
          <cell r="D1231">
            <v>0</v>
          </cell>
          <cell r="E1231">
            <v>0</v>
          </cell>
          <cell r="F1231">
            <v>0</v>
          </cell>
          <cell r="G1231">
            <v>0</v>
          </cell>
        </row>
        <row r="1232">
          <cell r="B1232">
            <v>80</v>
          </cell>
          <cell r="C1232">
            <v>24</v>
          </cell>
          <cell r="D1232">
            <v>0</v>
          </cell>
          <cell r="E1232">
            <v>0</v>
          </cell>
          <cell r="F1232">
            <v>0</v>
          </cell>
          <cell r="G1232">
            <v>0</v>
          </cell>
        </row>
        <row r="1233">
          <cell r="B1233">
            <v>80</v>
          </cell>
          <cell r="C1233">
            <v>26</v>
          </cell>
          <cell r="D1233">
            <v>0</v>
          </cell>
          <cell r="E1233">
            <v>0</v>
          </cell>
          <cell r="F1233">
            <v>0</v>
          </cell>
          <cell r="G1233">
            <v>0</v>
          </cell>
        </row>
        <row r="1234">
          <cell r="B1234">
            <v>80</v>
          </cell>
          <cell r="C1234">
            <v>28</v>
          </cell>
          <cell r="D1234">
            <v>0</v>
          </cell>
          <cell r="E1234">
            <v>0</v>
          </cell>
          <cell r="F1234">
            <v>0</v>
          </cell>
          <cell r="G1234">
            <v>0</v>
          </cell>
        </row>
        <row r="1235">
          <cell r="B1235">
            <v>80</v>
          </cell>
          <cell r="C1235">
            <v>30</v>
          </cell>
          <cell r="D1235">
            <v>0</v>
          </cell>
          <cell r="E1235">
            <v>0</v>
          </cell>
          <cell r="F1235">
            <v>0</v>
          </cell>
          <cell r="G1235">
            <v>0</v>
          </cell>
        </row>
        <row r="1236">
          <cell r="B1236">
            <v>80</v>
          </cell>
          <cell r="C1236">
            <v>32</v>
          </cell>
          <cell r="D1236">
            <v>0</v>
          </cell>
          <cell r="E1236">
            <v>0</v>
          </cell>
          <cell r="F1236">
            <v>0</v>
          </cell>
          <cell r="G1236">
            <v>0</v>
          </cell>
        </row>
        <row r="1237">
          <cell r="B1237">
            <v>80</v>
          </cell>
          <cell r="C1237">
            <v>34</v>
          </cell>
          <cell r="D1237">
            <v>0</v>
          </cell>
          <cell r="E1237">
            <v>0</v>
          </cell>
          <cell r="F1237">
            <v>0</v>
          </cell>
          <cell r="G1237">
            <v>0</v>
          </cell>
        </row>
        <row r="1238">
          <cell r="B1238">
            <v>80</v>
          </cell>
          <cell r="C1238">
            <v>36</v>
          </cell>
          <cell r="D1238">
            <v>0</v>
          </cell>
          <cell r="E1238">
            <v>0</v>
          </cell>
          <cell r="F1238">
            <v>0</v>
          </cell>
          <cell r="G1238">
            <v>0</v>
          </cell>
        </row>
        <row r="1239">
          <cell r="B1239">
            <v>80</v>
          </cell>
          <cell r="C1239">
            <v>38</v>
          </cell>
          <cell r="D1239">
            <v>0</v>
          </cell>
          <cell r="E1239">
            <v>0</v>
          </cell>
          <cell r="F1239">
            <v>0</v>
          </cell>
          <cell r="G1239">
            <v>0</v>
          </cell>
        </row>
        <row r="1240">
          <cell r="B1240">
            <v>80</v>
          </cell>
          <cell r="C1240">
            <v>40</v>
          </cell>
          <cell r="D1240">
            <v>0</v>
          </cell>
          <cell r="E1240">
            <v>0</v>
          </cell>
          <cell r="F1240">
            <v>0</v>
          </cell>
          <cell r="G1240">
            <v>0</v>
          </cell>
        </row>
        <row r="1241">
          <cell r="B1241">
            <v>80</v>
          </cell>
          <cell r="C1241">
            <v>42</v>
          </cell>
          <cell r="D1241">
            <v>0</v>
          </cell>
          <cell r="E1241">
            <v>0</v>
          </cell>
          <cell r="F1241">
            <v>0</v>
          </cell>
          <cell r="G1241">
            <v>0</v>
          </cell>
        </row>
        <row r="1242">
          <cell r="B1242">
            <v>80</v>
          </cell>
          <cell r="C1242">
            <v>44</v>
          </cell>
          <cell r="D1242">
            <v>0</v>
          </cell>
          <cell r="E1242">
            <v>0</v>
          </cell>
          <cell r="F1242">
            <v>0</v>
          </cell>
          <cell r="G1242">
            <v>0</v>
          </cell>
        </row>
        <row r="1243">
          <cell r="B1243">
            <v>80</v>
          </cell>
          <cell r="C1243">
            <v>46</v>
          </cell>
          <cell r="D1243">
            <v>0</v>
          </cell>
          <cell r="E1243">
            <v>0</v>
          </cell>
          <cell r="F1243">
            <v>0</v>
          </cell>
          <cell r="G1243">
            <v>0</v>
          </cell>
        </row>
        <row r="1244">
          <cell r="B1244">
            <v>80</v>
          </cell>
          <cell r="C1244">
            <v>48</v>
          </cell>
          <cell r="D1244">
            <v>0</v>
          </cell>
          <cell r="E1244">
            <v>0</v>
          </cell>
          <cell r="F1244">
            <v>0</v>
          </cell>
          <cell r="G1244">
            <v>0</v>
          </cell>
        </row>
        <row r="1245">
          <cell r="B1245">
            <v>80</v>
          </cell>
          <cell r="D1245">
            <v>0</v>
          </cell>
          <cell r="E1245">
            <v>0</v>
          </cell>
          <cell r="F1245">
            <v>0</v>
          </cell>
          <cell r="G1245">
            <v>0</v>
          </cell>
        </row>
        <row r="1246">
          <cell r="B1246">
            <v>81</v>
          </cell>
          <cell r="C1246">
            <v>2.5</v>
          </cell>
          <cell r="D1246">
            <v>0</v>
          </cell>
          <cell r="E1246">
            <v>0</v>
          </cell>
          <cell r="F1246">
            <v>0</v>
          </cell>
          <cell r="G1246">
            <v>0</v>
          </cell>
        </row>
        <row r="1247">
          <cell r="B1247">
            <v>81</v>
          </cell>
          <cell r="C1247">
            <v>3</v>
          </cell>
          <cell r="D1247">
            <v>0</v>
          </cell>
          <cell r="E1247">
            <v>0</v>
          </cell>
          <cell r="F1247">
            <v>0</v>
          </cell>
          <cell r="G1247">
            <v>0</v>
          </cell>
        </row>
        <row r="1248">
          <cell r="B1248">
            <v>81</v>
          </cell>
          <cell r="C1248">
            <v>4</v>
          </cell>
          <cell r="D1248">
            <v>0</v>
          </cell>
          <cell r="E1248">
            <v>0</v>
          </cell>
          <cell r="F1248">
            <v>0</v>
          </cell>
          <cell r="G1248">
            <v>0</v>
          </cell>
        </row>
        <row r="1249">
          <cell r="B1249">
            <v>81</v>
          </cell>
          <cell r="C1249">
            <v>5</v>
          </cell>
          <cell r="D1249">
            <v>0</v>
          </cell>
          <cell r="E1249">
            <v>0</v>
          </cell>
          <cell r="F1249">
            <v>0</v>
          </cell>
          <cell r="G1249">
            <v>0</v>
          </cell>
        </row>
        <row r="1250">
          <cell r="B1250">
            <v>81</v>
          </cell>
          <cell r="C1250">
            <v>6</v>
          </cell>
          <cell r="D1250">
            <v>0</v>
          </cell>
          <cell r="E1250">
            <v>0</v>
          </cell>
          <cell r="F1250">
            <v>0</v>
          </cell>
          <cell r="G1250">
            <v>0</v>
          </cell>
        </row>
        <row r="1251">
          <cell r="B1251">
            <v>81</v>
          </cell>
          <cell r="C1251">
            <v>8</v>
          </cell>
          <cell r="D1251">
            <v>0</v>
          </cell>
          <cell r="E1251">
            <v>0</v>
          </cell>
          <cell r="F1251">
            <v>0</v>
          </cell>
          <cell r="G1251">
            <v>0</v>
          </cell>
        </row>
        <row r="1252">
          <cell r="B1252">
            <v>81</v>
          </cell>
          <cell r="C1252">
            <v>10</v>
          </cell>
          <cell r="D1252">
            <v>0</v>
          </cell>
          <cell r="E1252">
            <v>0</v>
          </cell>
          <cell r="F1252">
            <v>0</v>
          </cell>
          <cell r="G1252">
            <v>0</v>
          </cell>
        </row>
        <row r="1253">
          <cell r="B1253">
            <v>81</v>
          </cell>
          <cell r="C1253">
            <v>12</v>
          </cell>
          <cell r="D1253">
            <v>0</v>
          </cell>
          <cell r="E1253">
            <v>0</v>
          </cell>
          <cell r="F1253">
            <v>0</v>
          </cell>
          <cell r="G1253">
            <v>0</v>
          </cell>
        </row>
        <row r="1254">
          <cell r="B1254">
            <v>81</v>
          </cell>
          <cell r="C1254">
            <v>14</v>
          </cell>
          <cell r="D1254">
            <v>0</v>
          </cell>
          <cell r="E1254">
            <v>0</v>
          </cell>
          <cell r="F1254">
            <v>0</v>
          </cell>
          <cell r="G1254">
            <v>0</v>
          </cell>
        </row>
        <row r="1255">
          <cell r="B1255">
            <v>81</v>
          </cell>
          <cell r="C1255">
            <v>16</v>
          </cell>
          <cell r="D1255">
            <v>0</v>
          </cell>
          <cell r="E1255">
            <v>0</v>
          </cell>
          <cell r="F1255">
            <v>0</v>
          </cell>
          <cell r="G1255">
            <v>0</v>
          </cell>
        </row>
        <row r="1256">
          <cell r="B1256">
            <v>81</v>
          </cell>
          <cell r="C1256">
            <v>18</v>
          </cell>
          <cell r="D1256">
            <v>0</v>
          </cell>
          <cell r="E1256">
            <v>0</v>
          </cell>
          <cell r="F1256">
            <v>0</v>
          </cell>
          <cell r="G1256">
            <v>0</v>
          </cell>
        </row>
        <row r="1257">
          <cell r="B1257">
            <v>81</v>
          </cell>
          <cell r="C1257">
            <v>20</v>
          </cell>
          <cell r="D1257">
            <v>0</v>
          </cell>
          <cell r="E1257">
            <v>0</v>
          </cell>
          <cell r="F1257">
            <v>0</v>
          </cell>
          <cell r="G1257">
            <v>0</v>
          </cell>
        </row>
        <row r="1258">
          <cell r="B1258">
            <v>81</v>
          </cell>
          <cell r="C1258">
            <v>22</v>
          </cell>
          <cell r="D1258">
            <v>0</v>
          </cell>
          <cell r="E1258">
            <v>0</v>
          </cell>
          <cell r="F1258">
            <v>0</v>
          </cell>
          <cell r="G1258">
            <v>0</v>
          </cell>
        </row>
        <row r="1259">
          <cell r="B1259">
            <v>81</v>
          </cell>
          <cell r="C1259">
            <v>24</v>
          </cell>
          <cell r="D1259">
            <v>0</v>
          </cell>
          <cell r="E1259">
            <v>0</v>
          </cell>
          <cell r="F1259">
            <v>0</v>
          </cell>
          <cell r="G1259">
            <v>0</v>
          </cell>
        </row>
        <row r="1260">
          <cell r="B1260">
            <v>81</v>
          </cell>
          <cell r="C1260">
            <v>26</v>
          </cell>
          <cell r="D1260">
            <v>0</v>
          </cell>
          <cell r="E1260">
            <v>0</v>
          </cell>
          <cell r="F1260">
            <v>0</v>
          </cell>
          <cell r="G1260">
            <v>0</v>
          </cell>
        </row>
        <row r="1261">
          <cell r="B1261">
            <v>81</v>
          </cell>
          <cell r="C1261">
            <v>28</v>
          </cell>
          <cell r="D1261">
            <v>0</v>
          </cell>
          <cell r="E1261">
            <v>0</v>
          </cell>
          <cell r="F1261">
            <v>0</v>
          </cell>
          <cell r="G1261">
            <v>0</v>
          </cell>
        </row>
        <row r="1262">
          <cell r="B1262">
            <v>81</v>
          </cell>
          <cell r="C1262">
            <v>30</v>
          </cell>
          <cell r="D1262">
            <v>0</v>
          </cell>
          <cell r="E1262">
            <v>0</v>
          </cell>
          <cell r="F1262">
            <v>0</v>
          </cell>
          <cell r="G1262">
            <v>0</v>
          </cell>
        </row>
        <row r="1263">
          <cell r="B1263">
            <v>81</v>
          </cell>
          <cell r="C1263">
            <v>32</v>
          </cell>
          <cell r="D1263">
            <v>0</v>
          </cell>
          <cell r="E1263">
            <v>0</v>
          </cell>
          <cell r="F1263">
            <v>0</v>
          </cell>
          <cell r="G1263">
            <v>0</v>
          </cell>
        </row>
        <row r="1264">
          <cell r="B1264">
            <v>81</v>
          </cell>
          <cell r="C1264">
            <v>34</v>
          </cell>
          <cell r="D1264">
            <v>0</v>
          </cell>
          <cell r="E1264">
            <v>0</v>
          </cell>
          <cell r="F1264">
            <v>0</v>
          </cell>
          <cell r="G1264">
            <v>0</v>
          </cell>
        </row>
        <row r="1265">
          <cell r="B1265">
            <v>81</v>
          </cell>
          <cell r="C1265">
            <v>36</v>
          </cell>
          <cell r="D1265">
            <v>0</v>
          </cell>
          <cell r="E1265">
            <v>0</v>
          </cell>
          <cell r="F1265">
            <v>0</v>
          </cell>
          <cell r="G1265">
            <v>0</v>
          </cell>
        </row>
        <row r="1266">
          <cell r="B1266">
            <v>81</v>
          </cell>
          <cell r="C1266">
            <v>38</v>
          </cell>
          <cell r="D1266">
            <v>0</v>
          </cell>
          <cell r="E1266">
            <v>0</v>
          </cell>
          <cell r="F1266">
            <v>0</v>
          </cell>
          <cell r="G1266">
            <v>0</v>
          </cell>
        </row>
        <row r="1267">
          <cell r="B1267">
            <v>81</v>
          </cell>
          <cell r="C1267">
            <v>40</v>
          </cell>
          <cell r="D1267">
            <v>0</v>
          </cell>
          <cell r="E1267">
            <v>0</v>
          </cell>
          <cell r="F1267">
            <v>0</v>
          </cell>
          <cell r="G1267">
            <v>0</v>
          </cell>
        </row>
        <row r="1268">
          <cell r="B1268">
            <v>81</v>
          </cell>
          <cell r="C1268">
            <v>42</v>
          </cell>
          <cell r="D1268">
            <v>0</v>
          </cell>
          <cell r="E1268">
            <v>0</v>
          </cell>
          <cell r="F1268">
            <v>0</v>
          </cell>
          <cell r="G1268">
            <v>0</v>
          </cell>
        </row>
        <row r="1269">
          <cell r="B1269">
            <v>81</v>
          </cell>
          <cell r="C1269">
            <v>44</v>
          </cell>
          <cell r="D1269">
            <v>0</v>
          </cell>
          <cell r="E1269">
            <v>0</v>
          </cell>
          <cell r="F1269">
            <v>0</v>
          </cell>
          <cell r="G1269">
            <v>0</v>
          </cell>
        </row>
        <row r="1270">
          <cell r="B1270">
            <v>81</v>
          </cell>
          <cell r="C1270">
            <v>46</v>
          </cell>
          <cell r="D1270">
            <v>0</v>
          </cell>
          <cell r="E1270">
            <v>0</v>
          </cell>
          <cell r="F1270">
            <v>0</v>
          </cell>
          <cell r="G1270">
            <v>0</v>
          </cell>
        </row>
        <row r="1271">
          <cell r="B1271">
            <v>81</v>
          </cell>
          <cell r="C1271">
            <v>48</v>
          </cell>
          <cell r="D1271">
            <v>0</v>
          </cell>
          <cell r="E1271">
            <v>0</v>
          </cell>
          <cell r="F1271">
            <v>0</v>
          </cell>
          <cell r="G1271">
            <v>0</v>
          </cell>
        </row>
        <row r="1272">
          <cell r="B1272">
            <v>81</v>
          </cell>
          <cell r="D1272">
            <v>0</v>
          </cell>
          <cell r="E1272">
            <v>0</v>
          </cell>
          <cell r="F1272">
            <v>0</v>
          </cell>
          <cell r="G1272">
            <v>0</v>
          </cell>
        </row>
        <row r="1273">
          <cell r="B1273">
            <v>82</v>
          </cell>
          <cell r="C1273">
            <v>2.5</v>
          </cell>
          <cell r="D1273">
            <v>0</v>
          </cell>
          <cell r="E1273">
            <v>0</v>
          </cell>
          <cell r="F1273">
            <v>0</v>
          </cell>
          <cell r="G1273">
            <v>0</v>
          </cell>
        </row>
        <row r="1274">
          <cell r="B1274">
            <v>82</v>
          </cell>
          <cell r="C1274">
            <v>3</v>
          </cell>
          <cell r="D1274">
            <v>0</v>
          </cell>
          <cell r="E1274">
            <v>0</v>
          </cell>
          <cell r="F1274">
            <v>0</v>
          </cell>
          <cell r="G1274">
            <v>0</v>
          </cell>
        </row>
        <row r="1275">
          <cell r="B1275">
            <v>82</v>
          </cell>
          <cell r="C1275">
            <v>4</v>
          </cell>
          <cell r="D1275">
            <v>0</v>
          </cell>
          <cell r="E1275">
            <v>0</v>
          </cell>
          <cell r="F1275">
            <v>0</v>
          </cell>
          <cell r="G1275">
            <v>0</v>
          </cell>
        </row>
        <row r="1276">
          <cell r="B1276">
            <v>82</v>
          </cell>
          <cell r="C1276">
            <v>5</v>
          </cell>
          <cell r="D1276">
            <v>0</v>
          </cell>
          <cell r="E1276">
            <v>0</v>
          </cell>
          <cell r="F1276">
            <v>0</v>
          </cell>
          <cell r="G1276">
            <v>0</v>
          </cell>
        </row>
        <row r="1277">
          <cell r="B1277">
            <v>82</v>
          </cell>
          <cell r="C1277">
            <v>6</v>
          </cell>
          <cell r="D1277">
            <v>0</v>
          </cell>
          <cell r="E1277">
            <v>0</v>
          </cell>
          <cell r="F1277">
            <v>0</v>
          </cell>
          <cell r="G1277">
            <v>0</v>
          </cell>
        </row>
        <row r="1278">
          <cell r="B1278">
            <v>82</v>
          </cell>
          <cell r="C1278">
            <v>8</v>
          </cell>
          <cell r="D1278">
            <v>0</v>
          </cell>
          <cell r="E1278">
            <v>0</v>
          </cell>
          <cell r="F1278">
            <v>0</v>
          </cell>
          <cell r="G1278">
            <v>0</v>
          </cell>
        </row>
        <row r="1279">
          <cell r="B1279">
            <v>82</v>
          </cell>
          <cell r="C1279">
            <v>10</v>
          </cell>
          <cell r="D1279">
            <v>0</v>
          </cell>
          <cell r="E1279">
            <v>0</v>
          </cell>
          <cell r="F1279">
            <v>0</v>
          </cell>
          <cell r="G1279">
            <v>0</v>
          </cell>
        </row>
        <row r="1280">
          <cell r="B1280">
            <v>82</v>
          </cell>
          <cell r="C1280">
            <v>12</v>
          </cell>
          <cell r="D1280">
            <v>0</v>
          </cell>
          <cell r="E1280">
            <v>0</v>
          </cell>
          <cell r="F1280">
            <v>0</v>
          </cell>
          <cell r="G1280">
            <v>0</v>
          </cell>
        </row>
        <row r="1281">
          <cell r="B1281">
            <v>82</v>
          </cell>
          <cell r="C1281">
            <v>14</v>
          </cell>
          <cell r="D1281">
            <v>0</v>
          </cell>
          <cell r="E1281">
            <v>0</v>
          </cell>
          <cell r="F1281">
            <v>0</v>
          </cell>
          <cell r="G1281">
            <v>0</v>
          </cell>
        </row>
        <row r="1282">
          <cell r="B1282">
            <v>82</v>
          </cell>
          <cell r="C1282">
            <v>16</v>
          </cell>
          <cell r="D1282">
            <v>0</v>
          </cell>
          <cell r="E1282">
            <v>0</v>
          </cell>
          <cell r="F1282">
            <v>0</v>
          </cell>
          <cell r="G1282">
            <v>0</v>
          </cell>
        </row>
        <row r="1283">
          <cell r="B1283">
            <v>82</v>
          </cell>
          <cell r="C1283">
            <v>18</v>
          </cell>
          <cell r="D1283">
            <v>0</v>
          </cell>
          <cell r="E1283">
            <v>0</v>
          </cell>
          <cell r="F1283">
            <v>0</v>
          </cell>
          <cell r="G1283">
            <v>0</v>
          </cell>
        </row>
        <row r="1284">
          <cell r="B1284">
            <v>82</v>
          </cell>
          <cell r="C1284">
            <v>20</v>
          </cell>
          <cell r="D1284">
            <v>0</v>
          </cell>
          <cell r="E1284">
            <v>0</v>
          </cell>
          <cell r="F1284">
            <v>0</v>
          </cell>
          <cell r="G1284">
            <v>0</v>
          </cell>
        </row>
        <row r="1285">
          <cell r="B1285">
            <v>82</v>
          </cell>
          <cell r="C1285">
            <v>22</v>
          </cell>
          <cell r="D1285">
            <v>0</v>
          </cell>
          <cell r="E1285">
            <v>0</v>
          </cell>
          <cell r="F1285">
            <v>0</v>
          </cell>
          <cell r="G1285">
            <v>0</v>
          </cell>
        </row>
        <row r="1286">
          <cell r="B1286">
            <v>82</v>
          </cell>
          <cell r="C1286">
            <v>24</v>
          </cell>
          <cell r="D1286">
            <v>0</v>
          </cell>
          <cell r="E1286">
            <v>0</v>
          </cell>
          <cell r="F1286">
            <v>0</v>
          </cell>
          <cell r="G1286">
            <v>0</v>
          </cell>
        </row>
        <row r="1287">
          <cell r="B1287">
            <v>82</v>
          </cell>
          <cell r="C1287">
            <v>26</v>
          </cell>
          <cell r="D1287">
            <v>0</v>
          </cell>
          <cell r="E1287">
            <v>0</v>
          </cell>
          <cell r="F1287">
            <v>0</v>
          </cell>
          <cell r="G1287">
            <v>0</v>
          </cell>
        </row>
        <row r="1288">
          <cell r="B1288">
            <v>82</v>
          </cell>
          <cell r="C1288">
            <v>28</v>
          </cell>
          <cell r="D1288">
            <v>0</v>
          </cell>
          <cell r="E1288">
            <v>0</v>
          </cell>
          <cell r="F1288">
            <v>0</v>
          </cell>
          <cell r="G1288">
            <v>0</v>
          </cell>
        </row>
        <row r="1289">
          <cell r="B1289">
            <v>82</v>
          </cell>
          <cell r="C1289">
            <v>30</v>
          </cell>
          <cell r="D1289">
            <v>0</v>
          </cell>
          <cell r="E1289">
            <v>0</v>
          </cell>
          <cell r="F1289">
            <v>0</v>
          </cell>
          <cell r="G1289">
            <v>0</v>
          </cell>
        </row>
        <row r="1290">
          <cell r="B1290">
            <v>82</v>
          </cell>
          <cell r="C1290">
            <v>32</v>
          </cell>
          <cell r="D1290">
            <v>0</v>
          </cell>
          <cell r="E1290">
            <v>0</v>
          </cell>
          <cell r="F1290">
            <v>0</v>
          </cell>
          <cell r="G1290">
            <v>0</v>
          </cell>
        </row>
        <row r="1291">
          <cell r="B1291">
            <v>82</v>
          </cell>
          <cell r="C1291">
            <v>34</v>
          </cell>
          <cell r="D1291">
            <v>0</v>
          </cell>
          <cell r="E1291">
            <v>0</v>
          </cell>
          <cell r="F1291">
            <v>0</v>
          </cell>
          <cell r="G1291">
            <v>0</v>
          </cell>
        </row>
        <row r="1292">
          <cell r="B1292">
            <v>82</v>
          </cell>
          <cell r="C1292">
            <v>36</v>
          </cell>
          <cell r="D1292">
            <v>0</v>
          </cell>
          <cell r="E1292">
            <v>0</v>
          </cell>
          <cell r="F1292">
            <v>0</v>
          </cell>
          <cell r="G1292">
            <v>0</v>
          </cell>
        </row>
        <row r="1293">
          <cell r="B1293">
            <v>82</v>
          </cell>
          <cell r="C1293">
            <v>38</v>
          </cell>
          <cell r="D1293">
            <v>0</v>
          </cell>
          <cell r="E1293">
            <v>0</v>
          </cell>
          <cell r="F1293">
            <v>0</v>
          </cell>
          <cell r="G1293">
            <v>0</v>
          </cell>
        </row>
        <row r="1294">
          <cell r="B1294">
            <v>82</v>
          </cell>
          <cell r="C1294">
            <v>40</v>
          </cell>
          <cell r="D1294">
            <v>0</v>
          </cell>
          <cell r="E1294">
            <v>0</v>
          </cell>
          <cell r="F1294">
            <v>0</v>
          </cell>
          <cell r="G1294">
            <v>0</v>
          </cell>
        </row>
        <row r="1295">
          <cell r="B1295">
            <v>82</v>
          </cell>
          <cell r="C1295">
            <v>42</v>
          </cell>
          <cell r="D1295">
            <v>0</v>
          </cell>
          <cell r="E1295">
            <v>0</v>
          </cell>
          <cell r="F1295">
            <v>0</v>
          </cell>
          <cell r="G1295">
            <v>0</v>
          </cell>
        </row>
        <row r="1296">
          <cell r="B1296">
            <v>82</v>
          </cell>
          <cell r="C1296">
            <v>44</v>
          </cell>
          <cell r="D1296">
            <v>0</v>
          </cell>
          <cell r="E1296">
            <v>0</v>
          </cell>
          <cell r="F1296">
            <v>0</v>
          </cell>
          <cell r="G1296">
            <v>0</v>
          </cell>
        </row>
        <row r="1297">
          <cell r="B1297">
            <v>82</v>
          </cell>
          <cell r="C1297">
            <v>46</v>
          </cell>
          <cell r="D1297">
            <v>0</v>
          </cell>
          <cell r="E1297">
            <v>0</v>
          </cell>
          <cell r="F1297">
            <v>0</v>
          </cell>
          <cell r="G1297">
            <v>0</v>
          </cell>
        </row>
        <row r="1298">
          <cell r="B1298">
            <v>82</v>
          </cell>
          <cell r="C1298">
            <v>48</v>
          </cell>
          <cell r="D1298">
            <v>0</v>
          </cell>
          <cell r="E1298">
            <v>0</v>
          </cell>
          <cell r="F1298">
            <v>0</v>
          </cell>
          <cell r="G1298">
            <v>0</v>
          </cell>
        </row>
        <row r="1299">
          <cell r="B1299">
            <v>82</v>
          </cell>
          <cell r="D1299">
            <v>0</v>
          </cell>
          <cell r="E1299">
            <v>0</v>
          </cell>
          <cell r="F1299">
            <v>0</v>
          </cell>
          <cell r="G1299">
            <v>0</v>
          </cell>
        </row>
        <row r="1300">
          <cell r="B1300">
            <v>83</v>
          </cell>
          <cell r="C1300">
            <v>2.5</v>
          </cell>
          <cell r="D1300">
            <v>0</v>
          </cell>
          <cell r="E1300">
            <v>0</v>
          </cell>
          <cell r="F1300">
            <v>0</v>
          </cell>
          <cell r="G1300">
            <v>0</v>
          </cell>
        </row>
        <row r="1301">
          <cell r="B1301">
            <v>83</v>
          </cell>
          <cell r="C1301">
            <v>3</v>
          </cell>
          <cell r="D1301">
            <v>0</v>
          </cell>
          <cell r="E1301">
            <v>0</v>
          </cell>
          <cell r="F1301">
            <v>0</v>
          </cell>
          <cell r="G1301">
            <v>0</v>
          </cell>
        </row>
        <row r="1302">
          <cell r="B1302">
            <v>83</v>
          </cell>
          <cell r="C1302">
            <v>4</v>
          </cell>
          <cell r="D1302">
            <v>0</v>
          </cell>
          <cell r="E1302">
            <v>0</v>
          </cell>
          <cell r="F1302">
            <v>0</v>
          </cell>
          <cell r="G1302">
            <v>0</v>
          </cell>
        </row>
        <row r="1303">
          <cell r="B1303">
            <v>83</v>
          </cell>
          <cell r="C1303">
            <v>5</v>
          </cell>
          <cell r="D1303">
            <v>0</v>
          </cell>
          <cell r="E1303">
            <v>0</v>
          </cell>
          <cell r="F1303">
            <v>0</v>
          </cell>
          <cell r="G1303">
            <v>0</v>
          </cell>
        </row>
        <row r="1304">
          <cell r="B1304">
            <v>83</v>
          </cell>
          <cell r="C1304">
            <v>6</v>
          </cell>
          <cell r="D1304">
            <v>0</v>
          </cell>
          <cell r="E1304">
            <v>0</v>
          </cell>
          <cell r="F1304">
            <v>0</v>
          </cell>
          <cell r="G1304">
            <v>0</v>
          </cell>
        </row>
        <row r="1305">
          <cell r="B1305">
            <v>83</v>
          </cell>
          <cell r="C1305">
            <v>8</v>
          </cell>
          <cell r="D1305">
            <v>0</v>
          </cell>
          <cell r="E1305">
            <v>0</v>
          </cell>
          <cell r="F1305">
            <v>0</v>
          </cell>
          <cell r="G1305">
            <v>0</v>
          </cell>
        </row>
        <row r="1306">
          <cell r="B1306">
            <v>83</v>
          </cell>
          <cell r="C1306">
            <v>10</v>
          </cell>
          <cell r="D1306">
            <v>0</v>
          </cell>
          <cell r="E1306">
            <v>0</v>
          </cell>
          <cell r="F1306">
            <v>0</v>
          </cell>
          <cell r="G1306">
            <v>0</v>
          </cell>
        </row>
        <row r="1307">
          <cell r="B1307">
            <v>83</v>
          </cell>
          <cell r="C1307">
            <v>12</v>
          </cell>
          <cell r="D1307">
            <v>0</v>
          </cell>
          <cell r="E1307">
            <v>0</v>
          </cell>
          <cell r="F1307">
            <v>0</v>
          </cell>
          <cell r="G1307">
            <v>0</v>
          </cell>
        </row>
        <row r="1308">
          <cell r="B1308">
            <v>83</v>
          </cell>
          <cell r="C1308">
            <v>14</v>
          </cell>
          <cell r="D1308">
            <v>0</v>
          </cell>
          <cell r="E1308">
            <v>0</v>
          </cell>
          <cell r="F1308">
            <v>0</v>
          </cell>
          <cell r="G1308">
            <v>0</v>
          </cell>
        </row>
        <row r="1309">
          <cell r="B1309">
            <v>83</v>
          </cell>
          <cell r="C1309">
            <v>16</v>
          </cell>
          <cell r="D1309">
            <v>0</v>
          </cell>
          <cell r="E1309">
            <v>0</v>
          </cell>
          <cell r="F1309">
            <v>0</v>
          </cell>
          <cell r="G1309">
            <v>0</v>
          </cell>
        </row>
        <row r="1310">
          <cell r="B1310">
            <v>83</v>
          </cell>
          <cell r="C1310">
            <v>18</v>
          </cell>
          <cell r="D1310">
            <v>0</v>
          </cell>
          <cell r="E1310">
            <v>0</v>
          </cell>
          <cell r="F1310">
            <v>0</v>
          </cell>
          <cell r="G1310">
            <v>0</v>
          </cell>
        </row>
        <row r="1311">
          <cell r="B1311">
            <v>83</v>
          </cell>
          <cell r="C1311">
            <v>20</v>
          </cell>
          <cell r="D1311">
            <v>0</v>
          </cell>
          <cell r="E1311">
            <v>0</v>
          </cell>
          <cell r="F1311">
            <v>0</v>
          </cell>
          <cell r="G1311">
            <v>0</v>
          </cell>
        </row>
        <row r="1312">
          <cell r="B1312">
            <v>83</v>
          </cell>
          <cell r="C1312">
            <v>22</v>
          </cell>
          <cell r="D1312">
            <v>0</v>
          </cell>
          <cell r="E1312">
            <v>0</v>
          </cell>
          <cell r="F1312">
            <v>0</v>
          </cell>
          <cell r="G1312">
            <v>0</v>
          </cell>
        </row>
        <row r="1313">
          <cell r="B1313">
            <v>83</v>
          </cell>
          <cell r="C1313">
            <v>24</v>
          </cell>
          <cell r="D1313">
            <v>0</v>
          </cell>
          <cell r="E1313">
            <v>0</v>
          </cell>
          <cell r="F1313">
            <v>0</v>
          </cell>
          <cell r="G1313">
            <v>0</v>
          </cell>
        </row>
        <row r="1314">
          <cell r="B1314">
            <v>83</v>
          </cell>
          <cell r="C1314">
            <v>26</v>
          </cell>
          <cell r="D1314">
            <v>0</v>
          </cell>
          <cell r="E1314">
            <v>0</v>
          </cell>
          <cell r="F1314">
            <v>0</v>
          </cell>
          <cell r="G1314">
            <v>0</v>
          </cell>
        </row>
        <row r="1315">
          <cell r="B1315">
            <v>83</v>
          </cell>
          <cell r="C1315">
            <v>28</v>
          </cell>
          <cell r="D1315">
            <v>0</v>
          </cell>
          <cell r="E1315">
            <v>0</v>
          </cell>
          <cell r="F1315">
            <v>0</v>
          </cell>
          <cell r="G1315">
            <v>0</v>
          </cell>
        </row>
        <row r="1316">
          <cell r="B1316">
            <v>83</v>
          </cell>
          <cell r="C1316">
            <v>30</v>
          </cell>
          <cell r="D1316">
            <v>0</v>
          </cell>
          <cell r="E1316">
            <v>0</v>
          </cell>
          <cell r="F1316">
            <v>0</v>
          </cell>
          <cell r="G1316">
            <v>0</v>
          </cell>
        </row>
        <row r="1317">
          <cell r="B1317">
            <v>83</v>
          </cell>
          <cell r="C1317">
            <v>32</v>
          </cell>
          <cell r="D1317">
            <v>0</v>
          </cell>
          <cell r="E1317">
            <v>0</v>
          </cell>
          <cell r="F1317">
            <v>0</v>
          </cell>
          <cell r="G1317">
            <v>0</v>
          </cell>
        </row>
        <row r="1318">
          <cell r="B1318">
            <v>83</v>
          </cell>
          <cell r="C1318">
            <v>34</v>
          </cell>
          <cell r="D1318">
            <v>0</v>
          </cell>
          <cell r="E1318">
            <v>0</v>
          </cell>
          <cell r="F1318">
            <v>0</v>
          </cell>
          <cell r="G1318">
            <v>0</v>
          </cell>
        </row>
        <row r="1319">
          <cell r="B1319">
            <v>83</v>
          </cell>
          <cell r="C1319">
            <v>36</v>
          </cell>
          <cell r="D1319">
            <v>0</v>
          </cell>
          <cell r="E1319">
            <v>0</v>
          </cell>
          <cell r="F1319">
            <v>0</v>
          </cell>
          <cell r="G1319">
            <v>0</v>
          </cell>
        </row>
        <row r="1320">
          <cell r="B1320">
            <v>83</v>
          </cell>
          <cell r="C1320">
            <v>38</v>
          </cell>
          <cell r="D1320">
            <v>0</v>
          </cell>
          <cell r="E1320">
            <v>0</v>
          </cell>
          <cell r="F1320">
            <v>0</v>
          </cell>
          <cell r="G1320">
            <v>0</v>
          </cell>
        </row>
        <row r="1321">
          <cell r="B1321">
            <v>83</v>
          </cell>
          <cell r="C1321">
            <v>40</v>
          </cell>
          <cell r="D1321">
            <v>0</v>
          </cell>
          <cell r="E1321">
            <v>0</v>
          </cell>
          <cell r="F1321">
            <v>0</v>
          </cell>
          <cell r="G1321">
            <v>0</v>
          </cell>
        </row>
        <row r="1322">
          <cell r="B1322">
            <v>83</v>
          </cell>
          <cell r="C1322">
            <v>42</v>
          </cell>
          <cell r="D1322">
            <v>0</v>
          </cell>
          <cell r="E1322">
            <v>0</v>
          </cell>
          <cell r="F1322">
            <v>0</v>
          </cell>
          <cell r="G1322">
            <v>0</v>
          </cell>
        </row>
        <row r="1323">
          <cell r="B1323">
            <v>83</v>
          </cell>
          <cell r="C1323">
            <v>44</v>
          </cell>
          <cell r="D1323">
            <v>0</v>
          </cell>
          <cell r="E1323">
            <v>0</v>
          </cell>
          <cell r="F1323">
            <v>0</v>
          </cell>
          <cell r="G1323">
            <v>0</v>
          </cell>
        </row>
        <row r="1324">
          <cell r="B1324">
            <v>83</v>
          </cell>
          <cell r="C1324">
            <v>46</v>
          </cell>
          <cell r="D1324">
            <v>0</v>
          </cell>
          <cell r="E1324">
            <v>0</v>
          </cell>
          <cell r="F1324">
            <v>0</v>
          </cell>
          <cell r="G1324">
            <v>0</v>
          </cell>
        </row>
        <row r="1325">
          <cell r="B1325">
            <v>83</v>
          </cell>
          <cell r="C1325">
            <v>48</v>
          </cell>
          <cell r="D1325">
            <v>0</v>
          </cell>
          <cell r="E1325">
            <v>0</v>
          </cell>
          <cell r="F1325">
            <v>0</v>
          </cell>
          <cell r="G1325">
            <v>0</v>
          </cell>
        </row>
        <row r="1326">
          <cell r="B1326">
            <v>83</v>
          </cell>
          <cell r="D1326">
            <v>0</v>
          </cell>
          <cell r="E1326">
            <v>0</v>
          </cell>
          <cell r="F1326">
            <v>0</v>
          </cell>
          <cell r="G1326">
            <v>0</v>
          </cell>
        </row>
        <row r="1327">
          <cell r="B1327">
            <v>92</v>
          </cell>
          <cell r="C1327">
            <v>2.5</v>
          </cell>
          <cell r="D1327">
            <v>0</v>
          </cell>
          <cell r="E1327">
            <v>0</v>
          </cell>
          <cell r="F1327">
            <v>0</v>
          </cell>
          <cell r="G1327">
            <v>0</v>
          </cell>
        </row>
        <row r="1328">
          <cell r="B1328">
            <v>92</v>
          </cell>
          <cell r="C1328">
            <v>3</v>
          </cell>
          <cell r="D1328">
            <v>0</v>
          </cell>
          <cell r="E1328">
            <v>0</v>
          </cell>
          <cell r="F1328">
            <v>0</v>
          </cell>
          <cell r="G1328">
            <v>0</v>
          </cell>
        </row>
        <row r="1329">
          <cell r="B1329">
            <v>92</v>
          </cell>
          <cell r="C1329">
            <v>4</v>
          </cell>
          <cell r="D1329">
            <v>0</v>
          </cell>
          <cell r="E1329">
            <v>0</v>
          </cell>
          <cell r="F1329">
            <v>0</v>
          </cell>
          <cell r="G1329">
            <v>0</v>
          </cell>
        </row>
        <row r="1330">
          <cell r="B1330">
            <v>92</v>
          </cell>
          <cell r="C1330">
            <v>5</v>
          </cell>
          <cell r="D1330">
            <v>0</v>
          </cell>
          <cell r="E1330">
            <v>0</v>
          </cell>
          <cell r="F1330">
            <v>0</v>
          </cell>
          <cell r="G1330">
            <v>0</v>
          </cell>
        </row>
        <row r="1331">
          <cell r="B1331">
            <v>92</v>
          </cell>
          <cell r="C1331">
            <v>6</v>
          </cell>
          <cell r="D1331">
            <v>0</v>
          </cell>
          <cell r="E1331">
            <v>0</v>
          </cell>
          <cell r="F1331">
            <v>0</v>
          </cell>
          <cell r="G1331">
            <v>0</v>
          </cell>
        </row>
        <row r="1332">
          <cell r="B1332">
            <v>92</v>
          </cell>
          <cell r="C1332">
            <v>8</v>
          </cell>
          <cell r="D1332">
            <v>0</v>
          </cell>
          <cell r="E1332">
            <v>0</v>
          </cell>
          <cell r="F1332">
            <v>0</v>
          </cell>
          <cell r="G1332">
            <v>0</v>
          </cell>
        </row>
        <row r="1333">
          <cell r="B1333">
            <v>92</v>
          </cell>
          <cell r="C1333">
            <v>10</v>
          </cell>
          <cell r="D1333">
            <v>0</v>
          </cell>
          <cell r="E1333">
            <v>0</v>
          </cell>
          <cell r="F1333">
            <v>0</v>
          </cell>
          <cell r="G1333">
            <v>0</v>
          </cell>
        </row>
        <row r="1334">
          <cell r="B1334">
            <v>92</v>
          </cell>
          <cell r="C1334">
            <v>12</v>
          </cell>
          <cell r="D1334">
            <v>0</v>
          </cell>
          <cell r="E1334">
            <v>0</v>
          </cell>
          <cell r="F1334">
            <v>0</v>
          </cell>
          <cell r="G1334">
            <v>0</v>
          </cell>
        </row>
        <row r="1335">
          <cell r="B1335">
            <v>92</v>
          </cell>
          <cell r="C1335">
            <v>14</v>
          </cell>
          <cell r="D1335">
            <v>0</v>
          </cell>
          <cell r="E1335">
            <v>0</v>
          </cell>
          <cell r="F1335">
            <v>0</v>
          </cell>
          <cell r="G1335">
            <v>0</v>
          </cell>
        </row>
        <row r="1336">
          <cell r="B1336">
            <v>92</v>
          </cell>
          <cell r="C1336">
            <v>16</v>
          </cell>
          <cell r="D1336">
            <v>0</v>
          </cell>
          <cell r="E1336">
            <v>0</v>
          </cell>
          <cell r="F1336">
            <v>0</v>
          </cell>
          <cell r="G1336">
            <v>0</v>
          </cell>
        </row>
        <row r="1337">
          <cell r="B1337">
            <v>92</v>
          </cell>
          <cell r="C1337">
            <v>18</v>
          </cell>
          <cell r="D1337">
            <v>0</v>
          </cell>
          <cell r="E1337">
            <v>0</v>
          </cell>
          <cell r="F1337">
            <v>0</v>
          </cell>
          <cell r="G1337">
            <v>0</v>
          </cell>
        </row>
        <row r="1338">
          <cell r="B1338">
            <v>92</v>
          </cell>
          <cell r="C1338">
            <v>20</v>
          </cell>
          <cell r="D1338">
            <v>0</v>
          </cell>
          <cell r="E1338">
            <v>0</v>
          </cell>
          <cell r="F1338">
            <v>0</v>
          </cell>
          <cell r="G1338">
            <v>0</v>
          </cell>
        </row>
        <row r="1339">
          <cell r="B1339">
            <v>92</v>
          </cell>
          <cell r="C1339">
            <v>22</v>
          </cell>
          <cell r="D1339">
            <v>0</v>
          </cell>
          <cell r="E1339">
            <v>0</v>
          </cell>
          <cell r="F1339">
            <v>0</v>
          </cell>
          <cell r="G1339">
            <v>0</v>
          </cell>
        </row>
        <row r="1340">
          <cell r="B1340">
            <v>92</v>
          </cell>
          <cell r="C1340">
            <v>24</v>
          </cell>
          <cell r="D1340">
            <v>0</v>
          </cell>
          <cell r="E1340">
            <v>0</v>
          </cell>
          <cell r="F1340">
            <v>0</v>
          </cell>
          <cell r="G1340">
            <v>0</v>
          </cell>
        </row>
        <row r="1341">
          <cell r="B1341">
            <v>92</v>
          </cell>
          <cell r="C1341">
            <v>26</v>
          </cell>
          <cell r="D1341">
            <v>0</v>
          </cell>
          <cell r="E1341">
            <v>0</v>
          </cell>
          <cell r="F1341">
            <v>0</v>
          </cell>
          <cell r="G1341">
            <v>0</v>
          </cell>
        </row>
        <row r="1342">
          <cell r="B1342">
            <v>92</v>
          </cell>
          <cell r="C1342">
            <v>28</v>
          </cell>
          <cell r="D1342">
            <v>0</v>
          </cell>
          <cell r="E1342">
            <v>0</v>
          </cell>
          <cell r="F1342">
            <v>0</v>
          </cell>
          <cell r="G1342">
            <v>0</v>
          </cell>
        </row>
        <row r="1343">
          <cell r="B1343">
            <v>92</v>
          </cell>
          <cell r="C1343">
            <v>30</v>
          </cell>
          <cell r="D1343">
            <v>0</v>
          </cell>
          <cell r="E1343">
            <v>0</v>
          </cell>
          <cell r="F1343">
            <v>0</v>
          </cell>
          <cell r="G1343">
            <v>0</v>
          </cell>
        </row>
        <row r="1344">
          <cell r="B1344">
            <v>92</v>
          </cell>
          <cell r="C1344">
            <v>32</v>
          </cell>
          <cell r="D1344">
            <v>0</v>
          </cell>
          <cell r="E1344">
            <v>0</v>
          </cell>
          <cell r="F1344">
            <v>0</v>
          </cell>
          <cell r="G1344">
            <v>0</v>
          </cell>
        </row>
        <row r="1345">
          <cell r="B1345">
            <v>92</v>
          </cell>
          <cell r="C1345">
            <v>34</v>
          </cell>
          <cell r="D1345">
            <v>0</v>
          </cell>
          <cell r="E1345">
            <v>0</v>
          </cell>
          <cell r="F1345">
            <v>0</v>
          </cell>
          <cell r="G1345">
            <v>0</v>
          </cell>
        </row>
        <row r="1346">
          <cell r="B1346">
            <v>92</v>
          </cell>
          <cell r="C1346">
            <v>36</v>
          </cell>
          <cell r="D1346">
            <v>0</v>
          </cell>
          <cell r="E1346">
            <v>0</v>
          </cell>
          <cell r="F1346">
            <v>0</v>
          </cell>
          <cell r="G1346">
            <v>0</v>
          </cell>
        </row>
        <row r="1347">
          <cell r="B1347">
            <v>92</v>
          </cell>
          <cell r="C1347">
            <v>38</v>
          </cell>
          <cell r="D1347">
            <v>0</v>
          </cell>
          <cell r="E1347">
            <v>0</v>
          </cell>
          <cell r="F1347">
            <v>0</v>
          </cell>
          <cell r="G1347">
            <v>0</v>
          </cell>
        </row>
        <row r="1348">
          <cell r="B1348">
            <v>92</v>
          </cell>
          <cell r="C1348">
            <v>40</v>
          </cell>
          <cell r="D1348">
            <v>0</v>
          </cell>
          <cell r="E1348">
            <v>0</v>
          </cell>
          <cell r="F1348">
            <v>0</v>
          </cell>
          <cell r="G1348">
            <v>0</v>
          </cell>
        </row>
        <row r="1349">
          <cell r="B1349">
            <v>92</v>
          </cell>
          <cell r="C1349">
            <v>42</v>
          </cell>
          <cell r="D1349">
            <v>0</v>
          </cell>
          <cell r="E1349">
            <v>0</v>
          </cell>
          <cell r="F1349">
            <v>0</v>
          </cell>
          <cell r="G1349">
            <v>0</v>
          </cell>
        </row>
        <row r="1350">
          <cell r="B1350">
            <v>92</v>
          </cell>
          <cell r="C1350">
            <v>44</v>
          </cell>
          <cell r="D1350">
            <v>0</v>
          </cell>
          <cell r="E1350">
            <v>0</v>
          </cell>
          <cell r="F1350">
            <v>0</v>
          </cell>
          <cell r="G1350">
            <v>0</v>
          </cell>
        </row>
        <row r="1351">
          <cell r="B1351">
            <v>92</v>
          </cell>
          <cell r="C1351">
            <v>46</v>
          </cell>
          <cell r="D1351">
            <v>0</v>
          </cell>
          <cell r="E1351">
            <v>0</v>
          </cell>
          <cell r="F1351">
            <v>0</v>
          </cell>
          <cell r="G1351">
            <v>0</v>
          </cell>
        </row>
        <row r="1352">
          <cell r="B1352">
            <v>92</v>
          </cell>
          <cell r="C1352">
            <v>48</v>
          </cell>
          <cell r="D1352">
            <v>0</v>
          </cell>
          <cell r="E1352">
            <v>0</v>
          </cell>
          <cell r="F1352">
            <v>0</v>
          </cell>
          <cell r="G1352">
            <v>0</v>
          </cell>
        </row>
        <row r="1353">
          <cell r="B1353">
            <v>92</v>
          </cell>
          <cell r="D1353">
            <v>0</v>
          </cell>
          <cell r="E1353">
            <v>0</v>
          </cell>
          <cell r="F1353">
            <v>0</v>
          </cell>
          <cell r="G1353">
            <v>0</v>
          </cell>
        </row>
        <row r="1354">
          <cell r="B1354">
            <v>95</v>
          </cell>
          <cell r="C1354">
            <v>2.5</v>
          </cell>
          <cell r="D1354">
            <v>0</v>
          </cell>
          <cell r="E1354">
            <v>0</v>
          </cell>
          <cell r="F1354">
            <v>0</v>
          </cell>
          <cell r="G1354">
            <v>0</v>
          </cell>
        </row>
        <row r="1355">
          <cell r="B1355">
            <v>95</v>
          </cell>
          <cell r="C1355">
            <v>3</v>
          </cell>
          <cell r="D1355">
            <v>0</v>
          </cell>
          <cell r="E1355">
            <v>0</v>
          </cell>
          <cell r="F1355">
            <v>298</v>
          </cell>
          <cell r="G1355">
            <v>340</v>
          </cell>
        </row>
        <row r="1356">
          <cell r="B1356">
            <v>95</v>
          </cell>
          <cell r="C1356">
            <v>4</v>
          </cell>
          <cell r="D1356">
            <v>0</v>
          </cell>
          <cell r="E1356">
            <v>0</v>
          </cell>
          <cell r="F1356">
            <v>112</v>
          </cell>
          <cell r="G1356">
            <v>232</v>
          </cell>
        </row>
        <row r="1357">
          <cell r="B1357">
            <v>95</v>
          </cell>
          <cell r="C1357">
            <v>5</v>
          </cell>
          <cell r="D1357">
            <v>0</v>
          </cell>
          <cell r="E1357">
            <v>0</v>
          </cell>
          <cell r="F1357">
            <v>0</v>
          </cell>
          <cell r="G1357">
            <v>0</v>
          </cell>
        </row>
        <row r="1358">
          <cell r="B1358">
            <v>95</v>
          </cell>
          <cell r="C1358">
            <v>6</v>
          </cell>
          <cell r="D1358">
            <v>0</v>
          </cell>
          <cell r="E1358">
            <v>0</v>
          </cell>
          <cell r="F1358">
            <v>94</v>
          </cell>
          <cell r="G1358">
            <v>141</v>
          </cell>
        </row>
        <row r="1359">
          <cell r="B1359">
            <v>95</v>
          </cell>
          <cell r="C1359">
            <v>8</v>
          </cell>
          <cell r="D1359">
            <v>0</v>
          </cell>
          <cell r="E1359">
            <v>0</v>
          </cell>
          <cell r="F1359">
            <v>508</v>
          </cell>
          <cell r="G1359">
            <v>974</v>
          </cell>
        </row>
        <row r="1360">
          <cell r="B1360">
            <v>95</v>
          </cell>
          <cell r="C1360">
            <v>10</v>
          </cell>
          <cell r="D1360">
            <v>0</v>
          </cell>
          <cell r="E1360">
            <v>0</v>
          </cell>
          <cell r="F1360">
            <v>0</v>
          </cell>
          <cell r="G1360">
            <v>0</v>
          </cell>
        </row>
        <row r="1361">
          <cell r="B1361">
            <v>95</v>
          </cell>
          <cell r="C1361">
            <v>12</v>
          </cell>
          <cell r="D1361">
            <v>0</v>
          </cell>
          <cell r="E1361">
            <v>0</v>
          </cell>
          <cell r="F1361">
            <v>0</v>
          </cell>
          <cell r="G1361">
            <v>0</v>
          </cell>
        </row>
        <row r="1362">
          <cell r="B1362">
            <v>95</v>
          </cell>
          <cell r="C1362">
            <v>14</v>
          </cell>
          <cell r="D1362">
            <v>0</v>
          </cell>
          <cell r="E1362">
            <v>0</v>
          </cell>
          <cell r="F1362">
            <v>45</v>
          </cell>
          <cell r="G1362">
            <v>120</v>
          </cell>
        </row>
        <row r="1363">
          <cell r="B1363">
            <v>95</v>
          </cell>
          <cell r="C1363">
            <v>16</v>
          </cell>
          <cell r="D1363">
            <v>0</v>
          </cell>
          <cell r="E1363">
            <v>0</v>
          </cell>
          <cell r="F1363">
            <v>0</v>
          </cell>
          <cell r="G1363">
            <v>0</v>
          </cell>
        </row>
        <row r="1364">
          <cell r="B1364">
            <v>95</v>
          </cell>
          <cell r="C1364">
            <v>18</v>
          </cell>
          <cell r="D1364">
            <v>0</v>
          </cell>
          <cell r="E1364">
            <v>0</v>
          </cell>
          <cell r="F1364">
            <v>0</v>
          </cell>
          <cell r="G1364">
            <v>0</v>
          </cell>
        </row>
        <row r="1365">
          <cell r="B1365">
            <v>95</v>
          </cell>
          <cell r="C1365">
            <v>20</v>
          </cell>
          <cell r="D1365">
            <v>0</v>
          </cell>
          <cell r="E1365">
            <v>0</v>
          </cell>
          <cell r="F1365">
            <v>0</v>
          </cell>
          <cell r="G1365">
            <v>0</v>
          </cell>
        </row>
        <row r="1366">
          <cell r="B1366">
            <v>95</v>
          </cell>
          <cell r="C1366">
            <v>22</v>
          </cell>
          <cell r="D1366">
            <v>0</v>
          </cell>
          <cell r="E1366">
            <v>0</v>
          </cell>
          <cell r="F1366">
            <v>0</v>
          </cell>
          <cell r="G1366">
            <v>0</v>
          </cell>
        </row>
        <row r="1367">
          <cell r="B1367">
            <v>95</v>
          </cell>
          <cell r="C1367">
            <v>24</v>
          </cell>
          <cell r="D1367">
            <v>0</v>
          </cell>
          <cell r="E1367">
            <v>0</v>
          </cell>
          <cell r="F1367">
            <v>136</v>
          </cell>
          <cell r="G1367">
            <v>729</v>
          </cell>
        </row>
        <row r="1368">
          <cell r="B1368">
            <v>95</v>
          </cell>
          <cell r="C1368">
            <v>26</v>
          </cell>
          <cell r="D1368">
            <v>0</v>
          </cell>
          <cell r="E1368">
            <v>0</v>
          </cell>
          <cell r="F1368">
            <v>0</v>
          </cell>
          <cell r="G1368">
            <v>0</v>
          </cell>
        </row>
        <row r="1369">
          <cell r="B1369">
            <v>95</v>
          </cell>
          <cell r="C1369">
            <v>28</v>
          </cell>
          <cell r="D1369">
            <v>0</v>
          </cell>
          <cell r="E1369">
            <v>0</v>
          </cell>
          <cell r="F1369">
            <v>0</v>
          </cell>
          <cell r="G1369">
            <v>0</v>
          </cell>
        </row>
        <row r="1370">
          <cell r="B1370">
            <v>95</v>
          </cell>
          <cell r="C1370">
            <v>30</v>
          </cell>
          <cell r="D1370">
            <v>0</v>
          </cell>
          <cell r="E1370">
            <v>0</v>
          </cell>
          <cell r="F1370">
            <v>0</v>
          </cell>
          <cell r="G1370">
            <v>0</v>
          </cell>
        </row>
        <row r="1371">
          <cell r="B1371">
            <v>95</v>
          </cell>
          <cell r="C1371">
            <v>32</v>
          </cell>
          <cell r="D1371">
            <v>0</v>
          </cell>
          <cell r="E1371">
            <v>0</v>
          </cell>
          <cell r="F1371">
            <v>0</v>
          </cell>
          <cell r="G1371">
            <v>0</v>
          </cell>
        </row>
        <row r="1372">
          <cell r="B1372">
            <v>95</v>
          </cell>
          <cell r="C1372">
            <v>34</v>
          </cell>
          <cell r="D1372">
            <v>0</v>
          </cell>
          <cell r="E1372">
            <v>0</v>
          </cell>
          <cell r="F1372">
            <v>0</v>
          </cell>
          <cell r="G1372">
            <v>0</v>
          </cell>
        </row>
        <row r="1373">
          <cell r="B1373">
            <v>95</v>
          </cell>
          <cell r="C1373">
            <v>36</v>
          </cell>
          <cell r="D1373">
            <v>0</v>
          </cell>
          <cell r="E1373">
            <v>0</v>
          </cell>
          <cell r="F1373">
            <v>0</v>
          </cell>
          <cell r="G1373">
            <v>0</v>
          </cell>
        </row>
        <row r="1374">
          <cell r="B1374">
            <v>95</v>
          </cell>
          <cell r="C1374">
            <v>38</v>
          </cell>
          <cell r="D1374">
            <v>0</v>
          </cell>
          <cell r="E1374">
            <v>0</v>
          </cell>
          <cell r="F1374">
            <v>0</v>
          </cell>
          <cell r="G1374">
            <v>0</v>
          </cell>
        </row>
        <row r="1375">
          <cell r="B1375">
            <v>95</v>
          </cell>
          <cell r="C1375">
            <v>40</v>
          </cell>
          <cell r="D1375">
            <v>0</v>
          </cell>
          <cell r="E1375">
            <v>0</v>
          </cell>
          <cell r="F1375">
            <v>0</v>
          </cell>
          <cell r="G1375">
            <v>0</v>
          </cell>
        </row>
        <row r="1376">
          <cell r="B1376">
            <v>95</v>
          </cell>
          <cell r="C1376">
            <v>42</v>
          </cell>
          <cell r="D1376">
            <v>0</v>
          </cell>
          <cell r="E1376">
            <v>0</v>
          </cell>
          <cell r="F1376">
            <v>0</v>
          </cell>
          <cell r="G1376">
            <v>0</v>
          </cell>
        </row>
        <row r="1377">
          <cell r="B1377">
            <v>95</v>
          </cell>
          <cell r="C1377">
            <v>44</v>
          </cell>
          <cell r="D1377">
            <v>0</v>
          </cell>
          <cell r="E1377">
            <v>0</v>
          </cell>
          <cell r="F1377">
            <v>0</v>
          </cell>
          <cell r="G1377">
            <v>0</v>
          </cell>
        </row>
        <row r="1378">
          <cell r="B1378">
            <v>95</v>
          </cell>
          <cell r="C1378">
            <v>46</v>
          </cell>
          <cell r="D1378">
            <v>0</v>
          </cell>
          <cell r="E1378">
            <v>0</v>
          </cell>
          <cell r="F1378">
            <v>0</v>
          </cell>
          <cell r="G1378">
            <v>0</v>
          </cell>
        </row>
        <row r="1379">
          <cell r="B1379">
            <v>95</v>
          </cell>
          <cell r="C1379">
            <v>48</v>
          </cell>
          <cell r="D1379">
            <v>0</v>
          </cell>
          <cell r="E1379">
            <v>0</v>
          </cell>
          <cell r="F1379">
            <v>77</v>
          </cell>
          <cell r="G1379">
            <v>352</v>
          </cell>
        </row>
        <row r="1380">
          <cell r="B1380">
            <v>95</v>
          </cell>
          <cell r="C1380">
            <v>54</v>
          </cell>
          <cell r="D1380">
            <v>0</v>
          </cell>
          <cell r="E1380">
            <v>0</v>
          </cell>
          <cell r="F1380">
            <v>0</v>
          </cell>
          <cell r="G1380">
            <v>0</v>
          </cell>
        </row>
        <row r="1381">
          <cell r="B1381">
            <v>95</v>
          </cell>
          <cell r="C1381">
            <v>60</v>
          </cell>
          <cell r="D1381">
            <v>0</v>
          </cell>
          <cell r="E1381">
            <v>0</v>
          </cell>
          <cell r="F1381">
            <v>0</v>
          </cell>
          <cell r="G1381">
            <v>0</v>
          </cell>
        </row>
        <row r="1382">
          <cell r="B1382">
            <v>95</v>
          </cell>
          <cell r="C1382">
            <v>66</v>
          </cell>
          <cell r="D1382">
            <v>0</v>
          </cell>
          <cell r="E1382">
            <v>0</v>
          </cell>
          <cell r="F1382">
            <v>0</v>
          </cell>
          <cell r="G1382">
            <v>0</v>
          </cell>
        </row>
        <row r="1383">
          <cell r="B1383">
            <v>95</v>
          </cell>
          <cell r="C1383">
            <v>72</v>
          </cell>
          <cell r="D1383">
            <v>0</v>
          </cell>
          <cell r="E1383">
            <v>0</v>
          </cell>
          <cell r="F1383">
            <v>0</v>
          </cell>
          <cell r="G1383">
            <v>0</v>
          </cell>
        </row>
        <row r="1384">
          <cell r="B1384">
            <v>95</v>
          </cell>
          <cell r="C1384">
            <v>78</v>
          </cell>
          <cell r="D1384">
            <v>0</v>
          </cell>
          <cell r="E1384">
            <v>0</v>
          </cell>
          <cell r="F1384">
            <v>0</v>
          </cell>
          <cell r="G1384">
            <v>0</v>
          </cell>
        </row>
        <row r="1385">
          <cell r="B1385">
            <v>95</v>
          </cell>
          <cell r="C1385">
            <v>84</v>
          </cell>
          <cell r="D1385">
            <v>0</v>
          </cell>
          <cell r="E1385">
            <v>0</v>
          </cell>
          <cell r="F1385">
            <v>0</v>
          </cell>
          <cell r="G1385">
            <v>0</v>
          </cell>
        </row>
        <row r="1386">
          <cell r="B1386">
            <v>95</v>
          </cell>
          <cell r="C1386">
            <v>90</v>
          </cell>
          <cell r="D1386">
            <v>0</v>
          </cell>
          <cell r="E1386">
            <v>0</v>
          </cell>
          <cell r="F1386">
            <v>0</v>
          </cell>
          <cell r="G1386">
            <v>0</v>
          </cell>
        </row>
        <row r="1387">
          <cell r="B1387">
            <v>95</v>
          </cell>
          <cell r="C1387">
            <v>96</v>
          </cell>
          <cell r="D1387">
            <v>0</v>
          </cell>
          <cell r="E1387">
            <v>0</v>
          </cell>
          <cell r="F1387">
            <v>0</v>
          </cell>
          <cell r="G1387">
            <v>0</v>
          </cell>
        </row>
        <row r="1388">
          <cell r="B1388">
            <v>95</v>
          </cell>
          <cell r="C1388">
            <v>102</v>
          </cell>
          <cell r="D1388">
            <v>0</v>
          </cell>
          <cell r="E1388">
            <v>0</v>
          </cell>
          <cell r="F1388">
            <v>0</v>
          </cell>
          <cell r="G1388">
            <v>0</v>
          </cell>
        </row>
        <row r="1389">
          <cell r="B1389">
            <v>95</v>
          </cell>
          <cell r="C1389">
            <v>108</v>
          </cell>
          <cell r="D1389">
            <v>0</v>
          </cell>
          <cell r="E1389">
            <v>0</v>
          </cell>
          <cell r="F1389">
            <v>0</v>
          </cell>
          <cell r="G1389">
            <v>0</v>
          </cell>
        </row>
        <row r="1390">
          <cell r="B1390">
            <v>95</v>
          </cell>
          <cell r="C1390">
            <v>114</v>
          </cell>
          <cell r="D1390">
            <v>0</v>
          </cell>
          <cell r="E1390">
            <v>0</v>
          </cell>
          <cell r="F1390">
            <v>0</v>
          </cell>
          <cell r="G1390">
            <v>0</v>
          </cell>
        </row>
        <row r="1391">
          <cell r="B1391">
            <v>95</v>
          </cell>
          <cell r="C1391">
            <v>120</v>
          </cell>
          <cell r="D1391">
            <v>0</v>
          </cell>
          <cell r="E1391">
            <v>0</v>
          </cell>
          <cell r="F1391">
            <v>0</v>
          </cell>
          <cell r="G1391">
            <v>0</v>
          </cell>
        </row>
        <row r="1392">
          <cell r="B1392">
            <v>95</v>
          </cell>
          <cell r="C1392">
            <v>126</v>
          </cell>
          <cell r="D1392">
            <v>0</v>
          </cell>
          <cell r="E1392">
            <v>0</v>
          </cell>
          <cell r="F1392">
            <v>0</v>
          </cell>
          <cell r="G1392">
            <v>0</v>
          </cell>
        </row>
        <row r="1393">
          <cell r="B1393">
            <v>95</v>
          </cell>
          <cell r="C1393">
            <v>132</v>
          </cell>
          <cell r="D1393">
            <v>0</v>
          </cell>
          <cell r="E1393">
            <v>0</v>
          </cell>
          <cell r="F1393">
            <v>0</v>
          </cell>
          <cell r="G1393">
            <v>0</v>
          </cell>
        </row>
        <row r="1394">
          <cell r="B1394">
            <v>95</v>
          </cell>
          <cell r="C1394">
            <v>138</v>
          </cell>
          <cell r="D1394">
            <v>0</v>
          </cell>
          <cell r="E1394">
            <v>0</v>
          </cell>
          <cell r="F1394">
            <v>0</v>
          </cell>
          <cell r="G1394">
            <v>0</v>
          </cell>
        </row>
        <row r="1395">
          <cell r="B1395">
            <v>95</v>
          </cell>
          <cell r="C1395">
            <v>144</v>
          </cell>
          <cell r="D1395">
            <v>0</v>
          </cell>
          <cell r="E1395">
            <v>0</v>
          </cell>
          <cell r="F1395">
            <v>0</v>
          </cell>
          <cell r="G1395">
            <v>0</v>
          </cell>
        </row>
        <row r="1396">
          <cell r="B1396">
            <v>95</v>
          </cell>
          <cell r="D1396">
            <v>0</v>
          </cell>
          <cell r="E1396">
            <v>0</v>
          </cell>
          <cell r="F1396">
            <v>1270</v>
          </cell>
          <cell r="G1396">
            <v>2888</v>
          </cell>
        </row>
        <row r="1397">
          <cell r="B1397">
            <v>97</v>
          </cell>
          <cell r="C1397">
            <v>2.5</v>
          </cell>
          <cell r="D1397">
            <v>0</v>
          </cell>
          <cell r="E1397">
            <v>0</v>
          </cell>
          <cell r="F1397">
            <v>0</v>
          </cell>
          <cell r="G1397">
            <v>0</v>
          </cell>
        </row>
        <row r="1398">
          <cell r="B1398">
            <v>97</v>
          </cell>
          <cell r="C1398">
            <v>3</v>
          </cell>
          <cell r="D1398">
            <v>0</v>
          </cell>
          <cell r="E1398">
            <v>0</v>
          </cell>
          <cell r="F1398">
            <v>0</v>
          </cell>
          <cell r="G1398">
            <v>0</v>
          </cell>
        </row>
        <row r="1399">
          <cell r="B1399">
            <v>97</v>
          </cell>
          <cell r="C1399">
            <v>4</v>
          </cell>
          <cell r="D1399">
            <v>0</v>
          </cell>
          <cell r="E1399">
            <v>0</v>
          </cell>
          <cell r="F1399">
            <v>0</v>
          </cell>
          <cell r="G1399">
            <v>0</v>
          </cell>
        </row>
        <row r="1400">
          <cell r="B1400">
            <v>97</v>
          </cell>
          <cell r="C1400">
            <v>5</v>
          </cell>
          <cell r="D1400">
            <v>0</v>
          </cell>
          <cell r="E1400">
            <v>0</v>
          </cell>
          <cell r="F1400">
            <v>0</v>
          </cell>
          <cell r="G1400">
            <v>0</v>
          </cell>
        </row>
        <row r="1401">
          <cell r="B1401">
            <v>97</v>
          </cell>
          <cell r="C1401">
            <v>6</v>
          </cell>
          <cell r="D1401">
            <v>0</v>
          </cell>
          <cell r="E1401">
            <v>0</v>
          </cell>
          <cell r="F1401">
            <v>0</v>
          </cell>
          <cell r="G1401">
            <v>0</v>
          </cell>
        </row>
        <row r="1402">
          <cell r="B1402">
            <v>97</v>
          </cell>
          <cell r="C1402">
            <v>8</v>
          </cell>
          <cell r="D1402">
            <v>0</v>
          </cell>
          <cell r="E1402">
            <v>0</v>
          </cell>
          <cell r="F1402">
            <v>0</v>
          </cell>
          <cell r="G1402">
            <v>0</v>
          </cell>
        </row>
        <row r="1403">
          <cell r="B1403">
            <v>97</v>
          </cell>
          <cell r="C1403">
            <v>10</v>
          </cell>
          <cell r="D1403">
            <v>0</v>
          </cell>
          <cell r="E1403">
            <v>0</v>
          </cell>
          <cell r="F1403">
            <v>0</v>
          </cell>
          <cell r="G1403">
            <v>0</v>
          </cell>
        </row>
        <row r="1404">
          <cell r="B1404">
            <v>97</v>
          </cell>
          <cell r="C1404">
            <v>12</v>
          </cell>
          <cell r="D1404">
            <v>0</v>
          </cell>
          <cell r="E1404">
            <v>0</v>
          </cell>
          <cell r="F1404">
            <v>0</v>
          </cell>
          <cell r="G1404">
            <v>0</v>
          </cell>
        </row>
        <row r="1405">
          <cell r="B1405">
            <v>97</v>
          </cell>
          <cell r="C1405">
            <v>14</v>
          </cell>
          <cell r="D1405">
            <v>0</v>
          </cell>
          <cell r="E1405">
            <v>0</v>
          </cell>
          <cell r="F1405">
            <v>0</v>
          </cell>
          <cell r="G1405">
            <v>0</v>
          </cell>
        </row>
        <row r="1406">
          <cell r="B1406">
            <v>97</v>
          </cell>
          <cell r="C1406">
            <v>16</v>
          </cell>
          <cell r="D1406">
            <v>0</v>
          </cell>
          <cell r="E1406">
            <v>0</v>
          </cell>
          <cell r="F1406">
            <v>0</v>
          </cell>
          <cell r="G1406">
            <v>0</v>
          </cell>
        </row>
        <row r="1407">
          <cell r="B1407">
            <v>97</v>
          </cell>
          <cell r="C1407">
            <v>18</v>
          </cell>
          <cell r="D1407">
            <v>0</v>
          </cell>
          <cell r="E1407">
            <v>0</v>
          </cell>
          <cell r="F1407">
            <v>0</v>
          </cell>
          <cell r="G1407">
            <v>0</v>
          </cell>
        </row>
        <row r="1408">
          <cell r="B1408">
            <v>97</v>
          </cell>
          <cell r="C1408">
            <v>20</v>
          </cell>
          <cell r="D1408">
            <v>0</v>
          </cell>
          <cell r="E1408">
            <v>0</v>
          </cell>
          <cell r="F1408">
            <v>0</v>
          </cell>
          <cell r="G1408">
            <v>0</v>
          </cell>
        </row>
        <row r="1409">
          <cell r="B1409">
            <v>97</v>
          </cell>
          <cell r="C1409">
            <v>22</v>
          </cell>
          <cell r="D1409">
            <v>0</v>
          </cell>
          <cell r="E1409">
            <v>0</v>
          </cell>
          <cell r="F1409">
            <v>0</v>
          </cell>
          <cell r="G1409">
            <v>0</v>
          </cell>
        </row>
        <row r="1410">
          <cell r="B1410">
            <v>97</v>
          </cell>
          <cell r="C1410">
            <v>24</v>
          </cell>
          <cell r="D1410">
            <v>0</v>
          </cell>
          <cell r="E1410">
            <v>0</v>
          </cell>
          <cell r="F1410">
            <v>0</v>
          </cell>
          <cell r="G1410">
            <v>0</v>
          </cell>
        </row>
        <row r="1411">
          <cell r="B1411">
            <v>97</v>
          </cell>
          <cell r="C1411">
            <v>26</v>
          </cell>
          <cell r="D1411">
            <v>0</v>
          </cell>
          <cell r="E1411">
            <v>0</v>
          </cell>
          <cell r="F1411">
            <v>0</v>
          </cell>
          <cell r="G1411">
            <v>0</v>
          </cell>
        </row>
        <row r="1412">
          <cell r="B1412">
            <v>97</v>
          </cell>
          <cell r="C1412">
            <v>28</v>
          </cell>
          <cell r="D1412">
            <v>0</v>
          </cell>
          <cell r="E1412">
            <v>0</v>
          </cell>
          <cell r="F1412">
            <v>0</v>
          </cell>
          <cell r="G1412">
            <v>0</v>
          </cell>
        </row>
        <row r="1413">
          <cell r="B1413">
            <v>97</v>
          </cell>
          <cell r="C1413">
            <v>30</v>
          </cell>
          <cell r="D1413">
            <v>0</v>
          </cell>
          <cell r="E1413">
            <v>0</v>
          </cell>
          <cell r="F1413">
            <v>0</v>
          </cell>
          <cell r="G1413">
            <v>0</v>
          </cell>
        </row>
        <row r="1414">
          <cell r="B1414">
            <v>97</v>
          </cell>
          <cell r="C1414">
            <v>32</v>
          </cell>
          <cell r="D1414">
            <v>0</v>
          </cell>
          <cell r="E1414">
            <v>0</v>
          </cell>
          <cell r="F1414">
            <v>0</v>
          </cell>
          <cell r="G1414">
            <v>0</v>
          </cell>
        </row>
        <row r="1415">
          <cell r="B1415">
            <v>97</v>
          </cell>
          <cell r="C1415">
            <v>34</v>
          </cell>
          <cell r="D1415">
            <v>0</v>
          </cell>
          <cell r="E1415">
            <v>0</v>
          </cell>
          <cell r="F1415">
            <v>0</v>
          </cell>
          <cell r="G1415">
            <v>0</v>
          </cell>
        </row>
        <row r="1416">
          <cell r="B1416">
            <v>97</v>
          </cell>
          <cell r="C1416">
            <v>36</v>
          </cell>
          <cell r="D1416">
            <v>0</v>
          </cell>
          <cell r="E1416">
            <v>0</v>
          </cell>
          <cell r="F1416">
            <v>0</v>
          </cell>
          <cell r="G1416">
            <v>0</v>
          </cell>
        </row>
        <row r="1417">
          <cell r="B1417">
            <v>97</v>
          </cell>
          <cell r="C1417">
            <v>38</v>
          </cell>
          <cell r="D1417">
            <v>0</v>
          </cell>
          <cell r="E1417">
            <v>0</v>
          </cell>
          <cell r="F1417">
            <v>0</v>
          </cell>
          <cell r="G1417">
            <v>0</v>
          </cell>
        </row>
        <row r="1418">
          <cell r="B1418">
            <v>97</v>
          </cell>
          <cell r="C1418">
            <v>40</v>
          </cell>
          <cell r="D1418">
            <v>0</v>
          </cell>
          <cell r="E1418">
            <v>0</v>
          </cell>
          <cell r="F1418">
            <v>0</v>
          </cell>
          <cell r="G1418">
            <v>0</v>
          </cell>
        </row>
        <row r="1419">
          <cell r="B1419">
            <v>97</v>
          </cell>
          <cell r="C1419">
            <v>42</v>
          </cell>
          <cell r="D1419">
            <v>0</v>
          </cell>
          <cell r="E1419">
            <v>0</v>
          </cell>
          <cell r="F1419">
            <v>0</v>
          </cell>
          <cell r="G1419">
            <v>0</v>
          </cell>
        </row>
        <row r="1420">
          <cell r="B1420">
            <v>97</v>
          </cell>
          <cell r="C1420">
            <v>44</v>
          </cell>
          <cell r="D1420">
            <v>0</v>
          </cell>
          <cell r="E1420">
            <v>0</v>
          </cell>
          <cell r="F1420">
            <v>0</v>
          </cell>
          <cell r="G1420">
            <v>0</v>
          </cell>
        </row>
        <row r="1421">
          <cell r="B1421">
            <v>97</v>
          </cell>
          <cell r="C1421">
            <v>46</v>
          </cell>
          <cell r="D1421">
            <v>0</v>
          </cell>
          <cell r="E1421">
            <v>0</v>
          </cell>
          <cell r="F1421">
            <v>0</v>
          </cell>
          <cell r="G1421">
            <v>0</v>
          </cell>
        </row>
        <row r="1422">
          <cell r="B1422">
            <v>97</v>
          </cell>
          <cell r="C1422">
            <v>48</v>
          </cell>
          <cell r="D1422">
            <v>0</v>
          </cell>
          <cell r="E1422">
            <v>0</v>
          </cell>
          <cell r="F1422">
            <v>0</v>
          </cell>
          <cell r="G1422">
            <v>0</v>
          </cell>
        </row>
        <row r="1423">
          <cell r="B1423">
            <v>97</v>
          </cell>
          <cell r="D1423">
            <v>0</v>
          </cell>
          <cell r="E1423">
            <v>0</v>
          </cell>
          <cell r="F1423">
            <v>0</v>
          </cell>
          <cell r="G1423">
            <v>0</v>
          </cell>
        </row>
        <row r="1424">
          <cell r="B1424">
            <v>98</v>
          </cell>
          <cell r="C1424">
            <v>2.5</v>
          </cell>
          <cell r="D1424">
            <v>0</v>
          </cell>
          <cell r="E1424">
            <v>0</v>
          </cell>
          <cell r="F1424">
            <v>0</v>
          </cell>
          <cell r="G1424">
            <v>0</v>
          </cell>
        </row>
        <row r="1425">
          <cell r="B1425">
            <v>98</v>
          </cell>
          <cell r="C1425">
            <v>3</v>
          </cell>
          <cell r="D1425">
            <v>0</v>
          </cell>
          <cell r="E1425">
            <v>0</v>
          </cell>
          <cell r="F1425">
            <v>0</v>
          </cell>
          <cell r="G1425">
            <v>0</v>
          </cell>
        </row>
        <row r="1426">
          <cell r="B1426">
            <v>98</v>
          </cell>
          <cell r="C1426">
            <v>4</v>
          </cell>
          <cell r="D1426">
            <v>0</v>
          </cell>
          <cell r="E1426">
            <v>0</v>
          </cell>
          <cell r="F1426">
            <v>0</v>
          </cell>
          <cell r="G1426">
            <v>0</v>
          </cell>
        </row>
        <row r="1427">
          <cell r="B1427">
            <v>98</v>
          </cell>
          <cell r="C1427">
            <v>5</v>
          </cell>
          <cell r="D1427">
            <v>0</v>
          </cell>
          <cell r="E1427">
            <v>0</v>
          </cell>
          <cell r="F1427">
            <v>0</v>
          </cell>
          <cell r="G1427">
            <v>0</v>
          </cell>
        </row>
        <row r="1428">
          <cell r="B1428">
            <v>98</v>
          </cell>
          <cell r="C1428">
            <v>6</v>
          </cell>
          <cell r="D1428">
            <v>0</v>
          </cell>
          <cell r="E1428">
            <v>0</v>
          </cell>
          <cell r="F1428">
            <v>0</v>
          </cell>
          <cell r="G1428">
            <v>0</v>
          </cell>
        </row>
        <row r="1429">
          <cell r="B1429">
            <v>98</v>
          </cell>
          <cell r="C1429">
            <v>8</v>
          </cell>
          <cell r="D1429">
            <v>0</v>
          </cell>
          <cell r="E1429">
            <v>0</v>
          </cell>
          <cell r="F1429">
            <v>0</v>
          </cell>
          <cell r="G1429">
            <v>0</v>
          </cell>
        </row>
        <row r="1430">
          <cell r="B1430">
            <v>98</v>
          </cell>
          <cell r="C1430">
            <v>10</v>
          </cell>
          <cell r="D1430">
            <v>0</v>
          </cell>
          <cell r="E1430">
            <v>0</v>
          </cell>
          <cell r="F1430">
            <v>0</v>
          </cell>
          <cell r="G1430">
            <v>0</v>
          </cell>
        </row>
        <row r="1431">
          <cell r="B1431">
            <v>98</v>
          </cell>
          <cell r="C1431">
            <v>12</v>
          </cell>
          <cell r="D1431">
            <v>0</v>
          </cell>
          <cell r="E1431">
            <v>0</v>
          </cell>
          <cell r="F1431">
            <v>0</v>
          </cell>
          <cell r="G1431">
            <v>0</v>
          </cell>
        </row>
        <row r="1432">
          <cell r="B1432">
            <v>98</v>
          </cell>
          <cell r="C1432">
            <v>14</v>
          </cell>
          <cell r="D1432">
            <v>0</v>
          </cell>
          <cell r="E1432">
            <v>0</v>
          </cell>
          <cell r="F1432">
            <v>0</v>
          </cell>
          <cell r="G1432">
            <v>0</v>
          </cell>
        </row>
        <row r="1433">
          <cell r="B1433">
            <v>98</v>
          </cell>
          <cell r="C1433">
            <v>16</v>
          </cell>
          <cell r="D1433">
            <v>0</v>
          </cell>
          <cell r="E1433">
            <v>0</v>
          </cell>
          <cell r="F1433">
            <v>0</v>
          </cell>
          <cell r="G1433">
            <v>0</v>
          </cell>
        </row>
        <row r="1434">
          <cell r="B1434">
            <v>98</v>
          </cell>
          <cell r="C1434">
            <v>18</v>
          </cell>
          <cell r="D1434">
            <v>0</v>
          </cell>
          <cell r="E1434">
            <v>0</v>
          </cell>
          <cell r="F1434">
            <v>0</v>
          </cell>
          <cell r="G1434">
            <v>0</v>
          </cell>
        </row>
        <row r="1435">
          <cell r="B1435">
            <v>98</v>
          </cell>
          <cell r="C1435">
            <v>20</v>
          </cell>
          <cell r="D1435">
            <v>0</v>
          </cell>
          <cell r="E1435">
            <v>0</v>
          </cell>
          <cell r="F1435">
            <v>0</v>
          </cell>
          <cell r="G1435">
            <v>0</v>
          </cell>
        </row>
        <row r="1436">
          <cell r="B1436">
            <v>98</v>
          </cell>
          <cell r="C1436">
            <v>22</v>
          </cell>
          <cell r="D1436">
            <v>0</v>
          </cell>
          <cell r="E1436">
            <v>0</v>
          </cell>
          <cell r="F1436">
            <v>0</v>
          </cell>
          <cell r="G1436">
            <v>0</v>
          </cell>
        </row>
        <row r="1437">
          <cell r="B1437">
            <v>98</v>
          </cell>
          <cell r="C1437">
            <v>24</v>
          </cell>
          <cell r="D1437">
            <v>0</v>
          </cell>
          <cell r="E1437">
            <v>0</v>
          </cell>
          <cell r="F1437">
            <v>0</v>
          </cell>
          <cell r="G1437">
            <v>0</v>
          </cell>
        </row>
        <row r="1438">
          <cell r="B1438">
            <v>98</v>
          </cell>
          <cell r="C1438">
            <v>26</v>
          </cell>
          <cell r="D1438">
            <v>0</v>
          </cell>
          <cell r="E1438">
            <v>0</v>
          </cell>
          <cell r="F1438">
            <v>0</v>
          </cell>
          <cell r="G1438">
            <v>0</v>
          </cell>
        </row>
        <row r="1439">
          <cell r="B1439">
            <v>98</v>
          </cell>
          <cell r="C1439">
            <v>28</v>
          </cell>
          <cell r="D1439">
            <v>0</v>
          </cell>
          <cell r="E1439">
            <v>0</v>
          </cell>
          <cell r="F1439">
            <v>0</v>
          </cell>
          <cell r="G1439">
            <v>0</v>
          </cell>
        </row>
        <row r="1440">
          <cell r="B1440">
            <v>98</v>
          </cell>
          <cell r="C1440">
            <v>30</v>
          </cell>
          <cell r="D1440">
            <v>0</v>
          </cell>
          <cell r="E1440">
            <v>0</v>
          </cell>
          <cell r="F1440">
            <v>0</v>
          </cell>
          <cell r="G1440">
            <v>0</v>
          </cell>
        </row>
        <row r="1441">
          <cell r="B1441">
            <v>98</v>
          </cell>
          <cell r="C1441">
            <v>32</v>
          </cell>
          <cell r="D1441">
            <v>0</v>
          </cell>
          <cell r="E1441">
            <v>0</v>
          </cell>
          <cell r="F1441">
            <v>0</v>
          </cell>
          <cell r="G1441">
            <v>0</v>
          </cell>
        </row>
        <row r="1442">
          <cell r="B1442">
            <v>98</v>
          </cell>
          <cell r="C1442">
            <v>34</v>
          </cell>
          <cell r="D1442">
            <v>0</v>
          </cell>
          <cell r="E1442">
            <v>0</v>
          </cell>
          <cell r="F1442">
            <v>0</v>
          </cell>
          <cell r="G1442">
            <v>0</v>
          </cell>
        </row>
        <row r="1443">
          <cell r="B1443">
            <v>98</v>
          </cell>
          <cell r="C1443">
            <v>36</v>
          </cell>
          <cell r="D1443">
            <v>0</v>
          </cell>
          <cell r="E1443">
            <v>0</v>
          </cell>
          <cell r="F1443">
            <v>0</v>
          </cell>
          <cell r="G1443">
            <v>0</v>
          </cell>
        </row>
        <row r="1444">
          <cell r="B1444">
            <v>98</v>
          </cell>
          <cell r="C1444">
            <v>38</v>
          </cell>
          <cell r="D1444">
            <v>0</v>
          </cell>
          <cell r="E1444">
            <v>0</v>
          </cell>
          <cell r="F1444">
            <v>0</v>
          </cell>
          <cell r="G1444">
            <v>0</v>
          </cell>
        </row>
        <row r="1445">
          <cell r="B1445">
            <v>98</v>
          </cell>
          <cell r="C1445">
            <v>40</v>
          </cell>
          <cell r="D1445">
            <v>0</v>
          </cell>
          <cell r="E1445">
            <v>0</v>
          </cell>
          <cell r="F1445">
            <v>0</v>
          </cell>
          <cell r="G1445">
            <v>0</v>
          </cell>
        </row>
        <row r="1446">
          <cell r="B1446">
            <v>98</v>
          </cell>
          <cell r="C1446">
            <v>42</v>
          </cell>
          <cell r="D1446">
            <v>0</v>
          </cell>
          <cell r="E1446">
            <v>0</v>
          </cell>
          <cell r="F1446">
            <v>0</v>
          </cell>
          <cell r="G1446">
            <v>0</v>
          </cell>
        </row>
        <row r="1447">
          <cell r="B1447">
            <v>98</v>
          </cell>
          <cell r="C1447">
            <v>44</v>
          </cell>
          <cell r="D1447">
            <v>0</v>
          </cell>
          <cell r="E1447">
            <v>0</v>
          </cell>
          <cell r="F1447">
            <v>0</v>
          </cell>
          <cell r="G1447">
            <v>0</v>
          </cell>
        </row>
        <row r="1448">
          <cell r="B1448">
            <v>98</v>
          </cell>
          <cell r="C1448">
            <v>46</v>
          </cell>
          <cell r="D1448">
            <v>0</v>
          </cell>
          <cell r="E1448">
            <v>0</v>
          </cell>
          <cell r="F1448">
            <v>0</v>
          </cell>
          <cell r="G1448">
            <v>0</v>
          </cell>
        </row>
        <row r="1449">
          <cell r="B1449">
            <v>98</v>
          </cell>
          <cell r="C1449">
            <v>48</v>
          </cell>
          <cell r="D1449">
            <v>0</v>
          </cell>
          <cell r="E1449">
            <v>0</v>
          </cell>
          <cell r="F1449">
            <v>0</v>
          </cell>
          <cell r="G1449">
            <v>0</v>
          </cell>
        </row>
        <row r="1450">
          <cell r="B1450">
            <v>98</v>
          </cell>
          <cell r="D1450">
            <v>0</v>
          </cell>
          <cell r="E1450">
            <v>0</v>
          </cell>
          <cell r="F1450">
            <v>0</v>
          </cell>
          <cell r="G1450">
            <v>0</v>
          </cell>
        </row>
      </sheetData>
      <sheetData sheetId="5"/>
      <sheetData sheetId="6"/>
      <sheetData sheetId="7" refreshError="1">
        <row r="3">
          <cell r="C3" t="str">
            <v>CRH</v>
          </cell>
          <cell r="D3">
            <v>3</v>
          </cell>
        </row>
        <row r="4">
          <cell r="C4" t="str">
            <v>FW</v>
          </cell>
          <cell r="D4">
            <v>4</v>
          </cell>
        </row>
        <row r="5">
          <cell r="C5" t="str">
            <v>HP Extraction</v>
          </cell>
          <cell r="D5">
            <v>5</v>
          </cell>
        </row>
        <row r="6">
          <cell r="C6" t="str">
            <v>HRH</v>
          </cell>
          <cell r="D6">
            <v>2</v>
          </cell>
        </row>
        <row r="7">
          <cell r="C7" t="str">
            <v>MS</v>
          </cell>
          <cell r="D7">
            <v>1</v>
          </cell>
        </row>
      </sheetData>
      <sheetData sheetId="8"/>
      <sheetData sheetId="9" refreshError="1"/>
      <sheetData sheetId="1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st savings"/>
      <sheetName val="Model"/>
      <sheetName val="Covenants"/>
      <sheetName val="Debt Schedule"/>
      <sheetName val="Assumptions Summary"/>
      <sheetName val="Capex calcs"/>
      <sheetName val="dcf"/>
      <sheetName val="buyout analysis"/>
      <sheetName val="Module1"/>
      <sheetName val="Module2"/>
      <sheetName val="Module3"/>
      <sheetName val="Module4"/>
      <sheetName val="Module5"/>
      <sheetName val="SBPP"/>
      <sheetName val="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ergy DCF"/>
      <sheetName val="NewCo"/>
      <sheetName val="Debt Schedule"/>
      <sheetName val="MERGER1"/>
    </sheetNames>
    <sheetDataSet>
      <sheetData sheetId="0" refreshError="1">
        <row r="38">
          <cell r="B38" t="str">
            <v>Projected New Eggplant Cash Flows, Synergies: Case, SG&amp;A- Base, ON</v>
          </cell>
        </row>
        <row r="40">
          <cell r="D40" t="str">
            <v>Fiscal Year Ending September 30,</v>
          </cell>
        </row>
        <row r="41">
          <cell r="D41" t="str">
            <v>1999E</v>
          </cell>
          <cell r="F41" t="str">
            <v>2000E</v>
          </cell>
          <cell r="H41" t="str">
            <v>2001E</v>
          </cell>
          <cell r="J41" t="str">
            <v>2002E</v>
          </cell>
          <cell r="L41" t="str">
            <v>2003E</v>
          </cell>
          <cell r="N41" t="str">
            <v>2004E</v>
          </cell>
        </row>
        <row r="42">
          <cell r="D42">
            <v>1</v>
          </cell>
          <cell r="F42">
            <v>2</v>
          </cell>
          <cell r="H42">
            <v>3</v>
          </cell>
          <cell r="J42">
            <v>4</v>
          </cell>
          <cell r="L42">
            <v>5</v>
          </cell>
          <cell r="N42">
            <v>6</v>
          </cell>
        </row>
        <row r="43">
          <cell r="B43" t="str">
            <v>EBITDA</v>
          </cell>
          <cell r="D43">
            <v>-21.765374394037039</v>
          </cell>
          <cell r="F43">
            <v>17.973464613523987</v>
          </cell>
          <cell r="H43">
            <v>66.030488527841896</v>
          </cell>
          <cell r="J43">
            <v>120.11573633283757</v>
          </cell>
          <cell r="L43">
            <v>178.70011922043898</v>
          </cell>
          <cell r="N43">
            <v>251.27865161408147</v>
          </cell>
        </row>
        <row r="44">
          <cell r="B44" t="str">
            <v>Add:   Synergies</v>
          </cell>
          <cell r="D44">
            <v>4.6920000000000002</v>
          </cell>
          <cell r="F44">
            <v>8.0849999999999991</v>
          </cell>
          <cell r="H44">
            <v>11.355</v>
          </cell>
          <cell r="J44">
            <v>16.841999999999999</v>
          </cell>
          <cell r="L44">
            <v>23.574999999999999</v>
          </cell>
          <cell r="N44">
            <v>32.033000000000001</v>
          </cell>
        </row>
        <row r="45">
          <cell r="B45" t="str">
            <v>Adjusted EBITDA</v>
          </cell>
          <cell r="D45">
            <v>-17.073374394037039</v>
          </cell>
          <cell r="F45">
            <v>26.058464613523988</v>
          </cell>
          <cell r="H45">
            <v>77.3854885278419</v>
          </cell>
          <cell r="J45">
            <v>136.95773633283756</v>
          </cell>
          <cell r="L45">
            <v>202.27511922043897</v>
          </cell>
          <cell r="N45">
            <v>283.31165161408148</v>
          </cell>
        </row>
        <row r="46">
          <cell r="B46" t="str">
            <v>Less:  Capital Expenditures</v>
          </cell>
          <cell r="D46">
            <v>-105.3</v>
          </cell>
          <cell r="F46">
            <v>-67.2</v>
          </cell>
          <cell r="H46">
            <v>-59</v>
          </cell>
          <cell r="J46">
            <v>-59</v>
          </cell>
          <cell r="L46">
            <v>-59</v>
          </cell>
          <cell r="N46">
            <v>-59</v>
          </cell>
        </row>
        <row r="47">
          <cell r="B47" t="str">
            <v>Add: CapEx Synergies</v>
          </cell>
          <cell r="D47">
            <v>42.2</v>
          </cell>
          <cell r="F47">
            <v>22.4</v>
          </cell>
          <cell r="H47">
            <v>8.1999999999999993</v>
          </cell>
          <cell r="J47">
            <v>8.1999999999999993</v>
          </cell>
          <cell r="L47">
            <v>8.1999999999999993</v>
          </cell>
          <cell r="N47">
            <v>8.1999999999999993</v>
          </cell>
        </row>
        <row r="48">
          <cell r="B48" t="str">
            <v xml:space="preserve">   Unlevered Free Cash Flows</v>
          </cell>
          <cell r="D48">
            <v>-80.173374394037026</v>
          </cell>
          <cell r="F48">
            <v>-18.741535386476016</v>
          </cell>
          <cell r="H48">
            <v>26.5854885278419</v>
          </cell>
          <cell r="J48">
            <v>86.157736332837558</v>
          </cell>
          <cell r="L48">
            <v>151.47511922043896</v>
          </cell>
          <cell r="N48">
            <v>232.51165161408147</v>
          </cell>
        </row>
        <row r="49">
          <cell r="B49" t="str">
            <v>NPV Free Cash Flow @ 14%</v>
          </cell>
          <cell r="D49">
            <v>-70.32752139827808</v>
          </cell>
          <cell r="F49">
            <v>-14.421002913570339</v>
          </cell>
          <cell r="H49">
            <v>17.944447500608753</v>
          </cell>
          <cell r="J49">
            <v>51.01229642553411</v>
          </cell>
          <cell r="L49">
            <v>78.671430353263162</v>
          </cell>
          <cell r="N49">
            <v>105.92918065517559</v>
          </cell>
        </row>
        <row r="50">
          <cell r="B50" t="str">
            <v>Terminal Value @ 9x Multiple</v>
          </cell>
          <cell r="D50" t="str">
            <v>- -</v>
          </cell>
          <cell r="F50" t="str">
            <v>- -</v>
          </cell>
          <cell r="H50" t="str">
            <v>- -</v>
          </cell>
          <cell r="J50" t="str">
            <v>- -</v>
          </cell>
          <cell r="L50" t="str">
            <v>- -</v>
          </cell>
          <cell r="N50">
            <v>2549.8048645267336</v>
          </cell>
        </row>
        <row r="53">
          <cell r="B53" t="str">
            <v xml:space="preserve">Present Value of Equity @ 12/31/98 </v>
          </cell>
        </row>
        <row r="55">
          <cell r="B55" t="str">
            <v>Present Value of Free Cash Flows</v>
          </cell>
          <cell r="D55">
            <v>168.80883062273318</v>
          </cell>
        </row>
        <row r="56">
          <cell r="B56" t="str">
            <v>Present Value of Terminal Value</v>
          </cell>
          <cell r="D56">
            <v>1161.6567954977272</v>
          </cell>
        </row>
        <row r="57">
          <cell r="B57" t="str">
            <v>Present Value of Enterprise</v>
          </cell>
          <cell r="D57">
            <v>1330.4656261204605</v>
          </cell>
        </row>
        <row r="58">
          <cell r="B58" t="str">
            <v>Plus:   Cash and Equivalents @ 12/31/98</v>
          </cell>
          <cell r="D58">
            <v>236.06793337289997</v>
          </cell>
        </row>
        <row r="59">
          <cell r="B59" t="str">
            <v xml:space="preserve">          Stock Option Proceeds </v>
          </cell>
          <cell r="D59">
            <v>10.025199999999998</v>
          </cell>
        </row>
        <row r="60">
          <cell r="B60" t="str">
            <v xml:space="preserve">Less:  FMV of Non-Convertible Debt </v>
          </cell>
          <cell r="D60">
            <v>-539.0598</v>
          </cell>
        </row>
        <row r="61">
          <cell r="B61" t="str">
            <v xml:space="preserve">          FMV of Non-Convertible Prf. Stock </v>
          </cell>
          <cell r="D61">
            <v>0</v>
          </cell>
        </row>
        <row r="62">
          <cell r="B62" t="str">
            <v xml:space="preserve">          Minority Interest</v>
          </cell>
          <cell r="D62">
            <v>0</v>
          </cell>
        </row>
        <row r="63">
          <cell r="B63" t="str">
            <v>Present Value of Equity</v>
          </cell>
          <cell r="D63">
            <v>1037.4989594933604</v>
          </cell>
        </row>
        <row r="64">
          <cell r="B64" t="str">
            <v>Fully Diluted Shares Oustanding</v>
          </cell>
          <cell r="D64">
            <v>18.830135142857145</v>
          </cell>
        </row>
        <row r="65">
          <cell r="B65" t="str">
            <v>Present Value of Equity Per Share</v>
          </cell>
          <cell r="D65">
            <v>55.097796782776463</v>
          </cell>
        </row>
        <row r="71">
          <cell r="B71" t="str">
            <v>DCF Sensitivity Analysis</v>
          </cell>
        </row>
        <row r="73">
          <cell r="B73" t="str">
            <v>ON</v>
          </cell>
          <cell r="D73" t="str">
            <v>Present Value of Equity Per Share</v>
          </cell>
        </row>
        <row r="74">
          <cell r="D74">
            <v>55.097796782776463</v>
          </cell>
          <cell r="E74">
            <v>7.75</v>
          </cell>
          <cell r="F74">
            <v>8</v>
          </cell>
          <cell r="G74">
            <v>8.25</v>
          </cell>
          <cell r="H74">
            <v>8.5</v>
          </cell>
          <cell r="I74">
            <v>8.75</v>
          </cell>
          <cell r="J74">
            <v>9</v>
          </cell>
          <cell r="K74">
            <v>9.25</v>
          </cell>
          <cell r="L74">
            <v>9.5</v>
          </cell>
          <cell r="M74">
            <v>9.75</v>
          </cell>
          <cell r="N74">
            <v>10</v>
          </cell>
        </row>
        <row r="75">
          <cell r="D75">
            <v>0.12</v>
          </cell>
          <cell r="E75">
            <v>53.654857234450709</v>
          </cell>
          <cell r="F75">
            <v>55.560506060267663</v>
          </cell>
          <cell r="G75">
            <v>57.466154886084603</v>
          </cell>
          <cell r="H75">
            <v>59.371803711901556</v>
          </cell>
          <cell r="I75">
            <v>61.27745253771851</v>
          </cell>
          <cell r="J75">
            <v>63.183101363535449</v>
          </cell>
          <cell r="K75">
            <v>65.088750189352396</v>
          </cell>
          <cell r="L75">
            <v>66.994399015169336</v>
          </cell>
          <cell r="M75">
            <v>68.900047840986289</v>
          </cell>
          <cell r="N75">
            <v>70.805696666803243</v>
          </cell>
        </row>
        <row r="76">
          <cell r="D76">
            <v>0.13</v>
          </cell>
          <cell r="E76">
            <v>49.982982078414928</v>
          </cell>
          <cell r="F76">
            <v>51.789658375153373</v>
          </cell>
          <cell r="G76">
            <v>53.596334671891817</v>
          </cell>
          <cell r="H76">
            <v>55.403010968630262</v>
          </cell>
          <cell r="I76">
            <v>57.209687265368729</v>
          </cell>
          <cell r="J76">
            <v>59.016363562107166</v>
          </cell>
          <cell r="K76">
            <v>60.82303985884559</v>
          </cell>
          <cell r="L76">
            <v>62.629716155584056</v>
          </cell>
          <cell r="M76">
            <v>64.436392452322494</v>
          </cell>
          <cell r="N76">
            <v>66.243068749060939</v>
          </cell>
        </row>
        <row r="77">
          <cell r="D77">
            <v>0.14000000000000001</v>
          </cell>
          <cell r="E77">
            <v>46.529551235260655</v>
          </cell>
          <cell r="F77">
            <v>48.243200344763821</v>
          </cell>
          <cell r="G77">
            <v>49.956849454266987</v>
          </cell>
          <cell r="H77">
            <v>51.670498563770138</v>
          </cell>
          <cell r="I77">
            <v>53.384147673273304</v>
          </cell>
          <cell r="J77">
            <v>55.097796782776463</v>
          </cell>
          <cell r="K77">
            <v>56.811445892279615</v>
          </cell>
          <cell r="L77">
            <v>58.525095001782788</v>
          </cell>
          <cell r="M77">
            <v>60.238744111285939</v>
          </cell>
          <cell r="N77">
            <v>61.952393220789105</v>
          </cell>
        </row>
        <row r="78">
          <cell r="D78">
            <v>0.15</v>
          </cell>
          <cell r="E78">
            <v>43.279839522643329</v>
          </cell>
          <cell r="F78">
            <v>44.906002111318514</v>
          </cell>
          <cell r="G78">
            <v>46.532164699993693</v>
          </cell>
          <cell r="H78">
            <v>48.158327288668872</v>
          </cell>
          <cell r="I78">
            <v>49.784489877344058</v>
          </cell>
          <cell r="J78">
            <v>51.410652466019236</v>
          </cell>
          <cell r="K78">
            <v>53.036815054694415</v>
          </cell>
          <cell r="L78">
            <v>54.662977643369594</v>
          </cell>
          <cell r="M78">
            <v>56.28914023204478</v>
          </cell>
          <cell r="N78">
            <v>57.915302820719958</v>
          </cell>
        </row>
        <row r="79">
          <cell r="D79">
            <v>0.16</v>
          </cell>
          <cell r="E79">
            <v>40.220231158024049</v>
          </cell>
          <cell r="F79">
            <v>41.764073942207986</v>
          </cell>
          <cell r="G79">
            <v>43.307916726391923</v>
          </cell>
          <cell r="H79">
            <v>44.851759510575846</v>
          </cell>
          <cell r="I79">
            <v>46.395602294759783</v>
          </cell>
          <cell r="J79">
            <v>47.93944507894372</v>
          </cell>
          <cell r="K79">
            <v>49.483287863127636</v>
          </cell>
          <cell r="L79">
            <v>51.027130647311573</v>
          </cell>
          <cell r="M79">
            <v>52.570973431495496</v>
          </cell>
          <cell r="N79">
            <v>54.114816215679433</v>
          </cell>
        </row>
        <row r="81">
          <cell r="D81" t="str">
            <v>Implied Perpetual Growth Rate in Terminal Year (a)</v>
          </cell>
        </row>
        <row r="82">
          <cell r="D82">
            <v>5.2027914475049175E-2</v>
          </cell>
          <cell r="E82">
            <v>7.75</v>
          </cell>
          <cell r="F82">
            <v>8</v>
          </cell>
          <cell r="G82">
            <v>8.25</v>
          </cell>
          <cell r="H82">
            <v>8.5</v>
          </cell>
          <cell r="I82">
            <v>8.75</v>
          </cell>
          <cell r="J82">
            <v>9</v>
          </cell>
          <cell r="K82">
            <v>9.25</v>
          </cell>
          <cell r="L82">
            <v>9.5</v>
          </cell>
          <cell r="M82">
            <v>9.75</v>
          </cell>
          <cell r="N82">
            <v>10</v>
          </cell>
        </row>
        <row r="83">
          <cell r="D83">
            <v>0.12</v>
          </cell>
          <cell r="E83">
            <v>1.7838868422637724E-2</v>
          </cell>
          <cell r="F83">
            <v>2.1031403784430303E-2</v>
          </cell>
          <cell r="G83">
            <v>2.4030452154599077E-2</v>
          </cell>
          <cell r="H83">
            <v>2.6853085914757935E-2</v>
          </cell>
          <cell r="I83">
            <v>2.9514426317193421E-2</v>
          </cell>
          <cell r="J83">
            <v>3.2027914475049157E-2</v>
          </cell>
          <cell r="K83">
            <v>3.4405538408155925E-2</v>
          </cell>
          <cell r="L83">
            <v>3.6658024239520248E-2</v>
          </cell>
          <cell r="M83">
            <v>3.8794997976968448E-2</v>
          </cell>
          <cell r="N83">
            <v>4.0825123027544236E-2</v>
          </cell>
        </row>
        <row r="84">
          <cell r="D84">
            <v>0.13</v>
          </cell>
          <cell r="E84">
            <v>2.7838868422637733E-2</v>
          </cell>
          <cell r="F84">
            <v>3.1031403784430311E-2</v>
          </cell>
          <cell r="G84">
            <v>3.4030452154599086E-2</v>
          </cell>
          <cell r="H84">
            <v>3.6853085914757944E-2</v>
          </cell>
          <cell r="I84">
            <v>3.951442631719343E-2</v>
          </cell>
          <cell r="J84">
            <v>4.2027914475049166E-2</v>
          </cell>
          <cell r="K84">
            <v>4.4405538408155934E-2</v>
          </cell>
          <cell r="L84">
            <v>4.6658024239520257E-2</v>
          </cell>
          <cell r="M84">
            <v>4.8794997976968457E-2</v>
          </cell>
          <cell r="N84">
            <v>5.0825123027544244E-2</v>
          </cell>
        </row>
        <row r="85">
          <cell r="D85">
            <v>0.14000000000000001</v>
          </cell>
          <cell r="E85">
            <v>3.7838868422637742E-2</v>
          </cell>
          <cell r="F85">
            <v>4.103140378443032E-2</v>
          </cell>
          <cell r="G85">
            <v>4.4030452154599095E-2</v>
          </cell>
          <cell r="H85">
            <v>4.6853085914757953E-2</v>
          </cell>
          <cell r="I85">
            <v>4.9514426317193438E-2</v>
          </cell>
          <cell r="J85">
            <v>5.2027914475049175E-2</v>
          </cell>
          <cell r="K85">
            <v>5.4405538408155943E-2</v>
          </cell>
          <cell r="L85">
            <v>5.6658024239520266E-2</v>
          </cell>
          <cell r="M85">
            <v>5.8794997976968466E-2</v>
          </cell>
          <cell r="N85">
            <v>6.0825123027544253E-2</v>
          </cell>
        </row>
        <row r="86">
          <cell r="D86">
            <v>0.15</v>
          </cell>
          <cell r="E86">
            <v>4.7838868422637723E-2</v>
          </cell>
          <cell r="F86">
            <v>5.1031403784430301E-2</v>
          </cell>
          <cell r="G86">
            <v>5.4030452154599076E-2</v>
          </cell>
          <cell r="H86">
            <v>5.6853085914757934E-2</v>
          </cell>
          <cell r="I86">
            <v>5.951442631719342E-2</v>
          </cell>
          <cell r="J86">
            <v>6.2027914475049156E-2</v>
          </cell>
          <cell r="K86">
            <v>6.4405538408155924E-2</v>
          </cell>
          <cell r="L86">
            <v>6.6658024239520247E-2</v>
          </cell>
          <cell r="M86">
            <v>6.8794997976968447E-2</v>
          </cell>
          <cell r="N86">
            <v>7.0825123027544234E-2</v>
          </cell>
        </row>
        <row r="87">
          <cell r="D87">
            <v>0.16</v>
          </cell>
          <cell r="E87">
            <v>5.7838868422637732E-2</v>
          </cell>
          <cell r="F87">
            <v>6.103140378443031E-2</v>
          </cell>
          <cell r="G87">
            <v>6.4030452154599085E-2</v>
          </cell>
          <cell r="H87">
            <v>6.6853085914757943E-2</v>
          </cell>
          <cell r="I87">
            <v>6.9514426317193428E-2</v>
          </cell>
          <cell r="J87">
            <v>7.2027914475049165E-2</v>
          </cell>
          <cell r="K87">
            <v>7.4405538408155933E-2</v>
          </cell>
          <cell r="L87">
            <v>7.6658024239520256E-2</v>
          </cell>
          <cell r="M87">
            <v>7.8794997976968456E-2</v>
          </cell>
          <cell r="N87">
            <v>8.0825123027544243E-2</v>
          </cell>
        </row>
        <row r="89">
          <cell r="D89" t="str">
            <v>Present Value of  Equity Per Share with Synergies @  14% WACC</v>
          </cell>
        </row>
        <row r="90">
          <cell r="D90">
            <v>55.097796782776463</v>
          </cell>
          <cell r="E90">
            <v>7.75</v>
          </cell>
          <cell r="F90">
            <v>8</v>
          </cell>
          <cell r="G90">
            <v>8.25</v>
          </cell>
          <cell r="H90">
            <v>8.5</v>
          </cell>
          <cell r="I90">
            <v>8.75</v>
          </cell>
          <cell r="J90">
            <v>9</v>
          </cell>
          <cell r="K90">
            <v>9.25</v>
          </cell>
          <cell r="L90">
            <v>9.5</v>
          </cell>
          <cell r="M90">
            <v>9.75</v>
          </cell>
          <cell r="N90">
            <v>10</v>
          </cell>
        </row>
        <row r="91">
          <cell r="D91">
            <v>0</v>
          </cell>
          <cell r="E91">
            <v>46.529551235260655</v>
          </cell>
          <cell r="F91">
            <v>48.243200344763821</v>
          </cell>
          <cell r="G91">
            <v>49.956849454266987</v>
          </cell>
          <cell r="H91">
            <v>51.670498563770138</v>
          </cell>
          <cell r="I91">
            <v>53.384147673273304</v>
          </cell>
          <cell r="J91">
            <v>55.097796782776463</v>
          </cell>
          <cell r="K91">
            <v>56.811445892279615</v>
          </cell>
          <cell r="L91">
            <v>58.525095001782788</v>
          </cell>
          <cell r="M91">
            <v>60.238744111285939</v>
          </cell>
          <cell r="N91">
            <v>61.952393220789105</v>
          </cell>
        </row>
        <row r="92">
          <cell r="D92">
            <v>100</v>
          </cell>
          <cell r="E92">
            <v>46.529551235260655</v>
          </cell>
          <cell r="F92">
            <v>48.243200344763821</v>
          </cell>
          <cell r="G92">
            <v>49.956849454266987</v>
          </cell>
          <cell r="H92">
            <v>51.670498563770138</v>
          </cell>
          <cell r="I92">
            <v>53.384147673273304</v>
          </cell>
          <cell r="J92">
            <v>55.097796782776463</v>
          </cell>
          <cell r="K92">
            <v>56.811445892279615</v>
          </cell>
          <cell r="L92">
            <v>58.525095001782788</v>
          </cell>
          <cell r="M92">
            <v>60.238744111285939</v>
          </cell>
          <cell r="N92">
            <v>61.952393220789105</v>
          </cell>
        </row>
        <row r="93">
          <cell r="D93">
            <v>200</v>
          </cell>
          <cell r="E93">
            <v>46.529551235260655</v>
          </cell>
          <cell r="F93">
            <v>48.243200344763821</v>
          </cell>
          <cell r="G93">
            <v>49.956849454266987</v>
          </cell>
          <cell r="H93">
            <v>51.670498563770138</v>
          </cell>
          <cell r="I93">
            <v>53.384147673273304</v>
          </cell>
          <cell r="J93">
            <v>55.097796782776463</v>
          </cell>
          <cell r="K93">
            <v>56.811445892279615</v>
          </cell>
          <cell r="L93">
            <v>58.525095001782788</v>
          </cell>
          <cell r="M93">
            <v>60.238744111285939</v>
          </cell>
          <cell r="N93">
            <v>61.952393220789105</v>
          </cell>
        </row>
        <row r="94">
          <cell r="D94">
            <v>300</v>
          </cell>
          <cell r="E94">
            <v>46.529551235260655</v>
          </cell>
          <cell r="F94">
            <v>48.243200344763821</v>
          </cell>
          <cell r="G94">
            <v>49.956849454266987</v>
          </cell>
          <cell r="H94">
            <v>51.670498563770138</v>
          </cell>
          <cell r="I94">
            <v>53.384147673273304</v>
          </cell>
          <cell r="J94">
            <v>55.097796782776463</v>
          </cell>
          <cell r="K94">
            <v>56.811445892279615</v>
          </cell>
          <cell r="L94">
            <v>58.525095001782788</v>
          </cell>
          <cell r="M94">
            <v>60.238744111285939</v>
          </cell>
          <cell r="N94">
            <v>61.952393220789105</v>
          </cell>
        </row>
        <row r="95">
          <cell r="D95">
            <v>400</v>
          </cell>
          <cell r="E95">
            <v>46.529551235260655</v>
          </cell>
          <cell r="F95">
            <v>48.243200344763821</v>
          </cell>
          <cell r="G95">
            <v>49.956849454266987</v>
          </cell>
          <cell r="H95">
            <v>51.670498563770138</v>
          </cell>
          <cell r="I95">
            <v>53.384147673273304</v>
          </cell>
          <cell r="J95">
            <v>55.097796782776463</v>
          </cell>
          <cell r="K95">
            <v>56.811445892279615</v>
          </cell>
          <cell r="L95">
            <v>58.525095001782788</v>
          </cell>
          <cell r="M95">
            <v>60.238744111285939</v>
          </cell>
          <cell r="N95">
            <v>61.952393220789105</v>
          </cell>
        </row>
        <row r="97">
          <cell r="B97" t="str">
            <v>(a) Assumes sufficient NOLs to offset paying taxes until year after terminal year.  Perpetuity calculations assume 38% income tax rate.</v>
          </cell>
        </row>
      </sheetData>
      <sheetData sheetId="1" refreshError="1"/>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ign"/>
      <sheetName val="Gen Assumptions"/>
      <sheetName val="Field Assumptions"/>
      <sheetName val="DCF Tables"/>
      <sheetName val="Price Assumption"/>
      <sheetName val="Total Accounts"/>
      <sheetName val="Total Calc"/>
      <sheetName val="Mult-Matrix"/>
      <sheetName val="Data Dump"/>
      <sheetName val="Debt"/>
      <sheetName val="MP 61 Pod A PDP"/>
      <sheetName val="MP 61 Pod B  PDP"/>
      <sheetName val="MP 61 BA-4AA   PDP"/>
      <sheetName val="MP 61 E,F,G   PDP"/>
      <sheetName val="MP 61   PDBP"/>
      <sheetName val="MP 61   PUD"/>
      <sheetName val="MP 72 PDSI"/>
      <sheetName val="MP 72 PDBP"/>
      <sheetName val="MP 72 PUD"/>
      <sheetName val="MP 72 BB5 PUD"/>
      <sheetName val="MP 72 Prob"/>
      <sheetName val="MP 72 Poss"/>
      <sheetName val="SP 49 (D20-55) PDSI"/>
      <sheetName val="SP 49 (D69-70) PDSI"/>
      <sheetName val="SP 49 (D69-70) PDBP"/>
      <sheetName val="SP 49 (D20-60) PDBP"/>
      <sheetName val="SP 49 Prob"/>
      <sheetName val="VK 1003 PUD"/>
      <sheetName val="EI 330 PDBP"/>
      <sheetName val="EI 330 LF FBA  PDBP"/>
      <sheetName val="EI 330 PDSI"/>
      <sheetName val="EI 330  LF FBA   PDSI"/>
      <sheetName val="EW 871 PDP"/>
      <sheetName val="EW 871 PDBP"/>
      <sheetName val="EW 871 Poss"/>
      <sheetName val="EW 948 PUD"/>
      <sheetName val="EI 275 PUD"/>
      <sheetName val="EI 275 Prob"/>
      <sheetName val="EI 280 PDSI"/>
      <sheetName val="EI 280 Prob"/>
      <sheetName val="EI 280 Poss"/>
      <sheetName val="Bottom OCS Leases PDSI"/>
      <sheetName val="Bottom OCS Leases PDBP"/>
      <sheetName val="Bottom OCS Leases  PUD"/>
      <sheetName val="Bottom OCS Leases Prob"/>
      <sheetName val="Bottom OCS Leases Poss"/>
      <sheetName val="Bottom State Leases  PDP PDSI"/>
      <sheetName val="Bottom State Leases PDBP"/>
      <sheetName val="Bottom 18 State Prob"/>
      <sheetName val="Bottom State Leases Poss"/>
      <sheetName val="MC 705 Prob"/>
      <sheetName val="MC 705 Poss"/>
      <sheetName val="VK 922 1  Explor"/>
      <sheetName val="VR 147 1 Explor"/>
      <sheetName val="VR 147 2 Explor"/>
      <sheetName val="EI 280 A2 Explor"/>
      <sheetName val="MC 705 3 Explor"/>
      <sheetName val="WD 146 1 Explor"/>
      <sheetName val="VK 821 1 Explor"/>
      <sheetName val="VK 821 2 Explor"/>
      <sheetName val="MP 249 1 Explor"/>
      <sheetName val="ZEnd"/>
      <sheetName val="Cases"/>
      <sheetName val="Assumptions"/>
      <sheetName val="Consolidated"/>
      <sheetName val="Assumptions and Inputs"/>
      <sheetName val="log"/>
      <sheetName val="SBPP"/>
      <sheetName val="Forward Curves"/>
      <sheetName val=""/>
    </sheetNames>
    <sheetDataSet>
      <sheetData sheetId="0"/>
      <sheetData sheetId="1"/>
      <sheetData sheetId="2"/>
      <sheetData sheetId="3">
        <row r="18">
          <cell r="C18" t="str">
            <v>12.5%</v>
          </cell>
          <cell r="D18" t="str">
            <v>DCF_line</v>
          </cell>
          <cell r="E18">
            <v>1.0148317949067023</v>
          </cell>
          <cell r="F18">
            <v>0.94280904158206347</v>
          </cell>
          <cell r="G18">
            <v>0.83805248140627853</v>
          </cell>
          <cell r="H18">
            <v>0.74493553902780318</v>
          </cell>
          <cell r="I18">
            <v>0.66216492358026946</v>
          </cell>
          <cell r="J18">
            <v>0.5885910431824618</v>
          </cell>
          <cell r="K18">
            <v>0.52319203838441042</v>
          </cell>
          <cell r="L18">
            <v>0.46505958967503147</v>
          </cell>
          <cell r="M18">
            <v>0.41338630193336134</v>
          </cell>
          <cell r="N18">
            <v>0.36745449060743229</v>
          </cell>
          <cell r="O18">
            <v>0.32662621387327312</v>
          </cell>
          <cell r="P18">
            <v>0.29033441233179835</v>
          </cell>
          <cell r="Q18">
            <v>0.25807503318382075</v>
          </cell>
          <cell r="R18">
            <v>0.22940002949672952</v>
          </cell>
          <cell r="S18">
            <v>0.20391113733042629</v>
          </cell>
          <cell r="T18">
            <v>0.18125434429371229</v>
          </cell>
          <cell r="U18">
            <v>0.16111497270552197</v>
          </cell>
          <cell r="V18">
            <v>0.14321330907157512</v>
          </cell>
          <cell r="W18">
            <v>0.1273007191747334</v>
          </cell>
          <cell r="X18">
            <v>0.11315619482198526</v>
          </cell>
          <cell r="Y18">
            <v>0.10058328428620913</v>
          </cell>
          <cell r="Z18">
            <v>8.9407363809963697E-2</v>
          </cell>
          <cell r="AA18">
            <v>7.9473212275523245E-2</v>
          </cell>
          <cell r="AB18">
            <v>7.0642855356020662E-2</v>
          </cell>
          <cell r="AC18">
            <v>6.2793649205351715E-2</v>
          </cell>
          <cell r="AD18">
            <v>5.5816577071423755E-2</v>
          </cell>
          <cell r="AE18">
            <v>4.9614735174598891E-2</v>
          </cell>
          <cell r="AF18">
            <v>4.4101986821865689E-2</v>
          </cell>
          <cell r="AG18">
            <v>3.9201766063880594E-2</v>
          </cell>
          <cell r="AH18">
            <v>3.4846014279004973E-2</v>
          </cell>
          <cell r="AI18">
            <v>3.0974234914671096E-2</v>
          </cell>
          <cell r="AJ18">
            <v>2.7532653257485416E-2</v>
          </cell>
          <cell r="AK18">
            <v>2.4473469562209263E-2</v>
          </cell>
          <cell r="AL18">
            <v>2.1754195166408224E-2</v>
          </cell>
          <cell r="AM18">
            <v>1.9337062370140646E-2</v>
          </cell>
          <cell r="AN18">
            <v>1.7188499884569466E-2</v>
          </cell>
          <cell r="AO18">
            <v>1.527866656406174E-2</v>
          </cell>
          <cell r="AP18">
            <v>1.3581036945832665E-2</v>
          </cell>
          <cell r="AQ18">
            <v>1.2072032840740142E-2</v>
          </cell>
          <cell r="AR18">
            <v>1.0730695858435689E-2</v>
          </cell>
          <cell r="AS18">
            <v>9.5383963186094975E-3</v>
          </cell>
          <cell r="AT18">
            <v>8.47857450543066E-3</v>
          </cell>
          <cell r="AU18">
            <v>7.5365106714939253E-3</v>
          </cell>
          <cell r="AV18">
            <v>6.6991205968834865E-3</v>
          </cell>
          <cell r="AW18">
            <v>5.9547738638964353E-3</v>
          </cell>
          <cell r="AX18">
            <v>5.2931323234634963E-3</v>
          </cell>
          <cell r="AY18">
            <v>4.7050065097453278E-3</v>
          </cell>
          <cell r="AZ18">
            <v>4.1822280086625165E-3</v>
          </cell>
        </row>
      </sheetData>
      <sheetData sheetId="4">
        <row r="17">
          <cell r="C17" t="str">
            <v>OIL PRICE</v>
          </cell>
          <cell r="D17" t="str">
            <v>Oil_Price</v>
          </cell>
          <cell r="E17">
            <v>48</v>
          </cell>
          <cell r="F17">
            <v>48</v>
          </cell>
          <cell r="G17">
            <v>48</v>
          </cell>
          <cell r="H17">
            <v>48</v>
          </cell>
          <cell r="I17">
            <v>38</v>
          </cell>
          <cell r="J17">
            <v>38</v>
          </cell>
          <cell r="K17">
            <v>38</v>
          </cell>
          <cell r="L17">
            <v>38</v>
          </cell>
          <cell r="M17">
            <v>38</v>
          </cell>
          <cell r="N17">
            <v>38</v>
          </cell>
          <cell r="O17">
            <v>38</v>
          </cell>
          <cell r="P17">
            <v>38</v>
          </cell>
          <cell r="Q17">
            <v>38</v>
          </cell>
          <cell r="R17">
            <v>38</v>
          </cell>
          <cell r="S17">
            <v>38</v>
          </cell>
          <cell r="T17">
            <v>38</v>
          </cell>
          <cell r="U17">
            <v>38</v>
          </cell>
          <cell r="V17">
            <v>38</v>
          </cell>
          <cell r="W17">
            <v>38</v>
          </cell>
          <cell r="X17">
            <v>38</v>
          </cell>
          <cell r="Y17">
            <v>38</v>
          </cell>
          <cell r="Z17">
            <v>38</v>
          </cell>
          <cell r="AA17">
            <v>38</v>
          </cell>
          <cell r="AB17">
            <v>38</v>
          </cell>
          <cell r="AC17">
            <v>38</v>
          </cell>
          <cell r="AD17">
            <v>38</v>
          </cell>
          <cell r="AE17">
            <v>38</v>
          </cell>
          <cell r="AF17">
            <v>38</v>
          </cell>
          <cell r="AG17">
            <v>38</v>
          </cell>
          <cell r="AH17">
            <v>38</v>
          </cell>
          <cell r="AI17">
            <v>38</v>
          </cell>
          <cell r="AJ17">
            <v>38</v>
          </cell>
          <cell r="AK17">
            <v>38</v>
          </cell>
          <cell r="AL17">
            <v>38</v>
          </cell>
          <cell r="AM17">
            <v>38</v>
          </cell>
          <cell r="AN17">
            <v>38</v>
          </cell>
          <cell r="AO17">
            <v>38</v>
          </cell>
          <cell r="AP17">
            <v>38</v>
          </cell>
          <cell r="AQ17">
            <v>38</v>
          </cell>
          <cell r="AR17">
            <v>38</v>
          </cell>
          <cell r="AS17">
            <v>38</v>
          </cell>
          <cell r="AT17">
            <v>38</v>
          </cell>
          <cell r="AU17">
            <v>38</v>
          </cell>
          <cell r="AV17">
            <v>38</v>
          </cell>
          <cell r="AW17">
            <v>38</v>
          </cell>
          <cell r="AX17">
            <v>38</v>
          </cell>
          <cell r="AY17">
            <v>38</v>
          </cell>
          <cell r="AZ17">
            <v>38</v>
          </cell>
        </row>
        <row r="19">
          <cell r="C19" t="str">
            <v>GAS PRICE</v>
          </cell>
          <cell r="D19" t="str">
            <v>Gas_Price</v>
          </cell>
          <cell r="E19">
            <v>8</v>
          </cell>
          <cell r="F19">
            <v>8</v>
          </cell>
          <cell r="G19">
            <v>8</v>
          </cell>
          <cell r="H19">
            <v>8</v>
          </cell>
          <cell r="I19">
            <v>6</v>
          </cell>
          <cell r="J19">
            <v>6</v>
          </cell>
          <cell r="K19">
            <v>6</v>
          </cell>
          <cell r="L19">
            <v>6</v>
          </cell>
          <cell r="M19">
            <v>6</v>
          </cell>
          <cell r="N19">
            <v>6</v>
          </cell>
          <cell r="O19">
            <v>6</v>
          </cell>
          <cell r="P19">
            <v>6</v>
          </cell>
          <cell r="Q19">
            <v>6</v>
          </cell>
          <cell r="R19">
            <v>6</v>
          </cell>
          <cell r="S19">
            <v>6</v>
          </cell>
          <cell r="T19">
            <v>6</v>
          </cell>
          <cell r="U19">
            <v>6</v>
          </cell>
          <cell r="V19">
            <v>6</v>
          </cell>
          <cell r="W19">
            <v>6</v>
          </cell>
          <cell r="X19">
            <v>6</v>
          </cell>
          <cell r="Y19">
            <v>6</v>
          </cell>
          <cell r="Z19">
            <v>6</v>
          </cell>
          <cell r="AA19">
            <v>6</v>
          </cell>
          <cell r="AB19">
            <v>6</v>
          </cell>
          <cell r="AC19">
            <v>6</v>
          </cell>
          <cell r="AD19">
            <v>6</v>
          </cell>
          <cell r="AE19">
            <v>6</v>
          </cell>
          <cell r="AF19">
            <v>6</v>
          </cell>
          <cell r="AG19">
            <v>6</v>
          </cell>
          <cell r="AH19">
            <v>6</v>
          </cell>
          <cell r="AI19">
            <v>6</v>
          </cell>
          <cell r="AJ19">
            <v>6</v>
          </cell>
          <cell r="AK19">
            <v>6</v>
          </cell>
          <cell r="AL19">
            <v>6</v>
          </cell>
          <cell r="AM19">
            <v>6</v>
          </cell>
          <cell r="AN19">
            <v>6</v>
          </cell>
          <cell r="AO19">
            <v>6</v>
          </cell>
          <cell r="AP19">
            <v>6</v>
          </cell>
          <cell r="AQ19">
            <v>6</v>
          </cell>
          <cell r="AR19">
            <v>6</v>
          </cell>
          <cell r="AS19">
            <v>6</v>
          </cell>
          <cell r="AT19">
            <v>6</v>
          </cell>
          <cell r="AU19">
            <v>6</v>
          </cell>
          <cell r="AV19">
            <v>6</v>
          </cell>
          <cell r="AW19">
            <v>6</v>
          </cell>
          <cell r="AX19">
            <v>6</v>
          </cell>
          <cell r="AY19">
            <v>6</v>
          </cell>
          <cell r="AZ19">
            <v>6</v>
          </cell>
        </row>
        <row r="21">
          <cell r="C21" t="str">
            <v>NGL PRICE</v>
          </cell>
          <cell r="D21" t="str">
            <v>NGL_Price</v>
          </cell>
          <cell r="E21">
            <v>39</v>
          </cell>
          <cell r="F21">
            <v>39</v>
          </cell>
          <cell r="G21">
            <v>39</v>
          </cell>
          <cell r="H21">
            <v>39</v>
          </cell>
          <cell r="I21">
            <v>31</v>
          </cell>
          <cell r="J21">
            <v>31</v>
          </cell>
          <cell r="K21">
            <v>31</v>
          </cell>
          <cell r="L21">
            <v>31</v>
          </cell>
          <cell r="M21">
            <v>31</v>
          </cell>
          <cell r="N21">
            <v>31</v>
          </cell>
          <cell r="O21">
            <v>31</v>
          </cell>
          <cell r="P21">
            <v>31</v>
          </cell>
          <cell r="Q21">
            <v>31</v>
          </cell>
          <cell r="R21">
            <v>31</v>
          </cell>
          <cell r="S21">
            <v>31</v>
          </cell>
          <cell r="T21">
            <v>31</v>
          </cell>
          <cell r="U21">
            <v>31</v>
          </cell>
          <cell r="V21">
            <v>31</v>
          </cell>
          <cell r="W21">
            <v>31</v>
          </cell>
          <cell r="X21">
            <v>31</v>
          </cell>
          <cell r="Y21">
            <v>31</v>
          </cell>
          <cell r="Z21">
            <v>31</v>
          </cell>
          <cell r="AA21">
            <v>31</v>
          </cell>
          <cell r="AB21">
            <v>31</v>
          </cell>
          <cell r="AC21">
            <v>31</v>
          </cell>
          <cell r="AD21">
            <v>31</v>
          </cell>
          <cell r="AE21">
            <v>31</v>
          </cell>
          <cell r="AF21">
            <v>31</v>
          </cell>
          <cell r="AG21">
            <v>31</v>
          </cell>
          <cell r="AH21">
            <v>31</v>
          </cell>
          <cell r="AI21">
            <v>31</v>
          </cell>
          <cell r="AJ21">
            <v>31</v>
          </cell>
          <cell r="AK21">
            <v>31</v>
          </cell>
          <cell r="AL21">
            <v>31</v>
          </cell>
          <cell r="AM21">
            <v>31</v>
          </cell>
          <cell r="AN21">
            <v>31</v>
          </cell>
          <cell r="AO21">
            <v>31</v>
          </cell>
          <cell r="AP21">
            <v>31</v>
          </cell>
          <cell r="AQ21">
            <v>31</v>
          </cell>
          <cell r="AR21">
            <v>31</v>
          </cell>
          <cell r="AS21">
            <v>31</v>
          </cell>
          <cell r="AT21">
            <v>31</v>
          </cell>
          <cell r="AU21">
            <v>31</v>
          </cell>
          <cell r="AV21">
            <v>31</v>
          </cell>
          <cell r="AW21">
            <v>31</v>
          </cell>
          <cell r="AX21">
            <v>31</v>
          </cell>
          <cell r="AY21">
            <v>31</v>
          </cell>
          <cell r="AZ21">
            <v>31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Design"/>
      <sheetName val="Hierarchy"/>
      <sheetName val="Flow Chart"/>
      <sheetName val="Summary"/>
      <sheetName val="Data Book"/>
      <sheetName val="Scenario"/>
      <sheetName val="Gen Assumptions"/>
      <sheetName val="Field Assumptions"/>
      <sheetName val="DCF Tables"/>
      <sheetName val="Price Assumption"/>
      <sheetName val="Mult Matrix"/>
      <sheetName val="Total Accounts"/>
      <sheetName val="Total Calc"/>
      <sheetName val="Data Dump"/>
      <sheetName val="Debt"/>
      <sheetName val="MP 61 Pod A PDP"/>
      <sheetName val="MP 61 Pod B  PDP"/>
      <sheetName val="MP 61 BA-4AA   PDP"/>
      <sheetName val="MP 61 E,F,G   PDP"/>
      <sheetName val="MP 61   PDBP"/>
      <sheetName val="MP 61   PUD"/>
      <sheetName val="MP 72 PDSI"/>
      <sheetName val="MP 72 PDBP"/>
      <sheetName val="MP 72 PUD"/>
      <sheetName val="ZEnd"/>
    </sheetNames>
    <sheetDataSet>
      <sheetData sheetId="0" refreshError="1"/>
      <sheetData sheetId="1" refreshError="1"/>
      <sheetData sheetId="2" refreshError="1"/>
      <sheetData sheetId="3" refreshError="1"/>
      <sheetData sheetId="4" refreshError="1"/>
      <sheetData sheetId="5" refreshError="1"/>
      <sheetData sheetId="6"/>
      <sheetData sheetId="7">
        <row r="35">
          <cell r="E35">
            <v>1</v>
          </cell>
        </row>
        <row r="38">
          <cell r="E38">
            <v>0.08</v>
          </cell>
        </row>
        <row r="45">
          <cell r="E45">
            <v>0.1</v>
          </cell>
        </row>
      </sheetData>
      <sheetData sheetId="8">
        <row r="8">
          <cell r="D8">
            <v>51</v>
          </cell>
        </row>
      </sheetData>
      <sheetData sheetId="9" refreshError="1"/>
      <sheetData sheetId="10" refreshError="1"/>
      <sheetData sheetId="11" refreshError="1"/>
      <sheetData sheetId="12" refreshError="1"/>
      <sheetData sheetId="13">
        <row r="44">
          <cell r="E44">
            <v>516256.8303198567</v>
          </cell>
        </row>
        <row r="45">
          <cell r="E45">
            <v>0</v>
          </cell>
        </row>
      </sheetData>
      <sheetData sheetId="14" refreshError="1"/>
      <sheetData sheetId="15" refreshError="1"/>
      <sheetData sheetId="16">
        <row r="5">
          <cell r="B5" t="str">
            <v>Field1</v>
          </cell>
        </row>
      </sheetData>
      <sheetData sheetId="17">
        <row r="5">
          <cell r="B5" t="str">
            <v>Field2</v>
          </cell>
        </row>
      </sheetData>
      <sheetData sheetId="18">
        <row r="5">
          <cell r="B5" t="str">
            <v>Field3</v>
          </cell>
        </row>
      </sheetData>
      <sheetData sheetId="19">
        <row r="5">
          <cell r="B5" t="str">
            <v>Field4</v>
          </cell>
        </row>
      </sheetData>
      <sheetData sheetId="20">
        <row r="5">
          <cell r="B5" t="str">
            <v>Field5</v>
          </cell>
        </row>
      </sheetData>
      <sheetData sheetId="21">
        <row r="5">
          <cell r="B5" t="str">
            <v>Field6</v>
          </cell>
        </row>
      </sheetData>
      <sheetData sheetId="22">
        <row r="5">
          <cell r="B5" t="str">
            <v>Field7</v>
          </cell>
        </row>
      </sheetData>
      <sheetData sheetId="23">
        <row r="5">
          <cell r="B5" t="str">
            <v>Field8</v>
          </cell>
        </row>
      </sheetData>
      <sheetData sheetId="24">
        <row r="5">
          <cell r="B5" t="str">
            <v>Field9</v>
          </cell>
        </row>
      </sheetData>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and Information"/>
      <sheetName val="Contract Values by Entity"/>
      <sheetName val="Apex Parameters"/>
      <sheetName val="Apex Power Prices"/>
      <sheetName val="Apex Gas Prices &amp; Lookup Info"/>
      <sheetName val="Apex 200 MW Summary"/>
      <sheetName val="Apex 200 MW Margins"/>
      <sheetName val="Apex 25 MW Summary"/>
      <sheetName val="Apex 25 MW Margins"/>
      <sheetName val="Apex 100 MW Summary"/>
      <sheetName val="Apex 100 MW Margins"/>
      <sheetName val="Apex 200 MW Monthly Output"/>
      <sheetName val="Apex 25 MW Monthly Output"/>
      <sheetName val="Birchwood Summary"/>
      <sheetName val="Birchwood Margins"/>
      <sheetName val="Brandywine Summary"/>
      <sheetName val="Brandywine Margins"/>
      <sheetName val="Brazos Summary"/>
      <sheetName val="Brazos Margins"/>
      <sheetName val="Delta Summary"/>
      <sheetName val="Delta RMR Revenues"/>
      <sheetName val="Delta Parameters"/>
      <sheetName val="Delta Capital Surcharge"/>
      <sheetName val="Delta PP 5"/>
      <sheetName val="Delta PP 6"/>
      <sheetName val="Delta PP 7"/>
      <sheetName val="Delta CC 6"/>
      <sheetName val="Delta CC 7"/>
      <sheetName val="Engage Summary"/>
      <sheetName val="Engage Margins"/>
      <sheetName val="Georgetown Monthly"/>
      <sheetName val="Georgetown Prices"/>
      <sheetName val="Indeck"/>
      <sheetName val="OH Edison Summary"/>
      <sheetName val="OH Edison Margins"/>
      <sheetName val="PEPCO"/>
      <sheetName val="Perryville Summary"/>
      <sheetName val="Perryville Standard"/>
      <sheetName val="Perryville Supplemental"/>
      <sheetName val="Perryville Power Aug"/>
      <sheetName val="Perryville Peaking"/>
      <sheetName val="Potrero Summary"/>
      <sheetName val="Potrero RMR Revenues"/>
      <sheetName val="Potrero Capital Surcharge"/>
      <sheetName val="Potrero 3"/>
      <sheetName val="Potrero 4-6"/>
      <sheetName val=" Potrero Parameters"/>
      <sheetName val="Shady Hills Summary"/>
      <sheetName val="Shady Hills Margins"/>
      <sheetName val="Smeco Summary"/>
      <sheetName val="Smeco Margins"/>
      <sheetName val="West Georgia Summary"/>
      <sheetName val="GA Power Capacity"/>
      <sheetName val="MEAG Capacity"/>
      <sheetName val="Chicopee Summary"/>
      <sheetName val="Chicopee Margins"/>
      <sheetName val="Unitil Summary"/>
      <sheetName val="Unitil Margins"/>
      <sheetName val="Cape Light Summary"/>
      <sheetName val="Cape Light Margins"/>
      <sheetName val="Pinehills Summary"/>
      <sheetName val="Pinehills Margins"/>
      <sheetName val="Hayes Summary"/>
      <sheetName val="Hayes Margins"/>
      <sheetName val="Owens Summary"/>
      <sheetName val="Owens Margins"/>
      <sheetName val="Cook Inlet Power Summary"/>
      <sheetName val="Cook Inlet Power Margins"/>
      <sheetName val="NE MD Waste Summary"/>
      <sheetName val="NE MD Waste Margins"/>
      <sheetName val="Cambridge Summary"/>
      <sheetName val="Cambridge Margins"/>
      <sheetName val="WGES"/>
      <sheetName val="PES"/>
      <sheetName val="Wabash Summary"/>
      <sheetName val="Wabash Margins"/>
      <sheetName val="WPS Summary"/>
      <sheetName val="WPS Margins"/>
      <sheetName val="Market Prices"/>
      <sheetName val="Forward Prices"/>
      <sheetName val="Monthly Results"/>
      <sheetName val="OH Edison Monthly Results"/>
      <sheetName val="Capacity Prices"/>
      <sheetName val="NEPOOL Ancillary Services"/>
      <sheetName val="Parameters"/>
      <sheetName val="Revisions"/>
      <sheetName val="Year to Year values"/>
      <sheetName val="Gen Assumptions"/>
      <sheetName val="Field Assumptions"/>
      <sheetName val="MP 61 Pod A PDP"/>
      <sheetName val="MP 61 Pod B  PDP"/>
      <sheetName val="MP 61 BA-4AA   PDP"/>
      <sheetName val="MP 61 E,F,G   PDP"/>
      <sheetName val="MP 61   PDBP"/>
      <sheetName val="MP 61   PUD"/>
      <sheetName val="MP 72 PDSI"/>
      <sheetName val="MP 72 PDBP"/>
      <sheetName val="MP 72 PUD"/>
      <sheetName val="Scenario"/>
      <sheetName val="Total Calc"/>
      <sheetName val="Synergy 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3">
          <cell r="C3">
            <v>2.5000000000000001E-2</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in (2)"/>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erm Care Comps"/>
      <sheetName val="Cases"/>
      <sheetName val="Assumptions"/>
      <sheetName val="Consolidated"/>
    </sheetNames>
    <sheetDataSet>
      <sheetData sheetId="0" refreshError="1"/>
      <sheetData sheetId="1" refreshError="1"/>
      <sheetData sheetId="2" refreshError="1"/>
      <sheetData sheetId="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P"/>
      <sheetName val="Old Whole Co Model"/>
      <sheetName val="IS Summ"/>
      <sheetName val="Op Model To Banks"/>
      <sheetName val="Canadian Value"/>
      <sheetName val="Sheet1"/>
      <sheetName val="Returns"/>
      <sheetName val="Capex"/>
      <sheetName val="WriteUp"/>
      <sheetName val="PPT Slides"/>
      <sheetName val="Sources Uses"/>
      <sheetName val="Share Price"/>
      <sheetName val="Cash"/>
      <sheetName val="LEH Quarterly"/>
      <sheetName val="Equity Pres"/>
      <sheetName val="EXE MAIN MODEL"/>
      <sheetName val="Operating Build"/>
      <sheetName val="Waterfall-MDP"/>
      <sheetName val="Waterfall-MDP Acq"/>
      <sheetName val="Summary Waterfall"/>
      <sheetName val="ILSF II"/>
      <sheetName val="DCF Tables"/>
      <sheetName val="Price Assumption"/>
    </sheetNames>
    <sheetDataSet>
      <sheetData sheetId="0" refreshError="1"/>
      <sheetData sheetId="1">
        <row r="27">
          <cell r="K27">
            <v>1</v>
          </cell>
        </row>
        <row r="1021">
          <cell r="AB1021">
            <v>1</v>
          </cell>
        </row>
      </sheetData>
      <sheetData sheetId="2" refreshError="1"/>
      <sheetData sheetId="3" refreshError="1"/>
      <sheetData sheetId="4"/>
      <sheetData sheetId="5" refreshError="1"/>
      <sheetData sheetId="6" refreshError="1"/>
      <sheetData sheetId="7">
        <row r="20">
          <cell r="P20">
            <v>1</v>
          </cell>
        </row>
      </sheetData>
      <sheetData sheetId="8" refreshError="1"/>
      <sheetData sheetId="9">
        <row r="8">
          <cell r="T8">
            <v>1000</v>
          </cell>
        </row>
      </sheetData>
      <sheetData sheetId="10" refreshError="1"/>
      <sheetData sheetId="11" refreshError="1"/>
      <sheetData sheetId="12" refreshError="1"/>
      <sheetData sheetId="13" refreshError="1"/>
      <sheetData sheetId="14" refreshError="1"/>
      <sheetData sheetId="15">
        <row r="83">
          <cell r="R83">
            <v>1</v>
          </cell>
        </row>
        <row r="153">
          <cell r="AC153">
            <v>1</v>
          </cell>
        </row>
        <row r="1170">
          <cell r="R1170">
            <v>1</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Table"/>
      <sheetName val="Summary"/>
      <sheetName val="Description of Cases"/>
      <sheetName val="EBITDA"/>
      <sheetName val="Prod"/>
      <sheetName val="Capacity_Factor"/>
      <sheetName val="LTC XXX"/>
      <sheetName val="Cash Flows"/>
      <sheetName val="Scenario Control"/>
      <sheetName val="Base Case"/>
      <sheetName val="MACRS"/>
      <sheetName val="Data Base"/>
      <sheetName val="Monthly Data Base"/>
      <sheetName val="ICAP"/>
      <sheetName val="monthly forwards"/>
      <sheetName val="Monthly off-Peak Data"/>
      <sheetName val="PROSYM Monthly Base"/>
      <sheetName val="Volatility Monthly Base"/>
      <sheetName val="PROSYM Base"/>
      <sheetName val="Volatility Base"/>
      <sheetName val="Master List"/>
      <sheetName val="CapEx"/>
      <sheetName val="FOM"/>
      <sheetName val="FOM Prosym 2"/>
      <sheetName val="FOM Prosym"/>
      <sheetName val="Capacity"/>
      <sheetName val="MIR CapEx"/>
      <sheetName val="Tax Depreciation"/>
      <sheetName val="Property Taxes"/>
      <sheetName val="SO2 Allowances"/>
      <sheetName val="NOx Allowances"/>
      <sheetName val="Allowance Value"/>
      <sheetName val="Parameters"/>
      <sheetName val="Form Data"/>
      <sheetName val="Revisions"/>
      <sheetName val="Gen Assumptions"/>
      <sheetName val="Field Assumptions"/>
      <sheetName val="MP 61 Pod A PDP"/>
      <sheetName val="MP 61 Pod B  PDP"/>
      <sheetName val="MP 61 BA-4AA   PDP"/>
      <sheetName val="MP 61 E,F,G   PDP"/>
      <sheetName val="MP 61   PDBP"/>
      <sheetName val="MP 61   PUD"/>
      <sheetName val="MP 72 PDSI"/>
      <sheetName val="MP 72 PDBP"/>
      <sheetName val="MP 72 PUD"/>
      <sheetName val="Scenario"/>
      <sheetName val="Total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 val="Assumptions"/>
      <sheetName val="TBass"/>
      <sheetName val="Summary_HoldCo"/>
      <sheetName val="Annual_Summary"/>
      <sheetName val="Cash_Report"/>
      <sheetName val="Monthly_Summary"/>
      <sheetName val="Debt"/>
      <sheetName val="Consol_Ann"/>
      <sheetName val="Consol_Quart"/>
      <sheetName val="Tax_Financials"/>
      <sheetName val="Taxes"/>
      <sheetName val="Renaissance_Qtrly"/>
      <sheetName val="Renaissance_Ops"/>
      <sheetName val="Riverside_Qtrly"/>
      <sheetName val="Riverside_Ops"/>
      <sheetName val="Bluegrass_Qtrly"/>
      <sheetName val="Bluegrass_Ops"/>
      <sheetName val="12.31.10 Balance Sheet"/>
      <sheetName val="2011_Adjustments"/>
      <sheetName val="Project PortRiver - Internal Mo"/>
    </sheetNames>
    <sheetDataSet>
      <sheetData sheetId="0" refreshError="1">
        <row r="6">
          <cell r="F6">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Index"/>
      <sheetName val="Lookup"/>
      <sheetName val="Consol C-4a by Ptn"/>
      <sheetName val="fuelbudg"/>
      <sheetName val="Comp1"/>
      <sheetName val="EXR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S---&gt;"/>
      <sheetName val="Refi Analysis"/>
      <sheetName val="Sensitivity Analysis"/>
      <sheetName val="Debt Schedule"/>
      <sheetName val="EBITDA Buildup"/>
      <sheetName val="CFADS"/>
      <sheetName val="Construction S&amp;U Output"/>
      <sheetName val="S&amp;U Output"/>
      <sheetName val="PF Cap Output"/>
      <sheetName val="FINANCING ANALYSIS---&gt;"/>
      <sheetName val="Financing Structures"/>
      <sheetName val="Assumptions"/>
      <sheetName val="DCF"/>
      <sheetName val="Financing Analysis"/>
      <sheetName val="Financing Analysis OpCo"/>
      <sheetName val="Covenant Analysis"/>
      <sheetName val="Financial Comps"/>
      <sheetName val="Detailed Comps"/>
      <sheetName val="DETAIL INFORMATION---&gt;"/>
      <sheetName val="Drawdown"/>
      <sheetName val="Sheet1"/>
      <sheetName val="Asset Coverage"/>
      <sheetName val="Waterfall"/>
      <sheetName val="Hedge Revenue Check"/>
      <sheetName val="Revenue"/>
      <sheetName val="OperExp"/>
      <sheetName val="OpExWksht"/>
      <sheetName val="OperPar"/>
      <sheetName val="OperStats"/>
      <sheetName val="ReserveAccts"/>
      <sheetName val="Const"/>
      <sheetName val="Revised Constr S&amp;U"/>
      <sheetName val="InsurLandPILOT"/>
      <sheetName val="NonSharedConst"/>
      <sheetName val="Commissioning"/>
      <sheetName val="PropTax"/>
      <sheetName val="SUCosts"/>
      <sheetName val="Hg|NOx"/>
      <sheetName val="Permits"/>
      <sheetName val="Labor"/>
      <sheetName val="IS"/>
      <sheetName val="ICF_Fuel"/>
      <sheetName val="ICF2"/>
      <sheetName val="Rates"/>
      <sheetName val="Market Prices ERCOT-N Nominal $"/>
      <sheetName val="Market Prices ERCOT-N 2005 $"/>
      <sheetName val="Sandy Creek Nominal $"/>
      <sheetName val="Sandy Creek 2005$"/>
      <sheetName val="Coal Price Details"/>
      <sheetName val="HDF"/>
      <sheetName val="4P Backup-&gt;"/>
      <sheetName val="S&amp;P Carbon"/>
      <sheetName val="4P Coal Price Details"/>
      <sheetName val="4P HDF"/>
      <sheetName val="4P Market Prices ERCOT-N Nomin"/>
      <sheetName val="4P Market Prices ERCOT-N 2005$"/>
      <sheetName val="4P Sandy Creek 2005$"/>
      <sheetName val="4P Sandy Creek Nominal $"/>
      <sheetName val="Consol C-4a by Ptn"/>
      <sheetName val="Finance Assumptions"/>
      <sheetName val="PwrMarket"/>
      <sheetName val="IRR1295A"/>
      <sheetName val="Sandy Actual 9-30"/>
      <sheetName val="SC Swaps Hypo 9-30-07"/>
      <sheetName val="Cash "/>
      <sheetName val="Chart of Account"/>
      <sheetName val="supporting worksheet"/>
      <sheetName val="Load FRX"/>
      <sheetName val="Trial Balance - Review Log"/>
      <sheetName val="Template"/>
      <sheetName val="Index Sht1"/>
      <sheetName val="Analysis of Investment Cost"/>
      <sheetName val="Plum Actual 9-30"/>
      <sheetName val="Plum 9-30-07 Hypo"/>
      <sheetName val="TB 12-31-10 (not final)"/>
      <sheetName val="Main C-2b Bk by Ptn by type"/>
      <sheetName val="Main C-1 Capital"/>
      <sheetName val="Main C-2aaa Bk by Ptn"/>
      <sheetName val="Main C-2e - Recon to Financials"/>
      <sheetName val="ILSF II"/>
      <sheetName val="Assumptions and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Qty by Unit"/>
      <sheetName val="Daily Amt by Unit"/>
      <sheetName val="Daily Totals_Qty"/>
      <sheetName val="Daily Totals"/>
      <sheetName val="DT-Adj"/>
      <sheetName val="PRECMARGIN"/>
      <sheetName val="V O&amp;M - Hdg"/>
      <sheetName val="FarmAztec"/>
      <sheetName val="OptnPrem"/>
      <sheetName val="Fee_byType"/>
      <sheetName val="FeeTable"/>
      <sheetName val="Toll Price"/>
      <sheetName val="P&amp;L PTS Data Apr"/>
      <sheetName val="#REF"/>
      <sheetName val="ASTABLE"/>
      <sheetName val="DENAGAS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NA Index Power"/>
      <sheetName val="DENAGASCOST_PTS"/>
      <sheetName val="DENA Index Power_PTS"/>
      <sheetName val="Heat Rates-mmbtus"/>
      <sheetName val="DENAGASCOST"/>
      <sheetName val="DENA T&amp;M "/>
      <sheetName val="SBPP"/>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nergy"/>
      <sheetName val="Sheet3"/>
      <sheetName val="NP15 On"/>
      <sheetName val="NP15 Off"/>
      <sheetName val="SP15 On"/>
      <sheetName val="SP15 Off"/>
      <sheetName val="On-Off"/>
      <sheetName val="COB Basis"/>
      <sheetName val="Monthly COB Basis"/>
      <sheetName val="PV Basis"/>
      <sheetName val="Monthly PV"/>
      <sheetName val="NP15 vs. SP15"/>
      <sheetName val="SparkNP On 9.4HR"/>
      <sheetName val="SparkNP On 6.9HR"/>
      <sheetName val="SparkNP Off 9.4HR"/>
      <sheetName val="SparkNP Off 6.9HR"/>
      <sheetName val="SparkSP On 12HR"/>
      <sheetName val="SparkSP On 10HR"/>
      <sheetName val="SparkSP Off 12HR"/>
      <sheetName val="SparkSP Off 10HR"/>
      <sheetName val="SparkZP On 10.5HR"/>
      <sheetName val="SparkZP On 9.5HR"/>
      <sheetName val="SparkZP Off 10.5HR"/>
      <sheetName val="SparkZP Off 9.5H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Qtr_EPS"/>
      <sheetName val="Qtrly_EPS"/>
      <sheetName val="Ele_Op"/>
      <sheetName val="Gas_Trans"/>
      <sheetName val="Field_Svc"/>
      <sheetName val="Eng_Serv"/>
      <sheetName val="Ventures"/>
      <sheetName val="Duke_other"/>
      <sheetName val="Summary"/>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model"/>
      <sheetName val="summary"/>
      <sheetName val="matrix"/>
      <sheetName val="financial"/>
      <sheetName val="SBInput"/>
      <sheetName val="SBInput (2)"/>
      <sheetName val="DENA T&amp;M "/>
    </sheetNames>
    <sheetDataSet>
      <sheetData sheetId="0"/>
      <sheetData sheetId="1"/>
      <sheetData sheetId="2"/>
      <sheetData sheetId="3"/>
      <sheetData sheetId="4"/>
      <sheetData sheetId="5"/>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Consol C-4a by Ptn"/>
      <sheetName val="Trial Balance - Review Log"/>
      <sheetName val="Cover"/>
      <sheetName val="TOC"/>
      <sheetName val="Sensitivities"/>
      <sheetName val="Portfolio Assumptions"/>
      <sheetName val="Net Residual Debt Schedule"/>
      <sheetName val="Total Debt Schedule"/>
      <sheetName val="Amortization Schedule"/>
      <sheetName val="Reserves"/>
      <sheetName val="Monthly Cash Flow"/>
      <sheetName val="CAssumptions"/>
      <sheetName val="CRevenueBuildUp"/>
      <sheetName val="CExpensesBuildup"/>
      <sheetName val="CLeaseExpense"/>
      <sheetName val="HAssumptions"/>
      <sheetName val="HRevenueBuildUp"/>
      <sheetName val="HExpensesBuildup"/>
      <sheetName val="HLeaseExpense"/>
      <sheetName val="__FDSCACHE__"/>
      <sheetName val="Market Forecast"/>
      <sheetName val="Hedge Settlement"/>
      <sheetName val="Journal_Entry"/>
      <sheetName val="Portfolio_Assumptions"/>
      <sheetName val="Net_Residual_Debt_Schedule"/>
      <sheetName val="Total_Debt_Schedule"/>
      <sheetName val="Amortization_Schedule"/>
      <sheetName val="Monthly_Cash_Flow"/>
      <sheetName val="Market_Forecast"/>
      <sheetName val="Hedge_Settlement"/>
      <sheetName val="PXMODEL"/>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sheetName val="Revised"/>
      <sheetName val="Valuation"/>
      <sheetName val="Sheet2"/>
      <sheetName val="Summary"/>
      <sheetName val="Price and Vol Summary"/>
      <sheetName val="Value"/>
      <sheetName val="Performance"/>
      <sheetName val="Market"/>
      <sheetName val="Basis"/>
      <sheetName val="Monthly"/>
      <sheetName val="Daily"/>
      <sheetName val="multipl"/>
      <sheetName val="Correlation"/>
      <sheetName val="Data"/>
      <sheetName val="VALMODSIMPLE_022103"/>
      <sheetName val="Controls"/>
      <sheetName val="Energ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Horizon financials"/>
      <sheetName val="Valuation Matrix"/>
      <sheetName val="Accretion Analysis"/>
      <sheetName val="IPO Analysis "/>
      <sheetName val="Break-Even"/>
      <sheetName val="Ventures"/>
      <sheetName val="Duke_other"/>
      <sheetName val="Eng_Serv"/>
      <sheetName val="Gas_Trans"/>
      <sheetName val="Ele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YTD District Report"/>
      <sheetName val="Directions - Data"/>
      <sheetName val="Directions - YTD Dist Report"/>
      <sheetName val="Additional Worksheet"/>
    </sheetNames>
    <sheetDataSet>
      <sheetData sheetId="0"/>
      <sheetData sheetId="1">
        <row r="3">
          <cell r="C3" t="str">
            <v>Abbrev.</v>
          </cell>
          <cell r="F3" t="str">
            <v>Bid Log Districts</v>
          </cell>
        </row>
        <row r="4">
          <cell r="C4" t="str">
            <v>AL</v>
          </cell>
          <cell r="F4" t="str">
            <v>Carlisle</v>
          </cell>
        </row>
        <row r="5">
          <cell r="C5" t="str">
            <v>AK</v>
          </cell>
          <cell r="F5">
            <v>0</v>
          </cell>
        </row>
        <row r="6">
          <cell r="C6" t="str">
            <v>AZ</v>
          </cell>
          <cell r="F6">
            <v>0</v>
          </cell>
        </row>
        <row r="7">
          <cell r="C7" t="str">
            <v>AR</v>
          </cell>
          <cell r="F7">
            <v>0</v>
          </cell>
        </row>
        <row r="8">
          <cell r="C8" t="str">
            <v>CA</v>
          </cell>
          <cell r="F8">
            <v>0</v>
          </cell>
        </row>
        <row r="9">
          <cell r="C9" t="str">
            <v>CO</v>
          </cell>
          <cell r="F9">
            <v>0</v>
          </cell>
        </row>
        <row r="10">
          <cell r="C10" t="str">
            <v>CT</v>
          </cell>
          <cell r="F10">
            <v>0</v>
          </cell>
        </row>
        <row r="11">
          <cell r="C11" t="str">
            <v>DC</v>
          </cell>
          <cell r="F11">
            <v>0</v>
          </cell>
        </row>
        <row r="12">
          <cell r="C12" t="str">
            <v>DE</v>
          </cell>
          <cell r="F12">
            <v>0</v>
          </cell>
        </row>
        <row r="13">
          <cell r="C13" t="str">
            <v>FL</v>
          </cell>
          <cell r="F13">
            <v>0</v>
          </cell>
        </row>
        <row r="14">
          <cell r="C14" t="str">
            <v>GA</v>
          </cell>
          <cell r="F14">
            <v>0</v>
          </cell>
        </row>
        <row r="15">
          <cell r="C15" t="str">
            <v>HI</v>
          </cell>
          <cell r="F15">
            <v>0</v>
          </cell>
        </row>
        <row r="16">
          <cell r="C16" t="str">
            <v>ID</v>
          </cell>
          <cell r="F16">
            <v>0</v>
          </cell>
        </row>
        <row r="17">
          <cell r="C17" t="str">
            <v>IL</v>
          </cell>
          <cell r="F17">
            <v>0</v>
          </cell>
        </row>
        <row r="18">
          <cell r="C18" t="str">
            <v>IN</v>
          </cell>
          <cell r="F18">
            <v>0</v>
          </cell>
        </row>
        <row r="19">
          <cell r="C19" t="str">
            <v>IA</v>
          </cell>
          <cell r="F19">
            <v>0</v>
          </cell>
        </row>
        <row r="20">
          <cell r="C20" t="str">
            <v>KS</v>
          </cell>
          <cell r="F20">
            <v>0</v>
          </cell>
        </row>
        <row r="21">
          <cell r="C21" t="str">
            <v>KY</v>
          </cell>
          <cell r="F21">
            <v>0</v>
          </cell>
        </row>
        <row r="22">
          <cell r="C22" t="str">
            <v>LA</v>
          </cell>
          <cell r="F22">
            <v>0</v>
          </cell>
        </row>
        <row r="23">
          <cell r="C23" t="str">
            <v>ME</v>
          </cell>
          <cell r="F23">
            <v>0</v>
          </cell>
        </row>
        <row r="24">
          <cell r="C24" t="str">
            <v>MD</v>
          </cell>
          <cell r="F24">
            <v>0</v>
          </cell>
        </row>
        <row r="25">
          <cell r="C25" t="str">
            <v>MA</v>
          </cell>
          <cell r="F25">
            <v>0</v>
          </cell>
        </row>
        <row r="26">
          <cell r="C26" t="str">
            <v>MI</v>
          </cell>
          <cell r="F26">
            <v>0</v>
          </cell>
        </row>
        <row r="27">
          <cell r="C27" t="str">
            <v>MN</v>
          </cell>
          <cell r="F27">
            <v>0</v>
          </cell>
        </row>
        <row r="28">
          <cell r="C28" t="str">
            <v>MS</v>
          </cell>
          <cell r="F28">
            <v>0</v>
          </cell>
        </row>
        <row r="29">
          <cell r="C29" t="str">
            <v>MO</v>
          </cell>
          <cell r="F29">
            <v>0</v>
          </cell>
        </row>
        <row r="30">
          <cell r="C30" t="str">
            <v>MT</v>
          </cell>
          <cell r="F30">
            <v>0</v>
          </cell>
        </row>
        <row r="31">
          <cell r="C31" t="str">
            <v>NE</v>
          </cell>
          <cell r="F31">
            <v>0</v>
          </cell>
        </row>
        <row r="32">
          <cell r="C32" t="str">
            <v>NV</v>
          </cell>
          <cell r="F32">
            <v>0</v>
          </cell>
        </row>
        <row r="33">
          <cell r="C33" t="str">
            <v>NH</v>
          </cell>
          <cell r="F33">
            <v>0</v>
          </cell>
        </row>
        <row r="34">
          <cell r="C34" t="str">
            <v>NJ</v>
          </cell>
          <cell r="F34">
            <v>0</v>
          </cell>
        </row>
        <row r="35">
          <cell r="C35" t="str">
            <v>NM</v>
          </cell>
          <cell r="F35">
            <v>0</v>
          </cell>
        </row>
        <row r="36">
          <cell r="C36" t="str">
            <v>NY</v>
          </cell>
          <cell r="F36">
            <v>0</v>
          </cell>
        </row>
        <row r="37">
          <cell r="C37" t="str">
            <v>NC</v>
          </cell>
          <cell r="F37">
            <v>0</v>
          </cell>
        </row>
        <row r="38">
          <cell r="C38" t="str">
            <v>ND</v>
          </cell>
          <cell r="F38">
            <v>0</v>
          </cell>
        </row>
        <row r="39">
          <cell r="C39" t="str">
            <v>OH</v>
          </cell>
        </row>
        <row r="40">
          <cell r="C40" t="str">
            <v>OK</v>
          </cell>
        </row>
        <row r="41">
          <cell r="C41" t="str">
            <v>OR</v>
          </cell>
        </row>
        <row r="42">
          <cell r="C42" t="str">
            <v>PA</v>
          </cell>
        </row>
        <row r="43">
          <cell r="C43" t="str">
            <v>RI</v>
          </cell>
        </row>
        <row r="44">
          <cell r="C44" t="str">
            <v>SC</v>
          </cell>
        </row>
        <row r="45">
          <cell r="C45" t="str">
            <v>SD</v>
          </cell>
        </row>
        <row r="46">
          <cell r="C46" t="str">
            <v>TN</v>
          </cell>
        </row>
        <row r="47">
          <cell r="C47" t="str">
            <v>TX</v>
          </cell>
        </row>
        <row r="48">
          <cell r="C48" t="str">
            <v>UT</v>
          </cell>
        </row>
        <row r="49">
          <cell r="C49" t="str">
            <v>VT</v>
          </cell>
        </row>
        <row r="50">
          <cell r="C50" t="str">
            <v>VA</v>
          </cell>
        </row>
        <row r="51">
          <cell r="C51" t="str">
            <v>WA</v>
          </cell>
        </row>
        <row r="52">
          <cell r="C52" t="str">
            <v>WV</v>
          </cell>
        </row>
        <row r="53">
          <cell r="C53" t="str">
            <v>WI</v>
          </cell>
        </row>
        <row r="54">
          <cell r="C54" t="str">
            <v>WY</v>
          </cell>
        </row>
        <row r="55">
          <cell r="C55">
            <v>0</v>
          </cell>
        </row>
        <row r="56">
          <cell r="C56">
            <v>0</v>
          </cell>
        </row>
        <row r="57">
          <cell r="C57">
            <v>0</v>
          </cell>
        </row>
        <row r="58">
          <cell r="C58">
            <v>0</v>
          </cell>
        </row>
        <row r="59">
          <cell r="C59">
            <v>0</v>
          </cell>
        </row>
        <row r="60">
          <cell r="C60">
            <v>0</v>
          </cell>
        </row>
        <row r="61">
          <cell r="C61">
            <v>0</v>
          </cell>
        </row>
        <row r="62">
          <cell r="C62">
            <v>0</v>
          </cell>
        </row>
        <row r="63">
          <cell r="C63">
            <v>0</v>
          </cell>
        </row>
      </sheetData>
      <sheetData sheetId="2"/>
      <sheetData sheetId="3"/>
      <sheetData sheetId="4"/>
      <sheetData sheetId="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Assumptions"/>
      <sheetName val="Do not use"/>
      <sheetName val="Do not use_1"/>
      <sheetName val="Sources &amp; Uses _Pro forma cap"/>
      <sheetName val="Liquidity output - OpCo"/>
      <sheetName val="S&amp;U_Pro forma cap_OpCo HoldCo"/>
      <sheetName val="Liquidity output - OpCo  HoldCo"/>
      <sheetName val="Summary credit statistics"/>
      <sheetName val="Combination"/>
      <sheetName val="Liberty&gt;&gt;&gt;"/>
      <sheetName val="Liberty Standalone"/>
      <sheetName val="RPM"/>
      <sheetName val="EquiPower&gt;&gt;&gt;"/>
      <sheetName val="EquiPower Consolidated"/>
      <sheetName val="LakeRoad"/>
      <sheetName val="Liberty"/>
      <sheetName val="Dighton"/>
      <sheetName val="Masspower"/>
      <sheetName val="Milford"/>
      <sheetName val="Power Price"/>
      <sheetName val="Gas Price"/>
      <sheetName val="FCA Positions"/>
      <sheetName val="Scenario"/>
    </sheetNames>
    <sheetDataSet>
      <sheetData sheetId="0" refreshError="1"/>
      <sheetData sheetId="1" refreshError="1"/>
      <sheetData sheetId="2" refreshError="1"/>
      <sheetData sheetId="3" refreshError="1"/>
      <sheetData sheetId="4" refreshError="1">
        <row r="50">
          <cell r="O50">
            <v>1000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SF II"/>
      <sheetName val="ILSF III"/>
      <sheetName val="INPUT"/>
      <sheetName val="Projection Input"/>
      <sheetName val="Index Sht1"/>
      <sheetName val="Main T-3b Tax Pmts by Ptnr"/>
      <sheetName val="Main T-2i NJ WH Tax by Ptnr"/>
      <sheetName val="Main A-2a BS&amp;IS"/>
      <sheetName val="Main T-1 - Summary"/>
      <sheetName val="PIE P-1 Ptr Info"/>
      <sheetName val="PIE C-5 -Distri by Ptn"/>
      <sheetName val="PIE C-3c Tax Alloc of TI by Ptn"/>
      <sheetName val="PIE T-1 - Summary"/>
      <sheetName val="PIE A-2a BS&amp;IS"/>
      <sheetName val="Trial Balance - Review Log"/>
      <sheetName val="Capital call  3 XX 09"/>
      <sheetName val="Consol C-4a by Ptn"/>
      <sheetName val="N&amp;S D-1d Dyn"/>
      <sheetName val="Penn I GP C-1 Equity"/>
      <sheetName val="Cal GP C-1 Equity"/>
      <sheetName val="N&amp;S D-1b Broadway"/>
      <sheetName val="N&amp;S D-1c Valley Road"/>
      <sheetName val="N&amp;S D-1e Bdway FMV"/>
      <sheetName val="N&amp;S D-1f Valley Road FMV"/>
      <sheetName val="N&amp;S D-3"/>
      <sheetName val="N&amp;S D-4a - Book"/>
      <sheetName val="N&amp;S D-5a Incv Alloc - Book"/>
      <sheetName val="Ptn A-2  BS&amp;IS"/>
      <sheetName val="N&amp;S D-1ddd Dyn Adj"/>
      <sheetName val="N&amp;S D-2b -Carry Sum-Tax"/>
      <sheetName val="N&amp;S D-4b - Tax"/>
      <sheetName val="N&amp;S D-5b Incv Alloc - Tax"/>
      <sheetName val="N&amp;S D-1dd Dyn Carry"/>
      <sheetName val="supporting worksheet"/>
      <sheetName val="Finance Assumptions"/>
      <sheetName val="PwrMarket"/>
      <sheetName val="log"/>
      <sheetName val="Insurance"/>
      <sheetName val="Accretion Analysis"/>
    </sheetNames>
    <sheetDataSet>
      <sheetData sheetId="0" refreshError="1">
        <row r="4">
          <cell r="F4">
            <v>1.5610999999999999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SF II"/>
      <sheetName val="ILSF III"/>
      <sheetName val="supporting worksheet"/>
      <sheetName val="Finance Assumptions"/>
      <sheetName val="PwrMarket"/>
      <sheetName val="log"/>
      <sheetName val="Insurance"/>
      <sheetName val="Index Sht1"/>
      <sheetName val="INPUT"/>
      <sheetName val="Projection Input"/>
      <sheetName val="Main T-3b Tax Pmts by Ptnr"/>
      <sheetName val="Main T-2i NJ WH Tax by Ptnr"/>
      <sheetName val="Main A-2a BS&amp;IS"/>
      <sheetName val="Main T-1 - Summary"/>
      <sheetName val="PIE P-1 Ptr Info"/>
      <sheetName val="PIE C-5 -Distri by Ptn"/>
      <sheetName val="PIE C-3c Tax Alloc of TI by Ptn"/>
      <sheetName val="PIE T-1 - Summary"/>
      <sheetName val="PIE A-2a BS&amp;IS"/>
      <sheetName val="Consol C-4a by Ptn"/>
      <sheetName val="N&amp;S D-1d Dyn"/>
      <sheetName val="Penn I GP C-1 Equity"/>
      <sheetName val="Cal GP C-1 Equity"/>
      <sheetName val="N&amp;S D-1b Broadway"/>
      <sheetName val="N&amp;S D-1c Valley Road"/>
      <sheetName val="N&amp;S D-1e Bdway FMV"/>
      <sheetName val="N&amp;S D-1f Valley Road FMV"/>
      <sheetName val="N&amp;S D-3"/>
      <sheetName val="N&amp;S D-4a - Book"/>
      <sheetName val="N&amp;S D-5a Incv Alloc - Book"/>
      <sheetName val="Ptn A-2  BS&amp;IS"/>
      <sheetName val="N&amp;S D-1ddd Dyn Adj"/>
      <sheetName val="N&amp;S D-2b -Carry Sum-Tax"/>
      <sheetName val="N&amp;S D-4b - Tax"/>
      <sheetName val="N&amp;S D-5b Incv Alloc - Tax"/>
      <sheetName val="N&amp;S D-1dd Dyn Carry"/>
      <sheetName val="Trial Balance - Review Log"/>
      <sheetName val="Capital call  3 XX 09"/>
      <sheetName val="Accretion Analysis"/>
    </sheetNames>
    <sheetDataSet>
      <sheetData sheetId="0" refreshError="1">
        <row r="4">
          <cell r="F4">
            <v>1.5610999999999999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WER"/>
      <sheetName val="NEVP"/>
      <sheetName val="GAS"/>
      <sheetName val="ISS"/>
      <sheetName val="INDICES"/>
      <sheetName val="CAISO"/>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v>
          </cell>
          <cell r="B1" t="str">
            <v>Mon</v>
          </cell>
        </row>
        <row r="2">
          <cell r="A2">
            <v>2</v>
          </cell>
          <cell r="B2" t="str">
            <v>Tue</v>
          </cell>
        </row>
        <row r="3">
          <cell r="A3">
            <v>3</v>
          </cell>
          <cell r="B3" t="str">
            <v>Wed</v>
          </cell>
        </row>
        <row r="4">
          <cell r="A4">
            <v>4</v>
          </cell>
          <cell r="B4" t="str">
            <v>Thu</v>
          </cell>
        </row>
        <row r="5">
          <cell r="A5">
            <v>5</v>
          </cell>
          <cell r="B5" t="str">
            <v>Fri</v>
          </cell>
        </row>
        <row r="6">
          <cell r="A6">
            <v>6</v>
          </cell>
          <cell r="B6" t="str">
            <v>Sat</v>
          </cell>
        </row>
        <row r="7">
          <cell r="A7">
            <v>7</v>
          </cell>
          <cell r="B7" t="str">
            <v>Sun</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ver"/>
      <sheetName val="Model"/>
      <sheetName val="LBO"/>
      <sheetName val="LBO2"/>
      <sheetName val="DCF"/>
      <sheetName val="B-E"/>
      <sheetName val="IRR"/>
      <sheetName val="Sec"/>
      <sheetName val="Aggregate"/>
      <sheetName val="Equity"/>
      <sheetName val="Matrix"/>
      <sheetName val="Summ"/>
      <sheetName val="Capex"/>
      <sheetName val="EXE MAIN MODEL"/>
      <sheetName val="Old Whole Co Model"/>
      <sheetName val="PPT Slides"/>
    </sheetNames>
    <sheetDataSet>
      <sheetData sheetId="0"/>
      <sheetData sheetId="1" refreshError="1">
        <row r="20">
          <cell r="T20">
            <v>17</v>
          </cell>
        </row>
      </sheetData>
      <sheetData sheetId="2" refreshError="1">
        <row r="41">
          <cell r="G41">
            <v>129.839</v>
          </cell>
        </row>
        <row r="95">
          <cell r="H95">
            <v>50.200002859999991</v>
          </cell>
          <cell r="M95">
            <v>76.886894351768916</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Projections"/>
      <sheetName val="PPH Analysis"/>
      <sheetName val="Depreciation"/>
      <sheetName val="SCOA Finance"/>
      <sheetName val="Senior Debt"/>
      <sheetName val="Syn Lease"/>
      <sheetName val="GE Preferred"/>
      <sheetName val="Lease Refinance"/>
      <sheetName val="Mezzanine Finance"/>
      <sheetName val="GTCR Projection"/>
      <sheetName val="Model"/>
      <sheetName val="Over"/>
    </sheetNames>
    <sheetDataSet>
      <sheetData sheetId="0" refreshError="1"/>
      <sheetData sheetId="1">
        <row r="36">
          <cell r="D36">
            <v>0.06</v>
          </cell>
        </row>
        <row r="40">
          <cell r="D40">
            <v>41275</v>
          </cell>
        </row>
        <row r="41">
          <cell r="D41">
            <v>41500</v>
          </cell>
        </row>
        <row r="65">
          <cell r="D65">
            <v>0.25</v>
          </cell>
        </row>
      </sheetData>
      <sheetData sheetId="2"/>
      <sheetData sheetId="3">
        <row r="52">
          <cell r="C52" t="str">
            <v>N/A</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 val="Summary"/>
      <sheetName val="Proforma"/>
      <sheetName val="PROSYM"/>
      <sheetName val="Parameter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PC Steam"/>
      <sheetName val="DPC Hydro"/>
      <sheetName val="DPC Combustion"/>
      <sheetName val="DPC Misc "/>
      <sheetName val="DPC Nantahala"/>
      <sheetName val="Duke Net"/>
      <sheetName val="DEI"/>
      <sheetName val="DENA 03"/>
      <sheetName val="DENA BI Detail 03"/>
      <sheetName val="DETM 03"/>
      <sheetName val="DE&amp;S"/>
      <sheetName val="Duke Communications"/>
      <sheetName val="AGT 03"/>
      <sheetName val="AGT-pipeline 03"/>
      <sheetName val="AGT RIVER XS 03"/>
      <sheetName val="AGT BI 03"/>
      <sheetName val="TETCO Above 03"/>
      <sheetName val="TETCO-pipeline 03"/>
      <sheetName val="TETCO-river crossings 03"/>
      <sheetName val="TETCO Offshore FAC 03"/>
      <sheetName val="TETCO Offshore Pipes 03"/>
      <sheetName val="TETCO BI 03"/>
      <sheetName val="TETCO Product Storage 03"/>
      <sheetName val="TETCO Well Storage 03"/>
      <sheetName val="Market Hub FAC 03"/>
      <sheetName val="Market Hub BI 03"/>
      <sheetName val="TETCO &amp; DEFS-storage"/>
      <sheetName val="TETCO &amp; DIGS Offshore"/>
      <sheetName val="DEFS-gas plants &amp; storage fac"/>
      <sheetName val="DEFS-pipeline"/>
      <sheetName val="DEFS BI"/>
      <sheetName val="ETGP Property 03"/>
      <sheetName val="ETGP-pipeline 03"/>
      <sheetName val="ETGP BI 03"/>
      <sheetName val="TEPPCO DS 03"/>
      <sheetName val="TEPPCO DS pipeline 03"/>
      <sheetName val="TEPPCO DS well storage 03"/>
      <sheetName val="TEPPCO DS caverns 03"/>
      <sheetName val="TEPPCO DS Convent Storage 03"/>
      <sheetName val="TEPPCO DS river crossings 03"/>
      <sheetName val="TEPPCO DS Contents 03"/>
      <sheetName val="TEPPCO MS Plant 03"/>
      <sheetName val="TEPPCO MS Pipe 03"/>
      <sheetName val="TEPPCO US Tanks 03"/>
      <sheetName val="TEPPCO US Pipes 03"/>
      <sheetName val="TEPPCO US BI"/>
      <sheetName val="TEPPCO US Inventory 03"/>
      <sheetName val="TEPPCO BI 03"/>
      <sheetName val="TETCO &amp; DEFS &amp; GS-offshore pipe"/>
      <sheetName val="M&amp;NE-US 03"/>
      <sheetName val="Sheet3"/>
      <sheetName val="M&amp;NE Joint 03"/>
      <sheetName val="M&amp;NE Comb BI 03"/>
      <sheetName val="M&amp;NE-Canada 03"/>
      <sheetName val="WC Summary"/>
      <sheetName val="WC Pipeline"/>
      <sheetName val="WC Unregulated"/>
      <sheetName val="WC Other Pipeline"/>
      <sheetName val="WC Union Gas"/>
      <sheetName val="WC PNG"/>
      <sheetName val="WC NGV &amp; Refueling"/>
      <sheetName val="WC Enlogix"/>
      <sheetName val="WC Engage Energy"/>
      <sheetName val="WCPower"/>
      <sheetName val="WC CSC Campeche"/>
      <sheetName val="WC International"/>
      <sheetName val="Foothills"/>
      <sheetName val="Pipeline"/>
      <sheetName val="Alberta"/>
      <sheetName val="F9_Hidden_Lists"/>
      <sheetName val="BELO Cash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Listin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um - All"/>
      <sheetName val="Client Sum - Aurora"/>
      <sheetName val="Client Sum - Dalton"/>
      <sheetName val="Sum - All"/>
      <sheetName val="Sum - Aurora"/>
      <sheetName val="Sum - Dalton"/>
      <sheetName val="Aurora"/>
      <sheetName val="Dalton"/>
      <sheetName val="Client Detail New"/>
      <sheetName val="Analysis"/>
      <sheetName val="Mix Equip"/>
      <sheetName val="Offsets &amp; Factors"/>
      <sheetName val="E&amp;Y Trends 2005"/>
      <sheetName val="EY Depr"/>
      <sheetName val="EY RUL"/>
      <sheetName val="CSD"/>
      <sheetName val="Assumptions"/>
      <sheetName val="Parameters"/>
    </sheetNames>
    <sheetDataSet>
      <sheetData sheetId="0"/>
      <sheetData sheetId="1"/>
      <sheetData sheetId="2"/>
      <sheetData sheetId="3"/>
      <sheetData sheetId="4"/>
      <sheetData sheetId="5"/>
      <sheetData sheetId="6"/>
      <sheetData sheetId="7"/>
      <sheetData sheetId="8"/>
      <sheetData sheetId="9">
        <row r="6">
          <cell r="AW6">
            <v>3500</v>
          </cell>
        </row>
        <row r="7">
          <cell r="AW7">
            <v>330</v>
          </cell>
        </row>
        <row r="8">
          <cell r="AW8">
            <v>300</v>
          </cell>
        </row>
        <row r="9">
          <cell r="AW9">
            <v>160</v>
          </cell>
        </row>
        <row r="10">
          <cell r="AW10">
            <v>11000</v>
          </cell>
        </row>
        <row r="11">
          <cell r="AW11">
            <v>86000</v>
          </cell>
        </row>
        <row r="12">
          <cell r="AW12">
            <v>2900</v>
          </cell>
        </row>
        <row r="13">
          <cell r="AW13">
            <v>280</v>
          </cell>
        </row>
        <row r="14">
          <cell r="AW14">
            <v>20</v>
          </cell>
        </row>
        <row r="15">
          <cell r="AW15">
            <v>160</v>
          </cell>
        </row>
        <row r="16">
          <cell r="AW16" t="str">
            <v>N/A</v>
          </cell>
        </row>
        <row r="17">
          <cell r="AW17">
            <v>40</v>
          </cell>
        </row>
        <row r="18">
          <cell r="AW18">
            <v>2700</v>
          </cell>
        </row>
        <row r="19">
          <cell r="AW19">
            <v>980</v>
          </cell>
        </row>
        <row r="20">
          <cell r="AW20">
            <v>350</v>
          </cell>
        </row>
        <row r="21">
          <cell r="AW21">
            <v>470</v>
          </cell>
        </row>
        <row r="22">
          <cell r="AW22">
            <v>190</v>
          </cell>
        </row>
        <row r="23">
          <cell r="AW23">
            <v>270</v>
          </cell>
        </row>
        <row r="24">
          <cell r="AW24">
            <v>1200</v>
          </cell>
        </row>
        <row r="25">
          <cell r="AW25">
            <v>42000</v>
          </cell>
        </row>
        <row r="26">
          <cell r="AW26">
            <v>1900</v>
          </cell>
        </row>
        <row r="27">
          <cell r="AW27">
            <v>30</v>
          </cell>
        </row>
        <row r="28">
          <cell r="AW28" t="str">
            <v>N/A</v>
          </cell>
        </row>
        <row r="29">
          <cell r="AW29" t="str">
            <v>N/A</v>
          </cell>
        </row>
        <row r="30">
          <cell r="AW30">
            <v>690</v>
          </cell>
        </row>
        <row r="31">
          <cell r="AW31">
            <v>2500</v>
          </cell>
        </row>
        <row r="32">
          <cell r="AW32" t="str">
            <v>N/A</v>
          </cell>
        </row>
        <row r="33">
          <cell r="AW33">
            <v>34000</v>
          </cell>
        </row>
        <row r="34">
          <cell r="AW34">
            <v>4900</v>
          </cell>
        </row>
        <row r="35">
          <cell r="AW35">
            <v>8500</v>
          </cell>
        </row>
        <row r="36">
          <cell r="AW36">
            <v>4200</v>
          </cell>
        </row>
        <row r="37">
          <cell r="AW37">
            <v>4900</v>
          </cell>
        </row>
        <row r="38">
          <cell r="AW38">
            <v>8800</v>
          </cell>
        </row>
        <row r="39">
          <cell r="AW39">
            <v>20000</v>
          </cell>
        </row>
        <row r="40">
          <cell r="AW40">
            <v>300</v>
          </cell>
        </row>
        <row r="41">
          <cell r="AW41">
            <v>1200</v>
          </cell>
        </row>
        <row r="42">
          <cell r="AW42">
            <v>9100</v>
          </cell>
        </row>
        <row r="43">
          <cell r="AW43">
            <v>3500</v>
          </cell>
        </row>
        <row r="44">
          <cell r="AW44">
            <v>4400</v>
          </cell>
        </row>
        <row r="45">
          <cell r="AW45">
            <v>210</v>
          </cell>
        </row>
        <row r="46">
          <cell r="AW46">
            <v>720</v>
          </cell>
        </row>
        <row r="47">
          <cell r="AW47">
            <v>6500</v>
          </cell>
        </row>
        <row r="48">
          <cell r="AW48" t="str">
            <v>N/A</v>
          </cell>
        </row>
        <row r="49">
          <cell r="AW49">
            <v>72000</v>
          </cell>
        </row>
        <row r="50">
          <cell r="AW50">
            <v>11000</v>
          </cell>
        </row>
        <row r="51">
          <cell r="AW51">
            <v>20</v>
          </cell>
        </row>
        <row r="52">
          <cell r="AW52">
            <v>290</v>
          </cell>
        </row>
        <row r="53">
          <cell r="AW53">
            <v>2100</v>
          </cell>
        </row>
        <row r="54">
          <cell r="AW54">
            <v>40</v>
          </cell>
        </row>
        <row r="55">
          <cell r="AW55">
            <v>20000</v>
          </cell>
        </row>
        <row r="56">
          <cell r="AW56">
            <v>7300</v>
          </cell>
        </row>
        <row r="57">
          <cell r="AW57" t="str">
            <v>N/A</v>
          </cell>
        </row>
        <row r="58">
          <cell r="AW58">
            <v>38000</v>
          </cell>
        </row>
        <row r="59">
          <cell r="AW59" t="str">
            <v>N/A</v>
          </cell>
        </row>
        <row r="60">
          <cell r="AW60">
            <v>1000</v>
          </cell>
        </row>
        <row r="61">
          <cell r="AW61">
            <v>530</v>
          </cell>
        </row>
        <row r="62">
          <cell r="AW62">
            <v>4300</v>
          </cell>
        </row>
        <row r="63">
          <cell r="AW63">
            <v>4700</v>
          </cell>
        </row>
        <row r="64">
          <cell r="AW64">
            <v>960</v>
          </cell>
        </row>
        <row r="65">
          <cell r="AW65">
            <v>4460</v>
          </cell>
        </row>
        <row r="66">
          <cell r="AW66" t="str">
            <v>N/A</v>
          </cell>
        </row>
        <row r="67">
          <cell r="AW67" t="str">
            <v>N/A</v>
          </cell>
        </row>
        <row r="68">
          <cell r="AW68">
            <v>5185</v>
          </cell>
        </row>
        <row r="69">
          <cell r="AW69" t="str">
            <v>N/A</v>
          </cell>
        </row>
        <row r="70">
          <cell r="AW70" t="str">
            <v>N/A</v>
          </cell>
        </row>
        <row r="71">
          <cell r="AW71" t="str">
            <v>N/A</v>
          </cell>
        </row>
        <row r="72">
          <cell r="AW72">
            <v>11765</v>
          </cell>
        </row>
        <row r="73">
          <cell r="AW73" t="str">
            <v>N/A</v>
          </cell>
        </row>
        <row r="74">
          <cell r="AW74">
            <v>7660</v>
          </cell>
        </row>
        <row r="75">
          <cell r="AW75" t="str">
            <v>N/A</v>
          </cell>
        </row>
        <row r="76">
          <cell r="AW76">
            <v>7660</v>
          </cell>
        </row>
        <row r="77">
          <cell r="AW77">
            <v>7660</v>
          </cell>
        </row>
        <row r="78">
          <cell r="AW78">
            <v>7660</v>
          </cell>
        </row>
        <row r="79">
          <cell r="AW79" t="str">
            <v>N/A</v>
          </cell>
        </row>
        <row r="80">
          <cell r="AW80">
            <v>7660</v>
          </cell>
        </row>
        <row r="81">
          <cell r="AW81" t="str">
            <v>N/A</v>
          </cell>
        </row>
        <row r="82">
          <cell r="AW82">
            <v>7660</v>
          </cell>
        </row>
        <row r="83">
          <cell r="AW83">
            <v>7660</v>
          </cell>
        </row>
        <row r="84">
          <cell r="AW84">
            <v>10720</v>
          </cell>
        </row>
        <row r="85">
          <cell r="AW85">
            <v>10720</v>
          </cell>
        </row>
        <row r="86">
          <cell r="AW86">
            <v>10720</v>
          </cell>
        </row>
        <row r="87">
          <cell r="AW87">
            <v>10720</v>
          </cell>
        </row>
        <row r="88">
          <cell r="AW88">
            <v>10720</v>
          </cell>
        </row>
        <row r="89">
          <cell r="AW89">
            <v>10720</v>
          </cell>
        </row>
        <row r="90">
          <cell r="AW90">
            <v>12620</v>
          </cell>
        </row>
        <row r="91">
          <cell r="AW91">
            <v>12620</v>
          </cell>
        </row>
        <row r="92">
          <cell r="AW92">
            <v>12620</v>
          </cell>
        </row>
        <row r="93">
          <cell r="AW93">
            <v>12620</v>
          </cell>
        </row>
        <row r="94">
          <cell r="AW94">
            <v>12620</v>
          </cell>
        </row>
        <row r="95">
          <cell r="AW95">
            <v>12620</v>
          </cell>
        </row>
        <row r="96">
          <cell r="AW96">
            <v>12620</v>
          </cell>
        </row>
        <row r="97">
          <cell r="AW97">
            <v>14065</v>
          </cell>
        </row>
        <row r="98">
          <cell r="AW98">
            <v>14065</v>
          </cell>
        </row>
        <row r="99">
          <cell r="AW99">
            <v>14065</v>
          </cell>
        </row>
        <row r="100">
          <cell r="AW100">
            <v>14065</v>
          </cell>
        </row>
        <row r="101">
          <cell r="AW101">
            <v>14065</v>
          </cell>
        </row>
        <row r="102">
          <cell r="AW102">
            <v>17200</v>
          </cell>
        </row>
        <row r="103">
          <cell r="AW103" t="str">
            <v>N/A</v>
          </cell>
        </row>
        <row r="104">
          <cell r="AW104">
            <v>4700</v>
          </cell>
        </row>
        <row r="105">
          <cell r="AW105">
            <v>220</v>
          </cell>
        </row>
        <row r="106">
          <cell r="AW106">
            <v>800</v>
          </cell>
        </row>
        <row r="107">
          <cell r="AW107">
            <v>260</v>
          </cell>
        </row>
        <row r="108">
          <cell r="AW108">
            <v>80</v>
          </cell>
        </row>
        <row r="109">
          <cell r="AW109">
            <v>1000</v>
          </cell>
        </row>
        <row r="110">
          <cell r="AW110">
            <v>1600</v>
          </cell>
        </row>
        <row r="111">
          <cell r="AW111" t="str">
            <v>N/A</v>
          </cell>
        </row>
        <row r="112">
          <cell r="AW112">
            <v>370</v>
          </cell>
        </row>
        <row r="113">
          <cell r="AW113">
            <v>51000</v>
          </cell>
        </row>
        <row r="114">
          <cell r="AW114">
            <v>1600</v>
          </cell>
        </row>
        <row r="115">
          <cell r="AW115">
            <v>80</v>
          </cell>
        </row>
        <row r="116">
          <cell r="AW116">
            <v>290</v>
          </cell>
        </row>
        <row r="117">
          <cell r="AW117" t="str">
            <v>N/A</v>
          </cell>
        </row>
        <row r="118">
          <cell r="AW118">
            <v>700</v>
          </cell>
        </row>
        <row r="119">
          <cell r="AW119">
            <v>640</v>
          </cell>
        </row>
        <row r="120">
          <cell r="AW120">
            <v>100</v>
          </cell>
        </row>
        <row r="121">
          <cell r="AW121">
            <v>9600</v>
          </cell>
        </row>
        <row r="122">
          <cell r="AW122" t="str">
            <v>N/A</v>
          </cell>
        </row>
        <row r="123">
          <cell r="AW123">
            <v>8800</v>
          </cell>
        </row>
        <row r="124">
          <cell r="AW124">
            <v>680</v>
          </cell>
        </row>
        <row r="125">
          <cell r="AW125">
            <v>1800</v>
          </cell>
        </row>
        <row r="126">
          <cell r="AW126">
            <v>3200</v>
          </cell>
        </row>
        <row r="127">
          <cell r="AW127">
            <v>3100</v>
          </cell>
        </row>
        <row r="128">
          <cell r="AW128">
            <v>1700</v>
          </cell>
        </row>
        <row r="129">
          <cell r="AW129">
            <v>1900</v>
          </cell>
        </row>
        <row r="130">
          <cell r="AW130" t="str">
            <v>N/A</v>
          </cell>
        </row>
        <row r="131">
          <cell r="AW131">
            <v>650</v>
          </cell>
        </row>
        <row r="132">
          <cell r="AW132">
            <v>910</v>
          </cell>
        </row>
        <row r="133">
          <cell r="AW133">
            <v>180</v>
          </cell>
        </row>
        <row r="134">
          <cell r="AW134">
            <v>6900</v>
          </cell>
        </row>
        <row r="135">
          <cell r="AW135">
            <v>1200</v>
          </cell>
        </row>
        <row r="136">
          <cell r="AW136">
            <v>15000</v>
          </cell>
        </row>
        <row r="137">
          <cell r="AW137" t="str">
            <v>N/A</v>
          </cell>
        </row>
        <row r="138">
          <cell r="AW138" t="str">
            <v>N/A</v>
          </cell>
        </row>
        <row r="139">
          <cell r="AW139">
            <v>20000</v>
          </cell>
        </row>
        <row r="140">
          <cell r="AW140">
            <v>2400</v>
          </cell>
        </row>
        <row r="141">
          <cell r="AW141">
            <v>6600</v>
          </cell>
        </row>
        <row r="142">
          <cell r="AW142">
            <v>11000</v>
          </cell>
        </row>
        <row r="143">
          <cell r="AW143">
            <v>1100</v>
          </cell>
        </row>
        <row r="144">
          <cell r="AW144">
            <v>3100</v>
          </cell>
        </row>
        <row r="145">
          <cell r="AW145">
            <v>200</v>
          </cell>
        </row>
        <row r="146">
          <cell r="AW146">
            <v>520</v>
          </cell>
        </row>
        <row r="147">
          <cell r="AW147">
            <v>1200</v>
          </cell>
        </row>
        <row r="148">
          <cell r="AW148">
            <v>60</v>
          </cell>
        </row>
        <row r="149">
          <cell r="AW149">
            <v>100</v>
          </cell>
        </row>
        <row r="150">
          <cell r="AW150">
            <v>1000</v>
          </cell>
        </row>
        <row r="151">
          <cell r="AW151">
            <v>870</v>
          </cell>
        </row>
        <row r="152">
          <cell r="AW152">
            <v>2300</v>
          </cell>
        </row>
        <row r="153">
          <cell r="AW153">
            <v>820</v>
          </cell>
        </row>
        <row r="154">
          <cell r="AW154" t="str">
            <v>N/A</v>
          </cell>
        </row>
        <row r="155">
          <cell r="AW155">
            <v>2100</v>
          </cell>
        </row>
        <row r="156">
          <cell r="AW156" t="str">
            <v>N/A</v>
          </cell>
        </row>
        <row r="157">
          <cell r="AW157">
            <v>350</v>
          </cell>
        </row>
        <row r="158">
          <cell r="AW158">
            <v>250</v>
          </cell>
        </row>
        <row r="159">
          <cell r="AW159">
            <v>250</v>
          </cell>
        </row>
        <row r="160">
          <cell r="AW160">
            <v>19000</v>
          </cell>
        </row>
        <row r="161">
          <cell r="AW161">
            <v>5900</v>
          </cell>
        </row>
        <row r="162">
          <cell r="AW162">
            <v>3100</v>
          </cell>
        </row>
        <row r="163">
          <cell r="AW163">
            <v>7800</v>
          </cell>
        </row>
        <row r="164">
          <cell r="AW164">
            <v>4100</v>
          </cell>
        </row>
        <row r="165">
          <cell r="AW165">
            <v>2610</v>
          </cell>
        </row>
        <row r="166">
          <cell r="AW166">
            <v>1500</v>
          </cell>
        </row>
        <row r="167">
          <cell r="AW167">
            <v>2800</v>
          </cell>
        </row>
        <row r="168">
          <cell r="AW168">
            <v>49000</v>
          </cell>
        </row>
        <row r="169">
          <cell r="AW169" t="str">
            <v>N/A</v>
          </cell>
        </row>
        <row r="170">
          <cell r="AW170">
            <v>230</v>
          </cell>
        </row>
        <row r="171">
          <cell r="AW171">
            <v>100</v>
          </cell>
        </row>
        <row r="172">
          <cell r="AW172">
            <v>180</v>
          </cell>
        </row>
        <row r="173">
          <cell r="AW173">
            <v>170</v>
          </cell>
        </row>
        <row r="174">
          <cell r="AW174">
            <v>210</v>
          </cell>
        </row>
        <row r="175">
          <cell r="AW175" t="str">
            <v>N/A</v>
          </cell>
        </row>
        <row r="176">
          <cell r="AW176">
            <v>5500</v>
          </cell>
        </row>
        <row r="177">
          <cell r="AW177" t="str">
            <v>N/A</v>
          </cell>
        </row>
        <row r="178">
          <cell r="AW178">
            <v>300</v>
          </cell>
        </row>
        <row r="179">
          <cell r="AW179">
            <v>2700</v>
          </cell>
        </row>
        <row r="180">
          <cell r="AW180">
            <v>18000</v>
          </cell>
        </row>
        <row r="181">
          <cell r="AW181">
            <v>610</v>
          </cell>
        </row>
        <row r="182">
          <cell r="AW182">
            <v>1600</v>
          </cell>
        </row>
        <row r="183">
          <cell r="AW183">
            <v>33000</v>
          </cell>
        </row>
        <row r="184">
          <cell r="AW184">
            <v>900</v>
          </cell>
        </row>
        <row r="185">
          <cell r="AW185">
            <v>2200</v>
          </cell>
        </row>
        <row r="186">
          <cell r="AW186">
            <v>690</v>
          </cell>
        </row>
        <row r="187">
          <cell r="AW187" t="str">
            <v>N/A</v>
          </cell>
        </row>
        <row r="188">
          <cell r="AW188" t="str">
            <v>N/A</v>
          </cell>
        </row>
        <row r="189">
          <cell r="AW189" t="str">
            <v>N/A</v>
          </cell>
        </row>
        <row r="190">
          <cell r="AW190">
            <v>980</v>
          </cell>
        </row>
        <row r="191">
          <cell r="AW191">
            <v>50</v>
          </cell>
        </row>
        <row r="192">
          <cell r="AW192">
            <v>60</v>
          </cell>
        </row>
        <row r="193">
          <cell r="AW193">
            <v>1900</v>
          </cell>
        </row>
        <row r="194">
          <cell r="AW194" t="str">
            <v>N/A</v>
          </cell>
        </row>
        <row r="195">
          <cell r="AW195" t="str">
            <v>N/A</v>
          </cell>
        </row>
        <row r="196">
          <cell r="AW196">
            <v>7200</v>
          </cell>
        </row>
        <row r="197">
          <cell r="AW197">
            <v>1400</v>
          </cell>
        </row>
        <row r="198">
          <cell r="AW198">
            <v>5400</v>
          </cell>
        </row>
        <row r="199">
          <cell r="AW199" t="str">
            <v>N/A</v>
          </cell>
        </row>
        <row r="200">
          <cell r="AW200">
            <v>60</v>
          </cell>
        </row>
        <row r="201">
          <cell r="AW201">
            <v>5</v>
          </cell>
        </row>
        <row r="202">
          <cell r="AW202">
            <v>20</v>
          </cell>
        </row>
        <row r="203">
          <cell r="AW203">
            <v>210</v>
          </cell>
        </row>
        <row r="204">
          <cell r="AW204" t="str">
            <v>N/A</v>
          </cell>
        </row>
        <row r="205">
          <cell r="AW205" t="str">
            <v>N/A</v>
          </cell>
        </row>
        <row r="206">
          <cell r="AW206">
            <v>660</v>
          </cell>
        </row>
        <row r="207">
          <cell r="AW207">
            <v>520</v>
          </cell>
        </row>
        <row r="208">
          <cell r="AW208">
            <v>1400</v>
          </cell>
        </row>
        <row r="209">
          <cell r="AW209">
            <v>2300</v>
          </cell>
        </row>
        <row r="210">
          <cell r="AW210">
            <v>1800</v>
          </cell>
        </row>
        <row r="211">
          <cell r="AW211">
            <v>18000</v>
          </cell>
        </row>
        <row r="212">
          <cell r="AW212">
            <v>70000</v>
          </cell>
        </row>
        <row r="213">
          <cell r="AW213">
            <v>2800</v>
          </cell>
        </row>
        <row r="214">
          <cell r="AW214">
            <v>1100</v>
          </cell>
        </row>
        <row r="215">
          <cell r="AW215">
            <v>8300</v>
          </cell>
        </row>
        <row r="216">
          <cell r="AW216">
            <v>8300</v>
          </cell>
        </row>
        <row r="217">
          <cell r="AW217">
            <v>5100</v>
          </cell>
        </row>
        <row r="218">
          <cell r="AW218">
            <v>240</v>
          </cell>
        </row>
        <row r="219">
          <cell r="AW219">
            <v>160</v>
          </cell>
        </row>
        <row r="220">
          <cell r="AW220">
            <v>24000</v>
          </cell>
        </row>
        <row r="221">
          <cell r="AW221">
            <v>24000</v>
          </cell>
        </row>
        <row r="222">
          <cell r="AW222" t="str">
            <v>N/A</v>
          </cell>
        </row>
        <row r="223">
          <cell r="AW223">
            <v>740</v>
          </cell>
        </row>
        <row r="224">
          <cell r="AW224">
            <v>6500</v>
          </cell>
        </row>
        <row r="225">
          <cell r="AW225">
            <v>1300</v>
          </cell>
        </row>
        <row r="226">
          <cell r="AW226">
            <v>1600</v>
          </cell>
        </row>
        <row r="227">
          <cell r="AW227">
            <v>14000</v>
          </cell>
        </row>
        <row r="228">
          <cell r="AW228">
            <v>10000</v>
          </cell>
        </row>
        <row r="229">
          <cell r="AW229">
            <v>5700</v>
          </cell>
        </row>
        <row r="230">
          <cell r="AW230" t="str">
            <v>N/A</v>
          </cell>
        </row>
        <row r="231">
          <cell r="AW231" t="str">
            <v>N/A</v>
          </cell>
        </row>
        <row r="232">
          <cell r="AW232" t="str">
            <v>N/A</v>
          </cell>
        </row>
        <row r="233">
          <cell r="AW233" t="str">
            <v>N/A</v>
          </cell>
        </row>
        <row r="234">
          <cell r="AW234" t="str">
            <v>N/A</v>
          </cell>
        </row>
        <row r="235">
          <cell r="AW235" t="str">
            <v>N/A</v>
          </cell>
        </row>
        <row r="236">
          <cell r="AW236" t="str">
            <v>N/A</v>
          </cell>
        </row>
        <row r="237">
          <cell r="AW237">
            <v>480</v>
          </cell>
        </row>
        <row r="238">
          <cell r="AW238" t="str">
            <v>N/A</v>
          </cell>
        </row>
        <row r="239">
          <cell r="AW239" t="str">
            <v>N/A</v>
          </cell>
        </row>
        <row r="240">
          <cell r="AW240">
            <v>5900</v>
          </cell>
        </row>
        <row r="241">
          <cell r="AW241">
            <v>230</v>
          </cell>
        </row>
        <row r="242">
          <cell r="AW242">
            <v>2500</v>
          </cell>
        </row>
        <row r="243">
          <cell r="AW243">
            <v>100</v>
          </cell>
        </row>
        <row r="244">
          <cell r="AW244">
            <v>140</v>
          </cell>
        </row>
        <row r="245">
          <cell r="AW245">
            <v>16000</v>
          </cell>
        </row>
        <row r="246">
          <cell r="AW246">
            <v>2100</v>
          </cell>
        </row>
        <row r="247">
          <cell r="AW247">
            <v>75000</v>
          </cell>
        </row>
        <row r="248">
          <cell r="AW248">
            <v>130</v>
          </cell>
        </row>
        <row r="249">
          <cell r="AW249">
            <v>610</v>
          </cell>
        </row>
        <row r="250">
          <cell r="AW250" t="str">
            <v>N/A</v>
          </cell>
        </row>
        <row r="251">
          <cell r="AW251">
            <v>870</v>
          </cell>
        </row>
        <row r="252">
          <cell r="AW252">
            <v>180</v>
          </cell>
        </row>
        <row r="253">
          <cell r="AW253">
            <v>17000</v>
          </cell>
        </row>
        <row r="254">
          <cell r="AW254">
            <v>1700</v>
          </cell>
        </row>
        <row r="255">
          <cell r="AW255">
            <v>30</v>
          </cell>
        </row>
        <row r="256">
          <cell r="AW256">
            <v>1600</v>
          </cell>
        </row>
        <row r="257">
          <cell r="AW257">
            <v>1900</v>
          </cell>
        </row>
        <row r="258">
          <cell r="AW258" t="str">
            <v>N/A</v>
          </cell>
        </row>
        <row r="259">
          <cell r="AW259">
            <v>2100</v>
          </cell>
        </row>
        <row r="260">
          <cell r="AW260">
            <v>2800</v>
          </cell>
        </row>
        <row r="261">
          <cell r="AW261" t="str">
            <v>N/A</v>
          </cell>
        </row>
        <row r="262">
          <cell r="AW262">
            <v>2200</v>
          </cell>
        </row>
        <row r="263">
          <cell r="AW263">
            <v>5700</v>
          </cell>
        </row>
        <row r="264">
          <cell r="AW264">
            <v>1700</v>
          </cell>
        </row>
        <row r="265">
          <cell r="AW265" t="str">
            <v>N/A</v>
          </cell>
        </row>
        <row r="266">
          <cell r="AW266" t="str">
            <v>N/A</v>
          </cell>
        </row>
        <row r="267">
          <cell r="AW267" t="str">
            <v>N/A</v>
          </cell>
        </row>
        <row r="268">
          <cell r="AW268" t="str">
            <v>N/A</v>
          </cell>
        </row>
        <row r="269">
          <cell r="AW269" t="str">
            <v>N/A</v>
          </cell>
        </row>
        <row r="270">
          <cell r="AW270">
            <v>190</v>
          </cell>
        </row>
        <row r="271">
          <cell r="AW271" t="str">
            <v>N/A</v>
          </cell>
        </row>
        <row r="272">
          <cell r="AW272">
            <v>50</v>
          </cell>
        </row>
        <row r="273">
          <cell r="AW273">
            <v>16000</v>
          </cell>
        </row>
        <row r="274">
          <cell r="AW274">
            <v>1800</v>
          </cell>
        </row>
        <row r="275">
          <cell r="AW275">
            <v>4300</v>
          </cell>
        </row>
        <row r="276">
          <cell r="AW276">
            <v>30</v>
          </cell>
        </row>
        <row r="277">
          <cell r="AW277">
            <v>250</v>
          </cell>
        </row>
        <row r="278">
          <cell r="AW278">
            <v>90</v>
          </cell>
        </row>
        <row r="279">
          <cell r="AW279">
            <v>5</v>
          </cell>
        </row>
        <row r="280">
          <cell r="AW280">
            <v>5</v>
          </cell>
        </row>
        <row r="281">
          <cell r="AW281">
            <v>5</v>
          </cell>
        </row>
        <row r="282">
          <cell r="AW282">
            <v>110</v>
          </cell>
        </row>
        <row r="283">
          <cell r="AW283">
            <v>9100</v>
          </cell>
        </row>
        <row r="284">
          <cell r="AW284">
            <v>150</v>
          </cell>
        </row>
        <row r="285">
          <cell r="AW285">
            <v>180</v>
          </cell>
        </row>
        <row r="286">
          <cell r="AW286">
            <v>530</v>
          </cell>
        </row>
        <row r="287">
          <cell r="AW287">
            <v>890</v>
          </cell>
        </row>
        <row r="288">
          <cell r="AW288">
            <v>1100</v>
          </cell>
        </row>
        <row r="289">
          <cell r="AW289" t="str">
            <v>N/A</v>
          </cell>
        </row>
        <row r="290">
          <cell r="AW290" t="str">
            <v>N/A</v>
          </cell>
        </row>
        <row r="291">
          <cell r="AW291">
            <v>1400</v>
          </cell>
        </row>
        <row r="292">
          <cell r="AW292">
            <v>14000</v>
          </cell>
        </row>
        <row r="293">
          <cell r="AW293">
            <v>5200</v>
          </cell>
        </row>
        <row r="294">
          <cell r="AW294">
            <v>12000</v>
          </cell>
        </row>
        <row r="295">
          <cell r="AW295">
            <v>870</v>
          </cell>
        </row>
        <row r="296">
          <cell r="AW296">
            <v>6500</v>
          </cell>
        </row>
        <row r="297">
          <cell r="AW297">
            <v>15000</v>
          </cell>
        </row>
        <row r="298">
          <cell r="AW298">
            <v>16000</v>
          </cell>
        </row>
        <row r="299">
          <cell r="AW299">
            <v>2300</v>
          </cell>
        </row>
        <row r="300">
          <cell r="AW300">
            <v>2300</v>
          </cell>
        </row>
        <row r="301">
          <cell r="AW301">
            <v>3200</v>
          </cell>
        </row>
        <row r="302">
          <cell r="AW302">
            <v>24000</v>
          </cell>
        </row>
        <row r="303">
          <cell r="AW303">
            <v>490</v>
          </cell>
        </row>
        <row r="304">
          <cell r="AW304" t="str">
            <v>N/A</v>
          </cell>
        </row>
        <row r="305">
          <cell r="AW305">
            <v>640</v>
          </cell>
        </row>
        <row r="306">
          <cell r="AW306" t="str">
            <v>N/A</v>
          </cell>
        </row>
        <row r="307">
          <cell r="AW307">
            <v>147000</v>
          </cell>
        </row>
        <row r="308">
          <cell r="AW308">
            <v>700</v>
          </cell>
        </row>
        <row r="309">
          <cell r="AW309">
            <v>550</v>
          </cell>
        </row>
        <row r="310">
          <cell r="AW310">
            <v>70000</v>
          </cell>
        </row>
        <row r="311">
          <cell r="AW311">
            <v>1700</v>
          </cell>
        </row>
        <row r="312">
          <cell r="AW312" t="str">
            <v>N/A</v>
          </cell>
        </row>
        <row r="313">
          <cell r="AW313">
            <v>6100</v>
          </cell>
        </row>
        <row r="314">
          <cell r="AW314">
            <v>2200</v>
          </cell>
        </row>
        <row r="315">
          <cell r="AW315">
            <v>100</v>
          </cell>
        </row>
        <row r="316">
          <cell r="AW316">
            <v>400</v>
          </cell>
        </row>
        <row r="317">
          <cell r="AW317">
            <v>1200</v>
          </cell>
        </row>
        <row r="318">
          <cell r="AW318" t="str">
            <v>N/A</v>
          </cell>
        </row>
        <row r="319">
          <cell r="AW319">
            <v>960</v>
          </cell>
        </row>
        <row r="320">
          <cell r="AW320">
            <v>28000</v>
          </cell>
        </row>
        <row r="321">
          <cell r="AW321">
            <v>1300</v>
          </cell>
        </row>
        <row r="322">
          <cell r="AW322">
            <v>2200</v>
          </cell>
        </row>
        <row r="323">
          <cell r="AW323" t="str">
            <v>N/A</v>
          </cell>
        </row>
        <row r="324">
          <cell r="AW324" t="str">
            <v>N/A</v>
          </cell>
        </row>
        <row r="325">
          <cell r="AW325">
            <v>330</v>
          </cell>
        </row>
        <row r="326">
          <cell r="AW326">
            <v>3500</v>
          </cell>
        </row>
        <row r="327">
          <cell r="AW327" t="str">
            <v>N/A</v>
          </cell>
        </row>
        <row r="328">
          <cell r="AW328">
            <v>20</v>
          </cell>
        </row>
        <row r="329">
          <cell r="AW329">
            <v>2400</v>
          </cell>
        </row>
        <row r="330">
          <cell r="AW330">
            <v>20</v>
          </cell>
        </row>
        <row r="331">
          <cell r="AW331">
            <v>40</v>
          </cell>
        </row>
        <row r="332">
          <cell r="AW332">
            <v>2700</v>
          </cell>
        </row>
        <row r="333">
          <cell r="AW333">
            <v>50</v>
          </cell>
        </row>
        <row r="334">
          <cell r="AW334">
            <v>10</v>
          </cell>
        </row>
        <row r="335">
          <cell r="AW335">
            <v>10</v>
          </cell>
        </row>
        <row r="336">
          <cell r="AW336" t="str">
            <v>N/A</v>
          </cell>
        </row>
        <row r="337">
          <cell r="AW337">
            <v>10</v>
          </cell>
        </row>
        <row r="338">
          <cell r="AW338">
            <v>10</v>
          </cell>
        </row>
        <row r="339">
          <cell r="AW339">
            <v>290</v>
          </cell>
        </row>
        <row r="340">
          <cell r="AW340">
            <v>10</v>
          </cell>
        </row>
        <row r="341">
          <cell r="AW341">
            <v>40</v>
          </cell>
        </row>
        <row r="342">
          <cell r="AW342">
            <v>5</v>
          </cell>
        </row>
        <row r="343">
          <cell r="AW343">
            <v>700</v>
          </cell>
        </row>
        <row r="344">
          <cell r="AW344">
            <v>280</v>
          </cell>
        </row>
        <row r="345">
          <cell r="AW345">
            <v>1300</v>
          </cell>
        </row>
        <row r="346">
          <cell r="AW346" t="str">
            <v>N/A</v>
          </cell>
        </row>
        <row r="347">
          <cell r="AW347" t="str">
            <v>N/A</v>
          </cell>
        </row>
        <row r="348">
          <cell r="AW348">
            <v>80</v>
          </cell>
        </row>
        <row r="349">
          <cell r="AW349">
            <v>190</v>
          </cell>
        </row>
        <row r="350">
          <cell r="AW350">
            <v>10000</v>
          </cell>
        </row>
        <row r="351">
          <cell r="AW351">
            <v>37000</v>
          </cell>
        </row>
        <row r="352">
          <cell r="AW352" t="str">
            <v>N/A</v>
          </cell>
        </row>
        <row r="353">
          <cell r="AW353">
            <v>2300</v>
          </cell>
        </row>
        <row r="354">
          <cell r="AW354" t="str">
            <v>N/A</v>
          </cell>
        </row>
        <row r="355">
          <cell r="AW355" t="str">
            <v>N/A</v>
          </cell>
        </row>
        <row r="356">
          <cell r="AW356" t="str">
            <v>N/A</v>
          </cell>
        </row>
        <row r="357">
          <cell r="AW357" t="str">
            <v>N/A</v>
          </cell>
        </row>
        <row r="358">
          <cell r="AW358" t="str">
            <v>N/A</v>
          </cell>
        </row>
        <row r="359">
          <cell r="AW359">
            <v>2300</v>
          </cell>
        </row>
        <row r="360">
          <cell r="AW360">
            <v>400</v>
          </cell>
        </row>
        <row r="361">
          <cell r="AW361">
            <v>1200</v>
          </cell>
        </row>
        <row r="362">
          <cell r="AW362" t="str">
            <v>N/A</v>
          </cell>
        </row>
        <row r="363">
          <cell r="AW363">
            <v>810</v>
          </cell>
        </row>
        <row r="364">
          <cell r="AW364">
            <v>240</v>
          </cell>
        </row>
        <row r="365">
          <cell r="AW365">
            <v>2500</v>
          </cell>
        </row>
        <row r="366">
          <cell r="AW366">
            <v>405000</v>
          </cell>
        </row>
        <row r="367">
          <cell r="AW367">
            <v>20000</v>
          </cell>
        </row>
        <row r="368">
          <cell r="AW368">
            <v>1300</v>
          </cell>
        </row>
        <row r="369">
          <cell r="AW369">
            <v>680</v>
          </cell>
        </row>
        <row r="370">
          <cell r="AW370" t="str">
            <v>N/A</v>
          </cell>
        </row>
        <row r="371">
          <cell r="AW371">
            <v>2800</v>
          </cell>
        </row>
        <row r="372">
          <cell r="AW372">
            <v>450</v>
          </cell>
        </row>
        <row r="373">
          <cell r="AW373">
            <v>4500</v>
          </cell>
        </row>
        <row r="374">
          <cell r="AW374">
            <v>2400</v>
          </cell>
        </row>
        <row r="375">
          <cell r="AW375">
            <v>970</v>
          </cell>
        </row>
        <row r="376">
          <cell r="AW376">
            <v>310</v>
          </cell>
        </row>
        <row r="377">
          <cell r="AW377">
            <v>2300</v>
          </cell>
        </row>
        <row r="378">
          <cell r="AW378">
            <v>850</v>
          </cell>
        </row>
        <row r="379">
          <cell r="AW379">
            <v>10000</v>
          </cell>
        </row>
        <row r="380">
          <cell r="AW380">
            <v>1700</v>
          </cell>
        </row>
        <row r="381">
          <cell r="AW381">
            <v>1600</v>
          </cell>
        </row>
        <row r="382">
          <cell r="AW382">
            <v>270</v>
          </cell>
        </row>
        <row r="383">
          <cell r="AW383">
            <v>2100</v>
          </cell>
        </row>
        <row r="384">
          <cell r="AW384">
            <v>1700</v>
          </cell>
        </row>
        <row r="385">
          <cell r="AW385">
            <v>870</v>
          </cell>
        </row>
        <row r="386">
          <cell r="AW386">
            <v>6000</v>
          </cell>
        </row>
        <row r="387">
          <cell r="AW387">
            <v>590</v>
          </cell>
        </row>
        <row r="388">
          <cell r="AW388" t="str">
            <v>N/A</v>
          </cell>
        </row>
        <row r="389">
          <cell r="AW389" t="str">
            <v>N/A</v>
          </cell>
        </row>
        <row r="390">
          <cell r="AW390">
            <v>119000</v>
          </cell>
        </row>
        <row r="391">
          <cell r="AW391">
            <v>10000</v>
          </cell>
        </row>
        <row r="392">
          <cell r="AW392">
            <v>7100</v>
          </cell>
        </row>
        <row r="393">
          <cell r="AW393" t="str">
            <v>N/A</v>
          </cell>
        </row>
        <row r="394">
          <cell r="AW394">
            <v>18000</v>
          </cell>
        </row>
        <row r="395">
          <cell r="AW395">
            <v>170</v>
          </cell>
        </row>
        <row r="396">
          <cell r="AW396" t="str">
            <v>N/A</v>
          </cell>
        </row>
        <row r="397">
          <cell r="AW397">
            <v>1200</v>
          </cell>
        </row>
        <row r="398">
          <cell r="AW398" t="str">
            <v>N/A</v>
          </cell>
        </row>
        <row r="399">
          <cell r="AW399" t="str">
            <v>N/A</v>
          </cell>
        </row>
        <row r="400">
          <cell r="AW400" t="str">
            <v>N/A</v>
          </cell>
        </row>
        <row r="401">
          <cell r="AW401">
            <v>10</v>
          </cell>
        </row>
        <row r="402">
          <cell r="AW402">
            <v>10</v>
          </cell>
        </row>
        <row r="403">
          <cell r="AW403" t="str">
            <v>N/A</v>
          </cell>
        </row>
        <row r="404">
          <cell r="AW404" t="str">
            <v>N/A</v>
          </cell>
        </row>
        <row r="405">
          <cell r="AW405" t="str">
            <v>N/A</v>
          </cell>
        </row>
        <row r="406">
          <cell r="AW406">
            <v>350</v>
          </cell>
        </row>
        <row r="407">
          <cell r="AW407" t="str">
            <v>N/A</v>
          </cell>
        </row>
        <row r="408">
          <cell r="AW408">
            <v>30</v>
          </cell>
        </row>
        <row r="409">
          <cell r="AW409" t="str">
            <v>N/A</v>
          </cell>
        </row>
        <row r="410">
          <cell r="AW410" t="str">
            <v>N/A</v>
          </cell>
        </row>
        <row r="411">
          <cell r="AW411">
            <v>570</v>
          </cell>
        </row>
        <row r="412">
          <cell r="AW412">
            <v>1300</v>
          </cell>
        </row>
        <row r="413">
          <cell r="AW413">
            <v>670</v>
          </cell>
        </row>
        <row r="414">
          <cell r="AW414">
            <v>870</v>
          </cell>
        </row>
        <row r="415">
          <cell r="AW415">
            <v>870</v>
          </cell>
        </row>
        <row r="416">
          <cell r="AW416">
            <v>110</v>
          </cell>
        </row>
        <row r="417">
          <cell r="AW417">
            <v>1100</v>
          </cell>
        </row>
        <row r="418">
          <cell r="AW418">
            <v>740</v>
          </cell>
        </row>
        <row r="419">
          <cell r="AW419">
            <v>2200</v>
          </cell>
        </row>
        <row r="420">
          <cell r="AW420">
            <v>870</v>
          </cell>
        </row>
        <row r="421">
          <cell r="AW421">
            <v>1700</v>
          </cell>
        </row>
        <row r="422">
          <cell r="AW422">
            <v>870</v>
          </cell>
        </row>
        <row r="423">
          <cell r="AW423">
            <v>540</v>
          </cell>
        </row>
        <row r="424">
          <cell r="AW424">
            <v>870</v>
          </cell>
        </row>
        <row r="425">
          <cell r="AW425">
            <v>1400</v>
          </cell>
        </row>
        <row r="426">
          <cell r="AW426">
            <v>90</v>
          </cell>
        </row>
        <row r="427">
          <cell r="AW427">
            <v>290</v>
          </cell>
        </row>
        <row r="428">
          <cell r="AW428" t="str">
            <v>N/A</v>
          </cell>
        </row>
        <row r="429">
          <cell r="AW429">
            <v>300</v>
          </cell>
        </row>
        <row r="430">
          <cell r="AW430" t="str">
            <v>N/A</v>
          </cell>
        </row>
        <row r="431">
          <cell r="AW431">
            <v>10</v>
          </cell>
        </row>
        <row r="432">
          <cell r="AW432">
            <v>20</v>
          </cell>
        </row>
        <row r="433">
          <cell r="AW433" t="str">
            <v>N/A</v>
          </cell>
        </row>
        <row r="434">
          <cell r="AW434" t="str">
            <v>N/A</v>
          </cell>
        </row>
        <row r="435">
          <cell r="AW435" t="str">
            <v>N/A</v>
          </cell>
        </row>
        <row r="436">
          <cell r="AW436">
            <v>30</v>
          </cell>
        </row>
        <row r="437">
          <cell r="AW437">
            <v>3900</v>
          </cell>
        </row>
        <row r="438">
          <cell r="AW438">
            <v>550</v>
          </cell>
        </row>
        <row r="439">
          <cell r="AW439">
            <v>3900</v>
          </cell>
        </row>
        <row r="440">
          <cell r="AW440" t="str">
            <v>N/A</v>
          </cell>
        </row>
        <row r="441">
          <cell r="AW441">
            <v>7900</v>
          </cell>
        </row>
        <row r="442">
          <cell r="AW442">
            <v>11625</v>
          </cell>
        </row>
        <row r="443">
          <cell r="AW443">
            <v>11625</v>
          </cell>
        </row>
        <row r="444">
          <cell r="AW444">
            <v>10720</v>
          </cell>
        </row>
        <row r="445">
          <cell r="AW445" t="str">
            <v>N/A</v>
          </cell>
        </row>
        <row r="446">
          <cell r="AW446" t="str">
            <v>N/A</v>
          </cell>
        </row>
        <row r="447">
          <cell r="AW447">
            <v>450</v>
          </cell>
        </row>
        <row r="448">
          <cell r="AW448">
            <v>190</v>
          </cell>
        </row>
        <row r="449">
          <cell r="AW449" t="str">
            <v>N/A</v>
          </cell>
        </row>
        <row r="450">
          <cell r="AW450">
            <v>620</v>
          </cell>
        </row>
        <row r="451">
          <cell r="AW451">
            <v>70</v>
          </cell>
        </row>
        <row r="452">
          <cell r="AW452">
            <v>430</v>
          </cell>
        </row>
        <row r="453">
          <cell r="AW453">
            <v>6900</v>
          </cell>
        </row>
        <row r="454">
          <cell r="AW454">
            <v>287000</v>
          </cell>
        </row>
        <row r="455">
          <cell r="AW455">
            <v>18000</v>
          </cell>
        </row>
        <row r="456">
          <cell r="AW456">
            <v>360</v>
          </cell>
        </row>
        <row r="457">
          <cell r="AW457">
            <v>1600</v>
          </cell>
        </row>
        <row r="458">
          <cell r="AW458">
            <v>40</v>
          </cell>
        </row>
        <row r="459">
          <cell r="AW459" t="str">
            <v>N/A</v>
          </cell>
        </row>
        <row r="460">
          <cell r="AW460" t="str">
            <v>N/A</v>
          </cell>
        </row>
        <row r="461">
          <cell r="AW461">
            <v>130</v>
          </cell>
        </row>
        <row r="462">
          <cell r="AW462">
            <v>5300</v>
          </cell>
        </row>
        <row r="463">
          <cell r="AW463" t="str">
            <v>N/A</v>
          </cell>
        </row>
        <row r="464">
          <cell r="AW464">
            <v>47000</v>
          </cell>
        </row>
        <row r="465">
          <cell r="AW465">
            <v>5400</v>
          </cell>
        </row>
        <row r="466">
          <cell r="AW466">
            <v>3500</v>
          </cell>
        </row>
        <row r="467">
          <cell r="AW467">
            <v>6800</v>
          </cell>
        </row>
        <row r="468">
          <cell r="AW468">
            <v>1500</v>
          </cell>
        </row>
        <row r="469">
          <cell r="AW469">
            <v>1000</v>
          </cell>
        </row>
        <row r="470">
          <cell r="AW470">
            <v>5600</v>
          </cell>
        </row>
        <row r="471">
          <cell r="AW471" t="str">
            <v>N/A</v>
          </cell>
        </row>
        <row r="472">
          <cell r="AW472" t="str">
            <v>N/A</v>
          </cell>
        </row>
        <row r="473">
          <cell r="AW473">
            <v>11000</v>
          </cell>
        </row>
        <row r="474">
          <cell r="AW474">
            <v>17000</v>
          </cell>
        </row>
        <row r="475">
          <cell r="AW475" t="str">
            <v>N/A</v>
          </cell>
        </row>
        <row r="476">
          <cell r="AW476" t="str">
            <v>N/A</v>
          </cell>
        </row>
        <row r="477">
          <cell r="AW477" t="str">
            <v>N/A</v>
          </cell>
        </row>
        <row r="478">
          <cell r="AW478">
            <v>11000</v>
          </cell>
        </row>
        <row r="479">
          <cell r="AW479">
            <v>1800</v>
          </cell>
        </row>
        <row r="480">
          <cell r="AW480">
            <v>450</v>
          </cell>
        </row>
        <row r="481">
          <cell r="AW481" t="str">
            <v>N/A</v>
          </cell>
        </row>
        <row r="482">
          <cell r="AW482" t="str">
            <v>N/A</v>
          </cell>
        </row>
        <row r="483">
          <cell r="AW483" t="str">
            <v>N/A</v>
          </cell>
        </row>
        <row r="484">
          <cell r="AW484">
            <v>1400</v>
          </cell>
        </row>
        <row r="485">
          <cell r="AW485">
            <v>90</v>
          </cell>
        </row>
        <row r="486">
          <cell r="AW486">
            <v>17000</v>
          </cell>
        </row>
        <row r="487">
          <cell r="AW487" t="str">
            <v>N/A</v>
          </cell>
        </row>
        <row r="488">
          <cell r="AW488" t="str">
            <v>N/A</v>
          </cell>
        </row>
        <row r="489">
          <cell r="AW489" t="str">
            <v>N/A</v>
          </cell>
        </row>
        <row r="490">
          <cell r="AW490">
            <v>110</v>
          </cell>
        </row>
        <row r="491">
          <cell r="AW491">
            <v>1200</v>
          </cell>
        </row>
        <row r="492">
          <cell r="AW492">
            <v>1200</v>
          </cell>
        </row>
        <row r="493">
          <cell r="AW493" t="str">
            <v>N/A</v>
          </cell>
        </row>
        <row r="494">
          <cell r="AW494" t="str">
            <v>N/A</v>
          </cell>
        </row>
        <row r="495">
          <cell r="AW495">
            <v>36000</v>
          </cell>
        </row>
        <row r="496">
          <cell r="AW496">
            <v>530</v>
          </cell>
        </row>
        <row r="497">
          <cell r="AW497">
            <v>740</v>
          </cell>
        </row>
        <row r="498">
          <cell r="AW498">
            <v>1300</v>
          </cell>
        </row>
        <row r="499">
          <cell r="AW499">
            <v>190</v>
          </cell>
        </row>
        <row r="500">
          <cell r="AW500">
            <v>830</v>
          </cell>
        </row>
        <row r="501">
          <cell r="AW501" t="str">
            <v>N/A</v>
          </cell>
        </row>
        <row r="502">
          <cell r="AW502" t="str">
            <v>N/A</v>
          </cell>
        </row>
        <row r="503">
          <cell r="AW503" t="str">
            <v>N/A</v>
          </cell>
        </row>
        <row r="504">
          <cell r="AW504">
            <v>1600</v>
          </cell>
        </row>
        <row r="505">
          <cell r="AW505">
            <v>5500</v>
          </cell>
        </row>
        <row r="506">
          <cell r="AW506">
            <v>210</v>
          </cell>
        </row>
        <row r="507">
          <cell r="AW507" t="str">
            <v>N/A</v>
          </cell>
        </row>
        <row r="508">
          <cell r="AW508">
            <v>1200</v>
          </cell>
        </row>
        <row r="509">
          <cell r="AW509" t="str">
            <v>N/A</v>
          </cell>
        </row>
        <row r="510">
          <cell r="AW510">
            <v>15000</v>
          </cell>
        </row>
        <row r="511">
          <cell r="AW511">
            <v>1400</v>
          </cell>
        </row>
        <row r="512">
          <cell r="AW512">
            <v>12000</v>
          </cell>
        </row>
        <row r="513">
          <cell r="AW513">
            <v>7900</v>
          </cell>
        </row>
        <row r="514">
          <cell r="AW514">
            <v>2000</v>
          </cell>
        </row>
        <row r="515">
          <cell r="AW515" t="str">
            <v>N/A</v>
          </cell>
        </row>
        <row r="516">
          <cell r="AW516" t="str">
            <v>N/A</v>
          </cell>
        </row>
        <row r="517">
          <cell r="AW517" t="str">
            <v>N/A</v>
          </cell>
        </row>
        <row r="518">
          <cell r="AW518" t="str">
            <v>N/A</v>
          </cell>
        </row>
        <row r="519">
          <cell r="AW519">
            <v>1400</v>
          </cell>
        </row>
        <row r="520">
          <cell r="AW520">
            <v>590</v>
          </cell>
        </row>
        <row r="521">
          <cell r="AW521">
            <v>6300</v>
          </cell>
        </row>
        <row r="522">
          <cell r="AW522">
            <v>8400</v>
          </cell>
        </row>
        <row r="523">
          <cell r="AW523">
            <v>4500</v>
          </cell>
        </row>
        <row r="524">
          <cell r="AW524">
            <v>90</v>
          </cell>
        </row>
        <row r="525">
          <cell r="AW525">
            <v>55000</v>
          </cell>
        </row>
        <row r="526">
          <cell r="AW526" t="str">
            <v>N/A</v>
          </cell>
        </row>
        <row r="527">
          <cell r="AW527" t="str">
            <v>N/A</v>
          </cell>
        </row>
        <row r="528">
          <cell r="AW528" t="str">
            <v>N/A</v>
          </cell>
        </row>
        <row r="529">
          <cell r="AW529">
            <v>25000</v>
          </cell>
        </row>
        <row r="530">
          <cell r="AW530">
            <v>490</v>
          </cell>
        </row>
        <row r="531">
          <cell r="AW531">
            <v>200</v>
          </cell>
        </row>
        <row r="532">
          <cell r="AW532">
            <v>2500</v>
          </cell>
        </row>
        <row r="533">
          <cell r="AW533">
            <v>40000</v>
          </cell>
        </row>
        <row r="534">
          <cell r="AW534">
            <v>700</v>
          </cell>
        </row>
        <row r="535">
          <cell r="AW535">
            <v>1700</v>
          </cell>
        </row>
        <row r="536">
          <cell r="AW536" t="str">
            <v>N/A</v>
          </cell>
        </row>
        <row r="537">
          <cell r="AW537">
            <v>10</v>
          </cell>
        </row>
        <row r="538">
          <cell r="AW538">
            <v>10</v>
          </cell>
        </row>
        <row r="539">
          <cell r="AW539">
            <v>10</v>
          </cell>
        </row>
        <row r="540">
          <cell r="AW540">
            <v>710</v>
          </cell>
        </row>
        <row r="541">
          <cell r="AW541">
            <v>9100</v>
          </cell>
        </row>
        <row r="542">
          <cell r="AW542" t="str">
            <v>N/A</v>
          </cell>
        </row>
        <row r="543">
          <cell r="AW543" t="str">
            <v>N/A</v>
          </cell>
        </row>
        <row r="544">
          <cell r="AW544">
            <v>1200</v>
          </cell>
        </row>
        <row r="545">
          <cell r="AW545" t="str">
            <v>N/A</v>
          </cell>
        </row>
        <row r="546">
          <cell r="AW546" t="str">
            <v>N/A</v>
          </cell>
        </row>
        <row r="547">
          <cell r="AW547" t="str">
            <v>N/A</v>
          </cell>
        </row>
        <row r="548">
          <cell r="AW548">
            <v>470</v>
          </cell>
        </row>
        <row r="549">
          <cell r="AW549">
            <v>1300</v>
          </cell>
        </row>
        <row r="550">
          <cell r="AW550">
            <v>390</v>
          </cell>
        </row>
        <row r="551">
          <cell r="AW551">
            <v>610</v>
          </cell>
        </row>
        <row r="552">
          <cell r="AW552">
            <v>740</v>
          </cell>
        </row>
        <row r="553">
          <cell r="AW553" t="str">
            <v>N/A</v>
          </cell>
        </row>
        <row r="554">
          <cell r="AW554">
            <v>280</v>
          </cell>
        </row>
        <row r="555">
          <cell r="AW555">
            <v>26000</v>
          </cell>
        </row>
        <row r="556">
          <cell r="AW556">
            <v>11000</v>
          </cell>
        </row>
        <row r="557">
          <cell r="AW557">
            <v>7900</v>
          </cell>
        </row>
        <row r="558">
          <cell r="AW558">
            <v>1800</v>
          </cell>
        </row>
        <row r="559">
          <cell r="AW559">
            <v>1900</v>
          </cell>
        </row>
        <row r="560">
          <cell r="AW560">
            <v>1700</v>
          </cell>
        </row>
        <row r="561">
          <cell r="AW561">
            <v>2100</v>
          </cell>
        </row>
        <row r="562">
          <cell r="AW562">
            <v>13000</v>
          </cell>
        </row>
        <row r="563">
          <cell r="AW563">
            <v>14000</v>
          </cell>
        </row>
        <row r="564">
          <cell r="AW564">
            <v>1500</v>
          </cell>
        </row>
        <row r="565">
          <cell r="AW565">
            <v>400</v>
          </cell>
        </row>
        <row r="566">
          <cell r="AW566">
            <v>340</v>
          </cell>
        </row>
        <row r="567">
          <cell r="AW567">
            <v>250</v>
          </cell>
        </row>
        <row r="568">
          <cell r="AW568">
            <v>10</v>
          </cell>
        </row>
        <row r="569">
          <cell r="AW569">
            <v>10</v>
          </cell>
        </row>
        <row r="570">
          <cell r="AW570">
            <v>20</v>
          </cell>
        </row>
        <row r="571">
          <cell r="AW571">
            <v>1000</v>
          </cell>
        </row>
        <row r="572">
          <cell r="AW572">
            <v>32000</v>
          </cell>
        </row>
        <row r="573">
          <cell r="AW573">
            <v>80000</v>
          </cell>
        </row>
        <row r="574">
          <cell r="AW574">
            <v>1300</v>
          </cell>
        </row>
        <row r="575">
          <cell r="AW575">
            <v>710</v>
          </cell>
        </row>
        <row r="576">
          <cell r="AW576" t="str">
            <v>N/A</v>
          </cell>
        </row>
        <row r="577">
          <cell r="AW577">
            <v>15000</v>
          </cell>
        </row>
        <row r="578">
          <cell r="AW578">
            <v>1500</v>
          </cell>
        </row>
        <row r="579">
          <cell r="AW579">
            <v>2200</v>
          </cell>
        </row>
        <row r="580">
          <cell r="AW580">
            <v>2500</v>
          </cell>
        </row>
        <row r="581">
          <cell r="AW581" t="str">
            <v>N/A</v>
          </cell>
        </row>
        <row r="582">
          <cell r="AW582">
            <v>290</v>
          </cell>
        </row>
        <row r="583">
          <cell r="AW583">
            <v>1400</v>
          </cell>
        </row>
        <row r="584">
          <cell r="AW584" t="str">
            <v>N/A</v>
          </cell>
        </row>
        <row r="585">
          <cell r="AW585" t="str">
            <v>N/A</v>
          </cell>
        </row>
        <row r="586">
          <cell r="AW586">
            <v>430</v>
          </cell>
        </row>
        <row r="587">
          <cell r="AW587">
            <v>420</v>
          </cell>
        </row>
        <row r="588">
          <cell r="AW588" t="str">
            <v>N/A</v>
          </cell>
        </row>
        <row r="589">
          <cell r="AW589">
            <v>690</v>
          </cell>
        </row>
        <row r="590">
          <cell r="AW590">
            <v>1400</v>
          </cell>
        </row>
        <row r="591">
          <cell r="AW591">
            <v>20</v>
          </cell>
        </row>
        <row r="592">
          <cell r="AW592">
            <v>200</v>
          </cell>
        </row>
        <row r="593">
          <cell r="AW593">
            <v>500</v>
          </cell>
        </row>
        <row r="594">
          <cell r="AW594">
            <v>1500</v>
          </cell>
        </row>
        <row r="595">
          <cell r="AW595">
            <v>1300</v>
          </cell>
        </row>
        <row r="596">
          <cell r="AW596">
            <v>260</v>
          </cell>
        </row>
        <row r="597">
          <cell r="AW597">
            <v>1800</v>
          </cell>
        </row>
        <row r="598">
          <cell r="AW598">
            <v>11000</v>
          </cell>
        </row>
        <row r="599">
          <cell r="AW599">
            <v>5300</v>
          </cell>
        </row>
        <row r="600">
          <cell r="AW600" t="str">
            <v>N/A</v>
          </cell>
        </row>
        <row r="601">
          <cell r="AW601">
            <v>580</v>
          </cell>
        </row>
        <row r="602">
          <cell r="AW602">
            <v>170</v>
          </cell>
        </row>
        <row r="603">
          <cell r="AW603">
            <v>1300</v>
          </cell>
        </row>
        <row r="604">
          <cell r="AW604">
            <v>2200</v>
          </cell>
        </row>
        <row r="605">
          <cell r="AW605">
            <v>780</v>
          </cell>
        </row>
        <row r="606">
          <cell r="AW606" t="str">
            <v>N/A</v>
          </cell>
        </row>
        <row r="607">
          <cell r="AW607" t="str">
            <v>N/A</v>
          </cell>
        </row>
        <row r="608">
          <cell r="AW608">
            <v>660</v>
          </cell>
        </row>
        <row r="609">
          <cell r="AW609">
            <v>1600</v>
          </cell>
        </row>
        <row r="610">
          <cell r="AW610">
            <v>5600</v>
          </cell>
        </row>
        <row r="611">
          <cell r="AW611">
            <v>1000</v>
          </cell>
        </row>
        <row r="612">
          <cell r="AW612">
            <v>2700</v>
          </cell>
        </row>
        <row r="613">
          <cell r="AW613">
            <v>700</v>
          </cell>
        </row>
        <row r="614">
          <cell r="AW614">
            <v>6400</v>
          </cell>
        </row>
        <row r="615">
          <cell r="AW615">
            <v>700</v>
          </cell>
        </row>
        <row r="616">
          <cell r="AW616">
            <v>15000</v>
          </cell>
        </row>
        <row r="617">
          <cell r="AW617">
            <v>6600</v>
          </cell>
        </row>
        <row r="618">
          <cell r="AW618">
            <v>440</v>
          </cell>
        </row>
        <row r="619">
          <cell r="AW619" t="str">
            <v>N/A</v>
          </cell>
        </row>
        <row r="620">
          <cell r="AW620">
            <v>15000</v>
          </cell>
        </row>
        <row r="621">
          <cell r="AW621" t="str">
            <v>N/A</v>
          </cell>
        </row>
        <row r="622">
          <cell r="AW622">
            <v>1700</v>
          </cell>
        </row>
        <row r="623">
          <cell r="AW623">
            <v>20</v>
          </cell>
        </row>
        <row r="624">
          <cell r="AW624">
            <v>10</v>
          </cell>
        </row>
        <row r="625">
          <cell r="AW625">
            <v>10</v>
          </cell>
        </row>
        <row r="626">
          <cell r="AW626">
            <v>5</v>
          </cell>
        </row>
        <row r="627">
          <cell r="AW627">
            <v>10</v>
          </cell>
        </row>
        <row r="628">
          <cell r="AW628">
            <v>3600</v>
          </cell>
        </row>
        <row r="629">
          <cell r="AW629">
            <v>650</v>
          </cell>
        </row>
        <row r="630">
          <cell r="AW630">
            <v>20</v>
          </cell>
        </row>
        <row r="631">
          <cell r="AW631">
            <v>11000</v>
          </cell>
        </row>
        <row r="632">
          <cell r="AW632">
            <v>1400</v>
          </cell>
        </row>
        <row r="633">
          <cell r="AW633" t="str">
            <v>N/A</v>
          </cell>
        </row>
        <row r="634">
          <cell r="AW634" t="str">
            <v>N/A</v>
          </cell>
        </row>
        <row r="635">
          <cell r="AW635">
            <v>500</v>
          </cell>
        </row>
        <row r="636">
          <cell r="AW636">
            <v>4600</v>
          </cell>
        </row>
        <row r="637">
          <cell r="AW637">
            <v>520</v>
          </cell>
        </row>
        <row r="638">
          <cell r="AW638">
            <v>5400</v>
          </cell>
        </row>
        <row r="639">
          <cell r="AW639" t="str">
            <v>N/A</v>
          </cell>
        </row>
        <row r="640">
          <cell r="AW640" t="str">
            <v>N/A</v>
          </cell>
        </row>
        <row r="641">
          <cell r="AW641">
            <v>50</v>
          </cell>
        </row>
        <row r="642">
          <cell r="AW642">
            <v>2225</v>
          </cell>
        </row>
        <row r="643">
          <cell r="AW643" t="str">
            <v>N/A</v>
          </cell>
        </row>
        <row r="644">
          <cell r="AW644" t="str">
            <v>N/A</v>
          </cell>
        </row>
        <row r="645">
          <cell r="AW645">
            <v>110</v>
          </cell>
        </row>
        <row r="646">
          <cell r="AW646">
            <v>180</v>
          </cell>
        </row>
        <row r="647">
          <cell r="AW647" t="str">
            <v>N/A</v>
          </cell>
        </row>
        <row r="648">
          <cell r="AW648" t="str">
            <v>N/A</v>
          </cell>
        </row>
        <row r="649">
          <cell r="AW649" t="str">
            <v>N/A</v>
          </cell>
        </row>
        <row r="650">
          <cell r="AW650" t="str">
            <v>N/A</v>
          </cell>
        </row>
        <row r="651">
          <cell r="AW651" t="str">
            <v>N/A</v>
          </cell>
        </row>
        <row r="652">
          <cell r="AW652" t="str">
            <v>N/A</v>
          </cell>
        </row>
        <row r="653">
          <cell r="AW653" t="str">
            <v>N/A</v>
          </cell>
        </row>
        <row r="654">
          <cell r="AW654" t="str">
            <v>N/A</v>
          </cell>
        </row>
        <row r="655">
          <cell r="AW655">
            <v>830</v>
          </cell>
        </row>
        <row r="656">
          <cell r="AW656">
            <v>50000</v>
          </cell>
        </row>
        <row r="657">
          <cell r="AW657">
            <v>860</v>
          </cell>
        </row>
        <row r="658">
          <cell r="AW658">
            <v>390</v>
          </cell>
        </row>
        <row r="659">
          <cell r="AW659">
            <v>11000</v>
          </cell>
        </row>
        <row r="660">
          <cell r="AW660">
            <v>15000</v>
          </cell>
        </row>
        <row r="661">
          <cell r="AW661" t="str">
            <v>N/A</v>
          </cell>
        </row>
        <row r="662">
          <cell r="AW662" t="str">
            <v>N/A</v>
          </cell>
        </row>
        <row r="663">
          <cell r="AW663">
            <v>1300</v>
          </cell>
        </row>
        <row r="664">
          <cell r="AW664" t="str">
            <v>N/A</v>
          </cell>
        </row>
        <row r="665">
          <cell r="AW665">
            <v>25000</v>
          </cell>
        </row>
        <row r="666">
          <cell r="AW666">
            <v>340</v>
          </cell>
        </row>
        <row r="667">
          <cell r="AW667">
            <v>4700</v>
          </cell>
        </row>
        <row r="668">
          <cell r="AW668">
            <v>2100</v>
          </cell>
        </row>
        <row r="669">
          <cell r="AW669">
            <v>1500</v>
          </cell>
        </row>
        <row r="670">
          <cell r="AW670">
            <v>1100</v>
          </cell>
        </row>
        <row r="671">
          <cell r="AW671">
            <v>420</v>
          </cell>
        </row>
        <row r="672">
          <cell r="AW672">
            <v>420</v>
          </cell>
        </row>
        <row r="673">
          <cell r="AW673" t="str">
            <v>N/A</v>
          </cell>
        </row>
        <row r="674">
          <cell r="AW674">
            <v>160</v>
          </cell>
        </row>
        <row r="675">
          <cell r="AW675" t="str">
            <v>N/A</v>
          </cell>
        </row>
        <row r="676">
          <cell r="AW676" t="str">
            <v>N/A</v>
          </cell>
        </row>
        <row r="677">
          <cell r="AW677">
            <v>1000</v>
          </cell>
        </row>
        <row r="678">
          <cell r="AW678" t="str">
            <v>N/A</v>
          </cell>
        </row>
        <row r="679">
          <cell r="AW679">
            <v>20</v>
          </cell>
        </row>
        <row r="680">
          <cell r="AW680">
            <v>20</v>
          </cell>
        </row>
        <row r="681">
          <cell r="AW681">
            <v>580</v>
          </cell>
        </row>
        <row r="682">
          <cell r="AW682">
            <v>590</v>
          </cell>
        </row>
        <row r="683">
          <cell r="AW683">
            <v>1300</v>
          </cell>
        </row>
        <row r="684">
          <cell r="AW684">
            <v>970</v>
          </cell>
        </row>
        <row r="685">
          <cell r="AW685">
            <v>60</v>
          </cell>
        </row>
        <row r="686">
          <cell r="AW686">
            <v>230</v>
          </cell>
        </row>
        <row r="687">
          <cell r="AW687">
            <v>720</v>
          </cell>
        </row>
        <row r="688">
          <cell r="AW688" t="str">
            <v>N/A</v>
          </cell>
        </row>
        <row r="689">
          <cell r="AW689">
            <v>170</v>
          </cell>
        </row>
        <row r="690">
          <cell r="AW690">
            <v>450</v>
          </cell>
        </row>
        <row r="691">
          <cell r="AW691">
            <v>500</v>
          </cell>
        </row>
        <row r="692">
          <cell r="AW692">
            <v>910</v>
          </cell>
        </row>
        <row r="693">
          <cell r="AW693">
            <v>220</v>
          </cell>
        </row>
        <row r="694">
          <cell r="AW694" t="str">
            <v>N/A</v>
          </cell>
        </row>
        <row r="695">
          <cell r="AW695">
            <v>13000</v>
          </cell>
        </row>
        <row r="696">
          <cell r="AW696">
            <v>24000</v>
          </cell>
        </row>
        <row r="697">
          <cell r="AW697">
            <v>240</v>
          </cell>
        </row>
        <row r="698">
          <cell r="AW698">
            <v>270</v>
          </cell>
        </row>
        <row r="699">
          <cell r="AW699">
            <v>11000</v>
          </cell>
        </row>
        <row r="700">
          <cell r="AW700">
            <v>11000</v>
          </cell>
        </row>
        <row r="701">
          <cell r="AW701">
            <v>1700</v>
          </cell>
        </row>
        <row r="702">
          <cell r="AW702">
            <v>75000</v>
          </cell>
        </row>
        <row r="703">
          <cell r="AW703">
            <v>830</v>
          </cell>
        </row>
        <row r="704">
          <cell r="AW704">
            <v>230</v>
          </cell>
        </row>
        <row r="705">
          <cell r="AW705">
            <v>470</v>
          </cell>
        </row>
        <row r="706">
          <cell r="AW706">
            <v>310</v>
          </cell>
        </row>
        <row r="707">
          <cell r="AW707">
            <v>6500</v>
          </cell>
        </row>
        <row r="708">
          <cell r="AW708">
            <v>12000</v>
          </cell>
        </row>
        <row r="709">
          <cell r="AW709" t="str">
            <v>N/A</v>
          </cell>
        </row>
        <row r="710">
          <cell r="AW710" t="str">
            <v>N/A</v>
          </cell>
        </row>
        <row r="711">
          <cell r="AW711" t="str">
            <v>N/A</v>
          </cell>
        </row>
        <row r="712">
          <cell r="AW712" t="str">
            <v>N/A</v>
          </cell>
        </row>
        <row r="713">
          <cell r="AW713" t="str">
            <v>N/A</v>
          </cell>
        </row>
        <row r="714">
          <cell r="AW714">
            <v>12000</v>
          </cell>
        </row>
        <row r="715">
          <cell r="AW715">
            <v>11000</v>
          </cell>
        </row>
        <row r="716">
          <cell r="AW716">
            <v>550</v>
          </cell>
        </row>
        <row r="717">
          <cell r="AW717">
            <v>52000</v>
          </cell>
        </row>
        <row r="718">
          <cell r="AW718">
            <v>30000</v>
          </cell>
        </row>
        <row r="719">
          <cell r="AW719">
            <v>700</v>
          </cell>
        </row>
        <row r="720">
          <cell r="AW720" t="str">
            <v>N/A</v>
          </cell>
        </row>
        <row r="721">
          <cell r="AW721">
            <v>14000</v>
          </cell>
        </row>
        <row r="722">
          <cell r="AW722">
            <v>14000</v>
          </cell>
        </row>
        <row r="723">
          <cell r="AW723">
            <v>30</v>
          </cell>
        </row>
        <row r="724">
          <cell r="AW724">
            <v>70</v>
          </cell>
        </row>
        <row r="725">
          <cell r="AW725">
            <v>7400</v>
          </cell>
        </row>
        <row r="726">
          <cell r="AW726">
            <v>290</v>
          </cell>
        </row>
        <row r="727">
          <cell r="AW727">
            <v>250</v>
          </cell>
        </row>
        <row r="728">
          <cell r="AW728">
            <v>4500</v>
          </cell>
        </row>
        <row r="729">
          <cell r="AW729">
            <v>5400</v>
          </cell>
        </row>
        <row r="730">
          <cell r="AW730">
            <v>3900</v>
          </cell>
        </row>
        <row r="731">
          <cell r="AW731">
            <v>230</v>
          </cell>
        </row>
        <row r="732">
          <cell r="AW732">
            <v>6700</v>
          </cell>
        </row>
        <row r="733">
          <cell r="AW733">
            <v>3200</v>
          </cell>
        </row>
        <row r="734">
          <cell r="AW734" t="str">
            <v>N/A</v>
          </cell>
        </row>
        <row r="735">
          <cell r="AW735" t="str">
            <v>N/A</v>
          </cell>
        </row>
        <row r="736">
          <cell r="AW736">
            <v>400</v>
          </cell>
        </row>
        <row r="737">
          <cell r="AW737" t="str">
            <v>N/A</v>
          </cell>
        </row>
        <row r="738">
          <cell r="AW738">
            <v>10</v>
          </cell>
        </row>
        <row r="739">
          <cell r="AW739" t="str">
            <v>N/A</v>
          </cell>
        </row>
        <row r="740">
          <cell r="AW740">
            <v>1500</v>
          </cell>
        </row>
        <row r="741">
          <cell r="AW741">
            <v>1200</v>
          </cell>
        </row>
        <row r="742">
          <cell r="AW742">
            <v>390</v>
          </cell>
        </row>
        <row r="743">
          <cell r="AW743">
            <v>7000</v>
          </cell>
        </row>
        <row r="744">
          <cell r="AW744" t="str">
            <v>N/A</v>
          </cell>
        </row>
        <row r="745">
          <cell r="AW745">
            <v>3300</v>
          </cell>
        </row>
        <row r="746">
          <cell r="AW746" t="str">
            <v>N/A</v>
          </cell>
        </row>
        <row r="747">
          <cell r="AW747">
            <v>5</v>
          </cell>
        </row>
        <row r="748">
          <cell r="AW748" t="str">
            <v>N/A</v>
          </cell>
        </row>
        <row r="749">
          <cell r="AW749" t="str">
            <v>N/A</v>
          </cell>
        </row>
        <row r="750">
          <cell r="AW750">
            <v>600</v>
          </cell>
        </row>
        <row r="751">
          <cell r="AW751">
            <v>870</v>
          </cell>
        </row>
        <row r="752">
          <cell r="AW752">
            <v>7200</v>
          </cell>
        </row>
        <row r="753">
          <cell r="AW753" t="str">
            <v>N/A</v>
          </cell>
        </row>
        <row r="754">
          <cell r="AW754">
            <v>4000</v>
          </cell>
        </row>
        <row r="755">
          <cell r="AW755">
            <v>6700</v>
          </cell>
        </row>
        <row r="756">
          <cell r="AW756">
            <v>380</v>
          </cell>
        </row>
        <row r="757">
          <cell r="AW757">
            <v>960</v>
          </cell>
        </row>
        <row r="758">
          <cell r="AW758">
            <v>1400</v>
          </cell>
        </row>
        <row r="759">
          <cell r="AW759">
            <v>22000</v>
          </cell>
        </row>
        <row r="760">
          <cell r="AW760">
            <v>3200</v>
          </cell>
        </row>
        <row r="761">
          <cell r="AW761">
            <v>1300</v>
          </cell>
        </row>
        <row r="762">
          <cell r="AW762">
            <v>220</v>
          </cell>
        </row>
        <row r="763">
          <cell r="AW763">
            <v>1500</v>
          </cell>
        </row>
        <row r="764">
          <cell r="AW764">
            <v>510</v>
          </cell>
        </row>
        <row r="765">
          <cell r="AW765">
            <v>1700</v>
          </cell>
        </row>
        <row r="766">
          <cell r="AW766" t="str">
            <v>N/A</v>
          </cell>
        </row>
        <row r="767">
          <cell r="AW767">
            <v>12000</v>
          </cell>
        </row>
        <row r="768">
          <cell r="AW768">
            <v>12000</v>
          </cell>
        </row>
        <row r="769">
          <cell r="AW769">
            <v>7300</v>
          </cell>
        </row>
        <row r="770">
          <cell r="AW770">
            <v>10</v>
          </cell>
        </row>
        <row r="771">
          <cell r="AW771">
            <v>880</v>
          </cell>
        </row>
        <row r="772">
          <cell r="AW772">
            <v>130</v>
          </cell>
        </row>
        <row r="773">
          <cell r="AW773">
            <v>5700</v>
          </cell>
        </row>
        <row r="774">
          <cell r="AW774">
            <v>5700</v>
          </cell>
        </row>
        <row r="775">
          <cell r="AW775">
            <v>520</v>
          </cell>
        </row>
        <row r="776">
          <cell r="AW776" t="str">
            <v>N/A</v>
          </cell>
        </row>
        <row r="777">
          <cell r="AW777">
            <v>3600</v>
          </cell>
        </row>
        <row r="778">
          <cell r="AW778">
            <v>2500</v>
          </cell>
        </row>
        <row r="779">
          <cell r="AW779" t="str">
            <v>N/A</v>
          </cell>
        </row>
        <row r="780">
          <cell r="AW780" t="str">
            <v>N/A</v>
          </cell>
        </row>
        <row r="781">
          <cell r="AW781">
            <v>5200</v>
          </cell>
        </row>
        <row r="782">
          <cell r="AW782" t="str">
            <v>N/A</v>
          </cell>
        </row>
        <row r="783">
          <cell r="AW783">
            <v>790</v>
          </cell>
        </row>
        <row r="784">
          <cell r="AW784" t="str">
            <v>N/A</v>
          </cell>
        </row>
        <row r="785">
          <cell r="AW785" t="str">
            <v>N/A</v>
          </cell>
        </row>
        <row r="786">
          <cell r="AW786">
            <v>5</v>
          </cell>
        </row>
        <row r="787">
          <cell r="AW787" t="str">
            <v>N/A</v>
          </cell>
        </row>
        <row r="788">
          <cell r="AW788" t="str">
            <v>N/A</v>
          </cell>
        </row>
        <row r="789">
          <cell r="AW789">
            <v>49000</v>
          </cell>
        </row>
        <row r="790">
          <cell r="AW790" t="str">
            <v>N/A</v>
          </cell>
        </row>
        <row r="791">
          <cell r="AW791">
            <v>1100</v>
          </cell>
        </row>
        <row r="792">
          <cell r="AW792">
            <v>110</v>
          </cell>
        </row>
        <row r="793">
          <cell r="AW793">
            <v>1000</v>
          </cell>
        </row>
        <row r="794">
          <cell r="AW794">
            <v>10</v>
          </cell>
        </row>
        <row r="795">
          <cell r="AW795">
            <v>2200</v>
          </cell>
        </row>
        <row r="796">
          <cell r="AW796" t="str">
            <v>N/A</v>
          </cell>
        </row>
        <row r="797">
          <cell r="AW797" t="str">
            <v>N/A</v>
          </cell>
        </row>
        <row r="798">
          <cell r="AW798" t="str">
            <v>N/A</v>
          </cell>
        </row>
        <row r="799">
          <cell r="AW799" t="str">
            <v>N/A</v>
          </cell>
        </row>
        <row r="800">
          <cell r="AW800">
            <v>260</v>
          </cell>
        </row>
        <row r="801">
          <cell r="AW801">
            <v>480</v>
          </cell>
        </row>
        <row r="802">
          <cell r="AW802">
            <v>130</v>
          </cell>
        </row>
        <row r="803">
          <cell r="AW803">
            <v>310</v>
          </cell>
        </row>
        <row r="804">
          <cell r="AW804">
            <v>850</v>
          </cell>
        </row>
        <row r="805">
          <cell r="AW805">
            <v>1000</v>
          </cell>
        </row>
        <row r="806">
          <cell r="AW806">
            <v>1000</v>
          </cell>
        </row>
        <row r="807">
          <cell r="AW807">
            <v>2300</v>
          </cell>
        </row>
        <row r="808">
          <cell r="AW808">
            <v>78000</v>
          </cell>
        </row>
        <row r="809">
          <cell r="AW809">
            <v>7100</v>
          </cell>
        </row>
        <row r="810">
          <cell r="AW810">
            <v>36000</v>
          </cell>
        </row>
        <row r="811">
          <cell r="AW811" t="str">
            <v>N/A</v>
          </cell>
        </row>
        <row r="812">
          <cell r="AW812" t="str">
            <v>N/A</v>
          </cell>
        </row>
        <row r="813">
          <cell r="AW813" t="str">
            <v>N/A</v>
          </cell>
        </row>
        <row r="814">
          <cell r="AW814" t="str">
            <v>N/A</v>
          </cell>
        </row>
        <row r="815">
          <cell r="AW815">
            <v>280</v>
          </cell>
        </row>
        <row r="816">
          <cell r="AW816">
            <v>270</v>
          </cell>
        </row>
        <row r="817">
          <cell r="AW817">
            <v>750</v>
          </cell>
        </row>
        <row r="818">
          <cell r="AW818" t="str">
            <v>N/A</v>
          </cell>
        </row>
        <row r="819">
          <cell r="AW819">
            <v>770</v>
          </cell>
        </row>
        <row r="820">
          <cell r="AW820">
            <v>390</v>
          </cell>
        </row>
        <row r="821">
          <cell r="AW821">
            <v>620</v>
          </cell>
        </row>
        <row r="822">
          <cell r="AW822">
            <v>350</v>
          </cell>
        </row>
        <row r="823">
          <cell r="AW823">
            <v>380</v>
          </cell>
        </row>
        <row r="824">
          <cell r="AW824">
            <v>160</v>
          </cell>
        </row>
        <row r="825">
          <cell r="AW825">
            <v>260</v>
          </cell>
        </row>
        <row r="826">
          <cell r="AW826">
            <v>180</v>
          </cell>
        </row>
        <row r="827">
          <cell r="AW827">
            <v>230</v>
          </cell>
        </row>
        <row r="828">
          <cell r="AW828">
            <v>140</v>
          </cell>
        </row>
        <row r="829">
          <cell r="AW829">
            <v>410</v>
          </cell>
        </row>
        <row r="830">
          <cell r="AW830">
            <v>400</v>
          </cell>
        </row>
        <row r="831">
          <cell r="AW831">
            <v>13000</v>
          </cell>
        </row>
        <row r="832">
          <cell r="AW832">
            <v>9900</v>
          </cell>
        </row>
        <row r="833">
          <cell r="AW833" t="str">
            <v>N/A</v>
          </cell>
        </row>
        <row r="834">
          <cell r="AW834" t="str">
            <v>N/A</v>
          </cell>
        </row>
        <row r="835">
          <cell r="AW835">
            <v>1100</v>
          </cell>
        </row>
        <row r="836">
          <cell r="AW836" t="str">
            <v>N/A</v>
          </cell>
        </row>
        <row r="837">
          <cell r="AW837" t="str">
            <v>N/A</v>
          </cell>
        </row>
        <row r="838">
          <cell r="AW838" t="str">
            <v>N/A</v>
          </cell>
        </row>
        <row r="839">
          <cell r="AW839">
            <v>113000</v>
          </cell>
        </row>
        <row r="840">
          <cell r="AW840">
            <v>4800</v>
          </cell>
        </row>
        <row r="841">
          <cell r="AW841">
            <v>680</v>
          </cell>
        </row>
        <row r="842">
          <cell r="AW842">
            <v>650</v>
          </cell>
        </row>
        <row r="843">
          <cell r="AW843">
            <v>7900</v>
          </cell>
        </row>
        <row r="844">
          <cell r="AW844" t="str">
            <v>N/A</v>
          </cell>
        </row>
        <row r="845">
          <cell r="AW845">
            <v>290</v>
          </cell>
        </row>
        <row r="846">
          <cell r="AW846" t="str">
            <v>N/A</v>
          </cell>
        </row>
        <row r="847">
          <cell r="AW847" t="str">
            <v>N/A</v>
          </cell>
        </row>
        <row r="848">
          <cell r="AW848">
            <v>4800</v>
          </cell>
        </row>
        <row r="849">
          <cell r="AW849" t="str">
            <v>N/A</v>
          </cell>
        </row>
        <row r="850">
          <cell r="AW850" t="str">
            <v>N/A</v>
          </cell>
        </row>
        <row r="851">
          <cell r="AW851" t="str">
            <v>N/A</v>
          </cell>
        </row>
        <row r="852">
          <cell r="AW852" t="str">
            <v>N/A</v>
          </cell>
        </row>
        <row r="853">
          <cell r="AW853">
            <v>10</v>
          </cell>
        </row>
        <row r="854">
          <cell r="AW854" t="str">
            <v>N/A</v>
          </cell>
        </row>
        <row r="855">
          <cell r="AW855">
            <v>470</v>
          </cell>
        </row>
        <row r="856">
          <cell r="AW856">
            <v>7700</v>
          </cell>
        </row>
        <row r="857">
          <cell r="AW857">
            <v>160</v>
          </cell>
        </row>
        <row r="858">
          <cell r="AW858" t="str">
            <v>N/A</v>
          </cell>
        </row>
        <row r="859">
          <cell r="AW859">
            <v>490</v>
          </cell>
        </row>
        <row r="860">
          <cell r="AW860" t="str">
            <v>N/A</v>
          </cell>
        </row>
        <row r="861">
          <cell r="AW861">
            <v>2400</v>
          </cell>
        </row>
        <row r="862">
          <cell r="AW862">
            <v>4300</v>
          </cell>
        </row>
        <row r="863">
          <cell r="AW863">
            <v>13000</v>
          </cell>
        </row>
        <row r="864">
          <cell r="AW864">
            <v>1100</v>
          </cell>
        </row>
        <row r="865">
          <cell r="AW865" t="str">
            <v>N/A</v>
          </cell>
        </row>
        <row r="866">
          <cell r="AW866">
            <v>1800</v>
          </cell>
        </row>
        <row r="867">
          <cell r="AW867">
            <v>50</v>
          </cell>
        </row>
        <row r="868">
          <cell r="AW868">
            <v>1500</v>
          </cell>
        </row>
        <row r="869">
          <cell r="AW869">
            <v>38000</v>
          </cell>
        </row>
        <row r="870">
          <cell r="AW870">
            <v>800</v>
          </cell>
        </row>
        <row r="871">
          <cell r="AW871" t="str">
            <v>N/A</v>
          </cell>
        </row>
        <row r="872">
          <cell r="AW872">
            <v>200</v>
          </cell>
        </row>
        <row r="873">
          <cell r="AW873">
            <v>760</v>
          </cell>
        </row>
        <row r="874">
          <cell r="AW874">
            <v>8100</v>
          </cell>
        </row>
        <row r="875">
          <cell r="AW875">
            <v>2200</v>
          </cell>
        </row>
        <row r="876">
          <cell r="AW876">
            <v>1800</v>
          </cell>
        </row>
        <row r="877">
          <cell r="AW877">
            <v>9900</v>
          </cell>
        </row>
        <row r="878">
          <cell r="AW878">
            <v>3400</v>
          </cell>
        </row>
        <row r="879">
          <cell r="AW879">
            <v>9200</v>
          </cell>
        </row>
        <row r="880">
          <cell r="AW880" t="str">
            <v>N/A</v>
          </cell>
        </row>
        <row r="881">
          <cell r="AW881">
            <v>234000</v>
          </cell>
        </row>
        <row r="882">
          <cell r="AW882">
            <v>3900</v>
          </cell>
        </row>
        <row r="883">
          <cell r="AW883">
            <v>4200</v>
          </cell>
        </row>
        <row r="884">
          <cell r="AW884">
            <v>600</v>
          </cell>
        </row>
        <row r="885">
          <cell r="AW885">
            <v>130</v>
          </cell>
        </row>
        <row r="886">
          <cell r="AW886">
            <v>110</v>
          </cell>
        </row>
        <row r="887">
          <cell r="AW887">
            <v>6700</v>
          </cell>
        </row>
        <row r="888">
          <cell r="AW888" t="str">
            <v>N/A</v>
          </cell>
        </row>
        <row r="889">
          <cell r="AW889">
            <v>12000</v>
          </cell>
        </row>
        <row r="890">
          <cell r="AW890" t="str">
            <v>N/A</v>
          </cell>
        </row>
        <row r="891">
          <cell r="AW891">
            <v>600</v>
          </cell>
        </row>
        <row r="892">
          <cell r="AW892">
            <v>720</v>
          </cell>
        </row>
        <row r="893">
          <cell r="AW893">
            <v>1800</v>
          </cell>
        </row>
        <row r="894">
          <cell r="AW894">
            <v>2600</v>
          </cell>
        </row>
        <row r="895">
          <cell r="AW895" t="str">
            <v>N/A</v>
          </cell>
        </row>
        <row r="896">
          <cell r="AW896">
            <v>45000</v>
          </cell>
        </row>
        <row r="897">
          <cell r="AW897">
            <v>45000</v>
          </cell>
        </row>
        <row r="898">
          <cell r="AW898">
            <v>70</v>
          </cell>
        </row>
        <row r="899">
          <cell r="AW899">
            <v>34000</v>
          </cell>
        </row>
        <row r="900">
          <cell r="AW900" t="str">
            <v>N/A</v>
          </cell>
        </row>
        <row r="901">
          <cell r="AW901">
            <v>240</v>
          </cell>
        </row>
        <row r="902">
          <cell r="AW902">
            <v>630</v>
          </cell>
        </row>
        <row r="903">
          <cell r="AW903" t="str">
            <v>N/A</v>
          </cell>
        </row>
        <row r="904">
          <cell r="AW904">
            <v>60</v>
          </cell>
        </row>
        <row r="905">
          <cell r="AW905">
            <v>50</v>
          </cell>
        </row>
        <row r="906">
          <cell r="AW906">
            <v>260</v>
          </cell>
        </row>
        <row r="907">
          <cell r="AW907">
            <v>230</v>
          </cell>
        </row>
        <row r="908">
          <cell r="AW908">
            <v>1200</v>
          </cell>
        </row>
        <row r="909">
          <cell r="AW909">
            <v>910</v>
          </cell>
        </row>
        <row r="910">
          <cell r="AW910">
            <v>19000</v>
          </cell>
        </row>
        <row r="911">
          <cell r="AW911">
            <v>3900</v>
          </cell>
        </row>
        <row r="912">
          <cell r="AW912">
            <v>1200</v>
          </cell>
        </row>
        <row r="913">
          <cell r="AW913">
            <v>4900</v>
          </cell>
        </row>
        <row r="914">
          <cell r="AW914">
            <v>2800</v>
          </cell>
        </row>
        <row r="915">
          <cell r="AW915">
            <v>2100</v>
          </cell>
        </row>
        <row r="916">
          <cell r="AW916">
            <v>660</v>
          </cell>
        </row>
        <row r="917">
          <cell r="AW917">
            <v>8200</v>
          </cell>
        </row>
        <row r="918">
          <cell r="AW918">
            <v>4200</v>
          </cell>
        </row>
        <row r="919">
          <cell r="AW919" t="str">
            <v>N/A</v>
          </cell>
        </row>
        <row r="920">
          <cell r="AW920">
            <v>34000</v>
          </cell>
        </row>
        <row r="921">
          <cell r="AW921">
            <v>22000</v>
          </cell>
        </row>
        <row r="922">
          <cell r="AW922">
            <v>25000</v>
          </cell>
        </row>
        <row r="923">
          <cell r="AW923">
            <v>5</v>
          </cell>
        </row>
        <row r="924">
          <cell r="AW924" t="str">
            <v>N/A</v>
          </cell>
        </row>
        <row r="925">
          <cell r="AW925">
            <v>7900</v>
          </cell>
        </row>
        <row r="926">
          <cell r="AW926">
            <v>650</v>
          </cell>
        </row>
        <row r="927">
          <cell r="AW927">
            <v>10</v>
          </cell>
        </row>
        <row r="928">
          <cell r="AW928">
            <v>20</v>
          </cell>
        </row>
        <row r="929">
          <cell r="AW929">
            <v>3600</v>
          </cell>
        </row>
        <row r="930">
          <cell r="AW930">
            <v>3300</v>
          </cell>
        </row>
        <row r="931">
          <cell r="AW931">
            <v>20000</v>
          </cell>
        </row>
        <row r="932">
          <cell r="AW932" t="str">
            <v>N/A</v>
          </cell>
        </row>
        <row r="933">
          <cell r="AW933">
            <v>26000</v>
          </cell>
        </row>
        <row r="934">
          <cell r="AW934">
            <v>19000</v>
          </cell>
        </row>
        <row r="935">
          <cell r="AW935">
            <v>21000</v>
          </cell>
        </row>
        <row r="936">
          <cell r="AW936">
            <v>26000</v>
          </cell>
        </row>
        <row r="937">
          <cell r="AW937">
            <v>6300</v>
          </cell>
        </row>
        <row r="938">
          <cell r="AW938" t="str">
            <v>N/A</v>
          </cell>
        </row>
        <row r="939">
          <cell r="AW939" t="str">
            <v>N/A</v>
          </cell>
        </row>
        <row r="940">
          <cell r="AW940">
            <v>400</v>
          </cell>
        </row>
        <row r="941">
          <cell r="AW941" t="str">
            <v>N/A</v>
          </cell>
        </row>
        <row r="942">
          <cell r="AW942">
            <v>730</v>
          </cell>
        </row>
        <row r="943">
          <cell r="AW943" t="str">
            <v>N/A</v>
          </cell>
        </row>
        <row r="944">
          <cell r="AW944">
            <v>9100</v>
          </cell>
        </row>
        <row r="945">
          <cell r="AW945" t="str">
            <v>N/A</v>
          </cell>
        </row>
        <row r="946">
          <cell r="AW946" t="str">
            <v>N/A</v>
          </cell>
        </row>
        <row r="947">
          <cell r="AW947">
            <v>31000</v>
          </cell>
        </row>
        <row r="948">
          <cell r="AW948" t="str">
            <v>N/A</v>
          </cell>
        </row>
        <row r="949">
          <cell r="AW949" t="str">
            <v>N/A</v>
          </cell>
        </row>
        <row r="950">
          <cell r="AW950" t="str">
            <v>N/A</v>
          </cell>
        </row>
        <row r="951">
          <cell r="AW951">
            <v>1400</v>
          </cell>
        </row>
        <row r="952">
          <cell r="AW952">
            <v>40</v>
          </cell>
        </row>
        <row r="953">
          <cell r="AW953">
            <v>560</v>
          </cell>
        </row>
        <row r="954">
          <cell r="AW954">
            <v>5400</v>
          </cell>
        </row>
        <row r="955">
          <cell r="AW955">
            <v>2600</v>
          </cell>
        </row>
        <row r="956">
          <cell r="AW956">
            <v>4400</v>
          </cell>
        </row>
        <row r="957">
          <cell r="AW957">
            <v>3400</v>
          </cell>
        </row>
        <row r="958">
          <cell r="AW958">
            <v>130</v>
          </cell>
        </row>
        <row r="959">
          <cell r="AW959">
            <v>940</v>
          </cell>
        </row>
        <row r="960">
          <cell r="AW960">
            <v>3000</v>
          </cell>
        </row>
        <row r="961">
          <cell r="AW961">
            <v>7900</v>
          </cell>
        </row>
        <row r="962">
          <cell r="AW962">
            <v>35000</v>
          </cell>
        </row>
        <row r="963">
          <cell r="AW963">
            <v>14000</v>
          </cell>
        </row>
        <row r="964">
          <cell r="AW964" t="str">
            <v>N/A</v>
          </cell>
        </row>
        <row r="965">
          <cell r="AW965" t="str">
            <v>N/A</v>
          </cell>
        </row>
        <row r="966">
          <cell r="AW966">
            <v>1500</v>
          </cell>
        </row>
        <row r="967">
          <cell r="AW967">
            <v>680</v>
          </cell>
        </row>
        <row r="968">
          <cell r="AW968">
            <v>320</v>
          </cell>
        </row>
        <row r="969">
          <cell r="AW969">
            <v>15000</v>
          </cell>
        </row>
        <row r="970">
          <cell r="AW970">
            <v>7300</v>
          </cell>
        </row>
        <row r="971">
          <cell r="AW971">
            <v>16000</v>
          </cell>
        </row>
        <row r="972">
          <cell r="AW972" t="str">
            <v>N/A</v>
          </cell>
        </row>
        <row r="973">
          <cell r="AW973" t="str">
            <v>N/A</v>
          </cell>
        </row>
        <row r="974">
          <cell r="AW974" t="str">
            <v>N/A</v>
          </cell>
        </row>
        <row r="975">
          <cell r="AW975" t="str">
            <v>N/A</v>
          </cell>
        </row>
        <row r="976">
          <cell r="AW976">
            <v>1200</v>
          </cell>
        </row>
        <row r="977">
          <cell r="AW977" t="str">
            <v>N/A</v>
          </cell>
        </row>
        <row r="978">
          <cell r="AW978">
            <v>1200</v>
          </cell>
        </row>
        <row r="979">
          <cell r="AW979">
            <v>15000</v>
          </cell>
        </row>
        <row r="980">
          <cell r="AW980">
            <v>29000</v>
          </cell>
        </row>
        <row r="981">
          <cell r="AW981">
            <v>80000</v>
          </cell>
        </row>
        <row r="982">
          <cell r="AW982">
            <v>80000</v>
          </cell>
        </row>
        <row r="983">
          <cell r="AW983">
            <v>80000</v>
          </cell>
        </row>
        <row r="984">
          <cell r="AW984">
            <v>72000</v>
          </cell>
        </row>
        <row r="985">
          <cell r="AW985">
            <v>3700</v>
          </cell>
        </row>
        <row r="986">
          <cell r="AW986">
            <v>15000</v>
          </cell>
        </row>
        <row r="987">
          <cell r="AW987">
            <v>680</v>
          </cell>
        </row>
        <row r="988">
          <cell r="AW988">
            <v>73000</v>
          </cell>
        </row>
        <row r="989">
          <cell r="AW989">
            <v>16000</v>
          </cell>
        </row>
        <row r="990">
          <cell r="AW990">
            <v>89000</v>
          </cell>
        </row>
        <row r="991">
          <cell r="AW991" t="str">
            <v>N/A</v>
          </cell>
        </row>
        <row r="992">
          <cell r="AW992" t="str">
            <v>N/A</v>
          </cell>
        </row>
        <row r="993">
          <cell r="AW993">
            <v>2300</v>
          </cell>
        </row>
        <row r="994">
          <cell r="AW994">
            <v>3200</v>
          </cell>
        </row>
        <row r="995">
          <cell r="AW995">
            <v>13000</v>
          </cell>
        </row>
        <row r="996">
          <cell r="AW996">
            <v>430</v>
          </cell>
        </row>
        <row r="997">
          <cell r="AW997">
            <v>80000</v>
          </cell>
        </row>
        <row r="998">
          <cell r="AW998">
            <v>60</v>
          </cell>
        </row>
        <row r="999">
          <cell r="AW999">
            <v>60</v>
          </cell>
        </row>
        <row r="1000">
          <cell r="AW1000" t="str">
            <v>N/A</v>
          </cell>
        </row>
        <row r="1001">
          <cell r="AW1001">
            <v>470</v>
          </cell>
        </row>
        <row r="1002">
          <cell r="AW1002">
            <v>40</v>
          </cell>
        </row>
        <row r="1003">
          <cell r="AW1003">
            <v>40</v>
          </cell>
        </row>
        <row r="1004">
          <cell r="AW1004">
            <v>100</v>
          </cell>
        </row>
        <row r="1005">
          <cell r="AW1005">
            <v>780</v>
          </cell>
        </row>
        <row r="1006">
          <cell r="AW1006">
            <v>12000</v>
          </cell>
        </row>
        <row r="1007">
          <cell r="AW1007">
            <v>1700</v>
          </cell>
        </row>
        <row r="1008">
          <cell r="AW1008">
            <v>15000</v>
          </cell>
        </row>
        <row r="1009">
          <cell r="AW1009">
            <v>600</v>
          </cell>
        </row>
        <row r="1010">
          <cell r="AW1010" t="str">
            <v>N/A</v>
          </cell>
        </row>
        <row r="1011">
          <cell r="AW1011" t="str">
            <v>N/A</v>
          </cell>
        </row>
        <row r="1012">
          <cell r="AW1012">
            <v>26000</v>
          </cell>
        </row>
        <row r="1013">
          <cell r="AW1013" t="str">
            <v>N/A</v>
          </cell>
        </row>
        <row r="1014">
          <cell r="AW1014">
            <v>35000</v>
          </cell>
        </row>
        <row r="1015">
          <cell r="AW1015">
            <v>7700</v>
          </cell>
        </row>
        <row r="1016">
          <cell r="AW1016">
            <v>7000</v>
          </cell>
        </row>
        <row r="1017">
          <cell r="AW1017">
            <v>1900</v>
          </cell>
        </row>
        <row r="1018">
          <cell r="AW1018">
            <v>1400</v>
          </cell>
        </row>
        <row r="1019">
          <cell r="AW1019">
            <v>1600</v>
          </cell>
        </row>
        <row r="1020">
          <cell r="AW1020" t="str">
            <v>N/A</v>
          </cell>
        </row>
        <row r="1021">
          <cell r="AW1021" t="str">
            <v>N/A</v>
          </cell>
        </row>
        <row r="1022">
          <cell r="AW1022">
            <v>4100</v>
          </cell>
        </row>
        <row r="1023">
          <cell r="AW1023">
            <v>130</v>
          </cell>
        </row>
        <row r="1024">
          <cell r="AW1024">
            <v>2100</v>
          </cell>
        </row>
        <row r="1025">
          <cell r="AW1025">
            <v>730</v>
          </cell>
        </row>
        <row r="1026">
          <cell r="AW1026">
            <v>280</v>
          </cell>
        </row>
        <row r="1027">
          <cell r="AW1027">
            <v>70</v>
          </cell>
        </row>
        <row r="1028">
          <cell r="AW1028">
            <v>30</v>
          </cell>
        </row>
        <row r="1029">
          <cell r="AW1029">
            <v>510</v>
          </cell>
        </row>
        <row r="1030">
          <cell r="AW1030">
            <v>10</v>
          </cell>
        </row>
        <row r="1031">
          <cell r="AW1031">
            <v>70</v>
          </cell>
        </row>
        <row r="1032">
          <cell r="AW1032">
            <v>1500</v>
          </cell>
        </row>
        <row r="1033">
          <cell r="AW1033">
            <v>340</v>
          </cell>
        </row>
        <row r="1034">
          <cell r="AW1034">
            <v>180</v>
          </cell>
        </row>
        <row r="1035">
          <cell r="AW1035">
            <v>1200</v>
          </cell>
        </row>
        <row r="1036">
          <cell r="AW1036">
            <v>1500</v>
          </cell>
        </row>
        <row r="1037">
          <cell r="AW1037" t="str">
            <v>N/A</v>
          </cell>
        </row>
        <row r="1038">
          <cell r="AW1038">
            <v>470</v>
          </cell>
        </row>
        <row r="1039">
          <cell r="AW1039" t="str">
            <v>N/A</v>
          </cell>
        </row>
        <row r="1040">
          <cell r="AW1040">
            <v>1200</v>
          </cell>
        </row>
        <row r="1041">
          <cell r="AW1041">
            <v>720</v>
          </cell>
        </row>
        <row r="1042">
          <cell r="AW1042">
            <v>40000</v>
          </cell>
        </row>
        <row r="1043">
          <cell r="AW1043" t="str">
            <v>N/A</v>
          </cell>
        </row>
        <row r="1044">
          <cell r="AW1044">
            <v>233000</v>
          </cell>
        </row>
        <row r="1045">
          <cell r="AW1045" t="str">
            <v>N/A</v>
          </cell>
        </row>
        <row r="1046">
          <cell r="AW1046">
            <v>43000</v>
          </cell>
        </row>
        <row r="1047">
          <cell r="AW1047">
            <v>50</v>
          </cell>
        </row>
        <row r="1048">
          <cell r="AW1048">
            <v>170</v>
          </cell>
        </row>
        <row r="1049">
          <cell r="AW1049" t="str">
            <v>N/A</v>
          </cell>
        </row>
        <row r="1050">
          <cell r="AW1050">
            <v>1600</v>
          </cell>
        </row>
        <row r="1051">
          <cell r="AW1051">
            <v>13000</v>
          </cell>
        </row>
        <row r="1052">
          <cell r="AW1052" t="str">
            <v>N/A</v>
          </cell>
        </row>
        <row r="1053">
          <cell r="AW1053">
            <v>4700</v>
          </cell>
        </row>
        <row r="1054">
          <cell r="AW1054">
            <v>1500</v>
          </cell>
        </row>
        <row r="1055">
          <cell r="AW1055">
            <v>630</v>
          </cell>
        </row>
        <row r="1056">
          <cell r="AW1056">
            <v>290</v>
          </cell>
        </row>
        <row r="1057">
          <cell r="AW1057">
            <v>71000</v>
          </cell>
        </row>
        <row r="1058">
          <cell r="AW1058">
            <v>10</v>
          </cell>
        </row>
        <row r="1059">
          <cell r="AW1059">
            <v>10</v>
          </cell>
        </row>
        <row r="1060">
          <cell r="AW1060">
            <v>100</v>
          </cell>
        </row>
        <row r="1061">
          <cell r="AW1061">
            <v>250</v>
          </cell>
        </row>
        <row r="1062">
          <cell r="AW1062">
            <v>1000</v>
          </cell>
        </row>
        <row r="1063">
          <cell r="AW1063">
            <v>70</v>
          </cell>
        </row>
        <row r="1064">
          <cell r="AW1064">
            <v>50</v>
          </cell>
        </row>
        <row r="1065">
          <cell r="AW1065">
            <v>10</v>
          </cell>
        </row>
        <row r="1066">
          <cell r="AW1066">
            <v>4100</v>
          </cell>
        </row>
        <row r="1067">
          <cell r="AW1067">
            <v>340</v>
          </cell>
        </row>
        <row r="1068">
          <cell r="AW1068">
            <v>4600</v>
          </cell>
        </row>
        <row r="1069">
          <cell r="AW1069">
            <v>590</v>
          </cell>
        </row>
        <row r="1070">
          <cell r="AW1070">
            <v>3100</v>
          </cell>
        </row>
        <row r="1071">
          <cell r="AW1071">
            <v>160</v>
          </cell>
        </row>
        <row r="1072">
          <cell r="AW1072">
            <v>13000</v>
          </cell>
        </row>
        <row r="1073">
          <cell r="AW1073">
            <v>134000</v>
          </cell>
        </row>
        <row r="1074">
          <cell r="AW1074">
            <v>500</v>
          </cell>
        </row>
        <row r="1075">
          <cell r="AW1075">
            <v>28000</v>
          </cell>
        </row>
        <row r="1076">
          <cell r="AW1076">
            <v>550</v>
          </cell>
        </row>
        <row r="1077">
          <cell r="AW1077">
            <v>110</v>
          </cell>
        </row>
        <row r="1078">
          <cell r="AW1078">
            <v>7100</v>
          </cell>
        </row>
        <row r="1079">
          <cell r="AW1079">
            <v>28000</v>
          </cell>
        </row>
        <row r="1080">
          <cell r="AW1080">
            <v>1100</v>
          </cell>
        </row>
        <row r="1081">
          <cell r="AW1081">
            <v>20</v>
          </cell>
        </row>
        <row r="1082">
          <cell r="AW1082">
            <v>10000</v>
          </cell>
        </row>
        <row r="1083">
          <cell r="AW1083">
            <v>10000</v>
          </cell>
        </row>
        <row r="1084">
          <cell r="AW1084">
            <v>11000</v>
          </cell>
        </row>
        <row r="1085">
          <cell r="AW1085">
            <v>180</v>
          </cell>
        </row>
        <row r="1086">
          <cell r="AW1086">
            <v>670</v>
          </cell>
        </row>
        <row r="1087">
          <cell r="AW1087">
            <v>220</v>
          </cell>
        </row>
        <row r="1088">
          <cell r="AW1088">
            <v>750</v>
          </cell>
        </row>
        <row r="1089">
          <cell r="AW1089" t="str">
            <v>N/A</v>
          </cell>
        </row>
        <row r="1090">
          <cell r="AW1090">
            <v>180</v>
          </cell>
        </row>
        <row r="1091">
          <cell r="AW1091">
            <v>33000</v>
          </cell>
        </row>
        <row r="1092">
          <cell r="AW1092">
            <v>90</v>
          </cell>
        </row>
        <row r="1093">
          <cell r="AW1093">
            <v>70</v>
          </cell>
        </row>
        <row r="1094">
          <cell r="AW1094">
            <v>110</v>
          </cell>
        </row>
        <row r="1095">
          <cell r="AW1095">
            <v>70</v>
          </cell>
        </row>
        <row r="1096">
          <cell r="AW1096">
            <v>320</v>
          </cell>
        </row>
        <row r="1097">
          <cell r="AW1097" t="str">
            <v>N/A</v>
          </cell>
        </row>
        <row r="1098">
          <cell r="AW1098">
            <v>730</v>
          </cell>
        </row>
        <row r="1099">
          <cell r="AW1099">
            <v>350</v>
          </cell>
        </row>
        <row r="1100">
          <cell r="AW1100" t="str">
            <v>N/A</v>
          </cell>
        </row>
        <row r="1101">
          <cell r="AW1101">
            <v>180</v>
          </cell>
        </row>
        <row r="1102">
          <cell r="AW1102" t="str">
            <v>N/A</v>
          </cell>
        </row>
        <row r="1103">
          <cell r="AW1103" t="str">
            <v>N/A</v>
          </cell>
        </row>
        <row r="1104">
          <cell r="AW1104" t="str">
            <v>N/A</v>
          </cell>
        </row>
        <row r="1105">
          <cell r="AW1105">
            <v>13000</v>
          </cell>
        </row>
        <row r="1106">
          <cell r="AW1106">
            <v>11000</v>
          </cell>
        </row>
        <row r="1107">
          <cell r="AW1107" t="str">
            <v>N/A</v>
          </cell>
        </row>
        <row r="1108">
          <cell r="AW1108">
            <v>11000</v>
          </cell>
        </row>
        <row r="1109">
          <cell r="AW1109" t="str">
            <v>N/A</v>
          </cell>
        </row>
        <row r="1110">
          <cell r="AW1110" t="str">
            <v>N/A</v>
          </cell>
        </row>
        <row r="1111">
          <cell r="AW1111" t="str">
            <v>N/A</v>
          </cell>
        </row>
        <row r="1112">
          <cell r="AW1112">
            <v>110</v>
          </cell>
        </row>
        <row r="1113">
          <cell r="AW1113">
            <v>110</v>
          </cell>
        </row>
        <row r="1114">
          <cell r="AW1114">
            <v>880</v>
          </cell>
        </row>
        <row r="1115">
          <cell r="AW1115">
            <v>40</v>
          </cell>
        </row>
        <row r="1116">
          <cell r="AW1116">
            <v>3600</v>
          </cell>
        </row>
        <row r="1117">
          <cell r="AW1117">
            <v>390</v>
          </cell>
        </row>
        <row r="1118">
          <cell r="AW1118">
            <v>280</v>
          </cell>
        </row>
        <row r="1119">
          <cell r="AW1119">
            <v>1200</v>
          </cell>
        </row>
        <row r="1120">
          <cell r="AW1120">
            <v>760</v>
          </cell>
        </row>
        <row r="1121">
          <cell r="AW1121">
            <v>6500</v>
          </cell>
        </row>
        <row r="1122">
          <cell r="AW1122">
            <v>950</v>
          </cell>
        </row>
        <row r="1123">
          <cell r="AW1123">
            <v>230</v>
          </cell>
        </row>
        <row r="1124">
          <cell r="AW1124">
            <v>15000</v>
          </cell>
        </row>
        <row r="1125">
          <cell r="AW1125">
            <v>7700</v>
          </cell>
        </row>
        <row r="1126">
          <cell r="AW1126">
            <v>290</v>
          </cell>
        </row>
        <row r="1127">
          <cell r="AW1127" t="str">
            <v>N/A</v>
          </cell>
        </row>
        <row r="1128">
          <cell r="AW1128">
            <v>10</v>
          </cell>
        </row>
        <row r="1129">
          <cell r="AW1129" t="str">
            <v>N/A</v>
          </cell>
        </row>
        <row r="1130">
          <cell r="AW1130">
            <v>3400</v>
          </cell>
        </row>
        <row r="1131">
          <cell r="AW1131" t="str">
            <v>N/A</v>
          </cell>
        </row>
        <row r="1132">
          <cell r="AW1132">
            <v>1600</v>
          </cell>
        </row>
        <row r="1133">
          <cell r="AW1133">
            <v>5100</v>
          </cell>
        </row>
        <row r="1134">
          <cell r="AW1134">
            <v>13000</v>
          </cell>
        </row>
        <row r="1135">
          <cell r="AW1135">
            <v>10</v>
          </cell>
        </row>
        <row r="1136">
          <cell r="AW1136">
            <v>2400</v>
          </cell>
        </row>
        <row r="1137">
          <cell r="AW1137">
            <v>1000</v>
          </cell>
        </row>
        <row r="1138">
          <cell r="AW1138">
            <v>280</v>
          </cell>
        </row>
        <row r="1139">
          <cell r="AW1139" t="str">
            <v>N/A</v>
          </cell>
        </row>
        <row r="1140">
          <cell r="AW1140">
            <v>33000</v>
          </cell>
        </row>
        <row r="1141">
          <cell r="AW1141">
            <v>1200</v>
          </cell>
        </row>
        <row r="1142">
          <cell r="AW1142" t="str">
            <v>N/A</v>
          </cell>
        </row>
        <row r="1143">
          <cell r="AW1143">
            <v>740</v>
          </cell>
        </row>
        <row r="1144">
          <cell r="AW1144" t="str">
            <v>N/A</v>
          </cell>
        </row>
        <row r="1145">
          <cell r="AW1145">
            <v>6200</v>
          </cell>
        </row>
        <row r="1146">
          <cell r="AW1146">
            <v>12000</v>
          </cell>
        </row>
        <row r="1147">
          <cell r="AW1147">
            <v>6100</v>
          </cell>
        </row>
        <row r="1148">
          <cell r="AW1148">
            <v>16000</v>
          </cell>
        </row>
        <row r="1149">
          <cell r="AW1149">
            <v>170</v>
          </cell>
        </row>
        <row r="1150">
          <cell r="AW1150">
            <v>450</v>
          </cell>
        </row>
        <row r="1151">
          <cell r="AW1151">
            <v>60</v>
          </cell>
        </row>
        <row r="1152">
          <cell r="AW1152">
            <v>200</v>
          </cell>
        </row>
        <row r="1153">
          <cell r="AW1153">
            <v>40</v>
          </cell>
        </row>
        <row r="1154">
          <cell r="AW1154" t="str">
            <v>N/A</v>
          </cell>
        </row>
        <row r="1155">
          <cell r="AW1155">
            <v>250</v>
          </cell>
        </row>
        <row r="1156">
          <cell r="AW1156" t="str">
            <v>N/A</v>
          </cell>
        </row>
        <row r="1157">
          <cell r="AW1157" t="str">
            <v>N/A</v>
          </cell>
        </row>
        <row r="1158">
          <cell r="AW1158">
            <v>12000</v>
          </cell>
        </row>
        <row r="1159">
          <cell r="AW1159">
            <v>9300</v>
          </cell>
        </row>
        <row r="1160">
          <cell r="AW1160">
            <v>28000</v>
          </cell>
        </row>
        <row r="1161">
          <cell r="AW1161">
            <v>75000</v>
          </cell>
        </row>
        <row r="1162">
          <cell r="AW1162" t="str">
            <v>N/A</v>
          </cell>
        </row>
        <row r="1163">
          <cell r="AW1163">
            <v>16000</v>
          </cell>
        </row>
        <row r="1164">
          <cell r="AW1164">
            <v>8400</v>
          </cell>
        </row>
        <row r="1165">
          <cell r="AW1165" t="str">
            <v>N/A</v>
          </cell>
        </row>
        <row r="1166">
          <cell r="AW1166" t="str">
            <v>N/A</v>
          </cell>
        </row>
        <row r="1167">
          <cell r="AW1167" t="str">
            <v>N/A</v>
          </cell>
        </row>
        <row r="1168">
          <cell r="AW1168">
            <v>60</v>
          </cell>
        </row>
        <row r="1169">
          <cell r="AW1169">
            <v>5700</v>
          </cell>
        </row>
        <row r="1170">
          <cell r="AW1170">
            <v>1500</v>
          </cell>
        </row>
        <row r="1171">
          <cell r="AW1171">
            <v>930</v>
          </cell>
        </row>
        <row r="1172">
          <cell r="AW1172" t="str">
            <v>N/A</v>
          </cell>
        </row>
        <row r="1173">
          <cell r="AW1173" t="str">
            <v>N/A</v>
          </cell>
        </row>
        <row r="1174">
          <cell r="AW1174">
            <v>4400</v>
          </cell>
        </row>
        <row r="1175">
          <cell r="AW1175">
            <v>5800</v>
          </cell>
        </row>
        <row r="1176">
          <cell r="AW1176">
            <v>6700</v>
          </cell>
        </row>
        <row r="1177">
          <cell r="AW1177">
            <v>218000</v>
          </cell>
        </row>
        <row r="1178">
          <cell r="AW1178">
            <v>380000</v>
          </cell>
        </row>
        <row r="1179">
          <cell r="AW1179">
            <v>290</v>
          </cell>
        </row>
        <row r="1180">
          <cell r="AW1180" t="str">
            <v>N/A</v>
          </cell>
        </row>
        <row r="1181">
          <cell r="AW1181">
            <v>80</v>
          </cell>
        </row>
        <row r="1182">
          <cell r="AW1182">
            <v>580</v>
          </cell>
        </row>
        <row r="1183">
          <cell r="AW1183">
            <v>58000</v>
          </cell>
        </row>
        <row r="1184">
          <cell r="AW1184">
            <v>3500</v>
          </cell>
        </row>
        <row r="1185">
          <cell r="AW1185">
            <v>9800</v>
          </cell>
        </row>
        <row r="1186">
          <cell r="AW1186">
            <v>50</v>
          </cell>
        </row>
        <row r="1187">
          <cell r="AW1187">
            <v>560</v>
          </cell>
        </row>
      </sheetData>
      <sheetData sheetId="10"/>
      <sheetData sheetId="11"/>
      <sheetData sheetId="12"/>
      <sheetData sheetId="13"/>
      <sheetData sheetId="14"/>
      <sheetData sheetId="15"/>
      <sheetData sheetId="16">
        <row r="2">
          <cell r="B2" t="str">
            <v>Acquisition of Certain Fixed Assets of Roanoke Companies Group Inc.</v>
          </cell>
        </row>
      </sheetData>
      <sheetData sheetId="1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31"/>
      <sheetName val="CU-30"/>
      <sheetName val="Computed SPMI's"/>
      <sheetName val="Eng &amp; Labor Indices"/>
      <sheetName val="SPMI Data"/>
      <sheetName val="Factor Data"/>
      <sheetName val="Fab. Histogram"/>
      <sheetName val="Eng. Histogram"/>
    </sheetNames>
    <sheetDataSet>
      <sheetData sheetId="0"/>
      <sheetData sheetId="1"/>
      <sheetData sheetId="2"/>
      <sheetData sheetId="3">
        <row r="6">
          <cell r="G6">
            <v>100</v>
          </cell>
          <cell r="J6">
            <v>100</v>
          </cell>
          <cell r="M6">
            <v>100</v>
          </cell>
        </row>
        <row r="7">
          <cell r="G7">
            <v>157.61321678587865</v>
          </cell>
          <cell r="J7">
            <v>156.88089811119903</v>
          </cell>
          <cell r="M7">
            <v>157.73143654330727</v>
          </cell>
        </row>
        <row r="10">
          <cell r="G10">
            <v>148.63985867582988</v>
          </cell>
          <cell r="J10">
            <v>148.82622535116207</v>
          </cell>
          <cell r="M10">
            <v>150.06712879032071</v>
          </cell>
        </row>
        <row r="11">
          <cell r="G11">
            <v>192.28577328977948</v>
          </cell>
          <cell r="J11">
            <v>191.40579738297393</v>
          </cell>
          <cell r="M11">
            <v>192.211006429501</v>
          </cell>
        </row>
        <row r="12">
          <cell r="G12">
            <v>217.95116720476435</v>
          </cell>
          <cell r="J12">
            <v>222.01237670713624</v>
          </cell>
          <cell r="M12">
            <v>225.25878633452106</v>
          </cell>
        </row>
        <row r="14">
          <cell r="G14">
            <v>168.3029682141341</v>
          </cell>
          <cell r="J14">
            <v>167.9343693994816</v>
          </cell>
          <cell r="M14">
            <v>168.93425020585809</v>
          </cell>
        </row>
        <row r="15">
          <cell r="G15">
            <v>153.00264861324001</v>
          </cell>
          <cell r="J15">
            <v>153.38160604583589</v>
          </cell>
          <cell r="M15">
            <v>154.67087746258846</v>
          </cell>
        </row>
        <row r="18">
          <cell r="G18">
            <v>191.99760537890035</v>
          </cell>
          <cell r="J18">
            <v>191.90976278697843</v>
          </cell>
          <cell r="M18">
            <v>193.28353539962075</v>
          </cell>
        </row>
        <row r="19">
          <cell r="G19">
            <v>209.24166078392696</v>
          </cell>
          <cell r="J19">
            <v>207.62842410802645</v>
          </cell>
          <cell r="M19">
            <v>208.41316101140833</v>
          </cell>
        </row>
        <row r="20">
          <cell r="G20">
            <v>176.53173901599385</v>
          </cell>
          <cell r="J20">
            <v>175.57745395395125</v>
          </cell>
          <cell r="M20">
            <v>176.76503094353251</v>
          </cell>
        </row>
        <row r="21">
          <cell r="G21">
            <v>155.38865728204971</v>
          </cell>
          <cell r="J21">
            <v>156.18423694653629</v>
          </cell>
          <cell r="M21">
            <v>157.73584738618948</v>
          </cell>
        </row>
        <row r="22">
          <cell r="G22">
            <v>0</v>
          </cell>
          <cell r="J22">
            <v>86.569461337364203</v>
          </cell>
          <cell r="M22">
            <v>0</v>
          </cell>
        </row>
        <row r="24">
          <cell r="G24">
            <v>0</v>
          </cell>
          <cell r="J24">
            <v>125.94825171025657</v>
          </cell>
          <cell r="M24">
            <v>0</v>
          </cell>
        </row>
        <row r="27">
          <cell r="G27">
            <v>159.02734670161166</v>
          </cell>
          <cell r="J27">
            <v>160.15807076722484</v>
          </cell>
          <cell r="M27">
            <v>161.76926235394461</v>
          </cell>
        </row>
        <row r="29">
          <cell r="G29">
            <v>0</v>
          </cell>
          <cell r="J29">
            <v>457.61233707868587</v>
          </cell>
          <cell r="M29">
            <v>0</v>
          </cell>
        </row>
        <row r="30">
          <cell r="G30">
            <v>437.48505605519892</v>
          </cell>
          <cell r="J30">
            <v>431.8918620590461</v>
          </cell>
          <cell r="M30">
            <v>447.84535356543211</v>
          </cell>
        </row>
        <row r="31">
          <cell r="G31">
            <v>0</v>
          </cell>
          <cell r="J31">
            <v>238.49768911139208</v>
          </cell>
          <cell r="M31">
            <v>0</v>
          </cell>
        </row>
        <row r="32">
          <cell r="G32">
            <v>181.40474885953253</v>
          </cell>
          <cell r="J32">
            <v>179.97857566559532</v>
          </cell>
          <cell r="M32">
            <v>180.64665507006262</v>
          </cell>
        </row>
        <row r="37">
          <cell r="A37" t="str">
            <v>AAA</v>
          </cell>
          <cell r="G37">
            <v>100</v>
          </cell>
          <cell r="J37">
            <v>100</v>
          </cell>
          <cell r="M37">
            <v>100</v>
          </cell>
        </row>
        <row r="38">
          <cell r="A38" t="str">
            <v>BMS</v>
          </cell>
          <cell r="G38">
            <v>189.3826688421513</v>
          </cell>
          <cell r="J38">
            <v>189.36028291118291</v>
          </cell>
          <cell r="M38">
            <v>211.2441849767757</v>
          </cell>
        </row>
        <row r="39">
          <cell r="A39" t="str">
            <v>HAL</v>
          </cell>
          <cell r="G39">
            <v>211.17563614282361</v>
          </cell>
          <cell r="J39">
            <v>212.06496318969474</v>
          </cell>
          <cell r="M39">
            <v>217.70926657352993</v>
          </cell>
        </row>
        <row r="40">
          <cell r="A40" t="str">
            <v>CAS</v>
          </cell>
          <cell r="M40">
            <v>432.87411314790171</v>
          </cell>
        </row>
        <row r="41">
          <cell r="A41" t="str">
            <v>EDM</v>
          </cell>
          <cell r="G41">
            <v>224.8819059043991</v>
          </cell>
          <cell r="J41">
            <v>223.26561882633777</v>
          </cell>
        </row>
        <row r="42">
          <cell r="A42" t="str">
            <v>UFA</v>
          </cell>
          <cell r="G42">
            <v>271.54745461986863</v>
          </cell>
          <cell r="J42">
            <v>269.14174596108626</v>
          </cell>
          <cell r="M42">
            <v>305.98697749990345</v>
          </cell>
        </row>
        <row r="43">
          <cell r="A43" t="str">
            <v>NOR</v>
          </cell>
          <cell r="G43">
            <v>370.21718819112624</v>
          </cell>
          <cell r="J43">
            <v>374.04345046970855</v>
          </cell>
          <cell r="M43">
            <v>392.13095003439162</v>
          </cell>
        </row>
        <row r="44">
          <cell r="A44" t="str">
            <v>BEL</v>
          </cell>
          <cell r="M44">
            <v>261.47394418756437</v>
          </cell>
        </row>
        <row r="45">
          <cell r="A45" t="str">
            <v>NET</v>
          </cell>
          <cell r="G45">
            <v>251.42647520506262</v>
          </cell>
          <cell r="J45">
            <v>253.54676271909878</v>
          </cell>
          <cell r="M45">
            <v>269.89529501741487</v>
          </cell>
        </row>
        <row r="46">
          <cell r="A46" t="str">
            <v>ITA</v>
          </cell>
          <cell r="G46">
            <v>149.08370693090481</v>
          </cell>
          <cell r="J46">
            <v>150.34075865936393</v>
          </cell>
          <cell r="M46">
            <v>170.54711596820621</v>
          </cell>
        </row>
        <row r="47">
          <cell r="A47" t="str">
            <v>SPA</v>
          </cell>
          <cell r="G47">
            <v>172.09798833568186</v>
          </cell>
          <cell r="J47">
            <v>174.41594218552765</v>
          </cell>
          <cell r="M47">
            <v>207.4367072515706</v>
          </cell>
        </row>
        <row r="48">
          <cell r="A48" t="str">
            <v>KAZ</v>
          </cell>
          <cell r="G48">
            <v>279.83044232033586</v>
          </cell>
          <cell r="J48">
            <v>195.92012139963475</v>
          </cell>
          <cell r="M48">
            <v>216.89935459666154</v>
          </cell>
        </row>
        <row r="49">
          <cell r="A49" t="str">
            <v>GER</v>
          </cell>
        </row>
        <row r="50">
          <cell r="A50" t="str">
            <v>FRA</v>
          </cell>
          <cell r="M50">
            <v>247.95933778698935</v>
          </cell>
        </row>
        <row r="51">
          <cell r="A51" t="str">
            <v>AUS</v>
          </cell>
          <cell r="G51">
            <v>358.11903290423186</v>
          </cell>
          <cell r="J51">
            <v>358.11133568612559</v>
          </cell>
          <cell r="M51">
            <v>336.7430043904136</v>
          </cell>
        </row>
        <row r="52">
          <cell r="A52" t="str">
            <v>JAP</v>
          </cell>
          <cell r="G52">
            <v>149.68145461655035</v>
          </cell>
          <cell r="J52">
            <v>140.19666675067629</v>
          </cell>
          <cell r="M52">
            <v>161.64462194976258</v>
          </cell>
        </row>
        <row r="53">
          <cell r="A53" t="str">
            <v>IND</v>
          </cell>
          <cell r="G53">
            <v>122.19671497564377</v>
          </cell>
          <cell r="J53">
            <v>125.27925598500759</v>
          </cell>
          <cell r="M53">
            <v>94.30797836168712</v>
          </cell>
        </row>
        <row r="54">
          <cell r="A54" t="str">
            <v>MAL</v>
          </cell>
          <cell r="G54">
            <v>141.21718034792977</v>
          </cell>
          <cell r="J54">
            <v>143.68806557012178</v>
          </cell>
          <cell r="M54">
            <v>102.23973998550345</v>
          </cell>
        </row>
        <row r="55">
          <cell r="A55" t="str">
            <v>SIN</v>
          </cell>
          <cell r="G55">
            <v>153.49299565105557</v>
          </cell>
          <cell r="J55">
            <v>157.05736759546727</v>
          </cell>
        </row>
        <row r="56">
          <cell r="A56" t="str">
            <v>KOR</v>
          </cell>
          <cell r="G56">
            <v>149.81097433254232</v>
          </cell>
          <cell r="J56">
            <v>153.7331579131876</v>
          </cell>
          <cell r="M56">
            <v>132.96066362593095</v>
          </cell>
        </row>
        <row r="57">
          <cell r="A57" t="str">
            <v>FUF</v>
          </cell>
          <cell r="G57">
            <v>52.288427728998514</v>
          </cell>
          <cell r="J57">
            <v>43.605342204498513</v>
          </cell>
          <cell r="M57">
            <v>76.892106652067042</v>
          </cell>
        </row>
        <row r="58">
          <cell r="A58" t="str">
            <v>SAK</v>
          </cell>
          <cell r="M58">
            <v>526.54358445783168</v>
          </cell>
        </row>
        <row r="59">
          <cell r="A59" t="str">
            <v>SIB</v>
          </cell>
          <cell r="M59">
            <v>577.2126270103272</v>
          </cell>
        </row>
        <row r="60">
          <cell r="A60" t="str">
            <v>VOL</v>
          </cell>
          <cell r="M60">
            <v>181.46719804066339</v>
          </cell>
        </row>
        <row r="61">
          <cell r="A61" t="str">
            <v>QAT</v>
          </cell>
          <cell r="G61">
            <v>142.04688351219085</v>
          </cell>
          <cell r="J61">
            <v>142.42713176854087</v>
          </cell>
          <cell r="M61">
            <v>143.64054446499446</v>
          </cell>
        </row>
        <row r="62">
          <cell r="A62" t="str">
            <v>ANG</v>
          </cell>
          <cell r="G62">
            <v>478.45955332754733</v>
          </cell>
          <cell r="J62">
            <v>486.63202059128434</v>
          </cell>
          <cell r="M62">
            <v>431.41456592499344</v>
          </cell>
        </row>
        <row r="63">
          <cell r="A63" t="str">
            <v>NGH</v>
          </cell>
          <cell r="G63">
            <v>411.60006712080042</v>
          </cell>
          <cell r="J63">
            <v>411.62311155131022</v>
          </cell>
          <cell r="M63">
            <v>264.51732294191538</v>
          </cell>
        </row>
        <row r="64">
          <cell r="A64" t="str">
            <v>BRA</v>
          </cell>
          <cell r="G64">
            <v>197.85145599101429</v>
          </cell>
          <cell r="J64">
            <v>200.04783523676431</v>
          </cell>
          <cell r="M64">
            <v>163.36248707357524</v>
          </cell>
        </row>
        <row r="65">
          <cell r="A65" t="str">
            <v>VEE</v>
          </cell>
        </row>
      </sheetData>
      <sheetData sheetId="4">
        <row r="1">
          <cell r="A1" t="str">
            <v>EMDC SPMI's</v>
          </cell>
        </row>
        <row r="4">
          <cell r="A4" t="str">
            <v>Loc Code</v>
          </cell>
          <cell r="B4" t="str">
            <v>Location</v>
          </cell>
          <cell r="C4">
            <v>2901</v>
          </cell>
          <cell r="D4">
            <v>2902</v>
          </cell>
          <cell r="E4">
            <v>2903</v>
          </cell>
          <cell r="F4">
            <v>2904</v>
          </cell>
          <cell r="G4">
            <v>2905</v>
          </cell>
          <cell r="H4">
            <v>2906</v>
          </cell>
          <cell r="I4">
            <v>2907</v>
          </cell>
          <cell r="J4">
            <v>2908</v>
          </cell>
          <cell r="K4">
            <v>2909</v>
          </cell>
          <cell r="L4">
            <v>2910</v>
          </cell>
          <cell r="M4">
            <v>2911</v>
          </cell>
          <cell r="N4">
            <v>2912</v>
          </cell>
          <cell r="O4">
            <v>2913</v>
          </cell>
          <cell r="P4">
            <v>2914</v>
          </cell>
          <cell r="Q4">
            <v>2915</v>
          </cell>
          <cell r="R4">
            <v>2916</v>
          </cell>
          <cell r="S4">
            <v>2917</v>
          </cell>
          <cell r="T4">
            <v>2918</v>
          </cell>
          <cell r="U4">
            <v>2919</v>
          </cell>
          <cell r="V4">
            <v>2920</v>
          </cell>
          <cell r="W4">
            <v>2921</v>
          </cell>
          <cell r="X4">
            <v>2922</v>
          </cell>
          <cell r="Y4">
            <v>2923</v>
          </cell>
          <cell r="Z4">
            <v>2924</v>
          </cell>
          <cell r="AA4">
            <v>2925</v>
          </cell>
          <cell r="AB4">
            <v>2926</v>
          </cell>
          <cell r="AC4">
            <v>2927</v>
          </cell>
          <cell r="AD4">
            <v>2928</v>
          </cell>
          <cell r="AE4">
            <v>2929</v>
          </cell>
          <cell r="AF4">
            <v>2930</v>
          </cell>
          <cell r="AG4">
            <v>2931</v>
          </cell>
          <cell r="AH4">
            <v>2932</v>
          </cell>
          <cell r="AI4">
            <v>2933</v>
          </cell>
          <cell r="AJ4">
            <v>2934</v>
          </cell>
          <cell r="AK4">
            <v>2935</v>
          </cell>
          <cell r="AL4">
            <v>2936</v>
          </cell>
          <cell r="AM4">
            <v>2937</v>
          </cell>
          <cell r="AN4">
            <v>2938</v>
          </cell>
          <cell r="AO4">
            <v>2939</v>
          </cell>
          <cell r="AP4">
            <v>2940</v>
          </cell>
          <cell r="AQ4">
            <v>2941</v>
          </cell>
          <cell r="AR4">
            <v>2942</v>
          </cell>
          <cell r="AS4">
            <v>2943</v>
          </cell>
          <cell r="AT4">
            <v>2944</v>
          </cell>
          <cell r="AU4">
            <v>2945</v>
          </cell>
          <cell r="AV4">
            <v>2946</v>
          </cell>
          <cell r="AW4">
            <v>2947</v>
          </cell>
          <cell r="AX4">
            <v>2948</v>
          </cell>
          <cell r="AY4">
            <v>2949</v>
          </cell>
          <cell r="AZ4">
            <v>2950</v>
          </cell>
          <cell r="BA4">
            <v>2951</v>
          </cell>
          <cell r="BB4">
            <v>2952</v>
          </cell>
          <cell r="BC4">
            <v>2953</v>
          </cell>
          <cell r="BD4">
            <v>2954</v>
          </cell>
          <cell r="BE4">
            <v>2955</v>
          </cell>
          <cell r="BF4">
            <v>2956</v>
          </cell>
          <cell r="BG4">
            <v>2957</v>
          </cell>
          <cell r="BH4">
            <v>2958</v>
          </cell>
          <cell r="BI4">
            <v>2959</v>
          </cell>
          <cell r="BJ4">
            <v>2960</v>
          </cell>
          <cell r="BK4">
            <v>2961</v>
          </cell>
          <cell r="BL4">
            <v>2962</v>
          </cell>
          <cell r="BM4">
            <v>2963</v>
          </cell>
          <cell r="BN4">
            <v>2964</v>
          </cell>
          <cell r="BO4">
            <v>2965</v>
          </cell>
          <cell r="BP4">
            <v>2966</v>
          </cell>
          <cell r="BQ4">
            <v>2967</v>
          </cell>
          <cell r="BR4">
            <v>2968</v>
          </cell>
          <cell r="BS4">
            <v>2969</v>
          </cell>
          <cell r="BT4">
            <v>2970</v>
          </cell>
          <cell r="BU4">
            <v>2971</v>
          </cell>
          <cell r="BV4">
            <v>2972</v>
          </cell>
          <cell r="BW4">
            <v>2973</v>
          </cell>
          <cell r="BX4">
            <v>2974</v>
          </cell>
          <cell r="BY4">
            <v>2975</v>
          </cell>
          <cell r="BZ4">
            <v>2976</v>
          </cell>
          <cell r="CA4">
            <v>3100</v>
          </cell>
          <cell r="CB4">
            <v>3101</v>
          </cell>
          <cell r="CC4">
            <v>3102</v>
          </cell>
          <cell r="CD4">
            <v>3103</v>
          </cell>
          <cell r="CE4">
            <v>3104</v>
          </cell>
          <cell r="CF4">
            <v>3105</v>
          </cell>
          <cell r="CG4">
            <v>3106</v>
          </cell>
          <cell r="CH4">
            <v>3107</v>
          </cell>
          <cell r="CI4">
            <v>3108</v>
          </cell>
          <cell r="CJ4">
            <v>3109</v>
          </cell>
          <cell r="CK4">
            <v>3110</v>
          </cell>
          <cell r="CL4">
            <v>3111</v>
          </cell>
          <cell r="CM4">
            <v>5100</v>
          </cell>
          <cell r="CN4">
            <v>5101</v>
          </cell>
          <cell r="CO4">
            <v>5102</v>
          </cell>
          <cell r="CP4">
            <v>5103</v>
          </cell>
          <cell r="CQ4">
            <v>5104</v>
          </cell>
          <cell r="CR4">
            <v>5105</v>
          </cell>
          <cell r="CS4">
            <v>5106</v>
          </cell>
          <cell r="CT4">
            <v>5107</v>
          </cell>
          <cell r="CU4">
            <v>5108</v>
          </cell>
          <cell r="CV4">
            <v>2410</v>
          </cell>
          <cell r="CW4">
            <v>2420</v>
          </cell>
          <cell r="CX4">
            <v>2430</v>
          </cell>
          <cell r="CY4">
            <v>2440</v>
          </cell>
          <cell r="CZ4">
            <v>2450</v>
          </cell>
          <cell r="DA4">
            <v>2460</v>
          </cell>
          <cell r="DB4">
            <v>2470</v>
          </cell>
          <cell r="DC4">
            <v>2510</v>
          </cell>
          <cell r="DD4">
            <v>2520</v>
          </cell>
          <cell r="DE4">
            <v>2530</v>
          </cell>
          <cell r="DF4">
            <v>2540</v>
          </cell>
          <cell r="DG4">
            <v>2610</v>
          </cell>
          <cell r="DH4">
            <v>2620</v>
          </cell>
          <cell r="DI4">
            <v>2630</v>
          </cell>
          <cell r="DJ4">
            <v>4100</v>
          </cell>
          <cell r="DK4">
            <v>4101</v>
          </cell>
          <cell r="DL4">
            <v>4102</v>
          </cell>
          <cell r="DM4">
            <v>4103</v>
          </cell>
          <cell r="DN4">
            <v>4104</v>
          </cell>
          <cell r="DO4">
            <v>4105</v>
          </cell>
          <cell r="DP4">
            <v>4106</v>
          </cell>
          <cell r="DQ4">
            <v>4107</v>
          </cell>
          <cell r="DR4">
            <v>4108</v>
          </cell>
          <cell r="DS4">
            <v>4109</v>
          </cell>
          <cell r="DT4">
            <v>4110</v>
          </cell>
          <cell r="DU4">
            <v>4111</v>
          </cell>
          <cell r="DV4">
            <v>4112</v>
          </cell>
          <cell r="DW4">
            <v>4113</v>
          </cell>
          <cell r="DX4">
            <v>4114</v>
          </cell>
          <cell r="DY4">
            <v>4115</v>
          </cell>
          <cell r="DZ4">
            <v>4116</v>
          </cell>
          <cell r="EA4">
            <v>4117</v>
          </cell>
          <cell r="EB4">
            <v>4118</v>
          </cell>
          <cell r="EC4">
            <v>4119</v>
          </cell>
          <cell r="ED4">
            <v>4120</v>
          </cell>
          <cell r="EE4">
            <v>4121</v>
          </cell>
          <cell r="EF4">
            <v>4122</v>
          </cell>
          <cell r="EG4">
            <v>4123</v>
          </cell>
          <cell r="EH4">
            <v>4124</v>
          </cell>
          <cell r="EI4">
            <v>4125</v>
          </cell>
          <cell r="EJ4">
            <v>4126</v>
          </cell>
          <cell r="EK4">
            <v>4127</v>
          </cell>
          <cell r="EL4">
            <v>4128</v>
          </cell>
        </row>
        <row r="5">
          <cell r="A5" t="str">
            <v>AAA</v>
          </cell>
        </row>
        <row r="6">
          <cell r="A6" t="str">
            <v>BMS</v>
          </cell>
        </row>
        <row r="7">
          <cell r="A7" t="str">
            <v>HAL</v>
          </cell>
        </row>
        <row r="8">
          <cell r="A8" t="str">
            <v>CAS</v>
          </cell>
        </row>
        <row r="9">
          <cell r="A9" t="str">
            <v>EDM</v>
          </cell>
        </row>
        <row r="10">
          <cell r="A10" t="str">
            <v>UFA</v>
          </cell>
        </row>
        <row r="11">
          <cell r="A11" t="str">
            <v>NOR</v>
          </cell>
        </row>
        <row r="12">
          <cell r="A12" t="str">
            <v>BEL</v>
          </cell>
        </row>
        <row r="13">
          <cell r="A13" t="str">
            <v>NET</v>
          </cell>
        </row>
        <row r="14">
          <cell r="A14" t="str">
            <v>ITA</v>
          </cell>
        </row>
        <row r="15">
          <cell r="A15" t="str">
            <v>SPA</v>
          </cell>
        </row>
        <row r="16">
          <cell r="A16" t="str">
            <v>KAZ</v>
          </cell>
        </row>
        <row r="17">
          <cell r="A17" t="str">
            <v>GER</v>
          </cell>
        </row>
        <row r="18">
          <cell r="A18" t="str">
            <v>FRA</v>
          </cell>
        </row>
        <row r="19">
          <cell r="A19" t="str">
            <v>AUS</v>
          </cell>
        </row>
        <row r="20">
          <cell r="A20" t="str">
            <v>JAP</v>
          </cell>
        </row>
        <row r="21">
          <cell r="A21" t="str">
            <v>IND</v>
          </cell>
        </row>
        <row r="22">
          <cell r="A22" t="str">
            <v>MAL</v>
          </cell>
        </row>
        <row r="23">
          <cell r="A23" t="str">
            <v>SIN</v>
          </cell>
        </row>
        <row r="24">
          <cell r="A24" t="str">
            <v>KOR</v>
          </cell>
        </row>
        <row r="25">
          <cell r="A25" t="str">
            <v>FUF</v>
          </cell>
        </row>
        <row r="26">
          <cell r="A26" t="str">
            <v>SAK</v>
          </cell>
        </row>
        <row r="27">
          <cell r="A27" t="str">
            <v>SIB</v>
          </cell>
        </row>
        <row r="28">
          <cell r="A28" t="str">
            <v>VOL</v>
          </cell>
        </row>
        <row r="29">
          <cell r="A29" t="str">
            <v>QAT</v>
          </cell>
        </row>
        <row r="30">
          <cell r="A30" t="str">
            <v>ANG</v>
          </cell>
        </row>
        <row r="31">
          <cell r="A31" t="str">
            <v>NGH</v>
          </cell>
        </row>
        <row r="32">
          <cell r="A32" t="str">
            <v>BRA</v>
          </cell>
        </row>
        <row r="33">
          <cell r="A33" t="str">
            <v>VEE</v>
          </cell>
        </row>
      </sheetData>
      <sheetData sheetId="5">
        <row r="1">
          <cell r="A1" t="str">
            <v>EMDC Material Factors</v>
          </cell>
        </row>
        <row r="2">
          <cell r="A2" t="str">
            <v>Period</v>
          </cell>
          <cell r="B2" t="str">
            <v>2Q08</v>
          </cell>
        </row>
        <row r="4">
          <cell r="A4" t="str">
            <v>Loc Code</v>
          </cell>
          <cell r="B4" t="str">
            <v>Location</v>
          </cell>
          <cell r="C4" t="str">
            <v>104A</v>
          </cell>
          <cell r="D4" t="str">
            <v>104B</v>
          </cell>
          <cell r="E4" t="str">
            <v>104ME1</v>
          </cell>
          <cell r="F4" t="str">
            <v>104ME2</v>
          </cell>
          <cell r="G4">
            <v>302.01</v>
          </cell>
          <cell r="H4">
            <v>302.05</v>
          </cell>
          <cell r="I4">
            <v>302.06</v>
          </cell>
          <cell r="J4">
            <v>302.07</v>
          </cell>
          <cell r="K4">
            <v>302.08</v>
          </cell>
          <cell r="L4">
            <v>302.13</v>
          </cell>
          <cell r="M4">
            <v>302.17</v>
          </cell>
          <cell r="N4">
            <v>302.18</v>
          </cell>
          <cell r="O4">
            <v>302.19</v>
          </cell>
          <cell r="P4" t="str">
            <v>302.20</v>
          </cell>
          <cell r="Q4">
            <v>302.20999999999998</v>
          </cell>
          <cell r="R4">
            <v>303.01</v>
          </cell>
          <cell r="S4">
            <v>303.02</v>
          </cell>
          <cell r="T4">
            <v>304.01</v>
          </cell>
          <cell r="U4">
            <v>307.07</v>
          </cell>
          <cell r="V4">
            <v>308.01</v>
          </cell>
          <cell r="W4">
            <v>308.02</v>
          </cell>
          <cell r="X4">
            <v>308.02999999999997</v>
          </cell>
          <cell r="Y4">
            <v>308.04000000000002</v>
          </cell>
          <cell r="Z4">
            <v>308.05</v>
          </cell>
          <cell r="AA4">
            <v>309.01</v>
          </cell>
          <cell r="AB4">
            <v>310.01</v>
          </cell>
          <cell r="AC4">
            <v>310.02</v>
          </cell>
          <cell r="AD4">
            <v>311.01</v>
          </cell>
          <cell r="AE4">
            <v>311.02999999999997</v>
          </cell>
          <cell r="AF4">
            <v>311.04000000000002</v>
          </cell>
          <cell r="AG4">
            <v>311.05</v>
          </cell>
          <cell r="AH4">
            <v>311.06</v>
          </cell>
          <cell r="AI4">
            <v>311.07</v>
          </cell>
          <cell r="AJ4">
            <v>311.08</v>
          </cell>
          <cell r="AK4">
            <v>311.08999999999997</v>
          </cell>
          <cell r="AL4">
            <v>311.11</v>
          </cell>
          <cell r="AM4">
            <v>313.01</v>
          </cell>
          <cell r="AN4">
            <v>313.02</v>
          </cell>
          <cell r="AO4">
            <v>313.02999999999997</v>
          </cell>
          <cell r="AP4">
            <v>313.04000000000002</v>
          </cell>
          <cell r="AQ4">
            <v>313.05</v>
          </cell>
          <cell r="AR4">
            <v>313.06</v>
          </cell>
          <cell r="AS4">
            <v>313.07</v>
          </cell>
          <cell r="AT4">
            <v>313.08</v>
          </cell>
          <cell r="AU4">
            <v>313.08999999999997</v>
          </cell>
          <cell r="AV4" t="str">
            <v>313.10</v>
          </cell>
          <cell r="AW4">
            <v>313.11</v>
          </cell>
          <cell r="AX4">
            <v>313.12</v>
          </cell>
          <cell r="AY4">
            <v>313.13</v>
          </cell>
          <cell r="AZ4">
            <v>313.20999999999998</v>
          </cell>
          <cell r="BA4">
            <v>313.22000000000003</v>
          </cell>
          <cell r="BB4">
            <v>313.23</v>
          </cell>
          <cell r="BC4">
            <v>313.24</v>
          </cell>
          <cell r="BD4">
            <v>313.25</v>
          </cell>
          <cell r="BE4">
            <v>313.26</v>
          </cell>
          <cell r="BF4">
            <v>313.27</v>
          </cell>
          <cell r="BG4">
            <v>313.27999999999997</v>
          </cell>
          <cell r="BH4">
            <v>313.29000000000002</v>
          </cell>
          <cell r="BI4">
            <v>313.41000000000003</v>
          </cell>
          <cell r="BJ4">
            <v>313.42</v>
          </cell>
          <cell r="BK4">
            <v>313.43</v>
          </cell>
          <cell r="BL4">
            <v>313.44</v>
          </cell>
          <cell r="BM4">
            <v>313.45</v>
          </cell>
          <cell r="BN4">
            <v>313.45999999999998</v>
          </cell>
          <cell r="BO4">
            <v>313.47000000000003</v>
          </cell>
          <cell r="BP4">
            <v>313.48</v>
          </cell>
          <cell r="BQ4">
            <v>313.49</v>
          </cell>
          <cell r="BR4">
            <v>313.51</v>
          </cell>
          <cell r="BS4">
            <v>313.52</v>
          </cell>
          <cell r="BT4">
            <v>313.52999999999997</v>
          </cell>
          <cell r="BU4">
            <v>313.54000000000002</v>
          </cell>
          <cell r="BV4">
            <v>313.55</v>
          </cell>
          <cell r="BW4">
            <v>313.56</v>
          </cell>
          <cell r="BX4">
            <v>313.57</v>
          </cell>
          <cell r="BY4">
            <v>313.58</v>
          </cell>
          <cell r="BZ4">
            <v>313.58999999999997</v>
          </cell>
          <cell r="CA4">
            <v>313.61</v>
          </cell>
          <cell r="CB4">
            <v>313.62</v>
          </cell>
          <cell r="CC4">
            <v>313.63</v>
          </cell>
          <cell r="CD4">
            <v>313.64</v>
          </cell>
          <cell r="CE4">
            <v>313.64999999999998</v>
          </cell>
          <cell r="CF4">
            <v>313.66000000000003</v>
          </cell>
          <cell r="CG4">
            <v>313.67</v>
          </cell>
          <cell r="CH4">
            <v>313.68</v>
          </cell>
          <cell r="CI4">
            <v>313.69</v>
          </cell>
          <cell r="CJ4" t="str">
            <v>313.80</v>
          </cell>
          <cell r="CK4">
            <v>313.81</v>
          </cell>
          <cell r="CL4">
            <v>313.83999999999997</v>
          </cell>
          <cell r="CM4">
            <v>313.86</v>
          </cell>
          <cell r="CN4">
            <v>313.88</v>
          </cell>
          <cell r="CO4">
            <v>313.89</v>
          </cell>
          <cell r="CP4" t="str">
            <v>313.90</v>
          </cell>
          <cell r="CQ4">
            <v>313.92</v>
          </cell>
          <cell r="CR4">
            <v>314.01</v>
          </cell>
          <cell r="CS4">
            <v>314.02</v>
          </cell>
          <cell r="CT4">
            <v>314.02999999999997</v>
          </cell>
          <cell r="CU4">
            <v>314.04000000000002</v>
          </cell>
          <cell r="CV4">
            <v>314.05</v>
          </cell>
          <cell r="CW4">
            <v>314.06</v>
          </cell>
          <cell r="CX4">
            <v>314.08</v>
          </cell>
          <cell r="CY4">
            <v>314.08999999999997</v>
          </cell>
          <cell r="CZ4" t="str">
            <v>314.10</v>
          </cell>
          <cell r="DA4">
            <v>314.11</v>
          </cell>
          <cell r="DB4">
            <v>314.12</v>
          </cell>
          <cell r="DC4">
            <v>315.01</v>
          </cell>
          <cell r="DD4">
            <v>315.02</v>
          </cell>
          <cell r="DE4">
            <v>315.02999999999997</v>
          </cell>
          <cell r="DF4">
            <v>315.04000000000002</v>
          </cell>
          <cell r="DG4">
            <v>315.05</v>
          </cell>
          <cell r="DH4">
            <v>315.06</v>
          </cell>
          <cell r="DI4">
            <v>316.01</v>
          </cell>
          <cell r="DJ4">
            <v>316.02</v>
          </cell>
          <cell r="DK4">
            <v>316.04000000000002</v>
          </cell>
          <cell r="DL4">
            <v>316.06</v>
          </cell>
          <cell r="DM4">
            <v>318.02</v>
          </cell>
          <cell r="DN4">
            <v>319.01</v>
          </cell>
          <cell r="DO4">
            <v>319.02999999999997</v>
          </cell>
          <cell r="DP4">
            <v>319.04000000000002</v>
          </cell>
          <cell r="DQ4">
            <v>319.05</v>
          </cell>
          <cell r="DR4">
            <v>319.06</v>
          </cell>
          <cell r="DS4">
            <v>319.07</v>
          </cell>
          <cell r="DT4">
            <v>319.08</v>
          </cell>
          <cell r="DU4">
            <v>319.08999999999997</v>
          </cell>
          <cell r="DV4" t="str">
            <v>319.10</v>
          </cell>
          <cell r="DW4">
            <v>319.11</v>
          </cell>
          <cell r="DX4">
            <v>319.12</v>
          </cell>
          <cell r="DY4">
            <v>319.13</v>
          </cell>
          <cell r="DZ4">
            <v>319.14</v>
          </cell>
          <cell r="EA4">
            <v>319.14999999999998</v>
          </cell>
          <cell r="EB4">
            <v>319.16000000000003</v>
          </cell>
          <cell r="EC4">
            <v>319.17</v>
          </cell>
          <cell r="ED4">
            <v>319.18</v>
          </cell>
          <cell r="EE4">
            <v>319.19</v>
          </cell>
          <cell r="EF4" t="str">
            <v>319.20</v>
          </cell>
          <cell r="EG4">
            <v>319.20999999999998</v>
          </cell>
          <cell r="EH4">
            <v>319.22000000000003</v>
          </cell>
          <cell r="EI4">
            <v>319.23</v>
          </cell>
          <cell r="EJ4">
            <v>319.24</v>
          </cell>
          <cell r="EK4">
            <v>319.25</v>
          </cell>
          <cell r="EL4">
            <v>319.26</v>
          </cell>
          <cell r="EM4">
            <v>319.27</v>
          </cell>
          <cell r="EN4">
            <v>319.27999999999997</v>
          </cell>
          <cell r="EO4">
            <v>319.29000000000002</v>
          </cell>
          <cell r="EP4">
            <v>321.01</v>
          </cell>
          <cell r="EQ4">
            <v>322.01</v>
          </cell>
          <cell r="ER4">
            <v>322.02</v>
          </cell>
          <cell r="ES4">
            <v>322.02999999999997</v>
          </cell>
          <cell r="ET4">
            <v>322.04000000000002</v>
          </cell>
          <cell r="EU4">
            <v>322.05</v>
          </cell>
          <cell r="EV4">
            <v>322.06</v>
          </cell>
          <cell r="EW4">
            <v>322.07</v>
          </cell>
          <cell r="EX4">
            <v>322.08</v>
          </cell>
          <cell r="EY4">
            <v>322.08999999999997</v>
          </cell>
          <cell r="EZ4" t="str">
            <v>322.1</v>
          </cell>
          <cell r="FA4">
            <v>322.11</v>
          </cell>
          <cell r="FB4">
            <v>322.13</v>
          </cell>
          <cell r="FC4">
            <v>322.14999999999998</v>
          </cell>
          <cell r="FD4">
            <v>322.16000000000003</v>
          </cell>
          <cell r="FE4">
            <v>322.17</v>
          </cell>
          <cell r="FF4">
            <v>324.01</v>
          </cell>
          <cell r="FG4">
            <v>324.02</v>
          </cell>
          <cell r="FH4">
            <v>324.02999999999997</v>
          </cell>
          <cell r="FI4">
            <v>324.04000000000002</v>
          </cell>
          <cell r="FJ4">
            <v>326.01</v>
          </cell>
          <cell r="FK4">
            <v>326.02999999999997</v>
          </cell>
          <cell r="FL4">
            <v>327.02</v>
          </cell>
          <cell r="FM4">
            <v>327.02999999999997</v>
          </cell>
          <cell r="FN4">
            <v>336.01</v>
          </cell>
          <cell r="FO4">
            <v>337.01</v>
          </cell>
          <cell r="FP4">
            <v>337.02</v>
          </cell>
          <cell r="FQ4">
            <v>337.03</v>
          </cell>
          <cell r="FR4">
            <v>337.04</v>
          </cell>
          <cell r="FS4">
            <v>337.05</v>
          </cell>
          <cell r="FT4">
            <v>337.06</v>
          </cell>
          <cell r="FU4">
            <v>337.07</v>
          </cell>
          <cell r="FV4">
            <v>337.08</v>
          </cell>
          <cell r="FW4">
            <v>337.09</v>
          </cell>
          <cell r="FX4" t="str">
            <v>337.10</v>
          </cell>
          <cell r="FY4">
            <v>337.11</v>
          </cell>
          <cell r="FZ4">
            <v>337.12</v>
          </cell>
          <cell r="GA4">
            <v>337.13</v>
          </cell>
          <cell r="GB4">
            <v>337.14</v>
          </cell>
          <cell r="GC4">
            <v>337.15</v>
          </cell>
          <cell r="GD4">
            <v>338.01</v>
          </cell>
          <cell r="GE4">
            <v>339.01</v>
          </cell>
          <cell r="GF4">
            <v>339.02</v>
          </cell>
          <cell r="GG4">
            <v>339.03</v>
          </cell>
          <cell r="GH4">
            <v>339.04</v>
          </cell>
          <cell r="GI4">
            <v>339.05</v>
          </cell>
          <cell r="GJ4">
            <v>339.08</v>
          </cell>
          <cell r="GK4">
            <v>339.12</v>
          </cell>
          <cell r="GL4">
            <v>339.13</v>
          </cell>
          <cell r="GM4">
            <v>339.14</v>
          </cell>
          <cell r="GN4">
            <v>339.18</v>
          </cell>
          <cell r="GO4" t="str">
            <v>339.20</v>
          </cell>
          <cell r="GP4">
            <v>339.21</v>
          </cell>
          <cell r="GQ4">
            <v>339.22</v>
          </cell>
          <cell r="GR4">
            <v>347.01</v>
          </cell>
          <cell r="GS4">
            <v>348.01</v>
          </cell>
          <cell r="GT4">
            <v>348.02</v>
          </cell>
          <cell r="GU4">
            <v>348.03</v>
          </cell>
          <cell r="GV4">
            <v>348.04</v>
          </cell>
          <cell r="GW4">
            <v>349.01</v>
          </cell>
          <cell r="GX4">
            <v>349.02</v>
          </cell>
          <cell r="GY4">
            <v>399.01</v>
          </cell>
          <cell r="GZ4" t="str">
            <v>CAMBLD</v>
          </cell>
          <cell r="HA4" t="str">
            <v>CAMSVS</v>
          </cell>
          <cell r="HB4" t="str">
            <v>CET</v>
          </cell>
          <cell r="HC4" t="str">
            <v>CIVIDX</v>
          </cell>
          <cell r="HD4" t="str">
            <v>CIVIL</v>
          </cell>
          <cell r="HE4" t="str">
            <v>ELECT</v>
          </cell>
          <cell r="HF4" t="str">
            <v>INST</v>
          </cell>
          <cell r="HG4" t="str">
            <v>MATIDX</v>
          </cell>
          <cell r="HH4" t="str">
            <v>ME102</v>
          </cell>
          <cell r="HI4" t="str">
            <v>PIPI</v>
          </cell>
          <cell r="HJ4" t="str">
            <v>TNKIDX</v>
          </cell>
          <cell r="HK4" t="str">
            <v>TECIDX</v>
          </cell>
          <cell r="HL4" t="str">
            <v>OMF</v>
          </cell>
          <cell r="HM4" t="str">
            <v>DOZER</v>
          </cell>
          <cell r="HN4" t="str">
            <v>CRAEX</v>
          </cell>
          <cell r="HO4" t="str">
            <v>HYDRA</v>
          </cell>
          <cell r="HP4" t="str">
            <v>DUMP</v>
          </cell>
          <cell r="HQ4" t="str">
            <v>AUTO</v>
          </cell>
          <cell r="HR4" t="str">
            <v>WELDM</v>
          </cell>
          <cell r="HS4" t="str">
            <v>CAMPBED</v>
          </cell>
          <cell r="HT4" t="str">
            <v>CAMPOPS</v>
          </cell>
          <cell r="HU4" t="str">
            <v>FUEL</v>
          </cell>
          <cell r="HV4" t="str">
            <v>PROCS</v>
          </cell>
          <cell r="HW4" t="str">
            <v>OMATF</v>
          </cell>
          <cell r="HX4" t="str">
            <v>LABRT</v>
          </cell>
          <cell r="HY4" t="str">
            <v>AISCR</v>
          </cell>
        </row>
        <row r="5">
          <cell r="A5" t="str">
            <v>AAA</v>
          </cell>
        </row>
        <row r="6">
          <cell r="A6" t="str">
            <v>BMS</v>
          </cell>
        </row>
        <row r="7">
          <cell r="A7" t="str">
            <v>HAL</v>
          </cell>
        </row>
        <row r="8">
          <cell r="A8" t="str">
            <v>CAS</v>
          </cell>
        </row>
        <row r="9">
          <cell r="A9" t="str">
            <v>EDM</v>
          </cell>
        </row>
        <row r="10">
          <cell r="A10" t="str">
            <v>UFA</v>
          </cell>
        </row>
        <row r="11">
          <cell r="A11" t="str">
            <v>NOR</v>
          </cell>
        </row>
        <row r="12">
          <cell r="A12" t="str">
            <v>BEL</v>
          </cell>
        </row>
        <row r="13">
          <cell r="A13" t="str">
            <v>NET</v>
          </cell>
        </row>
        <row r="14">
          <cell r="A14" t="str">
            <v>ITA</v>
          </cell>
        </row>
        <row r="15">
          <cell r="A15" t="str">
            <v>SPA</v>
          </cell>
        </row>
        <row r="16">
          <cell r="A16" t="str">
            <v>KAZ</v>
          </cell>
        </row>
        <row r="17">
          <cell r="A17" t="str">
            <v>GER</v>
          </cell>
        </row>
        <row r="18">
          <cell r="A18" t="str">
            <v>FRA</v>
          </cell>
        </row>
        <row r="19">
          <cell r="A19" t="str">
            <v>AUS</v>
          </cell>
        </row>
        <row r="20">
          <cell r="A20" t="str">
            <v>JAP</v>
          </cell>
        </row>
        <row r="21">
          <cell r="A21" t="str">
            <v>IND</v>
          </cell>
        </row>
        <row r="22">
          <cell r="A22" t="str">
            <v>MAL</v>
          </cell>
        </row>
        <row r="23">
          <cell r="A23" t="str">
            <v>SIN</v>
          </cell>
        </row>
        <row r="24">
          <cell r="A24" t="str">
            <v>KOR</v>
          </cell>
        </row>
        <row r="25">
          <cell r="A25" t="str">
            <v>FUF</v>
          </cell>
        </row>
        <row r="26">
          <cell r="A26" t="str">
            <v>SAK</v>
          </cell>
        </row>
        <row r="27">
          <cell r="A27" t="str">
            <v>SIB</v>
          </cell>
        </row>
        <row r="28">
          <cell r="A28" t="str">
            <v>VOL</v>
          </cell>
        </row>
        <row r="29">
          <cell r="A29" t="str">
            <v>QAT</v>
          </cell>
        </row>
        <row r="30">
          <cell r="A30" t="str">
            <v>ANG</v>
          </cell>
        </row>
        <row r="31">
          <cell r="A31" t="str">
            <v>NGH</v>
          </cell>
        </row>
        <row r="32">
          <cell r="A32" t="str">
            <v>BRA</v>
          </cell>
        </row>
        <row r="33">
          <cell r="A33" t="str">
            <v>VEE</v>
          </cell>
        </row>
      </sheetData>
      <sheetData sheetId="6"/>
      <sheetData sheetId="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Info Tab"/>
      <sheetName val="Bid Units"/>
      <sheetName val="Estimate Summary"/>
      <sheetName val="Itemized Equipment List"/>
      <sheetName val="Fleet Rates"/>
      <sheetName val="Exhibit B"/>
      <sheetName val="Job Costing"/>
      <sheetName val="Equip-Crew"/>
      <sheetName val="W.Comp Rates"/>
      <sheetName val="Suta 2015 Rates Applied"/>
      <sheetName val="Bond Cost Calc"/>
      <sheetName val="Mirror of W.Comp Rates"/>
      <sheetName val="Data"/>
      <sheetName val="Call Sheet"/>
      <sheetName val="Codes"/>
      <sheetName val="WCTABLE"/>
      <sheetName val="Risk Assessment Example"/>
      <sheetName val="Risk Assessment"/>
      <sheetName val="Premium Time Tab"/>
      <sheetName val="KeyMetrics"/>
      <sheetName val="Schedule Data"/>
      <sheetName val="Updates"/>
      <sheetName val="Suta 2017 Rates"/>
      <sheetName val="Acerno_Cache_XXXXX"/>
    </sheetNames>
    <sheetDataSet>
      <sheetData sheetId="0">
        <row r="3">
          <cell r="C3" t="str">
            <v>Abbrev.</v>
          </cell>
          <cell r="F3" t="str">
            <v>Bid Log Districts</v>
          </cell>
          <cell r="G3" t="str">
            <v>Abbrev.</v>
          </cell>
          <cell r="H3" t="str">
            <v>Entity</v>
          </cell>
        </row>
        <row r="4">
          <cell r="F4" t="str">
            <v>Alaska</v>
          </cell>
          <cell r="G4" t="str">
            <v>ALK</v>
          </cell>
          <cell r="H4">
            <v>35</v>
          </cell>
          <cell r="AH4">
            <v>1</v>
          </cell>
          <cell r="AI4" t="str">
            <v>LE Myers</v>
          </cell>
          <cell r="AJ4" t="str">
            <v>LEM</v>
          </cell>
        </row>
        <row r="5">
          <cell r="F5" t="str">
            <v>Harrisburg</v>
          </cell>
          <cell r="G5" t="str">
            <v>CAR</v>
          </cell>
          <cell r="H5">
            <v>30</v>
          </cell>
          <cell r="AH5">
            <v>3</v>
          </cell>
          <cell r="AI5" t="str">
            <v>MYR Transmission</v>
          </cell>
          <cell r="AJ5" t="str">
            <v>MYRT</v>
          </cell>
        </row>
        <row r="6">
          <cell r="F6" t="str">
            <v>Chattanooga</v>
          </cell>
          <cell r="G6" t="str">
            <v>CHA</v>
          </cell>
          <cell r="H6">
            <v>1</v>
          </cell>
          <cell r="AH6">
            <v>30</v>
          </cell>
          <cell r="AI6" t="str">
            <v>Harlan</v>
          </cell>
          <cell r="AJ6" t="str">
            <v>HAR</v>
          </cell>
        </row>
        <row r="7">
          <cell r="F7" t="str">
            <v>Colorado C&amp;I</v>
          </cell>
          <cell r="G7" t="str">
            <v>COC</v>
          </cell>
          <cell r="H7">
            <v>35</v>
          </cell>
          <cell r="AH7">
            <v>35</v>
          </cell>
          <cell r="AI7" t="str">
            <v>Sturgeon</v>
          </cell>
          <cell r="AJ7" t="str">
            <v>SEC</v>
          </cell>
        </row>
        <row r="8">
          <cell r="F8" t="str">
            <v>Colorado Line</v>
          </cell>
          <cell r="G8" t="str">
            <v>COL</v>
          </cell>
          <cell r="H8">
            <v>35</v>
          </cell>
          <cell r="AH8">
            <v>65</v>
          </cell>
          <cell r="AI8" t="str">
            <v>GREAT SOUTHWESTERN CONSTRUCTION</v>
          </cell>
          <cell r="AJ8" t="str">
            <v>GSW</v>
          </cell>
        </row>
        <row r="9">
          <cell r="F9" t="str">
            <v>Colorado Trans</v>
          </cell>
          <cell r="G9" t="str">
            <v>TRA</v>
          </cell>
          <cell r="H9">
            <v>35</v>
          </cell>
          <cell r="AH9">
            <v>91</v>
          </cell>
          <cell r="AI9" t="str">
            <v>MYR Trans Services Canada, LTD</v>
          </cell>
          <cell r="AJ9" t="str">
            <v>CDN</v>
          </cell>
        </row>
        <row r="10">
          <cell r="F10" t="str">
            <v>Decatur</v>
          </cell>
          <cell r="G10" t="str">
            <v>DEC</v>
          </cell>
          <cell r="H10">
            <v>1</v>
          </cell>
        </row>
        <row r="11">
          <cell r="F11" t="str">
            <v>Detroit</v>
          </cell>
          <cell r="G11" t="str">
            <v>HAR</v>
          </cell>
          <cell r="H11">
            <v>30</v>
          </cell>
        </row>
        <row r="12">
          <cell r="F12" t="str">
            <v>Florida</v>
          </cell>
          <cell r="G12" t="str">
            <v>FLO</v>
          </cell>
          <cell r="H12">
            <v>1</v>
          </cell>
        </row>
        <row r="13">
          <cell r="F13" t="str">
            <v>GSW</v>
          </cell>
          <cell r="G13" t="str">
            <v>GSW</v>
          </cell>
          <cell r="H13">
            <v>65</v>
          </cell>
        </row>
        <row r="14">
          <cell r="F14" t="str">
            <v>Indianapolis</v>
          </cell>
          <cell r="G14" t="str">
            <v>IN2</v>
          </cell>
          <cell r="H14">
            <v>1</v>
          </cell>
        </row>
        <row r="15">
          <cell r="F15" t="str">
            <v>Large Projects Group</v>
          </cell>
          <cell r="G15" t="str">
            <v>LPT</v>
          </cell>
          <cell r="H15">
            <v>1</v>
          </cell>
        </row>
        <row r="16">
          <cell r="F16" t="str">
            <v>Marshalltown</v>
          </cell>
          <cell r="G16" t="str">
            <v>MAR</v>
          </cell>
          <cell r="H16">
            <v>1</v>
          </cell>
        </row>
        <row r="17">
          <cell r="F17" t="str">
            <v>Methuen</v>
          </cell>
          <cell r="G17" t="str">
            <v>CON</v>
          </cell>
          <cell r="H17">
            <v>30</v>
          </cell>
        </row>
        <row r="18">
          <cell r="F18" t="str">
            <v>Pasadena</v>
          </cell>
          <cell r="G18" t="str">
            <v>PAS</v>
          </cell>
          <cell r="H18">
            <v>1</v>
          </cell>
        </row>
        <row r="19">
          <cell r="F19" t="str">
            <v>Phoenix C&amp;I</v>
          </cell>
          <cell r="G19" t="str">
            <v>PXC</v>
          </cell>
          <cell r="H19">
            <v>35</v>
          </cell>
        </row>
        <row r="20">
          <cell r="F20" t="str">
            <v>Phoenix Line</v>
          </cell>
          <cell r="G20" t="str">
            <v>PXL</v>
          </cell>
          <cell r="H20">
            <v>35</v>
          </cell>
        </row>
        <row r="21">
          <cell r="F21" t="str">
            <v>Portland</v>
          </cell>
          <cell r="G21" t="str">
            <v>POR</v>
          </cell>
          <cell r="H21">
            <v>35</v>
          </cell>
        </row>
        <row r="22">
          <cell r="F22" t="str">
            <v>Rural Hall</v>
          </cell>
          <cell r="G22" t="str">
            <v>WCO</v>
          </cell>
          <cell r="H22">
            <v>1</v>
          </cell>
        </row>
        <row r="23">
          <cell r="F23" t="str">
            <v>Salt Lake</v>
          </cell>
          <cell r="G23" t="str">
            <v>NSL</v>
          </cell>
          <cell r="H23">
            <v>35</v>
          </cell>
        </row>
        <row r="24">
          <cell r="F24" t="str">
            <v>Trans. Services</v>
          </cell>
          <cell r="G24" t="str">
            <v>MYRT</v>
          </cell>
          <cell r="H24">
            <v>3</v>
          </cell>
        </row>
        <row r="25">
          <cell r="F25" t="str">
            <v>Tucson C&amp;I</v>
          </cell>
          <cell r="G25" t="str">
            <v>AZC</v>
          </cell>
          <cell r="H25">
            <v>35</v>
          </cell>
        </row>
        <row r="26">
          <cell r="F26" t="str">
            <v>Kansas</v>
          </cell>
          <cell r="G26" t="str">
            <v>KNS</v>
          </cell>
          <cell r="H26">
            <v>35</v>
          </cell>
        </row>
        <row r="27">
          <cell r="F27" t="str">
            <v>Canada</v>
          </cell>
          <cell r="G27" t="str">
            <v>CDN</v>
          </cell>
          <cell r="H27">
            <v>91</v>
          </cell>
        </row>
        <row r="28">
          <cell r="F28" t="str">
            <v>Seattle</v>
          </cell>
          <cell r="G28" t="str">
            <v>SEA</v>
          </cell>
          <cell r="H28">
            <v>35</v>
          </cell>
        </row>
        <row r="29">
          <cell r="F29" t="str">
            <v>California</v>
          </cell>
          <cell r="G29" t="str">
            <v>CAL</v>
          </cell>
          <cell r="H29">
            <v>35</v>
          </cell>
        </row>
      </sheetData>
      <sheetData sheetId="1">
        <row r="3">
          <cell r="C3" t="str">
            <v>Abbrev.</v>
          </cell>
        </row>
      </sheetData>
      <sheetData sheetId="2">
        <row r="73">
          <cell r="B73">
            <v>654</v>
          </cell>
        </row>
      </sheetData>
      <sheetData sheetId="3">
        <row r="7">
          <cell r="A7">
            <v>0</v>
          </cell>
        </row>
      </sheetData>
      <sheetData sheetId="4">
        <row r="7">
          <cell r="A7">
            <v>0</v>
          </cell>
        </row>
      </sheetData>
      <sheetData sheetId="5">
        <row r="7">
          <cell r="A7">
            <v>0</v>
          </cell>
          <cell r="B7">
            <v>0</v>
          </cell>
          <cell r="C7">
            <v>0</v>
          </cell>
          <cell r="D7">
            <v>0</v>
          </cell>
          <cell r="E7">
            <v>0</v>
          </cell>
          <cell r="F7" t="str">
            <v>PICKUPS &amp; CREW TRUCKS</v>
          </cell>
          <cell r="G7">
            <v>0</v>
          </cell>
          <cell r="H7">
            <v>0</v>
          </cell>
          <cell r="I7">
            <v>0</v>
          </cell>
          <cell r="J7">
            <v>0</v>
          </cell>
          <cell r="K7">
            <v>0</v>
          </cell>
          <cell r="L7">
            <v>0</v>
          </cell>
          <cell r="M7"/>
          <cell r="N7">
            <v>0</v>
          </cell>
          <cell r="O7">
            <v>0</v>
          </cell>
          <cell r="P7">
            <v>0</v>
          </cell>
          <cell r="Q7">
            <v>0</v>
          </cell>
        </row>
        <row r="8">
          <cell r="A8" t="str">
            <v>2A</v>
          </cell>
          <cell r="B8"/>
          <cell r="C8">
            <v>0</v>
          </cell>
          <cell r="D8">
            <v>0</v>
          </cell>
          <cell r="E8">
            <v>0</v>
          </cell>
          <cell r="F8" t="str">
            <v xml:space="preserve">PICKUP 1/2T 4X2 LATE           </v>
          </cell>
          <cell r="G8">
            <v>737.47699999999998</v>
          </cell>
          <cell r="H8">
            <v>774.60500000000002</v>
          </cell>
          <cell r="I8">
            <v>258.21300000000002</v>
          </cell>
          <cell r="J8">
            <v>85.955399999999997</v>
          </cell>
          <cell r="K8">
            <v>0</v>
          </cell>
          <cell r="L8"/>
          <cell r="M8">
            <v>2</v>
          </cell>
          <cell r="N8">
            <v>170.31801385681291</v>
          </cell>
          <cell r="O8">
            <v>178.76875144241865</v>
          </cell>
          <cell r="P8">
            <v>258.21300000000002</v>
          </cell>
          <cell r="Q8">
            <v>429.77699999999999</v>
          </cell>
        </row>
        <row r="9">
          <cell r="A9" t="str">
            <v>2AA</v>
          </cell>
          <cell r="B9"/>
          <cell r="C9">
            <v>0</v>
          </cell>
          <cell r="D9">
            <v>0</v>
          </cell>
          <cell r="E9">
            <v>0</v>
          </cell>
          <cell r="F9" t="str">
            <v xml:space="preserve">PICKUP 1/2T 4X2 EARLY          </v>
          </cell>
          <cell r="G9">
            <v>450.39799999999997</v>
          </cell>
          <cell r="H9">
            <v>468.52</v>
          </cell>
          <cell r="I9">
            <v>156.16200000000001</v>
          </cell>
          <cell r="J9">
            <v>51.958799999999997</v>
          </cell>
          <cell r="K9">
            <v>0</v>
          </cell>
          <cell r="L9"/>
          <cell r="M9">
            <v>3</v>
          </cell>
          <cell r="N9">
            <v>104.01801385681293</v>
          </cell>
          <cell r="O9">
            <v>108.12831756288945</v>
          </cell>
          <cell r="P9">
            <v>156.16200000000001</v>
          </cell>
          <cell r="Q9">
            <v>259.79399999999998</v>
          </cell>
        </row>
        <row r="10">
          <cell r="A10" t="str">
            <v>2A1</v>
          </cell>
          <cell r="B10"/>
          <cell r="C10">
            <v>0</v>
          </cell>
          <cell r="D10">
            <v>0</v>
          </cell>
          <cell r="E10">
            <v>0</v>
          </cell>
          <cell r="F10" t="str">
            <v xml:space="preserve">PICKUP 1/2T 4X2 XLT LATE       </v>
          </cell>
          <cell r="G10">
            <v>811.95400000000006</v>
          </cell>
          <cell r="H10">
            <v>863.447</v>
          </cell>
          <cell r="I10">
            <v>287.74200000000002</v>
          </cell>
          <cell r="J10">
            <v>96.338999999999999</v>
          </cell>
          <cell r="K10">
            <v>0</v>
          </cell>
          <cell r="L10"/>
          <cell r="M10">
            <v>4</v>
          </cell>
          <cell r="N10">
            <v>187.51824480369515</v>
          </cell>
          <cell r="O10">
            <v>199.27232864066465</v>
          </cell>
          <cell r="P10">
            <v>287.74200000000002</v>
          </cell>
          <cell r="Q10">
            <v>481.69499999999999</v>
          </cell>
        </row>
        <row r="11">
          <cell r="A11" t="str">
            <v>2B</v>
          </cell>
          <cell r="B11"/>
          <cell r="C11">
            <v>0</v>
          </cell>
          <cell r="D11">
            <v>0</v>
          </cell>
          <cell r="E11">
            <v>0</v>
          </cell>
          <cell r="F11" t="str">
            <v xml:space="preserve">PICKUP 1/2T 4X4 LATE           </v>
          </cell>
          <cell r="G11">
            <v>860.57400000000007</v>
          </cell>
          <cell r="H11">
            <v>887.09399999999994</v>
          </cell>
          <cell r="I11">
            <v>295.69799999999998</v>
          </cell>
          <cell r="J11">
            <v>98.695200000000014</v>
          </cell>
          <cell r="K11">
            <v>0</v>
          </cell>
          <cell r="L11"/>
          <cell r="M11">
            <v>5</v>
          </cell>
          <cell r="N11">
            <v>198.74688221709008</v>
          </cell>
          <cell r="O11">
            <v>204.72974844218783</v>
          </cell>
          <cell r="P11">
            <v>295.69799999999998</v>
          </cell>
          <cell r="Q11">
            <v>493.47600000000006</v>
          </cell>
        </row>
        <row r="12">
          <cell r="A12" t="str">
            <v>2BB</v>
          </cell>
          <cell r="B12"/>
          <cell r="C12">
            <v>0</v>
          </cell>
          <cell r="D12">
            <v>0</v>
          </cell>
          <cell r="E12">
            <v>0</v>
          </cell>
          <cell r="F12" t="str">
            <v xml:space="preserve">PICKUP 1/2T 4X4 EARLY          </v>
          </cell>
          <cell r="G12">
            <v>622.33600000000001</v>
          </cell>
          <cell r="H12">
            <v>653.49699999999996</v>
          </cell>
          <cell r="I12">
            <v>217.77</v>
          </cell>
          <cell r="J12">
            <v>72.521999999999991</v>
          </cell>
          <cell r="K12">
            <v>0</v>
          </cell>
          <cell r="L12"/>
          <cell r="M12">
            <v>6</v>
          </cell>
          <cell r="N12">
            <v>143.72655889145497</v>
          </cell>
          <cell r="O12">
            <v>150.81860143087928</v>
          </cell>
          <cell r="P12">
            <v>217.77</v>
          </cell>
          <cell r="Q12">
            <v>362.60999999999996</v>
          </cell>
        </row>
        <row r="13">
          <cell r="A13" t="str">
            <v>2C</v>
          </cell>
          <cell r="B13"/>
          <cell r="C13">
            <v>0</v>
          </cell>
          <cell r="D13">
            <v>0</v>
          </cell>
          <cell r="E13">
            <v>0</v>
          </cell>
          <cell r="F13" t="str">
            <v xml:space="preserve">PICKUP 3/4T 4X2 LATE           </v>
          </cell>
          <cell r="G13">
            <v>869.6350000000001</v>
          </cell>
          <cell r="H13">
            <v>1079.806</v>
          </cell>
          <cell r="I13">
            <v>359.95800000000003</v>
          </cell>
          <cell r="J13">
            <v>120.14580000000001</v>
          </cell>
          <cell r="K13">
            <v>0</v>
          </cell>
          <cell r="L13"/>
          <cell r="M13">
            <v>7</v>
          </cell>
          <cell r="N13">
            <v>200.83949191685915</v>
          </cell>
          <cell r="O13">
            <v>249.20516962843294</v>
          </cell>
          <cell r="P13">
            <v>359.95800000000003</v>
          </cell>
          <cell r="Q13">
            <v>600.72900000000004</v>
          </cell>
        </row>
        <row r="14">
          <cell r="A14" t="str">
            <v>2CC</v>
          </cell>
          <cell r="B14"/>
          <cell r="C14">
            <v>0</v>
          </cell>
          <cell r="D14">
            <v>0</v>
          </cell>
          <cell r="E14">
            <v>0</v>
          </cell>
          <cell r="F14" t="str">
            <v xml:space="preserve">PICKUP 3/4T 4X2 EARLY          </v>
          </cell>
          <cell r="G14">
            <v>518.024</v>
          </cell>
          <cell r="H14">
            <v>579.46199999999999</v>
          </cell>
          <cell r="I14">
            <v>193.18800000000005</v>
          </cell>
          <cell r="J14">
            <v>64.943399999999997</v>
          </cell>
          <cell r="K14">
            <v>0</v>
          </cell>
          <cell r="L14"/>
          <cell r="M14">
            <v>8</v>
          </cell>
          <cell r="N14">
            <v>119.63602771362586</v>
          </cell>
          <cell r="O14">
            <v>133.73228709900761</v>
          </cell>
          <cell r="P14">
            <v>193.18800000000005</v>
          </cell>
          <cell r="Q14">
            <v>324.71699999999998</v>
          </cell>
        </row>
        <row r="15">
          <cell r="A15" t="str">
            <v>2C1</v>
          </cell>
          <cell r="B15"/>
          <cell r="C15">
            <v>0</v>
          </cell>
          <cell r="D15">
            <v>0</v>
          </cell>
          <cell r="E15">
            <v>0</v>
          </cell>
          <cell r="F15" t="str">
            <v xml:space="preserve">PICKUP 3/4T 4X2 LATE XLT       </v>
          </cell>
          <cell r="G15">
            <v>920.02300000000002</v>
          </cell>
          <cell r="H15">
            <v>1136.6030000000001</v>
          </cell>
          <cell r="I15">
            <v>378.87900000000002</v>
          </cell>
          <cell r="J15">
            <v>126.64319999999999</v>
          </cell>
          <cell r="K15">
            <v>0</v>
          </cell>
          <cell r="L15"/>
          <cell r="M15">
            <v>9</v>
          </cell>
          <cell r="N15">
            <v>212.47644341801387</v>
          </cell>
          <cell r="O15">
            <v>262.31317793676436</v>
          </cell>
          <cell r="P15">
            <v>378.87900000000002</v>
          </cell>
          <cell r="Q15">
            <v>633.21600000000001</v>
          </cell>
        </row>
        <row r="16">
          <cell r="A16" t="str">
            <v>2D</v>
          </cell>
          <cell r="B16"/>
          <cell r="C16">
            <v>0</v>
          </cell>
          <cell r="D16">
            <v>0</v>
          </cell>
          <cell r="E16">
            <v>0</v>
          </cell>
          <cell r="F16" t="str">
            <v xml:space="preserve">PICKUP 3/4T 4X2 DIESEL LATE    </v>
          </cell>
          <cell r="G16">
            <v>995.82600000000014</v>
          </cell>
          <cell r="H16">
            <v>1093.287</v>
          </cell>
          <cell r="I16">
            <v>364.803</v>
          </cell>
          <cell r="J16">
            <v>121.22699999999999</v>
          </cell>
          <cell r="K16">
            <v>0</v>
          </cell>
          <cell r="L16"/>
          <cell r="M16">
            <v>10</v>
          </cell>
          <cell r="N16">
            <v>229.98290993071598</v>
          </cell>
          <cell r="O16">
            <v>252.31640895453495</v>
          </cell>
          <cell r="P16">
            <v>364.803</v>
          </cell>
          <cell r="Q16">
            <v>606.13499999999999</v>
          </cell>
        </row>
        <row r="17">
          <cell r="A17" t="str">
            <v>2DD</v>
          </cell>
          <cell r="B17"/>
          <cell r="C17">
            <v>0</v>
          </cell>
          <cell r="D17">
            <v>0</v>
          </cell>
          <cell r="E17">
            <v>0</v>
          </cell>
          <cell r="F17" t="str">
            <v xml:space="preserve">PICKUP 3/4T 4X4 LATE           </v>
          </cell>
          <cell r="G17">
            <v>1042.6780000000001</v>
          </cell>
          <cell r="H17">
            <v>1108.0940000000001</v>
          </cell>
          <cell r="I17">
            <v>369.39300000000003</v>
          </cell>
          <cell r="J17">
            <v>123.39960000000001</v>
          </cell>
          <cell r="K17">
            <v>0</v>
          </cell>
          <cell r="L17"/>
          <cell r="M17">
            <v>11</v>
          </cell>
          <cell r="N17">
            <v>240.80323325635106</v>
          </cell>
          <cell r="O17">
            <v>255.73367182090931</v>
          </cell>
          <cell r="P17">
            <v>369.39300000000003</v>
          </cell>
          <cell r="Q17">
            <v>616.99800000000005</v>
          </cell>
        </row>
        <row r="18">
          <cell r="A18" t="str">
            <v>2E</v>
          </cell>
          <cell r="B18"/>
          <cell r="C18">
            <v>0</v>
          </cell>
          <cell r="D18">
            <v>0</v>
          </cell>
          <cell r="E18">
            <v>0</v>
          </cell>
          <cell r="F18" t="str">
            <v xml:space="preserve">PICKUP 3/4T 4X4 EARLY          </v>
          </cell>
          <cell r="G18">
            <v>757.80900000000008</v>
          </cell>
          <cell r="H18">
            <v>807.0920000000001</v>
          </cell>
          <cell r="I18">
            <v>268.923</v>
          </cell>
          <cell r="J18">
            <v>89.8416</v>
          </cell>
          <cell r="K18">
            <v>0</v>
          </cell>
          <cell r="L18"/>
          <cell r="M18">
            <v>12</v>
          </cell>
          <cell r="N18">
            <v>175.01362586605083</v>
          </cell>
          <cell r="O18">
            <v>186.26632817909072</v>
          </cell>
          <cell r="P18">
            <v>268.923</v>
          </cell>
          <cell r="Q18">
            <v>449.20799999999997</v>
          </cell>
        </row>
        <row r="19">
          <cell r="A19" t="str">
            <v>2EE</v>
          </cell>
          <cell r="B19"/>
          <cell r="C19">
            <v>0</v>
          </cell>
          <cell r="D19">
            <v>0</v>
          </cell>
          <cell r="E19">
            <v>0</v>
          </cell>
          <cell r="F19" t="str">
            <v xml:space="preserve">PICKUP 3/4T 4X4 DIESEL LATE    </v>
          </cell>
          <cell r="G19">
            <v>1193.1790000000001</v>
          </cell>
          <cell r="H19">
            <v>1261.6890000000001</v>
          </cell>
          <cell r="I19">
            <v>420.54599999999999</v>
          </cell>
          <cell r="J19">
            <v>139.62779999999998</v>
          </cell>
          <cell r="K19">
            <v>0</v>
          </cell>
          <cell r="L19"/>
          <cell r="M19">
            <v>13</v>
          </cell>
          <cell r="N19">
            <v>275.56096997690531</v>
          </cell>
          <cell r="O19">
            <v>291.18139856912069</v>
          </cell>
          <cell r="P19">
            <v>420.54599999999999</v>
          </cell>
          <cell r="Q19">
            <v>698.1389999999999</v>
          </cell>
        </row>
        <row r="20">
          <cell r="A20" t="str">
            <v>2F</v>
          </cell>
          <cell r="B20"/>
          <cell r="C20">
            <v>0</v>
          </cell>
          <cell r="D20">
            <v>0</v>
          </cell>
          <cell r="E20">
            <v>0</v>
          </cell>
          <cell r="F20" t="str">
            <v xml:space="preserve">PICKUP 1T 4X2 W/UTL BOX LATE   </v>
          </cell>
          <cell r="G20">
            <v>1216.163</v>
          </cell>
          <cell r="H20">
            <v>1250.4179999999999</v>
          </cell>
          <cell r="I20">
            <v>416.721</v>
          </cell>
          <cell r="J20">
            <v>138.54660000000001</v>
          </cell>
          <cell r="K20">
            <v>0</v>
          </cell>
          <cell r="L20"/>
          <cell r="M20">
            <v>14</v>
          </cell>
          <cell r="N20">
            <v>280.86905311778293</v>
          </cell>
          <cell r="O20">
            <v>288.58019847680589</v>
          </cell>
          <cell r="P20">
            <v>416.721</v>
          </cell>
          <cell r="Q20">
            <v>692.73300000000006</v>
          </cell>
        </row>
        <row r="21">
          <cell r="A21" t="str">
            <v>2FF</v>
          </cell>
          <cell r="B21"/>
          <cell r="C21">
            <v>0</v>
          </cell>
          <cell r="D21">
            <v>0</v>
          </cell>
          <cell r="E21">
            <v>0</v>
          </cell>
          <cell r="F21" t="str">
            <v xml:space="preserve">PICKUP 1T 4X2 FLEETSIDE LATE   </v>
          </cell>
          <cell r="G21">
            <v>974.16800000000001</v>
          </cell>
          <cell r="H21">
            <v>1190.9690000000001</v>
          </cell>
          <cell r="I21">
            <v>397.29000000000008</v>
          </cell>
          <cell r="J21">
            <v>132.05940000000001</v>
          </cell>
          <cell r="K21">
            <v>0</v>
          </cell>
          <cell r="L21"/>
          <cell r="M21">
            <v>15</v>
          </cell>
          <cell r="N21">
            <v>224.9810623556582</v>
          </cell>
          <cell r="O21">
            <v>274.86014308792983</v>
          </cell>
          <cell r="P21">
            <v>397.29000000000008</v>
          </cell>
          <cell r="Q21">
            <v>660.29700000000003</v>
          </cell>
        </row>
        <row r="22">
          <cell r="A22" t="str">
            <v>2F1</v>
          </cell>
          <cell r="B22"/>
          <cell r="C22">
            <v>0</v>
          </cell>
          <cell r="D22">
            <v>0</v>
          </cell>
          <cell r="E22">
            <v>0</v>
          </cell>
          <cell r="F22" t="str">
            <v xml:space="preserve">PICKUP 1T 4X2 REG CAB W/FBED   </v>
          </cell>
          <cell r="G22">
            <v>1163.5650000000001</v>
          </cell>
          <cell r="H22">
            <v>1217.7100000000003</v>
          </cell>
          <cell r="I22">
            <v>405.90900000000005</v>
          </cell>
          <cell r="J22">
            <v>135.303</v>
          </cell>
          <cell r="K22">
            <v>0</v>
          </cell>
          <cell r="L22"/>
          <cell r="M22">
            <v>16</v>
          </cell>
          <cell r="N22">
            <v>268.72170900692839</v>
          </cell>
          <cell r="O22">
            <v>281.03161781675516</v>
          </cell>
          <cell r="P22">
            <v>405.90900000000005</v>
          </cell>
          <cell r="Q22">
            <v>676.51499999999999</v>
          </cell>
        </row>
        <row r="23">
          <cell r="A23" t="str">
            <v>2G</v>
          </cell>
          <cell r="B23"/>
          <cell r="C23">
            <v>0</v>
          </cell>
          <cell r="D23">
            <v>0</v>
          </cell>
          <cell r="E23">
            <v>0</v>
          </cell>
          <cell r="F23" t="str">
            <v xml:space="preserve">PICKUP 1T 4X2 FB FLEET EARLY   </v>
          </cell>
          <cell r="G23">
            <v>735.48799999999994</v>
          </cell>
          <cell r="H23">
            <v>742.33900000000006</v>
          </cell>
          <cell r="I23">
            <v>247.35</v>
          </cell>
          <cell r="J23">
            <v>82.263000000000005</v>
          </cell>
          <cell r="K23">
            <v>0</v>
          </cell>
          <cell r="L23"/>
          <cell r="M23">
            <v>17</v>
          </cell>
          <cell r="N23">
            <v>169.85866050808312</v>
          </cell>
          <cell r="O23">
            <v>171.32217862912532</v>
          </cell>
          <cell r="P23">
            <v>247.35</v>
          </cell>
          <cell r="Q23">
            <v>411.31500000000005</v>
          </cell>
        </row>
        <row r="24">
          <cell r="A24" t="str">
            <v>2GG</v>
          </cell>
          <cell r="B24"/>
          <cell r="C24">
            <v>0</v>
          </cell>
          <cell r="D24">
            <v>0</v>
          </cell>
          <cell r="E24">
            <v>0</v>
          </cell>
          <cell r="F24" t="str">
            <v xml:space="preserve">PICKUP 1T 4X4 CREW CAB LATE    </v>
          </cell>
          <cell r="G24">
            <v>1211.9640000000002</v>
          </cell>
          <cell r="H24">
            <v>1297.27</v>
          </cell>
          <cell r="I24">
            <v>432.37799999999999</v>
          </cell>
          <cell r="J24">
            <v>143.96279999999999</v>
          </cell>
          <cell r="K24">
            <v>0</v>
          </cell>
          <cell r="L24"/>
          <cell r="M24">
            <v>18</v>
          </cell>
          <cell r="N24">
            <v>279.89930715935338</v>
          </cell>
          <cell r="O24">
            <v>299.39303023309486</v>
          </cell>
          <cell r="P24">
            <v>432.37799999999999</v>
          </cell>
          <cell r="Q24">
            <v>719.81399999999996</v>
          </cell>
        </row>
        <row r="25">
          <cell r="A25" t="str">
            <v>2H</v>
          </cell>
          <cell r="B25"/>
          <cell r="C25">
            <v>0</v>
          </cell>
          <cell r="D25">
            <v>0</v>
          </cell>
          <cell r="E25">
            <v>0</v>
          </cell>
          <cell r="F25" t="str">
            <v xml:space="preserve">PICKUP 1T 4X4 CREW CAB EARLY   </v>
          </cell>
          <cell r="G25">
            <v>977.92500000000007</v>
          </cell>
          <cell r="H25">
            <v>994.5</v>
          </cell>
          <cell r="I25">
            <v>331.39800000000002</v>
          </cell>
          <cell r="J25">
            <v>110.40479999999999</v>
          </cell>
          <cell r="K25">
            <v>0</v>
          </cell>
          <cell r="L25"/>
          <cell r="M25">
            <v>19</v>
          </cell>
          <cell r="N25">
            <v>225.84872979214782</v>
          </cell>
          <cell r="O25">
            <v>229.51765520424647</v>
          </cell>
          <cell r="P25">
            <v>331.39800000000002</v>
          </cell>
          <cell r="Q25">
            <v>552.024</v>
          </cell>
        </row>
        <row r="26">
          <cell r="A26" t="str">
            <v>2HH</v>
          </cell>
          <cell r="B26"/>
          <cell r="C26">
            <v>0</v>
          </cell>
          <cell r="D26">
            <v>0</v>
          </cell>
          <cell r="E26">
            <v>0</v>
          </cell>
          <cell r="F26" t="str">
            <v xml:space="preserve">1T DUALLY F/B W/LIFTGATE LATE  </v>
          </cell>
          <cell r="G26">
            <v>1250.4179999999999</v>
          </cell>
          <cell r="H26">
            <v>1306.9939999999999</v>
          </cell>
          <cell r="I26">
            <v>435.69300000000004</v>
          </cell>
          <cell r="J26">
            <v>145.04399999999998</v>
          </cell>
          <cell r="K26">
            <v>0</v>
          </cell>
          <cell r="L26"/>
          <cell r="M26">
            <v>20</v>
          </cell>
          <cell r="N26">
            <v>288.7801385681293</v>
          </cell>
          <cell r="O26">
            <v>301.63720286175857</v>
          </cell>
          <cell r="P26">
            <v>435.69300000000004</v>
          </cell>
          <cell r="Q26">
            <v>725.21999999999991</v>
          </cell>
        </row>
        <row r="27">
          <cell r="A27" t="str">
            <v>2I</v>
          </cell>
          <cell r="B27"/>
          <cell r="C27">
            <v>0</v>
          </cell>
          <cell r="D27">
            <v>0</v>
          </cell>
          <cell r="E27">
            <v>0</v>
          </cell>
          <cell r="F27" t="str">
            <v xml:space="preserve">1T DUALLY F/B W/LIFTGATE EARLY </v>
          </cell>
          <cell r="G27">
            <v>922.89600000000007</v>
          </cell>
          <cell r="H27">
            <v>952.95199999999988</v>
          </cell>
          <cell r="I27">
            <v>317.62800000000004</v>
          </cell>
          <cell r="J27">
            <v>106.08</v>
          </cell>
          <cell r="K27">
            <v>0</v>
          </cell>
          <cell r="L27"/>
          <cell r="M27">
            <v>21</v>
          </cell>
          <cell r="N27">
            <v>213.13995381062358</v>
          </cell>
          <cell r="O27">
            <v>219.92891760904681</v>
          </cell>
          <cell r="P27">
            <v>317.62800000000004</v>
          </cell>
          <cell r="Q27">
            <v>530.4</v>
          </cell>
        </row>
        <row r="28">
          <cell r="A28" t="str">
            <v>2II</v>
          </cell>
          <cell r="B28"/>
          <cell r="C28">
            <v>0</v>
          </cell>
          <cell r="D28">
            <v>0</v>
          </cell>
          <cell r="E28">
            <v>0</v>
          </cell>
          <cell r="F28" t="str">
            <v xml:space="preserve">PICKUP 1T 4X4 EARLY            </v>
          </cell>
          <cell r="G28">
            <v>859.46900000000005</v>
          </cell>
          <cell r="H28">
            <v>925.54800000000012</v>
          </cell>
          <cell r="I28">
            <v>308.49900000000002</v>
          </cell>
          <cell r="J28">
            <v>102.8364</v>
          </cell>
          <cell r="K28">
            <v>0</v>
          </cell>
          <cell r="L28"/>
          <cell r="M28">
            <v>22</v>
          </cell>
          <cell r="N28">
            <v>198.4916859122402</v>
          </cell>
          <cell r="O28">
            <v>213.60443111008541</v>
          </cell>
          <cell r="P28">
            <v>308.49900000000002</v>
          </cell>
          <cell r="Q28">
            <v>514.18200000000002</v>
          </cell>
        </row>
        <row r="29">
          <cell r="A29" t="str">
            <v>2J</v>
          </cell>
          <cell r="B29"/>
          <cell r="C29">
            <v>0</v>
          </cell>
          <cell r="D29">
            <v>0</v>
          </cell>
          <cell r="E29">
            <v>0</v>
          </cell>
          <cell r="F29" t="str">
            <v xml:space="preserve">PICKUP 3/4T W/FLATBED LATE     </v>
          </cell>
          <cell r="G29">
            <v>1022.7880000000001</v>
          </cell>
          <cell r="H29">
            <v>1033.175</v>
          </cell>
          <cell r="I29">
            <v>344.30100000000004</v>
          </cell>
          <cell r="J29">
            <v>114.7398</v>
          </cell>
          <cell r="K29">
            <v>0</v>
          </cell>
          <cell r="L29"/>
          <cell r="M29">
            <v>23</v>
          </cell>
          <cell r="N29">
            <v>236.20969976905315</v>
          </cell>
          <cell r="O29">
            <v>238.44334179552271</v>
          </cell>
          <cell r="P29">
            <v>344.30100000000004</v>
          </cell>
          <cell r="Q29">
            <v>573.69900000000007</v>
          </cell>
        </row>
        <row r="30">
          <cell r="A30" t="str">
            <v>2JJ</v>
          </cell>
          <cell r="B30"/>
          <cell r="C30">
            <v>0</v>
          </cell>
          <cell r="D30">
            <v>0</v>
          </cell>
          <cell r="E30">
            <v>0</v>
          </cell>
          <cell r="F30" t="str">
            <v xml:space="preserve">PICKUP 3/4T 4X4 EXTCAB LATE    </v>
          </cell>
          <cell r="G30">
            <v>1214.174</v>
          </cell>
          <cell r="H30">
            <v>1306.9939999999999</v>
          </cell>
          <cell r="I30">
            <v>435.69300000000004</v>
          </cell>
          <cell r="J30">
            <v>145.38060000000002</v>
          </cell>
          <cell r="K30">
            <v>0</v>
          </cell>
          <cell r="L30"/>
          <cell r="M30">
            <v>24</v>
          </cell>
          <cell r="N30">
            <v>280.40969976905313</v>
          </cell>
          <cell r="O30">
            <v>301.63720286175857</v>
          </cell>
          <cell r="P30">
            <v>435.69300000000004</v>
          </cell>
          <cell r="Q30">
            <v>726.90300000000002</v>
          </cell>
        </row>
        <row r="31">
          <cell r="A31" t="str">
            <v>2J1</v>
          </cell>
          <cell r="B31"/>
          <cell r="C31">
            <v>0</v>
          </cell>
          <cell r="D31">
            <v>0</v>
          </cell>
          <cell r="E31">
            <v>0</v>
          </cell>
          <cell r="F31" t="str">
            <v xml:space="preserve">PICKUP 3/4T 4X4 EXTCAB XLT LAT </v>
          </cell>
          <cell r="G31">
            <v>1233.8430000000001</v>
          </cell>
          <cell r="H31">
            <v>1414.8419999999999</v>
          </cell>
          <cell r="I31">
            <v>471.54599999999994</v>
          </cell>
          <cell r="J31">
            <v>156.95759999999999</v>
          </cell>
          <cell r="K31">
            <v>0</v>
          </cell>
          <cell r="L31"/>
          <cell r="M31">
            <v>25</v>
          </cell>
          <cell r="N31">
            <v>284.95219399538109</v>
          </cell>
          <cell r="O31">
            <v>326.52711747057464</v>
          </cell>
          <cell r="P31">
            <v>471.54599999999994</v>
          </cell>
          <cell r="Q31">
            <v>784.7879999999999</v>
          </cell>
        </row>
        <row r="32">
          <cell r="A32" t="str">
            <v>2J2</v>
          </cell>
          <cell r="B32"/>
          <cell r="C32">
            <v>0</v>
          </cell>
          <cell r="D32">
            <v>0</v>
          </cell>
          <cell r="E32">
            <v>0</v>
          </cell>
          <cell r="F32" t="str">
            <v xml:space="preserve">PICKUP 3/4T 4X4 CREW LARIAT DL </v>
          </cell>
          <cell r="G32">
            <v>1352.962</v>
          </cell>
          <cell r="H32">
            <v>1352.962</v>
          </cell>
          <cell r="I32">
            <v>450.99300000000005</v>
          </cell>
          <cell r="J32">
            <v>150.46019999999999</v>
          </cell>
          <cell r="K32">
            <v>0</v>
          </cell>
          <cell r="L32"/>
          <cell r="M32">
            <v>26</v>
          </cell>
          <cell r="N32">
            <v>312.46235565819859</v>
          </cell>
          <cell r="O32">
            <v>312.24601892453262</v>
          </cell>
          <cell r="P32">
            <v>450.99300000000005</v>
          </cell>
          <cell r="Q32">
            <v>752.30099999999993</v>
          </cell>
        </row>
        <row r="33">
          <cell r="A33" t="str">
            <v>2K</v>
          </cell>
          <cell r="B33"/>
          <cell r="C33">
            <v>0</v>
          </cell>
          <cell r="D33">
            <v>0</v>
          </cell>
          <cell r="E33">
            <v>0</v>
          </cell>
          <cell r="F33" t="str">
            <v xml:space="preserve">PICKUP 3/4T 4X4 W/FLATBED LATE </v>
          </cell>
          <cell r="G33">
            <v>1144.559</v>
          </cell>
          <cell r="H33">
            <v>1179.9190000000001</v>
          </cell>
          <cell r="I33">
            <v>393.15899999999999</v>
          </cell>
          <cell r="J33">
            <v>130.97819999999999</v>
          </cell>
          <cell r="K33">
            <v>0</v>
          </cell>
          <cell r="L33"/>
          <cell r="M33">
            <v>27</v>
          </cell>
          <cell r="N33">
            <v>264.33233256351036</v>
          </cell>
          <cell r="O33">
            <v>272.30994691899377</v>
          </cell>
          <cell r="P33">
            <v>393.15899999999999</v>
          </cell>
          <cell r="Q33">
            <v>654.89099999999996</v>
          </cell>
        </row>
        <row r="34">
          <cell r="A34" t="str">
            <v>2KK</v>
          </cell>
          <cell r="B34"/>
          <cell r="C34">
            <v>0</v>
          </cell>
          <cell r="D34">
            <v>0</v>
          </cell>
          <cell r="E34">
            <v>0</v>
          </cell>
          <cell r="F34" t="str">
            <v xml:space="preserve">PICKUP 1T 4X4 W/FLATBED LATE   </v>
          </cell>
          <cell r="G34">
            <v>1256.385</v>
          </cell>
          <cell r="H34">
            <v>1315.8340000000001</v>
          </cell>
          <cell r="I34">
            <v>438.65100000000007</v>
          </cell>
          <cell r="J34">
            <v>146.45160000000001</v>
          </cell>
          <cell r="K34">
            <v>0</v>
          </cell>
          <cell r="L34"/>
          <cell r="M34">
            <v>28</v>
          </cell>
          <cell r="N34">
            <v>290.15819861431868</v>
          </cell>
          <cell r="O34">
            <v>303.67735979690747</v>
          </cell>
          <cell r="P34">
            <v>438.65100000000007</v>
          </cell>
          <cell r="Q34">
            <v>732.25800000000004</v>
          </cell>
        </row>
        <row r="35">
          <cell r="A35" t="str">
            <v>2L</v>
          </cell>
          <cell r="B35"/>
          <cell r="C35">
            <v>0</v>
          </cell>
          <cell r="D35">
            <v>0</v>
          </cell>
          <cell r="E35">
            <v>0</v>
          </cell>
          <cell r="F35" t="str">
            <v xml:space="preserve">PICKUP 3/4T 4X4 XCAB HD LATE   </v>
          </cell>
          <cell r="G35">
            <v>1345.6690000000001</v>
          </cell>
          <cell r="H35">
            <v>1389.8689999999999</v>
          </cell>
          <cell r="I35">
            <v>463.23300000000006</v>
          </cell>
          <cell r="J35">
            <v>154.79519999999999</v>
          </cell>
          <cell r="K35">
            <v>0</v>
          </cell>
          <cell r="L35"/>
          <cell r="M35">
            <v>29</v>
          </cell>
          <cell r="N35">
            <v>310.77806004618941</v>
          </cell>
          <cell r="O35">
            <v>320.76367412877909</v>
          </cell>
          <cell r="P35">
            <v>463.23300000000006</v>
          </cell>
          <cell r="Q35">
            <v>773.976</v>
          </cell>
        </row>
        <row r="36">
          <cell r="A36" t="str">
            <v>2LL</v>
          </cell>
          <cell r="B36"/>
          <cell r="C36">
            <v>0</v>
          </cell>
          <cell r="D36">
            <v>0</v>
          </cell>
          <cell r="E36">
            <v>0</v>
          </cell>
          <cell r="F36" t="str">
            <v xml:space="preserve">PICKUP 1T 4X4 CREWCAB UTIL HD  </v>
          </cell>
          <cell r="G36">
            <v>1545.4530000000002</v>
          </cell>
          <cell r="H36">
            <v>1587.222</v>
          </cell>
          <cell r="I36">
            <v>529.07399999999996</v>
          </cell>
          <cell r="J36">
            <v>176.43959999999998</v>
          </cell>
          <cell r="K36">
            <v>0</v>
          </cell>
          <cell r="L36"/>
          <cell r="M36">
            <v>30</v>
          </cell>
          <cell r="N36">
            <v>356.91755196304854</v>
          </cell>
          <cell r="O36">
            <v>366.31017770597737</v>
          </cell>
          <cell r="P36">
            <v>529.07399999999996</v>
          </cell>
          <cell r="Q36">
            <v>882.19799999999987</v>
          </cell>
        </row>
        <row r="37">
          <cell r="A37" t="str">
            <v>2L1</v>
          </cell>
          <cell r="B37"/>
          <cell r="C37">
            <v>0</v>
          </cell>
          <cell r="D37">
            <v>0</v>
          </cell>
          <cell r="E37">
            <v>0</v>
          </cell>
          <cell r="F37" t="str">
            <v xml:space="preserve">PICKUP 3/4T 4X4 XCAB HD XLT    </v>
          </cell>
          <cell r="G37">
            <v>1399.5929999999998</v>
          </cell>
          <cell r="H37">
            <v>1444.0140000000001</v>
          </cell>
          <cell r="I37">
            <v>481.28700000000003</v>
          </cell>
          <cell r="J37">
            <v>160.2012</v>
          </cell>
          <cell r="K37">
            <v>0</v>
          </cell>
          <cell r="L37"/>
          <cell r="M37">
            <v>31</v>
          </cell>
          <cell r="N37">
            <v>323.23163972286369</v>
          </cell>
          <cell r="O37">
            <v>333.25963535656592</v>
          </cell>
          <cell r="P37">
            <v>481.28700000000003</v>
          </cell>
          <cell r="Q37">
            <v>801.00599999999997</v>
          </cell>
        </row>
        <row r="38">
          <cell r="A38" t="str">
            <v>2L2</v>
          </cell>
          <cell r="B38"/>
          <cell r="C38">
            <v>0</v>
          </cell>
          <cell r="D38">
            <v>0</v>
          </cell>
          <cell r="E38">
            <v>0</v>
          </cell>
          <cell r="F38" t="str">
            <v xml:space="preserve">PICKUP 1T 4X4 XCAB XLT LATE    </v>
          </cell>
          <cell r="G38">
            <v>1461.4729999999997</v>
          </cell>
          <cell r="H38">
            <v>1569.5420000000001</v>
          </cell>
          <cell r="I38">
            <v>523.15800000000002</v>
          </cell>
          <cell r="J38">
            <v>174.267</v>
          </cell>
          <cell r="K38">
            <v>0</v>
          </cell>
          <cell r="L38"/>
          <cell r="M38">
            <v>32</v>
          </cell>
          <cell r="N38">
            <v>337.52263279445719</v>
          </cell>
          <cell r="O38">
            <v>362.22986383567968</v>
          </cell>
          <cell r="P38">
            <v>523.15800000000002</v>
          </cell>
          <cell r="Q38">
            <v>871.33500000000004</v>
          </cell>
        </row>
        <row r="39">
          <cell r="A39" t="str">
            <v>2M</v>
          </cell>
          <cell r="B39"/>
          <cell r="C39">
            <v>0</v>
          </cell>
          <cell r="D39">
            <v>0</v>
          </cell>
          <cell r="E39">
            <v>0</v>
          </cell>
          <cell r="F39" t="str">
            <v xml:space="preserve">PICKUP 1/2T 4X4 XCAB XLT LATE  </v>
          </cell>
          <cell r="G39">
            <v>1020.578</v>
          </cell>
          <cell r="H39">
            <v>1052.1809999999998</v>
          </cell>
          <cell r="I39">
            <v>350.67600000000004</v>
          </cell>
          <cell r="J39">
            <v>116.72880000000001</v>
          </cell>
          <cell r="K39">
            <v>0</v>
          </cell>
          <cell r="L39"/>
          <cell r="M39">
            <v>33</v>
          </cell>
          <cell r="N39">
            <v>235.69930715935334</v>
          </cell>
          <cell r="O39">
            <v>242.82967920609272</v>
          </cell>
          <cell r="P39">
            <v>350.67600000000004</v>
          </cell>
          <cell r="Q39">
            <v>583.64400000000001</v>
          </cell>
        </row>
        <row r="40">
          <cell r="A40" t="str">
            <v>2MM</v>
          </cell>
          <cell r="B40"/>
          <cell r="C40">
            <v>0</v>
          </cell>
          <cell r="D40">
            <v>0</v>
          </cell>
          <cell r="E40">
            <v>0</v>
          </cell>
          <cell r="F40" t="str">
            <v xml:space="preserve">PICKUP 1/2T 4X4 XCAB EARLY     </v>
          </cell>
          <cell r="G40">
            <v>714.27199999999993</v>
          </cell>
          <cell r="H40">
            <v>811.95400000000006</v>
          </cell>
          <cell r="I40">
            <v>270.65699999999998</v>
          </cell>
          <cell r="J40">
            <v>89.8416</v>
          </cell>
          <cell r="K40">
            <v>0</v>
          </cell>
          <cell r="L40"/>
          <cell r="M40">
            <v>34</v>
          </cell>
          <cell r="N40">
            <v>164.95889145496534</v>
          </cell>
          <cell r="O40">
            <v>187.38841449342257</v>
          </cell>
          <cell r="P40">
            <v>270.65699999999998</v>
          </cell>
          <cell r="Q40">
            <v>449.20799999999997</v>
          </cell>
        </row>
        <row r="41">
          <cell r="A41" t="str">
            <v>2M1</v>
          </cell>
          <cell r="B41"/>
          <cell r="C41">
            <v>0</v>
          </cell>
          <cell r="D41">
            <v>0</v>
          </cell>
          <cell r="E41">
            <v>0</v>
          </cell>
          <cell r="F41" t="str">
            <v xml:space="preserve">PICKUP 1/2T 4X4 CREWCAB XLT    </v>
          </cell>
          <cell r="G41">
            <v>1020.578</v>
          </cell>
          <cell r="H41">
            <v>1052.1809999999998</v>
          </cell>
          <cell r="I41">
            <v>350.72699999999998</v>
          </cell>
          <cell r="J41">
            <v>116.90220000000001</v>
          </cell>
          <cell r="K41">
            <v>0</v>
          </cell>
          <cell r="L41"/>
          <cell r="M41">
            <v>35</v>
          </cell>
          <cell r="N41">
            <v>235.69930715935334</v>
          </cell>
          <cell r="O41">
            <v>242.82967920609272</v>
          </cell>
          <cell r="P41">
            <v>350.72699999999998</v>
          </cell>
          <cell r="Q41">
            <v>584.51100000000008</v>
          </cell>
        </row>
        <row r="42">
          <cell r="A42" t="str">
            <v>2N</v>
          </cell>
          <cell r="B42"/>
          <cell r="C42">
            <v>0</v>
          </cell>
          <cell r="D42">
            <v>0</v>
          </cell>
          <cell r="E42">
            <v>0</v>
          </cell>
          <cell r="F42" t="str">
            <v xml:space="preserve">1T MECHANIC TK 4X4 LATE        </v>
          </cell>
          <cell r="G42">
            <v>1120.249</v>
          </cell>
          <cell r="H42">
            <v>1307.6569999999999</v>
          </cell>
          <cell r="I42">
            <v>435.84599999999995</v>
          </cell>
          <cell r="J42">
            <v>145.04399999999998</v>
          </cell>
          <cell r="K42">
            <v>0</v>
          </cell>
          <cell r="L42"/>
          <cell r="M42">
            <v>36</v>
          </cell>
          <cell r="N42">
            <v>258.71801385681295</v>
          </cell>
          <cell r="O42">
            <v>301.79021463189474</v>
          </cell>
          <cell r="P42">
            <v>435.84599999999995</v>
          </cell>
          <cell r="Q42">
            <v>725.21999999999991</v>
          </cell>
        </row>
        <row r="43">
          <cell r="A43" t="str">
            <v>2NN</v>
          </cell>
          <cell r="B43"/>
          <cell r="C43">
            <v>0</v>
          </cell>
          <cell r="D43">
            <v>0</v>
          </cell>
          <cell r="E43">
            <v>0</v>
          </cell>
          <cell r="F43" t="str">
            <v xml:space="preserve">1T 4X4 CREWCAB UTILITY LATE    </v>
          </cell>
          <cell r="G43">
            <v>1512.3030000000001</v>
          </cell>
          <cell r="H43">
            <v>1591.6419999999998</v>
          </cell>
          <cell r="I43">
            <v>530.60400000000004</v>
          </cell>
          <cell r="J43">
            <v>177.22499999999999</v>
          </cell>
          <cell r="K43">
            <v>0</v>
          </cell>
          <cell r="L43"/>
          <cell r="M43">
            <v>37</v>
          </cell>
          <cell r="N43">
            <v>349.26166281755201</v>
          </cell>
          <cell r="O43">
            <v>367.33025617355173</v>
          </cell>
          <cell r="P43">
            <v>530.60400000000004</v>
          </cell>
          <cell r="Q43">
            <v>886.125</v>
          </cell>
        </row>
        <row r="44">
          <cell r="A44" t="str">
            <v>2N1</v>
          </cell>
          <cell r="B44"/>
          <cell r="C44">
            <v>0</v>
          </cell>
          <cell r="D44">
            <v>0</v>
          </cell>
          <cell r="E44">
            <v>0</v>
          </cell>
          <cell r="F44" t="str">
            <v xml:space="preserve">1T 4X4 REG CAB FLATBED WINCH   </v>
          </cell>
          <cell r="G44">
            <v>1698.164</v>
          </cell>
          <cell r="H44">
            <v>1698.164</v>
          </cell>
          <cell r="I44">
            <v>565.99800000000005</v>
          </cell>
          <cell r="J44">
            <v>188.8938</v>
          </cell>
          <cell r="K44">
            <v>0</v>
          </cell>
          <cell r="L44"/>
          <cell r="M44">
            <v>38</v>
          </cell>
          <cell r="N44">
            <v>392.18568129330254</v>
          </cell>
          <cell r="O44">
            <v>391.91414724209551</v>
          </cell>
          <cell r="P44">
            <v>565.99800000000005</v>
          </cell>
          <cell r="Q44">
            <v>944.46900000000005</v>
          </cell>
        </row>
        <row r="45">
          <cell r="A45" t="str">
            <v>2N2</v>
          </cell>
          <cell r="B45"/>
          <cell r="C45">
            <v>0</v>
          </cell>
          <cell r="D45">
            <v>0</v>
          </cell>
          <cell r="E45">
            <v>0</v>
          </cell>
          <cell r="F45" t="str">
            <v xml:space="preserve">1T 4X4 CREWCAB FLATBED WINCH   </v>
          </cell>
          <cell r="G45">
            <v>1724.4630000000004</v>
          </cell>
          <cell r="H45">
            <v>1724.4630000000004</v>
          </cell>
          <cell r="I45">
            <v>574.82099999999991</v>
          </cell>
          <cell r="J45">
            <v>192.0762</v>
          </cell>
          <cell r="K45">
            <v>0</v>
          </cell>
          <cell r="L45"/>
          <cell r="M45">
            <v>39</v>
          </cell>
          <cell r="N45">
            <v>398.25935334872986</v>
          </cell>
          <cell r="O45">
            <v>397.98361412416347</v>
          </cell>
          <cell r="P45">
            <v>574.82099999999991</v>
          </cell>
          <cell r="Q45">
            <v>960.38099999999997</v>
          </cell>
        </row>
        <row r="46">
          <cell r="A46" t="str">
            <v>2N3</v>
          </cell>
          <cell r="B46"/>
          <cell r="C46">
            <v>0</v>
          </cell>
          <cell r="D46">
            <v>0</v>
          </cell>
          <cell r="E46">
            <v>0</v>
          </cell>
          <cell r="F46" t="str">
            <v xml:space="preserve">1T 4X4 CREWCAB UTIL W/CAPSTAN  </v>
          </cell>
          <cell r="G46">
            <v>1591.6419999999998</v>
          </cell>
          <cell r="H46">
            <v>1681.8100000000002</v>
          </cell>
          <cell r="I46">
            <v>560.69399999999996</v>
          </cell>
          <cell r="J46">
            <v>186.77220000000003</v>
          </cell>
          <cell r="K46">
            <v>0</v>
          </cell>
          <cell r="L46"/>
          <cell r="M46">
            <v>40</v>
          </cell>
          <cell r="N46">
            <v>367.58475750577361</v>
          </cell>
          <cell r="O46">
            <v>388.13985691207017</v>
          </cell>
          <cell r="P46">
            <v>560.69399999999996</v>
          </cell>
          <cell r="Q46">
            <v>933.8610000000001</v>
          </cell>
        </row>
        <row r="47">
          <cell r="A47" t="str">
            <v>2N4</v>
          </cell>
          <cell r="B47"/>
          <cell r="C47">
            <v>0</v>
          </cell>
          <cell r="D47">
            <v>0</v>
          </cell>
          <cell r="E47">
            <v>0</v>
          </cell>
          <cell r="F47" t="str">
            <v xml:space="preserve">1T 4X4 CREWCAB UTILITY W/WINCH </v>
          </cell>
          <cell r="G47">
            <v>1724.4630000000004</v>
          </cell>
          <cell r="H47">
            <v>1805.3490000000002</v>
          </cell>
          <cell r="I47">
            <v>601.79999999999995</v>
          </cell>
          <cell r="J47">
            <v>200.5728</v>
          </cell>
          <cell r="K47">
            <v>0</v>
          </cell>
          <cell r="L47"/>
          <cell r="M47">
            <v>41</v>
          </cell>
          <cell r="N47">
            <v>398.25935334872986</v>
          </cell>
          <cell r="O47">
            <v>416.65105008077546</v>
          </cell>
          <cell r="P47">
            <v>601.79999999999995</v>
          </cell>
          <cell r="Q47">
            <v>1002.864</v>
          </cell>
        </row>
        <row r="48">
          <cell r="A48" t="str">
            <v>2N5</v>
          </cell>
          <cell r="B48"/>
          <cell r="C48">
            <v>0</v>
          </cell>
          <cell r="D48">
            <v>0</v>
          </cell>
          <cell r="E48">
            <v>0</v>
          </cell>
          <cell r="F48" t="str">
            <v xml:space="preserve">1T 4X4 CREWCAB FLATBED LATE    </v>
          </cell>
          <cell r="G48">
            <v>1496.3909999999998</v>
          </cell>
          <cell r="H48">
            <v>1575.951</v>
          </cell>
          <cell r="I48">
            <v>525.29999999999995</v>
          </cell>
          <cell r="J48">
            <v>175.10339999999999</v>
          </cell>
          <cell r="K48">
            <v>0</v>
          </cell>
          <cell r="L48"/>
          <cell r="M48">
            <v>42</v>
          </cell>
          <cell r="N48">
            <v>345.58683602771356</v>
          </cell>
          <cell r="O48">
            <v>363.70897761366257</v>
          </cell>
          <cell r="P48">
            <v>525.29999999999995</v>
          </cell>
          <cell r="Q48">
            <v>875.51699999999994</v>
          </cell>
        </row>
        <row r="49">
          <cell r="A49" t="str">
            <v>2N6</v>
          </cell>
          <cell r="B49"/>
          <cell r="C49">
            <v>0</v>
          </cell>
          <cell r="D49">
            <v>0</v>
          </cell>
          <cell r="E49">
            <v>0</v>
          </cell>
          <cell r="F49" t="str">
            <v xml:space="preserve">1T 4X4 CREWCAB ENCLD UTL WINCH </v>
          </cell>
          <cell r="G49">
            <v>1724.4630000000004</v>
          </cell>
          <cell r="H49">
            <v>1805.1280000000004</v>
          </cell>
          <cell r="I49">
            <v>601.69799999999998</v>
          </cell>
          <cell r="J49">
            <v>200.5728</v>
          </cell>
          <cell r="K49">
            <v>0</v>
          </cell>
          <cell r="L49"/>
          <cell r="M49">
            <v>43</v>
          </cell>
          <cell r="N49">
            <v>398.25935334872986</v>
          </cell>
          <cell r="O49">
            <v>416.60004615739678</v>
          </cell>
          <cell r="P49">
            <v>601.69799999999998</v>
          </cell>
          <cell r="Q49">
            <v>1002.864</v>
          </cell>
        </row>
        <row r="50">
          <cell r="A50" t="str">
            <v>2N7</v>
          </cell>
          <cell r="B50"/>
          <cell r="C50">
            <v>0</v>
          </cell>
          <cell r="D50">
            <v>0</v>
          </cell>
          <cell r="E50">
            <v>0</v>
          </cell>
          <cell r="F50" t="str">
            <v xml:space="preserve">1T 4X4 CREWCAB W/CANOPY        </v>
          </cell>
          <cell r="G50">
            <v>1606.2280000000001</v>
          </cell>
          <cell r="H50">
            <v>1708.33</v>
          </cell>
          <cell r="I50">
            <v>569.51700000000005</v>
          </cell>
          <cell r="J50">
            <v>189.83220000000003</v>
          </cell>
          <cell r="K50">
            <v>0</v>
          </cell>
          <cell r="L50"/>
          <cell r="M50">
            <v>44</v>
          </cell>
          <cell r="N50">
            <v>370.95334872979214</v>
          </cell>
          <cell r="O50">
            <v>394.2603277175167</v>
          </cell>
          <cell r="P50">
            <v>569.51700000000005</v>
          </cell>
          <cell r="Q50">
            <v>949.16100000000017</v>
          </cell>
        </row>
        <row r="51">
          <cell r="A51" t="str">
            <v>2O</v>
          </cell>
          <cell r="B51"/>
          <cell r="C51">
            <v>0</v>
          </cell>
          <cell r="D51">
            <v>0</v>
          </cell>
          <cell r="E51">
            <v>0</v>
          </cell>
          <cell r="F51" t="str">
            <v xml:space="preserve">1T 4X4 CREWCAB UTILITY EARLY   </v>
          </cell>
          <cell r="G51">
            <v>835.15899999999999</v>
          </cell>
          <cell r="H51">
            <v>859.02699999999993</v>
          </cell>
          <cell r="I51">
            <v>286.416</v>
          </cell>
          <cell r="J51">
            <v>95.257800000000003</v>
          </cell>
          <cell r="K51">
            <v>0</v>
          </cell>
          <cell r="L51"/>
          <cell r="M51">
            <v>45</v>
          </cell>
          <cell r="N51">
            <v>192.87736720554273</v>
          </cell>
          <cell r="O51">
            <v>198.2522501730902</v>
          </cell>
          <cell r="P51">
            <v>286.416</v>
          </cell>
          <cell r="Q51">
            <v>476.28899999999999</v>
          </cell>
        </row>
        <row r="52">
          <cell r="A52" t="str">
            <v>2OO</v>
          </cell>
          <cell r="B52"/>
          <cell r="C52">
            <v>0</v>
          </cell>
          <cell r="D52">
            <v>0</v>
          </cell>
          <cell r="E52">
            <v>0</v>
          </cell>
          <cell r="F52" t="str">
            <v xml:space="preserve">1T MECHANIC TRUCK 4X2 LATE     </v>
          </cell>
          <cell r="G52">
            <v>1082.2369999999999</v>
          </cell>
          <cell r="H52">
            <v>1298.8170000000002</v>
          </cell>
          <cell r="I52">
            <v>432.93900000000002</v>
          </cell>
          <cell r="J52">
            <v>144.31980000000001</v>
          </cell>
          <cell r="K52">
            <v>0</v>
          </cell>
          <cell r="L52"/>
          <cell r="M52">
            <v>46</v>
          </cell>
          <cell r="N52">
            <v>249.93926096997686</v>
          </cell>
          <cell r="O52">
            <v>299.75005769674596</v>
          </cell>
          <cell r="P52">
            <v>432.93900000000002</v>
          </cell>
          <cell r="Q52">
            <v>721.59900000000005</v>
          </cell>
        </row>
        <row r="53">
          <cell r="A53" t="str">
            <v>2P</v>
          </cell>
          <cell r="B53"/>
          <cell r="C53">
            <v>0</v>
          </cell>
          <cell r="D53">
            <v>0</v>
          </cell>
          <cell r="E53">
            <v>0</v>
          </cell>
          <cell r="F53" t="str">
            <v xml:space="preserve">PICKUP 1/2T 4X2 EXTCAB LATE    </v>
          </cell>
          <cell r="G53">
            <v>773.94200000000012</v>
          </cell>
          <cell r="H53">
            <v>852.61799999999994</v>
          </cell>
          <cell r="I53">
            <v>284.17200000000003</v>
          </cell>
          <cell r="J53">
            <v>95.257800000000003</v>
          </cell>
          <cell r="K53">
            <v>0</v>
          </cell>
          <cell r="L53"/>
          <cell r="M53">
            <v>47</v>
          </cell>
          <cell r="N53">
            <v>178.73949191685915</v>
          </cell>
          <cell r="O53">
            <v>196.77313639510729</v>
          </cell>
          <cell r="P53">
            <v>284.17200000000003</v>
          </cell>
          <cell r="Q53">
            <v>476.28899999999999</v>
          </cell>
        </row>
        <row r="54">
          <cell r="A54" t="str">
            <v>2PP</v>
          </cell>
          <cell r="B54"/>
          <cell r="C54">
            <v>0</v>
          </cell>
          <cell r="D54">
            <v>0</v>
          </cell>
          <cell r="E54">
            <v>0</v>
          </cell>
          <cell r="F54" t="str">
            <v xml:space="preserve">1T MECHANIC TK 4X4 EARLY       </v>
          </cell>
          <cell r="G54">
            <v>903.88999999999987</v>
          </cell>
          <cell r="H54">
            <v>1084.6679999999999</v>
          </cell>
          <cell r="I54">
            <v>361.53899999999999</v>
          </cell>
          <cell r="J54">
            <v>120.14580000000001</v>
          </cell>
          <cell r="K54">
            <v>0</v>
          </cell>
          <cell r="L54"/>
          <cell r="M54">
            <v>48</v>
          </cell>
          <cell r="N54">
            <v>208.75057736720552</v>
          </cell>
          <cell r="O54">
            <v>250.32725594276479</v>
          </cell>
          <cell r="P54">
            <v>361.53899999999999</v>
          </cell>
          <cell r="Q54">
            <v>600.72900000000004</v>
          </cell>
        </row>
        <row r="55">
          <cell r="A55" t="str">
            <v>2Q</v>
          </cell>
          <cell r="B55"/>
          <cell r="C55">
            <v>0</v>
          </cell>
          <cell r="D55">
            <v>0</v>
          </cell>
          <cell r="E55">
            <v>0</v>
          </cell>
          <cell r="F55" t="str">
            <v xml:space="preserve">1 T MECHANIC TRUCK 4X2 EARLY   </v>
          </cell>
          <cell r="G55">
            <v>865.87800000000004</v>
          </cell>
          <cell r="H55">
            <v>1039.1420000000001</v>
          </cell>
          <cell r="I55">
            <v>346.39200000000005</v>
          </cell>
          <cell r="J55">
            <v>115.821</v>
          </cell>
          <cell r="K55">
            <v>0</v>
          </cell>
          <cell r="L55"/>
          <cell r="M55">
            <v>49</v>
          </cell>
          <cell r="N55">
            <v>199.97182448036952</v>
          </cell>
          <cell r="O55">
            <v>239.82044772674823</v>
          </cell>
          <cell r="P55">
            <v>346.39200000000005</v>
          </cell>
          <cell r="Q55">
            <v>579.10500000000002</v>
          </cell>
        </row>
        <row r="56">
          <cell r="A56" t="str">
            <v>2QQ</v>
          </cell>
          <cell r="B56"/>
          <cell r="C56">
            <v>0</v>
          </cell>
          <cell r="D56">
            <v>0</v>
          </cell>
          <cell r="E56">
            <v>0</v>
          </cell>
          <cell r="F56" t="str">
            <v xml:space="preserve">PICKUP 3/4T 4X2 EXT CAB LATE   </v>
          </cell>
          <cell r="G56">
            <v>1163.5650000000001</v>
          </cell>
          <cell r="H56">
            <v>1320.4750000000001</v>
          </cell>
          <cell r="I56">
            <v>440.18100000000004</v>
          </cell>
          <cell r="J56">
            <v>147.2064</v>
          </cell>
          <cell r="K56">
            <v>0</v>
          </cell>
          <cell r="L56"/>
          <cell r="M56">
            <v>50</v>
          </cell>
          <cell r="N56">
            <v>268.72170900692839</v>
          </cell>
          <cell r="O56">
            <v>304.74844218786063</v>
          </cell>
          <cell r="P56">
            <v>440.18100000000004</v>
          </cell>
          <cell r="Q56">
            <v>736.03200000000004</v>
          </cell>
        </row>
        <row r="57">
          <cell r="A57" t="str">
            <v>2R</v>
          </cell>
          <cell r="B57"/>
          <cell r="C57">
            <v>0</v>
          </cell>
          <cell r="D57">
            <v>0</v>
          </cell>
          <cell r="E57">
            <v>0</v>
          </cell>
          <cell r="F57" t="str">
            <v xml:space="preserve">PICKUP 3/4T UTIL 4X4 LATE GAS  </v>
          </cell>
          <cell r="G57">
            <v>1133.067</v>
          </cell>
          <cell r="H57">
            <v>1302.7950000000001</v>
          </cell>
          <cell r="I57">
            <v>434.36700000000002</v>
          </cell>
          <cell r="J57">
            <v>145.04399999999998</v>
          </cell>
          <cell r="K57">
            <v>0</v>
          </cell>
          <cell r="L57"/>
          <cell r="M57">
            <v>51</v>
          </cell>
          <cell r="N57">
            <v>261.67829099307158</v>
          </cell>
          <cell r="O57">
            <v>300.66812831756289</v>
          </cell>
          <cell r="P57">
            <v>434.36700000000002</v>
          </cell>
          <cell r="Q57">
            <v>725.21999999999991</v>
          </cell>
        </row>
        <row r="58">
          <cell r="A58" t="str">
            <v>2RR</v>
          </cell>
          <cell r="B58"/>
          <cell r="C58">
            <v>0</v>
          </cell>
          <cell r="D58">
            <v>0</v>
          </cell>
          <cell r="E58">
            <v>0</v>
          </cell>
          <cell r="F58" t="str">
            <v xml:space="preserve">PICKUP 3/4T UTIL4X4 EARLY GAS  </v>
          </cell>
          <cell r="G58">
            <v>958.47699999999998</v>
          </cell>
          <cell r="H58">
            <v>1100.58</v>
          </cell>
          <cell r="I58">
            <v>366.79200000000003</v>
          </cell>
          <cell r="J58">
            <v>122.3184</v>
          </cell>
          <cell r="K58">
            <v>0</v>
          </cell>
          <cell r="L58"/>
          <cell r="M58">
            <v>52</v>
          </cell>
          <cell r="N58">
            <v>221.35727482678982</v>
          </cell>
          <cell r="O58">
            <v>253.99953842603276</v>
          </cell>
          <cell r="P58">
            <v>366.79200000000003</v>
          </cell>
          <cell r="Q58">
            <v>611.59199999999998</v>
          </cell>
        </row>
        <row r="59">
          <cell r="A59" t="str">
            <v>2S</v>
          </cell>
          <cell r="B59"/>
          <cell r="C59">
            <v>0</v>
          </cell>
          <cell r="D59">
            <v>0</v>
          </cell>
          <cell r="E59">
            <v>0</v>
          </cell>
          <cell r="F59" t="str">
            <v xml:space="preserve">PICKUP 3/4T 4X4 EXT CAB DIESEL </v>
          </cell>
          <cell r="G59">
            <v>1251.0810000000001</v>
          </cell>
          <cell r="H59">
            <v>1363.7909999999999</v>
          </cell>
          <cell r="I59">
            <v>454.56299999999999</v>
          </cell>
          <cell r="J59">
            <v>151.54139999999998</v>
          </cell>
          <cell r="K59">
            <v>0</v>
          </cell>
          <cell r="L59"/>
          <cell r="M59">
            <v>53</v>
          </cell>
          <cell r="N59">
            <v>288.93325635103929</v>
          </cell>
          <cell r="O59">
            <v>314.74521117008999</v>
          </cell>
          <cell r="P59">
            <v>454.56299999999999</v>
          </cell>
          <cell r="Q59">
            <v>757.70699999999988</v>
          </cell>
        </row>
        <row r="60">
          <cell r="A60" t="str">
            <v>2SS</v>
          </cell>
          <cell r="B60"/>
          <cell r="C60">
            <v>0</v>
          </cell>
          <cell r="D60">
            <v>0</v>
          </cell>
          <cell r="E60">
            <v>0</v>
          </cell>
          <cell r="F60" t="str">
            <v xml:space="preserve">PICKUP 1/2T 4X4 EXTCAB LATE    </v>
          </cell>
          <cell r="G60">
            <v>980.57699999999988</v>
          </cell>
          <cell r="H60">
            <v>1013.506</v>
          </cell>
          <cell r="I60">
            <v>337.82399999999996</v>
          </cell>
          <cell r="J60">
            <v>112.48560000000001</v>
          </cell>
          <cell r="K60">
            <v>0</v>
          </cell>
          <cell r="L60"/>
          <cell r="M60">
            <v>54</v>
          </cell>
          <cell r="N60">
            <v>226.46120092378749</v>
          </cell>
          <cell r="O60">
            <v>233.9039926148165</v>
          </cell>
          <cell r="P60">
            <v>337.82399999999996</v>
          </cell>
          <cell r="Q60">
            <v>562.428</v>
          </cell>
        </row>
        <row r="61">
          <cell r="A61" t="str">
            <v>2S1</v>
          </cell>
          <cell r="B61"/>
          <cell r="C61">
            <v>0</v>
          </cell>
          <cell r="D61">
            <v>0</v>
          </cell>
          <cell r="E61">
            <v>0</v>
          </cell>
          <cell r="F61" t="str">
            <v xml:space="preserve">PICKUP 1/2T 4X4 CREWCAB XL     </v>
          </cell>
          <cell r="G61">
            <v>1020.578</v>
          </cell>
          <cell r="H61">
            <v>1052.1809999999998</v>
          </cell>
          <cell r="I61">
            <v>350.72699999999998</v>
          </cell>
          <cell r="J61">
            <v>116.90220000000001</v>
          </cell>
          <cell r="K61">
            <v>0</v>
          </cell>
          <cell r="L61"/>
          <cell r="M61">
            <v>55</v>
          </cell>
          <cell r="N61">
            <v>235.69930715935334</v>
          </cell>
          <cell r="O61">
            <v>242.82967920609272</v>
          </cell>
          <cell r="P61">
            <v>350.72699999999998</v>
          </cell>
          <cell r="Q61">
            <v>584.51100000000008</v>
          </cell>
        </row>
        <row r="62">
          <cell r="A62" t="str">
            <v>2T</v>
          </cell>
          <cell r="B62"/>
          <cell r="C62">
            <v>0</v>
          </cell>
          <cell r="D62">
            <v>0</v>
          </cell>
          <cell r="E62">
            <v>0</v>
          </cell>
          <cell r="F62" t="str">
            <v xml:space="preserve">CREWCAB 1T 4X4 FLATBED EARLY   </v>
          </cell>
          <cell r="G62">
            <v>933.72499999999991</v>
          </cell>
          <cell r="H62">
            <v>984.55499999999984</v>
          </cell>
          <cell r="I62">
            <v>328.13400000000001</v>
          </cell>
          <cell r="J62">
            <v>109.32360000000001</v>
          </cell>
          <cell r="K62">
            <v>0</v>
          </cell>
          <cell r="L62"/>
          <cell r="M62">
            <v>56</v>
          </cell>
          <cell r="N62">
            <v>215.6408775981524</v>
          </cell>
          <cell r="O62">
            <v>227.22247865220396</v>
          </cell>
          <cell r="P62">
            <v>328.13400000000001</v>
          </cell>
          <cell r="Q62">
            <v>546.61800000000005</v>
          </cell>
        </row>
        <row r="63">
          <cell r="A63" t="str">
            <v>2TT</v>
          </cell>
          <cell r="B63"/>
          <cell r="C63">
            <v>0</v>
          </cell>
          <cell r="D63">
            <v>0</v>
          </cell>
          <cell r="E63">
            <v>0</v>
          </cell>
          <cell r="F63" t="str">
            <v xml:space="preserve">CREWCAB 1T 4X2 FLATBED LATE    </v>
          </cell>
          <cell r="G63">
            <v>1136.6030000000001</v>
          </cell>
          <cell r="H63">
            <v>1193.3999999999999</v>
          </cell>
          <cell r="I63">
            <v>397.8</v>
          </cell>
          <cell r="J63">
            <v>133.14060000000001</v>
          </cell>
          <cell r="K63">
            <v>0</v>
          </cell>
          <cell r="L63"/>
          <cell r="M63">
            <v>57</v>
          </cell>
          <cell r="N63">
            <v>262.49491916859125</v>
          </cell>
          <cell r="O63">
            <v>275.42118624509573</v>
          </cell>
          <cell r="P63">
            <v>397.8</v>
          </cell>
          <cell r="Q63">
            <v>665.70299999999997</v>
          </cell>
        </row>
        <row r="64">
          <cell r="A64" t="str">
            <v>2U</v>
          </cell>
          <cell r="B64"/>
          <cell r="C64">
            <v>0</v>
          </cell>
          <cell r="D64">
            <v>0</v>
          </cell>
          <cell r="E64">
            <v>0</v>
          </cell>
          <cell r="F64" t="str">
            <v xml:space="preserve">CREWCAB 1T  4X2 UTILITY EARLY  </v>
          </cell>
          <cell r="G64">
            <v>865.21500000000003</v>
          </cell>
          <cell r="H64">
            <v>914.94</v>
          </cell>
          <cell r="I64">
            <v>304.92899999999997</v>
          </cell>
          <cell r="J64">
            <v>101.7552</v>
          </cell>
          <cell r="K64">
            <v>0</v>
          </cell>
          <cell r="L64"/>
          <cell r="M64">
            <v>58</v>
          </cell>
          <cell r="N64">
            <v>199.81870669745959</v>
          </cell>
          <cell r="O64">
            <v>211.15624278790676</v>
          </cell>
          <cell r="P64">
            <v>304.92899999999997</v>
          </cell>
          <cell r="Q64">
            <v>508.77600000000001</v>
          </cell>
        </row>
        <row r="65">
          <cell r="A65" t="str">
            <v>2V</v>
          </cell>
          <cell r="B65"/>
          <cell r="C65">
            <v>0</v>
          </cell>
          <cell r="D65">
            <v>0</v>
          </cell>
          <cell r="E65">
            <v>0</v>
          </cell>
          <cell r="F65" t="str">
            <v xml:space="preserve">PICKUP RANGER 4X4 LATE         </v>
          </cell>
          <cell r="G65">
            <v>757.80900000000008</v>
          </cell>
          <cell r="H65">
            <v>784.77100000000007</v>
          </cell>
          <cell r="I65">
            <v>261.63</v>
          </cell>
          <cell r="J65">
            <v>87.679199999999994</v>
          </cell>
          <cell r="K65">
            <v>0</v>
          </cell>
          <cell r="L65"/>
          <cell r="M65">
            <v>59</v>
          </cell>
          <cell r="N65">
            <v>175.01362586605083</v>
          </cell>
          <cell r="O65">
            <v>181.11493191783984</v>
          </cell>
          <cell r="P65">
            <v>261.63</v>
          </cell>
          <cell r="Q65">
            <v>438.39599999999996</v>
          </cell>
        </row>
        <row r="66">
          <cell r="A66" t="str">
            <v>2VV</v>
          </cell>
          <cell r="B66"/>
          <cell r="C66">
            <v>0</v>
          </cell>
          <cell r="D66">
            <v>0</v>
          </cell>
          <cell r="E66">
            <v>0</v>
          </cell>
          <cell r="F66" t="str">
            <v xml:space="preserve">PICKUP RANGER 4X4 EXTCAB LATE  </v>
          </cell>
          <cell r="G66">
            <v>847.5350000000002</v>
          </cell>
          <cell r="H66">
            <v>909.41499999999996</v>
          </cell>
          <cell r="I66">
            <v>303.09300000000002</v>
          </cell>
          <cell r="J66">
            <v>100.67400000000001</v>
          </cell>
          <cell r="K66">
            <v>0</v>
          </cell>
          <cell r="L66"/>
          <cell r="M66">
            <v>60</v>
          </cell>
          <cell r="N66">
            <v>195.73556581986148</v>
          </cell>
          <cell r="O66">
            <v>209.88114470343871</v>
          </cell>
          <cell r="P66">
            <v>303.09300000000002</v>
          </cell>
          <cell r="Q66">
            <v>503.37</v>
          </cell>
        </row>
        <row r="67">
          <cell r="A67" t="str">
            <v>2V1</v>
          </cell>
          <cell r="B67"/>
          <cell r="C67">
            <v>0</v>
          </cell>
          <cell r="D67">
            <v>0</v>
          </cell>
          <cell r="E67">
            <v>0</v>
          </cell>
          <cell r="F67" t="str">
            <v xml:space="preserve">PICKUP RANGER 4X4 EARLY        </v>
          </cell>
          <cell r="G67">
            <v>514.26699999999994</v>
          </cell>
          <cell r="H67">
            <v>541.22899999999993</v>
          </cell>
          <cell r="I67">
            <v>180.387</v>
          </cell>
          <cell r="J67">
            <v>60.618600000000001</v>
          </cell>
          <cell r="K67">
            <v>0</v>
          </cell>
          <cell r="L67"/>
          <cell r="M67">
            <v>61</v>
          </cell>
          <cell r="N67">
            <v>118.76836027713624</v>
          </cell>
          <cell r="O67">
            <v>124.90860835448879</v>
          </cell>
          <cell r="P67">
            <v>180.387</v>
          </cell>
          <cell r="Q67">
            <v>303.09300000000002</v>
          </cell>
        </row>
        <row r="68">
          <cell r="A68" t="str">
            <v>2W</v>
          </cell>
          <cell r="B68"/>
          <cell r="C68">
            <v>0</v>
          </cell>
          <cell r="D68">
            <v>0</v>
          </cell>
          <cell r="E68">
            <v>0</v>
          </cell>
          <cell r="F68" t="str">
            <v xml:space="preserve">PICKUP RANGER 4X2 LATE         </v>
          </cell>
          <cell r="G68">
            <v>676.70200000000011</v>
          </cell>
          <cell r="H68">
            <v>703.4430000000001</v>
          </cell>
          <cell r="I68">
            <v>234.49799999999999</v>
          </cell>
          <cell r="J68">
            <v>77.938199999999995</v>
          </cell>
          <cell r="K68">
            <v>0</v>
          </cell>
          <cell r="L68"/>
          <cell r="M68">
            <v>62</v>
          </cell>
          <cell r="N68">
            <v>156.28221709006931</v>
          </cell>
          <cell r="O68">
            <v>162.34548811447036</v>
          </cell>
          <cell r="P68">
            <v>234.49799999999999</v>
          </cell>
          <cell r="Q68">
            <v>389.69099999999997</v>
          </cell>
        </row>
        <row r="69">
          <cell r="A69" t="str">
            <v>2WW</v>
          </cell>
          <cell r="B69"/>
          <cell r="C69">
            <v>0</v>
          </cell>
          <cell r="D69">
            <v>0</v>
          </cell>
          <cell r="E69">
            <v>0</v>
          </cell>
          <cell r="F69" t="str">
            <v xml:space="preserve">PICKUP RANGER 4X2 EXTCAB LATE  </v>
          </cell>
          <cell r="G69">
            <v>757.80900000000008</v>
          </cell>
          <cell r="H69">
            <v>784.77100000000007</v>
          </cell>
          <cell r="I69">
            <v>261.63</v>
          </cell>
          <cell r="J69">
            <v>87.679199999999994</v>
          </cell>
          <cell r="K69">
            <v>0</v>
          </cell>
          <cell r="L69"/>
          <cell r="M69">
            <v>63</v>
          </cell>
          <cell r="N69">
            <v>175.01362586605083</v>
          </cell>
          <cell r="O69">
            <v>181.11493191783984</v>
          </cell>
          <cell r="P69">
            <v>261.63</v>
          </cell>
          <cell r="Q69">
            <v>438.39599999999996</v>
          </cell>
        </row>
        <row r="70">
          <cell r="A70" t="str">
            <v>2W1</v>
          </cell>
          <cell r="B70"/>
          <cell r="C70">
            <v>0</v>
          </cell>
          <cell r="D70">
            <v>0</v>
          </cell>
          <cell r="E70">
            <v>0</v>
          </cell>
          <cell r="F70" t="str">
            <v xml:space="preserve">PICKUP RANGER 4X2 EARLY        </v>
          </cell>
          <cell r="G70">
            <v>487.084</v>
          </cell>
          <cell r="H70">
            <v>514.26699999999994</v>
          </cell>
          <cell r="I70">
            <v>171.411</v>
          </cell>
          <cell r="J70">
            <v>57.364800000000002</v>
          </cell>
          <cell r="K70">
            <v>0</v>
          </cell>
          <cell r="L70"/>
          <cell r="M70">
            <v>64</v>
          </cell>
          <cell r="N70">
            <v>112.4905311778291</v>
          </cell>
          <cell r="O70">
            <v>118.68612970228477</v>
          </cell>
          <cell r="P70">
            <v>171.411</v>
          </cell>
          <cell r="Q70">
            <v>286.82400000000001</v>
          </cell>
        </row>
        <row r="71">
          <cell r="A71" t="str">
            <v>2XX</v>
          </cell>
          <cell r="B71"/>
          <cell r="C71">
            <v>0</v>
          </cell>
          <cell r="D71">
            <v>0</v>
          </cell>
          <cell r="E71">
            <v>0</v>
          </cell>
          <cell r="F71" t="str">
            <v xml:space="preserve">CREWCAB 1T 4X2 CREW CAB W/UTIL </v>
          </cell>
          <cell r="G71">
            <v>1309.867</v>
          </cell>
          <cell r="H71">
            <v>1389.8689999999999</v>
          </cell>
          <cell r="I71">
            <v>463.23300000000006</v>
          </cell>
          <cell r="J71">
            <v>154.79519999999999</v>
          </cell>
          <cell r="K71">
            <v>0</v>
          </cell>
          <cell r="L71"/>
          <cell r="M71">
            <v>65</v>
          </cell>
          <cell r="N71">
            <v>302.5096997690531</v>
          </cell>
          <cell r="O71">
            <v>320.76367412877909</v>
          </cell>
          <cell r="P71">
            <v>463.23300000000006</v>
          </cell>
          <cell r="Q71">
            <v>773.976</v>
          </cell>
        </row>
        <row r="72">
          <cell r="A72" t="str">
            <v>2Y</v>
          </cell>
          <cell r="B72"/>
          <cell r="C72">
            <v>0</v>
          </cell>
          <cell r="D72">
            <v>0</v>
          </cell>
          <cell r="E72">
            <v>0</v>
          </cell>
          <cell r="F72" t="str">
            <v xml:space="preserve">PICKUP 1/2 4X2 EXTCAB EARLY    </v>
          </cell>
          <cell r="G72">
            <v>559.79300000000001</v>
          </cell>
          <cell r="H72">
            <v>608.19200000000001</v>
          </cell>
          <cell r="I72">
            <v>202.67400000000004</v>
          </cell>
          <cell r="J72">
            <v>67.105800000000002</v>
          </cell>
          <cell r="K72">
            <v>0</v>
          </cell>
          <cell r="L72"/>
          <cell r="M72">
            <v>66</v>
          </cell>
          <cell r="N72">
            <v>129.28244803695151</v>
          </cell>
          <cell r="O72">
            <v>140.3627971382414</v>
          </cell>
          <cell r="P72">
            <v>202.67400000000004</v>
          </cell>
          <cell r="Q72">
            <v>335.529</v>
          </cell>
        </row>
        <row r="73">
          <cell r="A73" t="str">
            <v>2YY</v>
          </cell>
          <cell r="B73"/>
          <cell r="C73">
            <v>0</v>
          </cell>
          <cell r="D73">
            <v>0</v>
          </cell>
          <cell r="E73">
            <v>0</v>
          </cell>
          <cell r="F73" t="str">
            <v xml:space="preserve">PICKUP 3/4 4X4 EXTCAB EARLY    </v>
          </cell>
          <cell r="G73">
            <v>519.35</v>
          </cell>
          <cell r="H73">
            <v>584.54499999999996</v>
          </cell>
          <cell r="I73">
            <v>194.82000000000002</v>
          </cell>
          <cell r="J73">
            <v>64.943399999999997</v>
          </cell>
          <cell r="K73">
            <v>0</v>
          </cell>
          <cell r="L73"/>
          <cell r="M73">
            <v>67</v>
          </cell>
          <cell r="N73">
            <v>119.94226327944573</v>
          </cell>
          <cell r="O73">
            <v>134.9053773367182</v>
          </cell>
          <cell r="P73">
            <v>194.82000000000002</v>
          </cell>
          <cell r="Q73">
            <v>324.71699999999998</v>
          </cell>
        </row>
        <row r="74">
          <cell r="A74" t="str">
            <v>2Z</v>
          </cell>
          <cell r="B74"/>
          <cell r="C74">
            <v>0</v>
          </cell>
          <cell r="D74">
            <v>0</v>
          </cell>
          <cell r="E74">
            <v>0</v>
          </cell>
          <cell r="F74" t="str">
            <v xml:space="preserve">PICKUP 3/4 W/FLATBED EARLY     </v>
          </cell>
          <cell r="G74">
            <v>595.59500000000003</v>
          </cell>
          <cell r="H74">
            <v>694.82400000000007</v>
          </cell>
          <cell r="I74">
            <v>231.642</v>
          </cell>
          <cell r="J74">
            <v>76.856999999999999</v>
          </cell>
          <cell r="K74">
            <v>0</v>
          </cell>
          <cell r="L74"/>
          <cell r="M74">
            <v>68</v>
          </cell>
          <cell r="N74">
            <v>137.55080831408776</v>
          </cell>
          <cell r="O74">
            <v>160.35633510270023</v>
          </cell>
          <cell r="P74">
            <v>231.642</v>
          </cell>
          <cell r="Q74">
            <v>384.28499999999997</v>
          </cell>
        </row>
        <row r="75">
          <cell r="A75">
            <v>0</v>
          </cell>
          <cell r="B75"/>
          <cell r="C75">
            <v>0</v>
          </cell>
          <cell r="D75">
            <v>0</v>
          </cell>
          <cell r="E75">
            <v>0</v>
          </cell>
          <cell r="F75"/>
          <cell r="G75"/>
          <cell r="H75"/>
          <cell r="I75"/>
          <cell r="J75"/>
          <cell r="K75">
            <v>0</v>
          </cell>
          <cell r="L75"/>
          <cell r="M75"/>
          <cell r="N75"/>
          <cell r="O75"/>
          <cell r="P75"/>
          <cell r="Q75"/>
        </row>
        <row r="76">
          <cell r="A76" t="str">
            <v>03A</v>
          </cell>
          <cell r="B76"/>
          <cell r="C76">
            <v>0</v>
          </cell>
          <cell r="D76">
            <v>0</v>
          </cell>
          <cell r="E76">
            <v>0</v>
          </cell>
          <cell r="F76" t="str">
            <v xml:space="preserve">SERVICE VAN EARLY              </v>
          </cell>
          <cell r="G76">
            <v>598.24699999999996</v>
          </cell>
          <cell r="H76">
            <v>626.31399999999996</v>
          </cell>
          <cell r="I76">
            <v>208.79400000000001</v>
          </cell>
          <cell r="J76">
            <v>69.278400000000005</v>
          </cell>
          <cell r="K76">
            <v>0</v>
          </cell>
          <cell r="L76"/>
          <cell r="M76">
            <v>70</v>
          </cell>
          <cell r="N76">
            <v>138.16327944572748</v>
          </cell>
          <cell r="O76">
            <v>144.54511885529655</v>
          </cell>
          <cell r="P76">
            <v>208.79400000000001</v>
          </cell>
          <cell r="Q76">
            <v>346.39200000000005</v>
          </cell>
        </row>
        <row r="77">
          <cell r="A77" t="str">
            <v>03B</v>
          </cell>
          <cell r="B77"/>
          <cell r="C77">
            <v>0</v>
          </cell>
          <cell r="D77">
            <v>0</v>
          </cell>
          <cell r="E77">
            <v>0</v>
          </cell>
          <cell r="F77" t="str">
            <v xml:space="preserve">SERVICE VAN 1T LATE            </v>
          </cell>
          <cell r="G77">
            <v>1047.319</v>
          </cell>
          <cell r="H77">
            <v>1082.4579999999999</v>
          </cell>
          <cell r="I77">
            <v>360.82500000000005</v>
          </cell>
          <cell r="J77">
            <v>119.92139999999999</v>
          </cell>
          <cell r="K77">
            <v>0</v>
          </cell>
          <cell r="L77"/>
          <cell r="M77">
            <v>71</v>
          </cell>
          <cell r="N77">
            <v>241.87505773672055</v>
          </cell>
          <cell r="O77">
            <v>249.81721670897758</v>
          </cell>
          <cell r="P77">
            <v>360.82500000000005</v>
          </cell>
          <cell r="Q77">
            <v>599.60699999999997</v>
          </cell>
        </row>
        <row r="78">
          <cell r="A78" t="str">
            <v>03D</v>
          </cell>
          <cell r="B78"/>
          <cell r="C78">
            <v>0</v>
          </cell>
          <cell r="D78">
            <v>0</v>
          </cell>
          <cell r="E78">
            <v>0</v>
          </cell>
          <cell r="F78" t="str">
            <v xml:space="preserve">3/4 T SERVICE VAN  LATE        </v>
          </cell>
          <cell r="G78">
            <v>710.51499999999999</v>
          </cell>
          <cell r="H78">
            <v>965.99099999999999</v>
          </cell>
          <cell r="I78">
            <v>322.01400000000001</v>
          </cell>
          <cell r="J78">
            <v>107.16120000000001</v>
          </cell>
          <cell r="K78">
            <v>0</v>
          </cell>
          <cell r="L78"/>
          <cell r="M78">
            <v>72</v>
          </cell>
          <cell r="N78">
            <v>164.09122401847574</v>
          </cell>
          <cell r="O78">
            <v>222.93814908839141</v>
          </cell>
          <cell r="P78">
            <v>322.01400000000001</v>
          </cell>
          <cell r="Q78">
            <v>535.80600000000004</v>
          </cell>
        </row>
        <row r="79">
          <cell r="A79" t="str">
            <v>03F</v>
          </cell>
          <cell r="B79"/>
          <cell r="C79">
            <v>0</v>
          </cell>
          <cell r="D79">
            <v>0</v>
          </cell>
          <cell r="E79">
            <v>0</v>
          </cell>
          <cell r="F79" t="str">
            <v xml:space="preserve">STEP VAN UNDERGROUND           </v>
          </cell>
          <cell r="G79">
            <v>974.16800000000001</v>
          </cell>
          <cell r="H79">
            <v>2326.9090000000001</v>
          </cell>
          <cell r="I79">
            <v>775.71</v>
          </cell>
          <cell r="J79">
            <v>253.28639999999999</v>
          </cell>
          <cell r="K79">
            <v>0</v>
          </cell>
          <cell r="L79"/>
          <cell r="M79">
            <v>73</v>
          </cell>
          <cell r="N79">
            <v>224.9810623556582</v>
          </cell>
          <cell r="O79">
            <v>537.02030925455801</v>
          </cell>
          <cell r="P79">
            <v>775.71</v>
          </cell>
          <cell r="Q79">
            <v>1266.432</v>
          </cell>
        </row>
        <row r="80">
          <cell r="A80" t="str">
            <v>03H</v>
          </cell>
          <cell r="B80"/>
          <cell r="C80">
            <v>0</v>
          </cell>
          <cell r="D80">
            <v>0</v>
          </cell>
          <cell r="E80">
            <v>0</v>
          </cell>
          <cell r="F80" t="str">
            <v xml:space="preserve">SERVICE VAN PROMASTER LATE     </v>
          </cell>
          <cell r="G80">
            <v>1147.432</v>
          </cell>
          <cell r="H80">
            <v>1198.4829999999999</v>
          </cell>
          <cell r="I80">
            <v>399.48300000000006</v>
          </cell>
          <cell r="J80">
            <v>133.62</v>
          </cell>
          <cell r="K80">
            <v>0</v>
          </cell>
          <cell r="L80"/>
          <cell r="M80">
            <v>74</v>
          </cell>
          <cell r="N80">
            <v>264.9958429561201</v>
          </cell>
          <cell r="O80">
            <v>276.59427648280632</v>
          </cell>
          <cell r="P80">
            <v>399.48300000000006</v>
          </cell>
          <cell r="Q80">
            <v>668.1</v>
          </cell>
        </row>
        <row r="81">
          <cell r="A81">
            <v>0</v>
          </cell>
          <cell r="B81"/>
          <cell r="C81">
            <v>0</v>
          </cell>
          <cell r="D81">
            <v>0</v>
          </cell>
          <cell r="E81">
            <v>0</v>
          </cell>
          <cell r="F81"/>
          <cell r="G81"/>
          <cell r="H81"/>
          <cell r="I81"/>
          <cell r="J81"/>
          <cell r="K81">
            <v>0</v>
          </cell>
          <cell r="L81"/>
          <cell r="M81"/>
          <cell r="N81"/>
          <cell r="O81"/>
          <cell r="P81"/>
          <cell r="Q81"/>
        </row>
        <row r="82">
          <cell r="A82" t="str">
            <v>04A</v>
          </cell>
          <cell r="B82"/>
          <cell r="C82">
            <v>0</v>
          </cell>
          <cell r="D82">
            <v>0</v>
          </cell>
          <cell r="E82">
            <v>0</v>
          </cell>
          <cell r="F82" t="str">
            <v xml:space="preserve">TK/MATERIAL VAN LATE           </v>
          </cell>
          <cell r="G82">
            <v>982.34500000000014</v>
          </cell>
          <cell r="H82">
            <v>1045.5509999999999</v>
          </cell>
          <cell r="I82">
            <v>348.53399999999999</v>
          </cell>
          <cell r="J82">
            <v>115.821</v>
          </cell>
          <cell r="K82">
            <v>0</v>
          </cell>
          <cell r="L82"/>
          <cell r="M82">
            <v>76</v>
          </cell>
          <cell r="N82">
            <v>226.86951501154738</v>
          </cell>
          <cell r="O82">
            <v>241.29956150473112</v>
          </cell>
          <cell r="P82">
            <v>348.53399999999999</v>
          </cell>
          <cell r="Q82">
            <v>579.10500000000002</v>
          </cell>
        </row>
        <row r="83">
          <cell r="A83" t="str">
            <v>04B</v>
          </cell>
          <cell r="B83"/>
          <cell r="C83">
            <v>0</v>
          </cell>
          <cell r="D83">
            <v>0</v>
          </cell>
          <cell r="E83">
            <v>0</v>
          </cell>
          <cell r="F83" t="str">
            <v xml:space="preserve">TK/1-4T F/B WITH RACK EARLY    </v>
          </cell>
          <cell r="G83">
            <v>682.00599999999997</v>
          </cell>
          <cell r="H83">
            <v>818.36299999999994</v>
          </cell>
          <cell r="I83">
            <v>272.79900000000004</v>
          </cell>
          <cell r="J83">
            <v>90.922799999999995</v>
          </cell>
          <cell r="K83">
            <v>0</v>
          </cell>
          <cell r="L83"/>
          <cell r="M83">
            <v>77</v>
          </cell>
          <cell r="N83">
            <v>157.50715935334873</v>
          </cell>
          <cell r="O83">
            <v>188.86752827140546</v>
          </cell>
          <cell r="P83">
            <v>272.79900000000004</v>
          </cell>
          <cell r="Q83">
            <v>454.61399999999998</v>
          </cell>
        </row>
        <row r="84">
          <cell r="A84" t="str">
            <v>04C</v>
          </cell>
          <cell r="B84"/>
          <cell r="C84">
            <v>0</v>
          </cell>
          <cell r="D84">
            <v>0</v>
          </cell>
          <cell r="E84">
            <v>0</v>
          </cell>
          <cell r="F84" t="str">
            <v xml:space="preserve">TK 2-1/2T BOX VAN/BORE LATE    </v>
          </cell>
          <cell r="G84">
            <v>1931.982</v>
          </cell>
          <cell r="H84">
            <v>2273.4270000000001</v>
          </cell>
          <cell r="I84">
            <v>757.70699999999988</v>
          </cell>
          <cell r="J84">
            <v>252.20519999999999</v>
          </cell>
          <cell r="K84">
            <v>0</v>
          </cell>
          <cell r="L84"/>
          <cell r="M84">
            <v>78</v>
          </cell>
          <cell r="N84">
            <v>446.18521939953808</v>
          </cell>
          <cell r="O84">
            <v>524.67735979690747</v>
          </cell>
          <cell r="P84">
            <v>757.70699999999988</v>
          </cell>
          <cell r="Q84">
            <v>1261.0259999999998</v>
          </cell>
        </row>
        <row r="85">
          <cell r="A85" t="str">
            <v>04E</v>
          </cell>
          <cell r="B85"/>
          <cell r="C85">
            <v>0</v>
          </cell>
          <cell r="D85">
            <v>0</v>
          </cell>
          <cell r="E85">
            <v>0</v>
          </cell>
          <cell r="F85" t="str">
            <v xml:space="preserve">TK 2-5T FLATBED EARLY          </v>
          </cell>
          <cell r="G85">
            <v>1011.9589999999999</v>
          </cell>
          <cell r="H85">
            <v>1250.4179999999999</v>
          </cell>
          <cell r="I85">
            <v>416.721</v>
          </cell>
          <cell r="J85">
            <v>138.54660000000001</v>
          </cell>
          <cell r="K85">
            <v>0</v>
          </cell>
          <cell r="L85"/>
          <cell r="M85">
            <v>79</v>
          </cell>
          <cell r="N85">
            <v>233.70877598152424</v>
          </cell>
          <cell r="O85">
            <v>288.58019847680589</v>
          </cell>
          <cell r="P85">
            <v>416.721</v>
          </cell>
          <cell r="Q85">
            <v>692.73300000000006</v>
          </cell>
        </row>
        <row r="86">
          <cell r="A86" t="str">
            <v>04F</v>
          </cell>
          <cell r="B86"/>
          <cell r="C86">
            <v>0</v>
          </cell>
          <cell r="D86">
            <v>0</v>
          </cell>
          <cell r="E86">
            <v>0</v>
          </cell>
          <cell r="F86" t="str">
            <v xml:space="preserve">LUBE TRUCK                     </v>
          </cell>
          <cell r="G86">
            <v>1352.962</v>
          </cell>
          <cell r="H86">
            <v>1732.1980000000001</v>
          </cell>
          <cell r="I86">
            <v>577.31999999999994</v>
          </cell>
          <cell r="J86">
            <v>192.4434</v>
          </cell>
          <cell r="K86">
            <v>0</v>
          </cell>
          <cell r="L86"/>
          <cell r="M86">
            <v>80</v>
          </cell>
          <cell r="N86">
            <v>312.46235565819859</v>
          </cell>
          <cell r="O86">
            <v>399.76875144241865</v>
          </cell>
          <cell r="P86">
            <v>577.31999999999994</v>
          </cell>
          <cell r="Q86">
            <v>962.21699999999998</v>
          </cell>
        </row>
        <row r="87">
          <cell r="A87" t="str">
            <v>04G</v>
          </cell>
          <cell r="B87"/>
          <cell r="C87">
            <v>0</v>
          </cell>
          <cell r="D87">
            <v>0</v>
          </cell>
          <cell r="E87">
            <v>0</v>
          </cell>
          <cell r="F87" t="str">
            <v xml:space="preserve">UNDERGRND TRK W/GEN/AIR COMP   </v>
          </cell>
          <cell r="G87">
            <v>1082.2369999999999</v>
          </cell>
          <cell r="H87">
            <v>1298.8170000000002</v>
          </cell>
          <cell r="I87">
            <v>432.93900000000002</v>
          </cell>
          <cell r="J87">
            <v>180.77459999999999</v>
          </cell>
          <cell r="K87">
            <v>0</v>
          </cell>
          <cell r="L87"/>
          <cell r="M87">
            <v>81</v>
          </cell>
          <cell r="N87">
            <v>249.93926096997686</v>
          </cell>
          <cell r="O87">
            <v>299.75005769674596</v>
          </cell>
          <cell r="P87">
            <v>432.93900000000002</v>
          </cell>
          <cell r="Q87">
            <v>903.87299999999993</v>
          </cell>
        </row>
        <row r="88">
          <cell r="A88" t="str">
            <v>04H</v>
          </cell>
          <cell r="B88"/>
          <cell r="C88">
            <v>0</v>
          </cell>
          <cell r="D88">
            <v>0</v>
          </cell>
          <cell r="E88">
            <v>0</v>
          </cell>
          <cell r="F88" t="str">
            <v xml:space="preserve">MECHANIC TRUCK 550 2X4         </v>
          </cell>
          <cell r="G88">
            <v>1023.009</v>
          </cell>
          <cell r="H88">
            <v>1244.4510000000002</v>
          </cell>
          <cell r="I88">
            <v>414.78299999999996</v>
          </cell>
          <cell r="J88">
            <v>138.54660000000001</v>
          </cell>
          <cell r="K88">
            <v>0</v>
          </cell>
          <cell r="L88"/>
          <cell r="M88">
            <v>82</v>
          </cell>
          <cell r="N88">
            <v>236.2607390300231</v>
          </cell>
          <cell r="O88">
            <v>287.20309254558049</v>
          </cell>
          <cell r="P88">
            <v>414.78299999999996</v>
          </cell>
          <cell r="Q88">
            <v>692.73300000000006</v>
          </cell>
        </row>
        <row r="89">
          <cell r="A89" t="str">
            <v>04I</v>
          </cell>
          <cell r="B89"/>
          <cell r="C89">
            <v>0</v>
          </cell>
          <cell r="D89">
            <v>0</v>
          </cell>
          <cell r="E89">
            <v>0</v>
          </cell>
          <cell r="F89" t="str">
            <v xml:space="preserve">F550 2X4 REG CAB W/CANOPY      </v>
          </cell>
          <cell r="G89">
            <v>1623.4659999999997</v>
          </cell>
          <cell r="H89">
            <v>1894.412</v>
          </cell>
          <cell r="I89">
            <v>631.43100000000004</v>
          </cell>
          <cell r="J89">
            <v>210.477</v>
          </cell>
          <cell r="K89">
            <v>0</v>
          </cell>
          <cell r="L89"/>
          <cell r="M89">
            <v>83</v>
          </cell>
          <cell r="N89">
            <v>374.93441108545028</v>
          </cell>
          <cell r="O89">
            <v>437.20563120240018</v>
          </cell>
          <cell r="P89">
            <v>631.43100000000004</v>
          </cell>
          <cell r="Q89">
            <v>1052.385</v>
          </cell>
        </row>
        <row r="90">
          <cell r="A90" t="str">
            <v>04J</v>
          </cell>
          <cell r="B90"/>
          <cell r="C90">
            <v>0</v>
          </cell>
          <cell r="D90">
            <v>0</v>
          </cell>
          <cell r="E90">
            <v>0</v>
          </cell>
          <cell r="F90" t="str">
            <v xml:space="preserve">TK 2T W/LIFTGATE LATE          </v>
          </cell>
          <cell r="G90">
            <v>1583.0230000000001</v>
          </cell>
          <cell r="H90">
            <v>1847.1179999999997</v>
          </cell>
          <cell r="I90">
            <v>615.67200000000003</v>
          </cell>
          <cell r="J90">
            <v>205.6626</v>
          </cell>
          <cell r="K90">
            <v>0</v>
          </cell>
          <cell r="L90"/>
          <cell r="M90">
            <v>84</v>
          </cell>
          <cell r="N90">
            <v>365.59422632794463</v>
          </cell>
          <cell r="O90">
            <v>426.29079159935372</v>
          </cell>
          <cell r="P90">
            <v>615.67200000000003</v>
          </cell>
          <cell r="Q90">
            <v>1028.3130000000001</v>
          </cell>
        </row>
        <row r="91">
          <cell r="A91" t="str">
            <v>04K</v>
          </cell>
          <cell r="B91"/>
          <cell r="C91">
            <v>0</v>
          </cell>
          <cell r="D91">
            <v>0</v>
          </cell>
          <cell r="E91">
            <v>0</v>
          </cell>
          <cell r="F91" t="str">
            <v xml:space="preserve">TK 2-5T FLATBED LATE           </v>
          </cell>
          <cell r="G91">
            <v>1515.3969999999997</v>
          </cell>
          <cell r="H91">
            <v>2110.7710000000002</v>
          </cell>
          <cell r="I91">
            <v>703.596</v>
          </cell>
          <cell r="J91">
            <v>234.89580000000001</v>
          </cell>
          <cell r="K91">
            <v>0</v>
          </cell>
          <cell r="L91"/>
          <cell r="M91">
            <v>85</v>
          </cell>
          <cell r="N91">
            <v>349.97621247113159</v>
          </cell>
          <cell r="O91">
            <v>487.1384721901685</v>
          </cell>
          <cell r="P91">
            <v>703.596</v>
          </cell>
          <cell r="Q91">
            <v>1174.479</v>
          </cell>
        </row>
        <row r="92">
          <cell r="A92" t="str">
            <v>04L</v>
          </cell>
          <cell r="B92"/>
          <cell r="C92">
            <v>0</v>
          </cell>
          <cell r="D92">
            <v>0</v>
          </cell>
          <cell r="E92">
            <v>0</v>
          </cell>
          <cell r="F92" t="str">
            <v xml:space="preserve">TK/MATERIAL VAN SOFT SIDE      </v>
          </cell>
          <cell r="G92">
            <v>920.02300000000002</v>
          </cell>
          <cell r="H92">
            <v>1082.2369999999999</v>
          </cell>
          <cell r="I92">
            <v>360.82500000000005</v>
          </cell>
          <cell r="J92">
            <v>120.14580000000001</v>
          </cell>
          <cell r="K92">
            <v>0</v>
          </cell>
          <cell r="L92"/>
          <cell r="M92">
            <v>86</v>
          </cell>
          <cell r="N92">
            <v>212.47644341801387</v>
          </cell>
          <cell r="O92">
            <v>249.76621278559884</v>
          </cell>
          <cell r="P92">
            <v>360.82500000000005</v>
          </cell>
          <cell r="Q92">
            <v>600.72900000000004</v>
          </cell>
        </row>
        <row r="93">
          <cell r="A93" t="str">
            <v>04M</v>
          </cell>
          <cell r="B93"/>
          <cell r="C93">
            <v>0</v>
          </cell>
          <cell r="D93">
            <v>0</v>
          </cell>
          <cell r="E93">
            <v>0</v>
          </cell>
          <cell r="F93" t="str">
            <v xml:space="preserve">SAW TRUCK LATE                 </v>
          </cell>
          <cell r="G93">
            <v>2895.5419999999999</v>
          </cell>
          <cell r="H93">
            <v>3463.5120000000002</v>
          </cell>
          <cell r="I93">
            <v>1154.5889999999999</v>
          </cell>
          <cell r="J93">
            <v>385.34580000000005</v>
          </cell>
          <cell r="K93">
            <v>0</v>
          </cell>
          <cell r="L93"/>
          <cell r="M93">
            <v>87</v>
          </cell>
          <cell r="N93">
            <v>668.71639722863733</v>
          </cell>
          <cell r="O93">
            <v>799.33348719132243</v>
          </cell>
          <cell r="P93">
            <v>1154.5889999999999</v>
          </cell>
          <cell r="Q93">
            <v>1926.7290000000003</v>
          </cell>
        </row>
        <row r="94">
          <cell r="A94" t="str">
            <v>04N</v>
          </cell>
          <cell r="B94"/>
          <cell r="C94">
            <v>0</v>
          </cell>
          <cell r="D94">
            <v>0</v>
          </cell>
          <cell r="E94">
            <v>0</v>
          </cell>
          <cell r="F94" t="str">
            <v xml:space="preserve">TK 2T 4X4 CREW UTL/FLATBED EAR </v>
          </cell>
          <cell r="G94">
            <v>1623.4659999999997</v>
          </cell>
          <cell r="H94">
            <v>1948.336</v>
          </cell>
          <cell r="I94">
            <v>649.4849999999999</v>
          </cell>
          <cell r="J94">
            <v>216.48480000000001</v>
          </cell>
          <cell r="K94">
            <v>0</v>
          </cell>
          <cell r="L94"/>
          <cell r="M94">
            <v>88</v>
          </cell>
          <cell r="N94">
            <v>374.93441108545028</v>
          </cell>
          <cell r="O94">
            <v>449.65058850680822</v>
          </cell>
          <cell r="P94">
            <v>649.4849999999999</v>
          </cell>
          <cell r="Q94">
            <v>1082.424</v>
          </cell>
        </row>
        <row r="95">
          <cell r="A95" t="str">
            <v>04O</v>
          </cell>
          <cell r="B95"/>
          <cell r="C95">
            <v>0</v>
          </cell>
          <cell r="D95">
            <v>0</v>
          </cell>
          <cell r="E95">
            <v>0</v>
          </cell>
          <cell r="F95" t="str">
            <v xml:space="preserve">TK/MATERIAL VAN EARLY          </v>
          </cell>
          <cell r="G95">
            <v>823.88800000000003</v>
          </cell>
          <cell r="H95">
            <v>909.41499999999996</v>
          </cell>
          <cell r="I95">
            <v>303.09300000000002</v>
          </cell>
          <cell r="J95">
            <v>100.67400000000001</v>
          </cell>
          <cell r="K95">
            <v>0</v>
          </cell>
          <cell r="L95"/>
          <cell r="M95">
            <v>89</v>
          </cell>
          <cell r="N95">
            <v>190.27436489607391</v>
          </cell>
          <cell r="O95">
            <v>209.88114470343871</v>
          </cell>
          <cell r="P95">
            <v>303.09300000000002</v>
          </cell>
          <cell r="Q95">
            <v>503.37</v>
          </cell>
        </row>
        <row r="96">
          <cell r="A96" t="str">
            <v>04P</v>
          </cell>
          <cell r="B96"/>
          <cell r="C96">
            <v>0</v>
          </cell>
          <cell r="D96">
            <v>0</v>
          </cell>
          <cell r="E96">
            <v>0</v>
          </cell>
          <cell r="F96" t="str">
            <v xml:space="preserve">MECHANIC TRUCK 2 1/2T          </v>
          </cell>
          <cell r="G96">
            <v>2596.529</v>
          </cell>
          <cell r="H96">
            <v>3461.5229999999997</v>
          </cell>
          <cell r="I96">
            <v>1153.875</v>
          </cell>
          <cell r="J96">
            <v>384.26460000000003</v>
          </cell>
          <cell r="K96">
            <v>0</v>
          </cell>
          <cell r="L96"/>
          <cell r="M96">
            <v>90</v>
          </cell>
          <cell r="N96">
            <v>599.66027713625863</v>
          </cell>
          <cell r="O96">
            <v>798.87445188091385</v>
          </cell>
          <cell r="P96">
            <v>1153.875</v>
          </cell>
          <cell r="Q96">
            <v>1921.3230000000001</v>
          </cell>
        </row>
        <row r="97">
          <cell r="A97" t="str">
            <v>04Q</v>
          </cell>
          <cell r="B97"/>
          <cell r="C97">
            <v>0</v>
          </cell>
          <cell r="D97">
            <v>0</v>
          </cell>
          <cell r="E97">
            <v>0</v>
          </cell>
          <cell r="F97" t="str">
            <v xml:space="preserve">2-1/2 T VAN TK EARLY           </v>
          </cell>
          <cell r="G97">
            <v>965.99099999999999</v>
          </cell>
          <cell r="H97">
            <v>1079.806</v>
          </cell>
          <cell r="I97">
            <v>359.95800000000003</v>
          </cell>
          <cell r="J97">
            <v>120.14580000000001</v>
          </cell>
          <cell r="K97">
            <v>0</v>
          </cell>
          <cell r="L97"/>
          <cell r="M97">
            <v>91</v>
          </cell>
          <cell r="N97">
            <v>223.09260969976904</v>
          </cell>
          <cell r="O97">
            <v>249.20516962843294</v>
          </cell>
          <cell r="P97">
            <v>359.95800000000003</v>
          </cell>
          <cell r="Q97">
            <v>600.72900000000004</v>
          </cell>
        </row>
        <row r="98">
          <cell r="A98" t="str">
            <v>04R</v>
          </cell>
          <cell r="B98"/>
          <cell r="C98">
            <v>0</v>
          </cell>
          <cell r="D98">
            <v>0</v>
          </cell>
          <cell r="E98">
            <v>0</v>
          </cell>
          <cell r="F98" t="str">
            <v xml:space="preserve">550 MECHANIC TK 4X4 W/CRN &amp; AC </v>
          </cell>
          <cell r="G98">
            <v>3247.1530000000002</v>
          </cell>
          <cell r="H98">
            <v>3247.1530000000002</v>
          </cell>
          <cell r="I98">
            <v>1082.424</v>
          </cell>
          <cell r="J98">
            <v>360.44760000000002</v>
          </cell>
          <cell r="K98">
            <v>0</v>
          </cell>
          <cell r="L98"/>
          <cell r="M98">
            <v>92</v>
          </cell>
          <cell r="N98">
            <v>749.91986143187069</v>
          </cell>
          <cell r="O98">
            <v>749.40064620355417</v>
          </cell>
          <cell r="P98">
            <v>1082.424</v>
          </cell>
          <cell r="Q98">
            <v>1802.2380000000001</v>
          </cell>
        </row>
        <row r="99">
          <cell r="A99" t="str">
            <v>04S</v>
          </cell>
          <cell r="B99"/>
          <cell r="C99">
            <v>0</v>
          </cell>
          <cell r="D99">
            <v>0</v>
          </cell>
          <cell r="E99">
            <v>0</v>
          </cell>
          <cell r="F99" t="str">
            <v xml:space="preserve">TK 2T W/LIFTGATE EARLY         </v>
          </cell>
          <cell r="G99">
            <v>1057.9269999999999</v>
          </cell>
          <cell r="H99">
            <v>1164.8910000000001</v>
          </cell>
          <cell r="I99">
            <v>388.31400000000002</v>
          </cell>
          <cell r="J99">
            <v>129.89699999999999</v>
          </cell>
          <cell r="K99">
            <v>0</v>
          </cell>
          <cell r="L99"/>
          <cell r="M99">
            <v>93</v>
          </cell>
          <cell r="N99">
            <v>244.32494226327941</v>
          </cell>
          <cell r="O99">
            <v>268.84168012924073</v>
          </cell>
          <cell r="P99">
            <v>388.31400000000002</v>
          </cell>
          <cell r="Q99">
            <v>649.4849999999999</v>
          </cell>
        </row>
        <row r="100">
          <cell r="A100" t="str">
            <v>04T</v>
          </cell>
          <cell r="B100"/>
          <cell r="C100">
            <v>0</v>
          </cell>
          <cell r="D100">
            <v>0</v>
          </cell>
          <cell r="E100">
            <v>0</v>
          </cell>
          <cell r="F100" t="str">
            <v xml:space="preserve">F450/F550 4X4 F/B DIESEL EARLY </v>
          </cell>
          <cell r="G100">
            <v>1250.4179999999999</v>
          </cell>
          <cell r="H100">
            <v>1363.7909999999999</v>
          </cell>
          <cell r="I100">
            <v>454.56299999999999</v>
          </cell>
          <cell r="J100">
            <v>151.54139999999998</v>
          </cell>
          <cell r="K100">
            <v>0</v>
          </cell>
          <cell r="L100"/>
          <cell r="M100">
            <v>94</v>
          </cell>
          <cell r="N100">
            <v>288.7801385681293</v>
          </cell>
          <cell r="O100">
            <v>314.74521117008999</v>
          </cell>
          <cell r="P100">
            <v>454.56299999999999</v>
          </cell>
          <cell r="Q100">
            <v>757.70699999999988</v>
          </cell>
        </row>
        <row r="101">
          <cell r="A101" t="str">
            <v>04U</v>
          </cell>
          <cell r="B101"/>
          <cell r="C101">
            <v>0</v>
          </cell>
          <cell r="D101">
            <v>0</v>
          </cell>
          <cell r="E101">
            <v>0</v>
          </cell>
          <cell r="F101" t="str">
            <v xml:space="preserve">5 TON FLATBED W/RACK           </v>
          </cell>
          <cell r="G101">
            <v>1298.8170000000002</v>
          </cell>
          <cell r="H101">
            <v>1623.4659999999997</v>
          </cell>
          <cell r="I101">
            <v>541.21199999999999</v>
          </cell>
          <cell r="J101">
            <v>180.77459999999999</v>
          </cell>
          <cell r="K101">
            <v>0</v>
          </cell>
          <cell r="L101"/>
          <cell r="M101">
            <v>95</v>
          </cell>
          <cell r="N101">
            <v>299.95773672055429</v>
          </cell>
          <cell r="O101">
            <v>374.6748211400876</v>
          </cell>
          <cell r="P101">
            <v>541.21199999999999</v>
          </cell>
          <cell r="Q101">
            <v>903.87299999999993</v>
          </cell>
        </row>
        <row r="102">
          <cell r="A102" t="str">
            <v>04V</v>
          </cell>
          <cell r="B102"/>
          <cell r="C102">
            <v>0</v>
          </cell>
          <cell r="D102">
            <v>0</v>
          </cell>
          <cell r="E102">
            <v>0</v>
          </cell>
          <cell r="F102" t="str">
            <v xml:space="preserve">2 TON FLATBED MAT TRK LATE     </v>
          </cell>
          <cell r="G102">
            <v>1591.1999999999998</v>
          </cell>
          <cell r="H102">
            <v>1875.1849999999997</v>
          </cell>
          <cell r="I102">
            <v>625.05600000000004</v>
          </cell>
          <cell r="J102">
            <v>207.83519999999999</v>
          </cell>
          <cell r="K102">
            <v>0</v>
          </cell>
          <cell r="L102"/>
          <cell r="M102">
            <v>96</v>
          </cell>
          <cell r="N102">
            <v>367.48267898383369</v>
          </cell>
          <cell r="O102">
            <v>432.76828986845135</v>
          </cell>
          <cell r="P102">
            <v>625.05600000000004</v>
          </cell>
          <cell r="Q102">
            <v>1039.1759999999999</v>
          </cell>
        </row>
        <row r="103">
          <cell r="A103" t="str">
            <v>04W</v>
          </cell>
          <cell r="B103"/>
          <cell r="C103" t="str">
            <v>T/S</v>
          </cell>
          <cell r="D103">
            <v>0</v>
          </cell>
          <cell r="E103">
            <v>0</v>
          </cell>
          <cell r="F103" t="str">
            <v xml:space="preserve">5500 4X4 QUAD CAB W/FLATBED LT </v>
          </cell>
          <cell r="G103">
            <v>1623.4659999999997</v>
          </cell>
          <cell r="H103">
            <v>1840.046</v>
          </cell>
          <cell r="I103">
            <v>613.37699999999995</v>
          </cell>
          <cell r="J103">
            <v>204.5814</v>
          </cell>
          <cell r="K103">
            <v>0</v>
          </cell>
          <cell r="L103"/>
          <cell r="M103">
            <v>97</v>
          </cell>
          <cell r="N103">
            <v>374.93441108545028</v>
          </cell>
          <cell r="O103">
            <v>424.65866605123472</v>
          </cell>
          <cell r="P103">
            <v>613.37699999999995</v>
          </cell>
          <cell r="Q103">
            <v>1022.907</v>
          </cell>
        </row>
        <row r="104">
          <cell r="A104" t="str">
            <v>04X</v>
          </cell>
          <cell r="B104" t="str">
            <v>SP</v>
          </cell>
          <cell r="C104">
            <v>0</v>
          </cell>
          <cell r="D104">
            <v>0</v>
          </cell>
          <cell r="E104">
            <v>0</v>
          </cell>
          <cell r="F104" t="str">
            <v xml:space="preserve">SP 2-5 TON 4X4 FLATBED LIFTGAT </v>
          </cell>
          <cell r="G104">
            <v>1369.537</v>
          </cell>
          <cell r="H104">
            <v>1477.6059999999998</v>
          </cell>
          <cell r="I104">
            <v>492.50699999999995</v>
          </cell>
          <cell r="J104">
            <v>164.52600000000001</v>
          </cell>
          <cell r="K104">
            <v>0</v>
          </cell>
          <cell r="L104"/>
          <cell r="M104">
            <v>98</v>
          </cell>
          <cell r="N104">
            <v>316.29030023094691</v>
          </cell>
          <cell r="O104">
            <v>341.01223171013146</v>
          </cell>
          <cell r="P104">
            <v>492.50699999999995</v>
          </cell>
          <cell r="Q104">
            <v>822.63000000000011</v>
          </cell>
        </row>
        <row r="105">
          <cell r="A105" t="str">
            <v>04Y</v>
          </cell>
          <cell r="B105"/>
          <cell r="C105">
            <v>0</v>
          </cell>
          <cell r="D105">
            <v>0</v>
          </cell>
          <cell r="E105">
            <v>0</v>
          </cell>
          <cell r="F105" t="str">
            <v xml:space="preserve">5500 DODGE 2X4 W/SERVICE BODY  </v>
          </cell>
          <cell r="G105">
            <v>1785.68</v>
          </cell>
          <cell r="H105">
            <v>2056.4050000000002</v>
          </cell>
          <cell r="I105">
            <v>685.54199999999992</v>
          </cell>
          <cell r="J105">
            <v>228.38820000000001</v>
          </cell>
          <cell r="K105">
            <v>0</v>
          </cell>
          <cell r="L105"/>
          <cell r="M105">
            <v>99</v>
          </cell>
          <cell r="N105">
            <v>412.39722863741338</v>
          </cell>
          <cell r="O105">
            <v>474.59150703900303</v>
          </cell>
          <cell r="P105">
            <v>685.54199999999992</v>
          </cell>
          <cell r="Q105">
            <v>1141.941</v>
          </cell>
        </row>
        <row r="106">
          <cell r="A106" t="str">
            <v>04Z</v>
          </cell>
          <cell r="B106"/>
          <cell r="C106">
            <v>0</v>
          </cell>
          <cell r="D106">
            <v>0</v>
          </cell>
          <cell r="E106">
            <v>0</v>
          </cell>
          <cell r="F106" t="str">
            <v xml:space="preserve">TK/MAT VAN 16' CABOVER LATE    </v>
          </cell>
          <cell r="G106">
            <v>1190.9690000000001</v>
          </cell>
          <cell r="H106">
            <v>1461.4729999999997</v>
          </cell>
          <cell r="I106">
            <v>487.10100000000006</v>
          </cell>
          <cell r="J106">
            <v>162.36360000000002</v>
          </cell>
          <cell r="K106">
            <v>0</v>
          </cell>
          <cell r="L106"/>
          <cell r="M106">
            <v>100</v>
          </cell>
          <cell r="N106">
            <v>275.05057736720556</v>
          </cell>
          <cell r="O106">
            <v>337.28894530348481</v>
          </cell>
          <cell r="P106">
            <v>487.10100000000006</v>
          </cell>
          <cell r="Q106">
            <v>811.8180000000001</v>
          </cell>
        </row>
        <row r="107">
          <cell r="A107" t="str">
            <v>041</v>
          </cell>
          <cell r="B107"/>
          <cell r="C107">
            <v>0</v>
          </cell>
          <cell r="D107">
            <v>0</v>
          </cell>
          <cell r="E107">
            <v>0</v>
          </cell>
          <cell r="F107" t="str">
            <v xml:space="preserve">5500 4X4 REG CAB W/FB/LIFTGT   </v>
          </cell>
          <cell r="G107">
            <v>1963.143</v>
          </cell>
          <cell r="H107">
            <v>2122.4839999999999</v>
          </cell>
          <cell r="I107">
            <v>707.47200000000009</v>
          </cell>
          <cell r="J107">
            <v>236.41560000000001</v>
          </cell>
          <cell r="K107">
            <v>0</v>
          </cell>
          <cell r="L107" t="str">
            <v>NEW ITEM</v>
          </cell>
          <cell r="M107">
            <v>101</v>
          </cell>
          <cell r="N107">
            <v>453.38175519630482</v>
          </cell>
          <cell r="O107">
            <v>489.84168012924067</v>
          </cell>
          <cell r="P107">
            <v>707.47200000000009</v>
          </cell>
          <cell r="Q107">
            <v>1182.078</v>
          </cell>
        </row>
        <row r="108">
          <cell r="A108" t="str">
            <v>042</v>
          </cell>
          <cell r="B108"/>
          <cell r="C108">
            <v>0</v>
          </cell>
          <cell r="D108">
            <v>0</v>
          </cell>
          <cell r="E108">
            <v>0</v>
          </cell>
          <cell r="F108" t="str">
            <v xml:space="preserve">5 TON 6X6 FLATBED W/WINCH      </v>
          </cell>
          <cell r="G108">
            <v>2971.3449999999993</v>
          </cell>
          <cell r="H108">
            <v>3448.9260000000008</v>
          </cell>
          <cell r="I108">
            <v>1149.6419999999998</v>
          </cell>
          <cell r="J108">
            <v>384.1524</v>
          </cell>
          <cell r="K108">
            <v>0</v>
          </cell>
          <cell r="L108"/>
          <cell r="M108">
            <v>102</v>
          </cell>
          <cell r="N108">
            <v>686.22286374133932</v>
          </cell>
          <cell r="O108">
            <v>795.96722824832693</v>
          </cell>
          <cell r="P108">
            <v>1149.6419999999998</v>
          </cell>
          <cell r="Q108">
            <v>1920.7619999999999</v>
          </cell>
        </row>
        <row r="109">
          <cell r="A109" t="str">
            <v>043</v>
          </cell>
          <cell r="B109"/>
          <cell r="C109">
            <v>0</v>
          </cell>
          <cell r="D109">
            <v>0</v>
          </cell>
          <cell r="E109">
            <v>0</v>
          </cell>
          <cell r="F109" t="str">
            <v xml:space="preserve">5500 CM BED W/GOOSENECK HITCH  </v>
          </cell>
          <cell r="G109">
            <v>1836.0680000000002</v>
          </cell>
          <cell r="H109">
            <v>2244.0340000000001</v>
          </cell>
          <cell r="I109">
            <v>748.01699999999994</v>
          </cell>
          <cell r="J109">
            <v>249.3288</v>
          </cell>
          <cell r="K109">
            <v>0</v>
          </cell>
          <cell r="L109"/>
          <cell r="M109">
            <v>103</v>
          </cell>
          <cell r="N109">
            <v>424.03418013856816</v>
          </cell>
          <cell r="O109">
            <v>517.89383798753749</v>
          </cell>
          <cell r="P109">
            <v>748.01699999999994</v>
          </cell>
          <cell r="Q109">
            <v>1246.644</v>
          </cell>
        </row>
        <row r="110">
          <cell r="A110" t="str">
            <v>044</v>
          </cell>
          <cell r="B110" t="str">
            <v>SP</v>
          </cell>
          <cell r="C110">
            <v>0</v>
          </cell>
          <cell r="D110">
            <v>0</v>
          </cell>
          <cell r="E110">
            <v>0</v>
          </cell>
          <cell r="F110" t="str">
            <v xml:space="preserve">SP BORE TK W/MUD SYSTEM        </v>
          </cell>
          <cell r="G110">
            <v>4080.1020000000003</v>
          </cell>
          <cell r="H110">
            <v>4080.1020000000003</v>
          </cell>
          <cell r="I110">
            <v>1360.0170000000001</v>
          </cell>
          <cell r="J110">
            <v>452.88</v>
          </cell>
          <cell r="K110">
            <v>0</v>
          </cell>
          <cell r="L110"/>
          <cell r="M110">
            <v>104</v>
          </cell>
          <cell r="N110">
            <v>942.28683602771366</v>
          </cell>
          <cell r="O110">
            <v>941.63443341795528</v>
          </cell>
          <cell r="P110">
            <v>1360.0170000000001</v>
          </cell>
          <cell r="Q110">
            <v>2264.4</v>
          </cell>
        </row>
        <row r="111">
          <cell r="A111" t="str">
            <v>045</v>
          </cell>
          <cell r="B111"/>
          <cell r="C111">
            <v>0</v>
          </cell>
          <cell r="D111">
            <v>0</v>
          </cell>
          <cell r="E111">
            <v>0</v>
          </cell>
          <cell r="F111" t="str">
            <v xml:space="preserve">5500 4X4 REG CAB W/WELDER      </v>
          </cell>
          <cell r="G111">
            <v>1733.9659999999997</v>
          </cell>
          <cell r="H111">
            <v>1886.8979999999999</v>
          </cell>
          <cell r="I111">
            <v>628.98299999999995</v>
          </cell>
          <cell r="J111">
            <v>210.12</v>
          </cell>
          <cell r="K111">
            <v>0</v>
          </cell>
          <cell r="L111" t="str">
            <v>NEW ITEM</v>
          </cell>
          <cell r="M111">
            <v>105</v>
          </cell>
          <cell r="N111">
            <v>400.45404157043873</v>
          </cell>
          <cell r="O111">
            <v>435.47149780752363</v>
          </cell>
          <cell r="P111">
            <v>628.98299999999995</v>
          </cell>
          <cell r="Q111">
            <v>1050.5999999999999</v>
          </cell>
        </row>
        <row r="112">
          <cell r="A112">
            <v>0</v>
          </cell>
          <cell r="B112"/>
          <cell r="C112">
            <v>0</v>
          </cell>
          <cell r="D112">
            <v>0</v>
          </cell>
          <cell r="E112">
            <v>0</v>
          </cell>
          <cell r="F112" t="str">
            <v>DUMP TRUCKS</v>
          </cell>
          <cell r="G112"/>
          <cell r="H112"/>
          <cell r="I112"/>
          <cell r="J112"/>
          <cell r="K112">
            <v>0</v>
          </cell>
          <cell r="L112"/>
          <cell r="M112"/>
          <cell r="N112"/>
          <cell r="O112"/>
          <cell r="P112"/>
          <cell r="Q112"/>
        </row>
        <row r="113">
          <cell r="A113" t="str">
            <v>05A</v>
          </cell>
          <cell r="B113"/>
          <cell r="C113">
            <v>0</v>
          </cell>
          <cell r="D113">
            <v>0</v>
          </cell>
          <cell r="E113">
            <v>0</v>
          </cell>
          <cell r="F113" t="str">
            <v xml:space="preserve">DUMP TK 4-6 YD LATE            </v>
          </cell>
          <cell r="G113">
            <v>1244.4510000000002</v>
          </cell>
          <cell r="H113">
            <v>1477.6059999999998</v>
          </cell>
          <cell r="I113">
            <v>492.50699999999995</v>
          </cell>
          <cell r="J113">
            <v>164.52600000000001</v>
          </cell>
          <cell r="K113">
            <v>0</v>
          </cell>
          <cell r="L113"/>
          <cell r="M113">
            <v>107</v>
          </cell>
          <cell r="N113">
            <v>287.40207852193998</v>
          </cell>
          <cell r="O113">
            <v>341.01223171013146</v>
          </cell>
          <cell r="P113">
            <v>492.50699999999995</v>
          </cell>
          <cell r="Q113">
            <v>822.63000000000011</v>
          </cell>
        </row>
        <row r="114">
          <cell r="A114" t="str">
            <v>05B</v>
          </cell>
          <cell r="B114" t="str">
            <v>SP</v>
          </cell>
          <cell r="C114" t="str">
            <v>T/S</v>
          </cell>
          <cell r="D114">
            <v>0</v>
          </cell>
          <cell r="E114">
            <v>0</v>
          </cell>
          <cell r="F114" t="str">
            <v xml:space="preserve">SP DUMP TK 10 YD TNDM AX LATE  </v>
          </cell>
          <cell r="G114">
            <v>1867.008</v>
          </cell>
          <cell r="H114">
            <v>2244.4760000000001</v>
          </cell>
          <cell r="I114">
            <v>748.17</v>
          </cell>
          <cell r="J114">
            <v>248.9616</v>
          </cell>
          <cell r="K114">
            <v>0</v>
          </cell>
          <cell r="L114"/>
          <cell r="M114">
            <v>108</v>
          </cell>
          <cell r="N114">
            <v>431.17967667436488</v>
          </cell>
          <cell r="O114">
            <v>517.99584583429498</v>
          </cell>
          <cell r="P114">
            <v>748.17</v>
          </cell>
          <cell r="Q114">
            <v>1244.808</v>
          </cell>
        </row>
        <row r="115">
          <cell r="A115" t="str">
            <v>05C</v>
          </cell>
          <cell r="B115"/>
          <cell r="C115">
            <v>0</v>
          </cell>
          <cell r="D115">
            <v>0</v>
          </cell>
          <cell r="E115">
            <v>0</v>
          </cell>
          <cell r="F115" t="str">
            <v xml:space="preserve">F/B DUMP TK W/RAILS EARLY      </v>
          </cell>
          <cell r="G115">
            <v>1071.4079999999999</v>
          </cell>
          <cell r="H115">
            <v>1250.4179999999999</v>
          </cell>
          <cell r="I115">
            <v>416.721</v>
          </cell>
          <cell r="J115">
            <v>138.54660000000001</v>
          </cell>
          <cell r="K115">
            <v>0</v>
          </cell>
          <cell r="L115"/>
          <cell r="M115">
            <v>109</v>
          </cell>
          <cell r="N115">
            <v>247.43833718244801</v>
          </cell>
          <cell r="O115">
            <v>288.58019847680589</v>
          </cell>
          <cell r="P115">
            <v>416.721</v>
          </cell>
          <cell r="Q115">
            <v>692.73300000000006</v>
          </cell>
        </row>
        <row r="116">
          <cell r="A116" t="str">
            <v>05D</v>
          </cell>
          <cell r="B116"/>
          <cell r="C116">
            <v>0</v>
          </cell>
          <cell r="D116">
            <v>0</v>
          </cell>
          <cell r="E116">
            <v>0</v>
          </cell>
          <cell r="F116" t="str">
            <v xml:space="preserve">DUMP TK 4-6 YD EARLY           </v>
          </cell>
          <cell r="G116">
            <v>949.85799999999983</v>
          </cell>
          <cell r="H116">
            <v>1113.8399999999999</v>
          </cell>
          <cell r="I116">
            <v>371.28</v>
          </cell>
          <cell r="J116">
            <v>123.39960000000001</v>
          </cell>
          <cell r="K116">
            <v>0</v>
          </cell>
          <cell r="L116"/>
          <cell r="M116">
            <v>110</v>
          </cell>
          <cell r="N116">
            <v>219.36674364896069</v>
          </cell>
          <cell r="O116">
            <v>257.05977382875602</v>
          </cell>
          <cell r="P116">
            <v>371.28</v>
          </cell>
          <cell r="Q116">
            <v>616.99800000000005</v>
          </cell>
        </row>
        <row r="117">
          <cell r="A117" t="str">
            <v>05E</v>
          </cell>
          <cell r="B117"/>
          <cell r="C117">
            <v>0</v>
          </cell>
          <cell r="D117">
            <v>0</v>
          </cell>
          <cell r="E117">
            <v>0</v>
          </cell>
          <cell r="F117" t="str">
            <v xml:space="preserve">DUMP TK 10 YD TNDM AXLE EARLY  </v>
          </cell>
          <cell r="G117">
            <v>1298.8170000000002</v>
          </cell>
          <cell r="H117">
            <v>1449.318</v>
          </cell>
          <cell r="I117">
            <v>483.12299999999999</v>
          </cell>
          <cell r="J117">
            <v>161.2824</v>
          </cell>
          <cell r="K117">
            <v>0</v>
          </cell>
          <cell r="L117"/>
          <cell r="M117">
            <v>111</v>
          </cell>
          <cell r="N117">
            <v>299.95773672055429</v>
          </cell>
          <cell r="O117">
            <v>334.48372951765521</v>
          </cell>
          <cell r="P117">
            <v>483.12299999999999</v>
          </cell>
          <cell r="Q117">
            <v>806.41200000000003</v>
          </cell>
        </row>
        <row r="118">
          <cell r="A118" t="str">
            <v>05F</v>
          </cell>
          <cell r="B118" t="str">
            <v>SP</v>
          </cell>
          <cell r="C118">
            <v>0</v>
          </cell>
          <cell r="D118">
            <v>0</v>
          </cell>
          <cell r="E118">
            <v>0</v>
          </cell>
          <cell r="F118" t="str">
            <v xml:space="preserve">SP DUMP TK 6X6 10 YD EARLY     </v>
          </cell>
          <cell r="G118">
            <v>1726.231</v>
          </cell>
          <cell r="H118">
            <v>2462.3820000000001</v>
          </cell>
          <cell r="I118">
            <v>820.84499999999991</v>
          </cell>
          <cell r="J118">
            <v>273.84960000000001</v>
          </cell>
          <cell r="K118">
            <v>0</v>
          </cell>
          <cell r="L118"/>
          <cell r="M118">
            <v>112</v>
          </cell>
          <cell r="N118">
            <v>398.66766743648958</v>
          </cell>
          <cell r="O118">
            <v>568.28571428571422</v>
          </cell>
          <cell r="P118">
            <v>820.84499999999991</v>
          </cell>
          <cell r="Q118">
            <v>1369.248</v>
          </cell>
        </row>
        <row r="119">
          <cell r="A119" t="str">
            <v>05G</v>
          </cell>
          <cell r="B119"/>
          <cell r="C119">
            <v>0</v>
          </cell>
          <cell r="D119">
            <v>0</v>
          </cell>
          <cell r="E119">
            <v>0</v>
          </cell>
          <cell r="F119" t="str">
            <v xml:space="preserve">F/B DUMP TK W/RAILS LATE       </v>
          </cell>
          <cell r="G119">
            <v>1244.672</v>
          </cell>
          <cell r="H119">
            <v>1515.3969999999997</v>
          </cell>
          <cell r="I119">
            <v>505.512</v>
          </cell>
          <cell r="J119">
            <v>168.86100000000002</v>
          </cell>
          <cell r="K119">
            <v>0</v>
          </cell>
          <cell r="L119"/>
          <cell r="M119">
            <v>113</v>
          </cell>
          <cell r="N119">
            <v>287.45311778290994</v>
          </cell>
          <cell r="O119">
            <v>349.73390260789284</v>
          </cell>
          <cell r="P119">
            <v>505.512</v>
          </cell>
          <cell r="Q119">
            <v>844.30500000000006</v>
          </cell>
        </row>
        <row r="120">
          <cell r="A120" t="str">
            <v>05H</v>
          </cell>
          <cell r="B120"/>
          <cell r="C120">
            <v>0</v>
          </cell>
          <cell r="D120">
            <v>0</v>
          </cell>
          <cell r="E120">
            <v>0</v>
          </cell>
          <cell r="F120" t="str">
            <v xml:space="preserve">DUMP TK 3 YD 1 TON             </v>
          </cell>
          <cell r="G120">
            <v>1023.009</v>
          </cell>
          <cell r="H120">
            <v>1244.4510000000002</v>
          </cell>
          <cell r="I120">
            <v>414.78299999999996</v>
          </cell>
          <cell r="J120">
            <v>138.54660000000001</v>
          </cell>
          <cell r="K120">
            <v>0</v>
          </cell>
          <cell r="L120"/>
          <cell r="M120">
            <v>114</v>
          </cell>
          <cell r="N120">
            <v>236.2607390300231</v>
          </cell>
          <cell r="O120">
            <v>287.20309254558049</v>
          </cell>
          <cell r="P120">
            <v>414.78299999999996</v>
          </cell>
          <cell r="Q120">
            <v>692.73300000000006</v>
          </cell>
        </row>
        <row r="121">
          <cell r="A121" t="str">
            <v>05I</v>
          </cell>
          <cell r="B121" t="str">
            <v>SP</v>
          </cell>
          <cell r="C121" t="str">
            <v>T/S</v>
          </cell>
          <cell r="D121">
            <v>0</v>
          </cell>
          <cell r="E121">
            <v>0</v>
          </cell>
          <cell r="F121" t="str">
            <v xml:space="preserve">SP 4-6 YD 4X4 DUMP TRUCK       </v>
          </cell>
          <cell r="G121">
            <v>1733.3030000000001</v>
          </cell>
          <cell r="H121">
            <v>1931.982</v>
          </cell>
          <cell r="I121">
            <v>644.07899999999995</v>
          </cell>
          <cell r="J121">
            <v>214.32240000000002</v>
          </cell>
          <cell r="K121">
            <v>0</v>
          </cell>
          <cell r="L121"/>
          <cell r="M121">
            <v>115</v>
          </cell>
          <cell r="N121">
            <v>400.30092378752886</v>
          </cell>
          <cell r="O121">
            <v>445.87629817678283</v>
          </cell>
          <cell r="P121">
            <v>644.07899999999995</v>
          </cell>
          <cell r="Q121">
            <v>1071.6120000000001</v>
          </cell>
        </row>
        <row r="122">
          <cell r="A122" t="str">
            <v>05J</v>
          </cell>
          <cell r="B122" t="str">
            <v>SP</v>
          </cell>
          <cell r="C122" t="str">
            <v>T/S</v>
          </cell>
          <cell r="D122">
            <v>0</v>
          </cell>
          <cell r="E122">
            <v>0</v>
          </cell>
          <cell r="F122" t="str">
            <v xml:space="preserve">SP IHI IC-45 CRAWLER CARRIER   </v>
          </cell>
          <cell r="G122">
            <v>3409.8089999999997</v>
          </cell>
          <cell r="H122">
            <v>3978</v>
          </cell>
          <cell r="I122">
            <v>1326</v>
          </cell>
          <cell r="J122">
            <v>441.62940000000003</v>
          </cell>
          <cell r="K122">
            <v>0</v>
          </cell>
          <cell r="L122"/>
          <cell r="M122">
            <v>116</v>
          </cell>
          <cell r="N122">
            <v>787.48475750577359</v>
          </cell>
          <cell r="O122">
            <v>918.07062081698587</v>
          </cell>
          <cell r="P122">
            <v>1326</v>
          </cell>
          <cell r="Q122">
            <v>2208.1469999999999</v>
          </cell>
        </row>
        <row r="123">
          <cell r="A123" t="str">
            <v>05K</v>
          </cell>
          <cell r="B123" t="str">
            <v>SP</v>
          </cell>
          <cell r="C123">
            <v>0</v>
          </cell>
          <cell r="D123">
            <v>0</v>
          </cell>
          <cell r="E123">
            <v>0</v>
          </cell>
          <cell r="F123" t="str">
            <v xml:space="preserve">SP IHI IC-100 TRACK DUMP       </v>
          </cell>
          <cell r="G123">
            <v>7959.9780000000001</v>
          </cell>
          <cell r="H123">
            <v>7959.9780000000001</v>
          </cell>
          <cell r="I123">
            <v>2653.377</v>
          </cell>
          <cell r="J123">
            <v>884.34</v>
          </cell>
          <cell r="K123">
            <v>0</v>
          </cell>
          <cell r="L123"/>
          <cell r="M123">
            <v>117</v>
          </cell>
          <cell r="N123">
            <v>1838.3321016166281</v>
          </cell>
          <cell r="O123">
            <v>1837.0593122547887</v>
          </cell>
          <cell r="P123">
            <v>2653.377</v>
          </cell>
          <cell r="Q123">
            <v>4421.7</v>
          </cell>
        </row>
        <row r="124">
          <cell r="A124">
            <v>0</v>
          </cell>
          <cell r="B124"/>
          <cell r="C124">
            <v>0</v>
          </cell>
          <cell r="D124">
            <v>0</v>
          </cell>
          <cell r="E124">
            <v>0</v>
          </cell>
          <cell r="F124"/>
          <cell r="G124"/>
          <cell r="H124"/>
          <cell r="I124"/>
          <cell r="J124"/>
          <cell r="K124">
            <v>0</v>
          </cell>
          <cell r="L124"/>
          <cell r="M124"/>
          <cell r="N124"/>
          <cell r="O124"/>
          <cell r="P124"/>
          <cell r="Q124"/>
        </row>
        <row r="125">
          <cell r="A125">
            <v>0</v>
          </cell>
          <cell r="B125"/>
          <cell r="C125">
            <v>0</v>
          </cell>
          <cell r="D125">
            <v>0</v>
          </cell>
          <cell r="E125">
            <v>0</v>
          </cell>
          <cell r="F125" t="str">
            <v>AERIAL LIFTS &amp; BUCKET TRUCKS</v>
          </cell>
          <cell r="G125"/>
          <cell r="H125"/>
          <cell r="I125"/>
          <cell r="J125"/>
          <cell r="K125">
            <v>0</v>
          </cell>
          <cell r="L125"/>
          <cell r="M125"/>
          <cell r="N125"/>
          <cell r="O125"/>
          <cell r="P125"/>
          <cell r="Q125"/>
        </row>
        <row r="126">
          <cell r="A126" t="str">
            <v>06A</v>
          </cell>
          <cell r="B126"/>
          <cell r="C126">
            <v>0</v>
          </cell>
          <cell r="D126">
            <v>0</v>
          </cell>
          <cell r="E126">
            <v>0</v>
          </cell>
          <cell r="F126" t="str">
            <v xml:space="preserve">45' MANLIFT LATE               </v>
          </cell>
          <cell r="G126">
            <v>1298.8170000000002</v>
          </cell>
          <cell r="H126">
            <v>1623.4659999999997</v>
          </cell>
          <cell r="I126">
            <v>541.21199999999999</v>
          </cell>
          <cell r="J126">
            <v>180.77459999999999</v>
          </cell>
          <cell r="K126">
            <v>0</v>
          </cell>
          <cell r="L126"/>
          <cell r="M126">
            <v>120</v>
          </cell>
          <cell r="N126">
            <v>299.95773672055429</v>
          </cell>
          <cell r="O126">
            <v>374.6748211400876</v>
          </cell>
          <cell r="P126">
            <v>541.21199999999999</v>
          </cell>
          <cell r="Q126">
            <v>903.87299999999993</v>
          </cell>
        </row>
        <row r="127">
          <cell r="A127" t="str">
            <v>06F</v>
          </cell>
          <cell r="B127"/>
          <cell r="C127">
            <v>0</v>
          </cell>
          <cell r="D127">
            <v>0</v>
          </cell>
          <cell r="E127">
            <v>0</v>
          </cell>
          <cell r="F127" t="str">
            <v xml:space="preserve">WORK PLATFORM TK MOUNTED EARLY </v>
          </cell>
          <cell r="G127">
            <v>1530.4250000000002</v>
          </cell>
          <cell r="H127">
            <v>1772.8620000000001</v>
          </cell>
          <cell r="I127">
            <v>590.98799999999994</v>
          </cell>
          <cell r="J127">
            <v>197.00279999999998</v>
          </cell>
          <cell r="K127">
            <v>0</v>
          </cell>
          <cell r="L127"/>
          <cell r="M127">
            <v>121</v>
          </cell>
          <cell r="N127">
            <v>353.44688221709009</v>
          </cell>
          <cell r="O127">
            <v>409.15347334410342</v>
          </cell>
          <cell r="P127">
            <v>590.98799999999994</v>
          </cell>
          <cell r="Q127">
            <v>985.0139999999999</v>
          </cell>
        </row>
        <row r="128">
          <cell r="A128" t="str">
            <v>06H</v>
          </cell>
          <cell r="B128"/>
          <cell r="C128">
            <v>0</v>
          </cell>
          <cell r="D128">
            <v>0</v>
          </cell>
          <cell r="E128">
            <v>0</v>
          </cell>
          <cell r="F128" t="str">
            <v xml:space="preserve">MANLIFT 20-30' PUSH AROUND     </v>
          </cell>
          <cell r="G128">
            <v>270.72500000000002</v>
          </cell>
          <cell r="H128">
            <v>405.97700000000003</v>
          </cell>
          <cell r="I128">
            <v>135.303</v>
          </cell>
          <cell r="J128">
            <v>45.461399999999998</v>
          </cell>
          <cell r="K128">
            <v>0</v>
          </cell>
          <cell r="L128"/>
          <cell r="M128">
            <v>122</v>
          </cell>
          <cell r="N128">
            <v>62.523094688221711</v>
          </cell>
          <cell r="O128">
            <v>93.694207246711287</v>
          </cell>
          <cell r="P128">
            <v>135.303</v>
          </cell>
          <cell r="Q128">
            <v>227.30699999999999</v>
          </cell>
        </row>
        <row r="129">
          <cell r="A129">
            <v>0</v>
          </cell>
          <cell r="B129"/>
          <cell r="C129">
            <v>0</v>
          </cell>
          <cell r="D129">
            <v>0</v>
          </cell>
          <cell r="E129">
            <v>0</v>
          </cell>
          <cell r="F129"/>
          <cell r="G129"/>
          <cell r="H129"/>
          <cell r="I129"/>
          <cell r="J129"/>
          <cell r="K129">
            <v>0</v>
          </cell>
          <cell r="L129"/>
          <cell r="M129"/>
          <cell r="N129"/>
          <cell r="O129"/>
          <cell r="P129"/>
          <cell r="Q129"/>
        </row>
        <row r="130">
          <cell r="A130" t="str">
            <v>7A</v>
          </cell>
          <cell r="B130"/>
          <cell r="C130">
            <v>0</v>
          </cell>
          <cell r="D130">
            <v>0</v>
          </cell>
          <cell r="E130">
            <v>0</v>
          </cell>
          <cell r="F130" t="str">
            <v xml:space="preserve">AER TK 45' SINGLE SQRT LATE    </v>
          </cell>
          <cell r="G130">
            <v>2198.7289999999998</v>
          </cell>
          <cell r="H130">
            <v>2300.1680000000001</v>
          </cell>
          <cell r="I130">
            <v>766.68299999999999</v>
          </cell>
          <cell r="J130">
            <v>255.44880000000001</v>
          </cell>
          <cell r="K130">
            <v>0</v>
          </cell>
          <cell r="L130"/>
          <cell r="M130">
            <v>124</v>
          </cell>
          <cell r="N130">
            <v>507.7896073903002</v>
          </cell>
          <cell r="O130">
            <v>530.84883452573274</v>
          </cell>
          <cell r="P130">
            <v>766.68299999999999</v>
          </cell>
          <cell r="Q130">
            <v>1277.2440000000001</v>
          </cell>
        </row>
        <row r="131">
          <cell r="A131" t="str">
            <v>7AA</v>
          </cell>
          <cell r="B131"/>
          <cell r="C131">
            <v>0</v>
          </cell>
          <cell r="D131">
            <v>0</v>
          </cell>
          <cell r="E131">
            <v>0</v>
          </cell>
          <cell r="F131" t="str">
            <v xml:space="preserve">AER TK 35' SINGLE SQRT EARLY   </v>
          </cell>
          <cell r="G131">
            <v>1282.684</v>
          </cell>
          <cell r="H131">
            <v>1515.3969999999997</v>
          </cell>
          <cell r="I131">
            <v>505.10400000000004</v>
          </cell>
          <cell r="J131">
            <v>168.86100000000002</v>
          </cell>
          <cell r="K131">
            <v>0</v>
          </cell>
          <cell r="L131"/>
          <cell r="M131">
            <v>125</v>
          </cell>
          <cell r="N131">
            <v>296.23187066974594</v>
          </cell>
          <cell r="O131">
            <v>349.73390260789284</v>
          </cell>
          <cell r="P131">
            <v>505.10400000000004</v>
          </cell>
          <cell r="Q131">
            <v>844.30500000000006</v>
          </cell>
        </row>
        <row r="132">
          <cell r="A132" t="str">
            <v>7B</v>
          </cell>
          <cell r="B132"/>
          <cell r="C132">
            <v>0</v>
          </cell>
          <cell r="D132">
            <v>0</v>
          </cell>
          <cell r="E132">
            <v>0</v>
          </cell>
          <cell r="F132" t="str">
            <v xml:space="preserve">AER TK 48' DB T/CRC LATE       </v>
          </cell>
          <cell r="G132">
            <v>1569.5420000000001</v>
          </cell>
          <cell r="H132">
            <v>1785.68</v>
          </cell>
          <cell r="I132">
            <v>595.32300000000009</v>
          </cell>
          <cell r="J132">
            <v>198.084</v>
          </cell>
          <cell r="K132">
            <v>0</v>
          </cell>
          <cell r="L132"/>
          <cell r="M132">
            <v>126</v>
          </cell>
          <cell r="N132">
            <v>362.480831408776</v>
          </cell>
          <cell r="O132">
            <v>412.11170090006925</v>
          </cell>
          <cell r="P132">
            <v>595.32300000000009</v>
          </cell>
          <cell r="Q132">
            <v>990.42000000000007</v>
          </cell>
        </row>
        <row r="133">
          <cell r="A133" t="str">
            <v>7BB</v>
          </cell>
          <cell r="B133"/>
          <cell r="C133">
            <v>0</v>
          </cell>
          <cell r="D133">
            <v>0</v>
          </cell>
          <cell r="E133">
            <v>0</v>
          </cell>
          <cell r="F133" t="str">
            <v xml:space="preserve">AER TK 48' DB T/CRC EARLY      </v>
          </cell>
          <cell r="G133">
            <v>1389.8689999999999</v>
          </cell>
          <cell r="H133">
            <v>1534.403</v>
          </cell>
          <cell r="I133">
            <v>511.47900000000004</v>
          </cell>
          <cell r="J133">
            <v>171.02339999999998</v>
          </cell>
          <cell r="K133">
            <v>0</v>
          </cell>
          <cell r="L133"/>
          <cell r="M133">
            <v>127</v>
          </cell>
          <cell r="N133">
            <v>320.98591224018475</v>
          </cell>
          <cell r="O133">
            <v>354.12024001846294</v>
          </cell>
          <cell r="P133">
            <v>511.47900000000004</v>
          </cell>
          <cell r="Q133">
            <v>855.11699999999996</v>
          </cell>
        </row>
        <row r="134">
          <cell r="A134" t="str">
            <v>7C</v>
          </cell>
          <cell r="B134"/>
          <cell r="C134">
            <v>0</v>
          </cell>
          <cell r="D134">
            <v>0</v>
          </cell>
          <cell r="E134">
            <v>0</v>
          </cell>
          <cell r="F134" t="str">
            <v xml:space="preserve">AER TK 65' DB T/CRC LATE       </v>
          </cell>
          <cell r="G134">
            <v>3020.1860000000001</v>
          </cell>
          <cell r="H134">
            <v>3247.1530000000002</v>
          </cell>
          <cell r="I134">
            <v>1082.3729999999998</v>
          </cell>
          <cell r="J134">
            <v>360.44760000000002</v>
          </cell>
          <cell r="K134">
            <v>0</v>
          </cell>
          <cell r="L134"/>
          <cell r="M134">
            <v>128</v>
          </cell>
          <cell r="N134">
            <v>697.5025404157044</v>
          </cell>
          <cell r="O134">
            <v>749.40064620355417</v>
          </cell>
          <cell r="P134">
            <v>1082.3729999999998</v>
          </cell>
          <cell r="Q134">
            <v>1802.2380000000001</v>
          </cell>
        </row>
        <row r="135">
          <cell r="A135" t="str">
            <v>7CC</v>
          </cell>
          <cell r="B135"/>
          <cell r="C135">
            <v>0</v>
          </cell>
          <cell r="D135">
            <v>0</v>
          </cell>
          <cell r="E135">
            <v>0</v>
          </cell>
          <cell r="F135" t="str">
            <v xml:space="preserve">AER TK 65' DB T/CRC EARLY      </v>
          </cell>
          <cell r="G135">
            <v>2154.75</v>
          </cell>
          <cell r="H135">
            <v>2254.8629999999998</v>
          </cell>
          <cell r="I135">
            <v>751.68899999999996</v>
          </cell>
          <cell r="J135">
            <v>250.0428</v>
          </cell>
          <cell r="K135">
            <v>0</v>
          </cell>
          <cell r="L135"/>
          <cell r="M135">
            <v>129</v>
          </cell>
          <cell r="N135">
            <v>497.63279445727483</v>
          </cell>
          <cell r="O135">
            <v>520.39303023309481</v>
          </cell>
          <cell r="P135">
            <v>751.68899999999996</v>
          </cell>
          <cell r="Q135">
            <v>1250.2139999999999</v>
          </cell>
        </row>
        <row r="136">
          <cell r="A136" t="str">
            <v>7D</v>
          </cell>
          <cell r="B136" t="str">
            <v>SP</v>
          </cell>
          <cell r="C136" t="str">
            <v>T/S</v>
          </cell>
          <cell r="D136">
            <v>0</v>
          </cell>
          <cell r="E136">
            <v>0</v>
          </cell>
          <cell r="F136" t="str">
            <v xml:space="preserve">SP AER TK 80' DB T/CRC LATE    </v>
          </cell>
          <cell r="G136">
            <v>4427.0720000000001</v>
          </cell>
          <cell r="H136">
            <v>5625.7760000000007</v>
          </cell>
          <cell r="I136">
            <v>1875.3209999999999</v>
          </cell>
          <cell r="J136">
            <v>624.56640000000004</v>
          </cell>
          <cell r="K136">
            <v>0</v>
          </cell>
          <cell r="L136"/>
          <cell r="M136">
            <v>130</v>
          </cell>
          <cell r="N136">
            <v>1022.4184757505774</v>
          </cell>
          <cell r="O136">
            <v>1298.3558735287331</v>
          </cell>
          <cell r="P136">
            <v>1875.3209999999999</v>
          </cell>
          <cell r="Q136">
            <v>3122.8320000000003</v>
          </cell>
        </row>
        <row r="137">
          <cell r="A137" t="str">
            <v>7DD</v>
          </cell>
          <cell r="B137"/>
          <cell r="C137">
            <v>0</v>
          </cell>
          <cell r="D137">
            <v>0</v>
          </cell>
          <cell r="E137">
            <v>0</v>
          </cell>
          <cell r="F137" t="str">
            <v xml:space="preserve">AER TK 80' DB T/CRC EARLY      </v>
          </cell>
          <cell r="G137">
            <v>2271.2170000000001</v>
          </cell>
          <cell r="H137">
            <v>2979.7429999999999</v>
          </cell>
          <cell r="I137">
            <v>993.27600000000007</v>
          </cell>
          <cell r="J137">
            <v>331.22460000000001</v>
          </cell>
          <cell r="K137">
            <v>0</v>
          </cell>
          <cell r="L137"/>
          <cell r="M137">
            <v>131</v>
          </cell>
          <cell r="N137">
            <v>524.53048498845271</v>
          </cell>
          <cell r="O137">
            <v>687.6858989153011</v>
          </cell>
          <cell r="P137">
            <v>993.27600000000007</v>
          </cell>
          <cell r="Q137">
            <v>1656.123</v>
          </cell>
        </row>
        <row r="138">
          <cell r="A138" t="str">
            <v>7E</v>
          </cell>
          <cell r="B138"/>
          <cell r="C138">
            <v>0</v>
          </cell>
          <cell r="D138">
            <v>0</v>
          </cell>
          <cell r="E138">
            <v>0</v>
          </cell>
          <cell r="F138" t="str">
            <v xml:space="preserve">AER TK 55' LATE                </v>
          </cell>
          <cell r="G138">
            <v>2140.8269999999998</v>
          </cell>
          <cell r="H138">
            <v>2379.0650000000001</v>
          </cell>
          <cell r="I138">
            <v>793.05000000000007</v>
          </cell>
          <cell r="J138">
            <v>264.11880000000002</v>
          </cell>
          <cell r="K138">
            <v>0</v>
          </cell>
          <cell r="L138"/>
          <cell r="M138">
            <v>132</v>
          </cell>
          <cell r="N138">
            <v>494.41732101616623</v>
          </cell>
          <cell r="O138">
            <v>549.05723517193633</v>
          </cell>
          <cell r="P138">
            <v>793.05000000000007</v>
          </cell>
          <cell r="Q138">
            <v>1320.5940000000001</v>
          </cell>
        </row>
        <row r="139">
          <cell r="A139" t="str">
            <v>7EE</v>
          </cell>
          <cell r="B139"/>
          <cell r="C139">
            <v>0</v>
          </cell>
          <cell r="D139">
            <v>0</v>
          </cell>
          <cell r="E139">
            <v>0</v>
          </cell>
          <cell r="F139" t="str">
            <v xml:space="preserve">AER TK 55' EARLY               </v>
          </cell>
          <cell r="G139">
            <v>1501.4739999999999</v>
          </cell>
          <cell r="H139">
            <v>1813.5260000000001</v>
          </cell>
          <cell r="I139">
            <v>604.40100000000007</v>
          </cell>
          <cell r="J139">
            <v>201.32759999999999</v>
          </cell>
          <cell r="K139">
            <v>0</v>
          </cell>
          <cell r="L139"/>
          <cell r="M139">
            <v>133</v>
          </cell>
          <cell r="N139">
            <v>346.76073903002305</v>
          </cell>
          <cell r="O139">
            <v>418.53819524578813</v>
          </cell>
          <cell r="P139">
            <v>604.40100000000007</v>
          </cell>
          <cell r="Q139">
            <v>1006.6379999999999</v>
          </cell>
        </row>
        <row r="140">
          <cell r="A140" t="str">
            <v>7G</v>
          </cell>
          <cell r="B140"/>
          <cell r="C140">
            <v>0</v>
          </cell>
          <cell r="D140">
            <v>0</v>
          </cell>
          <cell r="E140">
            <v>0</v>
          </cell>
          <cell r="F140" t="str">
            <v xml:space="preserve">AER TK 50-55' MATRL HAND LATE  </v>
          </cell>
          <cell r="G140">
            <v>2784.3789999999995</v>
          </cell>
          <cell r="H140">
            <v>3012.0089999999996</v>
          </cell>
          <cell r="I140">
            <v>1003.9350000000001</v>
          </cell>
          <cell r="J140">
            <v>334.46820000000002</v>
          </cell>
          <cell r="K140">
            <v>0</v>
          </cell>
          <cell r="L140"/>
          <cell r="M140">
            <v>134</v>
          </cell>
          <cell r="N140">
            <v>643.04364896073889</v>
          </cell>
          <cell r="O140">
            <v>695.1324717285944</v>
          </cell>
          <cell r="P140">
            <v>1003.9350000000001</v>
          </cell>
          <cell r="Q140">
            <v>1672.3410000000001</v>
          </cell>
        </row>
        <row r="141">
          <cell r="A141" t="str">
            <v>7GG</v>
          </cell>
          <cell r="B141"/>
          <cell r="C141">
            <v>0</v>
          </cell>
          <cell r="D141">
            <v>0</v>
          </cell>
          <cell r="E141">
            <v>0</v>
          </cell>
          <cell r="F141" t="str">
            <v xml:space="preserve">AER TK 50-55' MATRL HAND EARLY </v>
          </cell>
          <cell r="G141">
            <v>2009.1109999999999</v>
          </cell>
          <cell r="H141">
            <v>2182.3750000000005</v>
          </cell>
          <cell r="I141">
            <v>727.41300000000001</v>
          </cell>
          <cell r="J141">
            <v>242.46420000000001</v>
          </cell>
          <cell r="K141">
            <v>0</v>
          </cell>
          <cell r="L141"/>
          <cell r="M141">
            <v>135</v>
          </cell>
          <cell r="N141">
            <v>463.99792147805999</v>
          </cell>
          <cell r="O141">
            <v>503.66374336487428</v>
          </cell>
          <cell r="P141">
            <v>727.41300000000001</v>
          </cell>
          <cell r="Q141">
            <v>1212.3209999999999</v>
          </cell>
        </row>
        <row r="142">
          <cell r="A142" t="str">
            <v>7H</v>
          </cell>
          <cell r="B142" t="str">
            <v>SP</v>
          </cell>
          <cell r="C142">
            <v>0</v>
          </cell>
          <cell r="D142">
            <v>0</v>
          </cell>
          <cell r="E142">
            <v>0</v>
          </cell>
          <cell r="F142" t="str">
            <v xml:space="preserve">SP AER TK 65' SKIDDER          </v>
          </cell>
          <cell r="G142">
            <v>2749.2400000000002</v>
          </cell>
          <cell r="H142">
            <v>4887.1939999999995</v>
          </cell>
          <cell r="I142">
            <v>1629.0419999999999</v>
          </cell>
          <cell r="J142">
            <v>543.38459999999998</v>
          </cell>
          <cell r="K142">
            <v>0</v>
          </cell>
          <cell r="L142"/>
          <cell r="M142">
            <v>136</v>
          </cell>
          <cell r="N142">
            <v>634.9284064665128</v>
          </cell>
          <cell r="O142">
            <v>1127.9007615970459</v>
          </cell>
          <cell r="P142">
            <v>1629.0419999999999</v>
          </cell>
          <cell r="Q142">
            <v>2716.9229999999998</v>
          </cell>
        </row>
        <row r="143">
          <cell r="A143" t="str">
            <v>7I</v>
          </cell>
          <cell r="B143"/>
          <cell r="C143">
            <v>0</v>
          </cell>
          <cell r="D143">
            <v>0</v>
          </cell>
          <cell r="E143">
            <v>0</v>
          </cell>
          <cell r="F143" t="str">
            <v xml:space="preserve">AER TK 65' AWD                 </v>
          </cell>
          <cell r="G143">
            <v>3289.5849999999996</v>
          </cell>
          <cell r="H143">
            <v>4773.5999999999995</v>
          </cell>
          <cell r="I143">
            <v>1591.251</v>
          </cell>
          <cell r="J143">
            <v>530.4</v>
          </cell>
          <cell r="K143">
            <v>0</v>
          </cell>
          <cell r="L143"/>
          <cell r="M143">
            <v>137</v>
          </cell>
          <cell r="N143">
            <v>759.71939953810613</v>
          </cell>
          <cell r="O143">
            <v>1101.6847449803829</v>
          </cell>
          <cell r="P143">
            <v>1591.251</v>
          </cell>
          <cell r="Q143">
            <v>2652</v>
          </cell>
        </row>
        <row r="144">
          <cell r="A144" t="str">
            <v>7J</v>
          </cell>
          <cell r="B144"/>
          <cell r="C144">
            <v>0</v>
          </cell>
          <cell r="D144">
            <v>0</v>
          </cell>
          <cell r="E144">
            <v>0</v>
          </cell>
          <cell r="F144" t="str">
            <v xml:space="preserve">AER TK 55' 4X4 MATRL HAND LATE </v>
          </cell>
          <cell r="G144">
            <v>3182.1790000000001</v>
          </cell>
          <cell r="H144">
            <v>3572.2439999999992</v>
          </cell>
          <cell r="I144">
            <v>1190.6969999999999</v>
          </cell>
          <cell r="J144">
            <v>397.25940000000003</v>
          </cell>
          <cell r="K144">
            <v>0</v>
          </cell>
          <cell r="L144"/>
          <cell r="M144">
            <v>138</v>
          </cell>
          <cell r="N144">
            <v>734.91431870669749</v>
          </cell>
          <cell r="O144">
            <v>824.42741749365314</v>
          </cell>
          <cell r="P144">
            <v>1190.6969999999999</v>
          </cell>
          <cell r="Q144">
            <v>1986.297</v>
          </cell>
        </row>
        <row r="145">
          <cell r="A145" t="str">
            <v>7K</v>
          </cell>
          <cell r="B145" t="str">
            <v>SP</v>
          </cell>
          <cell r="C145">
            <v>0</v>
          </cell>
          <cell r="D145">
            <v>0</v>
          </cell>
          <cell r="E145">
            <v>0</v>
          </cell>
          <cell r="F145" t="str">
            <v xml:space="preserve">SP 55' MATERIAL HANDLER TRACK  </v>
          </cell>
          <cell r="G145">
            <v>7282.8339999999998</v>
          </cell>
          <cell r="H145">
            <v>7802.8469999999988</v>
          </cell>
          <cell r="I145">
            <v>2601</v>
          </cell>
          <cell r="J145">
            <v>866.65319999999997</v>
          </cell>
          <cell r="K145">
            <v>0</v>
          </cell>
          <cell r="L145"/>
          <cell r="M145">
            <v>139</v>
          </cell>
          <cell r="N145">
            <v>1681.9478060046188</v>
          </cell>
          <cell r="O145">
            <v>1800.7955227325176</v>
          </cell>
          <cell r="P145">
            <v>2601</v>
          </cell>
          <cell r="Q145">
            <v>4333.2659999999996</v>
          </cell>
        </row>
        <row r="146">
          <cell r="A146" t="str">
            <v>7M</v>
          </cell>
          <cell r="B146"/>
          <cell r="C146">
            <v>0</v>
          </cell>
          <cell r="D146">
            <v>0</v>
          </cell>
          <cell r="E146">
            <v>0</v>
          </cell>
          <cell r="F146" t="str">
            <v xml:space="preserve">42' SGL BSKT W/MH LATE         </v>
          </cell>
          <cell r="G146">
            <v>2467.9070000000002</v>
          </cell>
          <cell r="H146">
            <v>2579.9540000000002</v>
          </cell>
          <cell r="I146">
            <v>860.01300000000003</v>
          </cell>
          <cell r="J146">
            <v>286.84440000000001</v>
          </cell>
          <cell r="K146">
            <v>0</v>
          </cell>
          <cell r="L146"/>
          <cell r="M146">
            <v>140</v>
          </cell>
          <cell r="N146">
            <v>569.95542725173209</v>
          </cell>
          <cell r="O146">
            <v>595.41980152319411</v>
          </cell>
          <cell r="P146">
            <v>860.01300000000003</v>
          </cell>
          <cell r="Q146">
            <v>1434.222</v>
          </cell>
        </row>
        <row r="147">
          <cell r="A147" t="str">
            <v>7MM</v>
          </cell>
          <cell r="B147"/>
          <cell r="C147">
            <v>0</v>
          </cell>
          <cell r="D147">
            <v>0</v>
          </cell>
          <cell r="E147">
            <v>0</v>
          </cell>
          <cell r="F147" t="str">
            <v xml:space="preserve">42' SGL BSKT W/MH EARLY        </v>
          </cell>
          <cell r="G147">
            <v>1407.107</v>
          </cell>
          <cell r="H147">
            <v>1840.046</v>
          </cell>
          <cell r="I147">
            <v>613.37699999999995</v>
          </cell>
          <cell r="J147">
            <v>204.5814</v>
          </cell>
          <cell r="K147">
            <v>0</v>
          </cell>
          <cell r="L147"/>
          <cell r="M147">
            <v>141</v>
          </cell>
          <cell r="N147">
            <v>324.96697459584294</v>
          </cell>
          <cell r="O147">
            <v>424.65866605123472</v>
          </cell>
          <cell r="P147">
            <v>613.37699999999995</v>
          </cell>
          <cell r="Q147">
            <v>1022.907</v>
          </cell>
        </row>
        <row r="148">
          <cell r="A148" t="str">
            <v>7N</v>
          </cell>
          <cell r="B148"/>
          <cell r="C148">
            <v>0</v>
          </cell>
          <cell r="D148">
            <v>0</v>
          </cell>
          <cell r="E148">
            <v>0</v>
          </cell>
          <cell r="F148" t="str">
            <v xml:space="preserve">35' SING ELBOW W/MH LATE       </v>
          </cell>
          <cell r="G148">
            <v>1677.8320000000001</v>
          </cell>
          <cell r="H148">
            <v>2164.9159999999997</v>
          </cell>
          <cell r="I148">
            <v>721.59900000000005</v>
          </cell>
          <cell r="J148">
            <v>240.52620000000002</v>
          </cell>
          <cell r="K148">
            <v>0</v>
          </cell>
          <cell r="L148"/>
          <cell r="M148">
            <v>142</v>
          </cell>
          <cell r="N148">
            <v>387.4900692840647</v>
          </cell>
          <cell r="O148">
            <v>499.63443341795517</v>
          </cell>
          <cell r="P148">
            <v>721.59900000000005</v>
          </cell>
          <cell r="Q148">
            <v>1202.6310000000001</v>
          </cell>
        </row>
        <row r="149">
          <cell r="A149" t="str">
            <v>7O</v>
          </cell>
          <cell r="B149"/>
          <cell r="C149">
            <v>0</v>
          </cell>
          <cell r="D149">
            <v>0</v>
          </cell>
          <cell r="E149">
            <v>0</v>
          </cell>
          <cell r="F149" t="str">
            <v xml:space="preserve">AER TK 29' SINGLE SQUIRT LATE  </v>
          </cell>
          <cell r="G149">
            <v>1853.085</v>
          </cell>
          <cell r="H149">
            <v>2261.9349999999999</v>
          </cell>
          <cell r="I149">
            <v>753.98400000000015</v>
          </cell>
          <cell r="J149">
            <v>251.124</v>
          </cell>
          <cell r="K149">
            <v>0</v>
          </cell>
          <cell r="L149"/>
          <cell r="M149">
            <v>143</v>
          </cell>
          <cell r="N149">
            <v>427.96420323325634</v>
          </cell>
          <cell r="O149">
            <v>522.02515578121393</v>
          </cell>
          <cell r="P149">
            <v>753.98400000000015</v>
          </cell>
          <cell r="Q149">
            <v>1255.6199999999999</v>
          </cell>
        </row>
        <row r="150">
          <cell r="A150" t="str">
            <v>7P</v>
          </cell>
          <cell r="B150"/>
          <cell r="C150">
            <v>0</v>
          </cell>
          <cell r="D150">
            <v>0</v>
          </cell>
          <cell r="E150">
            <v>0</v>
          </cell>
          <cell r="F150" t="str">
            <v xml:space="preserve">AER TK 40' SQRT BOOM LATE      </v>
          </cell>
          <cell r="G150">
            <v>2385.0320000000002</v>
          </cell>
          <cell r="H150">
            <v>2500.1730000000002</v>
          </cell>
          <cell r="I150">
            <v>833.44200000000001</v>
          </cell>
          <cell r="J150">
            <v>278.18460000000005</v>
          </cell>
          <cell r="K150">
            <v>0</v>
          </cell>
          <cell r="L150"/>
          <cell r="M150">
            <v>144</v>
          </cell>
          <cell r="N150">
            <v>550.81570438799076</v>
          </cell>
          <cell r="O150">
            <v>577.00738518347566</v>
          </cell>
          <cell r="P150">
            <v>833.44200000000001</v>
          </cell>
          <cell r="Q150">
            <v>1390.9230000000002</v>
          </cell>
        </row>
        <row r="151">
          <cell r="A151" t="str">
            <v>7PP</v>
          </cell>
          <cell r="B151"/>
          <cell r="C151">
            <v>0</v>
          </cell>
          <cell r="D151">
            <v>0</v>
          </cell>
          <cell r="E151">
            <v>0</v>
          </cell>
          <cell r="F151" t="str">
            <v xml:space="preserve">AER TK 40' SQRT BOOM EARLY     </v>
          </cell>
          <cell r="G151">
            <v>1407.107</v>
          </cell>
          <cell r="H151">
            <v>1407.107</v>
          </cell>
          <cell r="I151">
            <v>469.04699999999997</v>
          </cell>
          <cell r="J151">
            <v>155.87639999999999</v>
          </cell>
          <cell r="K151">
            <v>0</v>
          </cell>
          <cell r="L151"/>
          <cell r="M151">
            <v>145</v>
          </cell>
          <cell r="N151">
            <v>324.96697459584294</v>
          </cell>
          <cell r="O151">
            <v>324.7419801523194</v>
          </cell>
          <cell r="P151">
            <v>469.04699999999997</v>
          </cell>
          <cell r="Q151">
            <v>779.38199999999995</v>
          </cell>
        </row>
        <row r="152">
          <cell r="A152" t="str">
            <v>7Q</v>
          </cell>
          <cell r="B152"/>
          <cell r="C152">
            <v>0</v>
          </cell>
          <cell r="D152">
            <v>0</v>
          </cell>
          <cell r="E152">
            <v>0</v>
          </cell>
          <cell r="F152" t="str">
            <v xml:space="preserve">AER TK 55' 4X4 LATE            </v>
          </cell>
          <cell r="G152">
            <v>2727.8030000000003</v>
          </cell>
          <cell r="H152">
            <v>3182.1790000000001</v>
          </cell>
          <cell r="I152">
            <v>1060.8</v>
          </cell>
          <cell r="J152">
            <v>353.9502</v>
          </cell>
          <cell r="K152">
            <v>0</v>
          </cell>
          <cell r="L152"/>
          <cell r="M152">
            <v>146</v>
          </cell>
          <cell r="N152">
            <v>629.977598152425</v>
          </cell>
          <cell r="O152">
            <v>734.40549273020997</v>
          </cell>
          <cell r="P152">
            <v>1060.8</v>
          </cell>
          <cell r="Q152">
            <v>1769.751</v>
          </cell>
        </row>
        <row r="153">
          <cell r="A153" t="str">
            <v>7R</v>
          </cell>
          <cell r="B153"/>
          <cell r="C153">
            <v>0</v>
          </cell>
          <cell r="D153">
            <v>0</v>
          </cell>
          <cell r="E153">
            <v>0</v>
          </cell>
          <cell r="F153" t="str">
            <v xml:space="preserve">AER TK 40' RAIL EQUIPPED       </v>
          </cell>
          <cell r="G153">
            <v>3247.1530000000002</v>
          </cell>
          <cell r="H153">
            <v>4870.8400000000011</v>
          </cell>
          <cell r="I153">
            <v>1623.6360000000002</v>
          </cell>
          <cell r="J153">
            <v>541.21199999999999</v>
          </cell>
          <cell r="K153">
            <v>0</v>
          </cell>
          <cell r="L153"/>
          <cell r="M153">
            <v>147</v>
          </cell>
          <cell r="N153">
            <v>749.91986143187069</v>
          </cell>
          <cell r="O153">
            <v>1124.1264712670206</v>
          </cell>
          <cell r="P153">
            <v>1623.6360000000002</v>
          </cell>
          <cell r="Q153">
            <v>2706.06</v>
          </cell>
        </row>
        <row r="154">
          <cell r="A154" t="str">
            <v>7S</v>
          </cell>
          <cell r="B154"/>
          <cell r="C154">
            <v>0</v>
          </cell>
          <cell r="D154">
            <v>0</v>
          </cell>
          <cell r="E154">
            <v>0</v>
          </cell>
          <cell r="F154" t="str">
            <v xml:space="preserve">AER TK W/VERSALFT SQRT BUCKET  </v>
          </cell>
          <cell r="G154">
            <v>974.16800000000001</v>
          </cell>
          <cell r="H154">
            <v>1298.8170000000002</v>
          </cell>
          <cell r="I154">
            <v>432.93900000000002</v>
          </cell>
          <cell r="J154">
            <v>146.12520000000001</v>
          </cell>
          <cell r="K154">
            <v>0</v>
          </cell>
          <cell r="L154"/>
          <cell r="M154">
            <v>148</v>
          </cell>
          <cell r="N154">
            <v>224.9810623556582</v>
          </cell>
          <cell r="O154">
            <v>299.75005769674596</v>
          </cell>
          <cell r="P154">
            <v>432.93900000000002</v>
          </cell>
          <cell r="Q154">
            <v>730.62599999999998</v>
          </cell>
        </row>
        <row r="155">
          <cell r="A155" t="str">
            <v>7T</v>
          </cell>
          <cell r="B155"/>
          <cell r="C155">
            <v>0</v>
          </cell>
          <cell r="D155">
            <v>0</v>
          </cell>
          <cell r="E155">
            <v>0</v>
          </cell>
          <cell r="F155" t="str">
            <v xml:space="preserve">AER TK 35' ENCLOSED BOX        </v>
          </cell>
          <cell r="G155">
            <v>2164.9159999999997</v>
          </cell>
          <cell r="H155">
            <v>2705.924</v>
          </cell>
          <cell r="I155">
            <v>902.03700000000003</v>
          </cell>
          <cell r="J155">
            <v>300.91019999999997</v>
          </cell>
          <cell r="K155">
            <v>0</v>
          </cell>
          <cell r="L155"/>
          <cell r="M155">
            <v>149</v>
          </cell>
          <cell r="N155">
            <v>499.98060046189369</v>
          </cell>
          <cell r="O155">
            <v>624.49203784906524</v>
          </cell>
          <cell r="P155">
            <v>902.03700000000003</v>
          </cell>
          <cell r="Q155">
            <v>1504.5509999999999</v>
          </cell>
        </row>
        <row r="156">
          <cell r="A156" t="str">
            <v>7U</v>
          </cell>
          <cell r="B156" t="str">
            <v>SP</v>
          </cell>
          <cell r="C156" t="str">
            <v>T/S</v>
          </cell>
          <cell r="D156">
            <v>0</v>
          </cell>
          <cell r="E156">
            <v>0</v>
          </cell>
          <cell r="F156" t="str">
            <v xml:space="preserve">SP AER TK W/ELEVATOR 93' MH4X6 </v>
          </cell>
          <cell r="G156">
            <v>5736.9389999999994</v>
          </cell>
          <cell r="H156">
            <v>6559.5010000000002</v>
          </cell>
          <cell r="I156">
            <v>2186.5230000000001</v>
          </cell>
          <cell r="J156">
            <v>728.4738000000001</v>
          </cell>
          <cell r="K156">
            <v>0</v>
          </cell>
          <cell r="L156"/>
          <cell r="M156">
            <v>150</v>
          </cell>
          <cell r="N156">
            <v>1324.9281755196303</v>
          </cell>
          <cell r="O156">
            <v>1513.8474498038311</v>
          </cell>
          <cell r="P156">
            <v>2186.5230000000001</v>
          </cell>
          <cell r="Q156">
            <v>3642.3690000000006</v>
          </cell>
        </row>
        <row r="157">
          <cell r="A157" t="str">
            <v>7UU</v>
          </cell>
          <cell r="B157" t="str">
            <v>SP</v>
          </cell>
          <cell r="C157">
            <v>0</v>
          </cell>
          <cell r="D157">
            <v>0</v>
          </cell>
          <cell r="E157">
            <v>0</v>
          </cell>
          <cell r="F157" t="str">
            <v xml:space="preserve">SP 93' ELEV 6X6 BARE HAND KIT  </v>
          </cell>
          <cell r="G157">
            <v>7674.4459999999999</v>
          </cell>
          <cell r="H157">
            <v>8272.2510000000002</v>
          </cell>
          <cell r="I157">
            <v>2757.4169999999999</v>
          </cell>
          <cell r="J157">
            <v>919.02</v>
          </cell>
          <cell r="K157">
            <v>0</v>
          </cell>
          <cell r="L157"/>
          <cell r="M157">
            <v>151</v>
          </cell>
          <cell r="N157">
            <v>1772.3893764434179</v>
          </cell>
          <cell r="O157">
            <v>1909.1278559889222</v>
          </cell>
          <cell r="P157">
            <v>2757.4169999999999</v>
          </cell>
          <cell r="Q157">
            <v>4595.1000000000004</v>
          </cell>
        </row>
        <row r="158">
          <cell r="A158" t="str">
            <v>7V</v>
          </cell>
          <cell r="B158" t="str">
            <v>SP</v>
          </cell>
          <cell r="C158" t="str">
            <v>T/S</v>
          </cell>
          <cell r="D158">
            <v>0</v>
          </cell>
          <cell r="E158">
            <v>0</v>
          </cell>
          <cell r="F158" t="str">
            <v xml:space="preserve">SP AER TK W/ELEVATOR 100' 4X6  </v>
          </cell>
          <cell r="G158">
            <v>5967</v>
          </cell>
          <cell r="H158">
            <v>6765.0309999999999</v>
          </cell>
          <cell r="I158">
            <v>2254.71</v>
          </cell>
          <cell r="J158">
            <v>751.20960000000002</v>
          </cell>
          <cell r="K158">
            <v>0</v>
          </cell>
          <cell r="L158"/>
          <cell r="M158">
            <v>152</v>
          </cell>
          <cell r="N158">
            <v>1378.0600461893764</v>
          </cell>
          <cell r="O158">
            <v>1561.2810985460419</v>
          </cell>
          <cell r="P158">
            <v>2254.71</v>
          </cell>
          <cell r="Q158">
            <v>3756.0480000000002</v>
          </cell>
        </row>
        <row r="159">
          <cell r="A159" t="str">
            <v>7VV</v>
          </cell>
          <cell r="B159" t="str">
            <v>SP</v>
          </cell>
          <cell r="C159" t="str">
            <v>T/S</v>
          </cell>
          <cell r="D159">
            <v>0</v>
          </cell>
          <cell r="E159">
            <v>0</v>
          </cell>
          <cell r="F159" t="str">
            <v xml:space="preserve">SP AER TK W/ELEVATOR 100' 6X6  </v>
          </cell>
          <cell r="G159">
            <v>6597.2919999999986</v>
          </cell>
          <cell r="H159">
            <v>7452.5620000000008</v>
          </cell>
          <cell r="I159">
            <v>2484.1590000000001</v>
          </cell>
          <cell r="J159">
            <v>828.06660000000011</v>
          </cell>
          <cell r="K159">
            <v>0</v>
          </cell>
          <cell r="L159"/>
          <cell r="M159">
            <v>153</v>
          </cell>
          <cell r="N159">
            <v>1523.6240184757503</v>
          </cell>
          <cell r="O159">
            <v>1719.9543041772445</v>
          </cell>
          <cell r="P159">
            <v>2484.1590000000001</v>
          </cell>
          <cell r="Q159">
            <v>4140.3330000000005</v>
          </cell>
        </row>
        <row r="160">
          <cell r="A160" t="str">
            <v>7W</v>
          </cell>
          <cell r="B160" t="str">
            <v>SP</v>
          </cell>
          <cell r="C160" t="str">
            <v>T/S</v>
          </cell>
          <cell r="D160">
            <v>0</v>
          </cell>
          <cell r="E160">
            <v>0</v>
          </cell>
          <cell r="F160" t="str">
            <v xml:space="preserve">SP AERIAL TK 75' 4X4 LATE      </v>
          </cell>
          <cell r="G160">
            <v>4138.6670000000004</v>
          </cell>
          <cell r="H160">
            <v>4457.1279999999997</v>
          </cell>
          <cell r="I160">
            <v>1485.681</v>
          </cell>
          <cell r="J160">
            <v>495.5874</v>
          </cell>
          <cell r="K160">
            <v>0</v>
          </cell>
          <cell r="L160"/>
          <cell r="M160">
            <v>154</v>
          </cell>
          <cell r="N160">
            <v>955.81224018475757</v>
          </cell>
          <cell r="O160">
            <v>1028.6471267020538</v>
          </cell>
          <cell r="P160">
            <v>1485.681</v>
          </cell>
          <cell r="Q160">
            <v>2477.9369999999999</v>
          </cell>
        </row>
        <row r="161">
          <cell r="A161" t="str">
            <v>7WW</v>
          </cell>
          <cell r="B161" t="str">
            <v>SP</v>
          </cell>
          <cell r="C161" t="str">
            <v>T/S</v>
          </cell>
          <cell r="D161">
            <v>0</v>
          </cell>
          <cell r="E161">
            <v>0</v>
          </cell>
          <cell r="F161" t="str">
            <v xml:space="preserve">SP 77' MATERIAL HANDLER TRACK  </v>
          </cell>
          <cell r="G161">
            <v>9741.6800000000021</v>
          </cell>
          <cell r="H161">
            <v>9741.6800000000021</v>
          </cell>
          <cell r="I161">
            <v>3247.2720000000004</v>
          </cell>
          <cell r="J161">
            <v>1082.4342000000001</v>
          </cell>
          <cell r="K161">
            <v>0</v>
          </cell>
          <cell r="L161"/>
          <cell r="M161">
            <v>155</v>
          </cell>
          <cell r="N161">
            <v>2249.8106235565824</v>
          </cell>
          <cell r="O161">
            <v>2248.2529425340413</v>
          </cell>
          <cell r="P161">
            <v>3247.2720000000004</v>
          </cell>
          <cell r="Q161">
            <v>5412.1710000000003</v>
          </cell>
        </row>
        <row r="162">
          <cell r="A162" t="str">
            <v>7X</v>
          </cell>
          <cell r="B162"/>
          <cell r="C162">
            <v>0</v>
          </cell>
          <cell r="D162">
            <v>0</v>
          </cell>
          <cell r="E162">
            <v>0</v>
          </cell>
          <cell r="F162" t="str">
            <v xml:space="preserve">FLEX TRACK MINI BUCKET         </v>
          </cell>
          <cell r="G162">
            <v>1212.1850000000002</v>
          </cell>
          <cell r="H162">
            <v>1488.2140000000002</v>
          </cell>
          <cell r="I162">
            <v>496.077</v>
          </cell>
          <cell r="J162">
            <v>165.60720000000001</v>
          </cell>
          <cell r="K162">
            <v>0</v>
          </cell>
          <cell r="L162"/>
          <cell r="M162">
            <v>156</v>
          </cell>
          <cell r="N162">
            <v>279.95034642032334</v>
          </cell>
          <cell r="O162">
            <v>343.4604200323102</v>
          </cell>
          <cell r="P162">
            <v>496.077</v>
          </cell>
          <cell r="Q162">
            <v>828.03600000000006</v>
          </cell>
        </row>
        <row r="163">
          <cell r="A163" t="str">
            <v>7Y</v>
          </cell>
          <cell r="B163" t="str">
            <v>SP</v>
          </cell>
          <cell r="C163" t="str">
            <v>T/S</v>
          </cell>
          <cell r="D163">
            <v>0</v>
          </cell>
          <cell r="E163">
            <v>0</v>
          </cell>
          <cell r="F163" t="str">
            <v xml:space="preserve">SP AER TK 93' ELEVATOR 6X6     </v>
          </cell>
          <cell r="G163">
            <v>6654.7520000000004</v>
          </cell>
          <cell r="H163">
            <v>7252.1149999999989</v>
          </cell>
          <cell r="I163">
            <v>2417.4</v>
          </cell>
          <cell r="J163">
            <v>805.33079999999995</v>
          </cell>
          <cell r="K163">
            <v>0</v>
          </cell>
          <cell r="L163"/>
          <cell r="M163">
            <v>157</v>
          </cell>
          <cell r="N163">
            <v>1536.8942263279446</v>
          </cell>
          <cell r="O163">
            <v>1673.6937456727437</v>
          </cell>
          <cell r="P163">
            <v>2417.4</v>
          </cell>
          <cell r="Q163">
            <v>4026.6539999999995</v>
          </cell>
        </row>
        <row r="164">
          <cell r="A164" t="str">
            <v>7YY</v>
          </cell>
          <cell r="B164" t="str">
            <v>SP</v>
          </cell>
          <cell r="C164">
            <v>0</v>
          </cell>
          <cell r="D164">
            <v>0</v>
          </cell>
          <cell r="E164">
            <v>0</v>
          </cell>
          <cell r="F164" t="str">
            <v xml:space="preserve">SP 100-125' MAT HANDLER TRACK  </v>
          </cell>
          <cell r="G164">
            <v>14856.725</v>
          </cell>
          <cell r="H164">
            <v>16448.588</v>
          </cell>
          <cell r="I164">
            <v>5482.9079999999994</v>
          </cell>
          <cell r="J164">
            <v>1827.4014</v>
          </cell>
          <cell r="K164">
            <v>0</v>
          </cell>
          <cell r="L164"/>
          <cell r="M164">
            <v>158</v>
          </cell>
          <cell r="N164">
            <v>3431.1143187066973</v>
          </cell>
          <cell r="O164">
            <v>3796.1200092314793</v>
          </cell>
          <cell r="P164">
            <v>5482.9079999999994</v>
          </cell>
          <cell r="Q164">
            <v>9137.0069999999996</v>
          </cell>
        </row>
        <row r="165">
          <cell r="A165" t="str">
            <v>7Z</v>
          </cell>
          <cell r="B165" t="str">
            <v>SP</v>
          </cell>
          <cell r="C165" t="str">
            <v>T/S</v>
          </cell>
          <cell r="D165">
            <v>0</v>
          </cell>
          <cell r="E165">
            <v>0</v>
          </cell>
          <cell r="F165" t="str">
            <v xml:space="preserve">SP 125' BUCKET TRI-DRIVE TK    </v>
          </cell>
          <cell r="G165">
            <v>9741.6800000000021</v>
          </cell>
          <cell r="H165">
            <v>9741.6800000000021</v>
          </cell>
          <cell r="I165">
            <v>3247.2720000000004</v>
          </cell>
          <cell r="J165">
            <v>1082.4342000000001</v>
          </cell>
          <cell r="K165">
            <v>0</v>
          </cell>
          <cell r="L165"/>
          <cell r="M165">
            <v>159</v>
          </cell>
          <cell r="N165">
            <v>2249.8106235565824</v>
          </cell>
          <cell r="O165">
            <v>2248.2529425340413</v>
          </cell>
          <cell r="P165">
            <v>3247.2720000000004</v>
          </cell>
          <cell r="Q165">
            <v>5412.1710000000003</v>
          </cell>
        </row>
        <row r="166">
          <cell r="A166" t="str">
            <v>7ZZ</v>
          </cell>
          <cell r="B166" t="str">
            <v>SP</v>
          </cell>
          <cell r="C166">
            <v>0</v>
          </cell>
          <cell r="D166">
            <v>0</v>
          </cell>
          <cell r="E166">
            <v>0</v>
          </cell>
          <cell r="F166" t="str">
            <v xml:space="preserve">SP 125' BUCKET TRACK           </v>
          </cell>
          <cell r="G166">
            <v>10200.034</v>
          </cell>
          <cell r="H166">
            <v>13260</v>
          </cell>
          <cell r="I166">
            <v>4420.0169999999998</v>
          </cell>
          <cell r="J166">
            <v>1473.3288</v>
          </cell>
          <cell r="K166">
            <v>0</v>
          </cell>
          <cell r="L166"/>
          <cell r="M166">
            <v>160</v>
          </cell>
          <cell r="N166">
            <v>2355.6660508083141</v>
          </cell>
          <cell r="O166">
            <v>3060.2354027232864</v>
          </cell>
          <cell r="P166">
            <v>4420.0169999999998</v>
          </cell>
          <cell r="Q166">
            <v>7366.6440000000002</v>
          </cell>
        </row>
        <row r="167">
          <cell r="A167">
            <v>0</v>
          </cell>
          <cell r="B167"/>
          <cell r="C167">
            <v>0</v>
          </cell>
          <cell r="D167">
            <v>0</v>
          </cell>
          <cell r="E167">
            <v>0</v>
          </cell>
          <cell r="F167"/>
          <cell r="G167"/>
          <cell r="H167"/>
          <cell r="I167"/>
          <cell r="J167"/>
          <cell r="K167">
            <v>0</v>
          </cell>
          <cell r="L167"/>
          <cell r="M167"/>
          <cell r="N167"/>
          <cell r="O167"/>
          <cell r="P167"/>
          <cell r="Q167"/>
        </row>
        <row r="168">
          <cell r="A168">
            <v>0</v>
          </cell>
          <cell r="B168"/>
          <cell r="C168">
            <v>0</v>
          </cell>
          <cell r="D168">
            <v>0</v>
          </cell>
          <cell r="E168">
            <v>0</v>
          </cell>
          <cell r="F168" t="str">
            <v>BOOM TRUCKS &amp; CRANES</v>
          </cell>
          <cell r="G168"/>
          <cell r="H168"/>
          <cell r="I168"/>
          <cell r="J168"/>
          <cell r="K168">
            <v>0</v>
          </cell>
          <cell r="L168"/>
          <cell r="M168"/>
          <cell r="N168"/>
          <cell r="O168"/>
          <cell r="P168"/>
          <cell r="Q168"/>
        </row>
        <row r="169">
          <cell r="A169" t="str">
            <v>8A</v>
          </cell>
          <cell r="B169" t="str">
            <v>SP</v>
          </cell>
          <cell r="C169" t="str">
            <v>T/S</v>
          </cell>
          <cell r="D169">
            <v>0</v>
          </cell>
          <cell r="E169">
            <v>0</v>
          </cell>
          <cell r="F169" t="str">
            <v xml:space="preserve">SP TK W/POLE PLUMMER           </v>
          </cell>
          <cell r="G169">
            <v>1818.1669999999997</v>
          </cell>
          <cell r="H169">
            <v>2164.9159999999997</v>
          </cell>
          <cell r="I169">
            <v>721.65000000000009</v>
          </cell>
          <cell r="J169">
            <v>240.30180000000001</v>
          </cell>
          <cell r="K169">
            <v>0</v>
          </cell>
          <cell r="L169"/>
          <cell r="M169">
            <v>163</v>
          </cell>
          <cell r="N169">
            <v>419.89999999999992</v>
          </cell>
          <cell r="O169">
            <v>499.63443341795517</v>
          </cell>
          <cell r="P169">
            <v>721.65000000000009</v>
          </cell>
          <cell r="Q169">
            <v>1201.509</v>
          </cell>
        </row>
        <row r="170">
          <cell r="A170" t="str">
            <v>8AA</v>
          </cell>
          <cell r="B170"/>
          <cell r="C170">
            <v>0</v>
          </cell>
          <cell r="D170">
            <v>0</v>
          </cell>
          <cell r="E170">
            <v>0</v>
          </cell>
          <cell r="F170" t="str">
            <v xml:space="preserve">BM TK 8T BM 2-3 STG EXT EARLY  </v>
          </cell>
          <cell r="G170">
            <v>1461.4729999999997</v>
          </cell>
          <cell r="H170">
            <v>1583.0230000000001</v>
          </cell>
          <cell r="I170">
            <v>527.697</v>
          </cell>
          <cell r="J170">
            <v>176.43959999999998</v>
          </cell>
          <cell r="K170">
            <v>0</v>
          </cell>
          <cell r="L170"/>
          <cell r="M170">
            <v>164</v>
          </cell>
          <cell r="N170">
            <v>337.52263279445719</v>
          </cell>
          <cell r="O170">
            <v>365.34110316178169</v>
          </cell>
          <cell r="P170">
            <v>527.697</v>
          </cell>
          <cell r="Q170">
            <v>882.19799999999987</v>
          </cell>
        </row>
        <row r="171">
          <cell r="A171" t="str">
            <v>8B</v>
          </cell>
          <cell r="B171"/>
          <cell r="C171">
            <v>0</v>
          </cell>
          <cell r="D171">
            <v>0</v>
          </cell>
          <cell r="E171">
            <v>0</v>
          </cell>
          <cell r="F171" t="str">
            <v xml:space="preserve">BM TK 10-12T LATE              </v>
          </cell>
          <cell r="G171">
            <v>2619.2919999999999</v>
          </cell>
          <cell r="H171">
            <v>2869.6849999999999</v>
          </cell>
          <cell r="I171">
            <v>956.50500000000011</v>
          </cell>
          <cell r="J171">
            <v>319.32120000000003</v>
          </cell>
          <cell r="K171">
            <v>0</v>
          </cell>
          <cell r="L171"/>
          <cell r="M171">
            <v>165</v>
          </cell>
          <cell r="N171">
            <v>604.91732101616628</v>
          </cell>
          <cell r="O171">
            <v>662.28594507269781</v>
          </cell>
          <cell r="P171">
            <v>956.50500000000011</v>
          </cell>
          <cell r="Q171">
            <v>1596.6060000000002</v>
          </cell>
        </row>
        <row r="172">
          <cell r="A172" t="str">
            <v>8BB</v>
          </cell>
          <cell r="B172"/>
          <cell r="C172">
            <v>0</v>
          </cell>
          <cell r="D172">
            <v>0</v>
          </cell>
          <cell r="E172">
            <v>0</v>
          </cell>
          <cell r="F172" t="str">
            <v xml:space="preserve">BM TK 10-12T EARLY             </v>
          </cell>
          <cell r="G172">
            <v>1883.3620000000001</v>
          </cell>
          <cell r="H172">
            <v>2143.0370000000003</v>
          </cell>
          <cell r="I172">
            <v>714.35699999999997</v>
          </cell>
          <cell r="J172">
            <v>238.13939999999999</v>
          </cell>
          <cell r="K172">
            <v>0</v>
          </cell>
          <cell r="L172"/>
          <cell r="M172">
            <v>166</v>
          </cell>
          <cell r="N172">
            <v>434.95658198614319</v>
          </cell>
          <cell r="O172">
            <v>494.58504500346186</v>
          </cell>
          <cell r="P172">
            <v>714.35699999999997</v>
          </cell>
          <cell r="Q172">
            <v>1190.6969999999999</v>
          </cell>
        </row>
        <row r="173">
          <cell r="A173" t="str">
            <v>8C</v>
          </cell>
          <cell r="B173"/>
          <cell r="C173">
            <v>0</v>
          </cell>
          <cell r="D173">
            <v>0</v>
          </cell>
          <cell r="E173">
            <v>0</v>
          </cell>
          <cell r="F173" t="str">
            <v xml:space="preserve">BM TK 12-15T TNDM AXLE LATE    </v>
          </cell>
          <cell r="G173">
            <v>3233.672</v>
          </cell>
          <cell r="H173">
            <v>3476.3300000000004</v>
          </cell>
          <cell r="I173">
            <v>1158.873</v>
          </cell>
          <cell r="J173">
            <v>386.42700000000002</v>
          </cell>
          <cell r="K173">
            <v>0</v>
          </cell>
          <cell r="L173"/>
          <cell r="M173">
            <v>167</v>
          </cell>
          <cell r="N173">
            <v>746.80646651270206</v>
          </cell>
          <cell r="O173">
            <v>802.29171474728832</v>
          </cell>
          <cell r="P173">
            <v>1158.873</v>
          </cell>
          <cell r="Q173">
            <v>1932.1350000000002</v>
          </cell>
        </row>
        <row r="174">
          <cell r="A174" t="str">
            <v>8CC</v>
          </cell>
          <cell r="B174"/>
          <cell r="C174">
            <v>0</v>
          </cell>
          <cell r="D174">
            <v>0</v>
          </cell>
          <cell r="E174">
            <v>0</v>
          </cell>
          <cell r="F174" t="str">
            <v xml:space="preserve">BM TK 12-15T TNDM AXLE EARLY   </v>
          </cell>
          <cell r="G174">
            <v>2360.9429999999998</v>
          </cell>
          <cell r="H174">
            <v>2538.1849999999999</v>
          </cell>
          <cell r="I174">
            <v>846.09000000000015</v>
          </cell>
          <cell r="J174">
            <v>282.50940000000003</v>
          </cell>
          <cell r="K174">
            <v>0</v>
          </cell>
          <cell r="L174"/>
          <cell r="M174">
            <v>168</v>
          </cell>
          <cell r="N174">
            <v>545.25242494226325</v>
          </cell>
          <cell r="O174">
            <v>585.78006000461573</v>
          </cell>
          <cell r="P174">
            <v>846.09000000000015</v>
          </cell>
          <cell r="Q174">
            <v>1412.547</v>
          </cell>
        </row>
        <row r="175">
          <cell r="A175" t="str">
            <v>8D</v>
          </cell>
          <cell r="B175" t="str">
            <v>SP</v>
          </cell>
          <cell r="C175">
            <v>0</v>
          </cell>
          <cell r="D175">
            <v>0</v>
          </cell>
          <cell r="E175">
            <v>0</v>
          </cell>
          <cell r="F175" t="str">
            <v xml:space="preserve">SP BM TK 18T CRNE 80' R/T LATE </v>
          </cell>
          <cell r="G175">
            <v>2381.2750000000001</v>
          </cell>
          <cell r="H175">
            <v>4059.107</v>
          </cell>
          <cell r="I175">
            <v>1353.03</v>
          </cell>
          <cell r="J175">
            <v>451.38059999999996</v>
          </cell>
          <cell r="K175">
            <v>0</v>
          </cell>
          <cell r="L175"/>
          <cell r="M175">
            <v>169</v>
          </cell>
          <cell r="N175">
            <v>549.94803695150119</v>
          </cell>
          <cell r="O175">
            <v>936.78906069697666</v>
          </cell>
          <cell r="P175">
            <v>1353.03</v>
          </cell>
          <cell r="Q175">
            <v>2256.9029999999998</v>
          </cell>
        </row>
        <row r="176">
          <cell r="A176" t="str">
            <v>8DD</v>
          </cell>
          <cell r="B176" t="str">
            <v>SP</v>
          </cell>
          <cell r="C176">
            <v>0</v>
          </cell>
          <cell r="D176">
            <v>0</v>
          </cell>
          <cell r="E176">
            <v>0</v>
          </cell>
          <cell r="F176" t="str">
            <v xml:space="preserve">SP BM TK 18T CRNE 80' R/T ERLY </v>
          </cell>
          <cell r="G176">
            <v>2779.0750000000003</v>
          </cell>
          <cell r="H176">
            <v>3111.9010000000003</v>
          </cell>
          <cell r="I176">
            <v>1037.289</v>
          </cell>
          <cell r="J176">
            <v>345.30059999999997</v>
          </cell>
          <cell r="K176">
            <v>0</v>
          </cell>
          <cell r="L176"/>
          <cell r="M176">
            <v>170</v>
          </cell>
          <cell r="N176">
            <v>641.81870669745967</v>
          </cell>
          <cell r="O176">
            <v>718.1862450957766</v>
          </cell>
          <cell r="P176">
            <v>1037.289</v>
          </cell>
          <cell r="Q176">
            <v>1726.5029999999999</v>
          </cell>
        </row>
        <row r="177">
          <cell r="A177" t="str">
            <v>8E</v>
          </cell>
          <cell r="B177" t="str">
            <v>SP</v>
          </cell>
          <cell r="C177" t="str">
            <v>T/S</v>
          </cell>
          <cell r="D177">
            <v>0</v>
          </cell>
          <cell r="E177">
            <v>0</v>
          </cell>
          <cell r="F177" t="str">
            <v xml:space="preserve">SP BM TK 15T ON 6X6 LATE       </v>
          </cell>
          <cell r="G177">
            <v>4034.797</v>
          </cell>
          <cell r="H177">
            <v>4546.1909999999998</v>
          </cell>
          <cell r="I177">
            <v>1515.4649999999997</v>
          </cell>
          <cell r="J177">
            <v>505.5018</v>
          </cell>
          <cell r="K177">
            <v>0</v>
          </cell>
          <cell r="L177"/>
          <cell r="M177">
            <v>171</v>
          </cell>
          <cell r="N177">
            <v>931.82378752886837</v>
          </cell>
          <cell r="O177">
            <v>1049.2017078236786</v>
          </cell>
          <cell r="P177">
            <v>1515.4649999999997</v>
          </cell>
          <cell r="Q177">
            <v>2527.509</v>
          </cell>
        </row>
        <row r="178">
          <cell r="A178" t="str">
            <v>8EE</v>
          </cell>
          <cell r="B178"/>
          <cell r="C178">
            <v>0</v>
          </cell>
          <cell r="D178">
            <v>0</v>
          </cell>
          <cell r="E178">
            <v>0</v>
          </cell>
          <cell r="F178" t="str">
            <v xml:space="preserve">BM TK 15T KNUCKLE LATE         </v>
          </cell>
          <cell r="G178">
            <v>2302.5989999999997</v>
          </cell>
          <cell r="H178">
            <v>2801.1749999999997</v>
          </cell>
          <cell r="I178">
            <v>933.65700000000004</v>
          </cell>
          <cell r="J178">
            <v>311.74259999999998</v>
          </cell>
          <cell r="K178">
            <v>0</v>
          </cell>
          <cell r="L178"/>
          <cell r="M178">
            <v>172</v>
          </cell>
          <cell r="N178">
            <v>531.77806004618935</v>
          </cell>
          <cell r="O178">
            <v>646.47472882529416</v>
          </cell>
          <cell r="P178">
            <v>933.65700000000004</v>
          </cell>
          <cell r="Q178">
            <v>1558.713</v>
          </cell>
        </row>
        <row r="179">
          <cell r="A179" t="str">
            <v>8F</v>
          </cell>
          <cell r="B179"/>
          <cell r="C179">
            <v>0</v>
          </cell>
          <cell r="D179">
            <v>0</v>
          </cell>
          <cell r="E179">
            <v>0</v>
          </cell>
          <cell r="F179" t="str">
            <v xml:space="preserve">BM TK 12T KNUCKLE LATE         </v>
          </cell>
          <cell r="G179">
            <v>4633.7069999999994</v>
          </cell>
          <cell r="H179">
            <v>5260.9049999999997</v>
          </cell>
          <cell r="I179">
            <v>1753.5329999999999</v>
          </cell>
          <cell r="J179">
            <v>584.52119999999991</v>
          </cell>
          <cell r="K179">
            <v>0</v>
          </cell>
          <cell r="L179"/>
          <cell r="M179">
            <v>173</v>
          </cell>
          <cell r="N179">
            <v>1070.1401847575057</v>
          </cell>
          <cell r="O179">
            <v>1214.1483960304638</v>
          </cell>
          <cell r="P179">
            <v>1753.5329999999999</v>
          </cell>
          <cell r="Q179">
            <v>2922.6059999999998</v>
          </cell>
        </row>
        <row r="180">
          <cell r="A180" t="str">
            <v>8FF</v>
          </cell>
          <cell r="B180"/>
          <cell r="C180">
            <v>0</v>
          </cell>
          <cell r="D180">
            <v>0</v>
          </cell>
          <cell r="E180">
            <v>0</v>
          </cell>
          <cell r="F180" t="str">
            <v xml:space="preserve">BM TK 12T KNUCKLE EARLY        </v>
          </cell>
          <cell r="G180">
            <v>2273.2060000000001</v>
          </cell>
          <cell r="H180">
            <v>2781.9480000000003</v>
          </cell>
          <cell r="I180">
            <v>927.33300000000008</v>
          </cell>
          <cell r="J180">
            <v>309.57</v>
          </cell>
          <cell r="K180">
            <v>0</v>
          </cell>
          <cell r="L180"/>
          <cell r="M180">
            <v>174</v>
          </cell>
          <cell r="N180">
            <v>524.9898383371825</v>
          </cell>
          <cell r="O180">
            <v>642.0373874913455</v>
          </cell>
          <cell r="P180">
            <v>927.33300000000008</v>
          </cell>
          <cell r="Q180">
            <v>1547.85</v>
          </cell>
        </row>
        <row r="181">
          <cell r="A181" t="str">
            <v>8G</v>
          </cell>
          <cell r="B181"/>
          <cell r="C181">
            <v>0</v>
          </cell>
          <cell r="D181">
            <v>0</v>
          </cell>
          <cell r="E181">
            <v>0</v>
          </cell>
          <cell r="F181" t="str">
            <v xml:space="preserve">BM TK 12 TON KNUCKLE 6X6 LATE  </v>
          </cell>
          <cell r="G181">
            <v>5087.42</v>
          </cell>
          <cell r="H181">
            <v>5953.5190000000002</v>
          </cell>
          <cell r="I181">
            <v>1984.461</v>
          </cell>
          <cell r="J181">
            <v>661.3578</v>
          </cell>
          <cell r="K181">
            <v>0</v>
          </cell>
          <cell r="L181"/>
          <cell r="M181">
            <v>175</v>
          </cell>
          <cell r="N181">
            <v>1174.9237875288684</v>
          </cell>
          <cell r="O181">
            <v>1373.9946918993769</v>
          </cell>
          <cell r="P181">
            <v>1984.461</v>
          </cell>
          <cell r="Q181">
            <v>3306.7889999999998</v>
          </cell>
        </row>
        <row r="182">
          <cell r="A182" t="str">
            <v>8GG</v>
          </cell>
          <cell r="B182"/>
          <cell r="C182">
            <v>0</v>
          </cell>
          <cell r="D182">
            <v>0</v>
          </cell>
          <cell r="E182">
            <v>0</v>
          </cell>
          <cell r="F182" t="str">
            <v xml:space="preserve">BM TK 17T LATE                 </v>
          </cell>
          <cell r="G182">
            <v>3610.0349999999999</v>
          </cell>
          <cell r="H182">
            <v>3864.4060000000004</v>
          </cell>
          <cell r="I182">
            <v>1288.107</v>
          </cell>
          <cell r="J182">
            <v>429.726</v>
          </cell>
          <cell r="K182">
            <v>0</v>
          </cell>
          <cell r="L182"/>
          <cell r="M182">
            <v>176</v>
          </cell>
          <cell r="N182">
            <v>833.72632794457274</v>
          </cell>
          <cell r="O182">
            <v>891.85460420032314</v>
          </cell>
          <cell r="P182">
            <v>1288.107</v>
          </cell>
          <cell r="Q182">
            <v>2148.63</v>
          </cell>
        </row>
        <row r="183">
          <cell r="A183" t="str">
            <v>8H</v>
          </cell>
          <cell r="B183"/>
          <cell r="C183">
            <v>0</v>
          </cell>
          <cell r="D183">
            <v>0</v>
          </cell>
          <cell r="E183">
            <v>0</v>
          </cell>
          <cell r="F183" t="str">
            <v xml:space="preserve">BM TK 17T EARLY                </v>
          </cell>
          <cell r="G183">
            <v>2653.547</v>
          </cell>
          <cell r="H183">
            <v>3183.2839999999997</v>
          </cell>
          <cell r="I183">
            <v>1061.1570000000002</v>
          </cell>
          <cell r="J183">
            <v>353.9502</v>
          </cell>
          <cell r="K183">
            <v>0</v>
          </cell>
          <cell r="L183"/>
          <cell r="M183">
            <v>177</v>
          </cell>
          <cell r="N183">
            <v>612.82840646651266</v>
          </cell>
          <cell r="O183">
            <v>734.66051234710346</v>
          </cell>
          <cell r="P183">
            <v>1061.1570000000002</v>
          </cell>
          <cell r="Q183">
            <v>1769.751</v>
          </cell>
        </row>
        <row r="184">
          <cell r="A184" t="str">
            <v>8HH</v>
          </cell>
          <cell r="B184"/>
          <cell r="C184">
            <v>0</v>
          </cell>
          <cell r="D184">
            <v>0</v>
          </cell>
          <cell r="E184">
            <v>0</v>
          </cell>
          <cell r="F184" t="str">
            <v xml:space="preserve">BM TK KNUCKLEBOOM 6T EARLY     </v>
          </cell>
          <cell r="G184">
            <v>1555.8400000000001</v>
          </cell>
          <cell r="H184">
            <v>1704.5730000000001</v>
          </cell>
          <cell r="I184">
            <v>568.24200000000008</v>
          </cell>
          <cell r="J184">
            <v>189.42420000000001</v>
          </cell>
          <cell r="K184">
            <v>0</v>
          </cell>
          <cell r="L184"/>
          <cell r="M184">
            <v>178</v>
          </cell>
          <cell r="N184">
            <v>359.31639722863741</v>
          </cell>
          <cell r="O184">
            <v>393.39326102007846</v>
          </cell>
          <cell r="P184">
            <v>568.24200000000008</v>
          </cell>
          <cell r="Q184">
            <v>947.12100000000009</v>
          </cell>
        </row>
        <row r="185">
          <cell r="A185" t="str">
            <v>8I</v>
          </cell>
          <cell r="B185"/>
          <cell r="C185">
            <v>0</v>
          </cell>
          <cell r="D185">
            <v>0</v>
          </cell>
          <cell r="E185">
            <v>0</v>
          </cell>
          <cell r="F185" t="str">
            <v xml:space="preserve">BM TK 7-10T 5TH WHL LATE       </v>
          </cell>
          <cell r="G185">
            <v>4918.7969999999996</v>
          </cell>
          <cell r="H185">
            <v>6002.3600000000006</v>
          </cell>
          <cell r="I185">
            <v>2000.6790000000001</v>
          </cell>
          <cell r="J185">
            <v>666.78420000000006</v>
          </cell>
          <cell r="K185">
            <v>0</v>
          </cell>
          <cell r="L185"/>
          <cell r="M185">
            <v>179</v>
          </cell>
          <cell r="N185">
            <v>1135.9808314087759</v>
          </cell>
          <cell r="O185">
            <v>1385.2665589660744</v>
          </cell>
          <cell r="P185">
            <v>2000.6790000000001</v>
          </cell>
          <cell r="Q185">
            <v>3333.9210000000003</v>
          </cell>
        </row>
        <row r="186">
          <cell r="A186" t="str">
            <v>8II</v>
          </cell>
          <cell r="B186"/>
          <cell r="C186">
            <v>0</v>
          </cell>
          <cell r="D186">
            <v>0</v>
          </cell>
          <cell r="E186">
            <v>0</v>
          </cell>
          <cell r="F186" t="str">
            <v xml:space="preserve">BM TK 7-10T 5TH WHEEL EARLY    </v>
          </cell>
          <cell r="G186">
            <v>2326.9090000000001</v>
          </cell>
          <cell r="H186">
            <v>2705.924</v>
          </cell>
          <cell r="I186">
            <v>901.68000000000006</v>
          </cell>
          <cell r="J186">
            <v>300.91019999999997</v>
          </cell>
          <cell r="K186">
            <v>0</v>
          </cell>
          <cell r="L186"/>
          <cell r="M186">
            <v>180</v>
          </cell>
          <cell r="N186">
            <v>537.39237875288688</v>
          </cell>
          <cell r="O186">
            <v>624.49203784906524</v>
          </cell>
          <cell r="P186">
            <v>901.68000000000006</v>
          </cell>
          <cell r="Q186">
            <v>1504.5509999999999</v>
          </cell>
        </row>
        <row r="187">
          <cell r="A187" t="str">
            <v>8J</v>
          </cell>
          <cell r="B187"/>
          <cell r="C187">
            <v>0</v>
          </cell>
          <cell r="D187">
            <v>0</v>
          </cell>
          <cell r="E187">
            <v>0</v>
          </cell>
          <cell r="F187" t="str">
            <v xml:space="preserve">6T PIT/4X6 F/B LATE            </v>
          </cell>
          <cell r="G187">
            <v>2091.3229999999999</v>
          </cell>
          <cell r="H187">
            <v>2571.777</v>
          </cell>
          <cell r="I187">
            <v>857.31</v>
          </cell>
          <cell r="J187">
            <v>285.76320000000004</v>
          </cell>
          <cell r="K187">
            <v>0</v>
          </cell>
          <cell r="L187"/>
          <cell r="M187">
            <v>181</v>
          </cell>
          <cell r="N187">
            <v>482.98452655889139</v>
          </cell>
          <cell r="O187">
            <v>593.53265635818138</v>
          </cell>
          <cell r="P187">
            <v>857.31</v>
          </cell>
          <cell r="Q187">
            <v>1428.8160000000003</v>
          </cell>
        </row>
        <row r="188">
          <cell r="A188" t="str">
            <v>8K</v>
          </cell>
          <cell r="B188"/>
          <cell r="C188">
            <v>0</v>
          </cell>
          <cell r="D188">
            <v>0</v>
          </cell>
          <cell r="E188">
            <v>0</v>
          </cell>
          <cell r="F188" t="str">
            <v xml:space="preserve">BM TK 8-10T AWD,F/B LATE       </v>
          </cell>
          <cell r="G188">
            <v>2818.413</v>
          </cell>
          <cell r="H188">
            <v>3467.2689999999998</v>
          </cell>
          <cell r="I188">
            <v>1155.6600000000001</v>
          </cell>
          <cell r="J188">
            <v>385.34580000000005</v>
          </cell>
          <cell r="K188">
            <v>0</v>
          </cell>
          <cell r="L188"/>
          <cell r="M188">
            <v>182</v>
          </cell>
          <cell r="N188">
            <v>650.90369515011548</v>
          </cell>
          <cell r="O188">
            <v>800.20055388876062</v>
          </cell>
          <cell r="P188">
            <v>1155.6600000000001</v>
          </cell>
          <cell r="Q188">
            <v>1926.7290000000003</v>
          </cell>
        </row>
        <row r="189">
          <cell r="A189" t="str">
            <v>8KK</v>
          </cell>
          <cell r="B189"/>
          <cell r="C189">
            <v>0</v>
          </cell>
          <cell r="D189">
            <v>0</v>
          </cell>
          <cell r="E189">
            <v>0</v>
          </cell>
          <cell r="F189" t="str">
            <v xml:space="preserve">BM TK 8-10T AWD,F/B EARLY      </v>
          </cell>
          <cell r="G189">
            <v>1407.107</v>
          </cell>
          <cell r="H189">
            <v>2110.7710000000002</v>
          </cell>
          <cell r="I189">
            <v>703.596</v>
          </cell>
          <cell r="J189">
            <v>234.89580000000001</v>
          </cell>
          <cell r="K189">
            <v>0</v>
          </cell>
          <cell r="L189"/>
          <cell r="M189">
            <v>183</v>
          </cell>
          <cell r="N189">
            <v>324.96697459584294</v>
          </cell>
          <cell r="O189">
            <v>487.1384721901685</v>
          </cell>
          <cell r="P189">
            <v>703.596</v>
          </cell>
          <cell r="Q189">
            <v>1174.479</v>
          </cell>
        </row>
        <row r="190">
          <cell r="A190" t="str">
            <v>8L</v>
          </cell>
          <cell r="B190"/>
          <cell r="C190">
            <v>0</v>
          </cell>
          <cell r="D190">
            <v>0</v>
          </cell>
          <cell r="E190">
            <v>0</v>
          </cell>
          <cell r="F190" t="str">
            <v xml:space="preserve">7-1/2T NAT/6X6 5TH WHL LATE    </v>
          </cell>
          <cell r="G190">
            <v>2818.413</v>
          </cell>
          <cell r="H190">
            <v>3467.2689999999998</v>
          </cell>
          <cell r="I190">
            <v>1155.6600000000001</v>
          </cell>
          <cell r="J190">
            <v>385.34580000000005</v>
          </cell>
          <cell r="K190">
            <v>0</v>
          </cell>
          <cell r="L190"/>
          <cell r="M190">
            <v>184</v>
          </cell>
          <cell r="N190">
            <v>650.90369515011548</v>
          </cell>
          <cell r="O190">
            <v>800.20055388876062</v>
          </cell>
          <cell r="P190">
            <v>1155.6600000000001</v>
          </cell>
          <cell r="Q190">
            <v>1926.7290000000003</v>
          </cell>
        </row>
        <row r="191">
          <cell r="A191" t="str">
            <v>8LL</v>
          </cell>
          <cell r="B191"/>
          <cell r="C191">
            <v>0</v>
          </cell>
          <cell r="D191">
            <v>0</v>
          </cell>
          <cell r="E191">
            <v>0</v>
          </cell>
          <cell r="F191" t="str">
            <v xml:space="preserve">7-1/2T NAT 6X6 5TH WHL EARLY   </v>
          </cell>
          <cell r="G191">
            <v>1671.2020000000002</v>
          </cell>
          <cell r="H191">
            <v>2170.4410000000003</v>
          </cell>
          <cell r="I191">
            <v>723.43499999999995</v>
          </cell>
          <cell r="J191">
            <v>241.38300000000001</v>
          </cell>
          <cell r="K191">
            <v>0</v>
          </cell>
          <cell r="L191"/>
          <cell r="M191">
            <v>185</v>
          </cell>
          <cell r="N191">
            <v>385.9588914549654</v>
          </cell>
          <cell r="O191">
            <v>500.90953150242331</v>
          </cell>
          <cell r="P191">
            <v>723.43499999999995</v>
          </cell>
          <cell r="Q191">
            <v>1206.915</v>
          </cell>
        </row>
        <row r="192">
          <cell r="A192" t="str">
            <v>8M</v>
          </cell>
          <cell r="B192"/>
          <cell r="C192">
            <v>0</v>
          </cell>
          <cell r="D192">
            <v>0</v>
          </cell>
          <cell r="E192">
            <v>0</v>
          </cell>
          <cell r="F192" t="str">
            <v xml:space="preserve">BM TK 12-15T W/DGR AWD LATE    </v>
          </cell>
          <cell r="G192">
            <v>3310.1380000000004</v>
          </cell>
          <cell r="H192">
            <v>5330.5199999999995</v>
          </cell>
          <cell r="I192">
            <v>1804.431</v>
          </cell>
          <cell r="J192">
            <v>601.8306</v>
          </cell>
          <cell r="K192">
            <v>0</v>
          </cell>
          <cell r="L192"/>
          <cell r="M192">
            <v>186</v>
          </cell>
          <cell r="N192">
            <v>764.46605080831421</v>
          </cell>
          <cell r="O192">
            <v>1230.2146318947609</v>
          </cell>
          <cell r="P192">
            <v>1804.431</v>
          </cell>
          <cell r="Q192">
            <v>3009.1530000000002</v>
          </cell>
        </row>
        <row r="193">
          <cell r="A193" t="str">
            <v>8MM</v>
          </cell>
          <cell r="B193"/>
          <cell r="C193">
            <v>0</v>
          </cell>
          <cell r="D193">
            <v>0</v>
          </cell>
          <cell r="E193">
            <v>0</v>
          </cell>
          <cell r="F193" t="str">
            <v xml:space="preserve">BM TK 12-15T W/DGR AWD EARLY   </v>
          </cell>
          <cell r="G193">
            <v>2490.8910000000001</v>
          </cell>
          <cell r="H193">
            <v>2976.2069999999999</v>
          </cell>
          <cell r="I193">
            <v>992.05200000000002</v>
          </cell>
          <cell r="J193">
            <v>331.22460000000001</v>
          </cell>
          <cell r="K193">
            <v>0</v>
          </cell>
          <cell r="L193"/>
          <cell r="M193">
            <v>187</v>
          </cell>
          <cell r="N193">
            <v>575.26351039260976</v>
          </cell>
          <cell r="O193">
            <v>686.86983614124154</v>
          </cell>
          <cell r="P193">
            <v>992.05200000000002</v>
          </cell>
          <cell r="Q193">
            <v>1656.123</v>
          </cell>
        </row>
        <row r="194">
          <cell r="A194" t="str">
            <v>8NN</v>
          </cell>
          <cell r="B194" t="str">
            <v>SP</v>
          </cell>
          <cell r="C194">
            <v>0</v>
          </cell>
          <cell r="D194">
            <v>0</v>
          </cell>
          <cell r="E194">
            <v>0</v>
          </cell>
          <cell r="F194" t="str">
            <v xml:space="preserve">SP GRAPPLE 4X6 EARLY           </v>
          </cell>
          <cell r="G194">
            <v>1905.0200000000002</v>
          </cell>
          <cell r="H194">
            <v>2474.7580000000003</v>
          </cell>
          <cell r="I194">
            <v>824.87400000000002</v>
          </cell>
          <cell r="J194">
            <v>274.94100000000003</v>
          </cell>
          <cell r="K194">
            <v>0</v>
          </cell>
          <cell r="L194"/>
          <cell r="M194">
            <v>188</v>
          </cell>
          <cell r="N194">
            <v>439.95842956120094</v>
          </cell>
          <cell r="O194">
            <v>571.14193399492274</v>
          </cell>
          <cell r="P194">
            <v>824.87400000000002</v>
          </cell>
          <cell r="Q194">
            <v>1374.7050000000002</v>
          </cell>
        </row>
        <row r="195">
          <cell r="A195" t="str">
            <v>8O</v>
          </cell>
          <cell r="B195"/>
          <cell r="C195">
            <v>0</v>
          </cell>
          <cell r="D195">
            <v>0</v>
          </cell>
          <cell r="E195">
            <v>0</v>
          </cell>
          <cell r="F195" t="str">
            <v xml:space="preserve">2-4T HIAB/2X4 F/B LATE         </v>
          </cell>
          <cell r="G195">
            <v>2209.779</v>
          </cell>
          <cell r="H195">
            <v>2250.6640000000002</v>
          </cell>
          <cell r="I195">
            <v>750.15899999999999</v>
          </cell>
          <cell r="J195">
            <v>250.0428</v>
          </cell>
          <cell r="K195">
            <v>0</v>
          </cell>
          <cell r="L195"/>
          <cell r="M195">
            <v>189</v>
          </cell>
          <cell r="N195">
            <v>510.34157043879907</v>
          </cell>
          <cell r="O195">
            <v>519.42395568889913</v>
          </cell>
          <cell r="P195">
            <v>750.15899999999999</v>
          </cell>
          <cell r="Q195">
            <v>1250.2139999999999</v>
          </cell>
        </row>
        <row r="196">
          <cell r="A196" t="str">
            <v>8OO</v>
          </cell>
          <cell r="B196"/>
          <cell r="C196">
            <v>0</v>
          </cell>
          <cell r="D196">
            <v>0</v>
          </cell>
          <cell r="E196">
            <v>0</v>
          </cell>
          <cell r="F196" t="str">
            <v xml:space="preserve">2-4T HIAB/2X4 F/B EARLY        </v>
          </cell>
          <cell r="G196">
            <v>1033.838</v>
          </cell>
          <cell r="H196">
            <v>1271.855</v>
          </cell>
          <cell r="I196">
            <v>423.96299999999997</v>
          </cell>
          <cell r="J196">
            <v>141.80040000000002</v>
          </cell>
          <cell r="K196">
            <v>0</v>
          </cell>
          <cell r="L196"/>
          <cell r="M196">
            <v>190</v>
          </cell>
          <cell r="N196">
            <v>238.76166281755195</v>
          </cell>
          <cell r="O196">
            <v>293.52757904454188</v>
          </cell>
          <cell r="P196">
            <v>423.96299999999997</v>
          </cell>
          <cell r="Q196">
            <v>709.00200000000018</v>
          </cell>
        </row>
        <row r="197">
          <cell r="A197" t="str">
            <v>8P</v>
          </cell>
          <cell r="B197"/>
          <cell r="C197">
            <v>0</v>
          </cell>
          <cell r="D197">
            <v>0</v>
          </cell>
          <cell r="E197">
            <v>0</v>
          </cell>
          <cell r="F197" t="str">
            <v xml:space="preserve">CRANE CARRY DECK 18T           </v>
          </cell>
          <cell r="G197">
            <v>757.80900000000008</v>
          </cell>
          <cell r="H197">
            <v>1082.2369999999999</v>
          </cell>
          <cell r="I197">
            <v>360.774</v>
          </cell>
          <cell r="J197">
            <v>120.14580000000001</v>
          </cell>
          <cell r="K197">
            <v>0</v>
          </cell>
          <cell r="L197"/>
          <cell r="M197">
            <v>191</v>
          </cell>
          <cell r="N197">
            <v>175.01362586605083</v>
          </cell>
          <cell r="O197">
            <v>249.76621278559884</v>
          </cell>
          <cell r="P197">
            <v>360.774</v>
          </cell>
          <cell r="Q197">
            <v>600.72900000000004</v>
          </cell>
        </row>
        <row r="198">
          <cell r="A198" t="str">
            <v>8PP</v>
          </cell>
          <cell r="B198"/>
          <cell r="C198">
            <v>0</v>
          </cell>
          <cell r="D198">
            <v>0</v>
          </cell>
          <cell r="E198">
            <v>0</v>
          </cell>
          <cell r="F198" t="str">
            <v xml:space="preserve">10T CRN 2-1/2T F/B 4X4 LATE    </v>
          </cell>
          <cell r="G198">
            <v>2264.366</v>
          </cell>
          <cell r="H198">
            <v>2785.0419999999999</v>
          </cell>
          <cell r="I198">
            <v>928.35300000000007</v>
          </cell>
          <cell r="J198">
            <v>309.57</v>
          </cell>
          <cell r="K198">
            <v>0</v>
          </cell>
          <cell r="L198"/>
          <cell r="M198">
            <v>192</v>
          </cell>
          <cell r="N198">
            <v>522.94826789838339</v>
          </cell>
          <cell r="O198">
            <v>642.75144241864757</v>
          </cell>
          <cell r="P198">
            <v>928.35300000000007</v>
          </cell>
          <cell r="Q198">
            <v>1547.85</v>
          </cell>
        </row>
        <row r="199">
          <cell r="A199" t="str">
            <v>8Q</v>
          </cell>
          <cell r="B199"/>
          <cell r="C199">
            <v>0</v>
          </cell>
          <cell r="D199">
            <v>0</v>
          </cell>
          <cell r="E199">
            <v>0</v>
          </cell>
          <cell r="F199" t="str">
            <v xml:space="preserve">10T CRN 2-1/2T F/B 4X4 EARLY   </v>
          </cell>
          <cell r="G199">
            <v>1417.0519999999999</v>
          </cell>
          <cell r="H199">
            <v>1841.1510000000001</v>
          </cell>
          <cell r="I199">
            <v>613.73400000000004</v>
          </cell>
          <cell r="J199">
            <v>204.5814</v>
          </cell>
          <cell r="K199">
            <v>0</v>
          </cell>
          <cell r="L199"/>
          <cell r="M199">
            <v>193</v>
          </cell>
          <cell r="N199">
            <v>327.2637413394919</v>
          </cell>
          <cell r="O199">
            <v>424.91368566812832</v>
          </cell>
          <cell r="P199">
            <v>613.73400000000004</v>
          </cell>
          <cell r="Q199">
            <v>1022.907</v>
          </cell>
        </row>
        <row r="200">
          <cell r="A200" t="str">
            <v>8QQ</v>
          </cell>
          <cell r="B200"/>
          <cell r="C200">
            <v>0</v>
          </cell>
          <cell r="D200">
            <v>0</v>
          </cell>
          <cell r="E200">
            <v>0</v>
          </cell>
          <cell r="F200" t="str">
            <v xml:space="preserve">14T BAS/2X4 LTD LATE           </v>
          </cell>
          <cell r="G200">
            <v>2467.9070000000002</v>
          </cell>
          <cell r="H200">
            <v>3204.9420000000005</v>
          </cell>
          <cell r="I200">
            <v>1068.3989999999999</v>
          </cell>
          <cell r="J200">
            <v>356.12279999999998</v>
          </cell>
          <cell r="K200">
            <v>0</v>
          </cell>
          <cell r="L200"/>
          <cell r="M200">
            <v>194</v>
          </cell>
          <cell r="N200">
            <v>569.95542725173209</v>
          </cell>
          <cell r="O200">
            <v>739.65889683821842</v>
          </cell>
          <cell r="P200">
            <v>1068.3989999999999</v>
          </cell>
          <cell r="Q200">
            <v>1780.614</v>
          </cell>
        </row>
        <row r="201">
          <cell r="A201" t="str">
            <v>8R</v>
          </cell>
          <cell r="B201"/>
          <cell r="C201">
            <v>0</v>
          </cell>
          <cell r="D201">
            <v>0</v>
          </cell>
          <cell r="E201">
            <v>0</v>
          </cell>
          <cell r="F201" t="str">
            <v xml:space="preserve">14T BAS/2X4 EARLY              </v>
          </cell>
          <cell r="G201">
            <v>1462.3570000000002</v>
          </cell>
          <cell r="H201">
            <v>1899.7159999999997</v>
          </cell>
          <cell r="I201">
            <v>633.21600000000001</v>
          </cell>
          <cell r="J201">
            <v>211.0788</v>
          </cell>
          <cell r="K201">
            <v>0</v>
          </cell>
          <cell r="L201"/>
          <cell r="M201">
            <v>195</v>
          </cell>
          <cell r="N201">
            <v>337.7267898383372</v>
          </cell>
          <cell r="O201">
            <v>438.42972536348941</v>
          </cell>
          <cell r="P201">
            <v>633.21600000000001</v>
          </cell>
          <cell r="Q201">
            <v>1055.394</v>
          </cell>
        </row>
        <row r="202">
          <cell r="A202" t="str">
            <v>8RR</v>
          </cell>
          <cell r="B202"/>
          <cell r="C202">
            <v>0</v>
          </cell>
          <cell r="D202">
            <v>0</v>
          </cell>
          <cell r="E202">
            <v>0</v>
          </cell>
          <cell r="F202" t="str">
            <v xml:space="preserve">22T 121' OPBAS/4X2 LATE        </v>
          </cell>
          <cell r="G202">
            <v>4442.1000000000004</v>
          </cell>
          <cell r="H202">
            <v>5079.0219999999999</v>
          </cell>
          <cell r="I202">
            <v>1692.9449999999999</v>
          </cell>
          <cell r="J202">
            <v>563.94780000000003</v>
          </cell>
          <cell r="K202">
            <v>0</v>
          </cell>
          <cell r="L202"/>
          <cell r="M202">
            <v>196</v>
          </cell>
          <cell r="N202">
            <v>1025.8891454965358</v>
          </cell>
          <cell r="O202">
            <v>1172.1721670897762</v>
          </cell>
          <cell r="P202">
            <v>1692.9449999999999</v>
          </cell>
          <cell r="Q202">
            <v>2819.739</v>
          </cell>
        </row>
        <row r="203">
          <cell r="A203" t="str">
            <v>8S</v>
          </cell>
          <cell r="B203"/>
          <cell r="C203">
            <v>0</v>
          </cell>
          <cell r="D203">
            <v>0</v>
          </cell>
          <cell r="E203">
            <v>0</v>
          </cell>
          <cell r="F203" t="str">
            <v xml:space="preserve">22T 121' OPBAS/4X6 EARLY       </v>
          </cell>
          <cell r="G203">
            <v>2273.2060000000001</v>
          </cell>
          <cell r="H203">
            <v>2951.8970000000004</v>
          </cell>
          <cell r="I203">
            <v>983.94299999999998</v>
          </cell>
          <cell r="J203">
            <v>327.97080000000005</v>
          </cell>
          <cell r="K203">
            <v>0</v>
          </cell>
          <cell r="L203"/>
          <cell r="M203">
            <v>197</v>
          </cell>
          <cell r="N203">
            <v>524.9898383371825</v>
          </cell>
          <cell r="O203">
            <v>681.25940456958233</v>
          </cell>
          <cell r="P203">
            <v>983.94299999999998</v>
          </cell>
          <cell r="Q203">
            <v>1639.8540000000003</v>
          </cell>
        </row>
        <row r="204">
          <cell r="A204" t="str">
            <v>8SS</v>
          </cell>
          <cell r="B204"/>
          <cell r="C204">
            <v>0</v>
          </cell>
          <cell r="D204">
            <v>0</v>
          </cell>
          <cell r="E204">
            <v>0</v>
          </cell>
          <cell r="F204" t="str">
            <v xml:space="preserve">30T 166'UP/BAS 4X2 LATE        </v>
          </cell>
          <cell r="G204">
            <v>5048.5240000000003</v>
          </cell>
          <cell r="H204">
            <v>6299.8260000000009</v>
          </cell>
          <cell r="I204">
            <v>2099.9760000000001</v>
          </cell>
          <cell r="J204">
            <v>700.33199999999999</v>
          </cell>
          <cell r="K204">
            <v>0</v>
          </cell>
          <cell r="L204"/>
          <cell r="M204">
            <v>198</v>
          </cell>
          <cell r="N204">
            <v>1165.9408775981524</v>
          </cell>
          <cell r="O204">
            <v>1453.9178398338336</v>
          </cell>
          <cell r="P204">
            <v>2099.9760000000001</v>
          </cell>
          <cell r="Q204">
            <v>3501.66</v>
          </cell>
        </row>
        <row r="205">
          <cell r="A205" t="str">
            <v>8T</v>
          </cell>
          <cell r="B205"/>
          <cell r="C205">
            <v>0</v>
          </cell>
          <cell r="D205">
            <v>0</v>
          </cell>
          <cell r="E205">
            <v>0</v>
          </cell>
          <cell r="F205" t="str">
            <v xml:space="preserve">30T 166' UP/BAS 4X6 EARLY      </v>
          </cell>
          <cell r="G205">
            <v>4151.9269999999997</v>
          </cell>
          <cell r="H205">
            <v>5006.9760000000006</v>
          </cell>
          <cell r="I205">
            <v>1668.9750000000001</v>
          </cell>
          <cell r="J205">
            <v>556.37940000000003</v>
          </cell>
          <cell r="K205">
            <v>0</v>
          </cell>
          <cell r="L205"/>
          <cell r="M205">
            <v>199</v>
          </cell>
          <cell r="N205">
            <v>958.87459584295607</v>
          </cell>
          <cell r="O205">
            <v>1155.544888068313</v>
          </cell>
          <cell r="P205">
            <v>1668.9750000000001</v>
          </cell>
          <cell r="Q205">
            <v>2781.8969999999999</v>
          </cell>
        </row>
        <row r="206">
          <cell r="A206" t="str">
            <v>8TT</v>
          </cell>
          <cell r="B206"/>
          <cell r="C206">
            <v>0</v>
          </cell>
          <cell r="D206">
            <v>0</v>
          </cell>
          <cell r="E206">
            <v>0</v>
          </cell>
          <cell r="F206" t="str">
            <v xml:space="preserve">21T 4X6 LATE                   </v>
          </cell>
          <cell r="G206">
            <v>3584.1780000000003</v>
          </cell>
          <cell r="H206">
            <v>4654.4810000000007</v>
          </cell>
          <cell r="I206">
            <v>1551.5220000000002</v>
          </cell>
          <cell r="J206">
            <v>517.40520000000004</v>
          </cell>
          <cell r="K206">
            <v>0</v>
          </cell>
          <cell r="L206"/>
          <cell r="M206">
            <v>200</v>
          </cell>
          <cell r="N206">
            <v>827.75473441108556</v>
          </cell>
          <cell r="O206">
            <v>1074.1936302792524</v>
          </cell>
          <cell r="P206">
            <v>1551.5220000000002</v>
          </cell>
          <cell r="Q206">
            <v>2587.0260000000003</v>
          </cell>
        </row>
        <row r="207">
          <cell r="A207" t="str">
            <v>8U</v>
          </cell>
          <cell r="B207"/>
          <cell r="C207">
            <v>0</v>
          </cell>
          <cell r="D207">
            <v>0</v>
          </cell>
          <cell r="E207">
            <v>0</v>
          </cell>
          <cell r="F207" t="str">
            <v xml:space="preserve">21T/4X6 EARLY                  </v>
          </cell>
          <cell r="G207">
            <v>2549.6770000000001</v>
          </cell>
          <cell r="H207">
            <v>2895.7630000000004</v>
          </cell>
          <cell r="I207">
            <v>965.7360000000001</v>
          </cell>
          <cell r="J207">
            <v>321.48360000000002</v>
          </cell>
          <cell r="K207">
            <v>0</v>
          </cell>
          <cell r="L207"/>
          <cell r="M207">
            <v>201</v>
          </cell>
          <cell r="N207">
            <v>588.83995381062357</v>
          </cell>
          <cell r="O207">
            <v>668.30440803138708</v>
          </cell>
          <cell r="P207">
            <v>965.7360000000001</v>
          </cell>
          <cell r="Q207">
            <v>1607.4180000000001</v>
          </cell>
        </row>
        <row r="208">
          <cell r="A208" t="str">
            <v>8UU</v>
          </cell>
          <cell r="B208"/>
          <cell r="C208">
            <v>0</v>
          </cell>
          <cell r="D208">
            <v>0</v>
          </cell>
          <cell r="E208">
            <v>0</v>
          </cell>
          <cell r="F208" t="str">
            <v xml:space="preserve">22T 6X6 U/P BASKET 149'        </v>
          </cell>
          <cell r="G208">
            <v>5611.4110000000001</v>
          </cell>
          <cell r="H208">
            <v>6023.7969999999996</v>
          </cell>
          <cell r="I208">
            <v>2007.972</v>
          </cell>
          <cell r="J208">
            <v>668.9466000000001</v>
          </cell>
          <cell r="K208">
            <v>0</v>
          </cell>
          <cell r="L208"/>
          <cell r="M208">
            <v>202</v>
          </cell>
          <cell r="N208">
            <v>1295.9378752886837</v>
          </cell>
          <cell r="O208">
            <v>1390.2139395338102</v>
          </cell>
          <cell r="P208">
            <v>2007.972</v>
          </cell>
          <cell r="Q208">
            <v>3344.7330000000006</v>
          </cell>
        </row>
        <row r="209">
          <cell r="A209" t="str">
            <v>8V</v>
          </cell>
          <cell r="B209"/>
          <cell r="C209">
            <v>0</v>
          </cell>
          <cell r="D209">
            <v>0</v>
          </cell>
          <cell r="E209">
            <v>0</v>
          </cell>
          <cell r="F209" t="str">
            <v xml:space="preserve">10 5TH WHL EARLY               </v>
          </cell>
          <cell r="G209">
            <v>2778.8539999999998</v>
          </cell>
          <cell r="H209">
            <v>3608.9300000000003</v>
          </cell>
          <cell r="I209">
            <v>1202.9880000000001</v>
          </cell>
          <cell r="J209">
            <v>400.50299999999999</v>
          </cell>
          <cell r="K209">
            <v>0</v>
          </cell>
          <cell r="L209"/>
          <cell r="M209">
            <v>203</v>
          </cell>
          <cell r="N209">
            <v>641.76766743648955</v>
          </cell>
          <cell r="O209">
            <v>832.8940687745212</v>
          </cell>
          <cell r="P209">
            <v>1202.9880000000001</v>
          </cell>
          <cell r="Q209">
            <v>2002.5149999999999</v>
          </cell>
        </row>
        <row r="210">
          <cell r="A210" t="str">
            <v>8VV</v>
          </cell>
          <cell r="B210" t="str">
            <v>SP</v>
          </cell>
          <cell r="C210">
            <v>0</v>
          </cell>
          <cell r="D210">
            <v>0</v>
          </cell>
          <cell r="E210">
            <v>0</v>
          </cell>
          <cell r="F210" t="str">
            <v xml:space="preserve">SP 12-14T CRANE                </v>
          </cell>
          <cell r="G210">
            <v>1472.3020000000004</v>
          </cell>
          <cell r="H210">
            <v>1933.5290000000002</v>
          </cell>
          <cell r="I210">
            <v>644.43600000000004</v>
          </cell>
          <cell r="J210">
            <v>214.32240000000002</v>
          </cell>
          <cell r="K210">
            <v>0</v>
          </cell>
          <cell r="L210"/>
          <cell r="M210">
            <v>204</v>
          </cell>
          <cell r="N210">
            <v>340.02355658198621</v>
          </cell>
          <cell r="O210">
            <v>446.23332564043392</v>
          </cell>
          <cell r="P210">
            <v>644.43600000000004</v>
          </cell>
          <cell r="Q210">
            <v>1071.6120000000001</v>
          </cell>
        </row>
        <row r="211">
          <cell r="A211" t="str">
            <v>8WW</v>
          </cell>
          <cell r="B211" t="str">
            <v>SP</v>
          </cell>
          <cell r="C211">
            <v>0</v>
          </cell>
          <cell r="D211">
            <v>0</v>
          </cell>
          <cell r="E211">
            <v>0</v>
          </cell>
          <cell r="F211" t="str">
            <v xml:space="preserve">SP 15-16T CRANE EARLY          </v>
          </cell>
          <cell r="G211">
            <v>2040.2719999999999</v>
          </cell>
          <cell r="H211">
            <v>2178.6179999999999</v>
          </cell>
          <cell r="I211">
            <v>726.13799999999992</v>
          </cell>
          <cell r="J211">
            <v>242.46420000000001</v>
          </cell>
          <cell r="K211">
            <v>0</v>
          </cell>
          <cell r="L211"/>
          <cell r="M211">
            <v>205</v>
          </cell>
          <cell r="N211">
            <v>471.19445727482679</v>
          </cell>
          <cell r="O211">
            <v>502.79667666743592</v>
          </cell>
          <cell r="P211">
            <v>726.13799999999992</v>
          </cell>
          <cell r="Q211">
            <v>1212.3209999999999</v>
          </cell>
        </row>
        <row r="212">
          <cell r="A212" t="str">
            <v>8X</v>
          </cell>
          <cell r="B212" t="str">
            <v>SP</v>
          </cell>
          <cell r="C212">
            <v>0</v>
          </cell>
          <cell r="D212">
            <v>0</v>
          </cell>
          <cell r="E212">
            <v>0</v>
          </cell>
          <cell r="F212" t="str">
            <v xml:space="preserve">SP 15-18T TK CRANE EARLY       </v>
          </cell>
          <cell r="G212">
            <v>1623.4659999999997</v>
          </cell>
          <cell r="H212">
            <v>3030.7939999999994</v>
          </cell>
          <cell r="I212">
            <v>1009.902</v>
          </cell>
          <cell r="J212">
            <v>336.63059999999996</v>
          </cell>
          <cell r="K212">
            <v>0</v>
          </cell>
          <cell r="L212"/>
          <cell r="M212">
            <v>206</v>
          </cell>
          <cell r="N212">
            <v>374.93441108545028</v>
          </cell>
          <cell r="O212">
            <v>699.46780521578569</v>
          </cell>
          <cell r="P212">
            <v>1009.902</v>
          </cell>
          <cell r="Q212">
            <v>1683.1529999999998</v>
          </cell>
        </row>
        <row r="213">
          <cell r="A213" t="str">
            <v>8Y</v>
          </cell>
          <cell r="B213" t="str">
            <v>SP</v>
          </cell>
          <cell r="C213">
            <v>0</v>
          </cell>
          <cell r="D213">
            <v>0</v>
          </cell>
          <cell r="E213">
            <v>0</v>
          </cell>
          <cell r="F213" t="str">
            <v xml:space="preserve">SP 30-35T RT CRNE 104+32 EARLY </v>
          </cell>
          <cell r="G213">
            <v>3485.1699999999996</v>
          </cell>
          <cell r="H213">
            <v>4375.8</v>
          </cell>
          <cell r="I213">
            <v>1458.6509999999998</v>
          </cell>
          <cell r="J213">
            <v>486.00960000000003</v>
          </cell>
          <cell r="K213">
            <v>0</v>
          </cell>
          <cell r="L213"/>
          <cell r="M213">
            <v>207</v>
          </cell>
          <cell r="N213">
            <v>804.88914549653566</v>
          </cell>
          <cell r="O213">
            <v>1009.8776828986845</v>
          </cell>
          <cell r="P213">
            <v>1458.6509999999998</v>
          </cell>
          <cell r="Q213">
            <v>2430.0480000000002</v>
          </cell>
        </row>
        <row r="214">
          <cell r="A214" t="str">
            <v>8YY</v>
          </cell>
          <cell r="B214" t="str">
            <v>SP</v>
          </cell>
          <cell r="C214">
            <v>0</v>
          </cell>
          <cell r="D214">
            <v>0</v>
          </cell>
          <cell r="E214">
            <v>0</v>
          </cell>
          <cell r="F214" t="str">
            <v xml:space="preserve">SP 35 TON RT CRANE             </v>
          </cell>
          <cell r="G214">
            <v>4870.8400000000011</v>
          </cell>
          <cell r="H214">
            <v>5953.5190000000002</v>
          </cell>
          <cell r="I214">
            <v>1984.461</v>
          </cell>
          <cell r="J214">
            <v>661.49040000000002</v>
          </cell>
          <cell r="K214">
            <v>0</v>
          </cell>
          <cell r="L214"/>
          <cell r="M214">
            <v>208</v>
          </cell>
          <cell r="N214">
            <v>1124.9053117782912</v>
          </cell>
          <cell r="O214">
            <v>1373.9946918993769</v>
          </cell>
          <cell r="P214">
            <v>1984.461</v>
          </cell>
          <cell r="Q214">
            <v>3307.4520000000002</v>
          </cell>
        </row>
        <row r="215">
          <cell r="A215" t="str">
            <v>8Z</v>
          </cell>
          <cell r="B215" t="str">
            <v>SP</v>
          </cell>
          <cell r="C215">
            <v>0</v>
          </cell>
          <cell r="D215">
            <v>0</v>
          </cell>
          <cell r="E215">
            <v>0</v>
          </cell>
          <cell r="F215" t="str">
            <v xml:space="preserve">SP 550-60T FRICTM 180' EARLY   </v>
          </cell>
          <cell r="G215">
            <v>4151.0430000000006</v>
          </cell>
          <cell r="H215">
            <v>5000.7879999999996</v>
          </cell>
          <cell r="I215">
            <v>1666.9350000000004</v>
          </cell>
          <cell r="J215">
            <v>555.28800000000001</v>
          </cell>
          <cell r="K215">
            <v>0</v>
          </cell>
          <cell r="L215"/>
          <cell r="M215">
            <v>209</v>
          </cell>
          <cell r="N215">
            <v>958.67043879907635</v>
          </cell>
          <cell r="O215">
            <v>1154.1167782137086</v>
          </cell>
          <cell r="P215">
            <v>1666.9350000000004</v>
          </cell>
          <cell r="Q215">
            <v>2776.44</v>
          </cell>
        </row>
        <row r="216">
          <cell r="A216" t="str">
            <v>8ZA</v>
          </cell>
          <cell r="B216" t="str">
            <v>SP</v>
          </cell>
          <cell r="C216">
            <v>0</v>
          </cell>
          <cell r="D216">
            <v>0</v>
          </cell>
          <cell r="E216">
            <v>0</v>
          </cell>
          <cell r="F216" t="str">
            <v xml:space="preserve">SP 45T TK HYD 89+32 EARLY      </v>
          </cell>
          <cell r="G216">
            <v>4021.7579999999998</v>
          </cell>
          <cell r="H216">
            <v>4887.1939999999995</v>
          </cell>
          <cell r="I216">
            <v>1629.0419999999999</v>
          </cell>
          <cell r="J216">
            <v>543.38459999999998</v>
          </cell>
          <cell r="K216">
            <v>0</v>
          </cell>
          <cell r="L216"/>
          <cell r="M216">
            <v>210</v>
          </cell>
          <cell r="N216">
            <v>928.81247113163965</v>
          </cell>
          <cell r="O216">
            <v>1127.9007615970459</v>
          </cell>
          <cell r="P216">
            <v>1629.0419999999999</v>
          </cell>
          <cell r="Q216">
            <v>2716.9229999999998</v>
          </cell>
        </row>
        <row r="217">
          <cell r="A217" t="str">
            <v>8ZB</v>
          </cell>
          <cell r="B217" t="str">
            <v>SP</v>
          </cell>
          <cell r="C217" t="str">
            <v>T/S</v>
          </cell>
          <cell r="D217">
            <v>0</v>
          </cell>
          <cell r="E217">
            <v>0</v>
          </cell>
          <cell r="F217" t="str">
            <v xml:space="preserve">SP WOODTIGER W/18T CRANE EARLY </v>
          </cell>
          <cell r="G217">
            <v>2922.5040000000004</v>
          </cell>
          <cell r="H217">
            <v>3247.1530000000002</v>
          </cell>
          <cell r="I217">
            <v>1082.3729999999998</v>
          </cell>
          <cell r="J217">
            <v>360.44760000000002</v>
          </cell>
          <cell r="K217">
            <v>0</v>
          </cell>
          <cell r="L217"/>
          <cell r="M217">
            <v>211</v>
          </cell>
          <cell r="N217">
            <v>674.9431870669747</v>
          </cell>
          <cell r="O217">
            <v>749.40064620355417</v>
          </cell>
          <cell r="P217">
            <v>1082.3729999999998</v>
          </cell>
          <cell r="Q217">
            <v>1802.2380000000001</v>
          </cell>
        </row>
        <row r="218">
          <cell r="A218" t="str">
            <v>8ZC</v>
          </cell>
          <cell r="B218" t="str">
            <v>SP</v>
          </cell>
          <cell r="C218" t="str">
            <v>T/S</v>
          </cell>
          <cell r="D218">
            <v>0</v>
          </cell>
          <cell r="E218">
            <v>0</v>
          </cell>
          <cell r="F218" t="str">
            <v xml:space="preserve">SP 30T 166' UP/BAS TRI/DR LATE </v>
          </cell>
          <cell r="G218">
            <v>5715.0600000000013</v>
          </cell>
          <cell r="H218">
            <v>7090.1220000000003</v>
          </cell>
          <cell r="I218">
            <v>2363.34</v>
          </cell>
          <cell r="J218">
            <v>788.01119999999992</v>
          </cell>
          <cell r="K218">
            <v>0</v>
          </cell>
          <cell r="L218"/>
          <cell r="M218">
            <v>212</v>
          </cell>
          <cell r="N218">
            <v>1319.875288683603</v>
          </cell>
          <cell r="O218">
            <v>1636.3078698361412</v>
          </cell>
          <cell r="P218">
            <v>2363.34</v>
          </cell>
          <cell r="Q218">
            <v>3940.0559999999996</v>
          </cell>
        </row>
        <row r="219">
          <cell r="A219" t="str">
            <v>8ZD</v>
          </cell>
          <cell r="B219" t="str">
            <v>SP</v>
          </cell>
          <cell r="C219" t="str">
            <v>T/S</v>
          </cell>
          <cell r="D219">
            <v>0</v>
          </cell>
          <cell r="E219">
            <v>0</v>
          </cell>
          <cell r="F219" t="str">
            <v xml:space="preserve">SP 18 TON MANTIS CRANE LATE    </v>
          </cell>
          <cell r="G219">
            <v>6929.2340000000004</v>
          </cell>
          <cell r="H219">
            <v>8171.2540000000008</v>
          </cell>
          <cell r="I219">
            <v>2723.7570000000005</v>
          </cell>
          <cell r="J219">
            <v>908.16719999999998</v>
          </cell>
          <cell r="K219">
            <v>0</v>
          </cell>
          <cell r="L219"/>
          <cell r="M219">
            <v>213</v>
          </cell>
          <cell r="N219">
            <v>1600.2849884526559</v>
          </cell>
          <cell r="O219">
            <v>1885.8190630048466</v>
          </cell>
          <cell r="P219">
            <v>2723.7570000000005</v>
          </cell>
          <cell r="Q219">
            <v>4540.8360000000002</v>
          </cell>
        </row>
        <row r="220">
          <cell r="A220" t="str">
            <v>8ZE</v>
          </cell>
          <cell r="B220" t="str">
            <v>SP</v>
          </cell>
          <cell r="C220" t="str">
            <v>T/S</v>
          </cell>
          <cell r="D220">
            <v>0</v>
          </cell>
          <cell r="E220">
            <v>0</v>
          </cell>
          <cell r="F220" t="str">
            <v xml:space="preserve">SP 30 TON MANTIS CRANE         </v>
          </cell>
          <cell r="G220">
            <v>8117.9929999999995</v>
          </cell>
          <cell r="H220">
            <v>8802.43</v>
          </cell>
          <cell r="I220">
            <v>2934.0810000000001</v>
          </cell>
          <cell r="J220">
            <v>978.51660000000004</v>
          </cell>
          <cell r="K220">
            <v>0</v>
          </cell>
          <cell r="L220"/>
          <cell r="M220">
            <v>214</v>
          </cell>
          <cell r="N220">
            <v>1874.8251732101614</v>
          </cell>
          <cell r="O220">
            <v>2031.4862681744748</v>
          </cell>
          <cell r="P220">
            <v>2934.0810000000001</v>
          </cell>
          <cell r="Q220">
            <v>4892.5830000000005</v>
          </cell>
        </row>
        <row r="221">
          <cell r="A221" t="str">
            <v>8ZF</v>
          </cell>
          <cell r="B221" t="str">
            <v>SP</v>
          </cell>
          <cell r="C221" t="str">
            <v>T/S</v>
          </cell>
          <cell r="D221">
            <v>0</v>
          </cell>
          <cell r="E221">
            <v>0</v>
          </cell>
          <cell r="F221" t="str">
            <v xml:space="preserve">SP 35-38 TON 127' CRANE LATE   </v>
          </cell>
          <cell r="G221">
            <v>6546.4620000000004</v>
          </cell>
          <cell r="H221">
            <v>7373.4439999999995</v>
          </cell>
          <cell r="I221">
            <v>2457.8429999999998</v>
          </cell>
          <cell r="J221">
            <v>819.39660000000003</v>
          </cell>
          <cell r="K221">
            <v>0</v>
          </cell>
          <cell r="L221"/>
          <cell r="M221">
            <v>215</v>
          </cell>
          <cell r="N221">
            <v>1511.884988452656</v>
          </cell>
          <cell r="O221">
            <v>1701.6948996076619</v>
          </cell>
          <cell r="P221">
            <v>2457.8429999999998</v>
          </cell>
          <cell r="Q221">
            <v>4096.9830000000002</v>
          </cell>
        </row>
        <row r="222">
          <cell r="A222" t="str">
            <v>8ZG</v>
          </cell>
          <cell r="B222" t="str">
            <v>SP</v>
          </cell>
          <cell r="C222" t="str">
            <v>T/S</v>
          </cell>
          <cell r="D222">
            <v>0</v>
          </cell>
          <cell r="E222">
            <v>0</v>
          </cell>
          <cell r="F222" t="str">
            <v xml:space="preserve">SP GRAPPLE UNIT                </v>
          </cell>
          <cell r="G222">
            <v>3788.6030000000005</v>
          </cell>
          <cell r="H222">
            <v>4329.8319999999994</v>
          </cell>
          <cell r="I222">
            <v>1443.2490000000003</v>
          </cell>
          <cell r="J222">
            <v>480.60360000000003</v>
          </cell>
          <cell r="K222">
            <v>0</v>
          </cell>
          <cell r="L222"/>
          <cell r="M222">
            <v>216</v>
          </cell>
          <cell r="N222">
            <v>874.96605080831421</v>
          </cell>
          <cell r="O222">
            <v>999.26886683591033</v>
          </cell>
          <cell r="P222">
            <v>1443.2490000000003</v>
          </cell>
          <cell r="Q222">
            <v>2403.018</v>
          </cell>
        </row>
        <row r="223">
          <cell r="A223" t="str">
            <v>8ZH</v>
          </cell>
          <cell r="B223" t="str">
            <v>SP</v>
          </cell>
          <cell r="C223" t="str">
            <v>T/S</v>
          </cell>
          <cell r="D223">
            <v>0</v>
          </cell>
          <cell r="E223">
            <v>0</v>
          </cell>
          <cell r="F223" t="str">
            <v xml:space="preserve">SP 26 TON 95' TRACK CRANE LATE </v>
          </cell>
          <cell r="G223">
            <v>10228.985000000001</v>
          </cell>
          <cell r="H223">
            <v>12501.970000000001</v>
          </cell>
          <cell r="I223">
            <v>4167.3630000000003</v>
          </cell>
          <cell r="J223">
            <v>1388.7606000000001</v>
          </cell>
          <cell r="K223">
            <v>0</v>
          </cell>
          <cell r="L223"/>
          <cell r="M223">
            <v>217</v>
          </cell>
          <cell r="N223">
            <v>2362.3521939953812</v>
          </cell>
          <cell r="O223">
            <v>2885.2919455342721</v>
          </cell>
          <cell r="P223">
            <v>4167.3630000000003</v>
          </cell>
          <cell r="Q223">
            <v>6943.8029999999999</v>
          </cell>
        </row>
        <row r="224">
          <cell r="A224" t="str">
            <v>8ZI</v>
          </cell>
          <cell r="B224" t="str">
            <v>SP</v>
          </cell>
          <cell r="C224" t="str">
            <v>T/S</v>
          </cell>
          <cell r="D224">
            <v>0</v>
          </cell>
          <cell r="E224">
            <v>0</v>
          </cell>
          <cell r="F224" t="str">
            <v xml:space="preserve">SP 50 TON MANTIS CRANE         </v>
          </cell>
          <cell r="G224">
            <v>9741.6800000000021</v>
          </cell>
          <cell r="H224">
            <v>11906.596</v>
          </cell>
          <cell r="I224">
            <v>3968.922</v>
          </cell>
          <cell r="J224">
            <v>1322.7359999999999</v>
          </cell>
          <cell r="K224">
            <v>0</v>
          </cell>
          <cell r="L224"/>
          <cell r="M224">
            <v>218</v>
          </cell>
          <cell r="N224">
            <v>2249.8106235565824</v>
          </cell>
          <cell r="O224">
            <v>2747.8873759519961</v>
          </cell>
          <cell r="P224">
            <v>3968.922</v>
          </cell>
          <cell r="Q224">
            <v>6613.6799999999994</v>
          </cell>
        </row>
        <row r="225">
          <cell r="A225" t="str">
            <v>8ZJ</v>
          </cell>
          <cell r="B225" t="str">
            <v>SP</v>
          </cell>
          <cell r="C225" t="str">
            <v>T/S</v>
          </cell>
          <cell r="D225">
            <v>0</v>
          </cell>
          <cell r="E225">
            <v>0</v>
          </cell>
          <cell r="F225" t="str">
            <v xml:space="preserve">SP IC-200 CARRY DECK CRANE     </v>
          </cell>
          <cell r="G225">
            <v>3463.5120000000002</v>
          </cell>
          <cell r="H225">
            <v>3788.6030000000005</v>
          </cell>
          <cell r="I225">
            <v>1262.8620000000001</v>
          </cell>
          <cell r="J225">
            <v>420.94380000000001</v>
          </cell>
          <cell r="K225">
            <v>0</v>
          </cell>
          <cell r="L225"/>
          <cell r="M225">
            <v>219</v>
          </cell>
          <cell r="N225">
            <v>799.88729792147808</v>
          </cell>
          <cell r="O225">
            <v>874.36025848142174</v>
          </cell>
          <cell r="P225">
            <v>1262.8620000000001</v>
          </cell>
          <cell r="Q225">
            <v>2104.7190000000001</v>
          </cell>
        </row>
        <row r="226">
          <cell r="A226" t="str">
            <v>8ZK</v>
          </cell>
          <cell r="B226" t="str">
            <v>SP</v>
          </cell>
          <cell r="C226" t="str">
            <v>T/S</v>
          </cell>
          <cell r="D226">
            <v>0</v>
          </cell>
          <cell r="E226">
            <v>0</v>
          </cell>
          <cell r="F226" t="str">
            <v xml:space="preserve">SP POLE SIDE LOADER            </v>
          </cell>
          <cell r="G226">
            <v>3247.1530000000002</v>
          </cell>
          <cell r="H226">
            <v>3734.2369999999996</v>
          </cell>
          <cell r="I226">
            <v>1244.808</v>
          </cell>
          <cell r="J226">
            <v>414.56880000000001</v>
          </cell>
          <cell r="K226">
            <v>0</v>
          </cell>
          <cell r="L226"/>
          <cell r="M226">
            <v>220</v>
          </cell>
          <cell r="N226">
            <v>749.91986143187069</v>
          </cell>
          <cell r="O226">
            <v>861.8132933302561</v>
          </cell>
          <cell r="P226">
            <v>1244.808</v>
          </cell>
          <cell r="Q226">
            <v>2072.8440000000001</v>
          </cell>
        </row>
        <row r="227">
          <cell r="A227" t="str">
            <v>8ZL</v>
          </cell>
          <cell r="B227" t="str">
            <v>SP</v>
          </cell>
          <cell r="C227" t="str">
            <v>T/S</v>
          </cell>
          <cell r="D227">
            <v>0</v>
          </cell>
          <cell r="E227">
            <v>0</v>
          </cell>
          <cell r="F227" t="str">
            <v xml:space="preserve">SP 200 TON ALL-TERRAIN CRANE   </v>
          </cell>
          <cell r="G227">
            <v>28684.474000000002</v>
          </cell>
          <cell r="H227">
            <v>28684.474000000002</v>
          </cell>
          <cell r="I227">
            <v>9561.48</v>
          </cell>
          <cell r="J227">
            <v>3186.6839999999997</v>
          </cell>
          <cell r="K227">
            <v>0</v>
          </cell>
          <cell r="L227"/>
          <cell r="M227">
            <v>221</v>
          </cell>
          <cell r="N227">
            <v>6624.5898383371832</v>
          </cell>
          <cell r="O227">
            <v>6620.0032310177712</v>
          </cell>
          <cell r="P227">
            <v>9561.48</v>
          </cell>
          <cell r="Q227">
            <v>15933.419999999998</v>
          </cell>
        </row>
        <row r="228">
          <cell r="A228" t="str">
            <v>8ZM</v>
          </cell>
          <cell r="B228" t="str">
            <v>SP</v>
          </cell>
          <cell r="C228" t="str">
            <v>T/S</v>
          </cell>
          <cell r="D228">
            <v>0</v>
          </cell>
          <cell r="E228">
            <v>0</v>
          </cell>
          <cell r="F228" t="str">
            <v xml:space="preserve">SP 75 TON TRUCK CRANE          </v>
          </cell>
          <cell r="G228">
            <v>12448.046000000002</v>
          </cell>
          <cell r="H228">
            <v>14071.512000000002</v>
          </cell>
          <cell r="I228">
            <v>4690.5210000000006</v>
          </cell>
          <cell r="J228">
            <v>1563.0378000000001</v>
          </cell>
          <cell r="K228">
            <v>0</v>
          </cell>
          <cell r="L228"/>
          <cell r="M228">
            <v>222</v>
          </cell>
          <cell r="N228">
            <v>2874.8374133949196</v>
          </cell>
          <cell r="O228">
            <v>3247.5218093699518</v>
          </cell>
          <cell r="P228">
            <v>4690.5210000000006</v>
          </cell>
          <cell r="Q228">
            <v>7815.1890000000003</v>
          </cell>
        </row>
        <row r="229">
          <cell r="A229" t="str">
            <v>8ZN</v>
          </cell>
          <cell r="B229" t="str">
            <v>SP</v>
          </cell>
          <cell r="C229" t="str">
            <v>T/S</v>
          </cell>
          <cell r="D229">
            <v>0</v>
          </cell>
          <cell r="E229">
            <v>0</v>
          </cell>
          <cell r="F229" t="str">
            <v xml:space="preserve">SP 40-45 TON 142' CRANE LATE   </v>
          </cell>
          <cell r="G229">
            <v>8930.1679999999997</v>
          </cell>
          <cell r="H229">
            <v>9741.6800000000021</v>
          </cell>
          <cell r="I229">
            <v>3247.2720000000004</v>
          </cell>
          <cell r="J229">
            <v>1082.4342000000001</v>
          </cell>
          <cell r="K229">
            <v>0</v>
          </cell>
          <cell r="L229"/>
          <cell r="M229">
            <v>223</v>
          </cell>
          <cell r="N229">
            <v>2062.3944572748269</v>
          </cell>
          <cell r="O229">
            <v>2248.2529425340413</v>
          </cell>
          <cell r="P229">
            <v>3247.2720000000004</v>
          </cell>
          <cell r="Q229">
            <v>5412.1710000000003</v>
          </cell>
        </row>
        <row r="230">
          <cell r="A230" t="str">
            <v>8ZO</v>
          </cell>
          <cell r="B230" t="str">
            <v>SP</v>
          </cell>
          <cell r="C230" t="str">
            <v>T/S</v>
          </cell>
          <cell r="D230">
            <v>0</v>
          </cell>
          <cell r="E230">
            <v>0</v>
          </cell>
          <cell r="F230" t="str">
            <v xml:space="preserve">SP ELLIOTT 160-215'AERIAL BOOM </v>
          </cell>
          <cell r="G230">
            <v>9179.8979999999992</v>
          </cell>
          <cell r="H230">
            <v>10455.068000000001</v>
          </cell>
          <cell r="I230">
            <v>3484.9830000000002</v>
          </cell>
          <cell r="J230">
            <v>1161.78</v>
          </cell>
          <cell r="K230">
            <v>0</v>
          </cell>
          <cell r="L230"/>
          <cell r="M230">
            <v>224</v>
          </cell>
          <cell r="N230">
            <v>2120.0688221709006</v>
          </cell>
          <cell r="O230">
            <v>2412.893607200554</v>
          </cell>
          <cell r="P230">
            <v>3484.9830000000002</v>
          </cell>
          <cell r="Q230">
            <v>5808.9</v>
          </cell>
        </row>
        <row r="231">
          <cell r="A231" t="str">
            <v>8ZP</v>
          </cell>
          <cell r="B231" t="str">
            <v>SP</v>
          </cell>
          <cell r="C231" t="str">
            <v>T/S</v>
          </cell>
          <cell r="D231">
            <v>0</v>
          </cell>
          <cell r="E231">
            <v>0</v>
          </cell>
          <cell r="F231" t="str">
            <v xml:space="preserve">SP ELLIOTT 145' AERIAL BOOM    </v>
          </cell>
          <cell r="G231">
            <v>8923.5379999999986</v>
          </cell>
          <cell r="H231">
            <v>9178.5720000000001</v>
          </cell>
          <cell r="I231">
            <v>3060</v>
          </cell>
          <cell r="J231">
            <v>1020</v>
          </cell>
          <cell r="K231">
            <v>0</v>
          </cell>
          <cell r="L231" t="str">
            <v>NEW ITEM</v>
          </cell>
          <cell r="M231">
            <v>225</v>
          </cell>
          <cell r="N231">
            <v>2060.8632794457271</v>
          </cell>
          <cell r="O231">
            <v>2118.2949457650589</v>
          </cell>
          <cell r="P231">
            <v>3060</v>
          </cell>
          <cell r="Q231">
            <v>5100</v>
          </cell>
        </row>
        <row r="232">
          <cell r="A232" t="str">
            <v>8ZX</v>
          </cell>
          <cell r="B232" t="str">
            <v>SP</v>
          </cell>
          <cell r="C232" t="str">
            <v>T/S</v>
          </cell>
          <cell r="D232">
            <v>0</v>
          </cell>
          <cell r="E232">
            <v>0</v>
          </cell>
          <cell r="F232" t="str">
            <v xml:space="preserve">SP 80 TON RT CRANE             </v>
          </cell>
          <cell r="G232">
            <v>12989.275</v>
          </cell>
          <cell r="H232">
            <v>12989.275</v>
          </cell>
          <cell r="I232">
            <v>4329.7470000000003</v>
          </cell>
          <cell r="J232">
            <v>1442.8817999999999</v>
          </cell>
          <cell r="K232">
            <v>0</v>
          </cell>
          <cell r="L232"/>
          <cell r="M232">
            <v>226</v>
          </cell>
          <cell r="N232">
            <v>2999.8325635103924</v>
          </cell>
          <cell r="O232">
            <v>2997.7555965843526</v>
          </cell>
          <cell r="P232">
            <v>4329.7470000000003</v>
          </cell>
          <cell r="Q232">
            <v>7214.4089999999997</v>
          </cell>
        </row>
        <row r="233">
          <cell r="A233" t="str">
            <v>8ZY</v>
          </cell>
          <cell r="B233" t="str">
            <v>SP</v>
          </cell>
          <cell r="C233">
            <v>0</v>
          </cell>
          <cell r="D233">
            <v>0</v>
          </cell>
          <cell r="E233">
            <v>0</v>
          </cell>
          <cell r="F233" t="str">
            <v xml:space="preserve">SP 70 TON RT CRANE             </v>
          </cell>
          <cell r="G233">
            <v>7144.0459999999994</v>
          </cell>
          <cell r="H233">
            <v>8523.9699999999993</v>
          </cell>
          <cell r="I233">
            <v>2841.3120000000004</v>
          </cell>
          <cell r="J233">
            <v>947.13119999999992</v>
          </cell>
          <cell r="K233">
            <v>0</v>
          </cell>
          <cell r="L233"/>
          <cell r="M233">
            <v>227</v>
          </cell>
          <cell r="N233">
            <v>1649.8951501154734</v>
          </cell>
          <cell r="O233">
            <v>1967.2213247172856</v>
          </cell>
          <cell r="P233">
            <v>2841.3120000000004</v>
          </cell>
          <cell r="Q233">
            <v>4735.6559999999999</v>
          </cell>
        </row>
        <row r="234">
          <cell r="A234">
            <v>0</v>
          </cell>
          <cell r="B234"/>
          <cell r="C234">
            <v>0</v>
          </cell>
          <cell r="D234">
            <v>0</v>
          </cell>
          <cell r="E234">
            <v>0</v>
          </cell>
          <cell r="F234" t="str">
            <v>5TH WHEEL TRUCKS</v>
          </cell>
          <cell r="G234"/>
          <cell r="H234"/>
          <cell r="I234"/>
          <cell r="J234"/>
          <cell r="K234">
            <v>0</v>
          </cell>
          <cell r="L234"/>
          <cell r="M234"/>
          <cell r="N234"/>
          <cell r="O234"/>
          <cell r="P234"/>
          <cell r="Q234"/>
        </row>
        <row r="235">
          <cell r="A235" t="str">
            <v>09B</v>
          </cell>
          <cell r="B235"/>
          <cell r="C235">
            <v>0</v>
          </cell>
          <cell r="D235">
            <v>0</v>
          </cell>
          <cell r="E235">
            <v>0</v>
          </cell>
          <cell r="F235" t="str">
            <v xml:space="preserve">5TH WHL 10T TDM AX LATE        </v>
          </cell>
          <cell r="G235">
            <v>2458.846</v>
          </cell>
          <cell r="H235">
            <v>2735.759</v>
          </cell>
          <cell r="I235">
            <v>911.98199999999997</v>
          </cell>
          <cell r="J235">
            <v>303.50100000000003</v>
          </cell>
          <cell r="K235">
            <v>0</v>
          </cell>
          <cell r="L235"/>
          <cell r="M235">
            <v>229</v>
          </cell>
          <cell r="N235">
            <v>567.86281755196308</v>
          </cell>
          <cell r="O235">
            <v>631.3775675051927</v>
          </cell>
          <cell r="P235">
            <v>911.98199999999997</v>
          </cell>
          <cell r="Q235">
            <v>1517.5050000000001</v>
          </cell>
        </row>
        <row r="236">
          <cell r="A236" t="str">
            <v>09C</v>
          </cell>
          <cell r="B236" t="str">
            <v>SP</v>
          </cell>
          <cell r="C236" t="str">
            <v>T/S</v>
          </cell>
          <cell r="D236">
            <v>0</v>
          </cell>
          <cell r="E236">
            <v>0</v>
          </cell>
          <cell r="F236" t="str">
            <v xml:space="preserve">SP 5TH WHL 10T TDM 6X6 EARLY   </v>
          </cell>
          <cell r="G236">
            <v>1488.2140000000002</v>
          </cell>
          <cell r="H236">
            <v>1647.9969999999996</v>
          </cell>
          <cell r="I236">
            <v>549.32100000000003</v>
          </cell>
          <cell r="J236">
            <v>182.93699999999998</v>
          </cell>
          <cell r="K236">
            <v>0</v>
          </cell>
          <cell r="L236"/>
          <cell r="M236">
            <v>230</v>
          </cell>
          <cell r="N236">
            <v>343.69838337182449</v>
          </cell>
          <cell r="O236">
            <v>380.33625663512566</v>
          </cell>
          <cell r="P236">
            <v>549.32100000000003</v>
          </cell>
          <cell r="Q236">
            <v>914.68499999999995</v>
          </cell>
        </row>
        <row r="237">
          <cell r="A237" t="str">
            <v>09D</v>
          </cell>
          <cell r="B237" t="str">
            <v>SP</v>
          </cell>
          <cell r="C237" t="str">
            <v>T/S</v>
          </cell>
          <cell r="D237">
            <v>0</v>
          </cell>
          <cell r="E237">
            <v>0</v>
          </cell>
          <cell r="F237" t="str">
            <v xml:space="preserve">SP 5TH WHL W/POLE CRN EARLY    </v>
          </cell>
          <cell r="G237">
            <v>2557.1909999999998</v>
          </cell>
          <cell r="H237">
            <v>3409.8089999999997</v>
          </cell>
          <cell r="I237">
            <v>1136.5349999999999</v>
          </cell>
          <cell r="J237">
            <v>378.84840000000003</v>
          </cell>
          <cell r="K237">
            <v>0</v>
          </cell>
          <cell r="L237"/>
          <cell r="M237">
            <v>231</v>
          </cell>
          <cell r="N237">
            <v>590.57528868360271</v>
          </cell>
          <cell r="O237">
            <v>786.93953381029303</v>
          </cell>
          <cell r="P237">
            <v>1136.5349999999999</v>
          </cell>
          <cell r="Q237">
            <v>1894.2420000000002</v>
          </cell>
        </row>
        <row r="238">
          <cell r="A238" t="str">
            <v>09E</v>
          </cell>
          <cell r="B238"/>
          <cell r="C238">
            <v>0</v>
          </cell>
          <cell r="D238">
            <v>0</v>
          </cell>
          <cell r="E238">
            <v>0</v>
          </cell>
          <cell r="F238" t="str">
            <v xml:space="preserve">5TH WHL 10T TDM AX EARLY       </v>
          </cell>
          <cell r="G238">
            <v>1857.2840000000003</v>
          </cell>
          <cell r="H238">
            <v>1857.2840000000003</v>
          </cell>
          <cell r="I238">
            <v>619.03800000000001</v>
          </cell>
          <cell r="J238">
            <v>205.8768</v>
          </cell>
          <cell r="K238">
            <v>0</v>
          </cell>
          <cell r="L238"/>
          <cell r="M238">
            <v>232</v>
          </cell>
          <cell r="N238">
            <v>428.933949191686</v>
          </cell>
          <cell r="O238">
            <v>428.63697207477503</v>
          </cell>
          <cell r="P238">
            <v>619.03800000000001</v>
          </cell>
          <cell r="Q238">
            <v>1029.384</v>
          </cell>
        </row>
        <row r="239">
          <cell r="A239" t="str">
            <v>09F</v>
          </cell>
          <cell r="B239" t="str">
            <v>SP</v>
          </cell>
          <cell r="C239" t="str">
            <v>T/S</v>
          </cell>
          <cell r="D239">
            <v>0</v>
          </cell>
          <cell r="E239">
            <v>0</v>
          </cell>
          <cell r="F239" t="str">
            <v xml:space="preserve">SP 5TH WHL W/POLE CRANE LATE   </v>
          </cell>
          <cell r="G239">
            <v>3636.7759999999998</v>
          </cell>
          <cell r="H239">
            <v>4205.4089999999997</v>
          </cell>
          <cell r="I239">
            <v>1401.7350000000001</v>
          </cell>
          <cell r="J239">
            <v>467.60880000000003</v>
          </cell>
          <cell r="K239">
            <v>0</v>
          </cell>
          <cell r="L239"/>
          <cell r="M239">
            <v>233</v>
          </cell>
          <cell r="N239">
            <v>839.90207852193987</v>
          </cell>
          <cell r="O239">
            <v>970.55365797369018</v>
          </cell>
          <cell r="P239">
            <v>1401.7350000000001</v>
          </cell>
          <cell r="Q239">
            <v>2338.0440000000003</v>
          </cell>
        </row>
        <row r="240">
          <cell r="A240" t="str">
            <v>09G</v>
          </cell>
          <cell r="B240" t="str">
            <v>SP</v>
          </cell>
          <cell r="C240" t="str">
            <v>T/S</v>
          </cell>
          <cell r="D240">
            <v>0</v>
          </cell>
          <cell r="E240">
            <v>0</v>
          </cell>
          <cell r="F240" t="str">
            <v xml:space="preserve">SP 5TH WHL 10T 6X6 LATE        </v>
          </cell>
          <cell r="G240">
            <v>2918.3050000000003</v>
          </cell>
          <cell r="H240">
            <v>4375.5790000000006</v>
          </cell>
          <cell r="I240">
            <v>1458.5490000000002</v>
          </cell>
          <cell r="J240">
            <v>486.03000000000003</v>
          </cell>
          <cell r="K240">
            <v>0</v>
          </cell>
          <cell r="L240"/>
          <cell r="M240">
            <v>234</v>
          </cell>
          <cell r="N240">
            <v>673.9734411085451</v>
          </cell>
          <cell r="O240">
            <v>1009.8266789753059</v>
          </cell>
          <cell r="P240">
            <v>1458.5490000000002</v>
          </cell>
          <cell r="Q240">
            <v>2430.15</v>
          </cell>
        </row>
        <row r="241">
          <cell r="A241" t="str">
            <v>09H</v>
          </cell>
          <cell r="B241" t="str">
            <v>SP</v>
          </cell>
          <cell r="C241">
            <v>0</v>
          </cell>
          <cell r="D241">
            <v>0</v>
          </cell>
          <cell r="E241">
            <v>0</v>
          </cell>
          <cell r="F241" t="str">
            <v xml:space="preserve">SP 4 AXLE HEAVY HAUL TK TRCTR  </v>
          </cell>
          <cell r="G241">
            <v>2989.4670000000001</v>
          </cell>
          <cell r="H241">
            <v>3266.3799999999997</v>
          </cell>
          <cell r="I241">
            <v>1088.799</v>
          </cell>
          <cell r="J241">
            <v>362.93639999999999</v>
          </cell>
          <cell r="K241">
            <v>0</v>
          </cell>
          <cell r="L241"/>
          <cell r="M241">
            <v>235</v>
          </cell>
          <cell r="N241">
            <v>690.40808314087758</v>
          </cell>
          <cell r="O241">
            <v>753.83798753750273</v>
          </cell>
          <cell r="P241">
            <v>1088.799</v>
          </cell>
          <cell r="Q241">
            <v>1814.682</v>
          </cell>
        </row>
        <row r="242">
          <cell r="A242">
            <v>0</v>
          </cell>
          <cell r="B242"/>
          <cell r="C242">
            <v>0</v>
          </cell>
          <cell r="D242">
            <v>0</v>
          </cell>
          <cell r="E242">
            <v>0</v>
          </cell>
          <cell r="F242"/>
          <cell r="G242"/>
          <cell r="H242"/>
          <cell r="I242"/>
          <cell r="J242"/>
          <cell r="K242">
            <v>0</v>
          </cell>
          <cell r="L242"/>
          <cell r="M242"/>
          <cell r="N242"/>
          <cell r="O242"/>
          <cell r="P242"/>
          <cell r="Q242"/>
        </row>
        <row r="243">
          <cell r="A243">
            <v>0</v>
          </cell>
          <cell r="B243"/>
          <cell r="C243">
            <v>0</v>
          </cell>
          <cell r="D243">
            <v>0</v>
          </cell>
          <cell r="E243">
            <v>0</v>
          </cell>
          <cell r="F243" t="str">
            <v>PRESSURE DIGGERS</v>
          </cell>
          <cell r="G243"/>
          <cell r="H243"/>
          <cell r="I243"/>
          <cell r="J243"/>
          <cell r="K243">
            <v>0</v>
          </cell>
          <cell r="L243"/>
          <cell r="M243"/>
          <cell r="N243"/>
          <cell r="O243"/>
          <cell r="P243"/>
          <cell r="Q243"/>
        </row>
        <row r="244">
          <cell r="A244" t="str">
            <v>10A</v>
          </cell>
          <cell r="B244" t="str">
            <v>SP</v>
          </cell>
          <cell r="C244">
            <v>0</v>
          </cell>
          <cell r="D244">
            <v>0</v>
          </cell>
          <cell r="E244">
            <v>0</v>
          </cell>
          <cell r="F244" t="str">
            <v xml:space="preserve">SP PDGR CRW 12'330/SAGWNCH EAR </v>
          </cell>
          <cell r="G244">
            <v>3788.6030000000005</v>
          </cell>
          <cell r="H244">
            <v>4870.8400000000011</v>
          </cell>
          <cell r="I244">
            <v>1623.6360000000002</v>
          </cell>
          <cell r="J244">
            <v>541.21199999999999</v>
          </cell>
          <cell r="K244">
            <v>0</v>
          </cell>
          <cell r="L244"/>
          <cell r="M244">
            <v>238</v>
          </cell>
          <cell r="N244">
            <v>874.96605080831421</v>
          </cell>
          <cell r="O244">
            <v>1124.1264712670206</v>
          </cell>
          <cell r="P244">
            <v>1623.6360000000002</v>
          </cell>
          <cell r="Q244">
            <v>2706.06</v>
          </cell>
        </row>
        <row r="245">
          <cell r="A245" t="str">
            <v>10B</v>
          </cell>
          <cell r="B245" t="str">
            <v>SP</v>
          </cell>
          <cell r="C245">
            <v>0</v>
          </cell>
          <cell r="D245">
            <v>0</v>
          </cell>
          <cell r="E245">
            <v>0</v>
          </cell>
          <cell r="F245" t="str">
            <v xml:space="preserve">SP PDGR TEX 330 4X6 EAR 8 YR   </v>
          </cell>
          <cell r="G245">
            <v>3032.1199999999994</v>
          </cell>
          <cell r="H245">
            <v>3937.9990000000003</v>
          </cell>
          <cell r="I245">
            <v>1312.6890000000001</v>
          </cell>
          <cell r="J245">
            <v>437.30460000000005</v>
          </cell>
          <cell r="K245">
            <v>0</v>
          </cell>
          <cell r="L245"/>
          <cell r="M245">
            <v>239</v>
          </cell>
          <cell r="N245">
            <v>700.25866050808304</v>
          </cell>
          <cell r="O245">
            <v>908.83891068543733</v>
          </cell>
          <cell r="P245">
            <v>1312.6890000000001</v>
          </cell>
          <cell r="Q245">
            <v>2186.5230000000001</v>
          </cell>
        </row>
        <row r="246">
          <cell r="A246" t="str">
            <v>10C</v>
          </cell>
          <cell r="B246" t="str">
            <v>SP</v>
          </cell>
          <cell r="C246">
            <v>0</v>
          </cell>
          <cell r="D246">
            <v>0</v>
          </cell>
          <cell r="E246">
            <v>0</v>
          </cell>
          <cell r="F246" t="str">
            <v xml:space="preserve">SP P DGR TEX 400-500/WDTGR     </v>
          </cell>
          <cell r="G246">
            <v>3829.0460000000003</v>
          </cell>
          <cell r="H246">
            <v>4972.5</v>
          </cell>
          <cell r="I246">
            <v>1657.5</v>
          </cell>
          <cell r="J246">
            <v>552.03420000000006</v>
          </cell>
          <cell r="K246">
            <v>0</v>
          </cell>
          <cell r="L246"/>
          <cell r="M246">
            <v>240</v>
          </cell>
          <cell r="N246">
            <v>884.30623556581986</v>
          </cell>
          <cell r="O246">
            <v>1147.5882760212323</v>
          </cell>
          <cell r="P246">
            <v>1657.5</v>
          </cell>
          <cell r="Q246">
            <v>2760.1710000000003</v>
          </cell>
        </row>
        <row r="247">
          <cell r="A247" t="str">
            <v>10D</v>
          </cell>
          <cell r="B247" t="str">
            <v>SP</v>
          </cell>
          <cell r="C247" t="str">
            <v>T/S</v>
          </cell>
          <cell r="D247">
            <v>0</v>
          </cell>
          <cell r="E247">
            <v>0</v>
          </cell>
          <cell r="F247" t="str">
            <v xml:space="preserve">SP PROD DGR HD-35 4X6 LATE     </v>
          </cell>
          <cell r="G247">
            <v>4286.5160000000005</v>
          </cell>
          <cell r="H247">
            <v>5953.5190000000002</v>
          </cell>
          <cell r="I247">
            <v>1984.461</v>
          </cell>
          <cell r="J247">
            <v>661.3578</v>
          </cell>
          <cell r="K247">
            <v>0</v>
          </cell>
          <cell r="L247"/>
          <cell r="M247">
            <v>241</v>
          </cell>
          <cell r="N247">
            <v>989.95750577367221</v>
          </cell>
          <cell r="O247">
            <v>1373.9946918993769</v>
          </cell>
          <cell r="P247">
            <v>1984.461</v>
          </cell>
          <cell r="Q247">
            <v>3306.7889999999998</v>
          </cell>
        </row>
        <row r="248">
          <cell r="A248" t="str">
            <v>10E</v>
          </cell>
          <cell r="B248" t="str">
            <v>SP</v>
          </cell>
          <cell r="C248">
            <v>0</v>
          </cell>
          <cell r="D248">
            <v>0</v>
          </cell>
          <cell r="E248">
            <v>0</v>
          </cell>
          <cell r="F248" t="str">
            <v xml:space="preserve">SP PRD DGER TK 600 35'DEPTH LA </v>
          </cell>
          <cell r="G248">
            <v>9167.9639999999999</v>
          </cell>
          <cell r="H248">
            <v>10569.767</v>
          </cell>
          <cell r="I248">
            <v>3523.335</v>
          </cell>
          <cell r="J248">
            <v>1174.4382000000001</v>
          </cell>
          <cell r="K248">
            <v>0</v>
          </cell>
          <cell r="L248"/>
          <cell r="M248">
            <v>242</v>
          </cell>
          <cell r="N248">
            <v>2117.3127020785219</v>
          </cell>
          <cell r="O248">
            <v>2439.3646434341103</v>
          </cell>
          <cell r="P248">
            <v>3523.335</v>
          </cell>
          <cell r="Q248">
            <v>5872.1910000000007</v>
          </cell>
        </row>
        <row r="249">
          <cell r="A249" t="str">
            <v>10F</v>
          </cell>
          <cell r="B249" t="str">
            <v>SP</v>
          </cell>
          <cell r="C249" t="str">
            <v>T/S</v>
          </cell>
          <cell r="D249">
            <v>0</v>
          </cell>
          <cell r="E249">
            <v>0</v>
          </cell>
          <cell r="F249" t="str">
            <v xml:space="preserve">SP PRD DGER AWD 330 LATE       </v>
          </cell>
          <cell r="G249">
            <v>6224.023000000001</v>
          </cell>
          <cell r="H249">
            <v>7501.6239999999998</v>
          </cell>
          <cell r="I249">
            <v>2500.4790000000003</v>
          </cell>
          <cell r="J249">
            <v>833.47260000000006</v>
          </cell>
          <cell r="K249">
            <v>0</v>
          </cell>
          <cell r="L249"/>
          <cell r="M249">
            <v>243</v>
          </cell>
          <cell r="N249">
            <v>1437.4187066974598</v>
          </cell>
          <cell r="O249">
            <v>1731.2771751673204</v>
          </cell>
          <cell r="P249">
            <v>2500.4790000000003</v>
          </cell>
          <cell r="Q249">
            <v>4167.3630000000003</v>
          </cell>
        </row>
        <row r="250">
          <cell r="A250" t="str">
            <v>10G</v>
          </cell>
          <cell r="B250" t="str">
            <v>SP</v>
          </cell>
          <cell r="C250" t="str">
            <v>T/S</v>
          </cell>
          <cell r="D250">
            <v>0</v>
          </cell>
          <cell r="E250">
            <v>0</v>
          </cell>
          <cell r="F250" t="str">
            <v xml:space="preserve">SP TRACK MNTD DRILL 60' LATE   </v>
          </cell>
          <cell r="G250">
            <v>10824.359</v>
          </cell>
          <cell r="H250">
            <v>16236.649000000003</v>
          </cell>
          <cell r="I250">
            <v>5412.1710000000003</v>
          </cell>
          <cell r="J250">
            <v>1804.4208000000001</v>
          </cell>
          <cell r="K250">
            <v>0</v>
          </cell>
          <cell r="L250"/>
          <cell r="M250">
            <v>244</v>
          </cell>
          <cell r="N250">
            <v>2499.8519630484989</v>
          </cell>
          <cell r="O250">
            <v>3747.2072467112862</v>
          </cell>
          <cell r="P250">
            <v>5412.1710000000003</v>
          </cell>
          <cell r="Q250">
            <v>9022.1040000000012</v>
          </cell>
        </row>
        <row r="251">
          <cell r="A251" t="str">
            <v>10H</v>
          </cell>
          <cell r="B251" t="str">
            <v>SP</v>
          </cell>
          <cell r="C251">
            <v>0</v>
          </cell>
          <cell r="D251">
            <v>0</v>
          </cell>
          <cell r="E251">
            <v>0</v>
          </cell>
          <cell r="F251" t="str">
            <v xml:space="preserve">SP 20" DOWNHOLE HAMMER TK MNTD </v>
          </cell>
          <cell r="G251">
            <v>6988.6830000000009</v>
          </cell>
          <cell r="H251">
            <v>7501.6239999999998</v>
          </cell>
          <cell r="I251">
            <v>2500.4790000000003</v>
          </cell>
          <cell r="J251">
            <v>833.47260000000006</v>
          </cell>
          <cell r="K251">
            <v>0</v>
          </cell>
          <cell r="L251"/>
          <cell r="M251">
            <v>245</v>
          </cell>
          <cell r="N251">
            <v>1614.0145496535799</v>
          </cell>
          <cell r="O251">
            <v>1731.2771751673204</v>
          </cell>
          <cell r="P251">
            <v>2500.4790000000003</v>
          </cell>
          <cell r="Q251">
            <v>4167.3630000000003</v>
          </cell>
        </row>
        <row r="252">
          <cell r="A252" t="str">
            <v>10J</v>
          </cell>
          <cell r="B252" t="str">
            <v>SP</v>
          </cell>
          <cell r="C252">
            <v>0</v>
          </cell>
          <cell r="D252">
            <v>0</v>
          </cell>
          <cell r="E252">
            <v>0</v>
          </cell>
          <cell r="F252" t="str">
            <v xml:space="preserve">SP WAT 1000/4X6 EARLY          </v>
          </cell>
          <cell r="G252">
            <v>4037.2280000000005</v>
          </cell>
          <cell r="H252">
            <v>5520.3590000000004</v>
          </cell>
          <cell r="I252">
            <v>1840.1310000000001</v>
          </cell>
          <cell r="J252">
            <v>613.74420000000009</v>
          </cell>
          <cell r="K252">
            <v>0</v>
          </cell>
          <cell r="L252"/>
          <cell r="M252">
            <v>246</v>
          </cell>
          <cell r="N252">
            <v>932.38521939953819</v>
          </cell>
          <cell r="O252">
            <v>1274.0270020770829</v>
          </cell>
          <cell r="P252">
            <v>1840.1310000000001</v>
          </cell>
          <cell r="Q252">
            <v>3068.7210000000005</v>
          </cell>
        </row>
        <row r="253">
          <cell r="A253" t="str">
            <v>10K</v>
          </cell>
          <cell r="B253" t="str">
            <v>SP</v>
          </cell>
          <cell r="C253">
            <v>0</v>
          </cell>
          <cell r="D253">
            <v>0</v>
          </cell>
          <cell r="E253">
            <v>0</v>
          </cell>
          <cell r="F253" t="str">
            <v xml:space="preserve">SP WAT 1000/6X6 EARLY          </v>
          </cell>
          <cell r="G253">
            <v>4113.2519999999995</v>
          </cell>
          <cell r="H253">
            <v>5953.5190000000002</v>
          </cell>
          <cell r="I253">
            <v>1984.104</v>
          </cell>
          <cell r="J253">
            <v>661.3578</v>
          </cell>
          <cell r="K253">
            <v>0</v>
          </cell>
          <cell r="L253"/>
          <cell r="M253">
            <v>247</v>
          </cell>
          <cell r="N253">
            <v>949.94272517321008</v>
          </cell>
          <cell r="O253">
            <v>1373.9946918993769</v>
          </cell>
          <cell r="P253">
            <v>1984.104</v>
          </cell>
          <cell r="Q253">
            <v>3306.7889999999998</v>
          </cell>
        </row>
        <row r="254">
          <cell r="A254" t="str">
            <v>10L</v>
          </cell>
          <cell r="B254" t="str">
            <v>SP</v>
          </cell>
          <cell r="C254">
            <v>0</v>
          </cell>
          <cell r="D254">
            <v>0</v>
          </cell>
          <cell r="E254">
            <v>0</v>
          </cell>
          <cell r="F254" t="str">
            <v xml:space="preserve">SP WAT 5000                    </v>
          </cell>
          <cell r="G254">
            <v>1785.68</v>
          </cell>
          <cell r="H254">
            <v>2318.732</v>
          </cell>
          <cell r="I254">
            <v>772.85399999999993</v>
          </cell>
          <cell r="J254">
            <v>257.62139999999999</v>
          </cell>
          <cell r="K254">
            <v>0</v>
          </cell>
          <cell r="L254"/>
          <cell r="M254">
            <v>248</v>
          </cell>
          <cell r="N254">
            <v>412.39722863741338</v>
          </cell>
          <cell r="O254">
            <v>535.13316408954529</v>
          </cell>
          <cell r="P254">
            <v>772.85399999999993</v>
          </cell>
          <cell r="Q254">
            <v>1288.107</v>
          </cell>
        </row>
        <row r="255">
          <cell r="A255" t="str">
            <v>10M</v>
          </cell>
          <cell r="B255" t="str">
            <v>SP</v>
          </cell>
          <cell r="C255">
            <v>0</v>
          </cell>
          <cell r="D255">
            <v>0</v>
          </cell>
          <cell r="E255">
            <v>0</v>
          </cell>
          <cell r="F255" t="str">
            <v xml:space="preserve">SP EXCAVATOR W/TEXOMA DRILL    </v>
          </cell>
          <cell r="G255">
            <v>4091.5939999999996</v>
          </cell>
          <cell r="H255">
            <v>4546.1909999999998</v>
          </cell>
          <cell r="I255">
            <v>1515.4139999999998</v>
          </cell>
          <cell r="J255">
            <v>505.5018</v>
          </cell>
          <cell r="K255">
            <v>0</v>
          </cell>
          <cell r="L255"/>
          <cell r="M255">
            <v>249</v>
          </cell>
          <cell r="N255">
            <v>944.94087759815227</v>
          </cell>
          <cell r="O255">
            <v>1049.2017078236786</v>
          </cell>
          <cell r="P255">
            <v>1515.4139999999998</v>
          </cell>
          <cell r="Q255">
            <v>2527.509</v>
          </cell>
        </row>
        <row r="256">
          <cell r="A256" t="str">
            <v>10N</v>
          </cell>
          <cell r="B256" t="str">
            <v>SP</v>
          </cell>
          <cell r="C256">
            <v>0</v>
          </cell>
          <cell r="D256">
            <v>0</v>
          </cell>
          <cell r="E256">
            <v>0</v>
          </cell>
          <cell r="F256" t="str">
            <v xml:space="preserve">SP PROD DIGGER 330/WOOD TIGER  </v>
          </cell>
          <cell r="G256">
            <v>3675.4510000000005</v>
          </cell>
          <cell r="H256">
            <v>4773.5999999999995</v>
          </cell>
          <cell r="I256">
            <v>1591.251</v>
          </cell>
          <cell r="J256">
            <v>530.4</v>
          </cell>
          <cell r="K256">
            <v>0</v>
          </cell>
          <cell r="L256"/>
          <cell r="M256">
            <v>250</v>
          </cell>
          <cell r="N256">
            <v>848.83394919168597</v>
          </cell>
          <cell r="O256">
            <v>1101.6847449803829</v>
          </cell>
          <cell r="P256">
            <v>1591.251</v>
          </cell>
          <cell r="Q256">
            <v>2652</v>
          </cell>
        </row>
        <row r="257">
          <cell r="A257" t="str">
            <v>10O</v>
          </cell>
          <cell r="B257"/>
          <cell r="C257">
            <v>0</v>
          </cell>
          <cell r="D257">
            <v>0</v>
          </cell>
          <cell r="E257">
            <v>0</v>
          </cell>
          <cell r="F257" t="str">
            <v xml:space="preserve">PROD DIGGER 10' DEPTH AWD LATE </v>
          </cell>
          <cell r="G257">
            <v>3973.5800000000004</v>
          </cell>
          <cell r="H257">
            <v>4462.2110000000002</v>
          </cell>
          <cell r="I257">
            <v>1487.415</v>
          </cell>
          <cell r="J257">
            <v>495.75059999999996</v>
          </cell>
          <cell r="K257">
            <v>0</v>
          </cell>
          <cell r="L257"/>
          <cell r="M257">
            <v>251</v>
          </cell>
          <cell r="N257">
            <v>917.68591224018485</v>
          </cell>
          <cell r="O257">
            <v>1029.8202169397646</v>
          </cell>
          <cell r="P257">
            <v>1487.415</v>
          </cell>
          <cell r="Q257">
            <v>2478.7529999999997</v>
          </cell>
        </row>
        <row r="258">
          <cell r="A258" t="str">
            <v>10P</v>
          </cell>
          <cell r="B258"/>
          <cell r="C258">
            <v>0</v>
          </cell>
          <cell r="D258">
            <v>0</v>
          </cell>
          <cell r="E258">
            <v>0</v>
          </cell>
          <cell r="F258" t="str">
            <v xml:space="preserve">PROD DIGGER 10' DEP EARLY      </v>
          </cell>
          <cell r="G258">
            <v>1778.6080000000002</v>
          </cell>
          <cell r="H258">
            <v>2169.1150000000002</v>
          </cell>
          <cell r="I258">
            <v>723.07799999999997</v>
          </cell>
          <cell r="J258">
            <v>241.38300000000001</v>
          </cell>
          <cell r="K258">
            <v>0</v>
          </cell>
          <cell r="L258"/>
          <cell r="M258">
            <v>252</v>
          </cell>
          <cell r="N258">
            <v>410.76397228637416</v>
          </cell>
          <cell r="O258">
            <v>500.60350796215096</v>
          </cell>
          <cell r="P258">
            <v>723.07799999999997</v>
          </cell>
          <cell r="Q258">
            <v>1206.915</v>
          </cell>
        </row>
        <row r="259">
          <cell r="A259" t="str">
            <v>10Q</v>
          </cell>
          <cell r="B259" t="str">
            <v>SP</v>
          </cell>
          <cell r="C259">
            <v>0</v>
          </cell>
          <cell r="D259">
            <v>0</v>
          </cell>
          <cell r="E259">
            <v>0</v>
          </cell>
          <cell r="F259" t="str">
            <v xml:space="preserve">SP PD DGGR TK 600 35' DEP EAR  </v>
          </cell>
          <cell r="G259">
            <v>4667.9620000000004</v>
          </cell>
          <cell r="H259">
            <v>5953.5190000000002</v>
          </cell>
          <cell r="I259">
            <v>1984.461</v>
          </cell>
          <cell r="J259">
            <v>661.3578</v>
          </cell>
          <cell r="K259">
            <v>0</v>
          </cell>
          <cell r="L259"/>
          <cell r="M259">
            <v>253</v>
          </cell>
          <cell r="N259">
            <v>1078.0512702078522</v>
          </cell>
          <cell r="O259">
            <v>1373.9946918993769</v>
          </cell>
          <cell r="P259">
            <v>1984.461</v>
          </cell>
          <cell r="Q259">
            <v>3306.7889999999998</v>
          </cell>
        </row>
        <row r="260">
          <cell r="A260" t="str">
            <v>10R</v>
          </cell>
          <cell r="B260" t="str">
            <v>SP</v>
          </cell>
          <cell r="C260">
            <v>0</v>
          </cell>
          <cell r="D260">
            <v>0</v>
          </cell>
          <cell r="E260">
            <v>0</v>
          </cell>
          <cell r="F260" t="str">
            <v xml:space="preserve">SP PROD DIGGER AWD 330 EARLY   </v>
          </cell>
          <cell r="G260">
            <v>3409.8089999999997</v>
          </cell>
          <cell r="H260">
            <v>4318.7820000000002</v>
          </cell>
          <cell r="I260">
            <v>1439.5769999999998</v>
          </cell>
          <cell r="J260">
            <v>479.5224</v>
          </cell>
          <cell r="K260">
            <v>0</v>
          </cell>
          <cell r="L260"/>
          <cell r="M260">
            <v>254</v>
          </cell>
          <cell r="N260">
            <v>787.48475750577359</v>
          </cell>
          <cell r="O260">
            <v>996.71867066697439</v>
          </cell>
          <cell r="P260">
            <v>1439.5769999999998</v>
          </cell>
          <cell r="Q260">
            <v>2397.6120000000001</v>
          </cell>
        </row>
        <row r="261">
          <cell r="A261" t="str">
            <v>10S</v>
          </cell>
          <cell r="B261" t="str">
            <v>SP</v>
          </cell>
          <cell r="C261">
            <v>0</v>
          </cell>
          <cell r="D261">
            <v>0</v>
          </cell>
          <cell r="E261">
            <v>0</v>
          </cell>
          <cell r="F261" t="str">
            <v xml:space="preserve">SP HBOLRX 600/AWD EARLY        </v>
          </cell>
          <cell r="G261">
            <v>4659.5640000000003</v>
          </cell>
          <cell r="H261">
            <v>4539.5610000000006</v>
          </cell>
          <cell r="I261">
            <v>1513.1190000000001</v>
          </cell>
          <cell r="J261">
            <v>504.42059999999998</v>
          </cell>
          <cell r="K261">
            <v>0</v>
          </cell>
          <cell r="L261"/>
          <cell r="M261">
            <v>255</v>
          </cell>
          <cell r="N261">
            <v>1076.111778290993</v>
          </cell>
          <cell r="O261">
            <v>1047.6715901223172</v>
          </cell>
          <cell r="P261">
            <v>1513.1190000000001</v>
          </cell>
          <cell r="Q261">
            <v>2522.1030000000001</v>
          </cell>
        </row>
        <row r="262">
          <cell r="A262" t="str">
            <v>10T</v>
          </cell>
          <cell r="B262" t="str">
            <v>SP</v>
          </cell>
          <cell r="C262">
            <v>0</v>
          </cell>
          <cell r="D262">
            <v>0</v>
          </cell>
          <cell r="E262">
            <v>0</v>
          </cell>
          <cell r="F262" t="str">
            <v xml:space="preserve">SP PRD DGGER 10' DEP AWD EARLY </v>
          </cell>
          <cell r="G262">
            <v>2049.1120000000001</v>
          </cell>
          <cell r="H262">
            <v>2660.6190000000001</v>
          </cell>
          <cell r="I262">
            <v>886.8900000000001</v>
          </cell>
          <cell r="J262">
            <v>295.50419999999997</v>
          </cell>
          <cell r="K262">
            <v>0</v>
          </cell>
          <cell r="L262"/>
          <cell r="M262">
            <v>256</v>
          </cell>
          <cell r="N262">
            <v>473.2360277136259</v>
          </cell>
          <cell r="O262">
            <v>614.03623355642742</v>
          </cell>
          <cell r="P262">
            <v>886.8900000000001</v>
          </cell>
          <cell r="Q262">
            <v>1477.5209999999997</v>
          </cell>
        </row>
        <row r="263">
          <cell r="A263" t="str">
            <v>10U</v>
          </cell>
          <cell r="B263" t="str">
            <v>SP</v>
          </cell>
          <cell r="C263" t="str">
            <v>T/S</v>
          </cell>
          <cell r="D263">
            <v>0</v>
          </cell>
          <cell r="E263">
            <v>0</v>
          </cell>
          <cell r="F263" t="str">
            <v xml:space="preserve">SP PRD DGR HD-35 AWD 30' LATE  </v>
          </cell>
          <cell r="G263">
            <v>7468.9160000000002</v>
          </cell>
          <cell r="H263">
            <v>8105.1749999999993</v>
          </cell>
          <cell r="I263">
            <v>2701.7250000000004</v>
          </cell>
          <cell r="J263">
            <v>900.57839999999999</v>
          </cell>
          <cell r="K263">
            <v>0</v>
          </cell>
          <cell r="L263"/>
          <cell r="M263">
            <v>257</v>
          </cell>
          <cell r="N263">
            <v>1724.9228637413396</v>
          </cell>
          <cell r="O263">
            <v>1870.5688899146085</v>
          </cell>
          <cell r="P263">
            <v>2701.7250000000004</v>
          </cell>
          <cell r="Q263">
            <v>4502.8919999999998</v>
          </cell>
        </row>
        <row r="264">
          <cell r="A264" t="str">
            <v>10W</v>
          </cell>
          <cell r="B264" t="str">
            <v>SP</v>
          </cell>
          <cell r="C264" t="str">
            <v>T/S</v>
          </cell>
          <cell r="D264">
            <v>0</v>
          </cell>
          <cell r="E264">
            <v>0</v>
          </cell>
          <cell r="F264" t="str">
            <v xml:space="preserve">SP LODRIL                      </v>
          </cell>
          <cell r="G264">
            <v>9850.1909999999989</v>
          </cell>
          <cell r="H264">
            <v>11906.596</v>
          </cell>
          <cell r="I264">
            <v>3968.922</v>
          </cell>
          <cell r="J264">
            <v>1322.7359999999999</v>
          </cell>
          <cell r="K264">
            <v>0</v>
          </cell>
          <cell r="L264"/>
          <cell r="M264">
            <v>258</v>
          </cell>
          <cell r="N264">
            <v>2274.8709006928402</v>
          </cell>
          <cell r="O264">
            <v>2747.8873759519961</v>
          </cell>
          <cell r="P264">
            <v>3968.922</v>
          </cell>
          <cell r="Q264">
            <v>6613.6799999999994</v>
          </cell>
        </row>
        <row r="265">
          <cell r="A265" t="str">
            <v>10X</v>
          </cell>
          <cell r="B265" t="str">
            <v>SP</v>
          </cell>
          <cell r="C265" t="str">
            <v>T/S</v>
          </cell>
          <cell r="D265">
            <v>0</v>
          </cell>
          <cell r="E265">
            <v>0</v>
          </cell>
          <cell r="F265" t="str">
            <v xml:space="preserve">SP HLE BORER WATSON 3000 EARLY </v>
          </cell>
          <cell r="G265">
            <v>9471.396999999999</v>
          </cell>
          <cell r="H265">
            <v>10764.689</v>
          </cell>
          <cell r="I265">
            <v>3588.3090000000002</v>
          </cell>
          <cell r="J265">
            <v>1196.0826000000002</v>
          </cell>
          <cell r="K265">
            <v>0</v>
          </cell>
          <cell r="L265"/>
          <cell r="M265">
            <v>259</v>
          </cell>
          <cell r="N265">
            <v>2187.3896073903002</v>
          </cell>
          <cell r="O265">
            <v>2484.3501038541426</v>
          </cell>
          <cell r="P265">
            <v>3588.3090000000002</v>
          </cell>
          <cell r="Q265">
            <v>5980.4130000000005</v>
          </cell>
        </row>
        <row r="266">
          <cell r="A266" t="str">
            <v>10Y</v>
          </cell>
          <cell r="B266" t="str">
            <v>SP</v>
          </cell>
          <cell r="C266">
            <v>0</v>
          </cell>
          <cell r="D266">
            <v>0</v>
          </cell>
          <cell r="E266">
            <v>0</v>
          </cell>
          <cell r="F266" t="str">
            <v xml:space="preserve">SP RCK DRIL-CRWLR W/750 COMPRS </v>
          </cell>
          <cell r="G266">
            <v>5455.6060000000007</v>
          </cell>
          <cell r="H266">
            <v>7614.7760000000007</v>
          </cell>
          <cell r="I266">
            <v>2538.3209999999999</v>
          </cell>
          <cell r="J266">
            <v>846.45720000000006</v>
          </cell>
          <cell r="K266">
            <v>0</v>
          </cell>
          <cell r="L266"/>
          <cell r="M266">
            <v>260</v>
          </cell>
          <cell r="N266">
            <v>1259.95519630485</v>
          </cell>
          <cell r="O266">
            <v>1757.3911839372261</v>
          </cell>
          <cell r="P266">
            <v>2538.3209999999999</v>
          </cell>
          <cell r="Q266">
            <v>4232.2860000000001</v>
          </cell>
        </row>
        <row r="267">
          <cell r="A267">
            <v>0</v>
          </cell>
          <cell r="B267"/>
          <cell r="C267">
            <v>0</v>
          </cell>
          <cell r="D267">
            <v>0</v>
          </cell>
          <cell r="E267">
            <v>0</v>
          </cell>
          <cell r="F267"/>
          <cell r="G267"/>
          <cell r="H267"/>
          <cell r="I267"/>
          <cell r="J267"/>
          <cell r="K267">
            <v>0</v>
          </cell>
          <cell r="L267"/>
          <cell r="M267"/>
          <cell r="N267"/>
          <cell r="O267"/>
          <cell r="P267"/>
          <cell r="Q267"/>
        </row>
        <row r="268">
          <cell r="A268">
            <v>0</v>
          </cell>
          <cell r="B268"/>
          <cell r="C268">
            <v>0</v>
          </cell>
          <cell r="D268">
            <v>0</v>
          </cell>
          <cell r="E268">
            <v>0</v>
          </cell>
          <cell r="F268" t="str">
            <v>BACKHOES &amp; EXCAVATORS</v>
          </cell>
          <cell r="G268"/>
          <cell r="H268"/>
          <cell r="I268"/>
          <cell r="J268"/>
          <cell r="K268">
            <v>0</v>
          </cell>
          <cell r="L268"/>
          <cell r="M268"/>
          <cell r="N268"/>
          <cell r="O268"/>
          <cell r="P268"/>
          <cell r="Q268"/>
        </row>
        <row r="269">
          <cell r="A269" t="str">
            <v>111</v>
          </cell>
          <cell r="B269"/>
          <cell r="C269">
            <v>0</v>
          </cell>
          <cell r="D269">
            <v>0</v>
          </cell>
          <cell r="E269">
            <v>0</v>
          </cell>
          <cell r="F269" t="str">
            <v xml:space="preserve">BACKHOE JOHN DEERE 410K        </v>
          </cell>
          <cell r="G269">
            <v>1759.6020000000001</v>
          </cell>
          <cell r="H269">
            <v>1937.7280000000003</v>
          </cell>
          <cell r="I269">
            <v>646.01700000000005</v>
          </cell>
          <cell r="J269">
            <v>215.33220000000003</v>
          </cell>
          <cell r="K269">
            <v>0</v>
          </cell>
          <cell r="L269"/>
          <cell r="M269">
            <v>263</v>
          </cell>
          <cell r="N269">
            <v>406.37459584295613</v>
          </cell>
          <cell r="O269">
            <v>447.20240018462965</v>
          </cell>
          <cell r="P269">
            <v>646.01700000000005</v>
          </cell>
          <cell r="Q269">
            <v>1076.6610000000001</v>
          </cell>
        </row>
        <row r="270">
          <cell r="A270" t="str">
            <v>112</v>
          </cell>
          <cell r="B270" t="str">
            <v>SP</v>
          </cell>
          <cell r="C270">
            <v>0</v>
          </cell>
          <cell r="D270">
            <v>0</v>
          </cell>
          <cell r="E270">
            <v>0</v>
          </cell>
          <cell r="F270" t="str">
            <v xml:space="preserve">SP EXCAVATOR W/POLE SETTER     </v>
          </cell>
          <cell r="G270">
            <v>6630</v>
          </cell>
          <cell r="H270">
            <v>6630</v>
          </cell>
          <cell r="I270">
            <v>2209.9830000000002</v>
          </cell>
          <cell r="J270">
            <v>736.44</v>
          </cell>
          <cell r="K270">
            <v>0</v>
          </cell>
          <cell r="L270"/>
          <cell r="M270">
            <v>264</v>
          </cell>
          <cell r="N270">
            <v>1531.1778290993072</v>
          </cell>
          <cell r="O270">
            <v>1530.1177013616432</v>
          </cell>
          <cell r="P270">
            <v>2209.9830000000002</v>
          </cell>
          <cell r="Q270">
            <v>3682.2000000000003</v>
          </cell>
        </row>
        <row r="271">
          <cell r="A271" t="str">
            <v>113</v>
          </cell>
          <cell r="B271" t="str">
            <v>SP</v>
          </cell>
          <cell r="C271">
            <v>0</v>
          </cell>
          <cell r="D271">
            <v>0</v>
          </cell>
          <cell r="E271">
            <v>0</v>
          </cell>
          <cell r="F271" t="str">
            <v xml:space="preserve">SP ANCHOR DRILLING MACHINE     </v>
          </cell>
          <cell r="G271">
            <v>4080.1020000000003</v>
          </cell>
          <cell r="H271">
            <v>4334.915</v>
          </cell>
          <cell r="I271">
            <v>1444.9829999999999</v>
          </cell>
          <cell r="J271">
            <v>481.44</v>
          </cell>
          <cell r="K271">
            <v>0</v>
          </cell>
          <cell r="L271" t="str">
            <v>NEW ITEM</v>
          </cell>
          <cell r="M271">
            <v>265</v>
          </cell>
          <cell r="N271">
            <v>942.28683602771366</v>
          </cell>
          <cell r="O271">
            <v>1000.441957073621</v>
          </cell>
          <cell r="P271">
            <v>1444.9829999999999</v>
          </cell>
          <cell r="Q271">
            <v>2407.1999999999998</v>
          </cell>
        </row>
        <row r="272">
          <cell r="A272" t="str">
            <v>11A</v>
          </cell>
          <cell r="B272"/>
          <cell r="C272">
            <v>0</v>
          </cell>
          <cell r="D272">
            <v>0</v>
          </cell>
          <cell r="E272">
            <v>0</v>
          </cell>
          <cell r="F272" t="str">
            <v xml:space="preserve">BACKHOE 60 HP 15'DEP 4X2 LATE  </v>
          </cell>
          <cell r="G272">
            <v>1309.867</v>
          </cell>
          <cell r="H272">
            <v>1363.7909999999999</v>
          </cell>
          <cell r="I272">
            <v>454.56299999999999</v>
          </cell>
          <cell r="J272">
            <v>151.54139999999998</v>
          </cell>
          <cell r="K272">
            <v>0</v>
          </cell>
          <cell r="L272"/>
          <cell r="M272">
            <v>266</v>
          </cell>
          <cell r="N272">
            <v>302.5096997690531</v>
          </cell>
          <cell r="O272">
            <v>314.74521117008999</v>
          </cell>
          <cell r="P272">
            <v>454.56299999999999</v>
          </cell>
          <cell r="Q272">
            <v>757.70699999999988</v>
          </cell>
        </row>
        <row r="273">
          <cell r="A273" t="str">
            <v>11B</v>
          </cell>
          <cell r="B273" t="str">
            <v>SP</v>
          </cell>
          <cell r="C273" t="str">
            <v>T/S</v>
          </cell>
          <cell r="D273">
            <v>0</v>
          </cell>
          <cell r="E273">
            <v>0</v>
          </cell>
          <cell r="F273" t="str">
            <v xml:space="preserve">SP EXCAVATOR JOHN DEERE 270CL  </v>
          </cell>
          <cell r="G273">
            <v>5087.42</v>
          </cell>
          <cell r="H273">
            <v>5520.3590000000004</v>
          </cell>
          <cell r="I273">
            <v>1840.1310000000001</v>
          </cell>
          <cell r="J273">
            <v>613.74420000000009</v>
          </cell>
          <cell r="K273">
            <v>0</v>
          </cell>
          <cell r="L273"/>
          <cell r="M273">
            <v>267</v>
          </cell>
          <cell r="N273">
            <v>1174.9237875288684</v>
          </cell>
          <cell r="O273">
            <v>1274.0270020770829</v>
          </cell>
          <cell r="P273">
            <v>1840.1310000000001</v>
          </cell>
          <cell r="Q273">
            <v>3068.7210000000005</v>
          </cell>
        </row>
        <row r="274">
          <cell r="A274" t="str">
            <v>11C</v>
          </cell>
          <cell r="B274"/>
          <cell r="C274">
            <v>0</v>
          </cell>
          <cell r="D274">
            <v>0</v>
          </cell>
          <cell r="E274">
            <v>0</v>
          </cell>
          <cell r="F274" t="str">
            <v xml:space="preserve">EXCAVATOR 45,000 LBS LATE      </v>
          </cell>
          <cell r="G274">
            <v>4018.8849999999998</v>
          </cell>
          <cell r="H274">
            <v>4219.9949999999999</v>
          </cell>
          <cell r="I274">
            <v>1406.6820000000002</v>
          </cell>
          <cell r="J274">
            <v>468.69</v>
          </cell>
          <cell r="K274">
            <v>0</v>
          </cell>
          <cell r="L274"/>
          <cell r="M274">
            <v>268</v>
          </cell>
          <cell r="N274">
            <v>928.14896073902992</v>
          </cell>
          <cell r="O274">
            <v>973.91991691668579</v>
          </cell>
          <cell r="P274">
            <v>1406.6820000000002</v>
          </cell>
          <cell r="Q274">
            <v>2343.4499999999998</v>
          </cell>
        </row>
        <row r="275">
          <cell r="A275" t="str">
            <v>11D</v>
          </cell>
          <cell r="B275"/>
          <cell r="C275">
            <v>0</v>
          </cell>
          <cell r="D275">
            <v>0</v>
          </cell>
          <cell r="E275">
            <v>0</v>
          </cell>
          <cell r="F275" t="str">
            <v xml:space="preserve">B/H 60 HP 17.5' D EXT/HOE LATE </v>
          </cell>
          <cell r="G275">
            <v>1534.403</v>
          </cell>
          <cell r="H275">
            <v>1704.5730000000001</v>
          </cell>
          <cell r="I275">
            <v>568.24200000000008</v>
          </cell>
          <cell r="J275">
            <v>189.42420000000001</v>
          </cell>
          <cell r="K275">
            <v>0</v>
          </cell>
          <cell r="L275"/>
          <cell r="M275">
            <v>269</v>
          </cell>
          <cell r="N275">
            <v>354.36558891454968</v>
          </cell>
          <cell r="O275">
            <v>393.39326102007846</v>
          </cell>
          <cell r="P275">
            <v>568.24200000000008</v>
          </cell>
          <cell r="Q275">
            <v>947.12100000000009</v>
          </cell>
        </row>
        <row r="276">
          <cell r="A276" t="str">
            <v>11E</v>
          </cell>
          <cell r="B276"/>
          <cell r="C276">
            <v>0</v>
          </cell>
          <cell r="D276">
            <v>0</v>
          </cell>
          <cell r="E276">
            <v>0</v>
          </cell>
          <cell r="F276" t="str">
            <v xml:space="preserve">BACKHOE CLIMBING               </v>
          </cell>
          <cell r="G276">
            <v>4477.2390000000005</v>
          </cell>
          <cell r="H276">
            <v>7681.96</v>
          </cell>
          <cell r="I276">
            <v>2560.5569999999998</v>
          </cell>
          <cell r="J276">
            <v>854.04599999999994</v>
          </cell>
          <cell r="K276">
            <v>0</v>
          </cell>
          <cell r="L276"/>
          <cell r="M276">
            <v>270</v>
          </cell>
          <cell r="N276">
            <v>1034.0043879907623</v>
          </cell>
          <cell r="O276">
            <v>1772.8963766443571</v>
          </cell>
          <cell r="P276">
            <v>2560.5569999999998</v>
          </cell>
          <cell r="Q276">
            <v>4270.2299999999996</v>
          </cell>
        </row>
        <row r="277">
          <cell r="A277" t="str">
            <v>11F</v>
          </cell>
          <cell r="B277"/>
          <cell r="C277">
            <v>0</v>
          </cell>
          <cell r="D277">
            <v>0</v>
          </cell>
          <cell r="E277">
            <v>0</v>
          </cell>
          <cell r="F277" t="str">
            <v xml:space="preserve">GROUND ROD DRIVER ATTACHMENT   </v>
          </cell>
          <cell r="G277">
            <v>1273.4019999999998</v>
          </cell>
          <cell r="H277">
            <v>1618.383</v>
          </cell>
          <cell r="I277">
            <v>539.42700000000002</v>
          </cell>
          <cell r="J277">
            <v>180.4074</v>
          </cell>
          <cell r="K277">
            <v>0</v>
          </cell>
          <cell r="L277"/>
          <cell r="M277">
            <v>271</v>
          </cell>
          <cell r="N277">
            <v>294.08822170900686</v>
          </cell>
          <cell r="O277">
            <v>373.50173090237712</v>
          </cell>
          <cell r="P277">
            <v>539.42700000000002</v>
          </cell>
          <cell r="Q277">
            <v>902.03700000000003</v>
          </cell>
        </row>
        <row r="278">
          <cell r="A278" t="str">
            <v>11G</v>
          </cell>
          <cell r="B278"/>
          <cell r="C278">
            <v>0</v>
          </cell>
          <cell r="D278">
            <v>0</v>
          </cell>
          <cell r="E278">
            <v>0</v>
          </cell>
          <cell r="F278" t="str">
            <v xml:space="preserve">BACKHOE 14 HP 6' DEPTH         </v>
          </cell>
          <cell r="G278">
            <v>426.30899999999997</v>
          </cell>
          <cell r="H278">
            <v>461.44800000000004</v>
          </cell>
          <cell r="I278">
            <v>153.816</v>
          </cell>
          <cell r="J278">
            <v>50.877600000000001</v>
          </cell>
          <cell r="K278">
            <v>0</v>
          </cell>
          <cell r="L278"/>
          <cell r="M278">
            <v>272</v>
          </cell>
          <cell r="N278">
            <v>98.45473441108544</v>
          </cell>
          <cell r="O278">
            <v>106.49619201477037</v>
          </cell>
          <cell r="P278">
            <v>153.816</v>
          </cell>
          <cell r="Q278">
            <v>254.38800000000001</v>
          </cell>
        </row>
        <row r="279">
          <cell r="A279" t="str">
            <v>11H</v>
          </cell>
          <cell r="B279"/>
          <cell r="C279">
            <v>0</v>
          </cell>
          <cell r="D279">
            <v>0</v>
          </cell>
          <cell r="E279">
            <v>0</v>
          </cell>
          <cell r="F279" t="str">
            <v xml:space="preserve">BACKHOE - MINI - LATE          </v>
          </cell>
          <cell r="G279">
            <v>937.26099999999997</v>
          </cell>
          <cell r="H279">
            <v>1028.5339999999999</v>
          </cell>
          <cell r="I279">
            <v>342.87300000000005</v>
          </cell>
          <cell r="J279">
            <v>114.7398</v>
          </cell>
          <cell r="K279">
            <v>0</v>
          </cell>
          <cell r="L279"/>
          <cell r="M279">
            <v>273</v>
          </cell>
          <cell r="N279">
            <v>216.45750577367204</v>
          </cell>
          <cell r="O279">
            <v>237.37225940456955</v>
          </cell>
          <cell r="P279">
            <v>342.87300000000005</v>
          </cell>
          <cell r="Q279">
            <v>573.69900000000007</v>
          </cell>
        </row>
        <row r="280">
          <cell r="A280" t="str">
            <v>11I</v>
          </cell>
          <cell r="B280"/>
          <cell r="C280">
            <v>0</v>
          </cell>
          <cell r="D280">
            <v>0</v>
          </cell>
          <cell r="E280">
            <v>0</v>
          </cell>
          <cell r="F280" t="str">
            <v xml:space="preserve">BACKHOE 60 HP 15' DEP EARLY    </v>
          </cell>
          <cell r="G280">
            <v>833.61200000000008</v>
          </cell>
          <cell r="H280">
            <v>1079.806</v>
          </cell>
          <cell r="I280">
            <v>359.95800000000003</v>
          </cell>
          <cell r="J280">
            <v>120.14580000000001</v>
          </cell>
          <cell r="K280">
            <v>0</v>
          </cell>
          <cell r="L280"/>
          <cell r="M280">
            <v>274</v>
          </cell>
          <cell r="N280">
            <v>192.52009237875291</v>
          </cell>
          <cell r="O280">
            <v>249.20516962843294</v>
          </cell>
          <cell r="P280">
            <v>359.95800000000003</v>
          </cell>
          <cell r="Q280">
            <v>600.72900000000004</v>
          </cell>
        </row>
        <row r="281">
          <cell r="A281" t="str">
            <v>11J</v>
          </cell>
          <cell r="B281"/>
          <cell r="C281">
            <v>0</v>
          </cell>
          <cell r="D281">
            <v>0</v>
          </cell>
          <cell r="E281">
            <v>0</v>
          </cell>
          <cell r="F281" t="str">
            <v xml:space="preserve">EXCAVATOR 45,000 LBS EARLY     </v>
          </cell>
          <cell r="G281">
            <v>3068.5850000000005</v>
          </cell>
          <cell r="H281">
            <v>2864.16</v>
          </cell>
          <cell r="I281">
            <v>954.71999999999991</v>
          </cell>
          <cell r="J281">
            <v>318.24</v>
          </cell>
          <cell r="K281">
            <v>0</v>
          </cell>
          <cell r="L281"/>
          <cell r="M281">
            <v>275</v>
          </cell>
          <cell r="N281">
            <v>708.68013856812945</v>
          </cell>
          <cell r="O281">
            <v>661.01084698822979</v>
          </cell>
          <cell r="P281">
            <v>954.71999999999991</v>
          </cell>
          <cell r="Q281">
            <v>1591.2</v>
          </cell>
        </row>
        <row r="282">
          <cell r="A282" t="str">
            <v>11K</v>
          </cell>
          <cell r="B282" t="str">
            <v>SP</v>
          </cell>
          <cell r="C282">
            <v>0</v>
          </cell>
          <cell r="D282">
            <v>0</v>
          </cell>
          <cell r="E282">
            <v>0</v>
          </cell>
          <cell r="F282" t="str">
            <v xml:space="preserve">SP EXCAVATOR JOHN DEERE 350D   </v>
          </cell>
          <cell r="G282">
            <v>6169.8779999999997</v>
          </cell>
          <cell r="H282">
            <v>7252.1149999999989</v>
          </cell>
          <cell r="I282">
            <v>2417.4</v>
          </cell>
          <cell r="J282">
            <v>805.33079999999995</v>
          </cell>
          <cell r="K282">
            <v>0</v>
          </cell>
          <cell r="L282"/>
          <cell r="M282">
            <v>276</v>
          </cell>
          <cell r="N282">
            <v>1424.9140877598152</v>
          </cell>
          <cell r="O282">
            <v>1673.6937456727437</v>
          </cell>
          <cell r="P282">
            <v>2417.4</v>
          </cell>
          <cell r="Q282">
            <v>4026.6539999999995</v>
          </cell>
        </row>
        <row r="283">
          <cell r="A283" t="str">
            <v>11L</v>
          </cell>
          <cell r="B283"/>
          <cell r="C283">
            <v>0</v>
          </cell>
          <cell r="D283">
            <v>0</v>
          </cell>
          <cell r="E283">
            <v>0</v>
          </cell>
          <cell r="F283" t="str">
            <v xml:space="preserve">EXCAVATOR 120-160 MODELS       </v>
          </cell>
          <cell r="G283">
            <v>3814.239</v>
          </cell>
          <cell r="H283">
            <v>4015.3490000000002</v>
          </cell>
          <cell r="I283">
            <v>1338.6480000000001</v>
          </cell>
          <cell r="J283">
            <v>446.21940000000001</v>
          </cell>
          <cell r="K283">
            <v>0</v>
          </cell>
          <cell r="L283"/>
          <cell r="M283">
            <v>277</v>
          </cell>
          <cell r="N283">
            <v>880.88660508083137</v>
          </cell>
          <cell r="O283">
            <v>926.69028386798982</v>
          </cell>
          <cell r="P283">
            <v>1338.6480000000001</v>
          </cell>
          <cell r="Q283">
            <v>2231.0970000000002</v>
          </cell>
        </row>
        <row r="284">
          <cell r="A284" t="str">
            <v>11M</v>
          </cell>
          <cell r="B284" t="str">
            <v>SP</v>
          </cell>
          <cell r="C284" t="str">
            <v>T/S</v>
          </cell>
          <cell r="D284">
            <v>0</v>
          </cell>
          <cell r="E284">
            <v>0</v>
          </cell>
          <cell r="F284" t="str">
            <v xml:space="preserve">SP EXCAVATOR W/ANCHOR EARLY    </v>
          </cell>
          <cell r="G284">
            <v>3688.49</v>
          </cell>
          <cell r="H284">
            <v>3409.8089999999997</v>
          </cell>
          <cell r="I284">
            <v>1136.5349999999999</v>
          </cell>
          <cell r="J284">
            <v>378.84840000000003</v>
          </cell>
          <cell r="K284">
            <v>0</v>
          </cell>
          <cell r="L284"/>
          <cell r="M284">
            <v>278</v>
          </cell>
          <cell r="N284">
            <v>851.84526558891446</v>
          </cell>
          <cell r="O284">
            <v>786.93953381029303</v>
          </cell>
          <cell r="P284">
            <v>1136.5349999999999</v>
          </cell>
          <cell r="Q284">
            <v>1894.2420000000002</v>
          </cell>
        </row>
        <row r="285">
          <cell r="A285" t="str">
            <v>11N</v>
          </cell>
          <cell r="B285" t="str">
            <v>SP</v>
          </cell>
          <cell r="C285">
            <v>0</v>
          </cell>
          <cell r="D285">
            <v>0</v>
          </cell>
          <cell r="E285">
            <v>0</v>
          </cell>
          <cell r="F285" t="str">
            <v xml:space="preserve">SP ANCHOR 10VX ON OX EARLY     </v>
          </cell>
          <cell r="G285">
            <v>1298.8170000000002</v>
          </cell>
          <cell r="H285">
            <v>1732.1980000000001</v>
          </cell>
          <cell r="I285">
            <v>576.91200000000003</v>
          </cell>
          <cell r="J285">
            <v>192.6678</v>
          </cell>
          <cell r="K285">
            <v>0</v>
          </cell>
          <cell r="L285"/>
          <cell r="M285">
            <v>279</v>
          </cell>
          <cell r="N285">
            <v>299.95773672055429</v>
          </cell>
          <cell r="O285">
            <v>399.76875144241865</v>
          </cell>
          <cell r="P285">
            <v>576.91200000000003</v>
          </cell>
          <cell r="Q285">
            <v>963.33899999999994</v>
          </cell>
        </row>
        <row r="286">
          <cell r="A286" t="str">
            <v>11O</v>
          </cell>
          <cell r="B286"/>
          <cell r="C286">
            <v>0</v>
          </cell>
          <cell r="D286">
            <v>0</v>
          </cell>
          <cell r="E286">
            <v>0</v>
          </cell>
          <cell r="F286" t="str">
            <v xml:space="preserve">B/H 75 HP 4X4 LATE             </v>
          </cell>
          <cell r="G286">
            <v>1344.5640000000001</v>
          </cell>
          <cell r="H286">
            <v>1449.318</v>
          </cell>
          <cell r="I286">
            <v>483.12299999999999</v>
          </cell>
          <cell r="J286">
            <v>161.2824</v>
          </cell>
          <cell r="K286">
            <v>0</v>
          </cell>
          <cell r="L286"/>
          <cell r="M286">
            <v>280</v>
          </cell>
          <cell r="N286">
            <v>310.52286374133951</v>
          </cell>
          <cell r="O286">
            <v>334.48372951765521</v>
          </cell>
          <cell r="P286">
            <v>483.12299999999999</v>
          </cell>
          <cell r="Q286">
            <v>806.41200000000003</v>
          </cell>
        </row>
        <row r="287">
          <cell r="A287" t="str">
            <v>11P</v>
          </cell>
          <cell r="B287"/>
          <cell r="C287">
            <v>0</v>
          </cell>
          <cell r="D287">
            <v>0</v>
          </cell>
          <cell r="E287">
            <v>0</v>
          </cell>
          <cell r="F287" t="str">
            <v xml:space="preserve">B/H 75 HP 4X4 EARLY            </v>
          </cell>
          <cell r="G287">
            <v>1139.6969999999999</v>
          </cell>
          <cell r="H287">
            <v>1245.556</v>
          </cell>
          <cell r="I287">
            <v>415.14000000000004</v>
          </cell>
          <cell r="J287">
            <v>138.54660000000001</v>
          </cell>
          <cell r="K287">
            <v>0</v>
          </cell>
          <cell r="L287"/>
          <cell r="M287">
            <v>281</v>
          </cell>
          <cell r="N287">
            <v>263.20946882217089</v>
          </cell>
          <cell r="O287">
            <v>287.45811216247404</v>
          </cell>
          <cell r="P287">
            <v>415.14000000000004</v>
          </cell>
          <cell r="Q287">
            <v>692.73300000000006</v>
          </cell>
        </row>
        <row r="288">
          <cell r="A288" t="str">
            <v>11Q</v>
          </cell>
          <cell r="B288"/>
          <cell r="C288">
            <v>0</v>
          </cell>
          <cell r="D288">
            <v>0</v>
          </cell>
          <cell r="E288">
            <v>0</v>
          </cell>
          <cell r="F288" t="str">
            <v xml:space="preserve">B/H 75 HP 4X4 EXT/HOE LATE     </v>
          </cell>
          <cell r="G288">
            <v>1758.9390000000003</v>
          </cell>
          <cell r="H288">
            <v>2045.7969999999998</v>
          </cell>
          <cell r="I288">
            <v>681.92100000000005</v>
          </cell>
          <cell r="J288">
            <v>227.30699999999999</v>
          </cell>
          <cell r="K288">
            <v>0</v>
          </cell>
          <cell r="L288"/>
          <cell r="M288">
            <v>282</v>
          </cell>
          <cell r="N288">
            <v>406.22147806004625</v>
          </cell>
          <cell r="O288">
            <v>472.1433187168243</v>
          </cell>
          <cell r="P288">
            <v>681.92100000000005</v>
          </cell>
          <cell r="Q288">
            <v>1136.5349999999999</v>
          </cell>
        </row>
        <row r="289">
          <cell r="A289" t="str">
            <v>11R</v>
          </cell>
          <cell r="B289"/>
          <cell r="C289">
            <v>0</v>
          </cell>
          <cell r="D289">
            <v>0</v>
          </cell>
          <cell r="E289">
            <v>0</v>
          </cell>
          <cell r="F289" t="str">
            <v xml:space="preserve">B/H 75 HP 4X4 EXT/HOE EARLY    </v>
          </cell>
          <cell r="G289">
            <v>1389.6480000000001</v>
          </cell>
          <cell r="H289">
            <v>1440.0360000000001</v>
          </cell>
          <cell r="I289">
            <v>480.01200000000006</v>
          </cell>
          <cell r="J289">
            <v>160.2012</v>
          </cell>
          <cell r="K289">
            <v>0</v>
          </cell>
          <cell r="L289"/>
          <cell r="M289">
            <v>283</v>
          </cell>
          <cell r="N289">
            <v>320.93487297921479</v>
          </cell>
          <cell r="O289">
            <v>332.34156473574888</v>
          </cell>
          <cell r="P289">
            <v>480.01200000000006</v>
          </cell>
          <cell r="Q289">
            <v>801.00599999999997</v>
          </cell>
        </row>
        <row r="290">
          <cell r="A290" t="str">
            <v>11S</v>
          </cell>
          <cell r="B290"/>
          <cell r="C290">
            <v>0</v>
          </cell>
          <cell r="D290">
            <v>0</v>
          </cell>
          <cell r="E290">
            <v>0</v>
          </cell>
          <cell r="F290" t="str">
            <v xml:space="preserve">MINI EXCAVATOR LATE            </v>
          </cell>
          <cell r="G290">
            <v>1905.2409999999998</v>
          </cell>
          <cell r="H290">
            <v>2401.607</v>
          </cell>
          <cell r="I290">
            <v>800.54700000000003</v>
          </cell>
          <cell r="J290">
            <v>267.36240000000004</v>
          </cell>
          <cell r="K290">
            <v>0</v>
          </cell>
          <cell r="L290"/>
          <cell r="M290">
            <v>284</v>
          </cell>
          <cell r="N290">
            <v>440.00946882217085</v>
          </cell>
          <cell r="O290">
            <v>554.25963535656581</v>
          </cell>
          <cell r="P290">
            <v>800.54700000000003</v>
          </cell>
          <cell r="Q290">
            <v>1336.8120000000001</v>
          </cell>
        </row>
        <row r="291">
          <cell r="A291" t="str">
            <v>11T</v>
          </cell>
          <cell r="B291"/>
          <cell r="C291">
            <v>0</v>
          </cell>
          <cell r="D291">
            <v>0</v>
          </cell>
          <cell r="E291">
            <v>0</v>
          </cell>
          <cell r="F291" t="str">
            <v xml:space="preserve">MINI EXCAVATOR EARLY           </v>
          </cell>
          <cell r="G291">
            <v>1172.626</v>
          </cell>
          <cell r="H291">
            <v>1524.0159999999998</v>
          </cell>
          <cell r="I291">
            <v>507.65400000000005</v>
          </cell>
          <cell r="J291">
            <v>168.86100000000002</v>
          </cell>
          <cell r="K291">
            <v>0</v>
          </cell>
          <cell r="L291"/>
          <cell r="M291">
            <v>285</v>
          </cell>
          <cell r="N291">
            <v>270.81431870669746</v>
          </cell>
          <cell r="O291">
            <v>351.723055619663</v>
          </cell>
          <cell r="P291">
            <v>507.65400000000005</v>
          </cell>
          <cell r="Q291">
            <v>844.30500000000006</v>
          </cell>
        </row>
        <row r="292">
          <cell r="A292" t="str">
            <v>11U</v>
          </cell>
          <cell r="B292"/>
          <cell r="C292">
            <v>0</v>
          </cell>
          <cell r="D292">
            <v>0</v>
          </cell>
          <cell r="E292">
            <v>0</v>
          </cell>
          <cell r="F292" t="str">
            <v xml:space="preserve">MINI EXCAVATOR 3000# LATE      </v>
          </cell>
          <cell r="G292">
            <v>1190.9690000000001</v>
          </cell>
          <cell r="H292">
            <v>1450.202</v>
          </cell>
          <cell r="I292">
            <v>483.42900000000009</v>
          </cell>
          <cell r="J292">
            <v>161.2824</v>
          </cell>
          <cell r="K292">
            <v>0</v>
          </cell>
          <cell r="L292"/>
          <cell r="M292">
            <v>286</v>
          </cell>
          <cell r="N292">
            <v>275.05057736720556</v>
          </cell>
          <cell r="O292">
            <v>334.68774521117007</v>
          </cell>
          <cell r="P292">
            <v>483.42900000000009</v>
          </cell>
          <cell r="Q292">
            <v>806.41200000000003</v>
          </cell>
        </row>
        <row r="293">
          <cell r="A293" t="str">
            <v>11V</v>
          </cell>
          <cell r="B293"/>
          <cell r="C293">
            <v>0</v>
          </cell>
          <cell r="D293">
            <v>0</v>
          </cell>
          <cell r="E293">
            <v>0</v>
          </cell>
          <cell r="F293" t="str">
            <v xml:space="preserve">BACKHOE 4X4 EXT/HOE ITC LATE   </v>
          </cell>
          <cell r="G293">
            <v>1934.8550000000002</v>
          </cell>
          <cell r="H293">
            <v>2148.1200000000003</v>
          </cell>
          <cell r="I293">
            <v>716.04</v>
          </cell>
          <cell r="J293">
            <v>238.13939999999999</v>
          </cell>
          <cell r="K293">
            <v>0</v>
          </cell>
          <cell r="L293"/>
          <cell r="M293">
            <v>287</v>
          </cell>
          <cell r="N293">
            <v>446.84872979214788</v>
          </cell>
          <cell r="O293">
            <v>495.75813524117245</v>
          </cell>
          <cell r="P293">
            <v>716.04</v>
          </cell>
          <cell r="Q293">
            <v>1190.6969999999999</v>
          </cell>
        </row>
        <row r="294">
          <cell r="A294" t="str">
            <v>11W</v>
          </cell>
          <cell r="B294"/>
          <cell r="C294">
            <v>0</v>
          </cell>
          <cell r="D294">
            <v>0</v>
          </cell>
          <cell r="E294">
            <v>0</v>
          </cell>
          <cell r="F294" t="str">
            <v xml:space="preserve">CAT 302.5 MINI EXCAVATOR LATE  </v>
          </cell>
          <cell r="G294">
            <v>1309.867</v>
          </cell>
          <cell r="H294">
            <v>1588.99</v>
          </cell>
          <cell r="I294">
            <v>529.68600000000004</v>
          </cell>
          <cell r="J294">
            <v>176.43959999999998</v>
          </cell>
          <cell r="K294">
            <v>0</v>
          </cell>
          <cell r="L294"/>
          <cell r="M294">
            <v>288</v>
          </cell>
          <cell r="N294">
            <v>302.5096997690531</v>
          </cell>
          <cell r="O294">
            <v>366.71820909300715</v>
          </cell>
          <cell r="P294">
            <v>529.68600000000004</v>
          </cell>
          <cell r="Q294">
            <v>882.19799999999987</v>
          </cell>
        </row>
        <row r="295">
          <cell r="A295" t="str">
            <v>11X</v>
          </cell>
          <cell r="B295" t="str">
            <v>SP</v>
          </cell>
          <cell r="C295">
            <v>0</v>
          </cell>
          <cell r="D295">
            <v>0</v>
          </cell>
          <cell r="E295">
            <v>0</v>
          </cell>
          <cell r="F295" t="str">
            <v xml:space="preserve">SP ANCHOR PULL TESTER          </v>
          </cell>
          <cell r="G295">
            <v>1591.6419999999998</v>
          </cell>
          <cell r="H295">
            <v>1591.6419999999998</v>
          </cell>
          <cell r="I295">
            <v>530.60400000000004</v>
          </cell>
          <cell r="J295">
            <v>177.22499999999999</v>
          </cell>
          <cell r="K295">
            <v>0</v>
          </cell>
          <cell r="L295"/>
          <cell r="M295">
            <v>289</v>
          </cell>
          <cell r="N295">
            <v>367.58475750577361</v>
          </cell>
          <cell r="O295">
            <v>367.33025617355173</v>
          </cell>
          <cell r="P295">
            <v>530.60400000000004</v>
          </cell>
          <cell r="Q295">
            <v>886.125</v>
          </cell>
        </row>
        <row r="296">
          <cell r="A296" t="str">
            <v>11Y</v>
          </cell>
          <cell r="B296" t="str">
            <v>SP</v>
          </cell>
          <cell r="C296">
            <v>0</v>
          </cell>
          <cell r="D296">
            <v>0</v>
          </cell>
          <cell r="E296">
            <v>0</v>
          </cell>
          <cell r="F296" t="str">
            <v xml:space="preserve">SP EXCAVATOR W/SHEAR           </v>
          </cell>
          <cell r="G296">
            <v>12734.682999999999</v>
          </cell>
          <cell r="H296">
            <v>12734.682999999999</v>
          </cell>
          <cell r="I296">
            <v>4244.8320000000003</v>
          </cell>
          <cell r="J296">
            <v>1432.6307999999999</v>
          </cell>
          <cell r="K296">
            <v>0</v>
          </cell>
          <cell r="L296"/>
          <cell r="M296">
            <v>290</v>
          </cell>
          <cell r="N296">
            <v>2941.0353348729791</v>
          </cell>
          <cell r="O296">
            <v>2938.9990768520652</v>
          </cell>
          <cell r="P296">
            <v>4244.8320000000003</v>
          </cell>
          <cell r="Q296">
            <v>7163.1539999999995</v>
          </cell>
        </row>
        <row r="297">
          <cell r="A297" t="str">
            <v>11Z</v>
          </cell>
          <cell r="B297" t="str">
            <v>SP</v>
          </cell>
          <cell r="C297">
            <v>0</v>
          </cell>
          <cell r="D297">
            <v>0</v>
          </cell>
          <cell r="E297">
            <v>0</v>
          </cell>
          <cell r="F297" t="str">
            <v xml:space="preserve">SP JOHN HENRY EXCVTR W/ROCK DR </v>
          </cell>
          <cell r="G297">
            <v>11964.718999999999</v>
          </cell>
          <cell r="H297">
            <v>11964.718999999999</v>
          </cell>
          <cell r="I297">
            <v>3989.9340000000002</v>
          </cell>
          <cell r="J297">
            <v>1329.6312</v>
          </cell>
          <cell r="K297">
            <v>0</v>
          </cell>
          <cell r="L297"/>
          <cell r="M297">
            <v>291</v>
          </cell>
          <cell r="N297">
            <v>2763.2145496535795</v>
          </cell>
          <cell r="O297">
            <v>2761.3014078005999</v>
          </cell>
          <cell r="P297">
            <v>3989.9340000000002</v>
          </cell>
          <cell r="Q297">
            <v>6648.1559999999999</v>
          </cell>
        </row>
        <row r="298">
          <cell r="A298">
            <v>0</v>
          </cell>
          <cell r="B298"/>
          <cell r="C298">
            <v>0</v>
          </cell>
          <cell r="D298">
            <v>0</v>
          </cell>
          <cell r="E298">
            <v>0</v>
          </cell>
          <cell r="F298"/>
          <cell r="G298"/>
          <cell r="H298"/>
          <cell r="I298"/>
          <cell r="J298"/>
          <cell r="K298">
            <v>0</v>
          </cell>
          <cell r="L298"/>
          <cell r="M298"/>
          <cell r="N298"/>
          <cell r="O298"/>
          <cell r="P298"/>
          <cell r="Q298"/>
        </row>
        <row r="299">
          <cell r="A299">
            <v>0</v>
          </cell>
          <cell r="B299"/>
          <cell r="C299">
            <v>0</v>
          </cell>
          <cell r="D299">
            <v>0</v>
          </cell>
          <cell r="E299">
            <v>0</v>
          </cell>
          <cell r="F299" t="str">
            <v>TRENCHERS</v>
          </cell>
          <cell r="G299"/>
          <cell r="H299"/>
          <cell r="I299"/>
          <cell r="J299"/>
          <cell r="K299">
            <v>0</v>
          </cell>
          <cell r="L299"/>
          <cell r="M299"/>
          <cell r="N299"/>
          <cell r="O299"/>
          <cell r="P299"/>
          <cell r="Q299"/>
        </row>
        <row r="300">
          <cell r="A300" t="str">
            <v>12A</v>
          </cell>
          <cell r="B300"/>
          <cell r="C300">
            <v>0</v>
          </cell>
          <cell r="D300">
            <v>0</v>
          </cell>
          <cell r="E300">
            <v>0</v>
          </cell>
          <cell r="F300" t="str">
            <v xml:space="preserve">TRENCHER 40 HP LATE            </v>
          </cell>
          <cell r="G300">
            <v>1785.68</v>
          </cell>
          <cell r="H300">
            <v>2841.1759999999999</v>
          </cell>
          <cell r="I300">
            <v>947.06999999999994</v>
          </cell>
          <cell r="J300">
            <v>316.07760000000002</v>
          </cell>
          <cell r="K300">
            <v>0</v>
          </cell>
          <cell r="L300"/>
          <cell r="M300">
            <v>294</v>
          </cell>
          <cell r="N300">
            <v>412.39722863741338</v>
          </cell>
          <cell r="O300">
            <v>655.70643895684282</v>
          </cell>
          <cell r="P300">
            <v>947.06999999999994</v>
          </cell>
          <cell r="Q300">
            <v>1580.3880000000001</v>
          </cell>
        </row>
        <row r="301">
          <cell r="A301" t="str">
            <v>12B</v>
          </cell>
          <cell r="B301"/>
          <cell r="C301">
            <v>0</v>
          </cell>
          <cell r="D301">
            <v>0</v>
          </cell>
          <cell r="E301">
            <v>0</v>
          </cell>
          <cell r="F301" t="str">
            <v xml:space="preserve">TRENCHER 65 HP 4' DEPTH LATE   </v>
          </cell>
          <cell r="G301">
            <v>1782.807</v>
          </cell>
          <cell r="H301">
            <v>2841.1759999999999</v>
          </cell>
          <cell r="I301">
            <v>947.06999999999994</v>
          </cell>
          <cell r="J301">
            <v>316.07760000000002</v>
          </cell>
          <cell r="K301">
            <v>0</v>
          </cell>
          <cell r="L301"/>
          <cell r="M301">
            <v>295</v>
          </cell>
          <cell r="N301">
            <v>411.7337182448037</v>
          </cell>
          <cell r="O301">
            <v>655.70643895684282</v>
          </cell>
          <cell r="P301">
            <v>947.06999999999994</v>
          </cell>
          <cell r="Q301">
            <v>1580.3880000000001</v>
          </cell>
        </row>
        <row r="302">
          <cell r="A302" t="str">
            <v>12C</v>
          </cell>
          <cell r="B302"/>
          <cell r="C302">
            <v>0</v>
          </cell>
          <cell r="D302">
            <v>0</v>
          </cell>
          <cell r="E302">
            <v>0</v>
          </cell>
          <cell r="F302" t="str">
            <v xml:space="preserve">TRENCHER 120HP                 </v>
          </cell>
          <cell r="G302">
            <v>3068.806</v>
          </cell>
          <cell r="H302">
            <v>4318.7820000000002</v>
          </cell>
          <cell r="I302">
            <v>1439.5769999999998</v>
          </cell>
          <cell r="J302">
            <v>479.5224</v>
          </cell>
          <cell r="K302">
            <v>0</v>
          </cell>
          <cell r="L302"/>
          <cell r="M302">
            <v>296</v>
          </cell>
          <cell r="N302">
            <v>708.73117782909935</v>
          </cell>
          <cell r="O302">
            <v>996.71867066697439</v>
          </cell>
          <cell r="P302">
            <v>1439.5769999999998</v>
          </cell>
          <cell r="Q302">
            <v>2397.6120000000001</v>
          </cell>
        </row>
        <row r="303">
          <cell r="A303" t="str">
            <v>12D</v>
          </cell>
          <cell r="B303"/>
          <cell r="C303">
            <v>0</v>
          </cell>
          <cell r="D303">
            <v>0</v>
          </cell>
          <cell r="E303">
            <v>0</v>
          </cell>
          <cell r="F303" t="str">
            <v xml:space="preserve">TRENCHER WALK BEHIND EARLY     </v>
          </cell>
          <cell r="G303">
            <v>203.98299999999998</v>
          </cell>
          <cell r="H303">
            <v>203.98299999999998</v>
          </cell>
          <cell r="I303">
            <v>67.983000000000004</v>
          </cell>
          <cell r="J303">
            <v>22.44</v>
          </cell>
          <cell r="K303">
            <v>0</v>
          </cell>
          <cell r="L303"/>
          <cell r="M303">
            <v>297</v>
          </cell>
          <cell r="N303">
            <v>47.109237875288677</v>
          </cell>
          <cell r="O303">
            <v>47.076621278559884</v>
          </cell>
          <cell r="P303">
            <v>67.983000000000004</v>
          </cell>
          <cell r="Q303">
            <v>112.2</v>
          </cell>
        </row>
        <row r="304">
          <cell r="A304" t="str">
            <v>12E</v>
          </cell>
          <cell r="B304"/>
          <cell r="C304">
            <v>0</v>
          </cell>
          <cell r="D304">
            <v>0</v>
          </cell>
          <cell r="E304">
            <v>0</v>
          </cell>
          <cell r="F304" t="str">
            <v xml:space="preserve">TRENCHER WALK BEHIND LATE      </v>
          </cell>
          <cell r="G304">
            <v>1023.009</v>
          </cell>
          <cell r="H304">
            <v>1309.425</v>
          </cell>
          <cell r="I304">
            <v>436.45800000000003</v>
          </cell>
          <cell r="J304">
            <v>145.04399999999998</v>
          </cell>
          <cell r="K304">
            <v>0</v>
          </cell>
          <cell r="L304"/>
          <cell r="M304">
            <v>298</v>
          </cell>
          <cell r="N304">
            <v>236.2607390300231</v>
          </cell>
          <cell r="O304">
            <v>302.19824601892452</v>
          </cell>
          <cell r="P304">
            <v>436.45800000000003</v>
          </cell>
          <cell r="Q304">
            <v>725.21999999999991</v>
          </cell>
        </row>
        <row r="305">
          <cell r="A305" t="str">
            <v>12F</v>
          </cell>
          <cell r="B305"/>
          <cell r="C305">
            <v>0</v>
          </cell>
          <cell r="D305">
            <v>0</v>
          </cell>
          <cell r="E305">
            <v>0</v>
          </cell>
          <cell r="F305" t="str">
            <v xml:space="preserve">D150 DELTA PLOW                </v>
          </cell>
          <cell r="G305">
            <v>6119.9320000000007</v>
          </cell>
          <cell r="H305">
            <v>6119.9320000000007</v>
          </cell>
          <cell r="I305">
            <v>2040</v>
          </cell>
          <cell r="J305">
            <v>680.34</v>
          </cell>
          <cell r="K305">
            <v>0</v>
          </cell>
          <cell r="L305"/>
          <cell r="M305">
            <v>299</v>
          </cell>
          <cell r="N305">
            <v>1413.3792147806007</v>
          </cell>
          <cell r="O305">
            <v>1412.4006462035543</v>
          </cell>
          <cell r="P305">
            <v>2040</v>
          </cell>
          <cell r="Q305">
            <v>3401.7000000000003</v>
          </cell>
        </row>
        <row r="306">
          <cell r="A306" t="str">
            <v>12G</v>
          </cell>
          <cell r="B306"/>
          <cell r="C306">
            <v>0</v>
          </cell>
          <cell r="D306">
            <v>0</v>
          </cell>
          <cell r="E306">
            <v>0</v>
          </cell>
          <cell r="F306" t="str">
            <v xml:space="preserve">TRENCHER 65 HP W/BACKHOE LATE  </v>
          </cell>
          <cell r="G306">
            <v>2787.2520000000004</v>
          </cell>
          <cell r="H306">
            <v>2943.0569999999993</v>
          </cell>
          <cell r="I306">
            <v>981.08699999999999</v>
          </cell>
          <cell r="J306">
            <v>326.88960000000003</v>
          </cell>
          <cell r="K306">
            <v>0</v>
          </cell>
          <cell r="L306"/>
          <cell r="M306">
            <v>300</v>
          </cell>
          <cell r="N306">
            <v>643.70715935334886</v>
          </cell>
          <cell r="O306">
            <v>679.21924763443326</v>
          </cell>
          <cell r="P306">
            <v>981.08699999999999</v>
          </cell>
          <cell r="Q306">
            <v>1634.4480000000001</v>
          </cell>
        </row>
        <row r="307">
          <cell r="A307" t="str">
            <v>12H</v>
          </cell>
          <cell r="B307"/>
          <cell r="C307">
            <v>0</v>
          </cell>
          <cell r="D307">
            <v>0</v>
          </cell>
          <cell r="E307">
            <v>0</v>
          </cell>
          <cell r="F307" t="str">
            <v xml:space="preserve">TRENCHER R/TIRE 60HP COMBO     </v>
          </cell>
          <cell r="G307">
            <v>2727.5819999999999</v>
          </cell>
          <cell r="H307">
            <v>3425.9420000000005</v>
          </cell>
          <cell r="I307">
            <v>1141.941</v>
          </cell>
          <cell r="J307">
            <v>381.01080000000002</v>
          </cell>
          <cell r="K307">
            <v>0</v>
          </cell>
          <cell r="L307"/>
          <cell r="M307">
            <v>301</v>
          </cell>
          <cell r="N307">
            <v>629.92655889145487</v>
          </cell>
          <cell r="O307">
            <v>790.66282021693985</v>
          </cell>
          <cell r="P307">
            <v>1141.941</v>
          </cell>
          <cell r="Q307">
            <v>1905.0540000000001</v>
          </cell>
        </row>
        <row r="308">
          <cell r="A308" t="str">
            <v>12I</v>
          </cell>
          <cell r="B308"/>
          <cell r="C308">
            <v>0</v>
          </cell>
          <cell r="D308">
            <v>0</v>
          </cell>
          <cell r="E308">
            <v>0</v>
          </cell>
          <cell r="F308" t="str">
            <v xml:space="preserve">TRENCHER FLEX TRAC             </v>
          </cell>
          <cell r="G308">
            <v>3572.2439999999992</v>
          </cell>
          <cell r="H308">
            <v>5114.3819999999996</v>
          </cell>
          <cell r="I308">
            <v>1704.828</v>
          </cell>
          <cell r="J308">
            <v>568.27260000000001</v>
          </cell>
          <cell r="K308">
            <v>0</v>
          </cell>
          <cell r="L308"/>
          <cell r="M308">
            <v>302</v>
          </cell>
          <cell r="N308">
            <v>824.99861431870647</v>
          </cell>
          <cell r="O308">
            <v>1180.3327948303713</v>
          </cell>
          <cell r="P308">
            <v>1704.828</v>
          </cell>
          <cell r="Q308">
            <v>2841.3630000000003</v>
          </cell>
        </row>
        <row r="309">
          <cell r="A309" t="str">
            <v>12J</v>
          </cell>
          <cell r="B309"/>
          <cell r="C309">
            <v>0</v>
          </cell>
          <cell r="D309">
            <v>0</v>
          </cell>
          <cell r="E309">
            <v>0</v>
          </cell>
          <cell r="F309" t="str">
            <v xml:space="preserve">TRENCHER 40 HP EARLY           </v>
          </cell>
          <cell r="G309">
            <v>1352.962</v>
          </cell>
          <cell r="H309">
            <v>1875.1849999999997</v>
          </cell>
          <cell r="I309">
            <v>625.05600000000004</v>
          </cell>
          <cell r="J309">
            <v>207.83519999999999</v>
          </cell>
          <cell r="K309">
            <v>0</v>
          </cell>
          <cell r="L309"/>
          <cell r="M309">
            <v>303</v>
          </cell>
          <cell r="N309">
            <v>312.46235565819859</v>
          </cell>
          <cell r="O309">
            <v>432.76828986845135</v>
          </cell>
          <cell r="P309">
            <v>625.05600000000004</v>
          </cell>
          <cell r="Q309">
            <v>1039.1759999999999</v>
          </cell>
        </row>
        <row r="310">
          <cell r="A310" t="str">
            <v>12K</v>
          </cell>
          <cell r="B310"/>
          <cell r="C310">
            <v>0</v>
          </cell>
          <cell r="D310">
            <v>0</v>
          </cell>
          <cell r="E310">
            <v>0</v>
          </cell>
          <cell r="F310" t="str">
            <v xml:space="preserve">TRENCHER ROCK TESMEC           </v>
          </cell>
          <cell r="G310">
            <v>8670.0510000000013</v>
          </cell>
          <cell r="H310">
            <v>8670.0510000000013</v>
          </cell>
          <cell r="I310">
            <v>2890.0169999999998</v>
          </cell>
          <cell r="J310">
            <v>962.88</v>
          </cell>
          <cell r="K310">
            <v>0</v>
          </cell>
          <cell r="L310"/>
          <cell r="M310">
            <v>304</v>
          </cell>
          <cell r="N310">
            <v>2002.3212471131642</v>
          </cell>
          <cell r="O310">
            <v>2000.9349180706211</v>
          </cell>
          <cell r="P310">
            <v>2890.0169999999998</v>
          </cell>
          <cell r="Q310">
            <v>4814.3999999999996</v>
          </cell>
        </row>
        <row r="311">
          <cell r="A311" t="str">
            <v>12L</v>
          </cell>
          <cell r="B311"/>
          <cell r="C311">
            <v>0</v>
          </cell>
          <cell r="D311">
            <v>0</v>
          </cell>
          <cell r="E311">
            <v>0</v>
          </cell>
          <cell r="F311" t="str">
            <v xml:space="preserve">TRENCHER SHIELD /MANHOLE BOX   </v>
          </cell>
          <cell r="G311">
            <v>306.08499999999998</v>
          </cell>
          <cell r="H311">
            <v>306.08499999999998</v>
          </cell>
          <cell r="I311">
            <v>102</v>
          </cell>
          <cell r="J311">
            <v>33.660000000000004</v>
          </cell>
          <cell r="K311">
            <v>0</v>
          </cell>
          <cell r="L311"/>
          <cell r="M311">
            <v>305</v>
          </cell>
          <cell r="N311">
            <v>70.689376443418013</v>
          </cell>
          <cell r="O311">
            <v>70.640433879529184</v>
          </cell>
          <cell r="P311">
            <v>102</v>
          </cell>
          <cell r="Q311">
            <v>168.3</v>
          </cell>
        </row>
        <row r="312">
          <cell r="A312" t="str">
            <v>12N</v>
          </cell>
          <cell r="B312"/>
          <cell r="C312">
            <v>0</v>
          </cell>
          <cell r="D312">
            <v>0</v>
          </cell>
          <cell r="E312">
            <v>0</v>
          </cell>
          <cell r="F312" t="str">
            <v xml:space="preserve">TRENCHER 65 HP W/BACKHOE EARLY </v>
          </cell>
          <cell r="G312">
            <v>1912.0919999999999</v>
          </cell>
          <cell r="H312">
            <v>2060.6039999999998</v>
          </cell>
          <cell r="I312">
            <v>686.86800000000005</v>
          </cell>
          <cell r="J312">
            <v>229.46940000000001</v>
          </cell>
          <cell r="K312">
            <v>0</v>
          </cell>
          <cell r="L312"/>
          <cell r="M312">
            <v>306</v>
          </cell>
          <cell r="N312">
            <v>441.59168591224017</v>
          </cell>
          <cell r="O312">
            <v>475.56058158319865</v>
          </cell>
          <cell r="P312">
            <v>686.86800000000005</v>
          </cell>
          <cell r="Q312">
            <v>1147.347</v>
          </cell>
        </row>
        <row r="313">
          <cell r="A313">
            <v>0</v>
          </cell>
          <cell r="B313"/>
          <cell r="C313">
            <v>0</v>
          </cell>
          <cell r="D313">
            <v>0</v>
          </cell>
          <cell r="E313">
            <v>0</v>
          </cell>
          <cell r="F313"/>
          <cell r="G313"/>
          <cell r="H313"/>
          <cell r="I313"/>
          <cell r="J313"/>
          <cell r="K313">
            <v>0</v>
          </cell>
          <cell r="L313"/>
          <cell r="M313"/>
          <cell r="N313"/>
          <cell r="O313"/>
          <cell r="P313"/>
          <cell r="Q313"/>
        </row>
        <row r="314">
          <cell r="A314">
            <v>0</v>
          </cell>
          <cell r="B314"/>
          <cell r="C314">
            <v>0</v>
          </cell>
          <cell r="D314">
            <v>0</v>
          </cell>
          <cell r="E314">
            <v>0</v>
          </cell>
          <cell r="F314" t="str">
            <v>TRACTORS (DOZERS)</v>
          </cell>
          <cell r="G314"/>
          <cell r="H314"/>
          <cell r="I314"/>
          <cell r="J314"/>
          <cell r="K314">
            <v>0</v>
          </cell>
          <cell r="L314"/>
          <cell r="M314"/>
          <cell r="N314"/>
          <cell r="O314"/>
          <cell r="P314"/>
          <cell r="Q314"/>
        </row>
        <row r="315">
          <cell r="A315" t="str">
            <v>13A</v>
          </cell>
          <cell r="B315"/>
          <cell r="C315">
            <v>0</v>
          </cell>
          <cell r="D315">
            <v>0</v>
          </cell>
          <cell r="E315">
            <v>0</v>
          </cell>
          <cell r="F315" t="str">
            <v xml:space="preserve">CRAWLR TRCTR W/BLD 53 HP LATE  </v>
          </cell>
          <cell r="G315">
            <v>2032.095</v>
          </cell>
          <cell r="H315">
            <v>2626.364</v>
          </cell>
          <cell r="I315">
            <v>875.5680000000001</v>
          </cell>
          <cell r="J315">
            <v>292.26059999999995</v>
          </cell>
          <cell r="K315">
            <v>0</v>
          </cell>
          <cell r="L315"/>
          <cell r="M315">
            <v>309</v>
          </cell>
          <cell r="N315">
            <v>469.30600461893766</v>
          </cell>
          <cell r="O315">
            <v>606.13062543272554</v>
          </cell>
          <cell r="P315">
            <v>875.5680000000001</v>
          </cell>
          <cell r="Q315">
            <v>1461.3029999999999</v>
          </cell>
        </row>
        <row r="316">
          <cell r="A316" t="str">
            <v>13B</v>
          </cell>
          <cell r="B316" t="str">
            <v>SP</v>
          </cell>
          <cell r="C316" t="str">
            <v>T/S</v>
          </cell>
          <cell r="D316">
            <v>0</v>
          </cell>
          <cell r="E316">
            <v>0</v>
          </cell>
          <cell r="F316" t="str">
            <v xml:space="preserve">SP JD 750 W/2 WINCHES          </v>
          </cell>
          <cell r="G316">
            <v>4730.0630000000001</v>
          </cell>
          <cell r="H316">
            <v>5303.7790000000005</v>
          </cell>
          <cell r="I316">
            <v>1767.915</v>
          </cell>
          <cell r="J316">
            <v>588.846</v>
          </cell>
          <cell r="K316">
            <v>0</v>
          </cell>
          <cell r="L316"/>
          <cell r="M316">
            <v>310</v>
          </cell>
          <cell r="N316">
            <v>1092.3933025404158</v>
          </cell>
          <cell r="O316">
            <v>1224.0431571659358</v>
          </cell>
          <cell r="P316">
            <v>1767.915</v>
          </cell>
          <cell r="Q316">
            <v>2944.23</v>
          </cell>
        </row>
        <row r="317">
          <cell r="A317" t="str">
            <v>13C</v>
          </cell>
          <cell r="B317" t="str">
            <v>SP</v>
          </cell>
          <cell r="C317">
            <v>0</v>
          </cell>
          <cell r="D317">
            <v>0</v>
          </cell>
          <cell r="E317">
            <v>0</v>
          </cell>
          <cell r="F317" t="str">
            <v xml:space="preserve">SP HD6                         </v>
          </cell>
          <cell r="G317">
            <v>703.4430000000001</v>
          </cell>
          <cell r="H317">
            <v>1380.1450000000002</v>
          </cell>
          <cell r="I317">
            <v>460.07099999999991</v>
          </cell>
          <cell r="J317">
            <v>153.7038</v>
          </cell>
          <cell r="K317">
            <v>0</v>
          </cell>
          <cell r="L317"/>
          <cell r="M317">
            <v>311</v>
          </cell>
          <cell r="N317">
            <v>162.45796766743652</v>
          </cell>
          <cell r="O317">
            <v>318.51950150011544</v>
          </cell>
          <cell r="P317">
            <v>460.07099999999991</v>
          </cell>
          <cell r="Q317">
            <v>768.51900000000001</v>
          </cell>
        </row>
        <row r="318">
          <cell r="A318" t="str">
            <v>13D</v>
          </cell>
          <cell r="B318" t="str">
            <v>SP</v>
          </cell>
          <cell r="C318">
            <v>0</v>
          </cell>
          <cell r="D318">
            <v>0</v>
          </cell>
          <cell r="E318">
            <v>0</v>
          </cell>
          <cell r="F318" t="str">
            <v xml:space="preserve">SP HD16                        </v>
          </cell>
          <cell r="G318">
            <v>2363.8159999999998</v>
          </cell>
          <cell r="H318">
            <v>2864.16</v>
          </cell>
          <cell r="I318">
            <v>954.71999999999991</v>
          </cell>
          <cell r="J318">
            <v>318.24</v>
          </cell>
          <cell r="K318">
            <v>0</v>
          </cell>
          <cell r="L318"/>
          <cell r="M318">
            <v>312</v>
          </cell>
          <cell r="N318">
            <v>545.91593533487287</v>
          </cell>
          <cell r="O318">
            <v>661.01084698822979</v>
          </cell>
          <cell r="P318">
            <v>954.71999999999991</v>
          </cell>
          <cell r="Q318">
            <v>1591.2</v>
          </cell>
        </row>
        <row r="319">
          <cell r="A319" t="str">
            <v>13E</v>
          </cell>
          <cell r="B319" t="str">
            <v>SP</v>
          </cell>
          <cell r="C319" t="str">
            <v>T/S</v>
          </cell>
          <cell r="D319">
            <v>0</v>
          </cell>
          <cell r="E319">
            <v>0</v>
          </cell>
          <cell r="F319" t="str">
            <v xml:space="preserve">SP JD 850 W/2 WINCHES          </v>
          </cell>
          <cell r="G319">
            <v>5726.1100000000006</v>
          </cell>
          <cell r="H319">
            <v>6137.3909999999996</v>
          </cell>
          <cell r="I319">
            <v>2045.8140000000001</v>
          </cell>
          <cell r="J319">
            <v>681.93119999999999</v>
          </cell>
          <cell r="K319">
            <v>0</v>
          </cell>
          <cell r="L319"/>
          <cell r="M319">
            <v>313</v>
          </cell>
          <cell r="N319">
            <v>1322.4272517321017</v>
          </cell>
          <cell r="O319">
            <v>1416.4299561504729</v>
          </cell>
          <cell r="P319">
            <v>2045.8140000000001</v>
          </cell>
          <cell r="Q319">
            <v>3409.6559999999999</v>
          </cell>
        </row>
        <row r="320">
          <cell r="A320" t="str">
            <v>13F</v>
          </cell>
          <cell r="B320" t="str">
            <v>SP</v>
          </cell>
          <cell r="C320">
            <v>0</v>
          </cell>
          <cell r="D320">
            <v>0</v>
          </cell>
          <cell r="E320">
            <v>0</v>
          </cell>
          <cell r="F320" t="str">
            <v xml:space="preserve">SP HD11                        </v>
          </cell>
          <cell r="G320">
            <v>1655.0690000000002</v>
          </cell>
          <cell r="H320">
            <v>1818.3879999999999</v>
          </cell>
          <cell r="I320">
            <v>606.23700000000008</v>
          </cell>
          <cell r="J320">
            <v>202.40880000000001</v>
          </cell>
          <cell r="K320">
            <v>0</v>
          </cell>
          <cell r="L320"/>
          <cell r="M320">
            <v>314</v>
          </cell>
          <cell r="N320">
            <v>382.2330254041571</v>
          </cell>
          <cell r="O320">
            <v>419.66028156011998</v>
          </cell>
          <cell r="P320">
            <v>606.23700000000008</v>
          </cell>
          <cell r="Q320">
            <v>1012.0440000000001</v>
          </cell>
        </row>
        <row r="321">
          <cell r="A321" t="str">
            <v>13G</v>
          </cell>
          <cell r="B321" t="str">
            <v>SP</v>
          </cell>
          <cell r="C321">
            <v>0</v>
          </cell>
          <cell r="D321">
            <v>0</v>
          </cell>
          <cell r="E321">
            <v>0</v>
          </cell>
          <cell r="F321" t="str">
            <v xml:space="preserve">SP M-4                         </v>
          </cell>
          <cell r="G321">
            <v>2343.4839999999999</v>
          </cell>
          <cell r="H321">
            <v>3139.3050000000003</v>
          </cell>
          <cell r="I321">
            <v>1046.7240000000002</v>
          </cell>
          <cell r="J321">
            <v>348.54419999999999</v>
          </cell>
          <cell r="K321">
            <v>0</v>
          </cell>
          <cell r="L321"/>
          <cell r="M321">
            <v>315</v>
          </cell>
          <cell r="N321">
            <v>541.22032332563504</v>
          </cell>
          <cell r="O321">
            <v>724.5107315947381</v>
          </cell>
          <cell r="P321">
            <v>1046.7240000000002</v>
          </cell>
          <cell r="Q321">
            <v>1742.721</v>
          </cell>
        </row>
        <row r="322">
          <cell r="A322" t="str">
            <v>13I</v>
          </cell>
          <cell r="B322" t="str">
            <v>SP</v>
          </cell>
          <cell r="C322" t="str">
            <v>T/S</v>
          </cell>
          <cell r="D322">
            <v>0</v>
          </cell>
          <cell r="E322">
            <v>0</v>
          </cell>
          <cell r="F322" t="str">
            <v xml:space="preserve">SP D6 LATE                     </v>
          </cell>
          <cell r="G322">
            <v>4730.0630000000001</v>
          </cell>
          <cell r="H322">
            <v>5303.7790000000005</v>
          </cell>
          <cell r="I322">
            <v>1767.6089999999999</v>
          </cell>
          <cell r="J322">
            <v>588.846</v>
          </cell>
          <cell r="K322">
            <v>0</v>
          </cell>
          <cell r="L322"/>
          <cell r="M322">
            <v>316</v>
          </cell>
          <cell r="N322">
            <v>1092.3933025404158</v>
          </cell>
          <cell r="O322">
            <v>1224.0431571659358</v>
          </cell>
          <cell r="P322">
            <v>1767.6089999999999</v>
          </cell>
          <cell r="Q322">
            <v>2944.23</v>
          </cell>
        </row>
        <row r="323">
          <cell r="A323" t="str">
            <v>13J</v>
          </cell>
          <cell r="B323"/>
          <cell r="C323">
            <v>0</v>
          </cell>
          <cell r="D323">
            <v>0</v>
          </cell>
          <cell r="E323">
            <v>0</v>
          </cell>
          <cell r="F323" t="str">
            <v xml:space="preserve">CRAWLER TRACT/LDR 90 HP        </v>
          </cell>
          <cell r="G323">
            <v>3186.3780000000002</v>
          </cell>
          <cell r="H323">
            <v>3873.0249999999996</v>
          </cell>
          <cell r="I323">
            <v>1290.9630000000002</v>
          </cell>
          <cell r="J323">
            <v>430.80720000000002</v>
          </cell>
          <cell r="K323">
            <v>0</v>
          </cell>
          <cell r="L323"/>
          <cell r="M323">
            <v>317</v>
          </cell>
          <cell r="N323">
            <v>735.88406466512708</v>
          </cell>
          <cell r="O323">
            <v>893.84375721209312</v>
          </cell>
          <cell r="P323">
            <v>1290.9630000000002</v>
          </cell>
          <cell r="Q323">
            <v>2154.0360000000001</v>
          </cell>
        </row>
        <row r="324">
          <cell r="A324" t="str">
            <v>13K</v>
          </cell>
          <cell r="B324" t="str">
            <v>SP</v>
          </cell>
          <cell r="C324" t="str">
            <v>T/S</v>
          </cell>
          <cell r="D324">
            <v>0</v>
          </cell>
          <cell r="E324">
            <v>0</v>
          </cell>
          <cell r="F324" t="str">
            <v xml:space="preserve">SP D8 W/3 WINCHES              </v>
          </cell>
          <cell r="G324">
            <v>9660.5729999999985</v>
          </cell>
          <cell r="H324">
            <v>11365.588000000002</v>
          </cell>
          <cell r="I324">
            <v>3788.5349999999999</v>
          </cell>
          <cell r="J324">
            <v>1263.1986000000002</v>
          </cell>
          <cell r="K324">
            <v>0</v>
          </cell>
          <cell r="L324"/>
          <cell r="M324">
            <v>318</v>
          </cell>
          <cell r="N324">
            <v>2231.0792147806001</v>
          </cell>
          <cell r="O324">
            <v>2623.0297715208862</v>
          </cell>
          <cell r="P324">
            <v>3788.5349999999999</v>
          </cell>
          <cell r="Q324">
            <v>6315.9930000000004</v>
          </cell>
        </row>
        <row r="325">
          <cell r="A325" t="str">
            <v>13L</v>
          </cell>
          <cell r="B325"/>
          <cell r="C325">
            <v>0</v>
          </cell>
          <cell r="D325">
            <v>0</v>
          </cell>
          <cell r="E325">
            <v>0</v>
          </cell>
          <cell r="F325" t="str">
            <v xml:space="preserve">CRWLR TRCT W/BLD 53 HP EARLY   </v>
          </cell>
          <cell r="G325">
            <v>1408.6540000000002</v>
          </cell>
          <cell r="H325">
            <v>1916.954</v>
          </cell>
          <cell r="I325">
            <v>639.03</v>
          </cell>
          <cell r="J325">
            <v>213.24119999999999</v>
          </cell>
          <cell r="K325">
            <v>0</v>
          </cell>
          <cell r="L325"/>
          <cell r="M325">
            <v>319</v>
          </cell>
          <cell r="N325">
            <v>325.32424942263282</v>
          </cell>
          <cell r="O325">
            <v>442.40803138702972</v>
          </cell>
          <cell r="P325">
            <v>639.03</v>
          </cell>
          <cell r="Q325">
            <v>1066.2059999999999</v>
          </cell>
        </row>
        <row r="326">
          <cell r="A326" t="str">
            <v>13M</v>
          </cell>
          <cell r="B326" t="str">
            <v>SP</v>
          </cell>
          <cell r="C326">
            <v>0</v>
          </cell>
          <cell r="D326">
            <v>0</v>
          </cell>
          <cell r="E326">
            <v>0</v>
          </cell>
          <cell r="F326" t="str">
            <v xml:space="preserve">SP JD 1050 W/SINGLE WINCH      </v>
          </cell>
          <cell r="G326">
            <v>9660.5729999999985</v>
          </cell>
          <cell r="H326">
            <v>11365.588000000002</v>
          </cell>
          <cell r="I326">
            <v>3788.5349999999999</v>
          </cell>
          <cell r="J326">
            <v>1263.1986000000002</v>
          </cell>
          <cell r="K326">
            <v>0</v>
          </cell>
          <cell r="L326"/>
          <cell r="M326">
            <v>320</v>
          </cell>
          <cell r="N326">
            <v>2231.0792147806001</v>
          </cell>
          <cell r="O326">
            <v>2623.0297715208862</v>
          </cell>
          <cell r="P326">
            <v>3788.5349999999999</v>
          </cell>
          <cell r="Q326">
            <v>6315.9930000000004</v>
          </cell>
        </row>
        <row r="327">
          <cell r="A327" t="str">
            <v>13N</v>
          </cell>
          <cell r="B327" t="str">
            <v>SP</v>
          </cell>
          <cell r="C327">
            <v>0</v>
          </cell>
          <cell r="D327">
            <v>0</v>
          </cell>
          <cell r="E327">
            <v>0</v>
          </cell>
          <cell r="F327" t="str">
            <v xml:space="preserve">SP CRAWLER TRACTOR D7 EARLY    </v>
          </cell>
          <cell r="G327">
            <v>2705.924</v>
          </cell>
          <cell r="H327">
            <v>3788.6030000000005</v>
          </cell>
          <cell r="I327">
            <v>1263.2190000000001</v>
          </cell>
          <cell r="J327">
            <v>421.06620000000004</v>
          </cell>
          <cell r="K327">
            <v>0</v>
          </cell>
          <cell r="L327"/>
          <cell r="M327">
            <v>321</v>
          </cell>
          <cell r="N327">
            <v>624.92471131639718</v>
          </cell>
          <cell r="O327">
            <v>874.36025848142174</v>
          </cell>
          <cell r="P327">
            <v>1263.2190000000001</v>
          </cell>
          <cell r="Q327">
            <v>2105.3310000000001</v>
          </cell>
        </row>
        <row r="328">
          <cell r="A328" t="str">
            <v>13O</v>
          </cell>
          <cell r="B328" t="str">
            <v>SP</v>
          </cell>
          <cell r="C328" t="str">
            <v>T/S</v>
          </cell>
          <cell r="D328">
            <v>0</v>
          </cell>
          <cell r="E328">
            <v>0</v>
          </cell>
          <cell r="F328" t="str">
            <v xml:space="preserve">SP D6 EARLY                    </v>
          </cell>
          <cell r="G328">
            <v>2500.1730000000002</v>
          </cell>
          <cell r="H328">
            <v>2841.1759999999999</v>
          </cell>
          <cell r="I328">
            <v>947.06999999999994</v>
          </cell>
          <cell r="J328">
            <v>316.07760000000002</v>
          </cell>
          <cell r="K328">
            <v>0</v>
          </cell>
          <cell r="L328"/>
          <cell r="M328">
            <v>322</v>
          </cell>
          <cell r="N328">
            <v>577.40715935334879</v>
          </cell>
          <cell r="O328">
            <v>655.70643895684282</v>
          </cell>
          <cell r="P328">
            <v>947.06999999999994</v>
          </cell>
          <cell r="Q328">
            <v>1580.3880000000001</v>
          </cell>
        </row>
        <row r="329">
          <cell r="A329" t="str">
            <v>13P</v>
          </cell>
          <cell r="B329" t="str">
            <v>SP</v>
          </cell>
          <cell r="C329">
            <v>0</v>
          </cell>
          <cell r="D329">
            <v>0</v>
          </cell>
          <cell r="E329">
            <v>0</v>
          </cell>
          <cell r="F329" t="str">
            <v xml:space="preserve">SP RUB TRACT GT15M EARLY       </v>
          </cell>
          <cell r="G329">
            <v>2364.2580000000003</v>
          </cell>
          <cell r="H329">
            <v>2545.6990000000001</v>
          </cell>
          <cell r="I329">
            <v>848.58899999999994</v>
          </cell>
          <cell r="J329">
            <v>282.50940000000003</v>
          </cell>
          <cell r="K329">
            <v>0</v>
          </cell>
          <cell r="L329"/>
          <cell r="M329">
            <v>323</v>
          </cell>
          <cell r="N329">
            <v>546.01801385681301</v>
          </cell>
          <cell r="O329">
            <v>587.51419339949223</v>
          </cell>
          <cell r="P329">
            <v>848.58899999999994</v>
          </cell>
          <cell r="Q329">
            <v>1412.547</v>
          </cell>
        </row>
        <row r="330">
          <cell r="A330" t="str">
            <v>13R</v>
          </cell>
          <cell r="B330" t="str">
            <v>SP</v>
          </cell>
          <cell r="C330" t="str">
            <v>T/S</v>
          </cell>
          <cell r="D330">
            <v>0</v>
          </cell>
          <cell r="E330">
            <v>0</v>
          </cell>
          <cell r="F330" t="str">
            <v xml:space="preserve">SP D5 TRACTOR W/WINCH          </v>
          </cell>
          <cell r="G330">
            <v>3442.0750000000003</v>
          </cell>
          <cell r="H330">
            <v>4329.8319999999994</v>
          </cell>
          <cell r="I330">
            <v>1442.8920000000003</v>
          </cell>
          <cell r="J330">
            <v>480.60360000000003</v>
          </cell>
          <cell r="K330">
            <v>0</v>
          </cell>
          <cell r="L330"/>
          <cell r="M330">
            <v>324</v>
          </cell>
          <cell r="N330">
            <v>794.9364896073904</v>
          </cell>
          <cell r="O330">
            <v>999.26886683591033</v>
          </cell>
          <cell r="P330">
            <v>1442.8920000000003</v>
          </cell>
          <cell r="Q330">
            <v>2403.018</v>
          </cell>
        </row>
        <row r="331">
          <cell r="A331" t="str">
            <v>13S</v>
          </cell>
          <cell r="B331" t="str">
            <v>SP</v>
          </cell>
          <cell r="C331">
            <v>0</v>
          </cell>
          <cell r="D331">
            <v>0</v>
          </cell>
          <cell r="E331">
            <v>0</v>
          </cell>
          <cell r="F331" t="str">
            <v xml:space="preserve">SP CHALLENGER W/5TH WHL HI-DRV </v>
          </cell>
          <cell r="G331">
            <v>5493.1760000000004</v>
          </cell>
          <cell r="H331">
            <v>5818.0459999999994</v>
          </cell>
          <cell r="I331">
            <v>1939.377</v>
          </cell>
          <cell r="J331">
            <v>646.21079999999995</v>
          </cell>
          <cell r="K331">
            <v>0</v>
          </cell>
          <cell r="L331"/>
          <cell r="M331">
            <v>325</v>
          </cell>
          <cell r="N331">
            <v>1268.6318706697459</v>
          </cell>
          <cell r="O331">
            <v>1342.7292868682205</v>
          </cell>
          <cell r="P331">
            <v>1939.377</v>
          </cell>
          <cell r="Q331">
            <v>3231.0539999999996</v>
          </cell>
        </row>
        <row r="332">
          <cell r="A332" t="str">
            <v>13T</v>
          </cell>
          <cell r="B332" t="str">
            <v>SP</v>
          </cell>
          <cell r="C332">
            <v>0</v>
          </cell>
          <cell r="D332">
            <v>0</v>
          </cell>
          <cell r="E332">
            <v>0</v>
          </cell>
          <cell r="F332" t="str">
            <v xml:space="preserve">SP D8 W/750 A/C &amp; G DENVR DRIL </v>
          </cell>
          <cell r="G332">
            <v>3084.9389999999999</v>
          </cell>
          <cell r="H332">
            <v>4329.8319999999994</v>
          </cell>
          <cell r="I332">
            <v>1443.2490000000003</v>
          </cell>
          <cell r="J332">
            <v>480.60360000000003</v>
          </cell>
          <cell r="K332">
            <v>0</v>
          </cell>
          <cell r="L332"/>
          <cell r="M332">
            <v>326</v>
          </cell>
          <cell r="N332">
            <v>712.45704387990759</v>
          </cell>
          <cell r="O332">
            <v>999.26886683591033</v>
          </cell>
          <cell r="P332">
            <v>1443.2490000000003</v>
          </cell>
          <cell r="Q332">
            <v>2403.018</v>
          </cell>
        </row>
        <row r="333">
          <cell r="A333" t="str">
            <v>13U</v>
          </cell>
          <cell r="B333"/>
          <cell r="C333">
            <v>0</v>
          </cell>
          <cell r="D333">
            <v>0</v>
          </cell>
          <cell r="E333">
            <v>0</v>
          </cell>
          <cell r="F333" t="str">
            <v xml:space="preserve">D4 W/WINCH                     </v>
          </cell>
          <cell r="G333">
            <v>2164.6950000000002</v>
          </cell>
          <cell r="H333">
            <v>2727.8030000000003</v>
          </cell>
          <cell r="I333">
            <v>909.279</v>
          </cell>
          <cell r="J333">
            <v>303.08279999999996</v>
          </cell>
          <cell r="K333">
            <v>0</v>
          </cell>
          <cell r="L333"/>
          <cell r="M333">
            <v>327</v>
          </cell>
          <cell r="N333">
            <v>499.92956120092384</v>
          </cell>
          <cell r="O333">
            <v>629.54142626355883</v>
          </cell>
          <cell r="P333">
            <v>909.279</v>
          </cell>
          <cell r="Q333">
            <v>1515.4139999999998</v>
          </cell>
        </row>
        <row r="334">
          <cell r="A334" t="str">
            <v>13V</v>
          </cell>
          <cell r="B334" t="str">
            <v>SP</v>
          </cell>
          <cell r="C334" t="str">
            <v>T/S</v>
          </cell>
          <cell r="D334">
            <v>0</v>
          </cell>
          <cell r="E334">
            <v>0</v>
          </cell>
          <cell r="F334" t="str">
            <v xml:space="preserve">SP CAT CHALLENGER EARLY        </v>
          </cell>
          <cell r="G334">
            <v>3360.9680000000008</v>
          </cell>
          <cell r="H334">
            <v>3864.4060000000004</v>
          </cell>
          <cell r="I334">
            <v>1288.107</v>
          </cell>
          <cell r="J334">
            <v>429.726</v>
          </cell>
          <cell r="K334">
            <v>0</v>
          </cell>
          <cell r="L334"/>
          <cell r="M334">
            <v>328</v>
          </cell>
          <cell r="N334">
            <v>776.20508083140896</v>
          </cell>
          <cell r="O334">
            <v>891.85460420032314</v>
          </cell>
          <cell r="P334">
            <v>1288.107</v>
          </cell>
          <cell r="Q334">
            <v>2148.63</v>
          </cell>
        </row>
        <row r="335">
          <cell r="A335" t="str">
            <v>13W</v>
          </cell>
          <cell r="B335" t="str">
            <v>SP</v>
          </cell>
          <cell r="C335" t="str">
            <v>T/S</v>
          </cell>
          <cell r="D335">
            <v>0</v>
          </cell>
          <cell r="E335">
            <v>0</v>
          </cell>
          <cell r="F335" t="str">
            <v xml:space="preserve">SP CAT CHALLENGER LATE         </v>
          </cell>
          <cell r="G335">
            <v>4546.1909999999998</v>
          </cell>
          <cell r="H335">
            <v>4870.8400000000011</v>
          </cell>
          <cell r="I335">
            <v>1623.6360000000002</v>
          </cell>
          <cell r="J335">
            <v>541.21199999999999</v>
          </cell>
          <cell r="K335">
            <v>0</v>
          </cell>
          <cell r="L335"/>
          <cell r="M335">
            <v>329</v>
          </cell>
          <cell r="N335">
            <v>1049.9286374133949</v>
          </cell>
          <cell r="O335">
            <v>1124.1264712670206</v>
          </cell>
          <cell r="P335">
            <v>1623.6360000000002</v>
          </cell>
          <cell r="Q335">
            <v>2706.06</v>
          </cell>
        </row>
        <row r="336">
          <cell r="A336" t="str">
            <v>13X</v>
          </cell>
          <cell r="B336" t="str">
            <v>SP</v>
          </cell>
          <cell r="C336">
            <v>0</v>
          </cell>
          <cell r="D336">
            <v>0</v>
          </cell>
          <cell r="E336">
            <v>0</v>
          </cell>
          <cell r="F336" t="str">
            <v xml:space="preserve">SP DOZER PLOW W/REEL CARRIER   </v>
          </cell>
          <cell r="G336">
            <v>5610.085</v>
          </cell>
          <cell r="H336">
            <v>5610.085</v>
          </cell>
          <cell r="I336">
            <v>1870.0170000000001</v>
          </cell>
          <cell r="J336">
            <v>623.33220000000006</v>
          </cell>
          <cell r="K336">
            <v>0</v>
          </cell>
          <cell r="L336"/>
          <cell r="M336">
            <v>330</v>
          </cell>
          <cell r="N336">
            <v>1295.6316397228638</v>
          </cell>
          <cell r="O336">
            <v>1294.7345949688438</v>
          </cell>
          <cell r="P336">
            <v>1870.0170000000001</v>
          </cell>
          <cell r="Q336">
            <v>3116.6610000000001</v>
          </cell>
        </row>
        <row r="337">
          <cell r="A337">
            <v>0</v>
          </cell>
          <cell r="B337"/>
          <cell r="C337">
            <v>0</v>
          </cell>
          <cell r="D337">
            <v>0</v>
          </cell>
          <cell r="E337">
            <v>0</v>
          </cell>
          <cell r="F337"/>
          <cell r="G337"/>
          <cell r="H337"/>
          <cell r="I337"/>
          <cell r="J337"/>
          <cell r="K337">
            <v>0</v>
          </cell>
          <cell r="L337"/>
          <cell r="M337"/>
          <cell r="N337"/>
          <cell r="O337"/>
          <cell r="P337"/>
          <cell r="Q337"/>
        </row>
        <row r="338">
          <cell r="A338">
            <v>0</v>
          </cell>
          <cell r="B338"/>
          <cell r="C338">
            <v>0</v>
          </cell>
          <cell r="D338">
            <v>0</v>
          </cell>
          <cell r="E338">
            <v>0</v>
          </cell>
          <cell r="F338" t="str">
            <v>DIGGER DERRICKS/LINE TRUCKS</v>
          </cell>
          <cell r="G338"/>
          <cell r="H338"/>
          <cell r="I338"/>
          <cell r="J338"/>
          <cell r="K338">
            <v>0</v>
          </cell>
          <cell r="L338"/>
          <cell r="M338"/>
          <cell r="N338"/>
          <cell r="O338"/>
          <cell r="P338"/>
          <cell r="Q338"/>
        </row>
        <row r="339">
          <cell r="A339" t="str">
            <v>14A</v>
          </cell>
          <cell r="B339"/>
          <cell r="C339">
            <v>0</v>
          </cell>
          <cell r="D339">
            <v>0</v>
          </cell>
          <cell r="E339">
            <v>0</v>
          </cell>
          <cell r="F339" t="str">
            <v xml:space="preserve">DIGGER DERRICK LATE            </v>
          </cell>
          <cell r="G339">
            <v>2436.3040000000001</v>
          </cell>
          <cell r="H339">
            <v>2898.636</v>
          </cell>
          <cell r="I339">
            <v>966.19500000000005</v>
          </cell>
          <cell r="J339">
            <v>322.56479999999999</v>
          </cell>
          <cell r="K339">
            <v>0</v>
          </cell>
          <cell r="L339"/>
          <cell r="M339">
            <v>333</v>
          </cell>
          <cell r="N339">
            <v>562.65681293302544</v>
          </cell>
          <cell r="O339">
            <v>668.96745903531041</v>
          </cell>
          <cell r="P339">
            <v>966.19500000000005</v>
          </cell>
          <cell r="Q339">
            <v>1612.8240000000001</v>
          </cell>
        </row>
        <row r="340">
          <cell r="A340" t="str">
            <v>14B</v>
          </cell>
          <cell r="B340"/>
          <cell r="C340">
            <v>0</v>
          </cell>
          <cell r="D340">
            <v>0</v>
          </cell>
          <cell r="E340">
            <v>0</v>
          </cell>
          <cell r="F340" t="str">
            <v xml:space="preserve">DIGGER DERRICK RUB/TRAC MNTD   </v>
          </cell>
          <cell r="G340">
            <v>2029.664</v>
          </cell>
          <cell r="H340">
            <v>2841.1759999999999</v>
          </cell>
          <cell r="I340">
            <v>947.06999999999994</v>
          </cell>
          <cell r="J340">
            <v>316.07760000000002</v>
          </cell>
          <cell r="K340">
            <v>0</v>
          </cell>
          <cell r="L340"/>
          <cell r="M340">
            <v>334</v>
          </cell>
          <cell r="N340">
            <v>468.7445727482679</v>
          </cell>
          <cell r="O340">
            <v>655.70643895684282</v>
          </cell>
          <cell r="P340">
            <v>947.06999999999994</v>
          </cell>
          <cell r="Q340">
            <v>1580.3880000000001</v>
          </cell>
        </row>
        <row r="341">
          <cell r="A341" t="str">
            <v>14C</v>
          </cell>
          <cell r="B341"/>
          <cell r="C341">
            <v>0</v>
          </cell>
          <cell r="D341">
            <v>0</v>
          </cell>
          <cell r="E341">
            <v>0</v>
          </cell>
          <cell r="F341" t="str">
            <v xml:space="preserve">DIGGER DERRICK 45' SHV/DOZER   </v>
          </cell>
          <cell r="G341">
            <v>2875.4310000000005</v>
          </cell>
          <cell r="H341">
            <v>4318.7820000000002</v>
          </cell>
          <cell r="I341">
            <v>1439.5769999999998</v>
          </cell>
          <cell r="J341">
            <v>468.69</v>
          </cell>
          <cell r="K341">
            <v>0</v>
          </cell>
          <cell r="L341"/>
          <cell r="M341">
            <v>335</v>
          </cell>
          <cell r="N341">
            <v>664.07182448036963</v>
          </cell>
          <cell r="O341">
            <v>996.71867066697439</v>
          </cell>
          <cell r="P341">
            <v>1439.5769999999998</v>
          </cell>
          <cell r="Q341">
            <v>2343.4499999999998</v>
          </cell>
        </row>
        <row r="342">
          <cell r="A342" t="str">
            <v>14D</v>
          </cell>
          <cell r="B342"/>
          <cell r="C342">
            <v>0</v>
          </cell>
          <cell r="D342">
            <v>0</v>
          </cell>
          <cell r="E342">
            <v>0</v>
          </cell>
          <cell r="F342" t="str">
            <v xml:space="preserve">MINI DERRICK LATE              </v>
          </cell>
          <cell r="G342">
            <v>2354.3130000000001</v>
          </cell>
          <cell r="H342">
            <v>2841.1759999999999</v>
          </cell>
          <cell r="I342">
            <v>947.06999999999994</v>
          </cell>
          <cell r="J342">
            <v>316.07760000000002</v>
          </cell>
          <cell r="K342">
            <v>0</v>
          </cell>
          <cell r="L342"/>
          <cell r="M342">
            <v>336</v>
          </cell>
          <cell r="N342">
            <v>543.72124711316394</v>
          </cell>
          <cell r="O342">
            <v>655.70643895684282</v>
          </cell>
          <cell r="P342">
            <v>947.06999999999994</v>
          </cell>
          <cell r="Q342">
            <v>1580.3880000000001</v>
          </cell>
        </row>
        <row r="343">
          <cell r="A343" t="str">
            <v>14E</v>
          </cell>
          <cell r="B343" t="str">
            <v>SP</v>
          </cell>
          <cell r="C343" t="str">
            <v>T/S</v>
          </cell>
          <cell r="D343">
            <v>0</v>
          </cell>
          <cell r="E343">
            <v>0</v>
          </cell>
          <cell r="F343" t="str">
            <v xml:space="preserve">SP DIGGER DERRICK 60-65' TRACK </v>
          </cell>
          <cell r="G343">
            <v>10824.359</v>
          </cell>
          <cell r="H343">
            <v>10824.359</v>
          </cell>
          <cell r="I343">
            <v>3608.0970000000002</v>
          </cell>
          <cell r="J343">
            <v>1202.7023999999999</v>
          </cell>
          <cell r="K343">
            <v>0</v>
          </cell>
          <cell r="L343"/>
          <cell r="M343">
            <v>337</v>
          </cell>
          <cell r="N343">
            <v>2499.8519630484989</v>
          </cell>
          <cell r="O343">
            <v>2498.1211631663973</v>
          </cell>
          <cell r="P343">
            <v>3608.0970000000002</v>
          </cell>
          <cell r="Q343">
            <v>6013.5119999999997</v>
          </cell>
        </row>
        <row r="344">
          <cell r="A344" t="str">
            <v>14F</v>
          </cell>
          <cell r="B344"/>
          <cell r="C344">
            <v>0</v>
          </cell>
          <cell r="D344">
            <v>0</v>
          </cell>
          <cell r="E344">
            <v>0</v>
          </cell>
          <cell r="F344" t="str">
            <v xml:space="preserve">COMM II ON 4X6                 </v>
          </cell>
          <cell r="G344">
            <v>2727.8030000000003</v>
          </cell>
          <cell r="H344">
            <v>3182.1790000000001</v>
          </cell>
          <cell r="I344">
            <v>1060.8</v>
          </cell>
          <cell r="J344">
            <v>353.9502</v>
          </cell>
          <cell r="K344">
            <v>0</v>
          </cell>
          <cell r="L344"/>
          <cell r="M344">
            <v>338</v>
          </cell>
          <cell r="N344">
            <v>629.977598152425</v>
          </cell>
          <cell r="O344">
            <v>734.40549273020997</v>
          </cell>
          <cell r="P344">
            <v>1060.8</v>
          </cell>
          <cell r="Q344">
            <v>1769.751</v>
          </cell>
        </row>
        <row r="345">
          <cell r="A345" t="str">
            <v>14G</v>
          </cell>
          <cell r="B345" t="str">
            <v>SP</v>
          </cell>
          <cell r="C345">
            <v>0</v>
          </cell>
          <cell r="D345">
            <v>0</v>
          </cell>
          <cell r="E345">
            <v>0</v>
          </cell>
          <cell r="F345" t="str">
            <v xml:space="preserve">SP COMM II SKIDER OR FLEX TRAC </v>
          </cell>
          <cell r="G345">
            <v>3030.7939999999994</v>
          </cell>
          <cell r="H345">
            <v>4546.1909999999998</v>
          </cell>
          <cell r="I345">
            <v>1515.4649999999997</v>
          </cell>
          <cell r="J345">
            <v>505.5018</v>
          </cell>
          <cell r="K345">
            <v>0</v>
          </cell>
          <cell r="L345"/>
          <cell r="M345">
            <v>339</v>
          </cell>
          <cell r="N345">
            <v>699.95242494226318</v>
          </cell>
          <cell r="O345">
            <v>1049.2017078236786</v>
          </cell>
          <cell r="P345">
            <v>1515.4649999999997</v>
          </cell>
          <cell r="Q345">
            <v>2527.509</v>
          </cell>
        </row>
        <row r="346">
          <cell r="A346" t="str">
            <v>14H</v>
          </cell>
          <cell r="B346" t="str">
            <v>SP</v>
          </cell>
          <cell r="C346" t="str">
            <v>T/S</v>
          </cell>
          <cell r="D346">
            <v>0</v>
          </cell>
          <cell r="E346">
            <v>0</v>
          </cell>
          <cell r="F346" t="str">
            <v xml:space="preserve">SP DIGGER DERRICK 60' 6X6 LATE </v>
          </cell>
          <cell r="G346">
            <v>5260.9049999999997</v>
          </cell>
          <cell r="H346">
            <v>6072.6379999999999</v>
          </cell>
          <cell r="I346">
            <v>2024.1899999999998</v>
          </cell>
          <cell r="J346">
            <v>674.35260000000005</v>
          </cell>
          <cell r="K346">
            <v>0</v>
          </cell>
          <cell r="L346"/>
          <cell r="M346">
            <v>340</v>
          </cell>
          <cell r="N346">
            <v>1214.9896073903001</v>
          </cell>
          <cell r="O346">
            <v>1401.4858066005077</v>
          </cell>
          <cell r="P346">
            <v>2024.1899999999998</v>
          </cell>
          <cell r="Q346">
            <v>3371.7630000000004</v>
          </cell>
        </row>
        <row r="347">
          <cell r="A347" t="str">
            <v>14I</v>
          </cell>
          <cell r="B347"/>
          <cell r="C347">
            <v>0</v>
          </cell>
          <cell r="D347">
            <v>0</v>
          </cell>
          <cell r="E347">
            <v>0</v>
          </cell>
          <cell r="F347" t="str">
            <v xml:space="preserve">DIGGER DERRICK 60' LATE        </v>
          </cell>
          <cell r="G347">
            <v>5119.9070000000002</v>
          </cell>
          <cell r="H347">
            <v>5625.7760000000007</v>
          </cell>
          <cell r="I347">
            <v>1875.3209999999999</v>
          </cell>
          <cell r="J347">
            <v>624.56640000000004</v>
          </cell>
          <cell r="K347">
            <v>0</v>
          </cell>
          <cell r="L347"/>
          <cell r="M347">
            <v>341</v>
          </cell>
          <cell r="N347">
            <v>1182.426558891455</v>
          </cell>
          <cell r="O347">
            <v>1298.3558735287331</v>
          </cell>
          <cell r="P347">
            <v>1875.3209999999999</v>
          </cell>
          <cell r="Q347">
            <v>3122.8320000000003</v>
          </cell>
        </row>
        <row r="348">
          <cell r="A348" t="str">
            <v>14J</v>
          </cell>
          <cell r="B348"/>
          <cell r="C348">
            <v>0</v>
          </cell>
          <cell r="D348">
            <v>0</v>
          </cell>
          <cell r="E348">
            <v>0</v>
          </cell>
          <cell r="F348" t="str">
            <v xml:space="preserve">DIGGER DERRICK 4X6 60'         </v>
          </cell>
          <cell r="G348">
            <v>2579.7330000000002</v>
          </cell>
          <cell r="H348">
            <v>4008.498</v>
          </cell>
          <cell r="I348">
            <v>1017.501</v>
          </cell>
          <cell r="J348">
            <v>254.36760000000001</v>
          </cell>
          <cell r="K348">
            <v>0</v>
          </cell>
          <cell r="L348"/>
          <cell r="M348">
            <v>342</v>
          </cell>
          <cell r="N348">
            <v>595.78129330254046</v>
          </cell>
          <cell r="O348">
            <v>925.10916224324944</v>
          </cell>
          <cell r="P348">
            <v>1017.501</v>
          </cell>
          <cell r="Q348">
            <v>1271.838</v>
          </cell>
        </row>
        <row r="349">
          <cell r="A349" t="str">
            <v>14K</v>
          </cell>
          <cell r="B349" t="str">
            <v>SP</v>
          </cell>
          <cell r="C349" t="str">
            <v>T/S</v>
          </cell>
          <cell r="D349">
            <v>0</v>
          </cell>
          <cell r="E349">
            <v>0</v>
          </cell>
          <cell r="F349" t="str">
            <v xml:space="preserve">SP RUB TRAC 5052               </v>
          </cell>
          <cell r="G349">
            <v>8004.3990000000003</v>
          </cell>
          <cell r="H349">
            <v>12448.046000000002</v>
          </cell>
          <cell r="I349">
            <v>4149.3090000000002</v>
          </cell>
          <cell r="J349">
            <v>1383.3444</v>
          </cell>
          <cell r="K349">
            <v>0</v>
          </cell>
          <cell r="L349"/>
          <cell r="M349">
            <v>343</v>
          </cell>
          <cell r="N349">
            <v>1848.5909930715936</v>
          </cell>
          <cell r="O349">
            <v>2872.8469882298641</v>
          </cell>
          <cell r="P349">
            <v>4149.3090000000002</v>
          </cell>
          <cell r="Q349">
            <v>6916.7219999999998</v>
          </cell>
        </row>
        <row r="350">
          <cell r="A350" t="str">
            <v>14L</v>
          </cell>
          <cell r="B350" t="str">
            <v>SP</v>
          </cell>
          <cell r="C350">
            <v>0</v>
          </cell>
          <cell r="D350">
            <v>0</v>
          </cell>
          <cell r="E350">
            <v>0</v>
          </cell>
          <cell r="F350" t="str">
            <v xml:space="preserve">SP DIGGER DERRICK TRACK 45'    </v>
          </cell>
          <cell r="G350">
            <v>5103.5530000000008</v>
          </cell>
          <cell r="H350">
            <v>6819.3969999999999</v>
          </cell>
          <cell r="I350">
            <v>2273.1210000000001</v>
          </cell>
          <cell r="J350">
            <v>757.70699999999999</v>
          </cell>
          <cell r="K350">
            <v>0</v>
          </cell>
          <cell r="L350"/>
          <cell r="M350">
            <v>344</v>
          </cell>
          <cell r="N350">
            <v>1178.6496535796769</v>
          </cell>
          <cell r="O350">
            <v>1573.8280636972074</v>
          </cell>
          <cell r="P350">
            <v>2273.1210000000001</v>
          </cell>
          <cell r="Q350">
            <v>3788.5349999999999</v>
          </cell>
        </row>
        <row r="351">
          <cell r="A351" t="str">
            <v>14M</v>
          </cell>
          <cell r="B351"/>
          <cell r="C351">
            <v>0</v>
          </cell>
          <cell r="D351">
            <v>0</v>
          </cell>
          <cell r="E351">
            <v>0</v>
          </cell>
          <cell r="F351" t="str">
            <v xml:space="preserve">DIGGER DERRICK 4X4 LATE        </v>
          </cell>
          <cell r="G351">
            <v>3117.4259999999999</v>
          </cell>
          <cell r="H351">
            <v>4318.7820000000002</v>
          </cell>
          <cell r="I351">
            <v>1439.5769999999998</v>
          </cell>
          <cell r="J351">
            <v>479.5224</v>
          </cell>
          <cell r="K351">
            <v>0</v>
          </cell>
          <cell r="L351"/>
          <cell r="M351">
            <v>345</v>
          </cell>
          <cell r="N351">
            <v>719.95981524249419</v>
          </cell>
          <cell r="O351">
            <v>996.71867066697439</v>
          </cell>
          <cell r="P351">
            <v>1439.5769999999998</v>
          </cell>
          <cell r="Q351">
            <v>2397.6120000000001</v>
          </cell>
        </row>
        <row r="352">
          <cell r="A352" t="str">
            <v>14N</v>
          </cell>
          <cell r="B352" t="str">
            <v>SP</v>
          </cell>
          <cell r="C352">
            <v>0</v>
          </cell>
          <cell r="D352">
            <v>0</v>
          </cell>
          <cell r="E352">
            <v>0</v>
          </cell>
          <cell r="F352" t="str">
            <v xml:space="preserve">SP DIG DER/TRAC MNTD 70' EARLY </v>
          </cell>
          <cell r="G352">
            <v>6819.3969999999999</v>
          </cell>
          <cell r="H352">
            <v>6819.3969999999999</v>
          </cell>
          <cell r="I352">
            <v>2273.1210000000001</v>
          </cell>
          <cell r="J352">
            <v>757.70699999999999</v>
          </cell>
          <cell r="K352">
            <v>0</v>
          </cell>
          <cell r="L352"/>
          <cell r="M352">
            <v>346</v>
          </cell>
          <cell r="N352">
            <v>1574.9184757505773</v>
          </cell>
          <cell r="O352">
            <v>1573.8280636972074</v>
          </cell>
          <cell r="P352">
            <v>2273.1210000000001</v>
          </cell>
          <cell r="Q352">
            <v>3788.5349999999999</v>
          </cell>
        </row>
        <row r="353">
          <cell r="A353" t="str">
            <v>14O</v>
          </cell>
          <cell r="B353"/>
          <cell r="C353">
            <v>0</v>
          </cell>
          <cell r="D353">
            <v>0</v>
          </cell>
          <cell r="E353">
            <v>0</v>
          </cell>
          <cell r="F353" t="str">
            <v xml:space="preserve">DIGGER DERRICK 2055 TDMAXLE4X6 </v>
          </cell>
          <cell r="G353">
            <v>4970.5109999999995</v>
          </cell>
          <cell r="H353">
            <v>5398.5880000000006</v>
          </cell>
          <cell r="I353">
            <v>1799.5350000000003</v>
          </cell>
          <cell r="J353">
            <v>599.66819999999996</v>
          </cell>
          <cell r="K353">
            <v>0</v>
          </cell>
          <cell r="L353"/>
          <cell r="M353">
            <v>347</v>
          </cell>
          <cell r="N353">
            <v>1147.9240184757505</v>
          </cell>
          <cell r="O353">
            <v>1245.9238402954074</v>
          </cell>
          <cell r="P353">
            <v>1799.5350000000003</v>
          </cell>
          <cell r="Q353">
            <v>2998.3409999999999</v>
          </cell>
        </row>
        <row r="354">
          <cell r="A354" t="str">
            <v>14P</v>
          </cell>
          <cell r="B354" t="str">
            <v>SP</v>
          </cell>
          <cell r="C354" t="str">
            <v>T/S</v>
          </cell>
          <cell r="D354">
            <v>0</v>
          </cell>
          <cell r="E354">
            <v>0</v>
          </cell>
          <cell r="F354" t="str">
            <v xml:space="preserve">SP DIG DER/REV MNT TDM AXL 47' </v>
          </cell>
          <cell r="G354">
            <v>2879.1880000000001</v>
          </cell>
          <cell r="H354">
            <v>3182.1790000000001</v>
          </cell>
          <cell r="I354">
            <v>1060.8</v>
          </cell>
          <cell r="J354">
            <v>353.9502</v>
          </cell>
          <cell r="K354">
            <v>0</v>
          </cell>
          <cell r="L354"/>
          <cell r="M354">
            <v>348</v>
          </cell>
          <cell r="N354">
            <v>664.93949191685908</v>
          </cell>
          <cell r="O354">
            <v>734.40549273020997</v>
          </cell>
          <cell r="P354">
            <v>1060.8</v>
          </cell>
          <cell r="Q354">
            <v>1769.751</v>
          </cell>
        </row>
        <row r="355">
          <cell r="A355" t="str">
            <v>14Q</v>
          </cell>
          <cell r="B355" t="str">
            <v>SP</v>
          </cell>
          <cell r="C355" t="str">
            <v>T/S</v>
          </cell>
          <cell r="D355">
            <v>0</v>
          </cell>
          <cell r="E355">
            <v>0</v>
          </cell>
          <cell r="F355" t="str">
            <v xml:space="preserve">SP MINI TRACK DIGGER DERRICK   </v>
          </cell>
          <cell r="G355">
            <v>2895.5419999999999</v>
          </cell>
          <cell r="H355">
            <v>3382.4050000000007</v>
          </cell>
          <cell r="I355">
            <v>1127.559</v>
          </cell>
          <cell r="J355">
            <v>375.82919999999996</v>
          </cell>
          <cell r="K355">
            <v>0</v>
          </cell>
          <cell r="L355"/>
          <cell r="M355">
            <v>349</v>
          </cell>
          <cell r="N355">
            <v>668.71639722863733</v>
          </cell>
          <cell r="O355">
            <v>780.61504731133175</v>
          </cell>
          <cell r="P355">
            <v>1127.559</v>
          </cell>
          <cell r="Q355">
            <v>1879.1459999999997</v>
          </cell>
        </row>
        <row r="356">
          <cell r="A356" t="str">
            <v>14R</v>
          </cell>
          <cell r="B356" t="str">
            <v>SP</v>
          </cell>
          <cell r="C356">
            <v>0</v>
          </cell>
          <cell r="D356">
            <v>0</v>
          </cell>
          <cell r="E356">
            <v>0</v>
          </cell>
          <cell r="F356" t="str">
            <v xml:space="preserve">SP 3050 DERRICK W/ROCK DRILL   </v>
          </cell>
          <cell r="G356">
            <v>8843.5360000000001</v>
          </cell>
          <cell r="H356">
            <v>8843.5360000000001</v>
          </cell>
          <cell r="I356">
            <v>2947.8</v>
          </cell>
          <cell r="J356">
            <v>982.13760000000002</v>
          </cell>
          <cell r="K356">
            <v>0</v>
          </cell>
          <cell r="L356"/>
          <cell r="M356">
            <v>350</v>
          </cell>
          <cell r="N356">
            <v>2042.3870669745959</v>
          </cell>
          <cell r="O356">
            <v>2040.9729979229171</v>
          </cell>
          <cell r="P356">
            <v>2947.8</v>
          </cell>
          <cell r="Q356">
            <v>4910.6880000000001</v>
          </cell>
        </row>
        <row r="357">
          <cell r="A357" t="str">
            <v>14S</v>
          </cell>
          <cell r="B357"/>
          <cell r="C357">
            <v>0</v>
          </cell>
          <cell r="D357">
            <v>0</v>
          </cell>
          <cell r="E357">
            <v>0</v>
          </cell>
          <cell r="F357" t="str">
            <v xml:space="preserve">DIGGER DERRICK 4X4 EARLY       </v>
          </cell>
          <cell r="G357">
            <v>2141.7109999999998</v>
          </cell>
          <cell r="H357">
            <v>2345.694</v>
          </cell>
          <cell r="I357">
            <v>781.98300000000006</v>
          </cell>
          <cell r="J357">
            <v>260.6712</v>
          </cell>
          <cell r="K357">
            <v>0</v>
          </cell>
          <cell r="L357"/>
          <cell r="M357">
            <v>351</v>
          </cell>
          <cell r="N357">
            <v>494.62147806004612</v>
          </cell>
          <cell r="O357">
            <v>541.35564274174931</v>
          </cell>
          <cell r="P357">
            <v>781.98300000000006</v>
          </cell>
          <cell r="Q357">
            <v>1303.356</v>
          </cell>
        </row>
        <row r="358">
          <cell r="A358" t="str">
            <v>14T</v>
          </cell>
          <cell r="B358" t="str">
            <v>SP</v>
          </cell>
          <cell r="C358">
            <v>0</v>
          </cell>
          <cell r="D358">
            <v>0</v>
          </cell>
          <cell r="E358">
            <v>0</v>
          </cell>
          <cell r="F358" t="str">
            <v xml:space="preserve">SP DIGGER DERRICK 80' 6X6 LATE </v>
          </cell>
          <cell r="G358">
            <v>6628.8950000000004</v>
          </cell>
          <cell r="H358">
            <v>7649.915</v>
          </cell>
          <cell r="I358">
            <v>2584.0169999999998</v>
          </cell>
          <cell r="J358">
            <v>861.32880000000011</v>
          </cell>
          <cell r="K358">
            <v>0</v>
          </cell>
          <cell r="L358" t="str">
            <v>NEW ITEM</v>
          </cell>
          <cell r="M358">
            <v>352</v>
          </cell>
          <cell r="N358">
            <v>1530.9226327944573</v>
          </cell>
          <cell r="O358">
            <v>1765.5008077544426</v>
          </cell>
          <cell r="P358">
            <v>2584.0169999999998</v>
          </cell>
          <cell r="Q358">
            <v>4306.6440000000002</v>
          </cell>
        </row>
        <row r="359">
          <cell r="A359" t="str">
            <v>14U</v>
          </cell>
          <cell r="B359"/>
          <cell r="C359">
            <v>0</v>
          </cell>
          <cell r="D359">
            <v>0</v>
          </cell>
          <cell r="E359">
            <v>0</v>
          </cell>
          <cell r="F359" t="str">
            <v xml:space="preserve">DIGGER DERRICK W/UPPER CONTROL </v>
          </cell>
          <cell r="G359">
            <v>3636.9969999999998</v>
          </cell>
          <cell r="H359">
            <v>3730.038</v>
          </cell>
          <cell r="I359">
            <v>1243.3800000000001</v>
          </cell>
          <cell r="J359">
            <v>414.56880000000001</v>
          </cell>
          <cell r="K359">
            <v>0</v>
          </cell>
          <cell r="L359"/>
          <cell r="M359">
            <v>353</v>
          </cell>
          <cell r="N359">
            <v>839.95311778290989</v>
          </cell>
          <cell r="O359">
            <v>860.84421878606042</v>
          </cell>
          <cell r="P359">
            <v>1243.3800000000001</v>
          </cell>
          <cell r="Q359">
            <v>2072.8440000000001</v>
          </cell>
        </row>
        <row r="360">
          <cell r="A360" t="str">
            <v>14V</v>
          </cell>
          <cell r="B360"/>
          <cell r="C360">
            <v>0</v>
          </cell>
          <cell r="D360">
            <v>0</v>
          </cell>
          <cell r="E360">
            <v>0</v>
          </cell>
          <cell r="F360" t="str">
            <v xml:space="preserve">DIGGER DERRICK EARLY           </v>
          </cell>
          <cell r="G360">
            <v>1704.5730000000001</v>
          </cell>
          <cell r="H360">
            <v>1818.3879999999999</v>
          </cell>
          <cell r="I360">
            <v>606.23700000000008</v>
          </cell>
          <cell r="J360">
            <v>202.40880000000001</v>
          </cell>
          <cell r="K360">
            <v>0</v>
          </cell>
          <cell r="L360"/>
          <cell r="M360">
            <v>354</v>
          </cell>
          <cell r="N360">
            <v>393.66581986143188</v>
          </cell>
          <cell r="O360">
            <v>419.66028156011998</v>
          </cell>
          <cell r="P360">
            <v>606.23700000000008</v>
          </cell>
          <cell r="Q360">
            <v>1012.0440000000001</v>
          </cell>
        </row>
        <row r="361">
          <cell r="A361" t="str">
            <v>14W</v>
          </cell>
          <cell r="B361"/>
          <cell r="C361">
            <v>0</v>
          </cell>
          <cell r="D361">
            <v>0</v>
          </cell>
          <cell r="E361">
            <v>0</v>
          </cell>
          <cell r="F361" t="str">
            <v xml:space="preserve">MINI DERRICK EARLY             </v>
          </cell>
          <cell r="G361">
            <v>1506.9989999999998</v>
          </cell>
          <cell r="H361">
            <v>1591.1999999999998</v>
          </cell>
          <cell r="I361">
            <v>530.45100000000002</v>
          </cell>
          <cell r="J361">
            <v>176.43959999999998</v>
          </cell>
          <cell r="K361">
            <v>0</v>
          </cell>
          <cell r="L361"/>
          <cell r="M361">
            <v>355</v>
          </cell>
          <cell r="N361">
            <v>348.03672055427245</v>
          </cell>
          <cell r="O361">
            <v>367.2282483267943</v>
          </cell>
          <cell r="P361">
            <v>530.45100000000002</v>
          </cell>
          <cell r="Q361">
            <v>882.19799999999987</v>
          </cell>
        </row>
        <row r="362">
          <cell r="A362" t="str">
            <v>14X</v>
          </cell>
          <cell r="B362"/>
          <cell r="C362">
            <v>0</v>
          </cell>
          <cell r="D362">
            <v>0</v>
          </cell>
          <cell r="E362">
            <v>0</v>
          </cell>
          <cell r="F362" t="str">
            <v xml:space="preserve">DIGGER DERRICK 5TH WHEEL EARLY </v>
          </cell>
          <cell r="G362">
            <v>1623.4659999999997</v>
          </cell>
          <cell r="H362">
            <v>2381.2750000000001</v>
          </cell>
          <cell r="I362">
            <v>793.7639999999999</v>
          </cell>
          <cell r="J362">
            <v>264.11880000000002</v>
          </cell>
          <cell r="K362">
            <v>0</v>
          </cell>
          <cell r="L362"/>
          <cell r="M362">
            <v>356</v>
          </cell>
          <cell r="N362">
            <v>374.93441108545028</v>
          </cell>
          <cell r="O362">
            <v>549.56727440572354</v>
          </cell>
          <cell r="P362">
            <v>793.7639999999999</v>
          </cell>
          <cell r="Q362">
            <v>1320.5940000000001</v>
          </cell>
        </row>
        <row r="363">
          <cell r="A363" t="str">
            <v>14Y</v>
          </cell>
          <cell r="B363" t="str">
            <v>SP</v>
          </cell>
          <cell r="C363">
            <v>0</v>
          </cell>
          <cell r="D363">
            <v>0</v>
          </cell>
          <cell r="E363">
            <v>0</v>
          </cell>
          <cell r="F363" t="str">
            <v xml:space="preserve">SP RANGER DIGGER DERRICK W/BKT </v>
          </cell>
          <cell r="G363">
            <v>3463.5120000000002</v>
          </cell>
          <cell r="H363">
            <v>4167.1760000000004</v>
          </cell>
          <cell r="I363">
            <v>1389.1380000000001</v>
          </cell>
          <cell r="J363">
            <v>463.28399999999999</v>
          </cell>
          <cell r="K363">
            <v>0</v>
          </cell>
          <cell r="L363"/>
          <cell r="M363">
            <v>357</v>
          </cell>
          <cell r="N363">
            <v>799.88729792147808</v>
          </cell>
          <cell r="O363">
            <v>961.72997922917148</v>
          </cell>
          <cell r="P363">
            <v>1389.1380000000001</v>
          </cell>
          <cell r="Q363">
            <v>2316.42</v>
          </cell>
        </row>
        <row r="364">
          <cell r="A364" t="str">
            <v>14Z</v>
          </cell>
          <cell r="B364" t="str">
            <v>SP</v>
          </cell>
          <cell r="C364">
            <v>0</v>
          </cell>
          <cell r="D364">
            <v>0</v>
          </cell>
          <cell r="E364">
            <v>0</v>
          </cell>
          <cell r="F364" t="str">
            <v xml:space="preserve">SP DIGGER DERRICK 6X6 GENERAL  </v>
          </cell>
          <cell r="G364">
            <v>8670.0510000000013</v>
          </cell>
          <cell r="H364">
            <v>8670.0510000000013</v>
          </cell>
          <cell r="I364">
            <v>2890.0169999999998</v>
          </cell>
          <cell r="J364">
            <v>962.88</v>
          </cell>
          <cell r="K364">
            <v>0</v>
          </cell>
          <cell r="L364"/>
          <cell r="M364">
            <v>358</v>
          </cell>
          <cell r="N364">
            <v>2002.3212471131642</v>
          </cell>
          <cell r="O364">
            <v>2000.9349180706211</v>
          </cell>
          <cell r="P364">
            <v>2890.0169999999998</v>
          </cell>
          <cell r="Q364">
            <v>4814.3999999999996</v>
          </cell>
        </row>
        <row r="365">
          <cell r="A365">
            <v>0</v>
          </cell>
          <cell r="B365"/>
          <cell r="C365">
            <v>0</v>
          </cell>
          <cell r="D365">
            <v>0</v>
          </cell>
          <cell r="E365">
            <v>0</v>
          </cell>
          <cell r="F365"/>
          <cell r="G365"/>
          <cell r="H365"/>
          <cell r="I365"/>
          <cell r="J365"/>
          <cell r="K365">
            <v>0</v>
          </cell>
          <cell r="L365"/>
          <cell r="M365"/>
          <cell r="N365"/>
          <cell r="O365"/>
          <cell r="P365"/>
          <cell r="Q365"/>
        </row>
        <row r="366">
          <cell r="A366">
            <v>0</v>
          </cell>
          <cell r="B366"/>
          <cell r="C366">
            <v>0</v>
          </cell>
          <cell r="D366">
            <v>0</v>
          </cell>
          <cell r="E366">
            <v>0</v>
          </cell>
          <cell r="F366" t="str">
            <v>COMPACTORS</v>
          </cell>
          <cell r="G366"/>
          <cell r="H366"/>
          <cell r="I366"/>
          <cell r="J366"/>
          <cell r="K366">
            <v>0</v>
          </cell>
          <cell r="L366"/>
          <cell r="M366"/>
          <cell r="N366"/>
          <cell r="O366"/>
          <cell r="P366"/>
          <cell r="Q366"/>
        </row>
        <row r="367">
          <cell r="A367" t="str">
            <v>15B</v>
          </cell>
          <cell r="B367"/>
          <cell r="C367">
            <v>0</v>
          </cell>
          <cell r="D367">
            <v>0</v>
          </cell>
          <cell r="E367">
            <v>0</v>
          </cell>
          <cell r="F367" t="str">
            <v xml:space="preserve">TRENCH CMPCTR VIBR 24"-36" ADJ </v>
          </cell>
          <cell r="G367">
            <v>1223.8979999999999</v>
          </cell>
          <cell r="H367">
            <v>1326</v>
          </cell>
          <cell r="I367">
            <v>442.01700000000005</v>
          </cell>
          <cell r="J367">
            <v>146.88</v>
          </cell>
          <cell r="K367">
            <v>0</v>
          </cell>
          <cell r="L367" t="str">
            <v>NEW ITEM</v>
          </cell>
          <cell r="M367">
            <v>361</v>
          </cell>
          <cell r="N367">
            <v>282.65542725173208</v>
          </cell>
          <cell r="O367">
            <v>306.0235402723286</v>
          </cell>
          <cell r="P367">
            <v>442.01700000000005</v>
          </cell>
          <cell r="Q367">
            <v>734.4</v>
          </cell>
        </row>
        <row r="368">
          <cell r="A368" t="str">
            <v>15C</v>
          </cell>
          <cell r="B368"/>
          <cell r="C368">
            <v>0</v>
          </cell>
          <cell r="D368">
            <v>0</v>
          </cell>
          <cell r="E368">
            <v>0</v>
          </cell>
          <cell r="F368" t="str">
            <v xml:space="preserve">PLATE COMPACTOR W/QUICK COUPLR </v>
          </cell>
          <cell r="G368">
            <v>398.24200000000002</v>
          </cell>
          <cell r="H368">
            <v>398.24200000000002</v>
          </cell>
          <cell r="I368">
            <v>132.75300000000001</v>
          </cell>
          <cell r="J368">
            <v>44.380200000000002</v>
          </cell>
          <cell r="K368">
            <v>0</v>
          </cell>
          <cell r="L368"/>
          <cell r="M368">
            <v>362</v>
          </cell>
          <cell r="N368">
            <v>91.972748267898382</v>
          </cell>
          <cell r="O368">
            <v>91.909069928456034</v>
          </cell>
          <cell r="P368">
            <v>132.75300000000001</v>
          </cell>
          <cell r="Q368">
            <v>221.90100000000001</v>
          </cell>
        </row>
        <row r="369">
          <cell r="A369" t="str">
            <v>15D</v>
          </cell>
          <cell r="B369"/>
          <cell r="C369">
            <v>0</v>
          </cell>
          <cell r="D369">
            <v>0</v>
          </cell>
          <cell r="E369">
            <v>0</v>
          </cell>
          <cell r="F369" t="str">
            <v xml:space="preserve">TRENCH CMPCTR VIBR 8" MAX LATE </v>
          </cell>
          <cell r="G369">
            <v>1818.3879999999999</v>
          </cell>
          <cell r="H369">
            <v>3409.8089999999997</v>
          </cell>
          <cell r="I369">
            <v>1136.5349999999999</v>
          </cell>
          <cell r="J369">
            <v>378.84840000000003</v>
          </cell>
          <cell r="K369">
            <v>0</v>
          </cell>
          <cell r="L369"/>
          <cell r="M369">
            <v>363</v>
          </cell>
          <cell r="N369">
            <v>419.95103926096994</v>
          </cell>
          <cell r="O369">
            <v>786.93953381029303</v>
          </cell>
          <cell r="P369">
            <v>1136.5349999999999</v>
          </cell>
          <cell r="Q369">
            <v>1894.2420000000002</v>
          </cell>
        </row>
        <row r="370">
          <cell r="A370" t="str">
            <v>15F</v>
          </cell>
          <cell r="B370"/>
          <cell r="C370">
            <v>0</v>
          </cell>
          <cell r="D370">
            <v>0</v>
          </cell>
          <cell r="E370">
            <v>0</v>
          </cell>
          <cell r="F370" t="str">
            <v xml:space="preserve">ASPHAULT ROLLER                </v>
          </cell>
          <cell r="G370">
            <v>1019.915</v>
          </cell>
          <cell r="H370">
            <v>1019.915</v>
          </cell>
          <cell r="I370">
            <v>340.017</v>
          </cell>
          <cell r="J370">
            <v>113.22</v>
          </cell>
          <cell r="K370">
            <v>0</v>
          </cell>
          <cell r="L370"/>
          <cell r="M370">
            <v>364</v>
          </cell>
          <cell r="N370">
            <v>235.54618937644341</v>
          </cell>
          <cell r="O370">
            <v>235.38310639279942</v>
          </cell>
          <cell r="P370">
            <v>340.017</v>
          </cell>
          <cell r="Q370">
            <v>566.1</v>
          </cell>
        </row>
        <row r="371">
          <cell r="A371" t="str">
            <v>15I</v>
          </cell>
          <cell r="B371"/>
          <cell r="C371">
            <v>0</v>
          </cell>
          <cell r="D371">
            <v>0</v>
          </cell>
          <cell r="E371">
            <v>0</v>
          </cell>
          <cell r="F371" t="str">
            <v xml:space="preserve">TRENCH CMPCTR VIBR 8" MAX ERLY </v>
          </cell>
          <cell r="G371">
            <v>945.65899999999999</v>
          </cell>
          <cell r="H371">
            <v>1318.4860000000001</v>
          </cell>
          <cell r="I371">
            <v>439.46699999999998</v>
          </cell>
          <cell r="J371">
            <v>146.12520000000001</v>
          </cell>
          <cell r="K371">
            <v>0</v>
          </cell>
          <cell r="L371"/>
          <cell r="M371">
            <v>365</v>
          </cell>
          <cell r="N371">
            <v>218.39699769053118</v>
          </cell>
          <cell r="O371">
            <v>304.28940687745211</v>
          </cell>
          <cell r="P371">
            <v>439.46699999999998</v>
          </cell>
          <cell r="Q371">
            <v>730.62599999999998</v>
          </cell>
        </row>
        <row r="372">
          <cell r="A372">
            <v>0</v>
          </cell>
          <cell r="B372"/>
          <cell r="C372">
            <v>0</v>
          </cell>
          <cell r="D372">
            <v>0</v>
          </cell>
          <cell r="E372">
            <v>0</v>
          </cell>
          <cell r="F372"/>
          <cell r="G372"/>
          <cell r="H372"/>
          <cell r="I372"/>
          <cell r="J372"/>
          <cell r="K372">
            <v>0</v>
          </cell>
          <cell r="L372"/>
          <cell r="M372"/>
          <cell r="N372"/>
          <cell r="O372"/>
          <cell r="P372"/>
          <cell r="Q372"/>
        </row>
        <row r="373">
          <cell r="A373">
            <v>0</v>
          </cell>
          <cell r="B373"/>
          <cell r="C373">
            <v>0</v>
          </cell>
          <cell r="D373">
            <v>0</v>
          </cell>
          <cell r="E373">
            <v>0</v>
          </cell>
          <cell r="F373" t="str">
            <v>LOADERRS &amp; FORKLIFTS</v>
          </cell>
          <cell r="G373"/>
          <cell r="H373"/>
          <cell r="I373"/>
          <cell r="J373"/>
          <cell r="K373">
            <v>0</v>
          </cell>
          <cell r="L373"/>
          <cell r="M373"/>
          <cell r="N373"/>
          <cell r="O373"/>
          <cell r="P373"/>
          <cell r="Q373"/>
        </row>
        <row r="374">
          <cell r="A374" t="str">
            <v>16A</v>
          </cell>
          <cell r="B374"/>
          <cell r="C374">
            <v>0</v>
          </cell>
          <cell r="D374">
            <v>0</v>
          </cell>
          <cell r="E374">
            <v>0</v>
          </cell>
          <cell r="F374" t="str">
            <v xml:space="preserve">UNILOADER LATE                 </v>
          </cell>
          <cell r="G374">
            <v>1101.4640000000002</v>
          </cell>
          <cell r="H374">
            <v>1306.9939999999999</v>
          </cell>
          <cell r="I374">
            <v>435.69300000000004</v>
          </cell>
          <cell r="J374">
            <v>145.04399999999998</v>
          </cell>
          <cell r="K374">
            <v>0</v>
          </cell>
          <cell r="L374"/>
          <cell r="M374">
            <v>368</v>
          </cell>
          <cell r="N374">
            <v>254.37967667436493</v>
          </cell>
          <cell r="O374">
            <v>301.63720286175857</v>
          </cell>
          <cell r="P374">
            <v>435.69300000000004</v>
          </cell>
          <cell r="Q374">
            <v>725.21999999999991</v>
          </cell>
        </row>
        <row r="375">
          <cell r="A375" t="str">
            <v>16B</v>
          </cell>
          <cell r="B375"/>
          <cell r="C375">
            <v>0</v>
          </cell>
          <cell r="D375">
            <v>0</v>
          </cell>
          <cell r="E375">
            <v>0</v>
          </cell>
          <cell r="F375" t="str">
            <v xml:space="preserve">RB TR LDR TO 2.0 YD            </v>
          </cell>
          <cell r="G375">
            <v>2143.2580000000003</v>
          </cell>
          <cell r="H375">
            <v>2454.8679999999999</v>
          </cell>
          <cell r="I375">
            <v>818.29499999999996</v>
          </cell>
          <cell r="J375">
            <v>272.76840000000004</v>
          </cell>
          <cell r="K375">
            <v>0</v>
          </cell>
          <cell r="L375"/>
          <cell r="M375">
            <v>369</v>
          </cell>
          <cell r="N375">
            <v>494.97875288683611</v>
          </cell>
          <cell r="O375">
            <v>566.55158089083773</v>
          </cell>
          <cell r="P375">
            <v>818.29499999999996</v>
          </cell>
          <cell r="Q375">
            <v>1363.8420000000001</v>
          </cell>
        </row>
        <row r="376">
          <cell r="A376" t="str">
            <v>16C</v>
          </cell>
          <cell r="B376" t="str">
            <v>SP</v>
          </cell>
          <cell r="C376" t="str">
            <v>T/S</v>
          </cell>
          <cell r="D376">
            <v>0</v>
          </cell>
          <cell r="E376">
            <v>0</v>
          </cell>
          <cell r="F376" t="str">
            <v xml:space="preserve">SP RUB TIRE LOADER 4 YARD ITC  </v>
          </cell>
          <cell r="G376">
            <v>4676.3599999999997</v>
          </cell>
          <cell r="H376">
            <v>5114.3819999999996</v>
          </cell>
          <cell r="I376">
            <v>1704.828</v>
          </cell>
          <cell r="J376">
            <v>568.27260000000001</v>
          </cell>
          <cell r="K376">
            <v>0</v>
          </cell>
          <cell r="L376"/>
          <cell r="M376">
            <v>370</v>
          </cell>
          <cell r="N376">
            <v>1079.9907621247112</v>
          </cell>
          <cell r="O376">
            <v>1180.3327948303713</v>
          </cell>
          <cell r="P376">
            <v>1704.828</v>
          </cell>
          <cell r="Q376">
            <v>2841.3630000000003</v>
          </cell>
        </row>
        <row r="377">
          <cell r="A377" t="str">
            <v>16D</v>
          </cell>
          <cell r="B377"/>
          <cell r="C377">
            <v>0</v>
          </cell>
          <cell r="D377">
            <v>0</v>
          </cell>
          <cell r="E377">
            <v>0</v>
          </cell>
          <cell r="F377" t="str">
            <v xml:space="preserve">BROOM ATTACHMENT               </v>
          </cell>
          <cell r="G377">
            <v>212.16</v>
          </cell>
          <cell r="H377">
            <v>284.20600000000002</v>
          </cell>
          <cell r="I377">
            <v>94.707000000000008</v>
          </cell>
          <cell r="J377">
            <v>31.385400000000001</v>
          </cell>
          <cell r="K377">
            <v>0</v>
          </cell>
          <cell r="L377"/>
          <cell r="M377">
            <v>371</v>
          </cell>
          <cell r="N377">
            <v>48.997690531177831</v>
          </cell>
          <cell r="O377">
            <v>65.591045465035776</v>
          </cell>
          <cell r="P377">
            <v>94.707000000000008</v>
          </cell>
          <cell r="Q377">
            <v>156.92699999999999</v>
          </cell>
        </row>
        <row r="378">
          <cell r="A378" t="str">
            <v>16E</v>
          </cell>
          <cell r="B378" t="str">
            <v>SP</v>
          </cell>
          <cell r="C378" t="str">
            <v>T/S</v>
          </cell>
          <cell r="D378">
            <v>0</v>
          </cell>
          <cell r="E378">
            <v>0</v>
          </cell>
          <cell r="F378" t="str">
            <v xml:space="preserve">SP RUB TIRE LOADER 3 YARD ITC  </v>
          </cell>
          <cell r="G378">
            <v>3247.1530000000002</v>
          </cell>
          <cell r="H378">
            <v>3958.11</v>
          </cell>
          <cell r="I378">
            <v>1319.3190000000002</v>
          </cell>
          <cell r="J378">
            <v>439.46700000000004</v>
          </cell>
          <cell r="K378">
            <v>0</v>
          </cell>
          <cell r="L378"/>
          <cell r="M378">
            <v>372</v>
          </cell>
          <cell r="N378">
            <v>749.91986143187069</v>
          </cell>
          <cell r="O378">
            <v>913.48026771290097</v>
          </cell>
          <cell r="P378">
            <v>1319.3190000000002</v>
          </cell>
          <cell r="Q378">
            <v>2197.335</v>
          </cell>
        </row>
        <row r="379">
          <cell r="A379" t="str">
            <v>16F</v>
          </cell>
          <cell r="B379" t="str">
            <v>SP</v>
          </cell>
          <cell r="C379" t="str">
            <v>T/S</v>
          </cell>
          <cell r="D379">
            <v>0</v>
          </cell>
          <cell r="E379">
            <v>0</v>
          </cell>
          <cell r="F379" t="str">
            <v xml:space="preserve">SP BOBCAT S220                 </v>
          </cell>
          <cell r="G379">
            <v>1151.6310000000001</v>
          </cell>
          <cell r="H379">
            <v>1335.2820000000002</v>
          </cell>
          <cell r="I379">
            <v>445.17900000000003</v>
          </cell>
          <cell r="J379">
            <v>148.2876</v>
          </cell>
          <cell r="K379">
            <v>0</v>
          </cell>
          <cell r="L379"/>
          <cell r="M379">
            <v>373</v>
          </cell>
          <cell r="N379">
            <v>265.96558891454964</v>
          </cell>
          <cell r="O379">
            <v>308.16570505423499</v>
          </cell>
          <cell r="P379">
            <v>445.17900000000003</v>
          </cell>
          <cell r="Q379">
            <v>741.43799999999999</v>
          </cell>
        </row>
        <row r="380">
          <cell r="A380" t="str">
            <v>16G</v>
          </cell>
          <cell r="B380"/>
          <cell r="C380">
            <v>0</v>
          </cell>
          <cell r="D380">
            <v>0</v>
          </cell>
          <cell r="E380">
            <v>0</v>
          </cell>
          <cell r="F380" t="str">
            <v xml:space="preserve">FRM TRAC LDR                   </v>
          </cell>
          <cell r="G380">
            <v>630.51300000000003</v>
          </cell>
          <cell r="H380">
            <v>763.77600000000018</v>
          </cell>
          <cell r="I380">
            <v>254.64300000000003</v>
          </cell>
          <cell r="J380">
            <v>84.425399999999996</v>
          </cell>
          <cell r="K380">
            <v>0</v>
          </cell>
          <cell r="L380"/>
          <cell r="M380">
            <v>374</v>
          </cell>
          <cell r="N380">
            <v>145.61501154734412</v>
          </cell>
          <cell r="O380">
            <v>176.26955919686134</v>
          </cell>
          <cell r="P380">
            <v>254.64300000000003</v>
          </cell>
          <cell r="Q380">
            <v>422.12699999999995</v>
          </cell>
        </row>
        <row r="381">
          <cell r="A381" t="str">
            <v>16H</v>
          </cell>
          <cell r="B381"/>
          <cell r="C381" t="str">
            <v>T/S</v>
          </cell>
          <cell r="D381">
            <v>0</v>
          </cell>
          <cell r="E381">
            <v>0</v>
          </cell>
          <cell r="F381" t="str">
            <v xml:space="preserve">UNILOADER EARLY                </v>
          </cell>
          <cell r="G381">
            <v>848.64</v>
          </cell>
          <cell r="H381">
            <v>880.90600000000006</v>
          </cell>
          <cell r="I381">
            <v>293.65800000000002</v>
          </cell>
          <cell r="J381">
            <v>97.420200000000008</v>
          </cell>
          <cell r="K381">
            <v>0</v>
          </cell>
          <cell r="L381"/>
          <cell r="M381">
            <v>375</v>
          </cell>
          <cell r="N381">
            <v>195.99076212471132</v>
          </cell>
          <cell r="O381">
            <v>203.30163858758365</v>
          </cell>
          <cell r="P381">
            <v>293.65800000000002</v>
          </cell>
          <cell r="Q381">
            <v>487.10100000000006</v>
          </cell>
        </row>
        <row r="382">
          <cell r="A382" t="str">
            <v>16J</v>
          </cell>
          <cell r="B382" t="str">
            <v>SP</v>
          </cell>
          <cell r="C382" t="str">
            <v>T/S</v>
          </cell>
          <cell r="D382">
            <v>0</v>
          </cell>
          <cell r="E382">
            <v>0</v>
          </cell>
          <cell r="F382" t="str">
            <v xml:space="preserve">SP RUB TIRE LOADER 6 YARD ITC  </v>
          </cell>
          <cell r="G382">
            <v>7576.9850000000006</v>
          </cell>
          <cell r="H382">
            <v>8117.9929999999995</v>
          </cell>
          <cell r="I382">
            <v>2706.06</v>
          </cell>
          <cell r="J382">
            <v>901.65960000000007</v>
          </cell>
          <cell r="K382">
            <v>0</v>
          </cell>
          <cell r="L382"/>
          <cell r="M382">
            <v>376</v>
          </cell>
          <cell r="N382">
            <v>1749.8810623556583</v>
          </cell>
          <cell r="O382">
            <v>1873.5271174705745</v>
          </cell>
          <cell r="P382">
            <v>2706.06</v>
          </cell>
          <cell r="Q382">
            <v>4508.2980000000007</v>
          </cell>
        </row>
        <row r="383">
          <cell r="A383" t="str">
            <v>16K</v>
          </cell>
          <cell r="B383" t="str">
            <v>SP</v>
          </cell>
          <cell r="C383" t="str">
            <v>T/S</v>
          </cell>
          <cell r="D383">
            <v>0</v>
          </cell>
          <cell r="E383">
            <v>0</v>
          </cell>
          <cell r="F383" t="str">
            <v xml:space="preserve">SP RUB TIRE LOADER 7 YARD ITC  </v>
          </cell>
          <cell r="G383">
            <v>10012.405000000001</v>
          </cell>
          <cell r="H383">
            <v>10553.634</v>
          </cell>
          <cell r="I383">
            <v>3517.9289999999996</v>
          </cell>
          <cell r="J383">
            <v>1172.2757999999999</v>
          </cell>
          <cell r="K383">
            <v>0</v>
          </cell>
          <cell r="L383"/>
          <cell r="M383">
            <v>377</v>
          </cell>
          <cell r="N383">
            <v>2312.333718244804</v>
          </cell>
          <cell r="O383">
            <v>2435.6413570274635</v>
          </cell>
          <cell r="P383">
            <v>3517.9289999999996</v>
          </cell>
          <cell r="Q383">
            <v>5861.378999999999</v>
          </cell>
        </row>
        <row r="384">
          <cell r="A384" t="str">
            <v>16L</v>
          </cell>
          <cell r="B384" t="str">
            <v>SP</v>
          </cell>
          <cell r="C384">
            <v>0</v>
          </cell>
          <cell r="D384">
            <v>0</v>
          </cell>
          <cell r="E384">
            <v>0</v>
          </cell>
          <cell r="F384" t="str">
            <v xml:space="preserve">SP SKIDSTEER TRACK             </v>
          </cell>
          <cell r="G384">
            <v>1515.3969999999997</v>
          </cell>
          <cell r="H384">
            <v>1785.68</v>
          </cell>
          <cell r="I384">
            <v>595.32300000000009</v>
          </cell>
          <cell r="J384">
            <v>198.441</v>
          </cell>
          <cell r="K384">
            <v>0</v>
          </cell>
          <cell r="L384"/>
          <cell r="M384">
            <v>378</v>
          </cell>
          <cell r="N384">
            <v>349.97621247113159</v>
          </cell>
          <cell r="O384">
            <v>412.11170090006925</v>
          </cell>
          <cell r="P384">
            <v>595.32300000000009</v>
          </cell>
          <cell r="Q384">
            <v>992.20500000000004</v>
          </cell>
        </row>
        <row r="385">
          <cell r="A385" t="str">
            <v>16M</v>
          </cell>
          <cell r="B385" t="str">
            <v>SP</v>
          </cell>
          <cell r="C385">
            <v>0</v>
          </cell>
          <cell r="D385">
            <v>0</v>
          </cell>
          <cell r="E385">
            <v>0</v>
          </cell>
          <cell r="F385" t="str">
            <v xml:space="preserve">SP JOHN DEERE 329D TRACK       </v>
          </cell>
          <cell r="G385">
            <v>2489.5650000000001</v>
          </cell>
          <cell r="H385">
            <v>2814.4349999999999</v>
          </cell>
          <cell r="I385">
            <v>938.14499999999998</v>
          </cell>
          <cell r="J385">
            <v>312.82380000000001</v>
          </cell>
          <cell r="K385">
            <v>0</v>
          </cell>
          <cell r="L385"/>
          <cell r="M385">
            <v>379</v>
          </cell>
          <cell r="N385">
            <v>574.95727482678979</v>
          </cell>
          <cell r="O385">
            <v>649.53496422801754</v>
          </cell>
          <cell r="P385">
            <v>938.14499999999998</v>
          </cell>
          <cell r="Q385">
            <v>1564.1190000000001</v>
          </cell>
        </row>
        <row r="386">
          <cell r="A386" t="str">
            <v>16N</v>
          </cell>
          <cell r="B386" t="str">
            <v>SP</v>
          </cell>
          <cell r="C386">
            <v>0</v>
          </cell>
          <cell r="D386">
            <v>0</v>
          </cell>
          <cell r="E386">
            <v>0</v>
          </cell>
          <cell r="F386" t="str">
            <v xml:space="preserve">SP JOHN DEERE 323D SKIDSTEER   </v>
          </cell>
          <cell r="G386">
            <v>1724.4630000000004</v>
          </cell>
          <cell r="H386">
            <v>2016.1830000000002</v>
          </cell>
          <cell r="I386">
            <v>672.07800000000009</v>
          </cell>
          <cell r="J386">
            <v>223.91040000000001</v>
          </cell>
          <cell r="K386">
            <v>0</v>
          </cell>
          <cell r="L386"/>
          <cell r="M386">
            <v>380</v>
          </cell>
          <cell r="N386">
            <v>398.25935334872986</v>
          </cell>
          <cell r="O386">
            <v>465.30879298407575</v>
          </cell>
          <cell r="P386">
            <v>672.07800000000009</v>
          </cell>
          <cell r="Q386">
            <v>1119.5520000000001</v>
          </cell>
        </row>
        <row r="387">
          <cell r="A387" t="str">
            <v>16O</v>
          </cell>
          <cell r="B387" t="str">
            <v>SP</v>
          </cell>
          <cell r="C387">
            <v>0</v>
          </cell>
          <cell r="D387">
            <v>0</v>
          </cell>
          <cell r="E387">
            <v>0</v>
          </cell>
          <cell r="F387" t="str">
            <v xml:space="preserve">SP JD 323D SKIDSTEER W/SWEEPER </v>
          </cell>
          <cell r="G387">
            <v>1857.2840000000003</v>
          </cell>
          <cell r="H387">
            <v>2122.4839999999999</v>
          </cell>
          <cell r="I387">
            <v>707.47200000000009</v>
          </cell>
          <cell r="J387">
            <v>236.65019999999998</v>
          </cell>
          <cell r="K387">
            <v>0</v>
          </cell>
          <cell r="L387"/>
          <cell r="M387">
            <v>381</v>
          </cell>
          <cell r="N387">
            <v>428.933949191686</v>
          </cell>
          <cell r="O387">
            <v>489.84168012924067</v>
          </cell>
          <cell r="P387">
            <v>707.47200000000009</v>
          </cell>
          <cell r="Q387">
            <v>1183.251</v>
          </cell>
        </row>
        <row r="388">
          <cell r="A388">
            <v>0</v>
          </cell>
          <cell r="B388"/>
          <cell r="C388">
            <v>0</v>
          </cell>
          <cell r="D388">
            <v>0</v>
          </cell>
          <cell r="E388">
            <v>0</v>
          </cell>
          <cell r="F388" t="str">
            <v>SKID STEERS</v>
          </cell>
          <cell r="G388"/>
          <cell r="H388"/>
          <cell r="I388"/>
          <cell r="J388"/>
          <cell r="K388">
            <v>0</v>
          </cell>
          <cell r="L388"/>
          <cell r="M388"/>
          <cell r="N388"/>
          <cell r="O388"/>
          <cell r="P388"/>
          <cell r="Q388"/>
        </row>
        <row r="389">
          <cell r="A389" t="str">
            <v>17A</v>
          </cell>
          <cell r="B389" t="str">
            <v>SP</v>
          </cell>
          <cell r="C389">
            <v>0</v>
          </cell>
          <cell r="D389">
            <v>0</v>
          </cell>
          <cell r="E389">
            <v>0</v>
          </cell>
          <cell r="F389" t="str">
            <v xml:space="preserve">SP SKIDDER                     </v>
          </cell>
          <cell r="G389">
            <v>2485.366</v>
          </cell>
          <cell r="H389">
            <v>3579.9789999999998</v>
          </cell>
          <cell r="I389">
            <v>1193.3490000000002</v>
          </cell>
          <cell r="J389">
            <v>397.25940000000003</v>
          </cell>
          <cell r="K389">
            <v>0</v>
          </cell>
          <cell r="L389"/>
          <cell r="M389">
            <v>383</v>
          </cell>
          <cell r="N389">
            <v>573.9875288683603</v>
          </cell>
          <cell r="O389">
            <v>826.21255481190849</v>
          </cell>
          <cell r="P389">
            <v>1193.3490000000002</v>
          </cell>
          <cell r="Q389">
            <v>1986.297</v>
          </cell>
        </row>
        <row r="390">
          <cell r="A390" t="str">
            <v>17B</v>
          </cell>
          <cell r="B390" t="str">
            <v>SP</v>
          </cell>
          <cell r="C390">
            <v>0</v>
          </cell>
          <cell r="D390">
            <v>0</v>
          </cell>
          <cell r="E390">
            <v>0</v>
          </cell>
          <cell r="F390" t="str">
            <v xml:space="preserve">SP AMPHIBIOUS 4X4 F/B TRACTOR  </v>
          </cell>
          <cell r="G390">
            <v>878.91700000000003</v>
          </cell>
          <cell r="H390">
            <v>1051.076</v>
          </cell>
          <cell r="I390">
            <v>350.47199999999998</v>
          </cell>
          <cell r="J390">
            <v>116.90220000000001</v>
          </cell>
          <cell r="K390">
            <v>0</v>
          </cell>
          <cell r="L390"/>
          <cell r="M390">
            <v>384</v>
          </cell>
          <cell r="N390">
            <v>202.98314087759815</v>
          </cell>
          <cell r="O390">
            <v>242.57465958919917</v>
          </cell>
          <cell r="P390">
            <v>350.47199999999998</v>
          </cell>
          <cell r="Q390">
            <v>584.51100000000008</v>
          </cell>
        </row>
        <row r="391">
          <cell r="A391" t="str">
            <v>17D</v>
          </cell>
          <cell r="B391" t="str">
            <v>SP</v>
          </cell>
          <cell r="C391">
            <v>0</v>
          </cell>
          <cell r="D391">
            <v>0</v>
          </cell>
          <cell r="E391">
            <v>0</v>
          </cell>
          <cell r="F391" t="str">
            <v xml:space="preserve">SP AMPHIBIOUS PERSONEL CARRIER </v>
          </cell>
          <cell r="G391">
            <v>6119.9320000000007</v>
          </cell>
          <cell r="H391">
            <v>6630</v>
          </cell>
          <cell r="I391">
            <v>2209.9830000000002</v>
          </cell>
          <cell r="J391">
            <v>736.6644</v>
          </cell>
          <cell r="K391">
            <v>0</v>
          </cell>
          <cell r="L391"/>
          <cell r="M391">
            <v>385</v>
          </cell>
          <cell r="N391">
            <v>1413.3792147806007</v>
          </cell>
          <cell r="O391">
            <v>1530.1177013616432</v>
          </cell>
          <cell r="P391">
            <v>2209.9830000000002</v>
          </cell>
          <cell r="Q391">
            <v>3683.3220000000001</v>
          </cell>
        </row>
        <row r="392">
          <cell r="A392">
            <v>0</v>
          </cell>
          <cell r="B392"/>
          <cell r="C392">
            <v>0</v>
          </cell>
          <cell r="D392">
            <v>0</v>
          </cell>
          <cell r="E392">
            <v>0</v>
          </cell>
          <cell r="F392"/>
          <cell r="G392"/>
          <cell r="H392"/>
          <cell r="I392"/>
          <cell r="J392"/>
          <cell r="K392">
            <v>0</v>
          </cell>
          <cell r="L392"/>
          <cell r="M392"/>
          <cell r="N392"/>
          <cell r="O392"/>
          <cell r="P392"/>
          <cell r="Q392"/>
        </row>
        <row r="393">
          <cell r="A393" t="str">
            <v>18A</v>
          </cell>
          <cell r="B393"/>
          <cell r="C393">
            <v>0</v>
          </cell>
          <cell r="D393">
            <v>0</v>
          </cell>
          <cell r="E393">
            <v>0</v>
          </cell>
          <cell r="F393" t="str">
            <v xml:space="preserve">HAMMER ATTACHMENT              </v>
          </cell>
          <cell r="G393">
            <v>5202.1189999999997</v>
          </cell>
          <cell r="H393">
            <v>5202.1189999999997</v>
          </cell>
          <cell r="I393">
            <v>1734</v>
          </cell>
          <cell r="J393">
            <v>578.4624</v>
          </cell>
          <cell r="K393">
            <v>0</v>
          </cell>
          <cell r="L393"/>
          <cell r="M393">
            <v>387</v>
          </cell>
          <cell r="N393">
            <v>1201.4131639722864</v>
          </cell>
          <cell r="O393">
            <v>1200.5813524117239</v>
          </cell>
          <cell r="P393">
            <v>1734</v>
          </cell>
          <cell r="Q393">
            <v>2892.3119999999999</v>
          </cell>
        </row>
        <row r="394">
          <cell r="A394">
            <v>0</v>
          </cell>
          <cell r="B394"/>
          <cell r="C394">
            <v>0</v>
          </cell>
          <cell r="D394">
            <v>0</v>
          </cell>
          <cell r="E394">
            <v>0</v>
          </cell>
          <cell r="F394"/>
          <cell r="G394"/>
          <cell r="H394"/>
          <cell r="I394"/>
          <cell r="J394"/>
          <cell r="K394">
            <v>0</v>
          </cell>
          <cell r="L394"/>
          <cell r="M394"/>
          <cell r="N394"/>
          <cell r="O394"/>
          <cell r="P394"/>
          <cell r="Q394"/>
        </row>
        <row r="395">
          <cell r="A395">
            <v>0</v>
          </cell>
          <cell r="B395"/>
          <cell r="C395">
            <v>0</v>
          </cell>
          <cell r="D395">
            <v>0</v>
          </cell>
          <cell r="E395">
            <v>0</v>
          </cell>
          <cell r="F395" t="str">
            <v>VACUUM TRAILERS &amp; TRUCKS</v>
          </cell>
          <cell r="G395"/>
          <cell r="H395"/>
          <cell r="I395"/>
          <cell r="J395"/>
          <cell r="K395">
            <v>0</v>
          </cell>
          <cell r="L395"/>
          <cell r="M395"/>
          <cell r="N395"/>
          <cell r="O395"/>
          <cell r="P395"/>
          <cell r="Q395"/>
        </row>
        <row r="396">
          <cell r="A396" t="str">
            <v>19A</v>
          </cell>
          <cell r="B396"/>
          <cell r="C396">
            <v>0</v>
          </cell>
          <cell r="D396">
            <v>0</v>
          </cell>
          <cell r="E396">
            <v>0</v>
          </cell>
          <cell r="F396" t="str">
            <v xml:space="preserve">VAC SYSTEM, TRLR MNTD          </v>
          </cell>
          <cell r="G396">
            <v>1242.683</v>
          </cell>
          <cell r="H396">
            <v>2443.5969999999998</v>
          </cell>
          <cell r="I396">
            <v>814.52099999999996</v>
          </cell>
          <cell r="J396">
            <v>271.68720000000002</v>
          </cell>
          <cell r="K396">
            <v>0</v>
          </cell>
          <cell r="L396"/>
          <cell r="M396">
            <v>390</v>
          </cell>
          <cell r="N396">
            <v>286.99376443418015</v>
          </cell>
          <cell r="O396">
            <v>563.95038079852293</v>
          </cell>
          <cell r="P396">
            <v>814.52099999999996</v>
          </cell>
          <cell r="Q396">
            <v>1358.4360000000001</v>
          </cell>
        </row>
        <row r="397">
          <cell r="A397" t="str">
            <v>19B</v>
          </cell>
          <cell r="B397"/>
          <cell r="C397">
            <v>0</v>
          </cell>
          <cell r="D397">
            <v>0</v>
          </cell>
          <cell r="E397">
            <v>0</v>
          </cell>
          <cell r="F397" t="str">
            <v xml:space="preserve">VAC SYSTEM, TRK MNTD EARLY     </v>
          </cell>
          <cell r="G397">
            <v>1939.7169999999999</v>
          </cell>
          <cell r="H397">
            <v>2500.6150000000002</v>
          </cell>
          <cell r="I397">
            <v>833.44200000000001</v>
          </cell>
          <cell r="J397">
            <v>278.18460000000005</v>
          </cell>
          <cell r="K397">
            <v>0</v>
          </cell>
          <cell r="L397"/>
          <cell r="M397">
            <v>391</v>
          </cell>
          <cell r="N397">
            <v>447.97159353348724</v>
          </cell>
          <cell r="O397">
            <v>577.10939303023315</v>
          </cell>
          <cell r="P397">
            <v>833.44200000000001</v>
          </cell>
          <cell r="Q397">
            <v>1390.9230000000002</v>
          </cell>
        </row>
        <row r="398">
          <cell r="A398" t="str">
            <v>19C</v>
          </cell>
          <cell r="B398"/>
          <cell r="C398">
            <v>0</v>
          </cell>
          <cell r="D398">
            <v>0</v>
          </cell>
          <cell r="E398">
            <v>0</v>
          </cell>
          <cell r="F398" t="str">
            <v xml:space="preserve">VAC SYS TK MNTD LATE           </v>
          </cell>
          <cell r="G398">
            <v>2788.357</v>
          </cell>
          <cell r="H398">
            <v>4600.1150000000007</v>
          </cell>
          <cell r="I398">
            <v>1533.4680000000001</v>
          </cell>
          <cell r="J398">
            <v>510.90780000000001</v>
          </cell>
          <cell r="K398">
            <v>0</v>
          </cell>
          <cell r="L398"/>
          <cell r="M398">
            <v>392</v>
          </cell>
          <cell r="N398">
            <v>643.96235565819859</v>
          </cell>
          <cell r="O398">
            <v>1061.6466651280869</v>
          </cell>
          <cell r="P398">
            <v>1533.4680000000001</v>
          </cell>
          <cell r="Q398">
            <v>2554.5390000000002</v>
          </cell>
        </row>
        <row r="399">
          <cell r="A399" t="str">
            <v>19D</v>
          </cell>
          <cell r="B399" t="str">
            <v>SP</v>
          </cell>
          <cell r="C399">
            <v>0</v>
          </cell>
          <cell r="D399">
            <v>0</v>
          </cell>
          <cell r="E399">
            <v>0</v>
          </cell>
          <cell r="F399" t="str">
            <v xml:space="preserve">SP GORMAN RUPP PUMP            </v>
          </cell>
          <cell r="G399">
            <v>2040.0510000000002</v>
          </cell>
          <cell r="H399">
            <v>2040.0510000000002</v>
          </cell>
          <cell r="I399">
            <v>679.98300000000017</v>
          </cell>
          <cell r="J399">
            <v>226.44</v>
          </cell>
          <cell r="K399">
            <v>0</v>
          </cell>
          <cell r="L399"/>
          <cell r="M399">
            <v>393</v>
          </cell>
          <cell r="N399">
            <v>471.14341801385683</v>
          </cell>
          <cell r="O399">
            <v>470.81721670897764</v>
          </cell>
          <cell r="P399">
            <v>679.98300000000017</v>
          </cell>
          <cell r="Q399">
            <v>1132.2</v>
          </cell>
        </row>
        <row r="400">
          <cell r="A400" t="str">
            <v>19E</v>
          </cell>
          <cell r="B400"/>
          <cell r="C400">
            <v>0</v>
          </cell>
          <cell r="D400">
            <v>0</v>
          </cell>
          <cell r="E400">
            <v>0</v>
          </cell>
          <cell r="F400" t="str">
            <v xml:space="preserve">VAC SYSTEM                     </v>
          </cell>
          <cell r="G400">
            <v>2503.7090000000003</v>
          </cell>
          <cell r="H400">
            <v>2503.7090000000003</v>
          </cell>
          <cell r="I400">
            <v>834.71699999999998</v>
          </cell>
          <cell r="J400">
            <v>278.23559999999998</v>
          </cell>
          <cell r="K400">
            <v>0</v>
          </cell>
          <cell r="L400"/>
          <cell r="M400">
            <v>394</v>
          </cell>
          <cell r="N400">
            <v>578.22378752886846</v>
          </cell>
          <cell r="O400">
            <v>577.82344795753522</v>
          </cell>
          <cell r="P400">
            <v>834.71699999999998</v>
          </cell>
          <cell r="Q400">
            <v>1391.1779999999999</v>
          </cell>
        </row>
        <row r="401">
          <cell r="A401" t="str">
            <v>19F</v>
          </cell>
          <cell r="B401" t="str">
            <v>SP</v>
          </cell>
          <cell r="C401">
            <v>0</v>
          </cell>
          <cell r="D401">
            <v>0</v>
          </cell>
          <cell r="E401">
            <v>0</v>
          </cell>
          <cell r="F401" t="str">
            <v xml:space="preserve">SP HYDRO EXCAVATOR             </v>
          </cell>
          <cell r="G401">
            <v>6119.9320000000007</v>
          </cell>
          <cell r="H401">
            <v>6119.9320000000007</v>
          </cell>
          <cell r="I401">
            <v>2040</v>
          </cell>
          <cell r="J401">
            <v>680.34</v>
          </cell>
          <cell r="K401">
            <v>0</v>
          </cell>
          <cell r="L401" t="str">
            <v>NEW ITEM</v>
          </cell>
          <cell r="M401">
            <v>395</v>
          </cell>
          <cell r="N401">
            <v>1413.3792147806007</v>
          </cell>
          <cell r="O401">
            <v>1412.4006462035543</v>
          </cell>
          <cell r="P401">
            <v>2040</v>
          </cell>
          <cell r="Q401">
            <v>3401.7000000000003</v>
          </cell>
        </row>
        <row r="402">
          <cell r="A402">
            <v>0</v>
          </cell>
          <cell r="B402"/>
          <cell r="C402">
            <v>0</v>
          </cell>
          <cell r="D402">
            <v>0</v>
          </cell>
          <cell r="E402">
            <v>0</v>
          </cell>
          <cell r="F402" t="str">
            <v>POLE TRAILERS</v>
          </cell>
          <cell r="G402"/>
          <cell r="H402"/>
          <cell r="I402"/>
          <cell r="J402"/>
          <cell r="K402">
            <v>0</v>
          </cell>
          <cell r="L402"/>
          <cell r="M402"/>
          <cell r="N402"/>
          <cell r="O402"/>
          <cell r="P402"/>
          <cell r="Q402"/>
        </row>
        <row r="403">
          <cell r="A403" t="str">
            <v>21A</v>
          </cell>
          <cell r="B403"/>
          <cell r="C403">
            <v>0</v>
          </cell>
          <cell r="D403">
            <v>0</v>
          </cell>
          <cell r="E403">
            <v>0</v>
          </cell>
          <cell r="F403" t="str">
            <v xml:space="preserve">POLE TRAILER W/TOW PINTLE      </v>
          </cell>
          <cell r="G403">
            <v>254.59199999999998</v>
          </cell>
          <cell r="H403">
            <v>341.00299999999999</v>
          </cell>
          <cell r="I403">
            <v>113.73000000000002</v>
          </cell>
          <cell r="J403">
            <v>37.882800000000003</v>
          </cell>
          <cell r="K403">
            <v>0</v>
          </cell>
          <cell r="L403"/>
          <cell r="M403">
            <v>397</v>
          </cell>
          <cell r="N403">
            <v>58.79722863741339</v>
          </cell>
          <cell r="O403">
            <v>78.699053773367169</v>
          </cell>
          <cell r="P403">
            <v>113.73000000000002</v>
          </cell>
          <cell r="Q403">
            <v>189.41400000000002</v>
          </cell>
        </row>
        <row r="404">
          <cell r="A404" t="str">
            <v>21B</v>
          </cell>
          <cell r="B404"/>
          <cell r="C404">
            <v>0</v>
          </cell>
          <cell r="D404">
            <v>0</v>
          </cell>
          <cell r="E404">
            <v>0</v>
          </cell>
          <cell r="F404" t="str">
            <v xml:space="preserve">POLE TRAILER W/5TH WHEEL       </v>
          </cell>
          <cell r="G404">
            <v>468.29900000000004</v>
          </cell>
          <cell r="H404">
            <v>909.41499999999996</v>
          </cell>
          <cell r="I404">
            <v>303.09300000000002</v>
          </cell>
          <cell r="J404">
            <v>100.67400000000001</v>
          </cell>
          <cell r="K404">
            <v>0</v>
          </cell>
          <cell r="L404"/>
          <cell r="M404">
            <v>398</v>
          </cell>
          <cell r="N404">
            <v>108.15219399538107</v>
          </cell>
          <cell r="O404">
            <v>209.88114470343871</v>
          </cell>
          <cell r="P404">
            <v>303.09300000000002</v>
          </cell>
          <cell r="Q404">
            <v>503.37</v>
          </cell>
        </row>
        <row r="405">
          <cell r="A405" t="str">
            <v>21C</v>
          </cell>
          <cell r="B405"/>
          <cell r="C405">
            <v>0</v>
          </cell>
          <cell r="D405">
            <v>0</v>
          </cell>
          <cell r="E405">
            <v>0</v>
          </cell>
          <cell r="F405" t="str">
            <v xml:space="preserve">POLE TRAILER TNDM W/5TH WHEEL  </v>
          </cell>
          <cell r="G405">
            <v>552.94200000000001</v>
          </cell>
          <cell r="H405">
            <v>725.101</v>
          </cell>
          <cell r="I405">
            <v>241.74</v>
          </cell>
          <cell r="J405">
            <v>80.1006</v>
          </cell>
          <cell r="K405">
            <v>0</v>
          </cell>
          <cell r="L405"/>
          <cell r="M405">
            <v>399</v>
          </cell>
          <cell r="N405">
            <v>127.70023094688221</v>
          </cell>
          <cell r="O405">
            <v>167.34387260558503</v>
          </cell>
          <cell r="P405">
            <v>241.74</v>
          </cell>
          <cell r="Q405">
            <v>400.50299999999999</v>
          </cell>
        </row>
        <row r="406">
          <cell r="A406" t="str">
            <v>21D</v>
          </cell>
          <cell r="B406"/>
          <cell r="C406">
            <v>0</v>
          </cell>
          <cell r="D406">
            <v>0</v>
          </cell>
          <cell r="E406">
            <v>0</v>
          </cell>
          <cell r="F406" t="str">
            <v xml:space="preserve">POLE/MATERIAL TRAILER LATE     </v>
          </cell>
          <cell r="G406">
            <v>365.97599999999994</v>
          </cell>
          <cell r="H406">
            <v>477.36000000000007</v>
          </cell>
          <cell r="I406">
            <v>159.06900000000002</v>
          </cell>
          <cell r="J406">
            <v>53.060400000000001</v>
          </cell>
          <cell r="K406">
            <v>0</v>
          </cell>
          <cell r="L406"/>
          <cell r="M406">
            <v>400</v>
          </cell>
          <cell r="N406">
            <v>84.52101616628174</v>
          </cell>
          <cell r="O406">
            <v>110.16847449803832</v>
          </cell>
          <cell r="P406">
            <v>159.06900000000002</v>
          </cell>
          <cell r="Q406">
            <v>265.30200000000002</v>
          </cell>
        </row>
        <row r="407">
          <cell r="A407" t="str">
            <v>21E</v>
          </cell>
          <cell r="B407"/>
          <cell r="C407">
            <v>0</v>
          </cell>
          <cell r="D407">
            <v>0</v>
          </cell>
          <cell r="E407">
            <v>0</v>
          </cell>
          <cell r="F407" t="str">
            <v xml:space="preserve">POLE TR,TW PNTL, ADJ 80J RACKS </v>
          </cell>
          <cell r="G407">
            <v>254.81299999999999</v>
          </cell>
          <cell r="H407">
            <v>291.71999999999997</v>
          </cell>
          <cell r="I407">
            <v>97.257000000000005</v>
          </cell>
          <cell r="J407">
            <v>32.895000000000003</v>
          </cell>
          <cell r="K407">
            <v>0</v>
          </cell>
          <cell r="L407"/>
          <cell r="M407">
            <v>401</v>
          </cell>
          <cell r="N407">
            <v>58.848267898383369</v>
          </cell>
          <cell r="O407">
            <v>67.325178859912285</v>
          </cell>
          <cell r="P407">
            <v>97.257000000000005</v>
          </cell>
          <cell r="Q407">
            <v>164.47500000000002</v>
          </cell>
        </row>
        <row r="408">
          <cell r="A408" t="str">
            <v>21F</v>
          </cell>
          <cell r="B408"/>
          <cell r="C408">
            <v>0</v>
          </cell>
          <cell r="D408">
            <v>0</v>
          </cell>
          <cell r="E408">
            <v>0</v>
          </cell>
          <cell r="F408" t="str">
            <v xml:space="preserve">POLE/MATERIAL TRAILER EARLY    </v>
          </cell>
          <cell r="G408">
            <v>221</v>
          </cell>
          <cell r="H408">
            <v>261.44300000000004</v>
          </cell>
          <cell r="I408">
            <v>87.210000000000008</v>
          </cell>
          <cell r="J408">
            <v>29.222999999999999</v>
          </cell>
          <cell r="K408">
            <v>0</v>
          </cell>
          <cell r="L408"/>
          <cell r="M408">
            <v>402</v>
          </cell>
          <cell r="N408">
            <v>51.039260969976901</v>
          </cell>
          <cell r="O408">
            <v>60.337641357027472</v>
          </cell>
          <cell r="P408">
            <v>87.210000000000008</v>
          </cell>
          <cell r="Q408">
            <v>146.11500000000001</v>
          </cell>
        </row>
        <row r="409">
          <cell r="A409" t="str">
            <v>21G</v>
          </cell>
          <cell r="B409"/>
          <cell r="C409">
            <v>0</v>
          </cell>
          <cell r="D409">
            <v>0</v>
          </cell>
          <cell r="E409">
            <v>0</v>
          </cell>
          <cell r="F409" t="str">
            <v xml:space="preserve">18,000# TANDEM AXLE POLE TRL   </v>
          </cell>
          <cell r="G409">
            <v>365.97599999999994</v>
          </cell>
          <cell r="H409">
            <v>477.36000000000007</v>
          </cell>
          <cell r="I409">
            <v>159.06900000000002</v>
          </cell>
          <cell r="J409">
            <v>53.04</v>
          </cell>
          <cell r="K409">
            <v>0</v>
          </cell>
          <cell r="L409"/>
          <cell r="M409">
            <v>403</v>
          </cell>
          <cell r="N409">
            <v>84.52101616628174</v>
          </cell>
          <cell r="O409">
            <v>110.16847449803832</v>
          </cell>
          <cell r="P409">
            <v>159.06900000000002</v>
          </cell>
          <cell r="Q409">
            <v>265.2</v>
          </cell>
        </row>
        <row r="410">
          <cell r="A410">
            <v>0</v>
          </cell>
          <cell r="B410"/>
          <cell r="C410">
            <v>0</v>
          </cell>
          <cell r="D410">
            <v>0</v>
          </cell>
          <cell r="E410">
            <v>0</v>
          </cell>
          <cell r="F410"/>
          <cell r="G410"/>
          <cell r="H410"/>
          <cell r="I410"/>
          <cell r="J410"/>
          <cell r="K410">
            <v>0</v>
          </cell>
          <cell r="L410"/>
          <cell r="M410"/>
          <cell r="N410"/>
          <cell r="O410"/>
          <cell r="P410"/>
          <cell r="Q410"/>
        </row>
        <row r="411">
          <cell r="A411">
            <v>0</v>
          </cell>
          <cell r="B411"/>
          <cell r="C411">
            <v>0</v>
          </cell>
          <cell r="D411">
            <v>0</v>
          </cell>
          <cell r="E411">
            <v>0</v>
          </cell>
          <cell r="F411" t="str">
            <v>REEL TRAILERS</v>
          </cell>
          <cell r="G411"/>
          <cell r="H411"/>
          <cell r="I411"/>
          <cell r="J411"/>
          <cell r="K411">
            <v>0</v>
          </cell>
          <cell r="L411"/>
          <cell r="M411"/>
          <cell r="N411"/>
          <cell r="O411"/>
          <cell r="P411"/>
          <cell r="Q411"/>
        </row>
        <row r="412">
          <cell r="A412" t="str">
            <v>22A</v>
          </cell>
          <cell r="B412"/>
          <cell r="C412">
            <v>0</v>
          </cell>
          <cell r="D412">
            <v>0</v>
          </cell>
          <cell r="E412">
            <v>0</v>
          </cell>
          <cell r="F412" t="str">
            <v xml:space="preserve">REEL TRAILER 1 RL W/O BRKS     </v>
          </cell>
          <cell r="G412">
            <v>175.25300000000001</v>
          </cell>
          <cell r="H412">
            <v>175.25300000000001</v>
          </cell>
          <cell r="I412">
            <v>58.343999999999994</v>
          </cell>
          <cell r="J412">
            <v>19.104600000000001</v>
          </cell>
          <cell r="K412">
            <v>0</v>
          </cell>
          <cell r="L412"/>
          <cell r="M412">
            <v>406</v>
          </cell>
          <cell r="N412">
            <v>40.474133949191689</v>
          </cell>
          <cell r="O412">
            <v>40.4461112393261</v>
          </cell>
          <cell r="P412">
            <v>58.343999999999994</v>
          </cell>
          <cell r="Q412">
            <v>95.52300000000001</v>
          </cell>
        </row>
        <row r="413">
          <cell r="A413" t="str">
            <v>22B</v>
          </cell>
          <cell r="B413"/>
          <cell r="C413">
            <v>0</v>
          </cell>
          <cell r="D413">
            <v>0</v>
          </cell>
          <cell r="E413">
            <v>0</v>
          </cell>
          <cell r="F413" t="str">
            <v xml:space="preserve">RL TRLR 2-3 RL WITH OR W/O BRK </v>
          </cell>
          <cell r="G413">
            <v>253.708</v>
          </cell>
          <cell r="H413">
            <v>281.99600000000004</v>
          </cell>
          <cell r="I413">
            <v>93.992999999999995</v>
          </cell>
          <cell r="J413">
            <v>31.385400000000001</v>
          </cell>
          <cell r="K413">
            <v>0</v>
          </cell>
          <cell r="L413"/>
          <cell r="M413">
            <v>407</v>
          </cell>
          <cell r="N413">
            <v>58.593071593533487</v>
          </cell>
          <cell r="O413">
            <v>65.081006231248566</v>
          </cell>
          <cell r="P413">
            <v>93.992999999999995</v>
          </cell>
          <cell r="Q413">
            <v>156.92699999999999</v>
          </cell>
        </row>
        <row r="414">
          <cell r="A414" t="str">
            <v>22C</v>
          </cell>
          <cell r="B414"/>
          <cell r="C414">
            <v>0</v>
          </cell>
          <cell r="D414">
            <v>0</v>
          </cell>
          <cell r="E414">
            <v>0</v>
          </cell>
          <cell r="F414" t="str">
            <v xml:space="preserve">REEL TRAILER WIRE/MATL W/SP    </v>
          </cell>
          <cell r="G414">
            <v>270.72500000000002</v>
          </cell>
          <cell r="H414">
            <v>324.87</v>
          </cell>
          <cell r="I414">
            <v>108.27300000000001</v>
          </cell>
          <cell r="J414">
            <v>35.720400000000005</v>
          </cell>
          <cell r="K414">
            <v>0</v>
          </cell>
          <cell r="L414"/>
          <cell r="M414">
            <v>408</v>
          </cell>
          <cell r="N414">
            <v>62.523094688221711</v>
          </cell>
          <cell r="O414">
            <v>74.975767366720518</v>
          </cell>
          <cell r="P414">
            <v>108.27300000000001</v>
          </cell>
          <cell r="Q414">
            <v>178.60200000000003</v>
          </cell>
        </row>
        <row r="415">
          <cell r="A415" t="str">
            <v>22D</v>
          </cell>
          <cell r="B415"/>
          <cell r="C415">
            <v>0</v>
          </cell>
          <cell r="D415">
            <v>0</v>
          </cell>
          <cell r="E415">
            <v>0</v>
          </cell>
          <cell r="F415" t="str">
            <v xml:space="preserve">REEL TRAILER TNDM AX W/BRKS    </v>
          </cell>
          <cell r="G415">
            <v>254.59199999999998</v>
          </cell>
          <cell r="H415">
            <v>596.69999999999993</v>
          </cell>
          <cell r="I415">
            <v>198.9</v>
          </cell>
          <cell r="J415">
            <v>66.024600000000007</v>
          </cell>
          <cell r="K415">
            <v>0</v>
          </cell>
          <cell r="L415"/>
          <cell r="M415">
            <v>409</v>
          </cell>
          <cell r="N415">
            <v>58.79722863741339</v>
          </cell>
          <cell r="O415">
            <v>137.71059312254786</v>
          </cell>
          <cell r="P415">
            <v>198.9</v>
          </cell>
          <cell r="Q415">
            <v>330.12300000000005</v>
          </cell>
        </row>
        <row r="416">
          <cell r="A416" t="str">
            <v>22E</v>
          </cell>
          <cell r="B416"/>
          <cell r="C416">
            <v>0</v>
          </cell>
          <cell r="D416">
            <v>0</v>
          </cell>
          <cell r="E416">
            <v>0</v>
          </cell>
          <cell r="F416" t="str">
            <v xml:space="preserve">REEL TRAILER 1 RL W/BRKS       </v>
          </cell>
          <cell r="G416">
            <v>218.34799999999998</v>
          </cell>
          <cell r="H416">
            <v>393.38000000000005</v>
          </cell>
          <cell r="I416">
            <v>131.01900000000001</v>
          </cell>
          <cell r="J416">
            <v>43.299000000000007</v>
          </cell>
          <cell r="K416">
            <v>0</v>
          </cell>
          <cell r="L416"/>
          <cell r="M416">
            <v>410</v>
          </cell>
          <cell r="N416">
            <v>50.426789838337179</v>
          </cell>
          <cell r="O416">
            <v>90.786983614124168</v>
          </cell>
          <cell r="P416">
            <v>131.01900000000001</v>
          </cell>
          <cell r="Q416">
            <v>216.49500000000003</v>
          </cell>
        </row>
        <row r="417">
          <cell r="A417" t="str">
            <v>22F</v>
          </cell>
          <cell r="B417" t="str">
            <v>SP</v>
          </cell>
          <cell r="C417" t="str">
            <v>T/S</v>
          </cell>
          <cell r="D417">
            <v>0</v>
          </cell>
          <cell r="E417">
            <v>0</v>
          </cell>
          <cell r="F417" t="str">
            <v xml:space="preserve">SP TRL 25T 96-108 LTOF ERL DOT </v>
          </cell>
          <cell r="G417">
            <v>636.25900000000001</v>
          </cell>
          <cell r="H417">
            <v>710.51499999999999</v>
          </cell>
          <cell r="I417">
            <v>236.84399999999999</v>
          </cell>
          <cell r="J417">
            <v>79.019400000000005</v>
          </cell>
          <cell r="K417">
            <v>0</v>
          </cell>
          <cell r="L417"/>
          <cell r="M417">
            <v>411</v>
          </cell>
          <cell r="N417">
            <v>146.94203233256351</v>
          </cell>
          <cell r="O417">
            <v>163.97761366258942</v>
          </cell>
          <cell r="P417">
            <v>236.84399999999999</v>
          </cell>
          <cell r="Q417">
            <v>395.09700000000004</v>
          </cell>
        </row>
        <row r="418">
          <cell r="A418" t="str">
            <v>22G</v>
          </cell>
          <cell r="B418"/>
          <cell r="C418">
            <v>0</v>
          </cell>
          <cell r="D418">
            <v>0</v>
          </cell>
          <cell r="E418">
            <v>0</v>
          </cell>
          <cell r="F418" t="str">
            <v xml:space="preserve">POLY PIPE TRAILER EARLY        </v>
          </cell>
          <cell r="G418">
            <v>160.00399999999999</v>
          </cell>
          <cell r="H418">
            <v>196.46900000000002</v>
          </cell>
          <cell r="I418">
            <v>65.483999999999995</v>
          </cell>
          <cell r="J418">
            <v>21.654600000000002</v>
          </cell>
          <cell r="K418">
            <v>0</v>
          </cell>
          <cell r="L418"/>
          <cell r="M418">
            <v>412</v>
          </cell>
          <cell r="N418">
            <v>36.952424942263278</v>
          </cell>
          <cell r="O418">
            <v>45.342487883683361</v>
          </cell>
          <cell r="P418">
            <v>65.483999999999995</v>
          </cell>
          <cell r="Q418">
            <v>108.27300000000001</v>
          </cell>
        </row>
        <row r="419">
          <cell r="A419" t="str">
            <v>22H</v>
          </cell>
          <cell r="B419"/>
          <cell r="C419">
            <v>0</v>
          </cell>
          <cell r="D419">
            <v>0</v>
          </cell>
          <cell r="E419">
            <v>0</v>
          </cell>
          <cell r="F419" t="str">
            <v xml:space="preserve">REEL TRAILER, SINGLE, SELF     </v>
          </cell>
          <cell r="G419">
            <v>422.77299999999997</v>
          </cell>
          <cell r="H419">
            <v>524.21199999999999</v>
          </cell>
          <cell r="I419">
            <v>174.67500000000001</v>
          </cell>
          <cell r="J419">
            <v>58.445999999999998</v>
          </cell>
          <cell r="K419">
            <v>0</v>
          </cell>
          <cell r="L419"/>
          <cell r="M419">
            <v>413</v>
          </cell>
          <cell r="N419">
            <v>97.638106235565814</v>
          </cell>
          <cell r="O419">
            <v>120.98130625432725</v>
          </cell>
          <cell r="P419">
            <v>174.67500000000001</v>
          </cell>
          <cell r="Q419">
            <v>292.23</v>
          </cell>
        </row>
        <row r="420">
          <cell r="A420" t="str">
            <v>22I</v>
          </cell>
          <cell r="B420"/>
          <cell r="C420">
            <v>0</v>
          </cell>
          <cell r="D420">
            <v>0</v>
          </cell>
          <cell r="E420">
            <v>0</v>
          </cell>
          <cell r="F420" t="str">
            <v xml:space="preserve">4 REEL DIST EARLY              </v>
          </cell>
          <cell r="G420">
            <v>424.32</v>
          </cell>
          <cell r="H420">
            <v>596.69999999999993</v>
          </cell>
          <cell r="I420">
            <v>198.9</v>
          </cell>
          <cell r="J420">
            <v>66.024600000000007</v>
          </cell>
          <cell r="K420">
            <v>0</v>
          </cell>
          <cell r="L420"/>
          <cell r="M420">
            <v>414</v>
          </cell>
          <cell r="N420">
            <v>97.995381062355662</v>
          </cell>
          <cell r="O420">
            <v>137.71059312254786</v>
          </cell>
          <cell r="P420">
            <v>198.9</v>
          </cell>
          <cell r="Q420">
            <v>330.12300000000005</v>
          </cell>
        </row>
        <row r="421">
          <cell r="A421" t="str">
            <v>22J</v>
          </cell>
          <cell r="B421"/>
          <cell r="C421">
            <v>0</v>
          </cell>
          <cell r="D421">
            <v>0</v>
          </cell>
          <cell r="E421">
            <v>0</v>
          </cell>
          <cell r="F421" t="str">
            <v xml:space="preserve">TLR 25T 2RL 96-108 LTOF ER NON </v>
          </cell>
          <cell r="G421">
            <v>432.93900000000002</v>
          </cell>
          <cell r="H421">
            <v>541.22899999999993</v>
          </cell>
          <cell r="I421">
            <v>180.79500000000002</v>
          </cell>
          <cell r="J421">
            <v>60.618600000000001</v>
          </cell>
          <cell r="K421">
            <v>0</v>
          </cell>
          <cell r="L421"/>
          <cell r="M421">
            <v>415</v>
          </cell>
          <cell r="N421">
            <v>99.98591224018476</v>
          </cell>
          <cell r="O421">
            <v>124.90860835448879</v>
          </cell>
          <cell r="P421">
            <v>180.79500000000002</v>
          </cell>
          <cell r="Q421">
            <v>303.09300000000002</v>
          </cell>
        </row>
        <row r="422">
          <cell r="A422" t="str">
            <v>22K</v>
          </cell>
          <cell r="B422"/>
          <cell r="C422">
            <v>0</v>
          </cell>
          <cell r="D422">
            <v>0</v>
          </cell>
          <cell r="E422">
            <v>0</v>
          </cell>
          <cell r="F422" t="str">
            <v xml:space="preserve">SLF PROP 3 RL PWR T/UP TRL     </v>
          </cell>
          <cell r="G422">
            <v>757.80900000000008</v>
          </cell>
          <cell r="H422">
            <v>946.98500000000001</v>
          </cell>
          <cell r="I422">
            <v>315.69</v>
          </cell>
          <cell r="J422">
            <v>104.9988</v>
          </cell>
          <cell r="K422">
            <v>0</v>
          </cell>
          <cell r="L422"/>
          <cell r="M422">
            <v>416</v>
          </cell>
          <cell r="N422">
            <v>175.01362586605083</v>
          </cell>
          <cell r="O422">
            <v>218.55181167782138</v>
          </cell>
          <cell r="P422">
            <v>315.69</v>
          </cell>
          <cell r="Q422">
            <v>524.99400000000003</v>
          </cell>
        </row>
        <row r="423">
          <cell r="A423" t="str">
            <v>22L</v>
          </cell>
          <cell r="B423"/>
          <cell r="C423">
            <v>0</v>
          </cell>
          <cell r="D423">
            <v>0</v>
          </cell>
          <cell r="E423">
            <v>0</v>
          </cell>
          <cell r="F423" t="str">
            <v xml:space="preserve">FIBER SPLICING TRAILER         </v>
          </cell>
          <cell r="G423">
            <v>1136.6030000000001</v>
          </cell>
          <cell r="H423">
            <v>1298.8170000000002</v>
          </cell>
          <cell r="I423">
            <v>432.93900000000002</v>
          </cell>
          <cell r="J423">
            <v>144.33000000000001</v>
          </cell>
          <cell r="K423">
            <v>0</v>
          </cell>
          <cell r="L423"/>
          <cell r="M423">
            <v>417</v>
          </cell>
          <cell r="N423">
            <v>262.49491916859125</v>
          </cell>
          <cell r="O423">
            <v>299.75005769674596</v>
          </cell>
          <cell r="P423">
            <v>432.93900000000002</v>
          </cell>
          <cell r="Q423">
            <v>721.65000000000009</v>
          </cell>
        </row>
        <row r="424">
          <cell r="A424" t="str">
            <v>22M</v>
          </cell>
          <cell r="B424" t="str">
            <v>SP</v>
          </cell>
          <cell r="C424" t="str">
            <v>T/S</v>
          </cell>
          <cell r="D424">
            <v>0</v>
          </cell>
          <cell r="E424">
            <v>0</v>
          </cell>
          <cell r="F424" t="str">
            <v xml:space="preserve">SP TRLR 25T 2RL 96-108 LATE    </v>
          </cell>
          <cell r="G424">
            <v>1220.3619999999999</v>
          </cell>
          <cell r="H424">
            <v>1220.3619999999999</v>
          </cell>
          <cell r="I424">
            <v>406.77600000000007</v>
          </cell>
          <cell r="J424">
            <v>135.83339999999998</v>
          </cell>
          <cell r="K424">
            <v>0</v>
          </cell>
          <cell r="L424"/>
          <cell r="M424">
            <v>418</v>
          </cell>
          <cell r="N424">
            <v>281.83879907621241</v>
          </cell>
          <cell r="O424">
            <v>281.64366489729974</v>
          </cell>
          <cell r="P424">
            <v>406.77600000000007</v>
          </cell>
          <cell r="Q424">
            <v>679.16699999999992</v>
          </cell>
        </row>
        <row r="425">
          <cell r="A425" t="str">
            <v>22N</v>
          </cell>
          <cell r="B425" t="str">
            <v>SP</v>
          </cell>
          <cell r="C425" t="str">
            <v>T/S</v>
          </cell>
          <cell r="D425">
            <v>0</v>
          </cell>
          <cell r="E425">
            <v>0</v>
          </cell>
          <cell r="F425" t="str">
            <v xml:space="preserve">SP TRLR 25T 3 RL 96-108 LATE   </v>
          </cell>
          <cell r="G425">
            <v>1400.6980000000001</v>
          </cell>
          <cell r="H425">
            <v>1400.6980000000001</v>
          </cell>
          <cell r="I425">
            <v>466.90499999999997</v>
          </cell>
          <cell r="J425">
            <v>155.99879999999999</v>
          </cell>
          <cell r="K425">
            <v>0</v>
          </cell>
          <cell r="L425"/>
          <cell r="M425">
            <v>419</v>
          </cell>
          <cell r="N425">
            <v>323.48683602771365</v>
          </cell>
          <cell r="O425">
            <v>323.26286637433651</v>
          </cell>
          <cell r="P425">
            <v>466.90499999999997</v>
          </cell>
          <cell r="Q425">
            <v>779.99399999999991</v>
          </cell>
        </row>
        <row r="426">
          <cell r="A426" t="str">
            <v>22O</v>
          </cell>
          <cell r="B426"/>
          <cell r="C426">
            <v>0</v>
          </cell>
          <cell r="D426">
            <v>0</v>
          </cell>
          <cell r="E426">
            <v>0</v>
          </cell>
          <cell r="F426" t="str">
            <v xml:space="preserve">CARGO TRAILER W/REEL EARLY     </v>
          </cell>
          <cell r="G426">
            <v>196.02700000000002</v>
          </cell>
          <cell r="H426">
            <v>238.45899999999997</v>
          </cell>
          <cell r="I426">
            <v>79.56</v>
          </cell>
          <cell r="J426">
            <v>25.979399999999998</v>
          </cell>
          <cell r="K426">
            <v>0</v>
          </cell>
          <cell r="L426"/>
          <cell r="M426">
            <v>420</v>
          </cell>
          <cell r="N426">
            <v>45.271824480369517</v>
          </cell>
          <cell r="O426">
            <v>55.033233325640424</v>
          </cell>
          <cell r="P426">
            <v>79.56</v>
          </cell>
          <cell r="Q426">
            <v>129.89699999999999</v>
          </cell>
        </row>
        <row r="427">
          <cell r="A427" t="str">
            <v>22P</v>
          </cell>
          <cell r="B427"/>
          <cell r="C427">
            <v>0</v>
          </cell>
          <cell r="D427">
            <v>0</v>
          </cell>
          <cell r="E427">
            <v>0</v>
          </cell>
          <cell r="F427" t="str">
            <v xml:space="preserve">4 REEL DIST LATE               </v>
          </cell>
          <cell r="G427">
            <v>909.41499999999996</v>
          </cell>
          <cell r="H427">
            <v>994.5</v>
          </cell>
          <cell r="I427">
            <v>331.39800000000002</v>
          </cell>
          <cell r="J427">
            <v>110.40479999999999</v>
          </cell>
          <cell r="K427">
            <v>0</v>
          </cell>
          <cell r="L427"/>
          <cell r="M427">
            <v>421</v>
          </cell>
          <cell r="N427">
            <v>210.02655889145495</v>
          </cell>
          <cell r="O427">
            <v>229.51765520424647</v>
          </cell>
          <cell r="P427">
            <v>331.39800000000002</v>
          </cell>
          <cell r="Q427">
            <v>552.024</v>
          </cell>
        </row>
        <row r="428">
          <cell r="A428" t="str">
            <v>22Q</v>
          </cell>
          <cell r="B428"/>
          <cell r="C428">
            <v>0</v>
          </cell>
          <cell r="D428">
            <v>0</v>
          </cell>
          <cell r="E428">
            <v>0</v>
          </cell>
          <cell r="F428" t="str">
            <v xml:space="preserve">CONTAINMENT/REEL TRAILER       </v>
          </cell>
          <cell r="G428">
            <v>323.98600000000005</v>
          </cell>
          <cell r="H428">
            <v>567.96999999999991</v>
          </cell>
          <cell r="I428">
            <v>189.41400000000002</v>
          </cell>
          <cell r="J428">
            <v>62.780999999999999</v>
          </cell>
          <cell r="K428">
            <v>0</v>
          </cell>
          <cell r="L428"/>
          <cell r="M428">
            <v>422</v>
          </cell>
          <cell r="N428">
            <v>74.823556581986153</v>
          </cell>
          <cell r="O428">
            <v>131.08008308331407</v>
          </cell>
          <cell r="P428">
            <v>189.41400000000002</v>
          </cell>
          <cell r="Q428">
            <v>313.90499999999997</v>
          </cell>
        </row>
        <row r="429">
          <cell r="A429" t="str">
            <v>22R</v>
          </cell>
          <cell r="B429"/>
          <cell r="C429">
            <v>0</v>
          </cell>
          <cell r="D429">
            <v>0</v>
          </cell>
          <cell r="E429">
            <v>0</v>
          </cell>
          <cell r="F429" t="str">
            <v xml:space="preserve">3 REEL DISTRIBUTION TLR LATE   </v>
          </cell>
          <cell r="G429">
            <v>487.084</v>
          </cell>
          <cell r="H429">
            <v>730.62600000000009</v>
          </cell>
          <cell r="I429">
            <v>243.57599999999996</v>
          </cell>
          <cell r="J429">
            <v>81.18180000000001</v>
          </cell>
          <cell r="K429">
            <v>0</v>
          </cell>
          <cell r="L429"/>
          <cell r="M429">
            <v>423</v>
          </cell>
          <cell r="N429">
            <v>112.4905311778291</v>
          </cell>
          <cell r="O429">
            <v>168.61897069005309</v>
          </cell>
          <cell r="P429">
            <v>243.57599999999996</v>
          </cell>
          <cell r="Q429">
            <v>405.90900000000005</v>
          </cell>
        </row>
        <row r="430">
          <cell r="A430" t="str">
            <v>22S</v>
          </cell>
          <cell r="B430"/>
          <cell r="C430">
            <v>0</v>
          </cell>
          <cell r="D430">
            <v>0</v>
          </cell>
          <cell r="E430">
            <v>0</v>
          </cell>
          <cell r="F430" t="str">
            <v xml:space="preserve">3 REEL UNDERGROUND STAND       </v>
          </cell>
          <cell r="G430">
            <v>162.214</v>
          </cell>
          <cell r="H430">
            <v>162.214</v>
          </cell>
          <cell r="I430">
            <v>37.433999999999997</v>
          </cell>
          <cell r="J430">
            <v>7.4867999999999997</v>
          </cell>
          <cell r="K430">
            <v>0</v>
          </cell>
          <cell r="L430"/>
          <cell r="M430">
            <v>424</v>
          </cell>
          <cell r="N430">
            <v>37.462817551963049</v>
          </cell>
          <cell r="O430">
            <v>37.436879759981537</v>
          </cell>
          <cell r="P430">
            <v>37.433999999999997</v>
          </cell>
          <cell r="Q430">
            <v>37.433999999999997</v>
          </cell>
        </row>
        <row r="431">
          <cell r="A431" t="str">
            <v>22T</v>
          </cell>
          <cell r="B431"/>
          <cell r="C431">
            <v>0</v>
          </cell>
          <cell r="D431">
            <v>0</v>
          </cell>
          <cell r="E431">
            <v>0</v>
          </cell>
          <cell r="F431" t="str">
            <v xml:space="preserve">REEL STAND                     </v>
          </cell>
          <cell r="G431">
            <v>270.72500000000002</v>
          </cell>
          <cell r="H431">
            <v>270.72500000000002</v>
          </cell>
          <cell r="I431">
            <v>62.475000000000009</v>
          </cell>
          <cell r="J431">
            <v>12.495000000000001</v>
          </cell>
          <cell r="K431">
            <v>0</v>
          </cell>
          <cell r="L431"/>
          <cell r="M431">
            <v>425</v>
          </cell>
          <cell r="N431">
            <v>62.523094688221711</v>
          </cell>
          <cell r="O431">
            <v>62.479806138933768</v>
          </cell>
          <cell r="P431">
            <v>62.475000000000009</v>
          </cell>
          <cell r="Q431">
            <v>62.475000000000009</v>
          </cell>
        </row>
        <row r="432">
          <cell r="A432" t="str">
            <v>22U</v>
          </cell>
          <cell r="B432" t="str">
            <v>SP</v>
          </cell>
          <cell r="C432" t="str">
            <v>T/S</v>
          </cell>
          <cell r="D432">
            <v>0</v>
          </cell>
          <cell r="E432">
            <v>0</v>
          </cell>
          <cell r="F432" t="str">
            <v xml:space="preserve">SP TRAILER 35T 2 REEL 108X85   </v>
          </cell>
          <cell r="G432">
            <v>1190.9690000000001</v>
          </cell>
          <cell r="H432">
            <v>1352.962</v>
          </cell>
          <cell r="I432">
            <v>451.40100000000007</v>
          </cell>
          <cell r="J432">
            <v>150.46019999999999</v>
          </cell>
          <cell r="K432">
            <v>0</v>
          </cell>
          <cell r="L432"/>
          <cell r="M432">
            <v>426</v>
          </cell>
          <cell r="N432">
            <v>275.05057736720556</v>
          </cell>
          <cell r="O432">
            <v>312.24601892453262</v>
          </cell>
          <cell r="P432">
            <v>451.40100000000007</v>
          </cell>
          <cell r="Q432">
            <v>752.30099999999993</v>
          </cell>
        </row>
        <row r="433">
          <cell r="A433" t="str">
            <v>22V</v>
          </cell>
          <cell r="B433"/>
          <cell r="C433" t="str">
            <v>T/S</v>
          </cell>
          <cell r="D433">
            <v>0</v>
          </cell>
          <cell r="E433">
            <v>0</v>
          </cell>
          <cell r="F433" t="str">
            <v xml:space="preserve">POLY PIPE TRAILER LATE         </v>
          </cell>
          <cell r="G433">
            <v>407.96599999999995</v>
          </cell>
          <cell r="H433">
            <v>510.06799999999998</v>
          </cell>
          <cell r="I433">
            <v>169.983</v>
          </cell>
          <cell r="J433">
            <v>57.120000000000005</v>
          </cell>
          <cell r="K433">
            <v>0</v>
          </cell>
          <cell r="L433" t="str">
            <v>NEW ITEM</v>
          </cell>
          <cell r="M433">
            <v>427</v>
          </cell>
          <cell r="N433">
            <v>94.218475750577355</v>
          </cell>
          <cell r="O433">
            <v>117.71705515808908</v>
          </cell>
          <cell r="P433">
            <v>169.983</v>
          </cell>
          <cell r="Q433">
            <v>285.60000000000002</v>
          </cell>
        </row>
        <row r="434">
          <cell r="A434">
            <v>0</v>
          </cell>
          <cell r="B434"/>
          <cell r="C434">
            <v>0</v>
          </cell>
          <cell r="D434">
            <v>0</v>
          </cell>
          <cell r="E434">
            <v>0</v>
          </cell>
          <cell r="F434" t="str">
            <v>HOTSTICK TRAILERS</v>
          </cell>
          <cell r="G434"/>
          <cell r="H434"/>
          <cell r="I434"/>
          <cell r="J434"/>
          <cell r="K434">
            <v>0</v>
          </cell>
          <cell r="L434"/>
          <cell r="M434"/>
          <cell r="N434"/>
          <cell r="O434"/>
          <cell r="P434"/>
          <cell r="Q434"/>
        </row>
        <row r="435">
          <cell r="A435" t="str">
            <v>23A</v>
          </cell>
          <cell r="B435"/>
          <cell r="C435">
            <v>0</v>
          </cell>
          <cell r="D435">
            <v>0</v>
          </cell>
          <cell r="E435">
            <v>0</v>
          </cell>
          <cell r="F435" t="str">
            <v xml:space="preserve">HOTSTICK TRLR SINGLE AXLE ERLY </v>
          </cell>
          <cell r="G435">
            <v>151.38500000000002</v>
          </cell>
          <cell r="H435">
            <v>212.38099999999997</v>
          </cell>
          <cell r="I435">
            <v>70.839000000000013</v>
          </cell>
          <cell r="J435">
            <v>23.817</v>
          </cell>
          <cell r="K435">
            <v>0</v>
          </cell>
          <cell r="L435"/>
          <cell r="M435">
            <v>429</v>
          </cell>
          <cell r="N435">
            <v>34.961893764434187</v>
          </cell>
          <cell r="O435">
            <v>49.014770366951296</v>
          </cell>
          <cell r="P435">
            <v>70.839000000000013</v>
          </cell>
          <cell r="Q435">
            <v>119.08500000000001</v>
          </cell>
        </row>
        <row r="436">
          <cell r="A436" t="str">
            <v>23B</v>
          </cell>
          <cell r="B436"/>
          <cell r="C436">
            <v>0</v>
          </cell>
          <cell r="D436">
            <v>0</v>
          </cell>
          <cell r="E436">
            <v>0</v>
          </cell>
          <cell r="F436" t="str">
            <v xml:space="preserve">HOTSTICK TRLR TNDM AXLE EARLY  </v>
          </cell>
          <cell r="G436">
            <v>187.85</v>
          </cell>
          <cell r="H436">
            <v>301.22300000000001</v>
          </cell>
          <cell r="I436">
            <v>100.419</v>
          </cell>
          <cell r="J436">
            <v>33.558</v>
          </cell>
          <cell r="K436">
            <v>0</v>
          </cell>
          <cell r="L436"/>
          <cell r="M436">
            <v>430</v>
          </cell>
          <cell r="N436">
            <v>43.383371824480371</v>
          </cell>
          <cell r="O436">
            <v>69.518347565197317</v>
          </cell>
          <cell r="P436">
            <v>100.419</v>
          </cell>
          <cell r="Q436">
            <v>167.79</v>
          </cell>
        </row>
        <row r="437">
          <cell r="A437" t="str">
            <v>23C</v>
          </cell>
          <cell r="B437"/>
          <cell r="C437">
            <v>0</v>
          </cell>
          <cell r="D437">
            <v>0</v>
          </cell>
          <cell r="E437">
            <v>0</v>
          </cell>
          <cell r="F437" t="str">
            <v xml:space="preserve">HOTSTICK TRLR TNDM AXLE LATE   </v>
          </cell>
          <cell r="G437">
            <v>361.33500000000004</v>
          </cell>
          <cell r="H437">
            <v>361.33500000000004</v>
          </cell>
          <cell r="I437">
            <v>120.462</v>
          </cell>
          <cell r="J437">
            <v>40.045200000000001</v>
          </cell>
          <cell r="K437">
            <v>0</v>
          </cell>
          <cell r="L437"/>
          <cell r="M437">
            <v>431</v>
          </cell>
          <cell r="N437">
            <v>83.449191685912254</v>
          </cell>
          <cell r="O437">
            <v>83.391414724209554</v>
          </cell>
          <cell r="P437">
            <v>120.462</v>
          </cell>
          <cell r="Q437">
            <v>200.226</v>
          </cell>
        </row>
        <row r="438">
          <cell r="A438" t="str">
            <v>23D</v>
          </cell>
          <cell r="B438"/>
          <cell r="C438">
            <v>0</v>
          </cell>
          <cell r="D438">
            <v>0</v>
          </cell>
          <cell r="E438">
            <v>0</v>
          </cell>
          <cell r="F438" t="str">
            <v xml:space="preserve">HOTSTICK TRLR W/TOOLING LATE   </v>
          </cell>
          <cell r="G438">
            <v>1190.9690000000001</v>
          </cell>
          <cell r="H438">
            <v>1461.4729999999997</v>
          </cell>
          <cell r="I438">
            <v>487.10100000000006</v>
          </cell>
          <cell r="J438">
            <v>162.36360000000002</v>
          </cell>
          <cell r="K438">
            <v>0</v>
          </cell>
          <cell r="L438"/>
          <cell r="M438">
            <v>432</v>
          </cell>
          <cell r="N438">
            <v>275.05057736720556</v>
          </cell>
          <cell r="O438">
            <v>337.28894530348481</v>
          </cell>
          <cell r="P438">
            <v>487.10100000000006</v>
          </cell>
          <cell r="Q438">
            <v>811.8180000000001</v>
          </cell>
        </row>
        <row r="439">
          <cell r="A439" t="str">
            <v>23E</v>
          </cell>
          <cell r="B439" t="str">
            <v>SP</v>
          </cell>
          <cell r="C439">
            <v>0</v>
          </cell>
          <cell r="D439">
            <v>0</v>
          </cell>
          <cell r="E439">
            <v>0</v>
          </cell>
          <cell r="F439" t="str">
            <v xml:space="preserve">SP PHASE RAISER TRAILER LATE   </v>
          </cell>
          <cell r="G439">
            <v>1872.7539999999999</v>
          </cell>
          <cell r="H439">
            <v>1872.7539999999999</v>
          </cell>
          <cell r="I439">
            <v>624.24</v>
          </cell>
          <cell r="J439">
            <v>208.08</v>
          </cell>
          <cell r="K439">
            <v>0</v>
          </cell>
          <cell r="L439"/>
          <cell r="M439">
            <v>433</v>
          </cell>
          <cell r="N439">
            <v>432.50669745958425</v>
          </cell>
          <cell r="O439">
            <v>432.20724671128545</v>
          </cell>
          <cell r="P439">
            <v>624.24</v>
          </cell>
          <cell r="Q439">
            <v>1040.4000000000001</v>
          </cell>
        </row>
        <row r="440">
          <cell r="A440" t="str">
            <v>23F</v>
          </cell>
          <cell r="B440" t="str">
            <v>SP</v>
          </cell>
          <cell r="C440">
            <v>0</v>
          </cell>
          <cell r="D440">
            <v>0</v>
          </cell>
          <cell r="E440">
            <v>0</v>
          </cell>
          <cell r="F440" t="str">
            <v xml:space="preserve">SP BARE HAND KIT               </v>
          </cell>
          <cell r="G440">
            <v>1019.915</v>
          </cell>
          <cell r="H440">
            <v>1019.915</v>
          </cell>
          <cell r="I440">
            <v>340.017</v>
          </cell>
          <cell r="J440">
            <v>113.22</v>
          </cell>
          <cell r="K440">
            <v>0</v>
          </cell>
          <cell r="L440"/>
          <cell r="M440">
            <v>434</v>
          </cell>
          <cell r="N440">
            <v>235.54618937644341</v>
          </cell>
          <cell r="O440">
            <v>235.38310639279942</v>
          </cell>
          <cell r="P440">
            <v>340.017</v>
          </cell>
          <cell r="Q440">
            <v>566.1</v>
          </cell>
        </row>
        <row r="441">
          <cell r="A441">
            <v>0</v>
          </cell>
          <cell r="B441"/>
          <cell r="C441">
            <v>0</v>
          </cell>
          <cell r="D441">
            <v>0</v>
          </cell>
          <cell r="E441">
            <v>0</v>
          </cell>
          <cell r="F441"/>
          <cell r="G441"/>
          <cell r="H441"/>
          <cell r="I441"/>
          <cell r="J441"/>
          <cell r="K441">
            <v>0</v>
          </cell>
          <cell r="L441"/>
          <cell r="M441"/>
          <cell r="N441"/>
          <cell r="O441"/>
          <cell r="P441"/>
          <cell r="Q441"/>
        </row>
        <row r="442">
          <cell r="A442">
            <v>0</v>
          </cell>
          <cell r="B442"/>
          <cell r="C442">
            <v>0</v>
          </cell>
          <cell r="D442">
            <v>0</v>
          </cell>
          <cell r="E442">
            <v>0</v>
          </cell>
          <cell r="F442" t="str">
            <v>TRAILERS (EQUIP &amp; MATERIAL)</v>
          </cell>
          <cell r="G442"/>
          <cell r="H442"/>
          <cell r="I442"/>
          <cell r="J442"/>
          <cell r="K442">
            <v>0</v>
          </cell>
          <cell r="L442"/>
          <cell r="M442"/>
          <cell r="N442"/>
          <cell r="O442"/>
          <cell r="P442"/>
          <cell r="Q442"/>
        </row>
        <row r="443">
          <cell r="A443" t="str">
            <v>241</v>
          </cell>
          <cell r="B443"/>
          <cell r="C443">
            <v>0</v>
          </cell>
          <cell r="D443">
            <v>0</v>
          </cell>
          <cell r="E443">
            <v>0</v>
          </cell>
          <cell r="F443" t="str">
            <v xml:space="preserve">FLATBED GOOSENECK TRAILER      </v>
          </cell>
          <cell r="G443">
            <v>255.03399999999999</v>
          </cell>
          <cell r="H443">
            <v>356.91499999999996</v>
          </cell>
          <cell r="I443">
            <v>118.98299999999999</v>
          </cell>
          <cell r="J443">
            <v>39.78</v>
          </cell>
          <cell r="K443">
            <v>0</v>
          </cell>
          <cell r="L443" t="str">
            <v>NEW ITEM</v>
          </cell>
          <cell r="M443">
            <v>437</v>
          </cell>
          <cell r="N443">
            <v>58.899307159353349</v>
          </cell>
          <cell r="O443">
            <v>82.371336256635118</v>
          </cell>
          <cell r="P443">
            <v>118.98299999999999</v>
          </cell>
          <cell r="Q443">
            <v>198.9</v>
          </cell>
        </row>
        <row r="444">
          <cell r="A444" t="str">
            <v>242</v>
          </cell>
          <cell r="B444" t="str">
            <v>SP</v>
          </cell>
          <cell r="C444">
            <v>0</v>
          </cell>
          <cell r="D444">
            <v>0</v>
          </cell>
          <cell r="E444">
            <v>0</v>
          </cell>
          <cell r="F444" t="str">
            <v xml:space="preserve">SP WELDING TRAILER W/WELDER    </v>
          </cell>
          <cell r="G444">
            <v>356.91499999999996</v>
          </cell>
          <cell r="H444">
            <v>407.96599999999995</v>
          </cell>
          <cell r="I444">
            <v>136.017</v>
          </cell>
          <cell r="J444">
            <v>44.88</v>
          </cell>
          <cell r="K444">
            <v>0</v>
          </cell>
          <cell r="L444" t="str">
            <v>NEW ITEM</v>
          </cell>
          <cell r="M444">
            <v>438</v>
          </cell>
          <cell r="N444">
            <v>82.428406466512698</v>
          </cell>
          <cell r="O444">
            <v>94.153242557119768</v>
          </cell>
          <cell r="P444">
            <v>136.017</v>
          </cell>
          <cell r="Q444">
            <v>224.4</v>
          </cell>
        </row>
        <row r="445">
          <cell r="A445" t="str">
            <v>24A</v>
          </cell>
          <cell r="B445"/>
          <cell r="C445">
            <v>0</v>
          </cell>
          <cell r="D445">
            <v>0</v>
          </cell>
          <cell r="E445">
            <v>0</v>
          </cell>
          <cell r="F445" t="str">
            <v xml:space="preserve">F/B EQUIP TRLR 1/2-4T PINTLE   </v>
          </cell>
          <cell r="G445">
            <v>253.26600000000005</v>
          </cell>
          <cell r="H445">
            <v>370.61699999999996</v>
          </cell>
          <cell r="I445">
            <v>123.624</v>
          </cell>
          <cell r="J445">
            <v>41.136600000000001</v>
          </cell>
          <cell r="K445">
            <v>0</v>
          </cell>
          <cell r="L445"/>
          <cell r="M445">
            <v>439</v>
          </cell>
          <cell r="N445">
            <v>58.490993071593543</v>
          </cell>
          <cell r="O445">
            <v>85.533579506115842</v>
          </cell>
          <cell r="P445">
            <v>123.624</v>
          </cell>
          <cell r="Q445">
            <v>205.68299999999999</v>
          </cell>
        </row>
        <row r="446">
          <cell r="A446" t="str">
            <v>24B</v>
          </cell>
          <cell r="B446"/>
          <cell r="C446">
            <v>0</v>
          </cell>
          <cell r="D446">
            <v>0</v>
          </cell>
          <cell r="E446">
            <v>0</v>
          </cell>
          <cell r="F446" t="str">
            <v xml:space="preserve">F/B EQUIP TRLR 5-10T PNTL ERLY </v>
          </cell>
          <cell r="G446">
            <v>290.17300000000006</v>
          </cell>
          <cell r="H446">
            <v>386.30799999999999</v>
          </cell>
          <cell r="I446">
            <v>128.87700000000001</v>
          </cell>
          <cell r="J446">
            <v>43.299000000000007</v>
          </cell>
          <cell r="K446">
            <v>0</v>
          </cell>
          <cell r="L446"/>
          <cell r="M446">
            <v>440</v>
          </cell>
          <cell r="N446">
            <v>67.014549653579692</v>
          </cell>
          <cell r="O446">
            <v>89.154858066005076</v>
          </cell>
          <cell r="P446">
            <v>128.87700000000001</v>
          </cell>
          <cell r="Q446">
            <v>216.49500000000003</v>
          </cell>
        </row>
        <row r="447">
          <cell r="A447" t="str">
            <v>24C</v>
          </cell>
          <cell r="B447"/>
          <cell r="C447">
            <v>0</v>
          </cell>
          <cell r="D447">
            <v>0</v>
          </cell>
          <cell r="E447">
            <v>0</v>
          </cell>
          <cell r="F447" t="str">
            <v xml:space="preserve">F/B EQUIP TLR 25-35T LWBY ERLY </v>
          </cell>
          <cell r="G447">
            <v>584.54499999999996</v>
          </cell>
          <cell r="H447">
            <v>653.49699999999996</v>
          </cell>
          <cell r="I447">
            <v>217.87199999999999</v>
          </cell>
          <cell r="J447">
            <v>72.521999999999991</v>
          </cell>
          <cell r="K447">
            <v>0</v>
          </cell>
          <cell r="L447"/>
          <cell r="M447">
            <v>441</v>
          </cell>
          <cell r="N447">
            <v>134.9988452655889</v>
          </cell>
          <cell r="O447">
            <v>150.81860143087928</v>
          </cell>
          <cell r="P447">
            <v>217.87199999999999</v>
          </cell>
          <cell r="Q447">
            <v>362.60999999999996</v>
          </cell>
        </row>
        <row r="448">
          <cell r="A448" t="str">
            <v>24D</v>
          </cell>
          <cell r="B448"/>
          <cell r="C448">
            <v>0</v>
          </cell>
          <cell r="D448">
            <v>0</v>
          </cell>
          <cell r="E448">
            <v>0</v>
          </cell>
          <cell r="F448" t="str">
            <v xml:space="preserve">F/B EQUIP TRLR 40-45T LOWBOY   </v>
          </cell>
          <cell r="G448">
            <v>674.05</v>
          </cell>
          <cell r="H448">
            <v>947.64800000000002</v>
          </cell>
          <cell r="I448">
            <v>315.94500000000005</v>
          </cell>
          <cell r="J448">
            <v>104.9988</v>
          </cell>
          <cell r="K448">
            <v>0</v>
          </cell>
          <cell r="L448"/>
          <cell r="M448">
            <v>442</v>
          </cell>
          <cell r="N448">
            <v>155.66974595842956</v>
          </cell>
          <cell r="O448">
            <v>218.70482344795752</v>
          </cell>
          <cell r="P448">
            <v>315.94500000000005</v>
          </cell>
          <cell r="Q448">
            <v>524.99400000000003</v>
          </cell>
        </row>
        <row r="449">
          <cell r="A449" t="str">
            <v>24E</v>
          </cell>
          <cell r="B449"/>
          <cell r="C449">
            <v>0</v>
          </cell>
          <cell r="D449">
            <v>0</v>
          </cell>
          <cell r="E449">
            <v>0</v>
          </cell>
          <cell r="F449" t="str">
            <v xml:space="preserve">EQUIP TRLR PINTLE 11-15T       </v>
          </cell>
          <cell r="G449">
            <v>432.93900000000002</v>
          </cell>
          <cell r="H449">
            <v>649.298</v>
          </cell>
          <cell r="I449">
            <v>216.49500000000003</v>
          </cell>
          <cell r="J449">
            <v>72.521999999999991</v>
          </cell>
          <cell r="K449">
            <v>0</v>
          </cell>
          <cell r="L449"/>
          <cell r="M449">
            <v>443</v>
          </cell>
          <cell r="N449">
            <v>99.98591224018476</v>
          </cell>
          <cell r="O449">
            <v>149.84952688668358</v>
          </cell>
          <cell r="P449">
            <v>216.49500000000003</v>
          </cell>
          <cell r="Q449">
            <v>362.60999999999996</v>
          </cell>
        </row>
        <row r="450">
          <cell r="A450" t="str">
            <v>24F</v>
          </cell>
          <cell r="B450"/>
          <cell r="C450">
            <v>0</v>
          </cell>
          <cell r="D450">
            <v>0</v>
          </cell>
          <cell r="E450">
            <v>0</v>
          </cell>
          <cell r="F450" t="str">
            <v xml:space="preserve">EQ TRAILER 10T GOOSENECK LATE  </v>
          </cell>
          <cell r="G450">
            <v>420.56300000000005</v>
          </cell>
          <cell r="H450">
            <v>670.29300000000001</v>
          </cell>
          <cell r="I450">
            <v>223.53300000000002</v>
          </cell>
          <cell r="J450">
            <v>74.694600000000008</v>
          </cell>
          <cell r="K450">
            <v>0</v>
          </cell>
          <cell r="L450"/>
          <cell r="M450">
            <v>444</v>
          </cell>
          <cell r="N450">
            <v>97.127713625866065</v>
          </cell>
          <cell r="O450">
            <v>154.69489960766211</v>
          </cell>
          <cell r="P450">
            <v>223.53300000000002</v>
          </cell>
          <cell r="Q450">
            <v>373.47300000000007</v>
          </cell>
        </row>
        <row r="451">
          <cell r="A451" t="str">
            <v>24G</v>
          </cell>
          <cell r="B451"/>
          <cell r="C451">
            <v>0</v>
          </cell>
          <cell r="D451">
            <v>0</v>
          </cell>
          <cell r="E451">
            <v>0</v>
          </cell>
          <cell r="F451" t="str">
            <v xml:space="preserve">LOOP CUTTER TRAILER            </v>
          </cell>
          <cell r="G451">
            <v>117.13</v>
          </cell>
          <cell r="H451">
            <v>117.13</v>
          </cell>
          <cell r="I451">
            <v>27.029999999999998</v>
          </cell>
          <cell r="J451">
            <v>5.4059999999999997</v>
          </cell>
          <cell r="K451">
            <v>0</v>
          </cell>
          <cell r="L451"/>
          <cell r="M451">
            <v>445</v>
          </cell>
          <cell r="N451">
            <v>27.050808314087757</v>
          </cell>
          <cell r="O451">
            <v>27.032079390722362</v>
          </cell>
          <cell r="P451">
            <v>27.029999999999998</v>
          </cell>
          <cell r="Q451">
            <v>27.029999999999998</v>
          </cell>
        </row>
        <row r="452">
          <cell r="A452" t="str">
            <v>24H</v>
          </cell>
          <cell r="B452"/>
          <cell r="C452">
            <v>0</v>
          </cell>
          <cell r="D452">
            <v>0</v>
          </cell>
          <cell r="E452">
            <v>0</v>
          </cell>
          <cell r="F452" t="str">
            <v xml:space="preserve">F/B EQUIP TRLR 5-10T PNTL LATE </v>
          </cell>
          <cell r="G452">
            <v>416.80600000000004</v>
          </cell>
          <cell r="H452">
            <v>634.71199999999999</v>
          </cell>
          <cell r="I452">
            <v>211.59899999999999</v>
          </cell>
          <cell r="J452">
            <v>70.3596</v>
          </cell>
          <cell r="K452">
            <v>0</v>
          </cell>
          <cell r="L452"/>
          <cell r="M452">
            <v>446</v>
          </cell>
          <cell r="N452">
            <v>96.260046189376453</v>
          </cell>
          <cell r="O452">
            <v>146.48326794368796</v>
          </cell>
          <cell r="P452">
            <v>211.59899999999999</v>
          </cell>
          <cell r="Q452">
            <v>351.798</v>
          </cell>
        </row>
        <row r="453">
          <cell r="A453" t="str">
            <v>24I</v>
          </cell>
          <cell r="B453"/>
          <cell r="C453">
            <v>0</v>
          </cell>
          <cell r="D453">
            <v>0</v>
          </cell>
          <cell r="E453">
            <v>0</v>
          </cell>
          <cell r="F453" t="str">
            <v xml:space="preserve">20T PINTLE EQUIP TRAILER EARLY </v>
          </cell>
          <cell r="G453">
            <v>387.85500000000002</v>
          </cell>
          <cell r="H453">
            <v>426.30899999999997</v>
          </cell>
          <cell r="I453">
            <v>142.137</v>
          </cell>
          <cell r="J453">
            <v>47.634</v>
          </cell>
          <cell r="K453">
            <v>0</v>
          </cell>
          <cell r="L453"/>
          <cell r="M453">
            <v>447</v>
          </cell>
          <cell r="N453">
            <v>89.573903002309478</v>
          </cell>
          <cell r="O453">
            <v>98.386568197553643</v>
          </cell>
          <cell r="P453">
            <v>142.137</v>
          </cell>
          <cell r="Q453">
            <v>238.17000000000002</v>
          </cell>
        </row>
        <row r="454">
          <cell r="A454" t="str">
            <v>24J</v>
          </cell>
          <cell r="B454"/>
          <cell r="C454">
            <v>0</v>
          </cell>
          <cell r="D454">
            <v>0</v>
          </cell>
          <cell r="E454">
            <v>0</v>
          </cell>
          <cell r="F454" t="str">
            <v xml:space="preserve">3 AXLE LOWBOY LATE             </v>
          </cell>
          <cell r="G454">
            <v>1012.4010000000002</v>
          </cell>
          <cell r="H454">
            <v>1181.0240000000001</v>
          </cell>
          <cell r="I454">
            <v>393.51599999999996</v>
          </cell>
          <cell r="J454">
            <v>130.97819999999999</v>
          </cell>
          <cell r="K454">
            <v>0</v>
          </cell>
          <cell r="L454"/>
          <cell r="M454">
            <v>448</v>
          </cell>
          <cell r="N454">
            <v>233.81085450346424</v>
          </cell>
          <cell r="O454">
            <v>272.56496653588738</v>
          </cell>
          <cell r="P454">
            <v>393.51599999999996</v>
          </cell>
          <cell r="Q454">
            <v>654.89099999999996</v>
          </cell>
        </row>
        <row r="455">
          <cell r="A455" t="str">
            <v>24K</v>
          </cell>
          <cell r="B455"/>
          <cell r="C455">
            <v>0</v>
          </cell>
          <cell r="D455">
            <v>0</v>
          </cell>
          <cell r="E455">
            <v>0</v>
          </cell>
          <cell r="F455" t="str">
            <v xml:space="preserve">FLATBED TRAILER LATE           </v>
          </cell>
          <cell r="G455">
            <v>438.24299999999994</v>
          </cell>
          <cell r="H455">
            <v>539.90300000000002</v>
          </cell>
          <cell r="I455">
            <v>179.97900000000001</v>
          </cell>
          <cell r="J455">
            <v>59.527200000000001</v>
          </cell>
          <cell r="K455">
            <v>0</v>
          </cell>
          <cell r="L455"/>
          <cell r="M455">
            <v>449</v>
          </cell>
          <cell r="N455">
            <v>101.21085450346419</v>
          </cell>
          <cell r="O455">
            <v>124.60258481421647</v>
          </cell>
          <cell r="P455">
            <v>179.97900000000001</v>
          </cell>
          <cell r="Q455">
            <v>297.63600000000002</v>
          </cell>
        </row>
        <row r="456">
          <cell r="A456" t="str">
            <v>24L</v>
          </cell>
          <cell r="B456"/>
          <cell r="C456">
            <v>0</v>
          </cell>
          <cell r="D456">
            <v>0</v>
          </cell>
          <cell r="E456">
            <v>0</v>
          </cell>
          <cell r="F456" t="str">
            <v xml:space="preserve">FLATBED EXT. 40'-70' EARLY     </v>
          </cell>
          <cell r="G456">
            <v>484.87400000000002</v>
          </cell>
          <cell r="H456">
            <v>565.7600000000001</v>
          </cell>
          <cell r="I456">
            <v>188.64900000000003</v>
          </cell>
          <cell r="J456">
            <v>62.780999999999999</v>
          </cell>
          <cell r="K456">
            <v>0</v>
          </cell>
          <cell r="L456"/>
          <cell r="M456">
            <v>450</v>
          </cell>
          <cell r="N456">
            <v>111.98013856812933</v>
          </cell>
          <cell r="O456">
            <v>130.57004384952691</v>
          </cell>
          <cell r="P456">
            <v>188.64900000000003</v>
          </cell>
          <cell r="Q456">
            <v>313.90499999999997</v>
          </cell>
        </row>
        <row r="457">
          <cell r="A457" t="str">
            <v>24M</v>
          </cell>
          <cell r="B457"/>
          <cell r="C457">
            <v>0</v>
          </cell>
          <cell r="D457">
            <v>0</v>
          </cell>
          <cell r="E457">
            <v>0</v>
          </cell>
          <cell r="F457" t="str">
            <v xml:space="preserve">FLATBED TRAILER EARLY          </v>
          </cell>
          <cell r="G457">
            <v>402.44100000000003</v>
          </cell>
          <cell r="H457">
            <v>429.62400000000002</v>
          </cell>
          <cell r="I457">
            <v>143.25900000000001</v>
          </cell>
          <cell r="J457">
            <v>47.634</v>
          </cell>
          <cell r="K457">
            <v>0</v>
          </cell>
          <cell r="L457"/>
          <cell r="M457">
            <v>451</v>
          </cell>
          <cell r="N457">
            <v>92.942494226327952</v>
          </cell>
          <cell r="O457">
            <v>99.151627048234474</v>
          </cell>
          <cell r="P457">
            <v>143.25900000000001</v>
          </cell>
          <cell r="Q457">
            <v>238.17000000000002</v>
          </cell>
        </row>
        <row r="458">
          <cell r="A458" t="str">
            <v>24N</v>
          </cell>
          <cell r="B458"/>
          <cell r="C458">
            <v>0</v>
          </cell>
          <cell r="D458">
            <v>0</v>
          </cell>
          <cell r="E458">
            <v>0</v>
          </cell>
          <cell r="F458" t="str">
            <v xml:space="preserve">FLATBED MATERIAL TRAILER       </v>
          </cell>
          <cell r="G458">
            <v>181.88300000000001</v>
          </cell>
          <cell r="H458">
            <v>227.18799999999999</v>
          </cell>
          <cell r="I458">
            <v>75.786000000000001</v>
          </cell>
          <cell r="J458">
            <v>24.898199999999999</v>
          </cell>
          <cell r="K458">
            <v>0</v>
          </cell>
          <cell r="L458"/>
          <cell r="M458">
            <v>452</v>
          </cell>
          <cell r="N458">
            <v>42.005311778290995</v>
          </cell>
          <cell r="O458">
            <v>52.432033233325633</v>
          </cell>
          <cell r="P458">
            <v>75.786000000000001</v>
          </cell>
          <cell r="Q458">
            <v>124.491</v>
          </cell>
        </row>
        <row r="459">
          <cell r="A459" t="str">
            <v>24O</v>
          </cell>
          <cell r="B459"/>
          <cell r="C459">
            <v>0</v>
          </cell>
          <cell r="D459">
            <v>0</v>
          </cell>
          <cell r="E459">
            <v>0</v>
          </cell>
          <cell r="F459" t="str">
            <v xml:space="preserve">ATV TRAILER                    </v>
          </cell>
          <cell r="G459">
            <v>171.71699999999998</v>
          </cell>
          <cell r="H459">
            <v>182.10400000000001</v>
          </cell>
          <cell r="I459">
            <v>60.69</v>
          </cell>
          <cell r="J459">
            <v>19.767599999999998</v>
          </cell>
          <cell r="K459">
            <v>0</v>
          </cell>
          <cell r="L459"/>
          <cell r="M459">
            <v>453</v>
          </cell>
          <cell r="N459">
            <v>39.65750577367205</v>
          </cell>
          <cell r="O459">
            <v>42.02723286406647</v>
          </cell>
          <cell r="P459">
            <v>60.69</v>
          </cell>
          <cell r="Q459">
            <v>98.837999999999994</v>
          </cell>
        </row>
        <row r="460">
          <cell r="A460" t="str">
            <v>24P</v>
          </cell>
          <cell r="B460"/>
          <cell r="C460">
            <v>0</v>
          </cell>
          <cell r="D460">
            <v>0</v>
          </cell>
          <cell r="E460">
            <v>0</v>
          </cell>
          <cell r="F460" t="str">
            <v xml:space="preserve">16'TO 20' UTILITY TRLR         </v>
          </cell>
          <cell r="G460">
            <v>313.15699999999998</v>
          </cell>
          <cell r="H460">
            <v>344.98099999999999</v>
          </cell>
          <cell r="I460">
            <v>114.95400000000001</v>
          </cell>
          <cell r="J460">
            <v>38.199000000000005</v>
          </cell>
          <cell r="K460">
            <v>0</v>
          </cell>
          <cell r="L460"/>
          <cell r="M460">
            <v>454</v>
          </cell>
          <cell r="N460">
            <v>72.322632794457263</v>
          </cell>
          <cell r="O460">
            <v>79.61712439418416</v>
          </cell>
          <cell r="P460">
            <v>114.95400000000001</v>
          </cell>
          <cell r="Q460">
            <v>190.99500000000003</v>
          </cell>
        </row>
        <row r="461">
          <cell r="A461" t="str">
            <v>24R</v>
          </cell>
          <cell r="B461"/>
          <cell r="C461">
            <v>0</v>
          </cell>
          <cell r="D461">
            <v>0</v>
          </cell>
          <cell r="E461">
            <v>0</v>
          </cell>
          <cell r="F461" t="str">
            <v xml:space="preserve">20T PINTLE EQUIP TRLR LATE     </v>
          </cell>
          <cell r="G461">
            <v>636.25900000000001</v>
          </cell>
          <cell r="H461">
            <v>681.56399999999996</v>
          </cell>
          <cell r="I461">
            <v>227.30699999999999</v>
          </cell>
          <cell r="J461">
            <v>75.775800000000004</v>
          </cell>
          <cell r="K461">
            <v>0</v>
          </cell>
          <cell r="L461"/>
          <cell r="M461">
            <v>455</v>
          </cell>
          <cell r="N461">
            <v>146.94203233256351</v>
          </cell>
          <cell r="O461">
            <v>157.29609969997691</v>
          </cell>
          <cell r="P461">
            <v>227.30699999999999</v>
          </cell>
          <cell r="Q461">
            <v>378.87900000000002</v>
          </cell>
        </row>
        <row r="462">
          <cell r="A462" t="str">
            <v>24S</v>
          </cell>
          <cell r="B462"/>
          <cell r="C462">
            <v>0</v>
          </cell>
          <cell r="D462">
            <v>0</v>
          </cell>
          <cell r="E462">
            <v>0</v>
          </cell>
          <cell r="F462" t="str">
            <v xml:space="preserve">FLATBED EXT. 40'-70' LATE      </v>
          </cell>
          <cell r="G462">
            <v>743.00199999999995</v>
          </cell>
          <cell r="H462">
            <v>817.25799999999992</v>
          </cell>
          <cell r="I462">
            <v>272.39099999999996</v>
          </cell>
          <cell r="J462">
            <v>91.259399999999999</v>
          </cell>
          <cell r="K462">
            <v>0</v>
          </cell>
          <cell r="L462"/>
          <cell r="M462">
            <v>456</v>
          </cell>
          <cell r="N462">
            <v>171.59399538106234</v>
          </cell>
          <cell r="O462">
            <v>188.61250865451186</v>
          </cell>
          <cell r="P462">
            <v>272.39099999999996</v>
          </cell>
          <cell r="Q462">
            <v>456.29700000000003</v>
          </cell>
        </row>
        <row r="463">
          <cell r="A463" t="str">
            <v>24T</v>
          </cell>
          <cell r="B463"/>
          <cell r="C463">
            <v>0</v>
          </cell>
          <cell r="D463">
            <v>0</v>
          </cell>
          <cell r="E463">
            <v>0</v>
          </cell>
          <cell r="F463" t="str">
            <v xml:space="preserve">F/B EQUIP TRLR 25-35T LWBY LAT </v>
          </cell>
          <cell r="G463">
            <v>878.91700000000003</v>
          </cell>
          <cell r="H463">
            <v>920.68599999999981</v>
          </cell>
          <cell r="I463">
            <v>306.81599999999997</v>
          </cell>
          <cell r="J463">
            <v>101.7552</v>
          </cell>
          <cell r="K463">
            <v>0</v>
          </cell>
          <cell r="L463"/>
          <cell r="M463">
            <v>457</v>
          </cell>
          <cell r="N463">
            <v>202.98314087759815</v>
          </cell>
          <cell r="O463">
            <v>212.48234479575348</v>
          </cell>
          <cell r="P463">
            <v>306.81599999999997</v>
          </cell>
          <cell r="Q463">
            <v>508.77600000000001</v>
          </cell>
        </row>
        <row r="464">
          <cell r="A464" t="str">
            <v>24U</v>
          </cell>
          <cell r="B464"/>
          <cell r="C464">
            <v>0</v>
          </cell>
          <cell r="D464">
            <v>0</v>
          </cell>
          <cell r="E464">
            <v>0</v>
          </cell>
          <cell r="F464" t="str">
            <v xml:space="preserve">16-18' WELLS CARGO TRLR LATE   </v>
          </cell>
          <cell r="G464">
            <v>272.714</v>
          </cell>
          <cell r="H464">
            <v>352.49499999999995</v>
          </cell>
          <cell r="I464">
            <v>117.402</v>
          </cell>
          <cell r="J464">
            <v>38.964000000000006</v>
          </cell>
          <cell r="K464">
            <v>0</v>
          </cell>
          <cell r="L464"/>
          <cell r="M464">
            <v>458</v>
          </cell>
          <cell r="N464">
            <v>62.982448036951503</v>
          </cell>
          <cell r="O464">
            <v>81.351257789060682</v>
          </cell>
          <cell r="P464">
            <v>117.402</v>
          </cell>
          <cell r="Q464">
            <v>194.82000000000002</v>
          </cell>
        </row>
        <row r="465">
          <cell r="A465" t="str">
            <v>24V</v>
          </cell>
          <cell r="B465"/>
          <cell r="C465">
            <v>0</v>
          </cell>
          <cell r="D465">
            <v>0</v>
          </cell>
          <cell r="E465">
            <v>0</v>
          </cell>
          <cell r="F465" t="str">
            <v xml:space="preserve">55 TON RGN LOWBOY              </v>
          </cell>
          <cell r="G465">
            <v>1519.817</v>
          </cell>
          <cell r="H465">
            <v>2045.7969999999998</v>
          </cell>
          <cell r="I465">
            <v>681.92100000000005</v>
          </cell>
          <cell r="J465">
            <v>227.30699999999999</v>
          </cell>
          <cell r="K465">
            <v>0</v>
          </cell>
          <cell r="L465"/>
          <cell r="M465">
            <v>459</v>
          </cell>
          <cell r="N465">
            <v>350.99699769053115</v>
          </cell>
          <cell r="O465">
            <v>472.1433187168243</v>
          </cell>
          <cell r="P465">
            <v>681.92100000000005</v>
          </cell>
          <cell r="Q465">
            <v>1136.5349999999999</v>
          </cell>
        </row>
        <row r="466">
          <cell r="A466" t="str">
            <v>24W</v>
          </cell>
          <cell r="B466"/>
          <cell r="C466">
            <v>0</v>
          </cell>
          <cell r="D466">
            <v>0</v>
          </cell>
          <cell r="E466">
            <v>0</v>
          </cell>
          <cell r="F466" t="str">
            <v xml:space="preserve">48'-53' STEPDECK TRAILER LATE  </v>
          </cell>
          <cell r="G466">
            <v>541.22899999999993</v>
          </cell>
          <cell r="H466">
            <v>622.33600000000001</v>
          </cell>
          <cell r="I466">
            <v>207.46800000000002</v>
          </cell>
          <cell r="J466">
            <v>69.155999999999992</v>
          </cell>
          <cell r="K466">
            <v>0</v>
          </cell>
          <cell r="L466"/>
          <cell r="M466">
            <v>460</v>
          </cell>
          <cell r="N466">
            <v>124.99515011547342</v>
          </cell>
          <cell r="O466">
            <v>143.62704823447956</v>
          </cell>
          <cell r="P466">
            <v>207.46800000000002</v>
          </cell>
          <cell r="Q466">
            <v>345.78</v>
          </cell>
        </row>
        <row r="467">
          <cell r="A467" t="str">
            <v>24X</v>
          </cell>
          <cell r="B467"/>
          <cell r="C467">
            <v>0</v>
          </cell>
          <cell r="D467">
            <v>0</v>
          </cell>
          <cell r="E467">
            <v>0</v>
          </cell>
          <cell r="F467" t="str">
            <v xml:space="preserve">3 YARD DUMP TRAILER LATE       </v>
          </cell>
          <cell r="G467">
            <v>189.39700000000002</v>
          </cell>
          <cell r="H467">
            <v>270.72500000000002</v>
          </cell>
          <cell r="I467">
            <v>90.219000000000008</v>
          </cell>
          <cell r="J467">
            <v>30.304200000000002</v>
          </cell>
          <cell r="K467">
            <v>0</v>
          </cell>
          <cell r="L467"/>
          <cell r="M467">
            <v>461</v>
          </cell>
          <cell r="N467">
            <v>43.740646651270211</v>
          </cell>
          <cell r="O467">
            <v>62.479806138933768</v>
          </cell>
          <cell r="P467">
            <v>90.219000000000008</v>
          </cell>
          <cell r="Q467">
            <v>151.52100000000002</v>
          </cell>
        </row>
        <row r="468">
          <cell r="A468" t="str">
            <v>24Y</v>
          </cell>
          <cell r="B468"/>
          <cell r="C468">
            <v>0</v>
          </cell>
          <cell r="D468">
            <v>0</v>
          </cell>
          <cell r="E468">
            <v>0</v>
          </cell>
          <cell r="F468" t="str">
            <v xml:space="preserve">TRACK TRAILER NODWELL          </v>
          </cell>
          <cell r="G468">
            <v>306.08499999999998</v>
          </cell>
          <cell r="H468">
            <v>306.08499999999998</v>
          </cell>
          <cell r="I468">
            <v>102</v>
          </cell>
          <cell r="J468">
            <v>33.660000000000004</v>
          </cell>
          <cell r="K468">
            <v>0</v>
          </cell>
          <cell r="L468"/>
          <cell r="M468">
            <v>462</v>
          </cell>
          <cell r="N468">
            <v>70.689376443418013</v>
          </cell>
          <cell r="O468">
            <v>70.640433879529184</v>
          </cell>
          <cell r="P468">
            <v>102</v>
          </cell>
          <cell r="Q468">
            <v>168.3</v>
          </cell>
        </row>
        <row r="469">
          <cell r="A469" t="str">
            <v>24Z</v>
          </cell>
          <cell r="B469"/>
          <cell r="C469">
            <v>0</v>
          </cell>
          <cell r="D469">
            <v>0</v>
          </cell>
          <cell r="E469">
            <v>0</v>
          </cell>
          <cell r="F469" t="str">
            <v xml:space="preserve">LOWBOY BEAM TRAILER            </v>
          </cell>
          <cell r="G469">
            <v>1519.817</v>
          </cell>
          <cell r="H469">
            <v>2045.7969999999998</v>
          </cell>
          <cell r="I469">
            <v>681.92100000000005</v>
          </cell>
          <cell r="J469">
            <v>227.30699999999999</v>
          </cell>
          <cell r="K469">
            <v>0</v>
          </cell>
          <cell r="L469"/>
          <cell r="M469">
            <v>463</v>
          </cell>
          <cell r="N469">
            <v>350.99699769053115</v>
          </cell>
          <cell r="O469">
            <v>472.1433187168243</v>
          </cell>
          <cell r="P469">
            <v>681.92100000000005</v>
          </cell>
          <cell r="Q469">
            <v>1136.5349999999999</v>
          </cell>
        </row>
        <row r="470">
          <cell r="A470">
            <v>0</v>
          </cell>
          <cell r="B470"/>
          <cell r="C470">
            <v>0</v>
          </cell>
          <cell r="D470">
            <v>0</v>
          </cell>
          <cell r="E470">
            <v>0</v>
          </cell>
          <cell r="F470" t="str">
            <v>OFFICE TRAILERS</v>
          </cell>
          <cell r="G470"/>
          <cell r="H470"/>
          <cell r="I470"/>
          <cell r="J470"/>
          <cell r="K470">
            <v>0</v>
          </cell>
          <cell r="L470"/>
          <cell r="M470"/>
          <cell r="N470"/>
          <cell r="O470"/>
          <cell r="P470"/>
          <cell r="Q470"/>
        </row>
        <row r="471">
          <cell r="A471" t="str">
            <v>25A</v>
          </cell>
          <cell r="B471"/>
          <cell r="C471">
            <v>0</v>
          </cell>
          <cell r="D471">
            <v>0</v>
          </cell>
          <cell r="E471">
            <v>0</v>
          </cell>
          <cell r="F471" t="str">
            <v xml:space="preserve">OFFICE TRAILER 20' LATE        </v>
          </cell>
          <cell r="G471">
            <v>266.30500000000001</v>
          </cell>
          <cell r="H471">
            <v>313.82</v>
          </cell>
          <cell r="I471">
            <v>104.601</v>
          </cell>
          <cell r="J471">
            <v>34.639200000000002</v>
          </cell>
          <cell r="K471">
            <v>0</v>
          </cell>
          <cell r="L471"/>
          <cell r="M471">
            <v>465</v>
          </cell>
          <cell r="N471">
            <v>61.502309468822169</v>
          </cell>
          <cell r="O471">
            <v>72.425571197784436</v>
          </cell>
          <cell r="P471">
            <v>104.601</v>
          </cell>
          <cell r="Q471">
            <v>173.19600000000003</v>
          </cell>
        </row>
        <row r="472">
          <cell r="A472" t="str">
            <v>25B</v>
          </cell>
          <cell r="B472"/>
          <cell r="C472">
            <v>0</v>
          </cell>
          <cell r="D472">
            <v>0</v>
          </cell>
          <cell r="E472">
            <v>0</v>
          </cell>
          <cell r="F472" t="str">
            <v xml:space="preserve">OFFICE TRAILER 35' LATE        </v>
          </cell>
          <cell r="G472">
            <v>432.93900000000002</v>
          </cell>
          <cell r="H472">
            <v>595.37400000000014</v>
          </cell>
          <cell r="I472">
            <v>198.44099999999997</v>
          </cell>
          <cell r="J472">
            <v>66.024600000000007</v>
          </cell>
          <cell r="K472">
            <v>0</v>
          </cell>
          <cell r="L472"/>
          <cell r="M472">
            <v>466</v>
          </cell>
          <cell r="N472">
            <v>99.98591224018476</v>
          </cell>
          <cell r="O472">
            <v>137.4045695822756</v>
          </cell>
          <cell r="P472">
            <v>198.44099999999997</v>
          </cell>
          <cell r="Q472">
            <v>330.12300000000005</v>
          </cell>
        </row>
        <row r="473">
          <cell r="A473" t="str">
            <v>25C</v>
          </cell>
          <cell r="B473"/>
          <cell r="C473">
            <v>0</v>
          </cell>
          <cell r="D473">
            <v>0</v>
          </cell>
          <cell r="E473">
            <v>0</v>
          </cell>
          <cell r="F473" t="str">
            <v xml:space="preserve">OFFICE TRAILER 70' LATE        </v>
          </cell>
          <cell r="G473">
            <v>482.66400000000004</v>
          </cell>
          <cell r="H473">
            <v>633.16499999999996</v>
          </cell>
          <cell r="I473">
            <v>211.08900000000003</v>
          </cell>
          <cell r="J473">
            <v>70.3596</v>
          </cell>
          <cell r="K473">
            <v>0</v>
          </cell>
          <cell r="L473"/>
          <cell r="M473">
            <v>467</v>
          </cell>
          <cell r="N473">
            <v>111.46974595842957</v>
          </cell>
          <cell r="O473">
            <v>146.1262404800369</v>
          </cell>
          <cell r="P473">
            <v>211.08900000000003</v>
          </cell>
          <cell r="Q473">
            <v>351.798</v>
          </cell>
        </row>
        <row r="474">
          <cell r="A474" t="str">
            <v>25D</v>
          </cell>
          <cell r="B474"/>
          <cell r="C474">
            <v>0</v>
          </cell>
          <cell r="D474">
            <v>0</v>
          </cell>
          <cell r="E474">
            <v>0</v>
          </cell>
          <cell r="F474" t="str">
            <v xml:space="preserve">OFFICE TRAILER 20' EARLY       </v>
          </cell>
          <cell r="G474">
            <v>177.46299999999999</v>
          </cell>
          <cell r="H474">
            <v>212.16</v>
          </cell>
          <cell r="I474">
            <v>70.736999999999995</v>
          </cell>
          <cell r="J474">
            <v>23.817</v>
          </cell>
          <cell r="K474">
            <v>0</v>
          </cell>
          <cell r="L474"/>
          <cell r="M474">
            <v>468</v>
          </cell>
          <cell r="N474">
            <v>40.984526558891453</v>
          </cell>
          <cell r="O474">
            <v>48.963766443572581</v>
          </cell>
          <cell r="P474">
            <v>70.736999999999995</v>
          </cell>
          <cell r="Q474">
            <v>119.08500000000001</v>
          </cell>
        </row>
        <row r="475">
          <cell r="A475" t="str">
            <v>25E</v>
          </cell>
          <cell r="B475"/>
          <cell r="C475">
            <v>0</v>
          </cell>
          <cell r="D475">
            <v>0</v>
          </cell>
          <cell r="E475">
            <v>0</v>
          </cell>
          <cell r="F475" t="str">
            <v xml:space="preserve">OFFICE TRAILER 35' EARLY       </v>
          </cell>
          <cell r="G475">
            <v>182.98799999999997</v>
          </cell>
          <cell r="H475">
            <v>238.01700000000002</v>
          </cell>
          <cell r="I475">
            <v>78.999000000000009</v>
          </cell>
          <cell r="J475">
            <v>25.979399999999998</v>
          </cell>
          <cell r="K475">
            <v>0</v>
          </cell>
          <cell r="L475"/>
          <cell r="M475">
            <v>469</v>
          </cell>
          <cell r="N475">
            <v>42.26050808314087</v>
          </cell>
          <cell r="O475">
            <v>54.931225478882993</v>
          </cell>
          <cell r="P475">
            <v>78.999000000000009</v>
          </cell>
          <cell r="Q475">
            <v>129.89699999999999</v>
          </cell>
        </row>
        <row r="476">
          <cell r="A476" t="str">
            <v>25F</v>
          </cell>
          <cell r="B476"/>
          <cell r="C476">
            <v>0</v>
          </cell>
          <cell r="D476">
            <v>0</v>
          </cell>
          <cell r="E476">
            <v>0</v>
          </cell>
          <cell r="F476" t="str">
            <v xml:space="preserve">OFFICE TRAILER 45'-70' EARLY   </v>
          </cell>
          <cell r="G476">
            <v>189.39700000000002</v>
          </cell>
          <cell r="H476">
            <v>346.52800000000002</v>
          </cell>
          <cell r="I476">
            <v>115.464</v>
          </cell>
          <cell r="J476">
            <v>38.964000000000006</v>
          </cell>
          <cell r="K476">
            <v>0</v>
          </cell>
          <cell r="L476"/>
          <cell r="M476">
            <v>470</v>
          </cell>
          <cell r="N476">
            <v>43.740646651270211</v>
          </cell>
          <cell r="O476">
            <v>79.974151857835224</v>
          </cell>
          <cell r="P476">
            <v>115.464</v>
          </cell>
          <cell r="Q476">
            <v>194.82000000000002</v>
          </cell>
        </row>
        <row r="477">
          <cell r="A477" t="str">
            <v>25G</v>
          </cell>
          <cell r="B477"/>
          <cell r="C477">
            <v>0</v>
          </cell>
          <cell r="D477">
            <v>0</v>
          </cell>
          <cell r="E477">
            <v>0</v>
          </cell>
          <cell r="F477" t="str">
            <v xml:space="preserve">OFFICE TRAILER 64'X24' LATE    </v>
          </cell>
          <cell r="G477">
            <v>983.00799999999992</v>
          </cell>
          <cell r="H477">
            <v>983.00799999999992</v>
          </cell>
          <cell r="I477">
            <v>226.84799999999998</v>
          </cell>
          <cell r="J477">
            <v>45.369599999999998</v>
          </cell>
          <cell r="K477">
            <v>0</v>
          </cell>
          <cell r="L477"/>
          <cell r="M477">
            <v>471</v>
          </cell>
          <cell r="N477">
            <v>227.02263279445725</v>
          </cell>
          <cell r="O477">
            <v>226.86545118855292</v>
          </cell>
          <cell r="P477">
            <v>226.84799999999998</v>
          </cell>
          <cell r="Q477">
            <v>226.84799999999998</v>
          </cell>
        </row>
        <row r="478">
          <cell r="A478" t="str">
            <v>25H</v>
          </cell>
          <cell r="B478"/>
          <cell r="C478">
            <v>0</v>
          </cell>
          <cell r="D478">
            <v>0</v>
          </cell>
          <cell r="E478">
            <v>0</v>
          </cell>
          <cell r="F478" t="str">
            <v xml:space="preserve">OFFICE CONEX CONTAINER 8X40    </v>
          </cell>
          <cell r="G478">
            <v>636.48</v>
          </cell>
          <cell r="H478">
            <v>636.48</v>
          </cell>
          <cell r="I478">
            <v>212.262</v>
          </cell>
          <cell r="J478">
            <v>71.104199999999992</v>
          </cell>
          <cell r="K478">
            <v>0</v>
          </cell>
          <cell r="L478"/>
          <cell r="M478">
            <v>472</v>
          </cell>
          <cell r="N478">
            <v>146.9930715935335</v>
          </cell>
          <cell r="O478">
            <v>146.89129933071774</v>
          </cell>
          <cell r="P478">
            <v>212.262</v>
          </cell>
          <cell r="Q478">
            <v>355.52099999999996</v>
          </cell>
        </row>
        <row r="479">
          <cell r="A479">
            <v>0</v>
          </cell>
          <cell r="B479"/>
          <cell r="C479">
            <v>0</v>
          </cell>
          <cell r="D479">
            <v>0</v>
          </cell>
          <cell r="E479">
            <v>0</v>
          </cell>
          <cell r="F479"/>
          <cell r="G479"/>
          <cell r="H479"/>
          <cell r="I479"/>
          <cell r="J479"/>
          <cell r="K479">
            <v>0</v>
          </cell>
          <cell r="L479"/>
          <cell r="M479"/>
          <cell r="N479"/>
          <cell r="O479"/>
          <cell r="P479"/>
          <cell r="Q479"/>
        </row>
        <row r="480">
          <cell r="A480">
            <v>0</v>
          </cell>
          <cell r="B480"/>
          <cell r="C480">
            <v>0</v>
          </cell>
          <cell r="D480">
            <v>0</v>
          </cell>
          <cell r="E480">
            <v>0</v>
          </cell>
          <cell r="F480" t="str">
            <v>STORAGE TRAILERS &amp; CONNEX'S</v>
          </cell>
          <cell r="G480"/>
          <cell r="H480"/>
          <cell r="I480"/>
          <cell r="J480"/>
          <cell r="K480">
            <v>0</v>
          </cell>
          <cell r="L480"/>
          <cell r="M480"/>
          <cell r="N480"/>
          <cell r="O480"/>
          <cell r="P480"/>
          <cell r="Q480"/>
        </row>
        <row r="481">
          <cell r="A481" t="str">
            <v>26A</v>
          </cell>
          <cell r="B481"/>
          <cell r="C481">
            <v>0</v>
          </cell>
          <cell r="D481">
            <v>0</v>
          </cell>
          <cell r="E481">
            <v>0</v>
          </cell>
          <cell r="F481" t="str">
            <v xml:space="preserve">SEMI TRLR 25'-40' VAN NONDOT   </v>
          </cell>
          <cell r="G481">
            <v>78.012999999999991</v>
          </cell>
          <cell r="H481">
            <v>112.71</v>
          </cell>
          <cell r="I481">
            <v>37.484999999999999</v>
          </cell>
          <cell r="J481">
            <v>12.9846</v>
          </cell>
          <cell r="K481">
            <v>0</v>
          </cell>
          <cell r="L481"/>
          <cell r="M481">
            <v>475</v>
          </cell>
          <cell r="N481">
            <v>18.016859122401844</v>
          </cell>
          <cell r="O481">
            <v>26.012000923147934</v>
          </cell>
          <cell r="P481">
            <v>37.484999999999999</v>
          </cell>
          <cell r="Q481">
            <v>64.923000000000002</v>
          </cell>
        </row>
        <row r="482">
          <cell r="A482" t="str">
            <v>26B</v>
          </cell>
          <cell r="B482"/>
          <cell r="C482">
            <v>0</v>
          </cell>
          <cell r="D482">
            <v>0</v>
          </cell>
          <cell r="E482">
            <v>0</v>
          </cell>
          <cell r="F482" t="str">
            <v xml:space="preserve">STORAGE VAN FOR SHOP USE       </v>
          </cell>
          <cell r="G482">
            <v>11.049999999999999</v>
          </cell>
          <cell r="H482">
            <v>11.049999999999999</v>
          </cell>
          <cell r="I482">
            <v>3.6209999999999996</v>
          </cell>
          <cell r="J482">
            <v>1.0812000000000002</v>
          </cell>
          <cell r="K482">
            <v>0</v>
          </cell>
          <cell r="L482"/>
          <cell r="M482">
            <v>476</v>
          </cell>
          <cell r="N482">
            <v>2.5519630484988451</v>
          </cell>
          <cell r="O482">
            <v>2.5501961689360715</v>
          </cell>
          <cell r="P482">
            <v>3.6209999999999996</v>
          </cell>
          <cell r="Q482">
            <v>5.4060000000000006</v>
          </cell>
        </row>
        <row r="483">
          <cell r="A483" t="str">
            <v>26C</v>
          </cell>
          <cell r="B483"/>
          <cell r="C483">
            <v>0</v>
          </cell>
          <cell r="D483">
            <v>0</v>
          </cell>
          <cell r="E483">
            <v>0</v>
          </cell>
          <cell r="F483" t="str">
            <v xml:space="preserve">SEMI TRAILER VAN LATE          </v>
          </cell>
          <cell r="G483">
            <v>496.80799999999999</v>
          </cell>
          <cell r="H483">
            <v>653.71799999999996</v>
          </cell>
          <cell r="I483">
            <v>217.87199999999999</v>
          </cell>
          <cell r="J483">
            <v>72.521999999999991</v>
          </cell>
          <cell r="K483">
            <v>0</v>
          </cell>
          <cell r="L483"/>
          <cell r="M483">
            <v>477</v>
          </cell>
          <cell r="N483">
            <v>114.73625866050808</v>
          </cell>
          <cell r="O483">
            <v>150.869605354258</v>
          </cell>
          <cell r="P483">
            <v>217.87199999999999</v>
          </cell>
          <cell r="Q483">
            <v>362.60999999999996</v>
          </cell>
        </row>
        <row r="484">
          <cell r="A484" t="str">
            <v>26D</v>
          </cell>
          <cell r="B484"/>
          <cell r="C484">
            <v>0</v>
          </cell>
          <cell r="D484">
            <v>0</v>
          </cell>
          <cell r="E484">
            <v>0</v>
          </cell>
          <cell r="F484" t="str">
            <v xml:space="preserve">STORAGE SKID 20'               </v>
          </cell>
          <cell r="G484">
            <v>113.59399999999999</v>
          </cell>
          <cell r="H484">
            <v>137.46200000000002</v>
          </cell>
          <cell r="I484">
            <v>45.798000000000002</v>
          </cell>
          <cell r="J484">
            <v>15.1572</v>
          </cell>
          <cell r="K484">
            <v>0</v>
          </cell>
          <cell r="L484"/>
          <cell r="M484">
            <v>478</v>
          </cell>
          <cell r="N484">
            <v>26.234180138568128</v>
          </cell>
          <cell r="O484">
            <v>31.724440341564737</v>
          </cell>
          <cell r="P484">
            <v>45.798000000000002</v>
          </cell>
          <cell r="Q484">
            <v>75.786000000000001</v>
          </cell>
        </row>
        <row r="485">
          <cell r="A485" t="str">
            <v>26E</v>
          </cell>
          <cell r="B485"/>
          <cell r="C485">
            <v>0</v>
          </cell>
          <cell r="D485">
            <v>0</v>
          </cell>
          <cell r="E485">
            <v>0</v>
          </cell>
          <cell r="F485" t="str">
            <v xml:space="preserve">STORAGE SKID 40'               </v>
          </cell>
          <cell r="G485">
            <v>202.87800000000001</v>
          </cell>
          <cell r="H485">
            <v>284.20600000000002</v>
          </cell>
          <cell r="I485">
            <v>94.707000000000008</v>
          </cell>
          <cell r="J485">
            <v>31.385400000000001</v>
          </cell>
          <cell r="K485">
            <v>0</v>
          </cell>
          <cell r="L485"/>
          <cell r="M485">
            <v>479</v>
          </cell>
          <cell r="N485">
            <v>46.854041570438802</v>
          </cell>
          <cell r="O485">
            <v>65.591045465035776</v>
          </cell>
          <cell r="P485">
            <v>94.707000000000008</v>
          </cell>
          <cell r="Q485">
            <v>156.92699999999999</v>
          </cell>
        </row>
        <row r="486">
          <cell r="A486" t="str">
            <v>26F</v>
          </cell>
          <cell r="B486"/>
          <cell r="C486">
            <v>0</v>
          </cell>
          <cell r="D486">
            <v>0</v>
          </cell>
          <cell r="E486">
            <v>0</v>
          </cell>
          <cell r="F486" t="str">
            <v xml:space="preserve">20' BOX TRAILER                </v>
          </cell>
          <cell r="G486">
            <v>297.46600000000001</v>
          </cell>
          <cell r="H486">
            <v>405.97700000000003</v>
          </cell>
          <cell r="I486">
            <v>135.303</v>
          </cell>
          <cell r="J486">
            <v>45.104399999999998</v>
          </cell>
          <cell r="K486">
            <v>0</v>
          </cell>
          <cell r="L486"/>
          <cell r="M486">
            <v>480</v>
          </cell>
          <cell r="N486">
            <v>68.698845265588915</v>
          </cell>
          <cell r="O486">
            <v>93.694207246711287</v>
          </cell>
          <cell r="P486">
            <v>135.303</v>
          </cell>
          <cell r="Q486">
            <v>225.52199999999999</v>
          </cell>
        </row>
        <row r="487">
          <cell r="A487" t="str">
            <v>26G</v>
          </cell>
          <cell r="B487"/>
          <cell r="C487">
            <v>0</v>
          </cell>
          <cell r="D487">
            <v>0</v>
          </cell>
          <cell r="E487">
            <v>0</v>
          </cell>
          <cell r="F487" t="str">
            <v xml:space="preserve">MILT CARGO TLR COVERED EARLY   </v>
          </cell>
          <cell r="G487">
            <v>57.238999999999997</v>
          </cell>
          <cell r="H487">
            <v>95.250999999999991</v>
          </cell>
          <cell r="I487">
            <v>31.824000000000005</v>
          </cell>
          <cell r="J487">
            <v>10.8222</v>
          </cell>
          <cell r="K487">
            <v>0</v>
          </cell>
          <cell r="L487"/>
          <cell r="M487">
            <v>481</v>
          </cell>
          <cell r="N487">
            <v>13.219168591224017</v>
          </cell>
          <cell r="O487">
            <v>21.982690976228938</v>
          </cell>
          <cell r="P487">
            <v>31.824000000000005</v>
          </cell>
          <cell r="Q487">
            <v>54.111000000000004</v>
          </cell>
        </row>
        <row r="488">
          <cell r="A488" t="str">
            <v>26H</v>
          </cell>
          <cell r="B488"/>
          <cell r="C488">
            <v>0</v>
          </cell>
          <cell r="D488">
            <v>0</v>
          </cell>
          <cell r="E488">
            <v>0</v>
          </cell>
          <cell r="F488" t="str">
            <v xml:space="preserve">OPEN BOX MILITARY TRAILER      </v>
          </cell>
          <cell r="G488">
            <v>127.29599999999999</v>
          </cell>
          <cell r="H488">
            <v>187.62900000000002</v>
          </cell>
          <cell r="I488">
            <v>62.576999999999998</v>
          </cell>
          <cell r="J488">
            <v>20.573400000000003</v>
          </cell>
          <cell r="K488">
            <v>0</v>
          </cell>
          <cell r="L488"/>
          <cell r="M488">
            <v>482</v>
          </cell>
          <cell r="N488">
            <v>29.398614318706695</v>
          </cell>
          <cell r="O488">
            <v>43.302330948534504</v>
          </cell>
          <cell r="P488">
            <v>62.576999999999998</v>
          </cell>
          <cell r="Q488">
            <v>102.86700000000002</v>
          </cell>
        </row>
        <row r="489">
          <cell r="A489" t="str">
            <v>26I</v>
          </cell>
          <cell r="B489"/>
          <cell r="C489">
            <v>0</v>
          </cell>
          <cell r="D489">
            <v>0</v>
          </cell>
          <cell r="E489">
            <v>0</v>
          </cell>
          <cell r="F489" t="str">
            <v xml:space="preserve">CARGO TRAILER ENCLOSED 15-20'  </v>
          </cell>
          <cell r="G489">
            <v>267.85199999999998</v>
          </cell>
          <cell r="H489">
            <v>352.49499999999995</v>
          </cell>
          <cell r="I489">
            <v>117.402</v>
          </cell>
          <cell r="J489">
            <v>38.964000000000006</v>
          </cell>
          <cell r="K489">
            <v>0</v>
          </cell>
          <cell r="L489"/>
          <cell r="M489">
            <v>483</v>
          </cell>
          <cell r="N489">
            <v>61.859584295612002</v>
          </cell>
          <cell r="O489">
            <v>81.351257789060682</v>
          </cell>
          <cell r="P489">
            <v>117.402</v>
          </cell>
          <cell r="Q489">
            <v>194.82000000000002</v>
          </cell>
        </row>
        <row r="490">
          <cell r="A490" t="str">
            <v>26J</v>
          </cell>
          <cell r="B490"/>
          <cell r="C490">
            <v>0</v>
          </cell>
          <cell r="D490">
            <v>0</v>
          </cell>
          <cell r="E490">
            <v>0</v>
          </cell>
          <cell r="F490" t="str">
            <v xml:space="preserve">SEMI TRAILER VAN EARLY         </v>
          </cell>
          <cell r="G490">
            <v>180.999</v>
          </cell>
          <cell r="H490">
            <v>198.89999999999998</v>
          </cell>
          <cell r="I490">
            <v>66.350999999999999</v>
          </cell>
          <cell r="J490">
            <v>21.654600000000002</v>
          </cell>
          <cell r="K490">
            <v>0</v>
          </cell>
          <cell r="L490"/>
          <cell r="M490">
            <v>484</v>
          </cell>
          <cell r="N490">
            <v>41.801154734411085</v>
          </cell>
          <cell r="O490">
            <v>45.903531040849288</v>
          </cell>
          <cell r="P490">
            <v>66.350999999999999</v>
          </cell>
          <cell r="Q490">
            <v>108.27300000000001</v>
          </cell>
        </row>
        <row r="491">
          <cell r="A491" t="str">
            <v>26K</v>
          </cell>
          <cell r="B491"/>
          <cell r="C491">
            <v>0</v>
          </cell>
          <cell r="D491">
            <v>0</v>
          </cell>
          <cell r="E491">
            <v>0</v>
          </cell>
          <cell r="F491" t="str">
            <v xml:space="preserve">MILT CARGO TLR COVERED LATE    </v>
          </cell>
          <cell r="G491">
            <v>86.632000000000005</v>
          </cell>
          <cell r="H491">
            <v>113.815</v>
          </cell>
          <cell r="I491">
            <v>37.893000000000001</v>
          </cell>
          <cell r="J491">
            <v>12.9846</v>
          </cell>
          <cell r="K491">
            <v>0</v>
          </cell>
          <cell r="L491"/>
          <cell r="M491">
            <v>485</v>
          </cell>
          <cell r="N491">
            <v>20.007390300230949</v>
          </cell>
          <cell r="O491">
            <v>26.267020540041539</v>
          </cell>
          <cell r="P491">
            <v>37.893000000000001</v>
          </cell>
          <cell r="Q491">
            <v>64.923000000000002</v>
          </cell>
        </row>
        <row r="492">
          <cell r="A492">
            <v>0</v>
          </cell>
          <cell r="B492"/>
          <cell r="C492">
            <v>0</v>
          </cell>
          <cell r="D492">
            <v>0</v>
          </cell>
          <cell r="E492">
            <v>0</v>
          </cell>
          <cell r="F492"/>
          <cell r="G492"/>
          <cell r="H492"/>
          <cell r="I492"/>
          <cell r="J492"/>
          <cell r="K492">
            <v>0</v>
          </cell>
          <cell r="L492"/>
          <cell r="M492"/>
          <cell r="N492"/>
          <cell r="O492"/>
          <cell r="P492"/>
          <cell r="Q492"/>
        </row>
        <row r="493">
          <cell r="A493">
            <v>0</v>
          </cell>
          <cell r="B493"/>
          <cell r="C493">
            <v>0</v>
          </cell>
          <cell r="D493">
            <v>0</v>
          </cell>
          <cell r="E493">
            <v>0</v>
          </cell>
          <cell r="F493" t="str">
            <v>AIR COMPRESSORS / MISCELLANOUS</v>
          </cell>
          <cell r="G493"/>
          <cell r="H493"/>
          <cell r="I493"/>
          <cell r="J493"/>
          <cell r="K493">
            <v>0</v>
          </cell>
          <cell r="L493"/>
          <cell r="M493"/>
          <cell r="N493"/>
          <cell r="O493"/>
          <cell r="P493"/>
          <cell r="Q493"/>
        </row>
        <row r="494">
          <cell r="A494" t="str">
            <v>27A</v>
          </cell>
          <cell r="B494"/>
          <cell r="C494">
            <v>0</v>
          </cell>
          <cell r="D494">
            <v>0</v>
          </cell>
          <cell r="E494">
            <v>0</v>
          </cell>
          <cell r="F494" t="str">
            <v xml:space="preserve">COMPRESSOR 185 CFM MIN LATE    </v>
          </cell>
          <cell r="G494">
            <v>397.79999999999995</v>
          </cell>
          <cell r="H494">
            <v>511.61500000000001</v>
          </cell>
          <cell r="I494">
            <v>170.49299999999999</v>
          </cell>
          <cell r="J494">
            <v>57.364800000000002</v>
          </cell>
          <cell r="K494">
            <v>0</v>
          </cell>
          <cell r="L494"/>
          <cell r="M494">
            <v>488</v>
          </cell>
          <cell r="N494">
            <v>91.870669745958423</v>
          </cell>
          <cell r="O494">
            <v>118.07408262174013</v>
          </cell>
          <cell r="P494">
            <v>170.49299999999999</v>
          </cell>
          <cell r="Q494">
            <v>286.82400000000001</v>
          </cell>
        </row>
        <row r="495">
          <cell r="A495" t="str">
            <v>27B</v>
          </cell>
          <cell r="B495"/>
          <cell r="C495">
            <v>0</v>
          </cell>
          <cell r="D495">
            <v>0</v>
          </cell>
          <cell r="E495">
            <v>0</v>
          </cell>
          <cell r="F495" t="str">
            <v xml:space="preserve">COMPRESSOR 150 CFM LATE        </v>
          </cell>
          <cell r="G495">
            <v>352.71599999999995</v>
          </cell>
          <cell r="H495">
            <v>593.38499999999999</v>
          </cell>
          <cell r="I495">
            <v>197.77799999999999</v>
          </cell>
          <cell r="J495">
            <v>66.024600000000007</v>
          </cell>
          <cell r="K495">
            <v>0</v>
          </cell>
          <cell r="L495"/>
          <cell r="M495">
            <v>489</v>
          </cell>
          <cell r="N495">
            <v>81.458660508083128</v>
          </cell>
          <cell r="O495">
            <v>136.94553427186705</v>
          </cell>
          <cell r="P495">
            <v>197.77799999999999</v>
          </cell>
          <cell r="Q495">
            <v>330.12300000000005</v>
          </cell>
        </row>
        <row r="496">
          <cell r="A496" t="str">
            <v>27C</v>
          </cell>
          <cell r="B496"/>
          <cell r="C496">
            <v>0</v>
          </cell>
          <cell r="D496">
            <v>0</v>
          </cell>
          <cell r="E496">
            <v>0</v>
          </cell>
          <cell r="F496" t="str">
            <v xml:space="preserve">COMPRESSOR UTIL TK MOUNTED     </v>
          </cell>
          <cell r="G496">
            <v>375.03700000000003</v>
          </cell>
          <cell r="H496">
            <v>454.59699999999998</v>
          </cell>
          <cell r="I496">
            <v>151.52100000000002</v>
          </cell>
          <cell r="J496">
            <v>50.877600000000001</v>
          </cell>
          <cell r="K496">
            <v>0</v>
          </cell>
          <cell r="L496"/>
          <cell r="M496">
            <v>490</v>
          </cell>
          <cell r="N496">
            <v>86.61362586605081</v>
          </cell>
          <cell r="O496">
            <v>104.91507039003</v>
          </cell>
          <cell r="P496">
            <v>151.52100000000002</v>
          </cell>
          <cell r="Q496">
            <v>254.38800000000001</v>
          </cell>
        </row>
        <row r="497">
          <cell r="A497" t="str">
            <v>27D</v>
          </cell>
          <cell r="B497"/>
          <cell r="C497">
            <v>0</v>
          </cell>
          <cell r="D497">
            <v>0</v>
          </cell>
          <cell r="E497">
            <v>0</v>
          </cell>
          <cell r="F497" t="str">
            <v xml:space="preserve">COMPRESSOR 185 CFM MIN EARLY   </v>
          </cell>
          <cell r="G497">
            <v>270.72500000000002</v>
          </cell>
          <cell r="H497">
            <v>312.49400000000003</v>
          </cell>
          <cell r="I497">
            <v>104.193</v>
          </cell>
          <cell r="J497">
            <v>34.639200000000002</v>
          </cell>
          <cell r="K497">
            <v>0</v>
          </cell>
          <cell r="L497"/>
          <cell r="M497">
            <v>491</v>
          </cell>
          <cell r="N497">
            <v>62.523094688221711</v>
          </cell>
          <cell r="O497">
            <v>72.119547657512115</v>
          </cell>
          <cell r="P497">
            <v>104.193</v>
          </cell>
          <cell r="Q497">
            <v>173.19600000000003</v>
          </cell>
        </row>
        <row r="498">
          <cell r="A498" t="str">
            <v>27E</v>
          </cell>
          <cell r="B498"/>
          <cell r="C498">
            <v>0</v>
          </cell>
          <cell r="D498">
            <v>0</v>
          </cell>
          <cell r="E498">
            <v>0</v>
          </cell>
          <cell r="F498" t="str">
            <v xml:space="preserve">COMPRESSOR 150 CFM EARLY       </v>
          </cell>
          <cell r="G498">
            <v>250.393</v>
          </cell>
          <cell r="H498">
            <v>284.20600000000002</v>
          </cell>
          <cell r="I498">
            <v>94.707000000000008</v>
          </cell>
          <cell r="J498">
            <v>31.385400000000001</v>
          </cell>
          <cell r="K498">
            <v>0</v>
          </cell>
          <cell r="L498"/>
          <cell r="M498">
            <v>492</v>
          </cell>
          <cell r="N498">
            <v>57.827482678983834</v>
          </cell>
          <cell r="O498">
            <v>65.591045465035776</v>
          </cell>
          <cell r="P498">
            <v>94.707000000000008</v>
          </cell>
          <cell r="Q498">
            <v>156.92699999999999</v>
          </cell>
        </row>
        <row r="499">
          <cell r="A499" t="str">
            <v>27F</v>
          </cell>
          <cell r="B499"/>
          <cell r="C499">
            <v>0</v>
          </cell>
          <cell r="D499">
            <v>0</v>
          </cell>
          <cell r="E499">
            <v>0</v>
          </cell>
          <cell r="F499" t="str">
            <v xml:space="preserve">COMPRESSOR 375 CFM             </v>
          </cell>
          <cell r="G499">
            <v>876.70699999999999</v>
          </cell>
          <cell r="H499">
            <v>984.99699999999996</v>
          </cell>
          <cell r="I499">
            <v>328.33799999999997</v>
          </cell>
          <cell r="J499">
            <v>109.446</v>
          </cell>
          <cell r="K499">
            <v>0</v>
          </cell>
          <cell r="L499"/>
          <cell r="M499">
            <v>493</v>
          </cell>
          <cell r="N499">
            <v>202.47274826789837</v>
          </cell>
          <cell r="O499">
            <v>227.32448649896145</v>
          </cell>
          <cell r="P499">
            <v>328.33799999999997</v>
          </cell>
          <cell r="Q499">
            <v>547.23</v>
          </cell>
        </row>
        <row r="500">
          <cell r="A500">
            <v>0</v>
          </cell>
          <cell r="B500"/>
          <cell r="C500">
            <v>0</v>
          </cell>
          <cell r="D500">
            <v>0</v>
          </cell>
          <cell r="E500">
            <v>0</v>
          </cell>
          <cell r="F500"/>
          <cell r="G500"/>
          <cell r="H500"/>
          <cell r="I500"/>
          <cell r="J500"/>
          <cell r="K500">
            <v>0</v>
          </cell>
          <cell r="L500"/>
          <cell r="M500"/>
          <cell r="N500"/>
          <cell r="O500"/>
          <cell r="P500"/>
          <cell r="Q500"/>
        </row>
        <row r="501">
          <cell r="A501" t="str">
            <v>28A</v>
          </cell>
          <cell r="B501"/>
          <cell r="C501">
            <v>0</v>
          </cell>
          <cell r="D501">
            <v>0</v>
          </cell>
          <cell r="E501">
            <v>0</v>
          </cell>
          <cell r="F501" t="str">
            <v xml:space="preserve">FAULT FINDER TRLR              </v>
          </cell>
          <cell r="G501">
            <v>151.38500000000002</v>
          </cell>
          <cell r="H501">
            <v>270.72500000000002</v>
          </cell>
          <cell r="I501">
            <v>90.219000000000008</v>
          </cell>
          <cell r="J501">
            <v>30.304200000000002</v>
          </cell>
          <cell r="K501">
            <v>0</v>
          </cell>
          <cell r="L501"/>
          <cell r="M501">
            <v>495</v>
          </cell>
          <cell r="N501">
            <v>34.961893764434187</v>
          </cell>
          <cell r="O501">
            <v>62.479806138933768</v>
          </cell>
          <cell r="P501">
            <v>90.219000000000008</v>
          </cell>
          <cell r="Q501">
            <v>151.52100000000002</v>
          </cell>
        </row>
        <row r="502">
          <cell r="A502">
            <v>0</v>
          </cell>
          <cell r="B502"/>
          <cell r="C502">
            <v>0</v>
          </cell>
          <cell r="D502">
            <v>0</v>
          </cell>
          <cell r="E502">
            <v>0</v>
          </cell>
          <cell r="F502"/>
          <cell r="G502"/>
          <cell r="H502"/>
          <cell r="I502"/>
          <cell r="J502"/>
          <cell r="K502">
            <v>0</v>
          </cell>
          <cell r="L502"/>
          <cell r="M502"/>
          <cell r="N502"/>
          <cell r="O502"/>
          <cell r="P502"/>
          <cell r="Q502"/>
        </row>
        <row r="503">
          <cell r="A503" t="str">
            <v>29A</v>
          </cell>
          <cell r="B503"/>
          <cell r="C503">
            <v>0</v>
          </cell>
          <cell r="D503">
            <v>0</v>
          </cell>
          <cell r="E503">
            <v>0</v>
          </cell>
          <cell r="F503" t="str">
            <v xml:space="preserve">SCISSOR LIFT 20'               </v>
          </cell>
          <cell r="G503">
            <v>335.69900000000001</v>
          </cell>
          <cell r="H503">
            <v>405.97700000000003</v>
          </cell>
          <cell r="I503">
            <v>135.303</v>
          </cell>
          <cell r="J503">
            <v>45.461399999999998</v>
          </cell>
          <cell r="K503">
            <v>0</v>
          </cell>
          <cell r="L503"/>
          <cell r="M503">
            <v>497</v>
          </cell>
          <cell r="N503">
            <v>77.528637413394918</v>
          </cell>
          <cell r="O503">
            <v>93.694207246711287</v>
          </cell>
          <cell r="P503">
            <v>135.303</v>
          </cell>
          <cell r="Q503">
            <v>227.30699999999999</v>
          </cell>
        </row>
        <row r="504">
          <cell r="A504" t="str">
            <v>29B</v>
          </cell>
          <cell r="B504"/>
          <cell r="C504">
            <v>0</v>
          </cell>
          <cell r="D504">
            <v>0</v>
          </cell>
          <cell r="E504">
            <v>0</v>
          </cell>
          <cell r="F504" t="str">
            <v xml:space="preserve">SCISSOR LIFT 25'               </v>
          </cell>
          <cell r="G504">
            <v>405.97700000000003</v>
          </cell>
          <cell r="H504">
            <v>443.76800000000003</v>
          </cell>
          <cell r="I504">
            <v>147.95100000000002</v>
          </cell>
          <cell r="J504">
            <v>49.796399999999998</v>
          </cell>
          <cell r="K504">
            <v>0</v>
          </cell>
          <cell r="L504"/>
          <cell r="M504">
            <v>498</v>
          </cell>
          <cell r="N504">
            <v>93.759122401847577</v>
          </cell>
          <cell r="O504">
            <v>102.41587814447266</v>
          </cell>
          <cell r="P504">
            <v>147.95100000000002</v>
          </cell>
          <cell r="Q504">
            <v>248.982</v>
          </cell>
        </row>
        <row r="505">
          <cell r="A505" t="str">
            <v>29D</v>
          </cell>
          <cell r="B505"/>
          <cell r="C505">
            <v>0</v>
          </cell>
          <cell r="D505">
            <v>0</v>
          </cell>
          <cell r="E505">
            <v>0</v>
          </cell>
          <cell r="F505" t="str">
            <v xml:space="preserve">SCISSOR LIFT 19'               </v>
          </cell>
          <cell r="G505">
            <v>297.46600000000001</v>
          </cell>
          <cell r="H505">
            <v>405.97700000000003</v>
          </cell>
          <cell r="I505">
            <v>135.303</v>
          </cell>
          <cell r="J505">
            <v>45.461399999999998</v>
          </cell>
          <cell r="K505">
            <v>0</v>
          </cell>
          <cell r="L505"/>
          <cell r="M505">
            <v>499</v>
          </cell>
          <cell r="N505">
            <v>68.698845265588915</v>
          </cell>
          <cell r="O505">
            <v>93.694207246711287</v>
          </cell>
          <cell r="P505">
            <v>135.303</v>
          </cell>
          <cell r="Q505">
            <v>227.30699999999999</v>
          </cell>
        </row>
        <row r="506">
          <cell r="A506">
            <v>0</v>
          </cell>
          <cell r="B506"/>
          <cell r="C506">
            <v>0</v>
          </cell>
          <cell r="D506">
            <v>0</v>
          </cell>
          <cell r="E506">
            <v>0</v>
          </cell>
          <cell r="F506"/>
          <cell r="G506"/>
          <cell r="H506"/>
          <cell r="I506"/>
          <cell r="J506"/>
          <cell r="K506">
            <v>0</v>
          </cell>
          <cell r="L506"/>
          <cell r="M506"/>
          <cell r="N506"/>
          <cell r="O506"/>
          <cell r="P506"/>
          <cell r="Q506"/>
        </row>
        <row r="507">
          <cell r="A507" t="str">
            <v>30A</v>
          </cell>
          <cell r="B507"/>
          <cell r="C507">
            <v>0</v>
          </cell>
          <cell r="D507">
            <v>0</v>
          </cell>
          <cell r="E507">
            <v>0</v>
          </cell>
          <cell r="F507" t="str">
            <v xml:space="preserve">PRESSURE WASHER - TRAILER      </v>
          </cell>
          <cell r="G507">
            <v>207.077</v>
          </cell>
          <cell r="H507">
            <v>311.38900000000001</v>
          </cell>
          <cell r="I507">
            <v>103.73400000000001</v>
          </cell>
          <cell r="J507">
            <v>34.639200000000002</v>
          </cell>
          <cell r="K507">
            <v>0</v>
          </cell>
          <cell r="L507"/>
          <cell r="M507">
            <v>501</v>
          </cell>
          <cell r="N507">
            <v>47.823787528868358</v>
          </cell>
          <cell r="O507">
            <v>71.864528040618509</v>
          </cell>
          <cell r="P507">
            <v>103.73400000000001</v>
          </cell>
          <cell r="Q507">
            <v>173.19600000000003</v>
          </cell>
        </row>
        <row r="508">
          <cell r="A508" t="str">
            <v>30B</v>
          </cell>
          <cell r="B508" t="str">
            <v>SP</v>
          </cell>
          <cell r="C508">
            <v>0</v>
          </cell>
          <cell r="D508">
            <v>0</v>
          </cell>
          <cell r="E508">
            <v>0</v>
          </cell>
          <cell r="F508" t="str">
            <v xml:space="preserve">SP PRESSURE WASHER - TRAILER   </v>
          </cell>
          <cell r="G508">
            <v>255.03399999999999</v>
          </cell>
          <cell r="H508">
            <v>407.96599999999995</v>
          </cell>
          <cell r="I508">
            <v>136.017</v>
          </cell>
          <cell r="J508">
            <v>45.328800000000001</v>
          </cell>
          <cell r="K508">
            <v>0</v>
          </cell>
          <cell r="L508"/>
          <cell r="M508">
            <v>502</v>
          </cell>
          <cell r="N508">
            <v>58.899307159353349</v>
          </cell>
          <cell r="O508">
            <v>94.153242557119768</v>
          </cell>
          <cell r="P508">
            <v>136.017</v>
          </cell>
          <cell r="Q508">
            <v>226.64400000000001</v>
          </cell>
        </row>
        <row r="509">
          <cell r="A509">
            <v>0</v>
          </cell>
          <cell r="B509"/>
          <cell r="C509">
            <v>0</v>
          </cell>
          <cell r="D509">
            <v>0</v>
          </cell>
          <cell r="E509">
            <v>0</v>
          </cell>
          <cell r="F509"/>
          <cell r="G509"/>
          <cell r="H509"/>
          <cell r="I509"/>
          <cell r="J509"/>
          <cell r="K509">
            <v>0</v>
          </cell>
          <cell r="L509"/>
          <cell r="M509"/>
          <cell r="N509"/>
          <cell r="O509"/>
          <cell r="P509"/>
          <cell r="Q509"/>
        </row>
        <row r="510">
          <cell r="A510" t="str">
            <v>31A</v>
          </cell>
          <cell r="B510" t="str">
            <v>SP</v>
          </cell>
          <cell r="C510">
            <v>0</v>
          </cell>
          <cell r="D510">
            <v>0</v>
          </cell>
          <cell r="E510">
            <v>0</v>
          </cell>
          <cell r="F510" t="str">
            <v xml:space="preserve">SP SWEEPER                     </v>
          </cell>
          <cell r="G510">
            <v>1273.4019999999998</v>
          </cell>
          <cell r="H510">
            <v>1273.4019999999998</v>
          </cell>
          <cell r="I510">
            <v>424.47300000000007</v>
          </cell>
          <cell r="J510">
            <v>141.13740000000001</v>
          </cell>
          <cell r="K510">
            <v>0</v>
          </cell>
          <cell r="L510"/>
          <cell r="M510">
            <v>504</v>
          </cell>
          <cell r="N510">
            <v>294.08822170900686</v>
          </cell>
          <cell r="O510">
            <v>293.88460650819286</v>
          </cell>
          <cell r="P510">
            <v>424.47300000000007</v>
          </cell>
          <cell r="Q510">
            <v>705.68700000000013</v>
          </cell>
        </row>
        <row r="511">
          <cell r="A511">
            <v>0</v>
          </cell>
          <cell r="B511"/>
          <cell r="C511">
            <v>0</v>
          </cell>
          <cell r="D511">
            <v>0</v>
          </cell>
          <cell r="E511">
            <v>0</v>
          </cell>
          <cell r="F511"/>
          <cell r="G511"/>
          <cell r="H511"/>
          <cell r="I511"/>
          <cell r="J511"/>
          <cell r="K511">
            <v>0</v>
          </cell>
          <cell r="L511"/>
          <cell r="M511"/>
          <cell r="N511"/>
          <cell r="O511"/>
          <cell r="P511"/>
          <cell r="Q511"/>
        </row>
        <row r="512">
          <cell r="A512" t="str">
            <v>40A</v>
          </cell>
          <cell r="B512"/>
          <cell r="C512">
            <v>0</v>
          </cell>
          <cell r="D512">
            <v>0</v>
          </cell>
          <cell r="E512">
            <v>0</v>
          </cell>
          <cell r="F512" t="str">
            <v xml:space="preserve">WELDER, STICK                  </v>
          </cell>
          <cell r="G512">
            <v>337.68799999999999</v>
          </cell>
          <cell r="H512">
            <v>505.86899999999997</v>
          </cell>
          <cell r="I512">
            <v>168.60600000000002</v>
          </cell>
          <cell r="J512">
            <v>56.2836</v>
          </cell>
          <cell r="K512">
            <v>0</v>
          </cell>
          <cell r="L512"/>
          <cell r="M512">
            <v>506</v>
          </cell>
          <cell r="N512">
            <v>77.98799076212471</v>
          </cell>
          <cell r="O512">
            <v>116.74798061389336</v>
          </cell>
          <cell r="P512">
            <v>168.60600000000002</v>
          </cell>
          <cell r="Q512">
            <v>281.41800000000001</v>
          </cell>
        </row>
        <row r="513">
          <cell r="A513" t="str">
            <v>40B</v>
          </cell>
          <cell r="B513"/>
          <cell r="C513">
            <v>0</v>
          </cell>
          <cell r="D513">
            <v>0</v>
          </cell>
          <cell r="E513">
            <v>0</v>
          </cell>
          <cell r="F513" t="str">
            <v xml:space="preserve">WELDER, STICK MFG WIRE         </v>
          </cell>
          <cell r="G513">
            <v>468.29900000000004</v>
          </cell>
          <cell r="H513">
            <v>505.64799999999997</v>
          </cell>
          <cell r="I513">
            <v>168.55500000000001</v>
          </cell>
          <cell r="J513">
            <v>56.181599999999996</v>
          </cell>
          <cell r="K513">
            <v>0</v>
          </cell>
          <cell r="L513"/>
          <cell r="M513">
            <v>507</v>
          </cell>
          <cell r="N513">
            <v>108.15219399538107</v>
          </cell>
          <cell r="O513">
            <v>116.69697669051465</v>
          </cell>
          <cell r="P513">
            <v>168.55500000000001</v>
          </cell>
          <cell r="Q513">
            <v>280.90799999999996</v>
          </cell>
        </row>
        <row r="514">
          <cell r="A514" t="str">
            <v>40C</v>
          </cell>
          <cell r="B514" t="str">
            <v>SP</v>
          </cell>
          <cell r="C514">
            <v>0</v>
          </cell>
          <cell r="D514">
            <v>0</v>
          </cell>
          <cell r="E514">
            <v>0</v>
          </cell>
          <cell r="F514" t="str">
            <v xml:space="preserve">SP 20 KW GENERATOR             </v>
          </cell>
          <cell r="G514">
            <v>636.48</v>
          </cell>
          <cell r="H514">
            <v>636.48</v>
          </cell>
          <cell r="I514">
            <v>212.262</v>
          </cell>
          <cell r="J514">
            <v>71.104199999999992</v>
          </cell>
          <cell r="K514">
            <v>0</v>
          </cell>
          <cell r="L514"/>
          <cell r="M514">
            <v>508</v>
          </cell>
          <cell r="N514">
            <v>146.9930715935335</v>
          </cell>
          <cell r="O514">
            <v>146.89129933071774</v>
          </cell>
          <cell r="P514">
            <v>212.262</v>
          </cell>
          <cell r="Q514">
            <v>355.52099999999996</v>
          </cell>
        </row>
        <row r="515">
          <cell r="A515" t="str">
            <v>40E</v>
          </cell>
          <cell r="B515" t="str">
            <v>SP</v>
          </cell>
          <cell r="C515">
            <v>0</v>
          </cell>
          <cell r="D515">
            <v>0</v>
          </cell>
          <cell r="E515">
            <v>0</v>
          </cell>
          <cell r="F515" t="str">
            <v xml:space="preserve">SP 15KW LIGHT TOWER            </v>
          </cell>
          <cell r="G515">
            <v>713.82999999999993</v>
          </cell>
          <cell r="H515">
            <v>713.82999999999993</v>
          </cell>
          <cell r="I515">
            <v>238.017</v>
          </cell>
          <cell r="J515">
            <v>79.335599999999999</v>
          </cell>
          <cell r="K515">
            <v>0</v>
          </cell>
          <cell r="L515"/>
          <cell r="M515">
            <v>509</v>
          </cell>
          <cell r="N515">
            <v>164.8568129330254</v>
          </cell>
          <cell r="O515">
            <v>164.74267251327024</v>
          </cell>
          <cell r="P515">
            <v>238.017</v>
          </cell>
          <cell r="Q515">
            <v>396.678</v>
          </cell>
        </row>
        <row r="516">
          <cell r="A516" t="str">
            <v>40F</v>
          </cell>
          <cell r="B516" t="str">
            <v>SP</v>
          </cell>
          <cell r="C516">
            <v>0</v>
          </cell>
          <cell r="D516">
            <v>0</v>
          </cell>
          <cell r="E516">
            <v>0</v>
          </cell>
          <cell r="F516" t="str">
            <v xml:space="preserve">SP HEATER GROUND               </v>
          </cell>
          <cell r="G516">
            <v>663</v>
          </cell>
          <cell r="H516">
            <v>663</v>
          </cell>
          <cell r="I516">
            <v>220.98299999999998</v>
          </cell>
          <cell r="J516">
            <v>73.664400000000001</v>
          </cell>
          <cell r="K516">
            <v>0</v>
          </cell>
          <cell r="L516"/>
          <cell r="M516">
            <v>510</v>
          </cell>
          <cell r="N516">
            <v>153.11778290993072</v>
          </cell>
          <cell r="O516">
            <v>153.0117701361643</v>
          </cell>
          <cell r="P516">
            <v>220.98299999999998</v>
          </cell>
          <cell r="Q516">
            <v>368.322</v>
          </cell>
        </row>
        <row r="517">
          <cell r="A517" t="str">
            <v>40G</v>
          </cell>
          <cell r="B517" t="str">
            <v>SP</v>
          </cell>
          <cell r="C517">
            <v>0</v>
          </cell>
          <cell r="D517">
            <v>0</v>
          </cell>
          <cell r="E517">
            <v>0</v>
          </cell>
          <cell r="F517" t="str">
            <v xml:space="preserve">SP 8KW LIGHT TOWER             </v>
          </cell>
          <cell r="G517">
            <v>510.06799999999998</v>
          </cell>
          <cell r="H517">
            <v>510.06799999999998</v>
          </cell>
          <cell r="I517">
            <v>169.983</v>
          </cell>
          <cell r="J517">
            <v>57.120000000000005</v>
          </cell>
          <cell r="K517">
            <v>0</v>
          </cell>
          <cell r="L517"/>
          <cell r="M517">
            <v>511</v>
          </cell>
          <cell r="N517">
            <v>117.7986143187067</v>
          </cell>
          <cell r="O517">
            <v>117.71705515808908</v>
          </cell>
          <cell r="P517">
            <v>169.983</v>
          </cell>
          <cell r="Q517">
            <v>285.60000000000002</v>
          </cell>
        </row>
        <row r="518">
          <cell r="A518" t="str">
            <v>40H</v>
          </cell>
          <cell r="B518" t="str">
            <v>SP</v>
          </cell>
          <cell r="C518">
            <v>0</v>
          </cell>
          <cell r="D518">
            <v>0</v>
          </cell>
          <cell r="E518">
            <v>0</v>
          </cell>
          <cell r="F518" t="str">
            <v xml:space="preserve">SP HEATER TOTEM                </v>
          </cell>
          <cell r="G518">
            <v>1019.915</v>
          </cell>
          <cell r="H518">
            <v>1019.915</v>
          </cell>
          <cell r="I518">
            <v>340.017</v>
          </cell>
          <cell r="J518">
            <v>113.22</v>
          </cell>
          <cell r="K518">
            <v>0</v>
          </cell>
          <cell r="L518"/>
          <cell r="M518">
            <v>512</v>
          </cell>
          <cell r="N518">
            <v>235.54618937644341</v>
          </cell>
          <cell r="O518">
            <v>235.38310639279942</v>
          </cell>
          <cell r="P518">
            <v>340.017</v>
          </cell>
          <cell r="Q518">
            <v>566.1</v>
          </cell>
        </row>
        <row r="519">
          <cell r="A519">
            <v>0</v>
          </cell>
          <cell r="B519"/>
          <cell r="C519">
            <v>0</v>
          </cell>
          <cell r="D519">
            <v>0</v>
          </cell>
          <cell r="E519">
            <v>0</v>
          </cell>
          <cell r="F519"/>
          <cell r="G519"/>
          <cell r="H519"/>
          <cell r="I519"/>
          <cell r="J519"/>
          <cell r="K519">
            <v>0</v>
          </cell>
          <cell r="L519"/>
          <cell r="M519"/>
          <cell r="N519"/>
          <cell r="O519"/>
          <cell r="P519"/>
          <cell r="Q519"/>
        </row>
        <row r="520">
          <cell r="A520" t="str">
            <v>41A</v>
          </cell>
          <cell r="B520"/>
          <cell r="C520">
            <v>0</v>
          </cell>
          <cell r="D520">
            <v>0</v>
          </cell>
          <cell r="E520">
            <v>0</v>
          </cell>
          <cell r="F520" t="str">
            <v xml:space="preserve">DIR BOR 17-20K# W/500' W/O TOO </v>
          </cell>
          <cell r="G520">
            <v>7576.9850000000006</v>
          </cell>
          <cell r="H520">
            <v>10824.359</v>
          </cell>
          <cell r="I520">
            <v>3608.0970000000002</v>
          </cell>
          <cell r="J520">
            <v>1202.58</v>
          </cell>
          <cell r="K520">
            <v>0</v>
          </cell>
          <cell r="L520"/>
          <cell r="M520">
            <v>514</v>
          </cell>
          <cell r="N520">
            <v>1749.8810623556583</v>
          </cell>
          <cell r="O520">
            <v>2498.1211631663973</v>
          </cell>
          <cell r="P520">
            <v>3608.0970000000002</v>
          </cell>
          <cell r="Q520">
            <v>6012.9</v>
          </cell>
        </row>
        <row r="521">
          <cell r="A521" t="str">
            <v>41B</v>
          </cell>
          <cell r="B521"/>
          <cell r="C521">
            <v>0</v>
          </cell>
          <cell r="D521">
            <v>0</v>
          </cell>
          <cell r="E521">
            <v>0</v>
          </cell>
          <cell r="F521" t="str">
            <v xml:space="preserve">AT-30 DIRECTIONAL DRILL        </v>
          </cell>
          <cell r="G521">
            <v>11813.775999999998</v>
          </cell>
          <cell r="H521">
            <v>11813.775999999998</v>
          </cell>
          <cell r="I521">
            <v>6564.2609999999986</v>
          </cell>
          <cell r="J521">
            <v>787.71540000000005</v>
          </cell>
          <cell r="K521">
            <v>0</v>
          </cell>
          <cell r="L521"/>
          <cell r="M521">
            <v>515</v>
          </cell>
          <cell r="N521">
            <v>2728.3547344110848</v>
          </cell>
          <cell r="O521">
            <v>2726.4657281329328</v>
          </cell>
          <cell r="P521">
            <v>6564.2609999999986</v>
          </cell>
          <cell r="Q521">
            <v>3938.5770000000002</v>
          </cell>
        </row>
        <row r="522">
          <cell r="A522" t="str">
            <v>41D</v>
          </cell>
          <cell r="B522"/>
          <cell r="C522">
            <v>0</v>
          </cell>
          <cell r="D522">
            <v>0</v>
          </cell>
          <cell r="E522">
            <v>0</v>
          </cell>
          <cell r="F522" t="str">
            <v xml:space="preserve">DIR BOR 12K# W/500'ROD NO TOOL </v>
          </cell>
          <cell r="G522">
            <v>2922.5040000000004</v>
          </cell>
          <cell r="H522">
            <v>3896.672</v>
          </cell>
          <cell r="I522">
            <v>1298.9189999999999</v>
          </cell>
          <cell r="J522">
            <v>432.96960000000001</v>
          </cell>
          <cell r="K522">
            <v>0</v>
          </cell>
          <cell r="L522"/>
          <cell r="M522">
            <v>516</v>
          </cell>
          <cell r="N522">
            <v>674.9431870669747</v>
          </cell>
          <cell r="O522">
            <v>899.30117701361644</v>
          </cell>
          <cell r="P522">
            <v>1298.9189999999999</v>
          </cell>
          <cell r="Q522">
            <v>2164.848</v>
          </cell>
        </row>
        <row r="523">
          <cell r="A523" t="str">
            <v>41F</v>
          </cell>
          <cell r="B523"/>
          <cell r="C523">
            <v>0</v>
          </cell>
          <cell r="D523">
            <v>0</v>
          </cell>
          <cell r="E523">
            <v>0</v>
          </cell>
          <cell r="F523" t="str">
            <v xml:space="preserve">DIR BOR 24K# W/500'R NO TOOL   </v>
          </cell>
          <cell r="G523">
            <v>11311.663999999999</v>
          </cell>
          <cell r="H523">
            <v>15911.779</v>
          </cell>
          <cell r="I523">
            <v>5303.8980000000001</v>
          </cell>
          <cell r="J523">
            <v>1767.6090000000002</v>
          </cell>
          <cell r="K523">
            <v>0</v>
          </cell>
          <cell r="L523"/>
          <cell r="M523">
            <v>517</v>
          </cell>
          <cell r="N523">
            <v>2612.3935334872976</v>
          </cell>
          <cell r="O523">
            <v>3672.2314793445648</v>
          </cell>
          <cell r="P523">
            <v>5303.8980000000001</v>
          </cell>
          <cell r="Q523">
            <v>8838.0450000000001</v>
          </cell>
        </row>
        <row r="524">
          <cell r="A524" t="str">
            <v>41G</v>
          </cell>
          <cell r="B524"/>
          <cell r="C524">
            <v>0</v>
          </cell>
          <cell r="D524">
            <v>0</v>
          </cell>
          <cell r="E524">
            <v>0</v>
          </cell>
          <cell r="F524" t="str">
            <v xml:space="preserve">DIR BOR MACH VERMEER NAVIGATOR </v>
          </cell>
          <cell r="G524">
            <v>6494.7480000000005</v>
          </cell>
          <cell r="H524">
            <v>8659.2219999999998</v>
          </cell>
          <cell r="I524">
            <v>2886.549</v>
          </cell>
          <cell r="J524">
            <v>962.16599999999994</v>
          </cell>
          <cell r="K524">
            <v>0</v>
          </cell>
          <cell r="L524"/>
          <cell r="M524">
            <v>518</v>
          </cell>
          <cell r="N524">
            <v>1499.9418013856814</v>
          </cell>
          <cell r="O524">
            <v>1998.4357258250634</v>
          </cell>
          <cell r="P524">
            <v>2886.549</v>
          </cell>
          <cell r="Q524">
            <v>4810.83</v>
          </cell>
        </row>
        <row r="525">
          <cell r="A525">
            <v>0</v>
          </cell>
          <cell r="B525"/>
          <cell r="C525">
            <v>0</v>
          </cell>
          <cell r="D525">
            <v>0</v>
          </cell>
          <cell r="E525">
            <v>0</v>
          </cell>
          <cell r="F525"/>
          <cell r="G525"/>
          <cell r="H525"/>
          <cell r="I525"/>
          <cell r="J525"/>
          <cell r="K525">
            <v>0</v>
          </cell>
          <cell r="L525"/>
          <cell r="M525"/>
          <cell r="N525"/>
          <cell r="O525"/>
          <cell r="P525"/>
          <cell r="Q525"/>
        </row>
        <row r="526">
          <cell r="A526" t="str">
            <v>43A</v>
          </cell>
          <cell r="B526" t="str">
            <v>SP</v>
          </cell>
          <cell r="C526">
            <v>0</v>
          </cell>
          <cell r="D526">
            <v>0</v>
          </cell>
          <cell r="E526">
            <v>0</v>
          </cell>
          <cell r="F526" t="str">
            <v xml:space="preserve">SP SLEEVING MACHINE TK MNTD    </v>
          </cell>
          <cell r="G526">
            <v>2918.3050000000003</v>
          </cell>
          <cell r="H526">
            <v>2918.3050000000003</v>
          </cell>
          <cell r="I526">
            <v>972.774</v>
          </cell>
          <cell r="J526">
            <v>324.72720000000004</v>
          </cell>
          <cell r="K526">
            <v>0</v>
          </cell>
          <cell r="L526"/>
          <cell r="M526">
            <v>520</v>
          </cell>
          <cell r="N526">
            <v>673.9734411085451</v>
          </cell>
          <cell r="O526">
            <v>673.50680821601668</v>
          </cell>
          <cell r="P526">
            <v>972.774</v>
          </cell>
          <cell r="Q526">
            <v>1623.6360000000002</v>
          </cell>
        </row>
        <row r="527">
          <cell r="A527">
            <v>0</v>
          </cell>
          <cell r="B527"/>
          <cell r="C527">
            <v>0</v>
          </cell>
          <cell r="D527">
            <v>0</v>
          </cell>
          <cell r="E527">
            <v>0</v>
          </cell>
          <cell r="F527"/>
          <cell r="G527"/>
          <cell r="H527"/>
          <cell r="I527"/>
          <cell r="J527"/>
          <cell r="K527">
            <v>0</v>
          </cell>
          <cell r="L527"/>
          <cell r="M527"/>
          <cell r="N527"/>
          <cell r="O527"/>
          <cell r="P527"/>
          <cell r="Q527"/>
        </row>
        <row r="528">
          <cell r="A528">
            <v>0</v>
          </cell>
          <cell r="B528"/>
          <cell r="C528">
            <v>0</v>
          </cell>
          <cell r="D528">
            <v>0</v>
          </cell>
          <cell r="E528">
            <v>0</v>
          </cell>
          <cell r="F528" t="str">
            <v>WATER TRUCKS</v>
          </cell>
          <cell r="G528"/>
          <cell r="H528"/>
          <cell r="I528"/>
          <cell r="J528"/>
          <cell r="K528">
            <v>0</v>
          </cell>
          <cell r="L528"/>
          <cell r="M528"/>
          <cell r="N528"/>
          <cell r="O528"/>
          <cell r="P528"/>
          <cell r="Q528"/>
        </row>
        <row r="529">
          <cell r="A529" t="str">
            <v>44B</v>
          </cell>
          <cell r="B529"/>
          <cell r="C529">
            <v>0</v>
          </cell>
          <cell r="D529">
            <v>0</v>
          </cell>
          <cell r="E529">
            <v>0</v>
          </cell>
          <cell r="F529" t="str">
            <v xml:space="preserve">WATER TANK TK MNT 1500GL LATE  </v>
          </cell>
          <cell r="G529">
            <v>1931.982</v>
          </cell>
          <cell r="H529">
            <v>2102.5940000000001</v>
          </cell>
          <cell r="I529">
            <v>700.79099999999994</v>
          </cell>
          <cell r="J529">
            <v>233.80440000000002</v>
          </cell>
          <cell r="K529">
            <v>0</v>
          </cell>
          <cell r="L529"/>
          <cell r="M529">
            <v>523</v>
          </cell>
          <cell r="N529">
            <v>446.18521939953808</v>
          </cell>
          <cell r="O529">
            <v>485.25132702515577</v>
          </cell>
          <cell r="P529">
            <v>700.79099999999994</v>
          </cell>
          <cell r="Q529">
            <v>1169.0220000000002</v>
          </cell>
        </row>
        <row r="530">
          <cell r="A530" t="str">
            <v>44C</v>
          </cell>
          <cell r="B530"/>
          <cell r="C530">
            <v>0</v>
          </cell>
          <cell r="D530">
            <v>0</v>
          </cell>
          <cell r="E530">
            <v>0</v>
          </cell>
          <cell r="F530" t="str">
            <v xml:space="preserve">WATER TANK TK MNT 1500GL EARLY </v>
          </cell>
          <cell r="G530">
            <v>1454.4009999999998</v>
          </cell>
          <cell r="H530">
            <v>1485.5620000000001</v>
          </cell>
          <cell r="I530">
            <v>495.15899999999999</v>
          </cell>
          <cell r="J530">
            <v>164.52600000000001</v>
          </cell>
          <cell r="K530">
            <v>0</v>
          </cell>
          <cell r="L530"/>
          <cell r="M530">
            <v>524</v>
          </cell>
          <cell r="N530">
            <v>335.88937644341797</v>
          </cell>
          <cell r="O530">
            <v>342.84837295176555</v>
          </cell>
          <cell r="P530">
            <v>495.15899999999999</v>
          </cell>
          <cell r="Q530">
            <v>822.63000000000011</v>
          </cell>
        </row>
        <row r="531">
          <cell r="A531" t="str">
            <v>44D</v>
          </cell>
          <cell r="B531" t="str">
            <v>SP</v>
          </cell>
          <cell r="C531" t="str">
            <v>T/S</v>
          </cell>
          <cell r="D531">
            <v>0</v>
          </cell>
          <cell r="E531">
            <v>0</v>
          </cell>
          <cell r="F531" t="str">
            <v xml:space="preserve">SP WATR TANK TK MNT 4000GL AWD </v>
          </cell>
          <cell r="G531">
            <v>2862.8340000000003</v>
          </cell>
          <cell r="H531">
            <v>3978</v>
          </cell>
          <cell r="I531">
            <v>1326</v>
          </cell>
          <cell r="J531">
            <v>441.62940000000003</v>
          </cell>
          <cell r="K531">
            <v>0</v>
          </cell>
          <cell r="L531"/>
          <cell r="M531">
            <v>525</v>
          </cell>
          <cell r="N531">
            <v>661.16258660508083</v>
          </cell>
          <cell r="O531">
            <v>918.07062081698587</v>
          </cell>
          <cell r="P531">
            <v>1326</v>
          </cell>
          <cell r="Q531">
            <v>2208.1469999999999</v>
          </cell>
        </row>
        <row r="532">
          <cell r="A532" t="str">
            <v>44E</v>
          </cell>
          <cell r="B532" t="str">
            <v>SP</v>
          </cell>
          <cell r="C532" t="str">
            <v>T/S</v>
          </cell>
          <cell r="D532">
            <v>0</v>
          </cell>
          <cell r="E532">
            <v>0</v>
          </cell>
          <cell r="F532" t="str">
            <v xml:space="preserve">SP WATR TANK TRL 6800GL        </v>
          </cell>
          <cell r="G532">
            <v>1082.2369999999999</v>
          </cell>
          <cell r="H532">
            <v>1623.4659999999997</v>
          </cell>
          <cell r="I532">
            <v>541.21199999999999</v>
          </cell>
          <cell r="J532">
            <v>180.4074</v>
          </cell>
          <cell r="K532">
            <v>0</v>
          </cell>
          <cell r="L532"/>
          <cell r="M532">
            <v>526</v>
          </cell>
          <cell r="N532">
            <v>249.93926096997686</v>
          </cell>
          <cell r="O532">
            <v>374.6748211400876</v>
          </cell>
          <cell r="P532">
            <v>541.21199999999999</v>
          </cell>
          <cell r="Q532">
            <v>902.03700000000003</v>
          </cell>
        </row>
        <row r="533">
          <cell r="A533" t="str">
            <v>44F</v>
          </cell>
          <cell r="B533" t="str">
            <v>SP</v>
          </cell>
          <cell r="C533">
            <v>0</v>
          </cell>
          <cell r="D533">
            <v>0</v>
          </cell>
          <cell r="E533">
            <v>0</v>
          </cell>
          <cell r="F533" t="str">
            <v xml:space="preserve">SP WATERBUG 5000 6X6           </v>
          </cell>
          <cell r="G533">
            <v>4004.741</v>
          </cell>
          <cell r="H533">
            <v>4600.1150000000007</v>
          </cell>
          <cell r="I533">
            <v>1533.4680000000001</v>
          </cell>
          <cell r="J533">
            <v>510.90780000000001</v>
          </cell>
          <cell r="K533">
            <v>0</v>
          </cell>
          <cell r="L533"/>
          <cell r="M533">
            <v>527</v>
          </cell>
          <cell r="N533">
            <v>924.88244803695147</v>
          </cell>
          <cell r="O533">
            <v>1061.6466651280869</v>
          </cell>
          <cell r="P533">
            <v>1533.4680000000001</v>
          </cell>
          <cell r="Q533">
            <v>2554.5390000000002</v>
          </cell>
        </row>
        <row r="534">
          <cell r="A534" t="str">
            <v>44G</v>
          </cell>
          <cell r="B534" t="str">
            <v>SP</v>
          </cell>
          <cell r="C534">
            <v>0</v>
          </cell>
          <cell r="D534">
            <v>0</v>
          </cell>
          <cell r="E534">
            <v>0</v>
          </cell>
          <cell r="F534" t="str">
            <v xml:space="preserve">SP PORTABLE WATER TOWER 12000G </v>
          </cell>
          <cell r="G534">
            <v>1298.8170000000002</v>
          </cell>
          <cell r="H534">
            <v>1298.8170000000002</v>
          </cell>
          <cell r="I534">
            <v>432.93900000000002</v>
          </cell>
          <cell r="J534">
            <v>143.96279999999999</v>
          </cell>
          <cell r="K534">
            <v>0</v>
          </cell>
          <cell r="L534"/>
          <cell r="M534">
            <v>528</v>
          </cell>
          <cell r="N534">
            <v>299.95773672055429</v>
          </cell>
          <cell r="O534">
            <v>299.75005769674596</v>
          </cell>
          <cell r="P534">
            <v>432.93900000000002</v>
          </cell>
          <cell r="Q534">
            <v>719.81399999999996</v>
          </cell>
        </row>
        <row r="535">
          <cell r="A535" t="str">
            <v>44H</v>
          </cell>
          <cell r="B535" t="str">
            <v>SP</v>
          </cell>
          <cell r="C535">
            <v>0</v>
          </cell>
          <cell r="D535">
            <v>0</v>
          </cell>
          <cell r="E535">
            <v>0</v>
          </cell>
          <cell r="F535" t="str">
            <v xml:space="preserve">SP FIRE FIGHTER TRAILER        </v>
          </cell>
          <cell r="G535">
            <v>530.62099999999998</v>
          </cell>
          <cell r="H535">
            <v>530.62099999999998</v>
          </cell>
          <cell r="I535">
            <v>176.86800000000002</v>
          </cell>
          <cell r="J535">
            <v>59.425199999999997</v>
          </cell>
          <cell r="K535">
            <v>0</v>
          </cell>
          <cell r="L535"/>
          <cell r="M535">
            <v>529</v>
          </cell>
          <cell r="N535">
            <v>122.54526558891455</v>
          </cell>
          <cell r="O535">
            <v>122.46042003231017</v>
          </cell>
          <cell r="P535">
            <v>176.86800000000002</v>
          </cell>
          <cell r="Q535">
            <v>297.12599999999998</v>
          </cell>
        </row>
        <row r="536">
          <cell r="A536" t="str">
            <v>44J</v>
          </cell>
          <cell r="B536"/>
          <cell r="C536">
            <v>0</v>
          </cell>
          <cell r="D536">
            <v>0</v>
          </cell>
          <cell r="E536">
            <v>0</v>
          </cell>
          <cell r="F536" t="str">
            <v xml:space="preserve">COMBO FIRE/PRESSURE WASHER TRL </v>
          </cell>
          <cell r="G536">
            <v>706.31600000000014</v>
          </cell>
          <cell r="H536">
            <v>797.36799999999994</v>
          </cell>
          <cell r="I536">
            <v>265.30200000000002</v>
          </cell>
          <cell r="J536">
            <v>88.444199999999995</v>
          </cell>
          <cell r="K536">
            <v>0</v>
          </cell>
          <cell r="L536"/>
          <cell r="M536">
            <v>530</v>
          </cell>
          <cell r="N536">
            <v>163.12147806004623</v>
          </cell>
          <cell r="O536">
            <v>184.02215555042693</v>
          </cell>
          <cell r="P536">
            <v>265.30200000000002</v>
          </cell>
          <cell r="Q536">
            <v>442.221</v>
          </cell>
        </row>
        <row r="537">
          <cell r="A537">
            <v>0</v>
          </cell>
          <cell r="B537"/>
          <cell r="C537">
            <v>0</v>
          </cell>
          <cell r="D537">
            <v>0</v>
          </cell>
          <cell r="E537">
            <v>0</v>
          </cell>
          <cell r="F537"/>
          <cell r="G537"/>
          <cell r="H537"/>
          <cell r="I537"/>
          <cell r="J537"/>
          <cell r="K537">
            <v>0</v>
          </cell>
          <cell r="L537"/>
          <cell r="M537"/>
          <cell r="N537"/>
          <cell r="O537"/>
          <cell r="P537"/>
          <cell r="Q537"/>
        </row>
        <row r="538">
          <cell r="A538">
            <v>0</v>
          </cell>
          <cell r="B538"/>
          <cell r="C538">
            <v>0</v>
          </cell>
          <cell r="D538">
            <v>0</v>
          </cell>
          <cell r="E538">
            <v>0</v>
          </cell>
          <cell r="F538" t="str">
            <v>PULLERS, TRANSMISSION</v>
          </cell>
          <cell r="G538"/>
          <cell r="H538"/>
          <cell r="I538"/>
          <cell r="J538"/>
          <cell r="K538">
            <v>0</v>
          </cell>
          <cell r="L538"/>
          <cell r="M538"/>
          <cell r="N538"/>
          <cell r="O538"/>
          <cell r="P538"/>
          <cell r="Q538"/>
        </row>
        <row r="539">
          <cell r="A539">
            <v>0</v>
          </cell>
          <cell r="B539">
            <v>0</v>
          </cell>
          <cell r="C539">
            <v>0</v>
          </cell>
          <cell r="D539">
            <v>0</v>
          </cell>
          <cell r="E539">
            <v>0</v>
          </cell>
          <cell r="F539"/>
          <cell r="G539"/>
          <cell r="H539"/>
          <cell r="I539"/>
          <cell r="J539"/>
          <cell r="K539">
            <v>0</v>
          </cell>
          <cell r="L539"/>
          <cell r="M539"/>
          <cell r="N539"/>
          <cell r="O539"/>
          <cell r="P539"/>
          <cell r="Q539"/>
        </row>
        <row r="540">
          <cell r="A540" t="str">
            <v>45&amp;</v>
          </cell>
          <cell r="B540" t="str">
            <v>SP</v>
          </cell>
          <cell r="C540" t="str">
            <v>T/S</v>
          </cell>
          <cell r="D540">
            <v>0</v>
          </cell>
          <cell r="E540">
            <v>0</v>
          </cell>
          <cell r="F540" t="str">
            <v xml:space="preserve">SP 1 DRUM 6000# TRK LATE       </v>
          </cell>
          <cell r="G540">
            <v>4113.2519999999995</v>
          </cell>
          <cell r="H540">
            <v>4546.1909999999998</v>
          </cell>
          <cell r="I540">
            <v>1515.4139999999998</v>
          </cell>
          <cell r="J540">
            <v>505.5018</v>
          </cell>
          <cell r="K540">
            <v>0</v>
          </cell>
          <cell r="L540"/>
          <cell r="M540">
            <v>534</v>
          </cell>
          <cell r="N540">
            <v>949.94272517321008</v>
          </cell>
          <cell r="O540">
            <v>1049.2017078236786</v>
          </cell>
          <cell r="P540">
            <v>1515.4139999999998</v>
          </cell>
          <cell r="Q540">
            <v>2527.509</v>
          </cell>
        </row>
        <row r="541">
          <cell r="A541" t="str">
            <v>45A</v>
          </cell>
          <cell r="B541" t="str">
            <v>SP</v>
          </cell>
          <cell r="C541" t="str">
            <v>T/S</v>
          </cell>
          <cell r="D541">
            <v>0</v>
          </cell>
          <cell r="E541">
            <v>0</v>
          </cell>
          <cell r="F541" t="str">
            <v xml:space="preserve">SP PULER 1 DRUM 6000# TRL LATE </v>
          </cell>
          <cell r="G541">
            <v>2061.0460000000003</v>
          </cell>
          <cell r="H541">
            <v>3012.0089999999996</v>
          </cell>
          <cell r="I541">
            <v>1003.9350000000001</v>
          </cell>
          <cell r="J541">
            <v>334.46820000000002</v>
          </cell>
          <cell r="K541">
            <v>0</v>
          </cell>
          <cell r="L541"/>
          <cell r="M541">
            <v>535</v>
          </cell>
          <cell r="N541">
            <v>475.99214780600465</v>
          </cell>
          <cell r="O541">
            <v>695.1324717285944</v>
          </cell>
          <cell r="P541">
            <v>1003.9350000000001</v>
          </cell>
          <cell r="Q541">
            <v>1672.3410000000001</v>
          </cell>
        </row>
        <row r="542">
          <cell r="A542" t="str">
            <v>45B</v>
          </cell>
          <cell r="B542" t="str">
            <v>SP</v>
          </cell>
          <cell r="C542" t="str">
            <v>T/S</v>
          </cell>
          <cell r="D542">
            <v>0</v>
          </cell>
          <cell r="E542">
            <v>0</v>
          </cell>
          <cell r="F542" t="str">
            <v xml:space="preserve">SP PULLER 1 DRUM 6000# EARLY   </v>
          </cell>
          <cell r="G542">
            <v>1948.1150000000005</v>
          </cell>
          <cell r="H542">
            <v>2387.0210000000002</v>
          </cell>
          <cell r="I542">
            <v>795.6</v>
          </cell>
          <cell r="J542">
            <v>265.2</v>
          </cell>
          <cell r="K542">
            <v>0</v>
          </cell>
          <cell r="L542"/>
          <cell r="M542">
            <v>536</v>
          </cell>
          <cell r="N542">
            <v>449.91108545034655</v>
          </cell>
          <cell r="O542">
            <v>550.89337641357031</v>
          </cell>
          <cell r="P542">
            <v>795.6</v>
          </cell>
          <cell r="Q542">
            <v>1326</v>
          </cell>
        </row>
        <row r="543">
          <cell r="A543" t="str">
            <v>45C</v>
          </cell>
          <cell r="B543" t="str">
            <v>SP</v>
          </cell>
          <cell r="C543">
            <v>0</v>
          </cell>
          <cell r="D543">
            <v>0</v>
          </cell>
          <cell r="E543">
            <v>0</v>
          </cell>
          <cell r="F543" t="str">
            <v xml:space="preserve">SP PULER 1 DRM 6000# TRK EARLY </v>
          </cell>
          <cell r="G543">
            <v>2503.0460000000003</v>
          </cell>
          <cell r="H543">
            <v>2738.6320000000001</v>
          </cell>
          <cell r="I543">
            <v>912.798</v>
          </cell>
          <cell r="J543">
            <v>304.16399999999999</v>
          </cell>
          <cell r="K543">
            <v>0</v>
          </cell>
          <cell r="L543"/>
          <cell r="M543">
            <v>537</v>
          </cell>
          <cell r="N543">
            <v>578.07066974595853</v>
          </cell>
          <cell r="O543">
            <v>632.04061850911603</v>
          </cell>
          <cell r="P543">
            <v>912.798</v>
          </cell>
          <cell r="Q543">
            <v>1520.82</v>
          </cell>
        </row>
        <row r="544">
          <cell r="A544" t="str">
            <v>45D</v>
          </cell>
          <cell r="B544" t="str">
            <v>SP</v>
          </cell>
          <cell r="C544">
            <v>0</v>
          </cell>
          <cell r="D544">
            <v>0</v>
          </cell>
          <cell r="E544">
            <v>0</v>
          </cell>
          <cell r="F544" t="str">
            <v xml:space="preserve">SP PULLER BW 6000# TRL EARLY   </v>
          </cell>
          <cell r="G544">
            <v>1558.934</v>
          </cell>
          <cell r="H544">
            <v>1801.3710000000001</v>
          </cell>
          <cell r="I544">
            <v>600.423</v>
          </cell>
          <cell r="J544">
            <v>200.24639999999999</v>
          </cell>
          <cell r="K544">
            <v>0</v>
          </cell>
          <cell r="L544"/>
          <cell r="M544">
            <v>538</v>
          </cell>
          <cell r="N544">
            <v>360.03094688221705</v>
          </cell>
          <cell r="O544">
            <v>415.73297945995847</v>
          </cell>
          <cell r="P544">
            <v>600.423</v>
          </cell>
          <cell r="Q544">
            <v>1001.232</v>
          </cell>
        </row>
        <row r="545">
          <cell r="A545" t="str">
            <v>45E</v>
          </cell>
          <cell r="B545" t="str">
            <v>SP</v>
          </cell>
          <cell r="C545">
            <v>0</v>
          </cell>
          <cell r="D545">
            <v>0</v>
          </cell>
          <cell r="E545">
            <v>0</v>
          </cell>
          <cell r="F545" t="str">
            <v xml:space="preserve">SP PULLER BW 6000# TRL LATE    </v>
          </cell>
          <cell r="G545">
            <v>1667.0030000000004</v>
          </cell>
          <cell r="H545">
            <v>1840.046</v>
          </cell>
          <cell r="I545">
            <v>613.73400000000004</v>
          </cell>
          <cell r="J545">
            <v>204.5814</v>
          </cell>
          <cell r="K545">
            <v>0</v>
          </cell>
          <cell r="L545"/>
          <cell r="M545">
            <v>539</v>
          </cell>
          <cell r="N545">
            <v>384.98914549653585</v>
          </cell>
          <cell r="O545">
            <v>424.65866605123472</v>
          </cell>
          <cell r="P545">
            <v>613.73400000000004</v>
          </cell>
          <cell r="Q545">
            <v>1022.907</v>
          </cell>
        </row>
        <row r="546">
          <cell r="A546" t="str">
            <v>45F</v>
          </cell>
          <cell r="B546" t="str">
            <v>SP</v>
          </cell>
          <cell r="C546" t="str">
            <v>T/S</v>
          </cell>
          <cell r="D546">
            <v>0</v>
          </cell>
          <cell r="E546">
            <v>0</v>
          </cell>
          <cell r="F546" t="str">
            <v xml:space="preserve">SP V-GRV 8000-10000# TRL LATE  </v>
          </cell>
          <cell r="G546">
            <v>5093.8290000000006</v>
          </cell>
          <cell r="H546">
            <v>5093.8290000000006</v>
          </cell>
          <cell r="I546">
            <v>1697.943</v>
          </cell>
          <cell r="J546">
            <v>565.62059999999997</v>
          </cell>
          <cell r="K546">
            <v>0</v>
          </cell>
          <cell r="L546"/>
          <cell r="M546">
            <v>540</v>
          </cell>
          <cell r="N546">
            <v>1176.4039260969978</v>
          </cell>
          <cell r="O546">
            <v>1175.5894299561505</v>
          </cell>
          <cell r="P546">
            <v>1697.943</v>
          </cell>
          <cell r="Q546">
            <v>2828.1030000000001</v>
          </cell>
        </row>
        <row r="547">
          <cell r="A547" t="str">
            <v>45G</v>
          </cell>
          <cell r="B547" t="str">
            <v>SP</v>
          </cell>
          <cell r="C547" t="str">
            <v>T/S</v>
          </cell>
          <cell r="D547">
            <v>0</v>
          </cell>
          <cell r="E547">
            <v>0</v>
          </cell>
          <cell r="F547" t="str">
            <v xml:space="preserve">SP V-GRV 8000-10000# TRL EARLY </v>
          </cell>
          <cell r="G547">
            <v>2995.8759999999997</v>
          </cell>
          <cell r="H547">
            <v>3698.2139999999999</v>
          </cell>
          <cell r="I547">
            <v>1232.7720000000002</v>
          </cell>
          <cell r="J547">
            <v>411.3252</v>
          </cell>
          <cell r="K547">
            <v>0</v>
          </cell>
          <cell r="L547"/>
          <cell r="M547">
            <v>541</v>
          </cell>
          <cell r="N547">
            <v>691.88822170900687</v>
          </cell>
          <cell r="O547">
            <v>853.4996538195245</v>
          </cell>
          <cell r="P547">
            <v>1232.7720000000002</v>
          </cell>
          <cell r="Q547">
            <v>2056.6260000000002</v>
          </cell>
        </row>
        <row r="548">
          <cell r="A548" t="str">
            <v>45H</v>
          </cell>
          <cell r="B548" t="str">
            <v>SP</v>
          </cell>
          <cell r="C548" t="str">
            <v>T/S</v>
          </cell>
          <cell r="D548">
            <v>0</v>
          </cell>
          <cell r="E548">
            <v>0</v>
          </cell>
          <cell r="F548" t="str">
            <v xml:space="preserve">SP PULER 1 DRM 10000# TRK LATE </v>
          </cell>
          <cell r="G548">
            <v>5306.21</v>
          </cell>
          <cell r="H548">
            <v>5306.21</v>
          </cell>
          <cell r="I548">
            <v>1768.6799999999998</v>
          </cell>
          <cell r="J548">
            <v>590.02920000000006</v>
          </cell>
          <cell r="K548">
            <v>0</v>
          </cell>
          <cell r="L548"/>
          <cell r="M548">
            <v>542</v>
          </cell>
          <cell r="N548">
            <v>1225.4526558891455</v>
          </cell>
          <cell r="O548">
            <v>1224.6042003231016</v>
          </cell>
          <cell r="P548">
            <v>1768.6799999999998</v>
          </cell>
          <cell r="Q548">
            <v>2950.1460000000002</v>
          </cell>
        </row>
        <row r="549">
          <cell r="A549" t="str">
            <v>45I</v>
          </cell>
          <cell r="B549" t="str">
            <v>SP</v>
          </cell>
          <cell r="C549" t="str">
            <v>T/S</v>
          </cell>
          <cell r="D549">
            <v>0</v>
          </cell>
          <cell r="E549">
            <v>0</v>
          </cell>
          <cell r="F549" t="str">
            <v xml:space="preserve">SP PULER 1 DRM 15000# TRK LATE </v>
          </cell>
          <cell r="G549">
            <v>5306.21</v>
          </cell>
          <cell r="H549">
            <v>5306.21</v>
          </cell>
          <cell r="I549">
            <v>1768.6799999999998</v>
          </cell>
          <cell r="J549">
            <v>590.02920000000006</v>
          </cell>
          <cell r="K549">
            <v>0</v>
          </cell>
          <cell r="L549"/>
          <cell r="M549">
            <v>543</v>
          </cell>
          <cell r="N549">
            <v>1225.4526558891455</v>
          </cell>
          <cell r="O549">
            <v>1224.6042003231016</v>
          </cell>
          <cell r="P549">
            <v>1768.6799999999998</v>
          </cell>
          <cell r="Q549">
            <v>2950.1460000000002</v>
          </cell>
        </row>
        <row r="550">
          <cell r="A550" t="str">
            <v>45J</v>
          </cell>
          <cell r="B550" t="str">
            <v>SP</v>
          </cell>
          <cell r="C550" t="str">
            <v>T/S</v>
          </cell>
          <cell r="D550">
            <v>0</v>
          </cell>
          <cell r="E550">
            <v>0</v>
          </cell>
          <cell r="F550" t="str">
            <v xml:space="preserve">SP PULR V-GROVE 6000# TRL LATE </v>
          </cell>
          <cell r="G550">
            <v>4509.9470000000001</v>
          </cell>
          <cell r="H550">
            <v>4775.3680000000004</v>
          </cell>
          <cell r="I550">
            <v>1591.8120000000001</v>
          </cell>
          <cell r="J550">
            <v>530.60400000000004</v>
          </cell>
          <cell r="K550">
            <v>0</v>
          </cell>
          <cell r="L550"/>
          <cell r="M550">
            <v>544</v>
          </cell>
          <cell r="N550">
            <v>1041.5581986143188</v>
          </cell>
          <cell r="O550">
            <v>1102.0927763674129</v>
          </cell>
          <cell r="P550">
            <v>1591.8120000000001</v>
          </cell>
          <cell r="Q550">
            <v>2653.0200000000004</v>
          </cell>
        </row>
        <row r="551">
          <cell r="A551" t="str">
            <v>45K</v>
          </cell>
          <cell r="B551" t="str">
            <v>SP</v>
          </cell>
          <cell r="C551">
            <v>0</v>
          </cell>
          <cell r="D551">
            <v>0</v>
          </cell>
          <cell r="E551">
            <v>0</v>
          </cell>
          <cell r="F551" t="str">
            <v xml:space="preserve">SP PULR 3 DRUM 15000# TRK LATE </v>
          </cell>
          <cell r="G551">
            <v>6367.2310000000007</v>
          </cell>
          <cell r="H551">
            <v>6897.8520000000017</v>
          </cell>
          <cell r="I551">
            <v>2299.2839999999997</v>
          </cell>
          <cell r="J551">
            <v>766.1934</v>
          </cell>
          <cell r="K551">
            <v>0</v>
          </cell>
          <cell r="L551"/>
          <cell r="M551">
            <v>545</v>
          </cell>
          <cell r="N551">
            <v>1470.4921478060048</v>
          </cell>
          <cell r="O551">
            <v>1591.9344564966539</v>
          </cell>
          <cell r="P551">
            <v>2299.2839999999997</v>
          </cell>
          <cell r="Q551">
            <v>3830.9670000000001</v>
          </cell>
        </row>
        <row r="552">
          <cell r="A552" t="str">
            <v>45L</v>
          </cell>
          <cell r="B552" t="str">
            <v>SP</v>
          </cell>
          <cell r="C552">
            <v>0</v>
          </cell>
          <cell r="D552">
            <v>0</v>
          </cell>
          <cell r="E552">
            <v>0</v>
          </cell>
          <cell r="F552" t="str">
            <v xml:space="preserve">SP PULR 3 DRUM 15000# TRK ERLY </v>
          </cell>
          <cell r="G552">
            <v>3491.1370000000002</v>
          </cell>
          <cell r="H552">
            <v>4193.4750000000004</v>
          </cell>
          <cell r="I552">
            <v>1397.808</v>
          </cell>
          <cell r="J552">
            <v>465.44639999999998</v>
          </cell>
          <cell r="K552">
            <v>0</v>
          </cell>
          <cell r="L552"/>
          <cell r="M552">
            <v>546</v>
          </cell>
          <cell r="N552">
            <v>806.26720554272515</v>
          </cell>
          <cell r="O552">
            <v>967.79944611123938</v>
          </cell>
          <cell r="P552">
            <v>1397.808</v>
          </cell>
          <cell r="Q552">
            <v>2327.232</v>
          </cell>
        </row>
        <row r="553">
          <cell r="A553" t="str">
            <v>45M</v>
          </cell>
          <cell r="B553" t="str">
            <v>SP</v>
          </cell>
          <cell r="C553">
            <v>0</v>
          </cell>
          <cell r="D553">
            <v>0</v>
          </cell>
          <cell r="E553">
            <v>0</v>
          </cell>
          <cell r="F553" t="str">
            <v xml:space="preserve">SP PULLER 30000# TRL LATE      </v>
          </cell>
          <cell r="G553">
            <v>8388.7180000000008</v>
          </cell>
          <cell r="H553">
            <v>8388.7180000000008</v>
          </cell>
          <cell r="I553">
            <v>2796.279</v>
          </cell>
          <cell r="J553">
            <v>931.97400000000005</v>
          </cell>
          <cell r="K553">
            <v>0</v>
          </cell>
          <cell r="L553"/>
          <cell r="M553">
            <v>547</v>
          </cell>
          <cell r="N553">
            <v>1937.3482678983835</v>
          </cell>
          <cell r="O553">
            <v>1936.0069236095085</v>
          </cell>
          <cell r="P553">
            <v>2796.279</v>
          </cell>
          <cell r="Q553">
            <v>4659.87</v>
          </cell>
        </row>
        <row r="554">
          <cell r="A554" t="str">
            <v>45N</v>
          </cell>
          <cell r="B554" t="str">
            <v>SP</v>
          </cell>
          <cell r="C554" t="str">
            <v>T/S</v>
          </cell>
          <cell r="D554">
            <v>0</v>
          </cell>
          <cell r="E554">
            <v>0</v>
          </cell>
          <cell r="F554" t="str">
            <v xml:space="preserve">SP PULR 1 DRUM 30000# TRL ERLY </v>
          </cell>
          <cell r="G554">
            <v>3810.0400000000004</v>
          </cell>
          <cell r="H554">
            <v>4221.5420000000004</v>
          </cell>
          <cell r="I554">
            <v>1407.1410000000001</v>
          </cell>
          <cell r="J554">
            <v>468.69</v>
          </cell>
          <cell r="K554">
            <v>0</v>
          </cell>
          <cell r="L554"/>
          <cell r="M554">
            <v>548</v>
          </cell>
          <cell r="N554">
            <v>879.91685912240189</v>
          </cell>
          <cell r="O554">
            <v>974.276944380337</v>
          </cell>
          <cell r="P554">
            <v>1407.1410000000001</v>
          </cell>
          <cell r="Q554">
            <v>2343.4499999999998</v>
          </cell>
        </row>
        <row r="555">
          <cell r="A555" t="str">
            <v>45O</v>
          </cell>
          <cell r="B555" t="str">
            <v>SP</v>
          </cell>
          <cell r="C555" t="str">
            <v>T/S</v>
          </cell>
          <cell r="D555">
            <v>0</v>
          </cell>
          <cell r="E555">
            <v>0</v>
          </cell>
          <cell r="F555" t="str">
            <v xml:space="preserve">SP PULR 1 DRUM 30000# TRK ERLY </v>
          </cell>
          <cell r="G555">
            <v>4735.8090000000002</v>
          </cell>
          <cell r="H555">
            <v>5568.9790000000003</v>
          </cell>
          <cell r="I555">
            <v>1856.3490000000002</v>
          </cell>
          <cell r="J555">
            <v>619.15020000000004</v>
          </cell>
          <cell r="K555">
            <v>0</v>
          </cell>
          <cell r="L555"/>
          <cell r="M555">
            <v>549</v>
          </cell>
          <cell r="N555">
            <v>1093.720323325635</v>
          </cell>
          <cell r="O555">
            <v>1285.2478652204015</v>
          </cell>
          <cell r="P555">
            <v>1856.3490000000002</v>
          </cell>
          <cell r="Q555">
            <v>3095.7510000000002</v>
          </cell>
        </row>
        <row r="556">
          <cell r="A556" t="str">
            <v>45P</v>
          </cell>
          <cell r="B556" t="str">
            <v>SP</v>
          </cell>
          <cell r="C556">
            <v>0</v>
          </cell>
          <cell r="D556">
            <v>0</v>
          </cell>
          <cell r="E556">
            <v>0</v>
          </cell>
          <cell r="F556" t="str">
            <v xml:space="preserve">SP PULER 3 DRUM 4000# TRK LATE </v>
          </cell>
          <cell r="G556">
            <v>5412.29</v>
          </cell>
          <cell r="H556">
            <v>5412.29</v>
          </cell>
          <cell r="I556">
            <v>1804.0740000000001</v>
          </cell>
          <cell r="J556">
            <v>601.8306</v>
          </cell>
          <cell r="K556">
            <v>0</v>
          </cell>
          <cell r="L556"/>
          <cell r="M556">
            <v>550</v>
          </cell>
          <cell r="N556">
            <v>1249.9515011547344</v>
          </cell>
          <cell r="O556">
            <v>1249.086083544888</v>
          </cell>
          <cell r="P556">
            <v>1804.0740000000001</v>
          </cell>
          <cell r="Q556">
            <v>3009.1530000000002</v>
          </cell>
        </row>
        <row r="557">
          <cell r="A557" t="str">
            <v>45Q</v>
          </cell>
          <cell r="B557" t="str">
            <v>SP</v>
          </cell>
          <cell r="C557">
            <v>0</v>
          </cell>
          <cell r="D557">
            <v>0</v>
          </cell>
          <cell r="E557">
            <v>0</v>
          </cell>
          <cell r="F557" t="str">
            <v xml:space="preserve">SP PULR 3 DRUM 4000# TRK EARLY </v>
          </cell>
          <cell r="G557">
            <v>2922.5040000000004</v>
          </cell>
          <cell r="H557">
            <v>3636.9969999999998</v>
          </cell>
          <cell r="I557">
            <v>1212.3209999999999</v>
          </cell>
          <cell r="J557">
            <v>403.7466</v>
          </cell>
          <cell r="K557">
            <v>0</v>
          </cell>
          <cell r="L557"/>
          <cell r="M557">
            <v>551</v>
          </cell>
          <cell r="N557">
            <v>674.9431870669747</v>
          </cell>
          <cell r="O557">
            <v>839.37156704361871</v>
          </cell>
          <cell r="P557">
            <v>1212.3209999999999</v>
          </cell>
          <cell r="Q557">
            <v>2018.7329999999999</v>
          </cell>
        </row>
        <row r="558">
          <cell r="A558" t="str">
            <v>45R</v>
          </cell>
          <cell r="B558" t="str">
            <v>SP</v>
          </cell>
          <cell r="C558" t="str">
            <v>T/S</v>
          </cell>
          <cell r="D558">
            <v>0</v>
          </cell>
          <cell r="E558">
            <v>0</v>
          </cell>
          <cell r="F558" t="str">
            <v xml:space="preserve">SP PULR 5 DRUM 4500# TRL LATE  </v>
          </cell>
          <cell r="G558">
            <v>5836.8309999999992</v>
          </cell>
          <cell r="H558">
            <v>5836.8309999999992</v>
          </cell>
          <cell r="I558">
            <v>1945.548</v>
          </cell>
          <cell r="J558">
            <v>648.39359999999999</v>
          </cell>
          <cell r="K558">
            <v>0</v>
          </cell>
          <cell r="L558"/>
          <cell r="M558">
            <v>552</v>
          </cell>
          <cell r="N558">
            <v>1347.9979214780599</v>
          </cell>
          <cell r="O558">
            <v>1347.0646203554118</v>
          </cell>
          <cell r="P558">
            <v>1945.548</v>
          </cell>
          <cell r="Q558">
            <v>3241.9679999999998</v>
          </cell>
        </row>
        <row r="559">
          <cell r="A559" t="str">
            <v>45S</v>
          </cell>
          <cell r="B559" t="str">
            <v>SP</v>
          </cell>
          <cell r="C559" t="str">
            <v>T/S</v>
          </cell>
          <cell r="D559">
            <v>0</v>
          </cell>
          <cell r="E559">
            <v>0</v>
          </cell>
          <cell r="F559" t="str">
            <v xml:space="preserve">SP PULR 5 DRUM 4000# TRL EARLY </v>
          </cell>
          <cell r="G559">
            <v>2857.9719999999998</v>
          </cell>
          <cell r="H559">
            <v>3117.6470000000004</v>
          </cell>
          <cell r="I559">
            <v>1039.2270000000001</v>
          </cell>
          <cell r="J559">
            <v>346.3818</v>
          </cell>
          <cell r="K559">
            <v>0</v>
          </cell>
          <cell r="L559"/>
          <cell r="M559">
            <v>553</v>
          </cell>
          <cell r="N559">
            <v>660.0397228637413</v>
          </cell>
          <cell r="O559">
            <v>719.51234710362337</v>
          </cell>
          <cell r="P559">
            <v>1039.2270000000001</v>
          </cell>
          <cell r="Q559">
            <v>1731.9090000000001</v>
          </cell>
        </row>
        <row r="560">
          <cell r="A560" t="str">
            <v>45T</v>
          </cell>
          <cell r="B560" t="str">
            <v>SP</v>
          </cell>
          <cell r="C560">
            <v>0</v>
          </cell>
          <cell r="D560">
            <v>0</v>
          </cell>
          <cell r="E560">
            <v>0</v>
          </cell>
          <cell r="F560" t="str">
            <v xml:space="preserve">SP PULLER 30,000# TRL LATE     </v>
          </cell>
          <cell r="G560">
            <v>7576.9850000000006</v>
          </cell>
          <cell r="H560">
            <v>9525.3209999999999</v>
          </cell>
          <cell r="I560">
            <v>3175.1580000000004</v>
          </cell>
          <cell r="J560">
            <v>1058.6171999999999</v>
          </cell>
          <cell r="K560">
            <v>0</v>
          </cell>
          <cell r="L560"/>
          <cell r="M560">
            <v>554</v>
          </cell>
          <cell r="N560">
            <v>1749.8810623556583</v>
          </cell>
          <cell r="O560">
            <v>2198.3201015462728</v>
          </cell>
          <cell r="P560">
            <v>3175.1580000000004</v>
          </cell>
          <cell r="Q560">
            <v>5293.0859999999993</v>
          </cell>
        </row>
        <row r="561">
          <cell r="A561" t="str">
            <v>45U</v>
          </cell>
          <cell r="B561" t="str">
            <v>SP</v>
          </cell>
          <cell r="C561">
            <v>0</v>
          </cell>
          <cell r="D561">
            <v>0</v>
          </cell>
          <cell r="E561">
            <v>0</v>
          </cell>
          <cell r="F561" t="str">
            <v xml:space="preserve">SP PULLER 30,000# TRK LATE     </v>
          </cell>
          <cell r="G561">
            <v>8334.5730000000003</v>
          </cell>
          <cell r="H561">
            <v>10282.909000000001</v>
          </cell>
          <cell r="I561">
            <v>3427.71</v>
          </cell>
          <cell r="J561">
            <v>1143.0426000000002</v>
          </cell>
          <cell r="K561">
            <v>0</v>
          </cell>
          <cell r="L561"/>
          <cell r="M561">
            <v>555</v>
          </cell>
          <cell r="N561">
            <v>1924.8436489607391</v>
          </cell>
          <cell r="O561">
            <v>2373.1615508885302</v>
          </cell>
          <cell r="P561">
            <v>3427.71</v>
          </cell>
          <cell r="Q561">
            <v>5715.2130000000016</v>
          </cell>
        </row>
        <row r="562">
          <cell r="A562" t="str">
            <v>45W</v>
          </cell>
          <cell r="B562" t="str">
            <v>SP</v>
          </cell>
          <cell r="C562">
            <v>0</v>
          </cell>
          <cell r="D562">
            <v>0</v>
          </cell>
          <cell r="E562">
            <v>0</v>
          </cell>
          <cell r="F562" t="str">
            <v xml:space="preserve">SP PULR 3 DRUM 4000# TRL SDWDR </v>
          </cell>
          <cell r="G562">
            <v>3095.7680000000005</v>
          </cell>
          <cell r="H562">
            <v>3693.7939999999999</v>
          </cell>
          <cell r="I562">
            <v>1231.242</v>
          </cell>
          <cell r="J562">
            <v>410.24399999999997</v>
          </cell>
          <cell r="K562">
            <v>0</v>
          </cell>
          <cell r="L562"/>
          <cell r="M562">
            <v>556</v>
          </cell>
          <cell r="N562">
            <v>714.95796766743661</v>
          </cell>
          <cell r="O562">
            <v>852.47957535195007</v>
          </cell>
          <cell r="P562">
            <v>1231.242</v>
          </cell>
          <cell r="Q562">
            <v>2051.2199999999998</v>
          </cell>
        </row>
        <row r="563">
          <cell r="A563" t="str">
            <v>45X</v>
          </cell>
          <cell r="B563" t="str">
            <v>SP</v>
          </cell>
          <cell r="C563">
            <v>0</v>
          </cell>
          <cell r="D563">
            <v>0</v>
          </cell>
          <cell r="E563">
            <v>0</v>
          </cell>
          <cell r="F563" t="str">
            <v xml:space="preserve">SP PULER 3 DRUM 6000# TRAILER  </v>
          </cell>
          <cell r="G563">
            <v>3799.2109999999998</v>
          </cell>
          <cell r="H563">
            <v>4397.4579999999996</v>
          </cell>
          <cell r="I563">
            <v>1465.8420000000001</v>
          </cell>
          <cell r="J563">
            <v>488.17200000000003</v>
          </cell>
          <cell r="K563">
            <v>0</v>
          </cell>
          <cell r="L563"/>
          <cell r="M563">
            <v>557</v>
          </cell>
          <cell r="N563">
            <v>877.41593533487287</v>
          </cell>
          <cell r="O563">
            <v>1014.8760673897991</v>
          </cell>
          <cell r="P563">
            <v>1465.8420000000001</v>
          </cell>
          <cell r="Q563">
            <v>2440.86</v>
          </cell>
        </row>
        <row r="564">
          <cell r="A564" t="str">
            <v>45Y</v>
          </cell>
          <cell r="B564" t="str">
            <v>SP</v>
          </cell>
          <cell r="C564">
            <v>0</v>
          </cell>
          <cell r="D564">
            <v>0</v>
          </cell>
          <cell r="E564">
            <v>0</v>
          </cell>
          <cell r="F564" t="str">
            <v xml:space="preserve">SP PULLER 1 DRUM 40000# W/REEL </v>
          </cell>
          <cell r="G564">
            <v>2976.8699999999994</v>
          </cell>
          <cell r="H564">
            <v>4167.1760000000004</v>
          </cell>
          <cell r="I564">
            <v>1389.1380000000001</v>
          </cell>
          <cell r="J564">
            <v>463.28399999999999</v>
          </cell>
          <cell r="K564">
            <v>0</v>
          </cell>
          <cell r="L564"/>
          <cell r="M564">
            <v>558</v>
          </cell>
          <cell r="N564">
            <v>687.49884526558878</v>
          </cell>
          <cell r="O564">
            <v>961.72997922917148</v>
          </cell>
          <cell r="P564">
            <v>1389.1380000000001</v>
          </cell>
          <cell r="Q564">
            <v>2316.42</v>
          </cell>
        </row>
        <row r="565">
          <cell r="A565" t="str">
            <v>45Z</v>
          </cell>
          <cell r="B565" t="str">
            <v>SP</v>
          </cell>
          <cell r="C565">
            <v>0</v>
          </cell>
          <cell r="D565">
            <v>0</v>
          </cell>
          <cell r="E565">
            <v>0</v>
          </cell>
          <cell r="F565" t="str">
            <v xml:space="preserve">SP PULR 2 DRUM 4000# TRK EARLY </v>
          </cell>
          <cell r="G565">
            <v>3257.9819999999995</v>
          </cell>
          <cell r="H565">
            <v>3788.3820000000001</v>
          </cell>
          <cell r="I565">
            <v>1262.8110000000001</v>
          </cell>
          <cell r="J565">
            <v>421.06620000000004</v>
          </cell>
          <cell r="K565">
            <v>0</v>
          </cell>
          <cell r="L565"/>
          <cell r="M565">
            <v>559</v>
          </cell>
          <cell r="N565">
            <v>752.42078521939936</v>
          </cell>
          <cell r="O565">
            <v>874.30925455804288</v>
          </cell>
          <cell r="P565">
            <v>1262.8110000000001</v>
          </cell>
          <cell r="Q565">
            <v>2105.3310000000001</v>
          </cell>
        </row>
        <row r="566">
          <cell r="A566" t="str">
            <v>451</v>
          </cell>
          <cell r="B566" t="str">
            <v>SP</v>
          </cell>
          <cell r="C566">
            <v>0</v>
          </cell>
          <cell r="D566">
            <v>0</v>
          </cell>
          <cell r="E566">
            <v>0</v>
          </cell>
          <cell r="F566" t="str">
            <v xml:space="preserve">SP PULLER 1DRUM 20000# TK LATE </v>
          </cell>
          <cell r="G566">
            <v>6494.527000000001</v>
          </cell>
          <cell r="H566">
            <v>6494.527000000001</v>
          </cell>
          <cell r="I566">
            <v>2164.848</v>
          </cell>
          <cell r="J566">
            <v>721.98660000000007</v>
          </cell>
          <cell r="K566">
            <v>0</v>
          </cell>
          <cell r="L566"/>
          <cell r="M566">
            <v>560</v>
          </cell>
          <cell r="N566">
            <v>1499.8907621247115</v>
          </cell>
          <cell r="O566">
            <v>1498.8522963304872</v>
          </cell>
          <cell r="P566">
            <v>2164.848</v>
          </cell>
          <cell r="Q566">
            <v>3609.9330000000004</v>
          </cell>
        </row>
        <row r="567">
          <cell r="A567">
            <v>0</v>
          </cell>
          <cell r="B567"/>
          <cell r="C567">
            <v>0</v>
          </cell>
          <cell r="D567">
            <v>0</v>
          </cell>
          <cell r="E567">
            <v>0</v>
          </cell>
          <cell r="F567"/>
          <cell r="G567"/>
          <cell r="H567"/>
          <cell r="I567"/>
          <cell r="J567"/>
          <cell r="K567">
            <v>0</v>
          </cell>
          <cell r="L567"/>
          <cell r="M567"/>
          <cell r="N567"/>
          <cell r="O567"/>
          <cell r="P567"/>
          <cell r="Q567"/>
        </row>
        <row r="568">
          <cell r="A568">
            <v>0</v>
          </cell>
          <cell r="B568"/>
          <cell r="C568">
            <v>0</v>
          </cell>
          <cell r="D568">
            <v>0</v>
          </cell>
          <cell r="E568">
            <v>0</v>
          </cell>
          <cell r="F568" t="str">
            <v>PULLERS, DISTRIBUTION &amp; UNDERGROUND</v>
          </cell>
          <cell r="G568"/>
          <cell r="H568"/>
          <cell r="I568"/>
          <cell r="J568"/>
          <cell r="K568">
            <v>0</v>
          </cell>
          <cell r="L568"/>
          <cell r="M568"/>
          <cell r="N568"/>
          <cell r="O568"/>
          <cell r="P568"/>
          <cell r="Q568"/>
        </row>
        <row r="569">
          <cell r="A569" t="str">
            <v>462</v>
          </cell>
          <cell r="B569" t="str">
            <v>SP</v>
          </cell>
          <cell r="C569">
            <v>0</v>
          </cell>
          <cell r="D569">
            <v>0</v>
          </cell>
          <cell r="E569">
            <v>0</v>
          </cell>
          <cell r="F569" t="str">
            <v xml:space="preserve">SP FIBER OPTIC CABLE JET       </v>
          </cell>
          <cell r="G569">
            <v>866.98299999999983</v>
          </cell>
          <cell r="H569">
            <v>866.98299999999983</v>
          </cell>
          <cell r="I569">
            <v>289.017</v>
          </cell>
          <cell r="J569">
            <v>95.88</v>
          </cell>
          <cell r="K569">
            <v>0</v>
          </cell>
          <cell r="L569"/>
          <cell r="M569">
            <v>563</v>
          </cell>
          <cell r="N569">
            <v>200.22702078521937</v>
          </cell>
          <cell r="O569">
            <v>200.08839141472416</v>
          </cell>
          <cell r="P569">
            <v>289.017</v>
          </cell>
          <cell r="Q569">
            <v>479.4</v>
          </cell>
        </row>
        <row r="570">
          <cell r="A570" t="str">
            <v>46A</v>
          </cell>
          <cell r="B570"/>
          <cell r="C570">
            <v>0</v>
          </cell>
          <cell r="D570">
            <v>0</v>
          </cell>
          <cell r="E570">
            <v>0</v>
          </cell>
          <cell r="F570" t="str">
            <v xml:space="preserve">PULLER O/H 4DRM 1500# TRLR EAR </v>
          </cell>
          <cell r="G570">
            <v>1301.4689999999998</v>
          </cell>
          <cell r="H570">
            <v>1680.4840000000004</v>
          </cell>
          <cell r="I570">
            <v>560.13300000000004</v>
          </cell>
          <cell r="J570">
            <v>187.26179999999999</v>
          </cell>
          <cell r="K570">
            <v>0</v>
          </cell>
          <cell r="L570"/>
          <cell r="M570">
            <v>564</v>
          </cell>
          <cell r="N570">
            <v>300.57020785219396</v>
          </cell>
          <cell r="O570">
            <v>387.83383337179788</v>
          </cell>
          <cell r="P570">
            <v>560.13300000000004</v>
          </cell>
          <cell r="Q570">
            <v>936.30899999999997</v>
          </cell>
        </row>
        <row r="571">
          <cell r="A571" t="str">
            <v>46B</v>
          </cell>
          <cell r="B571"/>
          <cell r="C571">
            <v>0</v>
          </cell>
          <cell r="D571">
            <v>0</v>
          </cell>
          <cell r="E571">
            <v>0</v>
          </cell>
          <cell r="F571" t="str">
            <v xml:space="preserve">PULLER O/H 1DM 2000# TRLR EAR  </v>
          </cell>
          <cell r="G571">
            <v>1183.8970000000002</v>
          </cell>
          <cell r="H571">
            <v>1420.588</v>
          </cell>
          <cell r="I571">
            <v>473.58600000000001</v>
          </cell>
          <cell r="J571">
            <v>158.03880000000001</v>
          </cell>
          <cell r="K571">
            <v>0</v>
          </cell>
          <cell r="L571"/>
          <cell r="M571">
            <v>565</v>
          </cell>
          <cell r="N571">
            <v>273.41732101616634</v>
          </cell>
          <cell r="O571">
            <v>327.85321947842141</v>
          </cell>
          <cell r="P571">
            <v>473.58600000000001</v>
          </cell>
          <cell r="Q571">
            <v>790.19400000000007</v>
          </cell>
        </row>
        <row r="572">
          <cell r="A572" t="str">
            <v>46C</v>
          </cell>
          <cell r="B572"/>
          <cell r="C572">
            <v>0</v>
          </cell>
          <cell r="D572">
            <v>0</v>
          </cell>
          <cell r="E572">
            <v>0</v>
          </cell>
          <cell r="F572" t="str">
            <v xml:space="preserve">PLR O/H 4 DRM 1500# TRLR LATE  </v>
          </cell>
          <cell r="G572">
            <v>2286.6869999999999</v>
          </cell>
          <cell r="H572">
            <v>3239.1969999999997</v>
          </cell>
          <cell r="I572">
            <v>1079.721</v>
          </cell>
          <cell r="J572">
            <v>360.44760000000002</v>
          </cell>
          <cell r="K572">
            <v>0</v>
          </cell>
          <cell r="L572"/>
          <cell r="M572">
            <v>566</v>
          </cell>
          <cell r="N572">
            <v>528.10323325635102</v>
          </cell>
          <cell r="O572">
            <v>747.56450496192008</v>
          </cell>
          <cell r="P572">
            <v>1079.721</v>
          </cell>
          <cell r="Q572">
            <v>1802.2380000000001</v>
          </cell>
        </row>
        <row r="573">
          <cell r="A573" t="str">
            <v>46D</v>
          </cell>
          <cell r="B573"/>
          <cell r="C573">
            <v>0</v>
          </cell>
          <cell r="D573">
            <v>0</v>
          </cell>
          <cell r="E573">
            <v>0</v>
          </cell>
          <cell r="F573" t="str">
            <v xml:space="preserve">PULLER U/G 1DRM 5K# TRLR LATE  </v>
          </cell>
          <cell r="G573">
            <v>2213.5360000000001</v>
          </cell>
          <cell r="H573">
            <v>2383.2640000000001</v>
          </cell>
          <cell r="I573">
            <v>794.47800000000007</v>
          </cell>
          <cell r="J573">
            <v>265.2</v>
          </cell>
          <cell r="K573">
            <v>0</v>
          </cell>
          <cell r="L573"/>
          <cell r="M573">
            <v>567</v>
          </cell>
          <cell r="N573">
            <v>511.20923787528869</v>
          </cell>
          <cell r="O573">
            <v>550.026309716132</v>
          </cell>
          <cell r="P573">
            <v>794.47800000000007</v>
          </cell>
          <cell r="Q573">
            <v>1326</v>
          </cell>
        </row>
        <row r="574">
          <cell r="A574" t="str">
            <v>46E</v>
          </cell>
          <cell r="B574"/>
          <cell r="C574">
            <v>0</v>
          </cell>
          <cell r="D574">
            <v>0</v>
          </cell>
          <cell r="E574">
            <v>0</v>
          </cell>
          <cell r="F574" t="str">
            <v xml:space="preserve">PULLER O/H 1 DRM DIST TK       </v>
          </cell>
          <cell r="G574">
            <v>1280.0319999999999</v>
          </cell>
          <cell r="H574">
            <v>2045.7969999999998</v>
          </cell>
          <cell r="I574">
            <v>681.92100000000005</v>
          </cell>
          <cell r="J574">
            <v>227.30699999999999</v>
          </cell>
          <cell r="K574">
            <v>0</v>
          </cell>
          <cell r="L574"/>
          <cell r="M574">
            <v>568</v>
          </cell>
          <cell r="N574">
            <v>295.61939953810622</v>
          </cell>
          <cell r="O574">
            <v>472.1433187168243</v>
          </cell>
          <cell r="P574">
            <v>681.92100000000005</v>
          </cell>
          <cell r="Q574">
            <v>1136.5349999999999</v>
          </cell>
        </row>
        <row r="575">
          <cell r="A575" t="str">
            <v>46F</v>
          </cell>
          <cell r="B575"/>
          <cell r="C575">
            <v>0</v>
          </cell>
          <cell r="D575">
            <v>0</v>
          </cell>
          <cell r="E575">
            <v>0</v>
          </cell>
          <cell r="F575" t="str">
            <v xml:space="preserve">PLR O/H 1 DRM 3000# TRLR LATE  </v>
          </cell>
          <cell r="G575">
            <v>2130.8820000000001</v>
          </cell>
          <cell r="H575">
            <v>2984.605</v>
          </cell>
          <cell r="I575">
            <v>994.75500000000011</v>
          </cell>
          <cell r="J575">
            <v>331.22460000000001</v>
          </cell>
          <cell r="K575">
            <v>0</v>
          </cell>
          <cell r="L575"/>
          <cell r="M575">
            <v>569</v>
          </cell>
          <cell r="N575">
            <v>492.12055427251732</v>
          </cell>
          <cell r="O575">
            <v>688.807985229633</v>
          </cell>
          <cell r="P575">
            <v>994.75500000000011</v>
          </cell>
          <cell r="Q575">
            <v>1656.123</v>
          </cell>
        </row>
        <row r="576">
          <cell r="A576" t="str">
            <v>46G</v>
          </cell>
          <cell r="B576"/>
          <cell r="C576">
            <v>0</v>
          </cell>
          <cell r="D576">
            <v>0</v>
          </cell>
          <cell r="E576">
            <v>0</v>
          </cell>
          <cell r="F576" t="str">
            <v xml:space="preserve">PULLER U/G WINCH TYPE TK       </v>
          </cell>
          <cell r="G576">
            <v>1190.9690000000001</v>
          </cell>
          <cell r="H576">
            <v>1840.046</v>
          </cell>
          <cell r="I576">
            <v>613.37699999999995</v>
          </cell>
          <cell r="J576">
            <v>204.5814</v>
          </cell>
          <cell r="K576">
            <v>0</v>
          </cell>
          <cell r="L576"/>
          <cell r="M576">
            <v>570</v>
          </cell>
          <cell r="N576">
            <v>275.05057736720556</v>
          </cell>
          <cell r="O576">
            <v>424.65866605123472</v>
          </cell>
          <cell r="P576">
            <v>613.37699999999995</v>
          </cell>
          <cell r="Q576">
            <v>1022.907</v>
          </cell>
        </row>
        <row r="577">
          <cell r="A577" t="str">
            <v>46H</v>
          </cell>
          <cell r="B577" t="str">
            <v>SP</v>
          </cell>
          <cell r="C577">
            <v>0</v>
          </cell>
          <cell r="D577">
            <v>0</v>
          </cell>
          <cell r="E577">
            <v>0</v>
          </cell>
          <cell r="F577" t="str">
            <v xml:space="preserve">SP PULLER U/G TRUCK MOUNTED    </v>
          </cell>
          <cell r="G577">
            <v>2381.2750000000001</v>
          </cell>
          <cell r="H577">
            <v>3247.1530000000002</v>
          </cell>
          <cell r="I577">
            <v>1082.424</v>
          </cell>
          <cell r="J577">
            <v>360.44760000000002</v>
          </cell>
          <cell r="K577">
            <v>0</v>
          </cell>
          <cell r="L577"/>
          <cell r="M577">
            <v>571</v>
          </cell>
          <cell r="N577">
            <v>549.94803695150119</v>
          </cell>
          <cell r="O577">
            <v>749.40064620355417</v>
          </cell>
          <cell r="P577">
            <v>1082.424</v>
          </cell>
          <cell r="Q577">
            <v>1802.2380000000001</v>
          </cell>
        </row>
        <row r="578">
          <cell r="A578" t="str">
            <v>46I</v>
          </cell>
          <cell r="B578"/>
          <cell r="C578">
            <v>0</v>
          </cell>
          <cell r="D578">
            <v>0</v>
          </cell>
          <cell r="E578">
            <v>0</v>
          </cell>
          <cell r="F578" t="str">
            <v xml:space="preserve">PULLER 7000# UG W/AIR          </v>
          </cell>
          <cell r="G578">
            <v>1618.383</v>
          </cell>
          <cell r="H578">
            <v>1931.982</v>
          </cell>
          <cell r="I578">
            <v>644.07899999999995</v>
          </cell>
          <cell r="J578">
            <v>214.32240000000002</v>
          </cell>
          <cell r="K578">
            <v>0</v>
          </cell>
          <cell r="L578"/>
          <cell r="M578">
            <v>572</v>
          </cell>
          <cell r="N578">
            <v>373.76050808314091</v>
          </cell>
          <cell r="O578">
            <v>445.87629817678283</v>
          </cell>
          <cell r="P578">
            <v>644.07899999999995</v>
          </cell>
          <cell r="Q578">
            <v>1071.6120000000001</v>
          </cell>
        </row>
        <row r="579">
          <cell r="A579" t="str">
            <v>46J</v>
          </cell>
          <cell r="B579"/>
          <cell r="C579">
            <v>0</v>
          </cell>
          <cell r="D579">
            <v>0</v>
          </cell>
          <cell r="E579">
            <v>0</v>
          </cell>
          <cell r="F579" t="str">
            <v xml:space="preserve">24M 2X4 1DRM W3 REEL TRLR ROPE </v>
          </cell>
          <cell r="G579">
            <v>2813.1090000000004</v>
          </cell>
          <cell r="H579">
            <v>3750.8119999999999</v>
          </cell>
          <cell r="I579">
            <v>1250.2139999999999</v>
          </cell>
          <cell r="J579">
            <v>416.7312</v>
          </cell>
          <cell r="K579">
            <v>0</v>
          </cell>
          <cell r="L579"/>
          <cell r="M579">
            <v>573</v>
          </cell>
          <cell r="N579">
            <v>649.67875288683615</v>
          </cell>
          <cell r="O579">
            <v>865.63858758366018</v>
          </cell>
          <cell r="P579">
            <v>1250.2139999999999</v>
          </cell>
          <cell r="Q579">
            <v>2083.6559999999999</v>
          </cell>
        </row>
        <row r="580">
          <cell r="A580" t="str">
            <v>46L</v>
          </cell>
          <cell r="B580"/>
          <cell r="C580">
            <v>0</v>
          </cell>
          <cell r="D580">
            <v>0</v>
          </cell>
          <cell r="E580">
            <v>0</v>
          </cell>
          <cell r="F580" t="str">
            <v xml:space="preserve">PULLER O/H 1 DRM 2000# TRL LAT </v>
          </cell>
          <cell r="G580">
            <v>2040.2719999999999</v>
          </cell>
          <cell r="H580">
            <v>2462.3820000000001</v>
          </cell>
          <cell r="I580">
            <v>820.43700000000001</v>
          </cell>
          <cell r="J580">
            <v>273.84960000000001</v>
          </cell>
          <cell r="K580">
            <v>0</v>
          </cell>
          <cell r="L580"/>
          <cell r="M580">
            <v>574</v>
          </cell>
          <cell r="N580">
            <v>471.19445727482679</v>
          </cell>
          <cell r="O580">
            <v>568.28571428571422</v>
          </cell>
          <cell r="P580">
            <v>820.43700000000001</v>
          </cell>
          <cell r="Q580">
            <v>1369.248</v>
          </cell>
        </row>
        <row r="581">
          <cell r="A581" t="str">
            <v>46M</v>
          </cell>
          <cell r="B581"/>
          <cell r="C581">
            <v>0</v>
          </cell>
          <cell r="D581">
            <v>0</v>
          </cell>
          <cell r="E581">
            <v>0</v>
          </cell>
          <cell r="F581" t="str">
            <v xml:space="preserve">PULLER O/H 4 DRM 3000# TK LATE </v>
          </cell>
          <cell r="G581">
            <v>3517.6569999999997</v>
          </cell>
          <cell r="H581">
            <v>4546.1909999999998</v>
          </cell>
          <cell r="I581">
            <v>1515.4649999999997</v>
          </cell>
          <cell r="J581">
            <v>505.5018</v>
          </cell>
          <cell r="K581">
            <v>0</v>
          </cell>
          <cell r="L581"/>
          <cell r="M581">
            <v>575</v>
          </cell>
          <cell r="N581">
            <v>812.39191685912238</v>
          </cell>
          <cell r="O581">
            <v>1049.2017078236786</v>
          </cell>
          <cell r="P581">
            <v>1515.4649999999997</v>
          </cell>
          <cell r="Q581">
            <v>2527.509</v>
          </cell>
        </row>
        <row r="582">
          <cell r="A582" t="str">
            <v>46N</v>
          </cell>
          <cell r="B582"/>
          <cell r="C582">
            <v>0</v>
          </cell>
          <cell r="D582">
            <v>0</v>
          </cell>
          <cell r="E582">
            <v>0</v>
          </cell>
          <cell r="F582" t="str">
            <v xml:space="preserve">PULLER O/H 4 DRM 3000# TR      </v>
          </cell>
          <cell r="G582">
            <v>2435.6410000000001</v>
          </cell>
          <cell r="H582">
            <v>3409.8089999999997</v>
          </cell>
          <cell r="I582">
            <v>1136.5349999999999</v>
          </cell>
          <cell r="J582">
            <v>378.84840000000003</v>
          </cell>
          <cell r="K582">
            <v>0</v>
          </cell>
          <cell r="L582"/>
          <cell r="M582">
            <v>576</v>
          </cell>
          <cell r="N582">
            <v>562.5036951501155</v>
          </cell>
          <cell r="O582">
            <v>786.93953381029303</v>
          </cell>
          <cell r="P582">
            <v>1136.5349999999999</v>
          </cell>
          <cell r="Q582">
            <v>1894.2420000000002</v>
          </cell>
        </row>
        <row r="583">
          <cell r="A583" t="str">
            <v>46O</v>
          </cell>
          <cell r="B583"/>
          <cell r="C583">
            <v>0</v>
          </cell>
          <cell r="D583">
            <v>0</v>
          </cell>
          <cell r="E583">
            <v>0</v>
          </cell>
          <cell r="F583" t="str">
            <v xml:space="preserve">PULLER U/G 1DRM 5K# TRLR EARLY </v>
          </cell>
          <cell r="G583">
            <v>1598.4930000000002</v>
          </cell>
          <cell r="H583">
            <v>1722.4740000000002</v>
          </cell>
          <cell r="I583">
            <v>574.10699999999997</v>
          </cell>
          <cell r="J583">
            <v>191.5866</v>
          </cell>
          <cell r="K583">
            <v>0</v>
          </cell>
          <cell r="L583"/>
          <cell r="M583">
            <v>577</v>
          </cell>
          <cell r="N583">
            <v>369.16697459584299</v>
          </cell>
          <cell r="O583">
            <v>397.52457881375494</v>
          </cell>
          <cell r="P583">
            <v>574.10699999999997</v>
          </cell>
          <cell r="Q583">
            <v>957.93299999999999</v>
          </cell>
        </row>
        <row r="584">
          <cell r="A584" t="str">
            <v>46P</v>
          </cell>
          <cell r="B584" t="str">
            <v>SP</v>
          </cell>
          <cell r="C584" t="str">
            <v>T/S</v>
          </cell>
          <cell r="D584">
            <v>0</v>
          </cell>
          <cell r="E584">
            <v>0</v>
          </cell>
          <cell r="F584" t="str">
            <v xml:space="preserve">SP 4 DRUM 3.5# 15000' ROPE LT  </v>
          </cell>
          <cell r="G584">
            <v>2922.5040000000004</v>
          </cell>
          <cell r="H584">
            <v>3978</v>
          </cell>
          <cell r="I584">
            <v>1326</v>
          </cell>
          <cell r="J584">
            <v>441.62940000000003</v>
          </cell>
          <cell r="K584">
            <v>0</v>
          </cell>
          <cell r="L584"/>
          <cell r="M584">
            <v>578</v>
          </cell>
          <cell r="N584">
            <v>674.9431870669747</v>
          </cell>
          <cell r="O584">
            <v>918.07062081698587</v>
          </cell>
          <cell r="P584">
            <v>1326</v>
          </cell>
          <cell r="Q584">
            <v>2208.1469999999999</v>
          </cell>
        </row>
        <row r="585">
          <cell r="A585" t="str">
            <v>46Q</v>
          </cell>
          <cell r="B585" t="str">
            <v>SP</v>
          </cell>
          <cell r="C585" t="str">
            <v>T/S</v>
          </cell>
          <cell r="D585">
            <v>0</v>
          </cell>
          <cell r="E585">
            <v>0</v>
          </cell>
          <cell r="F585" t="str">
            <v xml:space="preserve">SP PULLER U/G 10,000# LATE     </v>
          </cell>
          <cell r="G585">
            <v>2381.2750000000001</v>
          </cell>
          <cell r="H585">
            <v>2922.5040000000004</v>
          </cell>
          <cell r="I585">
            <v>974.20200000000011</v>
          </cell>
          <cell r="J585">
            <v>324.72720000000004</v>
          </cell>
          <cell r="K585">
            <v>0</v>
          </cell>
          <cell r="L585"/>
          <cell r="M585">
            <v>579</v>
          </cell>
          <cell r="N585">
            <v>549.94803695150119</v>
          </cell>
          <cell r="O585">
            <v>674.47588276021236</v>
          </cell>
          <cell r="P585">
            <v>974.20200000000011</v>
          </cell>
          <cell r="Q585">
            <v>1623.6360000000002</v>
          </cell>
        </row>
        <row r="586">
          <cell r="A586" t="str">
            <v>46R</v>
          </cell>
          <cell r="B586"/>
          <cell r="C586">
            <v>0</v>
          </cell>
          <cell r="D586">
            <v>0</v>
          </cell>
          <cell r="E586">
            <v>0</v>
          </cell>
          <cell r="F586" t="str">
            <v xml:space="preserve">PLR O/H 1 DRM 4000# TRLR LATE  </v>
          </cell>
          <cell r="G586">
            <v>2290.223</v>
          </cell>
          <cell r="H586">
            <v>3143.2829999999999</v>
          </cell>
          <cell r="I586">
            <v>1047.693</v>
          </cell>
          <cell r="J586">
            <v>349.57440000000003</v>
          </cell>
          <cell r="K586">
            <v>0</v>
          </cell>
          <cell r="L586"/>
          <cell r="M586">
            <v>580</v>
          </cell>
          <cell r="N586">
            <v>528.91986143187069</v>
          </cell>
          <cell r="O586">
            <v>725.42880221555504</v>
          </cell>
          <cell r="P586">
            <v>1047.693</v>
          </cell>
          <cell r="Q586">
            <v>1747.8720000000001</v>
          </cell>
        </row>
        <row r="587">
          <cell r="A587" t="str">
            <v>46U</v>
          </cell>
          <cell r="B587"/>
          <cell r="C587">
            <v>0</v>
          </cell>
          <cell r="D587">
            <v>0</v>
          </cell>
          <cell r="E587">
            <v>0</v>
          </cell>
          <cell r="F587" t="str">
            <v xml:space="preserve">PLR O/H 4DRM 3000# TRLR EARLY  </v>
          </cell>
          <cell r="G587">
            <v>1753.635</v>
          </cell>
          <cell r="H587">
            <v>2159.3910000000001</v>
          </cell>
          <cell r="I587">
            <v>719.81399999999996</v>
          </cell>
          <cell r="J587">
            <v>240.30180000000001</v>
          </cell>
          <cell r="K587">
            <v>0</v>
          </cell>
          <cell r="L587"/>
          <cell r="M587">
            <v>581</v>
          </cell>
          <cell r="N587">
            <v>404.99653579676675</v>
          </cell>
          <cell r="O587">
            <v>498.35933533348719</v>
          </cell>
          <cell r="P587">
            <v>719.81399999999996</v>
          </cell>
          <cell r="Q587">
            <v>1201.509</v>
          </cell>
        </row>
        <row r="588">
          <cell r="A588" t="str">
            <v>46V</v>
          </cell>
          <cell r="B588"/>
          <cell r="C588">
            <v>0</v>
          </cell>
          <cell r="D588">
            <v>0</v>
          </cell>
          <cell r="E588">
            <v>0</v>
          </cell>
          <cell r="F588" t="str">
            <v xml:space="preserve">PLR 4 DRUM 3.5# 15,000'ROPE EY </v>
          </cell>
          <cell r="G588">
            <v>2598.0760000000005</v>
          </cell>
          <cell r="H588">
            <v>2954.9910000000004</v>
          </cell>
          <cell r="I588">
            <v>985.0139999999999</v>
          </cell>
          <cell r="J588">
            <v>327.97080000000005</v>
          </cell>
          <cell r="K588">
            <v>0</v>
          </cell>
          <cell r="L588"/>
          <cell r="M588">
            <v>582</v>
          </cell>
          <cell r="N588">
            <v>600.01755196304862</v>
          </cell>
          <cell r="O588">
            <v>681.9734594968844</v>
          </cell>
          <cell r="P588">
            <v>985.0139999999999</v>
          </cell>
          <cell r="Q588">
            <v>1639.8540000000003</v>
          </cell>
        </row>
        <row r="589">
          <cell r="A589" t="str">
            <v>46W</v>
          </cell>
          <cell r="B589" t="str">
            <v>SP</v>
          </cell>
          <cell r="C589">
            <v>0</v>
          </cell>
          <cell r="D589">
            <v>0</v>
          </cell>
          <cell r="E589">
            <v>0</v>
          </cell>
          <cell r="F589" t="str">
            <v xml:space="preserve">SP CONDUX CABLE BLOWER         </v>
          </cell>
          <cell r="G589">
            <v>510.06799999999998</v>
          </cell>
          <cell r="H589">
            <v>510.06799999999998</v>
          </cell>
          <cell r="I589">
            <v>169.983</v>
          </cell>
          <cell r="J589">
            <v>57.120000000000005</v>
          </cell>
          <cell r="K589">
            <v>0</v>
          </cell>
          <cell r="L589"/>
          <cell r="M589">
            <v>583</v>
          </cell>
          <cell r="N589">
            <v>117.7986143187067</v>
          </cell>
          <cell r="O589">
            <v>117.71705515808908</v>
          </cell>
          <cell r="P589">
            <v>169.983</v>
          </cell>
          <cell r="Q589">
            <v>285.60000000000002</v>
          </cell>
        </row>
        <row r="590">
          <cell r="A590" t="str">
            <v>46Y</v>
          </cell>
          <cell r="B590"/>
          <cell r="C590">
            <v>0</v>
          </cell>
          <cell r="D590">
            <v>0</v>
          </cell>
          <cell r="E590">
            <v>0</v>
          </cell>
          <cell r="F590" t="str">
            <v xml:space="preserve">PLR O/H 4DRM 3,000# TK EARLY   </v>
          </cell>
          <cell r="G590">
            <v>2576.1969999999997</v>
          </cell>
          <cell r="H590">
            <v>2954.9910000000004</v>
          </cell>
          <cell r="I590">
            <v>984.96300000000008</v>
          </cell>
          <cell r="J590">
            <v>327.97080000000005</v>
          </cell>
          <cell r="K590">
            <v>0</v>
          </cell>
          <cell r="L590"/>
          <cell r="M590">
            <v>584</v>
          </cell>
          <cell r="N590">
            <v>594.96466512702068</v>
          </cell>
          <cell r="O590">
            <v>681.9734594968844</v>
          </cell>
          <cell r="P590">
            <v>984.96300000000008</v>
          </cell>
          <cell r="Q590">
            <v>1639.8540000000003</v>
          </cell>
        </row>
        <row r="591">
          <cell r="A591" t="str">
            <v>46Z</v>
          </cell>
          <cell r="B591" t="str">
            <v>SP</v>
          </cell>
          <cell r="C591">
            <v>0</v>
          </cell>
          <cell r="D591">
            <v>0</v>
          </cell>
          <cell r="E591">
            <v>0</v>
          </cell>
          <cell r="F591" t="str">
            <v xml:space="preserve">SP ELECT POWER PULLER CAPSTAND </v>
          </cell>
          <cell r="G591">
            <v>48.620000000000005</v>
          </cell>
          <cell r="H591">
            <v>48.620000000000005</v>
          </cell>
          <cell r="I591">
            <v>11.22</v>
          </cell>
          <cell r="J591">
            <v>2.2440000000000002</v>
          </cell>
          <cell r="K591">
            <v>0</v>
          </cell>
          <cell r="L591"/>
          <cell r="M591">
            <v>585</v>
          </cell>
          <cell r="N591">
            <v>11.228637413394919</v>
          </cell>
          <cell r="O591">
            <v>11.220863143318718</v>
          </cell>
          <cell r="P591">
            <v>11.22</v>
          </cell>
          <cell r="Q591">
            <v>11.22</v>
          </cell>
        </row>
        <row r="592">
          <cell r="A592">
            <v>0</v>
          </cell>
          <cell r="B592"/>
          <cell r="C592">
            <v>0</v>
          </cell>
          <cell r="D592">
            <v>0</v>
          </cell>
          <cell r="E592">
            <v>0</v>
          </cell>
          <cell r="F592"/>
          <cell r="G592"/>
          <cell r="H592"/>
          <cell r="I592"/>
          <cell r="J592"/>
          <cell r="K592">
            <v>0</v>
          </cell>
          <cell r="L592"/>
          <cell r="M592"/>
          <cell r="N592"/>
          <cell r="O592"/>
          <cell r="P592"/>
          <cell r="Q592"/>
        </row>
        <row r="593">
          <cell r="A593">
            <v>0</v>
          </cell>
          <cell r="B593"/>
          <cell r="C593">
            <v>0</v>
          </cell>
          <cell r="D593">
            <v>0</v>
          </cell>
          <cell r="E593">
            <v>0</v>
          </cell>
          <cell r="F593" t="str">
            <v>FORKLIFTS</v>
          </cell>
          <cell r="G593"/>
          <cell r="H593"/>
          <cell r="I593"/>
          <cell r="J593"/>
          <cell r="K593">
            <v>0</v>
          </cell>
          <cell r="L593"/>
          <cell r="M593"/>
          <cell r="N593"/>
          <cell r="O593"/>
          <cell r="P593"/>
          <cell r="Q593"/>
        </row>
        <row r="594">
          <cell r="A594" t="str">
            <v>47A</v>
          </cell>
          <cell r="B594"/>
          <cell r="C594">
            <v>0</v>
          </cell>
          <cell r="D594">
            <v>0</v>
          </cell>
          <cell r="E594">
            <v>0</v>
          </cell>
          <cell r="F594" t="str">
            <v xml:space="preserve">3-5000# WHS GAS/PROPANE LATE   </v>
          </cell>
          <cell r="G594">
            <v>533.93600000000004</v>
          </cell>
          <cell r="H594">
            <v>818.36299999999994</v>
          </cell>
          <cell r="I594">
            <v>272.79900000000004</v>
          </cell>
          <cell r="J594">
            <v>90.922799999999995</v>
          </cell>
          <cell r="K594">
            <v>0</v>
          </cell>
          <cell r="L594"/>
          <cell r="M594">
            <v>588</v>
          </cell>
          <cell r="N594">
            <v>123.31085450346421</v>
          </cell>
          <cell r="O594">
            <v>188.86752827140546</v>
          </cell>
          <cell r="P594">
            <v>272.79900000000004</v>
          </cell>
          <cell r="Q594">
            <v>454.61399999999998</v>
          </cell>
        </row>
        <row r="595">
          <cell r="A595" t="str">
            <v>47B</v>
          </cell>
          <cell r="B595"/>
          <cell r="C595">
            <v>0</v>
          </cell>
          <cell r="D595">
            <v>0</v>
          </cell>
          <cell r="E595">
            <v>0</v>
          </cell>
          <cell r="F595" t="str">
            <v xml:space="preserve">3-5000# WHS GAS/PROPANE EARLY  </v>
          </cell>
          <cell r="G595">
            <v>426.30899999999997</v>
          </cell>
          <cell r="H595">
            <v>590.73300000000006</v>
          </cell>
          <cell r="I595">
            <v>197.01300000000003</v>
          </cell>
          <cell r="J595">
            <v>66.024600000000007</v>
          </cell>
          <cell r="K595">
            <v>0</v>
          </cell>
          <cell r="L595"/>
          <cell r="M595">
            <v>589</v>
          </cell>
          <cell r="N595">
            <v>98.45473441108544</v>
          </cell>
          <cell r="O595">
            <v>136.3334871913224</v>
          </cell>
          <cell r="P595">
            <v>197.01300000000003</v>
          </cell>
          <cell r="Q595">
            <v>330.12300000000005</v>
          </cell>
        </row>
        <row r="596">
          <cell r="A596" t="str">
            <v>47C</v>
          </cell>
          <cell r="B596"/>
          <cell r="C596">
            <v>0</v>
          </cell>
          <cell r="D596">
            <v>0</v>
          </cell>
          <cell r="E596">
            <v>0</v>
          </cell>
          <cell r="F596" t="str">
            <v xml:space="preserve">9-11000# RT 4X4 LATE           </v>
          </cell>
          <cell r="G596">
            <v>2381.2750000000001</v>
          </cell>
          <cell r="H596">
            <v>3030.7939999999994</v>
          </cell>
          <cell r="I596">
            <v>1010.259</v>
          </cell>
          <cell r="J596">
            <v>336.63059999999996</v>
          </cell>
          <cell r="K596">
            <v>0</v>
          </cell>
          <cell r="L596"/>
          <cell r="M596">
            <v>590</v>
          </cell>
          <cell r="N596">
            <v>549.94803695150119</v>
          </cell>
          <cell r="O596">
            <v>699.46780521578569</v>
          </cell>
          <cell r="P596">
            <v>1010.259</v>
          </cell>
          <cell r="Q596">
            <v>1683.1529999999998</v>
          </cell>
        </row>
        <row r="597">
          <cell r="A597" t="str">
            <v>47D</v>
          </cell>
          <cell r="B597"/>
          <cell r="C597">
            <v>0</v>
          </cell>
          <cell r="D597">
            <v>0</v>
          </cell>
          <cell r="E597">
            <v>0</v>
          </cell>
          <cell r="F597" t="str">
            <v xml:space="preserve">3-5000# WHS ELECTRIC EARLY     </v>
          </cell>
          <cell r="G597">
            <v>483.10599999999999</v>
          </cell>
          <cell r="H597">
            <v>647.75099999999998</v>
          </cell>
          <cell r="I597">
            <v>215.93400000000003</v>
          </cell>
          <cell r="J597">
            <v>72.521999999999991</v>
          </cell>
          <cell r="K597">
            <v>0</v>
          </cell>
          <cell r="L597"/>
          <cell r="M597">
            <v>591</v>
          </cell>
          <cell r="N597">
            <v>111.57182448036951</v>
          </cell>
          <cell r="O597">
            <v>149.49249942303254</v>
          </cell>
          <cell r="P597">
            <v>215.93400000000003</v>
          </cell>
          <cell r="Q597">
            <v>362.60999999999996</v>
          </cell>
        </row>
        <row r="598">
          <cell r="A598" t="str">
            <v>47E</v>
          </cell>
          <cell r="B598"/>
          <cell r="C598">
            <v>0</v>
          </cell>
          <cell r="D598">
            <v>0</v>
          </cell>
          <cell r="E598">
            <v>0</v>
          </cell>
          <cell r="F598" t="str">
            <v xml:space="preserve">6-8000# RT 4X4 LATE            </v>
          </cell>
          <cell r="G598">
            <v>2143.2580000000003</v>
          </cell>
          <cell r="H598">
            <v>2922.5040000000004</v>
          </cell>
          <cell r="I598">
            <v>974.20200000000011</v>
          </cell>
          <cell r="J598">
            <v>324.72720000000004</v>
          </cell>
          <cell r="K598">
            <v>0</v>
          </cell>
          <cell r="L598"/>
          <cell r="M598">
            <v>592</v>
          </cell>
          <cell r="N598">
            <v>494.97875288683611</v>
          </cell>
          <cell r="O598">
            <v>674.47588276021236</v>
          </cell>
          <cell r="P598">
            <v>974.20200000000011</v>
          </cell>
          <cell r="Q598">
            <v>1623.6360000000002</v>
          </cell>
        </row>
        <row r="599">
          <cell r="A599" t="str">
            <v>47F</v>
          </cell>
          <cell r="B599"/>
          <cell r="C599">
            <v>0</v>
          </cell>
          <cell r="D599">
            <v>0</v>
          </cell>
          <cell r="E599">
            <v>0</v>
          </cell>
          <cell r="F599" t="str">
            <v xml:space="preserve">6-8000# RT 4X4 EARLY           </v>
          </cell>
          <cell r="G599">
            <v>1818.3879999999999</v>
          </cell>
          <cell r="H599">
            <v>2056.4050000000002</v>
          </cell>
          <cell r="I599">
            <v>685.49099999999999</v>
          </cell>
          <cell r="J599">
            <v>228.38820000000001</v>
          </cell>
          <cell r="K599">
            <v>0</v>
          </cell>
          <cell r="L599"/>
          <cell r="M599">
            <v>593</v>
          </cell>
          <cell r="N599">
            <v>419.95103926096994</v>
          </cell>
          <cell r="O599">
            <v>474.59150703900303</v>
          </cell>
          <cell r="P599">
            <v>685.49099999999999</v>
          </cell>
          <cell r="Q599">
            <v>1141.941</v>
          </cell>
        </row>
        <row r="600">
          <cell r="A600" t="str">
            <v>47G</v>
          </cell>
          <cell r="B600"/>
          <cell r="C600">
            <v>0</v>
          </cell>
          <cell r="D600">
            <v>0</v>
          </cell>
          <cell r="E600">
            <v>0</v>
          </cell>
          <cell r="F600" t="str">
            <v xml:space="preserve">6-8000# STR MAST LATE          </v>
          </cell>
          <cell r="G600">
            <v>1758.9390000000003</v>
          </cell>
          <cell r="H600">
            <v>2273.2060000000001</v>
          </cell>
          <cell r="I600">
            <v>757.70699999999988</v>
          </cell>
          <cell r="J600">
            <v>252.20519999999999</v>
          </cell>
          <cell r="K600">
            <v>0</v>
          </cell>
          <cell r="L600"/>
          <cell r="M600">
            <v>594</v>
          </cell>
          <cell r="N600">
            <v>406.22147806004625</v>
          </cell>
          <cell r="O600">
            <v>524.62635587352872</v>
          </cell>
          <cell r="P600">
            <v>757.70699999999988</v>
          </cell>
          <cell r="Q600">
            <v>1261.0259999999998</v>
          </cell>
        </row>
        <row r="601">
          <cell r="A601" t="str">
            <v>47H</v>
          </cell>
          <cell r="B601"/>
          <cell r="C601">
            <v>0</v>
          </cell>
          <cell r="D601">
            <v>0</v>
          </cell>
          <cell r="E601">
            <v>0</v>
          </cell>
          <cell r="F601" t="str">
            <v xml:space="preserve">6-8000# STR MAST EARLY         </v>
          </cell>
          <cell r="G601">
            <v>1136.8240000000001</v>
          </cell>
          <cell r="H601">
            <v>1298.8170000000002</v>
          </cell>
          <cell r="I601">
            <v>432.88800000000003</v>
          </cell>
          <cell r="J601">
            <v>143.96279999999999</v>
          </cell>
          <cell r="K601">
            <v>0</v>
          </cell>
          <cell r="L601"/>
          <cell r="M601">
            <v>595</v>
          </cell>
          <cell r="N601">
            <v>262.54595842956121</v>
          </cell>
          <cell r="O601">
            <v>299.75005769674596</v>
          </cell>
          <cell r="P601">
            <v>432.88800000000003</v>
          </cell>
          <cell r="Q601">
            <v>719.81399999999996</v>
          </cell>
        </row>
        <row r="602">
          <cell r="A602" t="str">
            <v>47I</v>
          </cell>
          <cell r="B602" t="str">
            <v>SP</v>
          </cell>
          <cell r="C602">
            <v>0</v>
          </cell>
          <cell r="D602">
            <v>0</v>
          </cell>
          <cell r="E602">
            <v>0</v>
          </cell>
          <cell r="F602" t="str">
            <v xml:space="preserve">SP 20000# POLE LOADER EARLY    </v>
          </cell>
          <cell r="G602">
            <v>2192.3200000000002</v>
          </cell>
          <cell r="H602">
            <v>2857.9719999999998</v>
          </cell>
          <cell r="I602">
            <v>952.52700000000004</v>
          </cell>
          <cell r="J602">
            <v>317.15879999999999</v>
          </cell>
          <cell r="K602">
            <v>0</v>
          </cell>
          <cell r="L602"/>
          <cell r="M602">
            <v>596</v>
          </cell>
          <cell r="N602">
            <v>506.30946882217091</v>
          </cell>
          <cell r="O602">
            <v>659.58273713362553</v>
          </cell>
          <cell r="P602">
            <v>952.52700000000004</v>
          </cell>
          <cell r="Q602">
            <v>1585.7939999999999</v>
          </cell>
        </row>
        <row r="603">
          <cell r="A603" t="str">
            <v>47J</v>
          </cell>
          <cell r="B603"/>
          <cell r="C603">
            <v>0</v>
          </cell>
          <cell r="D603">
            <v>0</v>
          </cell>
          <cell r="E603">
            <v>0</v>
          </cell>
          <cell r="F603" t="str">
            <v xml:space="preserve">30000# FORKLIFT                </v>
          </cell>
          <cell r="G603">
            <v>3820.2060000000001</v>
          </cell>
          <cell r="H603">
            <v>3820.2060000000001</v>
          </cell>
          <cell r="I603">
            <v>1273.47</v>
          </cell>
          <cell r="J603">
            <v>424.48320000000001</v>
          </cell>
          <cell r="K603">
            <v>0</v>
          </cell>
          <cell r="L603"/>
          <cell r="M603">
            <v>597</v>
          </cell>
          <cell r="N603">
            <v>882.26466512702075</v>
          </cell>
          <cell r="O603">
            <v>881.65381952457881</v>
          </cell>
          <cell r="P603">
            <v>1273.47</v>
          </cell>
          <cell r="Q603">
            <v>2122.4160000000002</v>
          </cell>
        </row>
        <row r="604">
          <cell r="A604" t="str">
            <v>47K</v>
          </cell>
          <cell r="B604" t="str">
            <v>SP</v>
          </cell>
          <cell r="C604">
            <v>0</v>
          </cell>
          <cell r="D604">
            <v>0</v>
          </cell>
          <cell r="E604">
            <v>0</v>
          </cell>
          <cell r="F604" t="str">
            <v xml:space="preserve">SP 12000# RT 4X4 LATE          </v>
          </cell>
          <cell r="G604">
            <v>2705.0400000000004</v>
          </cell>
          <cell r="H604">
            <v>3121.1829999999995</v>
          </cell>
          <cell r="I604">
            <v>1040.4000000000001</v>
          </cell>
          <cell r="J604">
            <v>346.45320000000004</v>
          </cell>
          <cell r="K604">
            <v>0</v>
          </cell>
          <cell r="L604"/>
          <cell r="M604">
            <v>598</v>
          </cell>
          <cell r="N604">
            <v>624.72055427251746</v>
          </cell>
          <cell r="O604">
            <v>720.32840987768282</v>
          </cell>
          <cell r="P604">
            <v>1040.4000000000001</v>
          </cell>
          <cell r="Q604">
            <v>1732.2660000000001</v>
          </cell>
        </row>
        <row r="605">
          <cell r="A605">
            <v>0</v>
          </cell>
          <cell r="B605"/>
          <cell r="C605">
            <v>0</v>
          </cell>
          <cell r="D605">
            <v>0</v>
          </cell>
          <cell r="E605">
            <v>0</v>
          </cell>
          <cell r="F605"/>
          <cell r="G605"/>
          <cell r="H605"/>
          <cell r="I605"/>
          <cell r="J605"/>
          <cell r="K605">
            <v>0</v>
          </cell>
          <cell r="L605"/>
          <cell r="M605"/>
          <cell r="N605"/>
          <cell r="O605"/>
          <cell r="P605"/>
          <cell r="Q605"/>
        </row>
        <row r="606">
          <cell r="A606">
            <v>0</v>
          </cell>
          <cell r="B606"/>
          <cell r="C606">
            <v>0</v>
          </cell>
          <cell r="D606">
            <v>0</v>
          </cell>
          <cell r="E606">
            <v>0</v>
          </cell>
          <cell r="F606" t="str">
            <v>TENSIONERS</v>
          </cell>
          <cell r="G606"/>
          <cell r="H606"/>
          <cell r="I606"/>
          <cell r="J606"/>
          <cell r="K606">
            <v>0</v>
          </cell>
          <cell r="L606"/>
          <cell r="M606"/>
          <cell r="N606"/>
          <cell r="O606"/>
          <cell r="P606"/>
          <cell r="Q606"/>
        </row>
        <row r="607">
          <cell r="A607" t="str">
            <v>49A</v>
          </cell>
          <cell r="B607" t="str">
            <v>SP</v>
          </cell>
          <cell r="C607">
            <v>0</v>
          </cell>
          <cell r="D607">
            <v>0</v>
          </cell>
          <cell r="E607">
            <v>0</v>
          </cell>
          <cell r="F607" t="str">
            <v xml:space="preserve">SP TENSIONER DIST EARLY        </v>
          </cell>
          <cell r="G607">
            <v>233.81800000000001</v>
          </cell>
          <cell r="H607">
            <v>350.72700000000003</v>
          </cell>
          <cell r="I607">
            <v>116.89200000000001</v>
          </cell>
          <cell r="J607">
            <v>35.067600000000006</v>
          </cell>
          <cell r="K607">
            <v>0</v>
          </cell>
          <cell r="L607"/>
          <cell r="M607">
            <v>601</v>
          </cell>
          <cell r="N607">
            <v>53.999538106235569</v>
          </cell>
          <cell r="O607">
            <v>80.94322640203093</v>
          </cell>
          <cell r="P607">
            <v>116.89200000000001</v>
          </cell>
          <cell r="Q607">
            <v>175.33800000000002</v>
          </cell>
        </row>
        <row r="608">
          <cell r="A608" t="str">
            <v>49B</v>
          </cell>
          <cell r="B608" t="str">
            <v>SP</v>
          </cell>
          <cell r="C608">
            <v>0</v>
          </cell>
          <cell r="D608">
            <v>0</v>
          </cell>
          <cell r="E608">
            <v>0</v>
          </cell>
          <cell r="F608" t="str">
            <v xml:space="preserve">SP TENSIONR 1-3 WIRE 60" EARLY </v>
          </cell>
          <cell r="G608">
            <v>348.517</v>
          </cell>
          <cell r="H608">
            <v>436.03300000000007</v>
          </cell>
          <cell r="I608">
            <v>147.64500000000001</v>
          </cell>
          <cell r="J608">
            <v>48.715199999999996</v>
          </cell>
          <cell r="K608">
            <v>0</v>
          </cell>
          <cell r="L608"/>
          <cell r="M608">
            <v>602</v>
          </cell>
          <cell r="N608">
            <v>80.488914549653572</v>
          </cell>
          <cell r="O608">
            <v>100.63074082621742</v>
          </cell>
          <cell r="P608">
            <v>147.64500000000001</v>
          </cell>
          <cell r="Q608">
            <v>243.57599999999996</v>
          </cell>
        </row>
        <row r="609">
          <cell r="A609" t="str">
            <v>49C</v>
          </cell>
          <cell r="B609" t="str">
            <v>SP</v>
          </cell>
          <cell r="C609">
            <v>0</v>
          </cell>
          <cell r="D609">
            <v>0</v>
          </cell>
          <cell r="E609">
            <v>0</v>
          </cell>
          <cell r="F609" t="str">
            <v xml:space="preserve">SP TENSIONER 6000 1 WIRE EARLY </v>
          </cell>
          <cell r="G609">
            <v>432.93900000000002</v>
          </cell>
          <cell r="H609">
            <v>649.298</v>
          </cell>
          <cell r="I609">
            <v>216.49500000000003</v>
          </cell>
          <cell r="J609">
            <v>72.521999999999991</v>
          </cell>
          <cell r="K609">
            <v>0</v>
          </cell>
          <cell r="L609"/>
          <cell r="M609">
            <v>603</v>
          </cell>
          <cell r="N609">
            <v>99.98591224018476</v>
          </cell>
          <cell r="O609">
            <v>149.84952688668358</v>
          </cell>
          <cell r="P609">
            <v>216.49500000000003</v>
          </cell>
          <cell r="Q609">
            <v>362.60999999999996</v>
          </cell>
        </row>
        <row r="610">
          <cell r="A610" t="str">
            <v>49D</v>
          </cell>
          <cell r="B610" t="str">
            <v>SP</v>
          </cell>
          <cell r="C610" t="str">
            <v>T/S</v>
          </cell>
          <cell r="D610">
            <v>0</v>
          </cell>
          <cell r="E610">
            <v>0</v>
          </cell>
          <cell r="F610" t="str">
            <v xml:space="preserve">SP TENSIONR 1-3 WIRE 48" EARLY </v>
          </cell>
          <cell r="G610">
            <v>2208.011</v>
          </cell>
          <cell r="H610">
            <v>2424.8119999999999</v>
          </cell>
          <cell r="I610">
            <v>808.29900000000009</v>
          </cell>
          <cell r="J610">
            <v>269.52480000000003</v>
          </cell>
          <cell r="K610">
            <v>0</v>
          </cell>
          <cell r="L610"/>
          <cell r="M610">
            <v>604</v>
          </cell>
          <cell r="N610">
            <v>509.93325635103923</v>
          </cell>
          <cell r="O610">
            <v>559.61504731133164</v>
          </cell>
          <cell r="P610">
            <v>808.29900000000009</v>
          </cell>
          <cell r="Q610">
            <v>1347.6240000000003</v>
          </cell>
        </row>
        <row r="611">
          <cell r="A611" t="str">
            <v>49E</v>
          </cell>
          <cell r="B611" t="str">
            <v>SP</v>
          </cell>
          <cell r="C611">
            <v>0</v>
          </cell>
          <cell r="D611">
            <v>0</v>
          </cell>
          <cell r="E611">
            <v>0</v>
          </cell>
          <cell r="F611" t="str">
            <v xml:space="preserve">SP 2.5T 2X4 W/24 TENS W/RL ELY </v>
          </cell>
          <cell r="G611">
            <v>1250.4179999999999</v>
          </cell>
          <cell r="H611">
            <v>1477.6059999999998</v>
          </cell>
          <cell r="I611">
            <v>492.50699999999995</v>
          </cell>
          <cell r="J611">
            <v>164.52600000000001</v>
          </cell>
          <cell r="K611">
            <v>0</v>
          </cell>
          <cell r="L611"/>
          <cell r="M611">
            <v>605</v>
          </cell>
          <cell r="N611">
            <v>288.7801385681293</v>
          </cell>
          <cell r="O611">
            <v>341.01223171013146</v>
          </cell>
          <cell r="P611">
            <v>492.50699999999995</v>
          </cell>
          <cell r="Q611">
            <v>822.63000000000011</v>
          </cell>
        </row>
        <row r="612">
          <cell r="A612" t="str">
            <v>49F</v>
          </cell>
          <cell r="B612" t="str">
            <v>SP</v>
          </cell>
          <cell r="C612">
            <v>0</v>
          </cell>
          <cell r="D612">
            <v>0</v>
          </cell>
          <cell r="E612">
            <v>0</v>
          </cell>
          <cell r="F612" t="str">
            <v xml:space="preserve">SP 5T 6X6 W/2 72" TENS EARLY   </v>
          </cell>
          <cell r="G612">
            <v>3715.2310000000002</v>
          </cell>
          <cell r="H612">
            <v>4191.2650000000003</v>
          </cell>
          <cell r="I612">
            <v>1397.0430000000001</v>
          </cell>
          <cell r="J612">
            <v>465.44639999999998</v>
          </cell>
          <cell r="K612">
            <v>0</v>
          </cell>
          <cell r="L612"/>
          <cell r="M612">
            <v>606</v>
          </cell>
          <cell r="N612">
            <v>858.02101616628181</v>
          </cell>
          <cell r="O612">
            <v>967.28940687745217</v>
          </cell>
          <cell r="P612">
            <v>1397.0430000000001</v>
          </cell>
          <cell r="Q612">
            <v>2327.232</v>
          </cell>
        </row>
        <row r="613">
          <cell r="A613" t="str">
            <v>49G</v>
          </cell>
          <cell r="B613" t="str">
            <v>SP</v>
          </cell>
          <cell r="C613" t="str">
            <v>T/S</v>
          </cell>
          <cell r="D613">
            <v>0</v>
          </cell>
          <cell r="E613">
            <v>0</v>
          </cell>
          <cell r="F613" t="str">
            <v xml:space="preserve">SP TENSIONER 2-WIRE 72" EARLY  </v>
          </cell>
          <cell r="G613">
            <v>2712.1120000000001</v>
          </cell>
          <cell r="H613">
            <v>3117.6470000000004</v>
          </cell>
          <cell r="I613">
            <v>1039.1759999999999</v>
          </cell>
          <cell r="J613">
            <v>346.3818</v>
          </cell>
          <cell r="K613">
            <v>0</v>
          </cell>
          <cell r="L613"/>
          <cell r="M613">
            <v>607</v>
          </cell>
          <cell r="N613">
            <v>626.35381062355657</v>
          </cell>
          <cell r="O613">
            <v>719.51234710362337</v>
          </cell>
          <cell r="P613">
            <v>1039.1759999999999</v>
          </cell>
          <cell r="Q613">
            <v>1731.9090000000001</v>
          </cell>
        </row>
        <row r="614">
          <cell r="A614" t="str">
            <v>49H</v>
          </cell>
          <cell r="B614" t="str">
            <v>SP</v>
          </cell>
          <cell r="C614" t="str">
            <v>T/S</v>
          </cell>
          <cell r="D614">
            <v>0</v>
          </cell>
          <cell r="E614">
            <v>0</v>
          </cell>
          <cell r="F614" t="str">
            <v xml:space="preserve">SP TENSIONR 36" W/REEL CARRIER </v>
          </cell>
          <cell r="G614">
            <v>1337.05</v>
          </cell>
          <cell r="H614">
            <v>1461.2520000000002</v>
          </cell>
          <cell r="I614">
            <v>487.04999999999995</v>
          </cell>
          <cell r="J614">
            <v>162.36360000000002</v>
          </cell>
          <cell r="K614">
            <v>0</v>
          </cell>
          <cell r="L614"/>
          <cell r="M614">
            <v>608</v>
          </cell>
          <cell r="N614">
            <v>308.78752886836025</v>
          </cell>
          <cell r="O614">
            <v>337.23794138010618</v>
          </cell>
          <cell r="P614">
            <v>487.04999999999995</v>
          </cell>
          <cell r="Q614">
            <v>811.8180000000001</v>
          </cell>
        </row>
        <row r="615">
          <cell r="A615" t="str">
            <v>49I</v>
          </cell>
          <cell r="B615" t="str">
            <v>SP</v>
          </cell>
          <cell r="C615" t="str">
            <v>T/S</v>
          </cell>
          <cell r="D615">
            <v>0</v>
          </cell>
          <cell r="E615">
            <v>0</v>
          </cell>
          <cell r="F615" t="str">
            <v xml:space="preserve">SP 52" FIBER TENS W/REEL CARR  </v>
          </cell>
          <cell r="G615">
            <v>1388.3220000000001</v>
          </cell>
          <cell r="H615">
            <v>1728.883</v>
          </cell>
          <cell r="I615">
            <v>576.351</v>
          </cell>
          <cell r="J615">
            <v>191.5866</v>
          </cell>
          <cell r="K615">
            <v>0</v>
          </cell>
          <cell r="L615"/>
          <cell r="M615">
            <v>609</v>
          </cell>
          <cell r="N615">
            <v>320.62863741339493</v>
          </cell>
          <cell r="O615">
            <v>399.00369259173783</v>
          </cell>
          <cell r="P615">
            <v>576.351</v>
          </cell>
          <cell r="Q615">
            <v>957.93299999999999</v>
          </cell>
        </row>
        <row r="616">
          <cell r="A616" t="str">
            <v>49J</v>
          </cell>
          <cell r="B616" t="str">
            <v>SP</v>
          </cell>
          <cell r="C616" t="str">
            <v>T/S</v>
          </cell>
          <cell r="D616">
            <v>0</v>
          </cell>
          <cell r="E616">
            <v>0</v>
          </cell>
          <cell r="F616" t="str">
            <v xml:space="preserve">SP TENSIONER 1-3 WIRE 48"-50"  </v>
          </cell>
          <cell r="G616">
            <v>3377.3219999999997</v>
          </cell>
          <cell r="H616">
            <v>4375.5790000000006</v>
          </cell>
          <cell r="I616">
            <v>1458.6000000000001</v>
          </cell>
          <cell r="J616">
            <v>486.00960000000003</v>
          </cell>
          <cell r="K616">
            <v>0</v>
          </cell>
          <cell r="L616"/>
          <cell r="M616">
            <v>610</v>
          </cell>
          <cell r="N616">
            <v>779.98198614318699</v>
          </cell>
          <cell r="O616">
            <v>1009.8266789753059</v>
          </cell>
          <cell r="P616">
            <v>1458.6000000000001</v>
          </cell>
          <cell r="Q616">
            <v>2430.0480000000002</v>
          </cell>
        </row>
        <row r="617">
          <cell r="A617" t="str">
            <v>49K</v>
          </cell>
          <cell r="B617" t="str">
            <v>SP</v>
          </cell>
          <cell r="C617" t="str">
            <v>T/S</v>
          </cell>
          <cell r="D617">
            <v>0</v>
          </cell>
          <cell r="E617">
            <v>0</v>
          </cell>
          <cell r="F617" t="str">
            <v xml:space="preserve">SP TENSIONER 1-3 WIRE 72" LATE </v>
          </cell>
          <cell r="G617">
            <v>3723.6290000000004</v>
          </cell>
          <cell r="H617">
            <v>4606.0819999999994</v>
          </cell>
          <cell r="I617">
            <v>1535.2529999999999</v>
          </cell>
          <cell r="J617">
            <v>511.98899999999998</v>
          </cell>
          <cell r="K617">
            <v>0</v>
          </cell>
          <cell r="L617"/>
          <cell r="M617">
            <v>611</v>
          </cell>
          <cell r="N617">
            <v>859.96050808314089</v>
          </cell>
          <cell r="O617">
            <v>1063.0237710593121</v>
          </cell>
          <cell r="P617">
            <v>1535.2529999999999</v>
          </cell>
          <cell r="Q617">
            <v>2559.9449999999997</v>
          </cell>
        </row>
        <row r="618">
          <cell r="A618" t="str">
            <v>49L</v>
          </cell>
          <cell r="B618" t="str">
            <v>SP</v>
          </cell>
          <cell r="C618">
            <v>0</v>
          </cell>
          <cell r="D618">
            <v>0</v>
          </cell>
          <cell r="E618">
            <v>0</v>
          </cell>
          <cell r="F618" t="str">
            <v xml:space="preserve">SP TENSIONER 4 WIRE LATE       </v>
          </cell>
          <cell r="G618">
            <v>4416.2430000000004</v>
          </cell>
          <cell r="H618">
            <v>5568.9790000000003</v>
          </cell>
          <cell r="I618">
            <v>1856.3490000000002</v>
          </cell>
          <cell r="J618">
            <v>619.15020000000004</v>
          </cell>
          <cell r="K618">
            <v>0</v>
          </cell>
          <cell r="L618"/>
          <cell r="M618">
            <v>612</v>
          </cell>
          <cell r="N618">
            <v>1019.9175519630486</v>
          </cell>
          <cell r="O618">
            <v>1285.2478652204015</v>
          </cell>
          <cell r="P618">
            <v>1856.3490000000002</v>
          </cell>
          <cell r="Q618">
            <v>3095.7510000000002</v>
          </cell>
        </row>
        <row r="619">
          <cell r="A619" t="str">
            <v>49M</v>
          </cell>
          <cell r="B619" t="str">
            <v>SP</v>
          </cell>
          <cell r="C619" t="str">
            <v>T/S</v>
          </cell>
          <cell r="D619">
            <v>0</v>
          </cell>
          <cell r="E619">
            <v>0</v>
          </cell>
          <cell r="F619" t="str">
            <v xml:space="preserve">SP TENSIONER 1 WIRE 60"        </v>
          </cell>
          <cell r="G619">
            <v>1970.2150000000001</v>
          </cell>
          <cell r="H619">
            <v>2387.0210000000002</v>
          </cell>
          <cell r="I619">
            <v>795.6</v>
          </cell>
          <cell r="J619">
            <v>265.2</v>
          </cell>
          <cell r="K619">
            <v>0</v>
          </cell>
          <cell r="L619"/>
          <cell r="M619">
            <v>613</v>
          </cell>
          <cell r="N619">
            <v>455.01501154734416</v>
          </cell>
          <cell r="O619">
            <v>550.89337641357031</v>
          </cell>
          <cell r="P619">
            <v>795.6</v>
          </cell>
          <cell r="Q619">
            <v>1326</v>
          </cell>
        </row>
        <row r="620">
          <cell r="A620" t="str">
            <v>49Q</v>
          </cell>
          <cell r="B620" t="str">
            <v>SP</v>
          </cell>
          <cell r="C620" t="str">
            <v>T/S</v>
          </cell>
          <cell r="D620">
            <v>0</v>
          </cell>
          <cell r="E620">
            <v>0</v>
          </cell>
          <cell r="F620" t="str">
            <v xml:space="preserve">SP TENSIONER 1 WIRE 72"        </v>
          </cell>
          <cell r="G620">
            <v>1970.2150000000001</v>
          </cell>
          <cell r="H620">
            <v>2387.0210000000002</v>
          </cell>
          <cell r="I620">
            <v>795.6</v>
          </cell>
          <cell r="J620">
            <v>265.2</v>
          </cell>
          <cell r="K620">
            <v>0</v>
          </cell>
          <cell r="L620"/>
          <cell r="M620">
            <v>614</v>
          </cell>
          <cell r="N620">
            <v>455.01501154734416</v>
          </cell>
          <cell r="O620">
            <v>550.89337641357031</v>
          </cell>
          <cell r="P620">
            <v>795.6</v>
          </cell>
          <cell r="Q620">
            <v>1326</v>
          </cell>
        </row>
        <row r="621">
          <cell r="A621" t="str">
            <v>49R</v>
          </cell>
          <cell r="B621" t="str">
            <v>SP</v>
          </cell>
          <cell r="C621" t="str">
            <v>T/S</v>
          </cell>
          <cell r="D621">
            <v>0</v>
          </cell>
          <cell r="E621">
            <v>0</v>
          </cell>
          <cell r="F621" t="str">
            <v xml:space="preserve">SP TENSIONER 3 BNDL 72" HYDRO  </v>
          </cell>
          <cell r="G621">
            <v>5953.5190000000002</v>
          </cell>
          <cell r="H621">
            <v>7252.1149999999989</v>
          </cell>
          <cell r="I621">
            <v>2417.4</v>
          </cell>
          <cell r="J621">
            <v>805.33079999999995</v>
          </cell>
          <cell r="K621">
            <v>0</v>
          </cell>
          <cell r="L621"/>
          <cell r="M621">
            <v>615</v>
          </cell>
          <cell r="N621">
            <v>1374.9466512702079</v>
          </cell>
          <cell r="O621">
            <v>1673.6937456727437</v>
          </cell>
          <cell r="P621">
            <v>2417.4</v>
          </cell>
          <cell r="Q621">
            <v>4026.6539999999995</v>
          </cell>
        </row>
        <row r="622">
          <cell r="A622" t="str">
            <v>49S</v>
          </cell>
          <cell r="B622" t="str">
            <v>SP</v>
          </cell>
          <cell r="C622" t="str">
            <v>T/S</v>
          </cell>
          <cell r="D622">
            <v>0</v>
          </cell>
          <cell r="E622">
            <v>0</v>
          </cell>
          <cell r="F622" t="str">
            <v xml:space="preserve">SP 61" FIBER TENS W/REEL STAND </v>
          </cell>
          <cell r="G622">
            <v>1569.5420000000001</v>
          </cell>
          <cell r="H622">
            <v>1894.412</v>
          </cell>
          <cell r="I622">
            <v>631.43100000000004</v>
          </cell>
          <cell r="J622">
            <v>209.99760000000001</v>
          </cell>
          <cell r="K622">
            <v>0</v>
          </cell>
          <cell r="L622"/>
          <cell r="M622">
            <v>616</v>
          </cell>
          <cell r="N622">
            <v>362.480831408776</v>
          </cell>
          <cell r="O622">
            <v>437.20563120240018</v>
          </cell>
          <cell r="P622">
            <v>631.43100000000004</v>
          </cell>
          <cell r="Q622">
            <v>1049.9880000000001</v>
          </cell>
        </row>
        <row r="623">
          <cell r="A623" t="str">
            <v>49T</v>
          </cell>
          <cell r="B623" t="str">
            <v>SP</v>
          </cell>
          <cell r="C623">
            <v>0</v>
          </cell>
          <cell r="D623">
            <v>0</v>
          </cell>
          <cell r="E623">
            <v>0</v>
          </cell>
          <cell r="F623" t="str">
            <v xml:space="preserve">SP TENSIONER 2 BNDL 72" HYDRO  </v>
          </cell>
          <cell r="G623">
            <v>5412.29</v>
          </cell>
          <cell r="H623">
            <v>6710.8859999999995</v>
          </cell>
          <cell r="I623">
            <v>2237.0129999999999</v>
          </cell>
          <cell r="J623">
            <v>745.80359999999996</v>
          </cell>
          <cell r="K623">
            <v>0</v>
          </cell>
          <cell r="L623"/>
          <cell r="M623">
            <v>617</v>
          </cell>
          <cell r="N623">
            <v>1249.9515011547344</v>
          </cell>
          <cell r="O623">
            <v>1548.785137318255</v>
          </cell>
          <cell r="P623">
            <v>2237.0129999999999</v>
          </cell>
          <cell r="Q623">
            <v>3729.018</v>
          </cell>
        </row>
        <row r="624">
          <cell r="A624" t="str">
            <v>49U</v>
          </cell>
          <cell r="B624" t="str">
            <v>SP</v>
          </cell>
          <cell r="C624">
            <v>0</v>
          </cell>
          <cell r="D624">
            <v>0</v>
          </cell>
          <cell r="E624">
            <v>0</v>
          </cell>
          <cell r="F624" t="str">
            <v xml:space="preserve">SP TENSIONER 1 WIRE 72" HYDRO  </v>
          </cell>
          <cell r="G624">
            <v>3820.2060000000001</v>
          </cell>
          <cell r="H624">
            <v>4350.8270000000002</v>
          </cell>
          <cell r="I624">
            <v>1450.3380000000002</v>
          </cell>
          <cell r="J624">
            <v>483.90840000000003</v>
          </cell>
          <cell r="K624">
            <v>0</v>
          </cell>
          <cell r="L624"/>
          <cell r="M624">
            <v>618</v>
          </cell>
          <cell r="N624">
            <v>882.26466512702075</v>
          </cell>
          <cell r="O624">
            <v>1004.1142395568889</v>
          </cell>
          <cell r="P624">
            <v>1450.3380000000002</v>
          </cell>
          <cell r="Q624">
            <v>2419.5420000000004</v>
          </cell>
        </row>
        <row r="625">
          <cell r="A625">
            <v>0</v>
          </cell>
          <cell r="B625"/>
          <cell r="C625">
            <v>0</v>
          </cell>
          <cell r="D625">
            <v>0</v>
          </cell>
          <cell r="E625">
            <v>0</v>
          </cell>
          <cell r="F625"/>
          <cell r="G625"/>
          <cell r="H625"/>
          <cell r="I625"/>
          <cell r="J625"/>
          <cell r="K625">
            <v>0</v>
          </cell>
          <cell r="L625"/>
          <cell r="M625"/>
          <cell r="N625"/>
          <cell r="O625"/>
          <cell r="P625"/>
          <cell r="Q625"/>
        </row>
        <row r="626">
          <cell r="A626" t="str">
            <v>52A</v>
          </cell>
          <cell r="B626"/>
          <cell r="C626">
            <v>0</v>
          </cell>
          <cell r="D626">
            <v>0</v>
          </cell>
          <cell r="E626">
            <v>0</v>
          </cell>
          <cell r="F626" t="str">
            <v xml:space="preserve">SERVICE CART                   </v>
          </cell>
          <cell r="G626">
            <v>136.578</v>
          </cell>
          <cell r="H626">
            <v>204.64599999999999</v>
          </cell>
          <cell r="I626">
            <v>68.186999999999998</v>
          </cell>
          <cell r="J626">
            <v>22.735800000000001</v>
          </cell>
          <cell r="K626">
            <v>0</v>
          </cell>
          <cell r="L626"/>
          <cell r="M626">
            <v>620</v>
          </cell>
          <cell r="N626">
            <v>31.542263279445727</v>
          </cell>
          <cell r="O626">
            <v>47.229633048696051</v>
          </cell>
          <cell r="P626">
            <v>68.186999999999998</v>
          </cell>
          <cell r="Q626">
            <v>113.679</v>
          </cell>
        </row>
        <row r="627">
          <cell r="A627">
            <v>0</v>
          </cell>
          <cell r="B627"/>
          <cell r="C627">
            <v>0</v>
          </cell>
          <cell r="D627">
            <v>0</v>
          </cell>
          <cell r="E627">
            <v>0</v>
          </cell>
          <cell r="F627"/>
          <cell r="G627"/>
          <cell r="H627"/>
          <cell r="I627"/>
          <cell r="J627"/>
          <cell r="K627">
            <v>0</v>
          </cell>
          <cell r="L627"/>
          <cell r="M627"/>
          <cell r="N627"/>
          <cell r="O627"/>
          <cell r="P627"/>
          <cell r="Q627"/>
        </row>
        <row r="628">
          <cell r="A628" t="str">
            <v>53A</v>
          </cell>
          <cell r="B628" t="str">
            <v>SP</v>
          </cell>
          <cell r="C628" t="str">
            <v>T/S</v>
          </cell>
          <cell r="D628">
            <v>0</v>
          </cell>
          <cell r="E628">
            <v>0</v>
          </cell>
          <cell r="F628" t="str">
            <v xml:space="preserve">SP MOBILE RADIO                </v>
          </cell>
          <cell r="G628">
            <v>45.526000000000003</v>
          </cell>
          <cell r="H628">
            <v>45.526000000000003</v>
          </cell>
          <cell r="I628">
            <v>10.506</v>
          </cell>
          <cell r="J628">
            <v>2.1012</v>
          </cell>
          <cell r="K628">
            <v>0</v>
          </cell>
          <cell r="L628"/>
          <cell r="M628">
            <v>622</v>
          </cell>
          <cell r="N628">
            <v>10.514087759815244</v>
          </cell>
          <cell r="O628">
            <v>10.506808216016617</v>
          </cell>
          <cell r="P628">
            <v>10.506</v>
          </cell>
          <cell r="Q628">
            <v>10.506</v>
          </cell>
        </row>
        <row r="629">
          <cell r="A629" t="str">
            <v>53B</v>
          </cell>
          <cell r="B629" t="str">
            <v>SP</v>
          </cell>
          <cell r="C629" t="str">
            <v>T/S</v>
          </cell>
          <cell r="D629">
            <v>0</v>
          </cell>
          <cell r="E629">
            <v>0</v>
          </cell>
          <cell r="F629" t="str">
            <v xml:space="preserve">SP HAND HELD RADIO             </v>
          </cell>
          <cell r="G629">
            <v>45.526000000000003</v>
          </cell>
          <cell r="H629">
            <v>45.526000000000003</v>
          </cell>
          <cell r="I629">
            <v>15.249000000000002</v>
          </cell>
          <cell r="J629">
            <v>5.4059999999999997</v>
          </cell>
          <cell r="K629">
            <v>0</v>
          </cell>
          <cell r="L629"/>
          <cell r="M629">
            <v>623</v>
          </cell>
          <cell r="N629">
            <v>10.514087759815244</v>
          </cell>
          <cell r="O629">
            <v>10.506808216016617</v>
          </cell>
          <cell r="P629">
            <v>15.249000000000002</v>
          </cell>
          <cell r="Q629">
            <v>27.029999999999998</v>
          </cell>
        </row>
        <row r="630">
          <cell r="A630" t="str">
            <v>53C</v>
          </cell>
          <cell r="B630" t="str">
            <v>SP</v>
          </cell>
          <cell r="C630" t="str">
            <v>T/S</v>
          </cell>
          <cell r="D630">
            <v>0</v>
          </cell>
          <cell r="E630">
            <v>0</v>
          </cell>
          <cell r="F630" t="str">
            <v xml:space="preserve">SP RADIO HEADSET W/MICROPHONE  </v>
          </cell>
          <cell r="G630">
            <v>38.454000000000001</v>
          </cell>
          <cell r="H630">
            <v>38.454000000000001</v>
          </cell>
          <cell r="I630">
            <v>8.8739999999999988</v>
          </cell>
          <cell r="J630">
            <v>1.7747999999999999</v>
          </cell>
          <cell r="K630">
            <v>0</v>
          </cell>
          <cell r="L630"/>
          <cell r="M630">
            <v>624</v>
          </cell>
          <cell r="N630">
            <v>8.8808314087759808</v>
          </cell>
          <cell r="O630">
            <v>8.874682667897531</v>
          </cell>
          <cell r="P630">
            <v>8.8739999999999988</v>
          </cell>
          <cell r="Q630">
            <v>8.8739999999999988</v>
          </cell>
        </row>
        <row r="631">
          <cell r="A631">
            <v>0</v>
          </cell>
          <cell r="B631"/>
          <cell r="C631">
            <v>0</v>
          </cell>
          <cell r="D631">
            <v>0</v>
          </cell>
          <cell r="E631">
            <v>0</v>
          </cell>
          <cell r="F631"/>
          <cell r="G631"/>
          <cell r="H631"/>
          <cell r="I631"/>
          <cell r="J631"/>
          <cell r="K631">
            <v>0</v>
          </cell>
          <cell r="L631"/>
          <cell r="M631"/>
          <cell r="N631"/>
          <cell r="O631"/>
          <cell r="P631"/>
          <cell r="Q631"/>
        </row>
        <row r="632">
          <cell r="A632" t="str">
            <v>54A</v>
          </cell>
          <cell r="B632" t="str">
            <v>SP</v>
          </cell>
          <cell r="C632" t="str">
            <v>T/S</v>
          </cell>
          <cell r="D632">
            <v>0</v>
          </cell>
          <cell r="E632">
            <v>0</v>
          </cell>
          <cell r="F632" t="str">
            <v xml:space="preserve">SP FLOATATION TIRES            </v>
          </cell>
          <cell r="G632">
            <v>108.29</v>
          </cell>
          <cell r="H632">
            <v>108.29</v>
          </cell>
          <cell r="I632">
            <v>24.990000000000002</v>
          </cell>
          <cell r="J632">
            <v>4.9980000000000002</v>
          </cell>
          <cell r="K632">
            <v>0</v>
          </cell>
          <cell r="L632"/>
          <cell r="M632">
            <v>626</v>
          </cell>
          <cell r="N632">
            <v>25.009237875288683</v>
          </cell>
          <cell r="O632">
            <v>24.991922455573505</v>
          </cell>
          <cell r="P632">
            <v>24.990000000000002</v>
          </cell>
          <cell r="Q632">
            <v>24.990000000000002</v>
          </cell>
        </row>
        <row r="633">
          <cell r="A633">
            <v>0</v>
          </cell>
          <cell r="B633"/>
          <cell r="C633">
            <v>0</v>
          </cell>
          <cell r="D633">
            <v>0</v>
          </cell>
          <cell r="E633">
            <v>0</v>
          </cell>
          <cell r="F633"/>
          <cell r="G633"/>
          <cell r="H633"/>
          <cell r="I633"/>
          <cell r="J633"/>
          <cell r="K633">
            <v>0</v>
          </cell>
          <cell r="L633"/>
          <cell r="M633"/>
          <cell r="N633"/>
          <cell r="O633"/>
          <cell r="P633"/>
          <cell r="Q633"/>
        </row>
        <row r="634">
          <cell r="A634" t="str">
            <v>55A</v>
          </cell>
          <cell r="B634" t="str">
            <v>SP</v>
          </cell>
          <cell r="C634" t="str">
            <v>T/S</v>
          </cell>
          <cell r="D634">
            <v>0</v>
          </cell>
          <cell r="E634">
            <v>0</v>
          </cell>
          <cell r="F634" t="str">
            <v xml:space="preserve">SP DOLLY 5TH WHEEL             </v>
          </cell>
          <cell r="G634">
            <v>122.65499999999999</v>
          </cell>
          <cell r="H634">
            <v>163.761</v>
          </cell>
          <cell r="I634">
            <v>54.621000000000002</v>
          </cell>
          <cell r="J634">
            <v>18.4008</v>
          </cell>
          <cell r="K634">
            <v>0</v>
          </cell>
          <cell r="L634"/>
          <cell r="M634">
            <v>628</v>
          </cell>
          <cell r="N634">
            <v>28.326789838337177</v>
          </cell>
          <cell r="O634">
            <v>37.793907223632587</v>
          </cell>
          <cell r="P634">
            <v>54.621000000000002</v>
          </cell>
          <cell r="Q634">
            <v>92.004000000000005</v>
          </cell>
        </row>
        <row r="635">
          <cell r="A635" t="str">
            <v>55B</v>
          </cell>
          <cell r="B635" t="str">
            <v>SP</v>
          </cell>
          <cell r="C635">
            <v>0</v>
          </cell>
          <cell r="D635">
            <v>0</v>
          </cell>
          <cell r="E635">
            <v>0</v>
          </cell>
          <cell r="F635" t="str">
            <v xml:space="preserve">SP HELPER DOLLY JO-DOG         </v>
          </cell>
          <cell r="G635">
            <v>541.22899999999993</v>
          </cell>
          <cell r="H635">
            <v>541.22899999999993</v>
          </cell>
          <cell r="I635">
            <v>180.387</v>
          </cell>
          <cell r="J635">
            <v>60.618600000000001</v>
          </cell>
          <cell r="K635">
            <v>0</v>
          </cell>
          <cell r="L635"/>
          <cell r="M635">
            <v>629</v>
          </cell>
          <cell r="N635">
            <v>124.99515011547342</v>
          </cell>
          <cell r="O635">
            <v>124.90860835448879</v>
          </cell>
          <cell r="P635">
            <v>180.387</v>
          </cell>
          <cell r="Q635">
            <v>303.09300000000002</v>
          </cell>
        </row>
        <row r="636">
          <cell r="A636">
            <v>0</v>
          </cell>
          <cell r="B636"/>
          <cell r="C636">
            <v>0</v>
          </cell>
          <cell r="D636">
            <v>0</v>
          </cell>
          <cell r="E636">
            <v>0</v>
          </cell>
          <cell r="F636"/>
          <cell r="G636"/>
          <cell r="H636"/>
          <cell r="I636"/>
          <cell r="J636"/>
          <cell r="K636">
            <v>0</v>
          </cell>
          <cell r="L636"/>
          <cell r="M636"/>
          <cell r="N636"/>
          <cell r="O636"/>
          <cell r="P636"/>
          <cell r="Q636"/>
        </row>
        <row r="637">
          <cell r="A637" t="str">
            <v>56A</v>
          </cell>
          <cell r="B637" t="str">
            <v>SP</v>
          </cell>
          <cell r="C637" t="str">
            <v>T/S</v>
          </cell>
          <cell r="D637">
            <v>0</v>
          </cell>
          <cell r="E637">
            <v>0</v>
          </cell>
          <cell r="F637" t="str">
            <v xml:space="preserve">SP 3 TON COFFING HOIST         </v>
          </cell>
          <cell r="G637">
            <v>43.536999999999999</v>
          </cell>
          <cell r="H637">
            <v>43.536999999999999</v>
          </cell>
          <cell r="I637">
            <v>10.046999999999999</v>
          </cell>
          <cell r="J637">
            <v>2.0093999999999999</v>
          </cell>
          <cell r="K637">
            <v>0</v>
          </cell>
          <cell r="L637"/>
          <cell r="M637">
            <v>631</v>
          </cell>
          <cell r="N637">
            <v>10.05473441108545</v>
          </cell>
          <cell r="O637">
            <v>10.047772905608124</v>
          </cell>
          <cell r="P637">
            <v>10.046999999999999</v>
          </cell>
          <cell r="Q637">
            <v>10.046999999999999</v>
          </cell>
        </row>
        <row r="638">
          <cell r="A638" t="str">
            <v>56B</v>
          </cell>
          <cell r="B638" t="str">
            <v>SP</v>
          </cell>
          <cell r="C638">
            <v>0</v>
          </cell>
          <cell r="D638">
            <v>0</v>
          </cell>
          <cell r="E638">
            <v>0</v>
          </cell>
          <cell r="F638" t="str">
            <v xml:space="preserve">SP 6 TON COFFING HOIST         </v>
          </cell>
          <cell r="G638">
            <v>54.365999999999993</v>
          </cell>
          <cell r="H638">
            <v>54.365999999999993</v>
          </cell>
          <cell r="I638">
            <v>12.545999999999999</v>
          </cell>
          <cell r="J638">
            <v>2.5091999999999999</v>
          </cell>
          <cell r="K638">
            <v>0</v>
          </cell>
          <cell r="L638"/>
          <cell r="M638">
            <v>632</v>
          </cell>
          <cell r="N638">
            <v>12.555658198614317</v>
          </cell>
          <cell r="O638">
            <v>12.546965151165471</v>
          </cell>
          <cell r="P638">
            <v>12.545999999999999</v>
          </cell>
          <cell r="Q638">
            <v>12.545999999999999</v>
          </cell>
        </row>
        <row r="639">
          <cell r="A639" t="str">
            <v>56C</v>
          </cell>
          <cell r="B639" t="str">
            <v>SP</v>
          </cell>
          <cell r="C639" t="str">
            <v>T/S</v>
          </cell>
          <cell r="D639">
            <v>0</v>
          </cell>
          <cell r="E639">
            <v>0</v>
          </cell>
          <cell r="F639" t="str">
            <v xml:space="preserve">SP 9+ TON COFFING HOIST        </v>
          </cell>
          <cell r="G639">
            <v>135.47299999999998</v>
          </cell>
          <cell r="H639">
            <v>135.47299999999998</v>
          </cell>
          <cell r="I639">
            <v>31.263000000000002</v>
          </cell>
          <cell r="J639">
            <v>6.2526000000000002</v>
          </cell>
          <cell r="K639">
            <v>0</v>
          </cell>
          <cell r="L639"/>
          <cell r="M639">
            <v>633</v>
          </cell>
          <cell r="N639">
            <v>31.287066974595838</v>
          </cell>
          <cell r="O639">
            <v>31.265405031156238</v>
          </cell>
          <cell r="P639">
            <v>31.263000000000002</v>
          </cell>
          <cell r="Q639">
            <v>31.263000000000002</v>
          </cell>
        </row>
        <row r="640">
          <cell r="A640">
            <v>0</v>
          </cell>
          <cell r="B640"/>
          <cell r="C640">
            <v>0</v>
          </cell>
          <cell r="D640">
            <v>0</v>
          </cell>
          <cell r="E640">
            <v>0</v>
          </cell>
          <cell r="F640"/>
          <cell r="G640"/>
          <cell r="H640"/>
          <cell r="I640"/>
          <cell r="J640"/>
          <cell r="K640">
            <v>0</v>
          </cell>
          <cell r="L640"/>
          <cell r="M640"/>
          <cell r="N640"/>
          <cell r="O640"/>
          <cell r="P640"/>
          <cell r="Q640"/>
        </row>
        <row r="641">
          <cell r="A641" t="str">
            <v>57A</v>
          </cell>
          <cell r="B641" t="str">
            <v>SP</v>
          </cell>
          <cell r="C641">
            <v>0</v>
          </cell>
          <cell r="D641">
            <v>0</v>
          </cell>
          <cell r="E641">
            <v>0</v>
          </cell>
          <cell r="F641" t="str">
            <v xml:space="preserve">SP JACKNG SYSTEM W/HYD EARLY   </v>
          </cell>
          <cell r="G641">
            <v>170.61199999999999</v>
          </cell>
          <cell r="H641">
            <v>170.61199999999999</v>
          </cell>
          <cell r="I641">
            <v>39.372</v>
          </cell>
          <cell r="J641">
            <v>7.8743999999999996</v>
          </cell>
          <cell r="K641">
            <v>0</v>
          </cell>
          <cell r="L641"/>
          <cell r="M641">
            <v>635</v>
          </cell>
          <cell r="N641">
            <v>39.402309468822168</v>
          </cell>
          <cell r="O641">
            <v>39.375028848372949</v>
          </cell>
          <cell r="P641">
            <v>39.372</v>
          </cell>
          <cell r="Q641">
            <v>39.372</v>
          </cell>
        </row>
        <row r="642">
          <cell r="A642" t="str">
            <v>57B</v>
          </cell>
          <cell r="B642" t="str">
            <v>SP</v>
          </cell>
          <cell r="C642" t="str">
            <v>T/S</v>
          </cell>
          <cell r="D642">
            <v>0</v>
          </cell>
          <cell r="E642">
            <v>0</v>
          </cell>
          <cell r="F642" t="str">
            <v xml:space="preserve">SP JACKNG SYSTEM/VALMONT LATE  </v>
          </cell>
          <cell r="G642">
            <v>567.96999999999991</v>
          </cell>
          <cell r="H642">
            <v>567.96999999999991</v>
          </cell>
          <cell r="I642">
            <v>131.07</v>
          </cell>
          <cell r="J642">
            <v>26.213999999999999</v>
          </cell>
          <cell r="K642">
            <v>0</v>
          </cell>
          <cell r="L642"/>
          <cell r="M642">
            <v>636</v>
          </cell>
          <cell r="N642">
            <v>131.17090069284063</v>
          </cell>
          <cell r="O642">
            <v>131.08008308331407</v>
          </cell>
          <cell r="P642">
            <v>131.07</v>
          </cell>
          <cell r="Q642">
            <v>131.07</v>
          </cell>
        </row>
        <row r="643">
          <cell r="A643" t="str">
            <v>57C</v>
          </cell>
          <cell r="B643" t="str">
            <v>SP</v>
          </cell>
          <cell r="C643">
            <v>0</v>
          </cell>
          <cell r="D643">
            <v>0</v>
          </cell>
          <cell r="E643">
            <v>0</v>
          </cell>
          <cell r="F643" t="str">
            <v xml:space="preserve">SP SPREADER BAR                </v>
          </cell>
          <cell r="G643">
            <v>255.03399999999999</v>
          </cell>
          <cell r="H643">
            <v>255.03399999999999</v>
          </cell>
          <cell r="I643">
            <v>85.01700000000001</v>
          </cell>
          <cell r="J643">
            <v>84.66</v>
          </cell>
          <cell r="K643">
            <v>0</v>
          </cell>
          <cell r="L643"/>
          <cell r="M643">
            <v>637</v>
          </cell>
          <cell r="N643">
            <v>58.899307159353349</v>
          </cell>
          <cell r="O643">
            <v>58.858527579044541</v>
          </cell>
          <cell r="P643">
            <v>85.01700000000001</v>
          </cell>
          <cell r="Q643">
            <v>423.29999999999995</v>
          </cell>
        </row>
        <row r="644">
          <cell r="A644">
            <v>0</v>
          </cell>
          <cell r="B644"/>
          <cell r="C644">
            <v>0</v>
          </cell>
          <cell r="D644">
            <v>0</v>
          </cell>
          <cell r="E644">
            <v>0</v>
          </cell>
          <cell r="F644"/>
          <cell r="G644"/>
          <cell r="H644"/>
          <cell r="I644"/>
          <cell r="J644"/>
          <cell r="K644">
            <v>0</v>
          </cell>
          <cell r="L644"/>
          <cell r="M644"/>
          <cell r="N644"/>
          <cell r="O644"/>
          <cell r="P644"/>
          <cell r="Q644"/>
        </row>
        <row r="645">
          <cell r="A645" t="str">
            <v>60A</v>
          </cell>
          <cell r="B645"/>
          <cell r="C645">
            <v>0</v>
          </cell>
          <cell r="D645">
            <v>0</v>
          </cell>
          <cell r="E645">
            <v>0</v>
          </cell>
          <cell r="F645" t="str">
            <v xml:space="preserve">ARROW BOARD TRAILER EARLY      </v>
          </cell>
          <cell r="G645">
            <v>327.08000000000004</v>
          </cell>
          <cell r="H645">
            <v>511.61500000000001</v>
          </cell>
          <cell r="I645">
            <v>170.49299999999999</v>
          </cell>
          <cell r="J645">
            <v>57.364800000000002</v>
          </cell>
          <cell r="K645">
            <v>0</v>
          </cell>
          <cell r="L645"/>
          <cell r="M645">
            <v>639</v>
          </cell>
          <cell r="N645">
            <v>75.538106235565834</v>
          </cell>
          <cell r="O645">
            <v>118.07408262174013</v>
          </cell>
          <cell r="P645">
            <v>170.49299999999999</v>
          </cell>
          <cell r="Q645">
            <v>286.82400000000001</v>
          </cell>
        </row>
        <row r="646">
          <cell r="A646" t="str">
            <v>60B</v>
          </cell>
          <cell r="B646"/>
          <cell r="C646">
            <v>0</v>
          </cell>
          <cell r="D646">
            <v>0</v>
          </cell>
          <cell r="E646">
            <v>0</v>
          </cell>
          <cell r="F646" t="str">
            <v xml:space="preserve">ARROW BOARD TRAILER LATE       </v>
          </cell>
          <cell r="G646">
            <v>539.90300000000002</v>
          </cell>
          <cell r="H646">
            <v>738.80299999999988</v>
          </cell>
          <cell r="I646">
            <v>246.279</v>
          </cell>
          <cell r="J646">
            <v>82.263000000000005</v>
          </cell>
          <cell r="K646">
            <v>0</v>
          </cell>
          <cell r="L646"/>
          <cell r="M646">
            <v>640</v>
          </cell>
          <cell r="N646">
            <v>124.68891454965359</v>
          </cell>
          <cell r="O646">
            <v>170.50611585506573</v>
          </cell>
          <cell r="P646">
            <v>246.279</v>
          </cell>
          <cell r="Q646">
            <v>411.31500000000005</v>
          </cell>
        </row>
        <row r="647">
          <cell r="A647" t="str">
            <v>60C</v>
          </cell>
          <cell r="B647"/>
          <cell r="C647">
            <v>0</v>
          </cell>
          <cell r="D647">
            <v>0</v>
          </cell>
          <cell r="E647">
            <v>0</v>
          </cell>
          <cell r="F647" t="str">
            <v xml:space="preserve">ARROW BOARD W/ATTENUATOR LATE  </v>
          </cell>
          <cell r="G647">
            <v>398.02100000000002</v>
          </cell>
          <cell r="H647">
            <v>398.02100000000002</v>
          </cell>
          <cell r="I647">
            <v>132.65100000000001</v>
          </cell>
          <cell r="J647">
            <v>44.574000000000005</v>
          </cell>
          <cell r="K647">
            <v>0</v>
          </cell>
          <cell r="L647"/>
          <cell r="M647">
            <v>641</v>
          </cell>
          <cell r="N647">
            <v>91.92170900692841</v>
          </cell>
          <cell r="O647">
            <v>91.858066005077319</v>
          </cell>
          <cell r="P647">
            <v>132.65100000000001</v>
          </cell>
          <cell r="Q647">
            <v>222.87000000000003</v>
          </cell>
        </row>
        <row r="648">
          <cell r="A648">
            <v>0</v>
          </cell>
          <cell r="B648"/>
          <cell r="C648">
            <v>0</v>
          </cell>
          <cell r="D648">
            <v>0</v>
          </cell>
          <cell r="E648">
            <v>0</v>
          </cell>
          <cell r="F648"/>
          <cell r="G648"/>
          <cell r="H648"/>
          <cell r="I648"/>
          <cell r="J648"/>
          <cell r="K648">
            <v>0</v>
          </cell>
          <cell r="L648"/>
          <cell r="M648"/>
          <cell r="N648"/>
          <cell r="O648"/>
          <cell r="P648"/>
          <cell r="Q648"/>
        </row>
        <row r="649">
          <cell r="A649" t="str">
            <v>61A</v>
          </cell>
          <cell r="B649"/>
          <cell r="C649">
            <v>0</v>
          </cell>
          <cell r="D649">
            <v>0</v>
          </cell>
          <cell r="E649">
            <v>0</v>
          </cell>
          <cell r="F649" t="str">
            <v xml:space="preserve">TRK50M 4X6 W/CONC.MIXER LATE   </v>
          </cell>
          <cell r="G649">
            <v>3295.9939999999992</v>
          </cell>
          <cell r="H649">
            <v>4284.7480000000005</v>
          </cell>
          <cell r="I649">
            <v>1428.2550000000001</v>
          </cell>
          <cell r="J649">
            <v>476.27879999999999</v>
          </cell>
          <cell r="K649">
            <v>0</v>
          </cell>
          <cell r="L649"/>
          <cell r="M649">
            <v>643</v>
          </cell>
          <cell r="N649">
            <v>761.19953810623542</v>
          </cell>
          <cell r="O649">
            <v>988.86406646665137</v>
          </cell>
          <cell r="P649">
            <v>1428.2550000000001</v>
          </cell>
          <cell r="Q649">
            <v>2381.3939999999998</v>
          </cell>
        </row>
        <row r="650">
          <cell r="A650" t="str">
            <v>61B</v>
          </cell>
          <cell r="B650"/>
          <cell r="C650">
            <v>0</v>
          </cell>
          <cell r="D650">
            <v>0</v>
          </cell>
          <cell r="E650">
            <v>0</v>
          </cell>
          <cell r="F650" t="str">
            <v xml:space="preserve">TRK 50M 4X6 W/CONC MIXER EARLY </v>
          </cell>
          <cell r="G650">
            <v>2814.4349999999999</v>
          </cell>
          <cell r="H650">
            <v>3680.3130000000001</v>
          </cell>
          <cell r="I650">
            <v>1226.3969999999999</v>
          </cell>
          <cell r="J650">
            <v>409.1628</v>
          </cell>
          <cell r="K650">
            <v>0</v>
          </cell>
          <cell r="L650"/>
          <cell r="M650">
            <v>644</v>
          </cell>
          <cell r="N650">
            <v>649.9849884526559</v>
          </cell>
          <cell r="O650">
            <v>849.36833602584818</v>
          </cell>
          <cell r="P650">
            <v>1226.3969999999999</v>
          </cell>
          <cell r="Q650">
            <v>2045.8140000000001</v>
          </cell>
        </row>
        <row r="651">
          <cell r="A651" t="str">
            <v>61C</v>
          </cell>
          <cell r="B651" t="str">
            <v>SP</v>
          </cell>
          <cell r="C651">
            <v>0</v>
          </cell>
          <cell r="D651">
            <v>0</v>
          </cell>
          <cell r="E651">
            <v>0</v>
          </cell>
          <cell r="F651" t="str">
            <v xml:space="preserve">SP CONCRETE MIXER              </v>
          </cell>
          <cell r="G651">
            <v>2326.9090000000001</v>
          </cell>
          <cell r="H651">
            <v>2543.71</v>
          </cell>
          <cell r="I651">
            <v>847.51800000000003</v>
          </cell>
          <cell r="J651">
            <v>282.50940000000003</v>
          </cell>
          <cell r="K651">
            <v>0</v>
          </cell>
          <cell r="L651"/>
          <cell r="M651">
            <v>645</v>
          </cell>
          <cell r="N651">
            <v>537.39237875288688</v>
          </cell>
          <cell r="O651">
            <v>587.05515808908376</v>
          </cell>
          <cell r="P651">
            <v>847.51800000000003</v>
          </cell>
          <cell r="Q651">
            <v>1412.547</v>
          </cell>
        </row>
        <row r="652">
          <cell r="A652" t="str">
            <v>61D</v>
          </cell>
          <cell r="B652" t="str">
            <v>SP</v>
          </cell>
          <cell r="C652">
            <v>0</v>
          </cell>
          <cell r="D652">
            <v>0</v>
          </cell>
          <cell r="E652">
            <v>0</v>
          </cell>
          <cell r="F652" t="str">
            <v xml:space="preserve">SP FIFTH WHEEL W/GROUT MIXER   </v>
          </cell>
          <cell r="G652">
            <v>3463.5120000000002</v>
          </cell>
          <cell r="H652">
            <v>4059.107</v>
          </cell>
          <cell r="I652">
            <v>1353.03</v>
          </cell>
          <cell r="J652">
            <v>451.38059999999996</v>
          </cell>
          <cell r="K652">
            <v>0</v>
          </cell>
          <cell r="L652"/>
          <cell r="M652">
            <v>646</v>
          </cell>
          <cell r="N652">
            <v>799.88729792147808</v>
          </cell>
          <cell r="O652">
            <v>936.78906069697666</v>
          </cell>
          <cell r="P652">
            <v>1353.03</v>
          </cell>
          <cell r="Q652">
            <v>2256.9029999999998</v>
          </cell>
        </row>
        <row r="653">
          <cell r="A653" t="str">
            <v>61E</v>
          </cell>
          <cell r="B653" t="str">
            <v>SP</v>
          </cell>
          <cell r="C653">
            <v>0</v>
          </cell>
          <cell r="D653">
            <v>0</v>
          </cell>
          <cell r="E653">
            <v>0</v>
          </cell>
          <cell r="F653" t="str">
            <v xml:space="preserve">SP GROUT MIXING MACHINE        </v>
          </cell>
          <cell r="G653">
            <v>3463.5120000000002</v>
          </cell>
          <cell r="H653">
            <v>4059.107</v>
          </cell>
          <cell r="I653">
            <v>1353.03</v>
          </cell>
          <cell r="J653">
            <v>451.38059999999996</v>
          </cell>
          <cell r="K653">
            <v>0</v>
          </cell>
          <cell r="L653"/>
          <cell r="M653">
            <v>647</v>
          </cell>
          <cell r="N653">
            <v>799.88729792147808</v>
          </cell>
          <cell r="O653">
            <v>936.78906069697666</v>
          </cell>
          <cell r="P653">
            <v>1353.03</v>
          </cell>
          <cell r="Q653">
            <v>2256.9029999999998</v>
          </cell>
        </row>
        <row r="654">
          <cell r="A654">
            <v>0</v>
          </cell>
          <cell r="B654"/>
          <cell r="C654">
            <v>0</v>
          </cell>
          <cell r="D654">
            <v>0</v>
          </cell>
          <cell r="E654">
            <v>0</v>
          </cell>
          <cell r="F654"/>
          <cell r="G654"/>
          <cell r="H654"/>
          <cell r="I654"/>
          <cell r="J654"/>
          <cell r="K654">
            <v>0</v>
          </cell>
          <cell r="L654"/>
          <cell r="M654"/>
          <cell r="N654"/>
          <cell r="O654"/>
          <cell r="P654"/>
          <cell r="Q654"/>
        </row>
        <row r="655">
          <cell r="A655" t="str">
            <v>62A</v>
          </cell>
          <cell r="B655" t="str">
            <v>SP</v>
          </cell>
          <cell r="C655" t="str">
            <v>T/S</v>
          </cell>
          <cell r="D655">
            <v>0</v>
          </cell>
          <cell r="E655">
            <v>0</v>
          </cell>
          <cell r="F655" t="str">
            <v xml:space="preserve">SP 84" BREAKAWAY REEL          </v>
          </cell>
          <cell r="G655">
            <v>244.64700000000002</v>
          </cell>
          <cell r="H655">
            <v>244.64700000000002</v>
          </cell>
          <cell r="I655">
            <v>56.457000000000008</v>
          </cell>
          <cell r="J655">
            <v>11.291400000000001</v>
          </cell>
          <cell r="K655">
            <v>0</v>
          </cell>
          <cell r="L655"/>
          <cell r="M655">
            <v>649</v>
          </cell>
          <cell r="N655">
            <v>56.500461893764438</v>
          </cell>
          <cell r="O655">
            <v>56.461343180244633</v>
          </cell>
          <cell r="P655">
            <v>56.457000000000008</v>
          </cell>
          <cell r="Q655">
            <v>56.457000000000008</v>
          </cell>
        </row>
        <row r="656">
          <cell r="A656" t="str">
            <v>62B</v>
          </cell>
          <cell r="B656" t="str">
            <v>SP</v>
          </cell>
          <cell r="C656" t="str">
            <v>T/S</v>
          </cell>
          <cell r="D656">
            <v>0</v>
          </cell>
          <cell r="E656">
            <v>0</v>
          </cell>
          <cell r="F656" t="str">
            <v xml:space="preserve">SP 60" BREAKAWAY REEL          </v>
          </cell>
          <cell r="G656">
            <v>199.78399999999999</v>
          </cell>
          <cell r="H656">
            <v>199.78399999999999</v>
          </cell>
          <cell r="I656">
            <v>46.103999999999992</v>
          </cell>
          <cell r="J656">
            <v>9.2207999999999988</v>
          </cell>
          <cell r="K656">
            <v>0</v>
          </cell>
          <cell r="L656"/>
          <cell r="M656">
            <v>650</v>
          </cell>
          <cell r="N656">
            <v>46.139491916859122</v>
          </cell>
          <cell r="O656">
            <v>46.107546734364178</v>
          </cell>
          <cell r="P656">
            <v>46.103999999999992</v>
          </cell>
          <cell r="Q656">
            <v>46.103999999999992</v>
          </cell>
        </row>
        <row r="657">
          <cell r="A657" t="str">
            <v>62C</v>
          </cell>
          <cell r="B657" t="str">
            <v>SP</v>
          </cell>
          <cell r="C657" t="str">
            <v>T/S</v>
          </cell>
          <cell r="D657">
            <v>0</v>
          </cell>
          <cell r="E657">
            <v>0</v>
          </cell>
          <cell r="F657" t="str">
            <v xml:space="preserve">SP 84" PULL REEL W/10000' ROPE </v>
          </cell>
          <cell r="G657">
            <v>811.95400000000006</v>
          </cell>
          <cell r="H657">
            <v>920.02300000000002</v>
          </cell>
          <cell r="I657">
            <v>306.714</v>
          </cell>
          <cell r="J657">
            <v>101.7552</v>
          </cell>
          <cell r="K657">
            <v>0</v>
          </cell>
          <cell r="L657"/>
          <cell r="M657">
            <v>651</v>
          </cell>
          <cell r="N657">
            <v>187.51824480369515</v>
          </cell>
          <cell r="O657">
            <v>212.32933302561736</v>
          </cell>
          <cell r="P657">
            <v>306.714</v>
          </cell>
          <cell r="Q657">
            <v>508.77600000000001</v>
          </cell>
        </row>
        <row r="658">
          <cell r="A658" t="str">
            <v>62D</v>
          </cell>
          <cell r="B658" t="str">
            <v>SP</v>
          </cell>
          <cell r="C658" t="str">
            <v>T/S</v>
          </cell>
          <cell r="D658">
            <v>0</v>
          </cell>
          <cell r="E658">
            <v>0</v>
          </cell>
          <cell r="F658" t="str">
            <v xml:space="preserve">SP 84" PULL REEL W/12000' ROPE </v>
          </cell>
          <cell r="G658">
            <v>974.16800000000001</v>
          </cell>
          <cell r="H658">
            <v>974.16800000000001</v>
          </cell>
          <cell r="I658">
            <v>224.80799999999999</v>
          </cell>
          <cell r="J658">
            <v>44.961599999999997</v>
          </cell>
          <cell r="K658">
            <v>0</v>
          </cell>
          <cell r="L658"/>
          <cell r="M658">
            <v>652</v>
          </cell>
          <cell r="N658">
            <v>224.9810623556582</v>
          </cell>
          <cell r="O658">
            <v>224.82529425340411</v>
          </cell>
          <cell r="P658">
            <v>224.80799999999999</v>
          </cell>
          <cell r="Q658">
            <v>224.80799999999999</v>
          </cell>
        </row>
        <row r="659">
          <cell r="A659" t="str">
            <v>62E</v>
          </cell>
          <cell r="B659" t="str">
            <v>SP</v>
          </cell>
          <cell r="C659">
            <v>0</v>
          </cell>
          <cell r="D659">
            <v>0</v>
          </cell>
          <cell r="E659">
            <v>0</v>
          </cell>
          <cell r="F659" t="str">
            <v xml:space="preserve">SP 60X54" PULLING REEL         </v>
          </cell>
          <cell r="G659">
            <v>407.96599999999995</v>
          </cell>
          <cell r="H659">
            <v>407.96599999999995</v>
          </cell>
          <cell r="I659">
            <v>94.146000000000001</v>
          </cell>
          <cell r="J659">
            <v>18.8292</v>
          </cell>
          <cell r="K659">
            <v>0</v>
          </cell>
          <cell r="L659"/>
          <cell r="M659">
            <v>653</v>
          </cell>
          <cell r="N659">
            <v>94.218475750577355</v>
          </cell>
          <cell r="O659">
            <v>94.153242557119768</v>
          </cell>
          <cell r="P659">
            <v>94.146000000000001</v>
          </cell>
          <cell r="Q659">
            <v>94.146000000000001</v>
          </cell>
        </row>
        <row r="660">
          <cell r="A660" t="str">
            <v>62F</v>
          </cell>
          <cell r="B660" t="str">
            <v>SP</v>
          </cell>
          <cell r="C660">
            <v>0</v>
          </cell>
          <cell r="D660">
            <v>0</v>
          </cell>
          <cell r="E660">
            <v>0</v>
          </cell>
          <cell r="F660" t="str">
            <v xml:space="preserve">SP 70X54" PULLING REEL         </v>
          </cell>
          <cell r="G660">
            <v>407.96599999999995</v>
          </cell>
          <cell r="H660">
            <v>407.96599999999995</v>
          </cell>
          <cell r="I660">
            <v>94.146000000000001</v>
          </cell>
          <cell r="J660">
            <v>18.8292</v>
          </cell>
          <cell r="K660">
            <v>0</v>
          </cell>
          <cell r="L660"/>
          <cell r="M660">
            <v>654</v>
          </cell>
          <cell r="N660">
            <v>94.218475750577355</v>
          </cell>
          <cell r="O660">
            <v>94.153242557119768</v>
          </cell>
          <cell r="P660">
            <v>94.146000000000001</v>
          </cell>
          <cell r="Q660">
            <v>94.146000000000001</v>
          </cell>
        </row>
        <row r="661">
          <cell r="A661">
            <v>0</v>
          </cell>
          <cell r="B661"/>
          <cell r="C661">
            <v>0</v>
          </cell>
          <cell r="D661">
            <v>0</v>
          </cell>
          <cell r="E661">
            <v>0</v>
          </cell>
          <cell r="F661"/>
          <cell r="G661"/>
          <cell r="H661"/>
          <cell r="I661"/>
          <cell r="J661"/>
          <cell r="K661">
            <v>0</v>
          </cell>
          <cell r="L661"/>
          <cell r="M661"/>
          <cell r="N661"/>
          <cell r="O661"/>
          <cell r="P661"/>
          <cell r="Q661"/>
        </row>
        <row r="662">
          <cell r="A662" t="str">
            <v>63A</v>
          </cell>
          <cell r="B662"/>
          <cell r="C662">
            <v>0</v>
          </cell>
          <cell r="D662">
            <v>0</v>
          </cell>
          <cell r="E662">
            <v>0</v>
          </cell>
          <cell r="F662" t="str">
            <v xml:space="preserve">GATOR/UTILITY VEHICLE          </v>
          </cell>
          <cell r="G662">
            <v>380.56199999999995</v>
          </cell>
          <cell r="H662">
            <v>562.66600000000005</v>
          </cell>
          <cell r="I662">
            <v>187.578</v>
          </cell>
          <cell r="J662">
            <v>62.780999999999999</v>
          </cell>
          <cell r="K662">
            <v>0</v>
          </cell>
          <cell r="L662"/>
          <cell r="M662">
            <v>656</v>
          </cell>
          <cell r="N662">
            <v>87.889607390300213</v>
          </cell>
          <cell r="O662">
            <v>129.85598892222478</v>
          </cell>
          <cell r="P662">
            <v>187.578</v>
          </cell>
          <cell r="Q662">
            <v>313.90499999999997</v>
          </cell>
        </row>
        <row r="663">
          <cell r="A663" t="str">
            <v>63B</v>
          </cell>
          <cell r="B663" t="str">
            <v>SP</v>
          </cell>
          <cell r="C663">
            <v>0</v>
          </cell>
          <cell r="D663">
            <v>0</v>
          </cell>
          <cell r="E663">
            <v>0</v>
          </cell>
          <cell r="F663" t="str">
            <v xml:space="preserve">SP POLARIS RANGER - TRACK      </v>
          </cell>
          <cell r="G663">
            <v>563.10800000000006</v>
          </cell>
          <cell r="H663">
            <v>563.10800000000006</v>
          </cell>
          <cell r="I663">
            <v>187.67999999999998</v>
          </cell>
          <cell r="J663">
            <v>187.68</v>
          </cell>
          <cell r="K663">
            <v>0</v>
          </cell>
          <cell r="L663"/>
          <cell r="M663">
            <v>657</v>
          </cell>
          <cell r="N663">
            <v>130.04803695150116</v>
          </cell>
          <cell r="O663">
            <v>129.95799676898224</v>
          </cell>
          <cell r="P663">
            <v>187.67999999999998</v>
          </cell>
          <cell r="Q663">
            <v>938.40000000000009</v>
          </cell>
        </row>
        <row r="664">
          <cell r="A664" t="str">
            <v>63C</v>
          </cell>
          <cell r="B664" t="str">
            <v>SP</v>
          </cell>
          <cell r="C664">
            <v>0</v>
          </cell>
          <cell r="D664">
            <v>0</v>
          </cell>
          <cell r="E664">
            <v>0</v>
          </cell>
          <cell r="F664" t="str">
            <v xml:space="preserve">SP MOWER                       </v>
          </cell>
          <cell r="G664">
            <v>260.11700000000002</v>
          </cell>
          <cell r="H664">
            <v>260.11700000000002</v>
          </cell>
          <cell r="I664">
            <v>106.131</v>
          </cell>
          <cell r="J664">
            <v>35.016599999999997</v>
          </cell>
          <cell r="K664">
            <v>0</v>
          </cell>
          <cell r="L664"/>
          <cell r="M664">
            <v>658</v>
          </cell>
          <cell r="N664">
            <v>60.073210161662821</v>
          </cell>
          <cell r="O664">
            <v>60.031617816755137</v>
          </cell>
          <cell r="P664">
            <v>106.131</v>
          </cell>
          <cell r="Q664">
            <v>175.08299999999997</v>
          </cell>
        </row>
        <row r="665">
          <cell r="A665" t="str">
            <v>63D</v>
          </cell>
          <cell r="B665" t="str">
            <v>SP</v>
          </cell>
          <cell r="C665">
            <v>0</v>
          </cell>
          <cell r="D665">
            <v>0</v>
          </cell>
          <cell r="E665">
            <v>0</v>
          </cell>
          <cell r="F665" t="str">
            <v xml:space="preserve">SP SNOW MACHINE                </v>
          </cell>
          <cell r="G665">
            <v>510.06799999999998</v>
          </cell>
          <cell r="H665">
            <v>510.06799999999998</v>
          </cell>
          <cell r="I665">
            <v>169.983</v>
          </cell>
          <cell r="J665">
            <v>57.120000000000005</v>
          </cell>
          <cell r="K665">
            <v>0</v>
          </cell>
          <cell r="L665"/>
          <cell r="M665">
            <v>659</v>
          </cell>
          <cell r="N665">
            <v>117.7986143187067</v>
          </cell>
          <cell r="O665">
            <v>117.71705515808908</v>
          </cell>
          <cell r="P665">
            <v>169.983</v>
          </cell>
          <cell r="Q665">
            <v>285.60000000000002</v>
          </cell>
        </row>
        <row r="666">
          <cell r="A666">
            <v>0</v>
          </cell>
          <cell r="B666"/>
          <cell r="C666">
            <v>0</v>
          </cell>
          <cell r="D666">
            <v>0</v>
          </cell>
          <cell r="E666">
            <v>0</v>
          </cell>
          <cell r="F666"/>
          <cell r="G666"/>
          <cell r="H666"/>
          <cell r="I666"/>
          <cell r="J666"/>
          <cell r="K666">
            <v>0</v>
          </cell>
          <cell r="L666"/>
          <cell r="M666"/>
          <cell r="N666"/>
          <cell r="O666"/>
          <cell r="P666"/>
          <cell r="Q666"/>
        </row>
        <row r="667">
          <cell r="A667" t="str">
            <v>64A</v>
          </cell>
          <cell r="B667"/>
          <cell r="C667">
            <v>0</v>
          </cell>
          <cell r="D667">
            <v>0</v>
          </cell>
          <cell r="E667">
            <v>0</v>
          </cell>
          <cell r="F667" t="str">
            <v xml:space="preserve">SPIDER SYSTEM                  </v>
          </cell>
          <cell r="G667">
            <v>185.19800000000001</v>
          </cell>
          <cell r="H667">
            <v>185.19800000000001</v>
          </cell>
          <cell r="I667">
            <v>42.738000000000007</v>
          </cell>
          <cell r="J667">
            <v>8.547600000000001</v>
          </cell>
          <cell r="K667">
            <v>0</v>
          </cell>
          <cell r="L667"/>
          <cell r="M667">
            <v>661</v>
          </cell>
          <cell r="N667">
            <v>42.770900692840648</v>
          </cell>
          <cell r="O667">
            <v>42.741287791368563</v>
          </cell>
          <cell r="P667">
            <v>42.738000000000007</v>
          </cell>
          <cell r="Q667">
            <v>42.738000000000007</v>
          </cell>
        </row>
        <row r="668">
          <cell r="A668">
            <v>0</v>
          </cell>
          <cell r="B668"/>
          <cell r="C668">
            <v>0</v>
          </cell>
          <cell r="D668">
            <v>0</v>
          </cell>
          <cell r="E668">
            <v>0</v>
          </cell>
          <cell r="F668"/>
          <cell r="G668"/>
          <cell r="H668"/>
          <cell r="I668"/>
          <cell r="J668"/>
          <cell r="K668">
            <v>0</v>
          </cell>
          <cell r="L668"/>
          <cell r="M668"/>
          <cell r="N668"/>
          <cell r="O668"/>
          <cell r="P668"/>
          <cell r="Q668"/>
        </row>
        <row r="669">
          <cell r="A669" t="str">
            <v>65A</v>
          </cell>
          <cell r="B669" t="str">
            <v>SP</v>
          </cell>
          <cell r="C669" t="str">
            <v>T/S</v>
          </cell>
          <cell r="D669">
            <v>0</v>
          </cell>
          <cell r="E669">
            <v>0</v>
          </cell>
          <cell r="F669" t="str">
            <v xml:space="preserve">SP PRESSHEAD 60T               </v>
          </cell>
          <cell r="G669">
            <v>147.84900000000002</v>
          </cell>
          <cell r="H669">
            <v>147.84900000000002</v>
          </cell>
          <cell r="I669">
            <v>34.119</v>
          </cell>
          <cell r="J669">
            <v>6.8238000000000003</v>
          </cell>
          <cell r="K669">
            <v>0</v>
          </cell>
          <cell r="L669"/>
          <cell r="M669">
            <v>663</v>
          </cell>
          <cell r="N669">
            <v>34.145265588914555</v>
          </cell>
          <cell r="O669">
            <v>34.121624740364645</v>
          </cell>
          <cell r="P669">
            <v>34.119</v>
          </cell>
          <cell r="Q669">
            <v>34.119</v>
          </cell>
        </row>
        <row r="670">
          <cell r="A670" t="str">
            <v>65B</v>
          </cell>
          <cell r="B670" t="str">
            <v>SP</v>
          </cell>
          <cell r="C670" t="str">
            <v>T/S</v>
          </cell>
          <cell r="D670">
            <v>0</v>
          </cell>
          <cell r="E670">
            <v>0</v>
          </cell>
          <cell r="F670" t="str">
            <v xml:space="preserve">SP 30 GR HYDRAULIC PUMP        </v>
          </cell>
          <cell r="G670">
            <v>227.18799999999999</v>
          </cell>
          <cell r="H670">
            <v>227.18799999999999</v>
          </cell>
          <cell r="I670">
            <v>52.427999999999997</v>
          </cell>
          <cell r="J670">
            <v>10.4856</v>
          </cell>
          <cell r="K670">
            <v>0</v>
          </cell>
          <cell r="L670"/>
          <cell r="M670">
            <v>664</v>
          </cell>
          <cell r="N670">
            <v>52.468360277136256</v>
          </cell>
          <cell r="O670">
            <v>52.432033233325633</v>
          </cell>
          <cell r="P670">
            <v>52.427999999999997</v>
          </cell>
          <cell r="Q670">
            <v>52.427999999999997</v>
          </cell>
        </row>
        <row r="671">
          <cell r="A671" t="str">
            <v>65C</v>
          </cell>
          <cell r="B671" t="str">
            <v>SP</v>
          </cell>
          <cell r="C671">
            <v>0</v>
          </cell>
          <cell r="D671">
            <v>0</v>
          </cell>
          <cell r="E671">
            <v>0</v>
          </cell>
          <cell r="F671" t="str">
            <v xml:space="preserve">SP PRESSHEAD 100T NEW STYLE    </v>
          </cell>
          <cell r="G671">
            <v>198.89999999999998</v>
          </cell>
          <cell r="H671">
            <v>198.89999999999998</v>
          </cell>
          <cell r="I671">
            <v>45.9</v>
          </cell>
          <cell r="J671">
            <v>9.18</v>
          </cell>
          <cell r="K671">
            <v>0</v>
          </cell>
          <cell r="L671"/>
          <cell r="M671">
            <v>665</v>
          </cell>
          <cell r="N671">
            <v>45.935334872979212</v>
          </cell>
          <cell r="O671">
            <v>45.903531040849288</v>
          </cell>
          <cell r="P671">
            <v>45.9</v>
          </cell>
          <cell r="Q671">
            <v>45.9</v>
          </cell>
        </row>
        <row r="672">
          <cell r="A672" t="str">
            <v>65D</v>
          </cell>
          <cell r="B672" t="str">
            <v>SP</v>
          </cell>
          <cell r="C672" t="str">
            <v>T/S</v>
          </cell>
          <cell r="D672">
            <v>0</v>
          </cell>
          <cell r="E672">
            <v>0</v>
          </cell>
          <cell r="F672" t="str">
            <v xml:space="preserve">SP PRESSHEAD 100T OLD STYLE    </v>
          </cell>
          <cell r="G672">
            <v>198.89999999999998</v>
          </cell>
          <cell r="H672">
            <v>198.89999999999998</v>
          </cell>
          <cell r="I672">
            <v>45.9</v>
          </cell>
          <cell r="J672">
            <v>9.18</v>
          </cell>
          <cell r="K672">
            <v>0</v>
          </cell>
          <cell r="L672"/>
          <cell r="M672">
            <v>666</v>
          </cell>
          <cell r="N672">
            <v>45.935334872979212</v>
          </cell>
          <cell r="O672">
            <v>45.903531040849288</v>
          </cell>
          <cell r="P672">
            <v>45.9</v>
          </cell>
          <cell r="Q672">
            <v>45.9</v>
          </cell>
        </row>
        <row r="673">
          <cell r="A673" t="str">
            <v>65E</v>
          </cell>
          <cell r="B673" t="str">
            <v>SP</v>
          </cell>
          <cell r="C673">
            <v>0</v>
          </cell>
          <cell r="D673">
            <v>0</v>
          </cell>
          <cell r="E673">
            <v>0</v>
          </cell>
          <cell r="F673" t="str">
            <v xml:space="preserve">SP PRESSHEAD 200T              </v>
          </cell>
          <cell r="G673">
            <v>764.88099999999997</v>
          </cell>
          <cell r="H673">
            <v>764.88099999999997</v>
          </cell>
          <cell r="I673">
            <v>255</v>
          </cell>
          <cell r="J673">
            <v>84.996600000000001</v>
          </cell>
          <cell r="K673">
            <v>0</v>
          </cell>
          <cell r="L673"/>
          <cell r="M673">
            <v>667</v>
          </cell>
          <cell r="N673">
            <v>176.64688221709005</v>
          </cell>
          <cell r="O673">
            <v>176.52457881375489</v>
          </cell>
          <cell r="P673">
            <v>255</v>
          </cell>
          <cell r="Q673">
            <v>424.983</v>
          </cell>
        </row>
        <row r="674">
          <cell r="A674">
            <v>0</v>
          </cell>
          <cell r="B674"/>
          <cell r="C674">
            <v>0</v>
          </cell>
          <cell r="D674">
            <v>0</v>
          </cell>
          <cell r="E674">
            <v>0</v>
          </cell>
          <cell r="F674" t="str">
            <v>DOLLIES</v>
          </cell>
          <cell r="G674"/>
          <cell r="H674"/>
          <cell r="I674"/>
          <cell r="J674"/>
          <cell r="K674">
            <v>0</v>
          </cell>
          <cell r="L674"/>
          <cell r="M674"/>
          <cell r="N674"/>
          <cell r="O674"/>
          <cell r="P674"/>
          <cell r="Q674"/>
        </row>
        <row r="675">
          <cell r="A675" t="str">
            <v>66*</v>
          </cell>
          <cell r="B675" t="str">
            <v>SP</v>
          </cell>
          <cell r="C675">
            <v>0</v>
          </cell>
          <cell r="D675">
            <v>0</v>
          </cell>
          <cell r="E675">
            <v>0</v>
          </cell>
          <cell r="F675" t="str">
            <v xml:space="preserve">SP 16"-22" GROUNDS             </v>
          </cell>
          <cell r="G675">
            <v>10.166</v>
          </cell>
          <cell r="H675">
            <v>10.166</v>
          </cell>
          <cell r="I675">
            <v>2.3460000000000001</v>
          </cell>
          <cell r="J675">
            <v>0.46920000000000001</v>
          </cell>
          <cell r="K675"/>
          <cell r="L675" t="str">
            <v>NEW ITEM</v>
          </cell>
          <cell r="M675">
            <v>669</v>
          </cell>
          <cell r="N675">
            <v>2.3478060046189375</v>
          </cell>
          <cell r="O675">
            <v>2.3461804754211864</v>
          </cell>
          <cell r="P675">
            <v>2.3460000000000001</v>
          </cell>
          <cell r="Q675">
            <v>2.3460000000000001</v>
          </cell>
        </row>
        <row r="676">
          <cell r="A676" t="str">
            <v>66D</v>
          </cell>
          <cell r="B676" t="str">
            <v>SP</v>
          </cell>
          <cell r="C676" t="str">
            <v>T/S</v>
          </cell>
          <cell r="D676">
            <v>0</v>
          </cell>
          <cell r="E676">
            <v>0</v>
          </cell>
          <cell r="F676" t="str">
            <v xml:space="preserve">SP 15" SNGLE WIDE THROAT BLOCK </v>
          </cell>
          <cell r="G676">
            <v>12.818</v>
          </cell>
          <cell r="H676">
            <v>12.818</v>
          </cell>
          <cell r="I676">
            <v>2.9580000000000002</v>
          </cell>
          <cell r="J676">
            <v>0.59160000000000001</v>
          </cell>
          <cell r="K676">
            <v>0</v>
          </cell>
          <cell r="L676"/>
          <cell r="M676">
            <v>670</v>
          </cell>
          <cell r="N676">
            <v>2.9602771362586604</v>
          </cell>
          <cell r="O676">
            <v>2.9582275559658435</v>
          </cell>
          <cell r="P676">
            <v>2.9580000000000002</v>
          </cell>
          <cell r="Q676">
            <v>2.9580000000000002</v>
          </cell>
        </row>
        <row r="677">
          <cell r="A677" t="str">
            <v>66E</v>
          </cell>
          <cell r="B677" t="str">
            <v>SP</v>
          </cell>
          <cell r="C677" t="str">
            <v>T/S</v>
          </cell>
          <cell r="D677">
            <v>0</v>
          </cell>
          <cell r="E677">
            <v>0</v>
          </cell>
          <cell r="F677" t="str">
            <v xml:space="preserve">SP 16" SINGLE BLOCK FULL FRAME </v>
          </cell>
          <cell r="G677">
            <v>15.911999999999999</v>
          </cell>
          <cell r="H677">
            <v>15.911999999999999</v>
          </cell>
          <cell r="I677">
            <v>3.6719999999999997</v>
          </cell>
          <cell r="J677">
            <v>0.73439999999999994</v>
          </cell>
          <cell r="K677">
            <v>0</v>
          </cell>
          <cell r="L677"/>
          <cell r="M677">
            <v>671</v>
          </cell>
          <cell r="N677">
            <v>3.6748267898383369</v>
          </cell>
          <cell r="O677">
            <v>3.6722824832679435</v>
          </cell>
          <cell r="P677">
            <v>3.6719999999999997</v>
          </cell>
          <cell r="Q677">
            <v>3.6719999999999997</v>
          </cell>
        </row>
        <row r="678">
          <cell r="A678" t="str">
            <v>66F</v>
          </cell>
          <cell r="B678" t="str">
            <v>SP</v>
          </cell>
          <cell r="C678" t="str">
            <v>T/S</v>
          </cell>
          <cell r="D678">
            <v>0</v>
          </cell>
          <cell r="E678">
            <v>0</v>
          </cell>
          <cell r="F678" t="str">
            <v xml:space="preserve">SP 28" SINGLE BLOCK FULL FRAME </v>
          </cell>
          <cell r="G678">
            <v>23.868000000000006</v>
          </cell>
          <cell r="H678">
            <v>23.868000000000006</v>
          </cell>
          <cell r="I678">
            <v>5.5080000000000009</v>
          </cell>
          <cell r="J678">
            <v>1.1016000000000001</v>
          </cell>
          <cell r="K678">
            <v>0</v>
          </cell>
          <cell r="L678"/>
          <cell r="M678">
            <v>672</v>
          </cell>
          <cell r="N678">
            <v>5.5122401847575073</v>
          </cell>
          <cell r="O678">
            <v>5.5084237249019168</v>
          </cell>
          <cell r="P678">
            <v>5.5080000000000009</v>
          </cell>
          <cell r="Q678">
            <v>5.5080000000000009</v>
          </cell>
        </row>
        <row r="679">
          <cell r="A679" t="str">
            <v>66L</v>
          </cell>
          <cell r="B679" t="str">
            <v>SP</v>
          </cell>
          <cell r="C679" t="str">
            <v>T/S</v>
          </cell>
          <cell r="D679">
            <v>0</v>
          </cell>
          <cell r="E679">
            <v>0</v>
          </cell>
          <cell r="F679" t="str">
            <v xml:space="preserve">SP 22" SINGLE BLOCK FULL FRAME </v>
          </cell>
          <cell r="G679">
            <v>19.669</v>
          </cell>
          <cell r="H679">
            <v>19.669</v>
          </cell>
          <cell r="I679">
            <v>4.5390000000000006</v>
          </cell>
          <cell r="J679">
            <v>0.90780000000000005</v>
          </cell>
          <cell r="K679">
            <v>0</v>
          </cell>
          <cell r="L679"/>
          <cell r="M679">
            <v>673</v>
          </cell>
          <cell r="N679">
            <v>4.5424942263279444</v>
          </cell>
          <cell r="O679">
            <v>4.5393491807062079</v>
          </cell>
          <cell r="P679">
            <v>4.5390000000000006</v>
          </cell>
          <cell r="Q679">
            <v>4.5390000000000006</v>
          </cell>
        </row>
        <row r="680">
          <cell r="A680">
            <v>0</v>
          </cell>
          <cell r="B680">
            <v>0</v>
          </cell>
          <cell r="C680">
            <v>0</v>
          </cell>
          <cell r="D680">
            <v>0</v>
          </cell>
          <cell r="E680">
            <v>0</v>
          </cell>
          <cell r="F680"/>
          <cell r="G680"/>
          <cell r="H680"/>
          <cell r="I680"/>
          <cell r="J680"/>
          <cell r="K680">
            <v>0</v>
          </cell>
          <cell r="L680"/>
          <cell r="M680"/>
          <cell r="N680"/>
          <cell r="O680"/>
          <cell r="P680"/>
          <cell r="Q680"/>
        </row>
        <row r="681">
          <cell r="A681" t="str">
            <v>66K</v>
          </cell>
          <cell r="B681" t="str">
            <v>SP</v>
          </cell>
          <cell r="C681" t="str">
            <v>T/S</v>
          </cell>
          <cell r="D681">
            <v>0</v>
          </cell>
          <cell r="E681">
            <v>0</v>
          </cell>
          <cell r="F681" t="str">
            <v xml:space="preserve">SP 34" SINGLE BLOCK FULL FRAME </v>
          </cell>
          <cell r="G681">
            <v>32.487000000000002</v>
          </cell>
          <cell r="H681">
            <v>32.487000000000002</v>
          </cell>
          <cell r="I681">
            <v>7.4969999999999999</v>
          </cell>
          <cell r="J681">
            <v>1.4994000000000001</v>
          </cell>
          <cell r="K681">
            <v>0</v>
          </cell>
          <cell r="L681"/>
          <cell r="M681">
            <v>675</v>
          </cell>
          <cell r="N681">
            <v>7.5027713625866053</v>
          </cell>
          <cell r="O681">
            <v>7.4975767366720518</v>
          </cell>
          <cell r="P681">
            <v>7.4969999999999999</v>
          </cell>
          <cell r="Q681">
            <v>7.4969999999999999</v>
          </cell>
        </row>
        <row r="682">
          <cell r="A682" t="str">
            <v>66H</v>
          </cell>
          <cell r="B682" t="str">
            <v>SP</v>
          </cell>
          <cell r="C682" t="str">
            <v>T/S</v>
          </cell>
          <cell r="D682">
            <v>0</v>
          </cell>
          <cell r="E682">
            <v>0</v>
          </cell>
          <cell r="F682" t="str">
            <v xml:space="preserve">SP 28" 2 BUNDLE FULL SIZE BLOK </v>
          </cell>
          <cell r="G682">
            <v>54.365999999999993</v>
          </cell>
          <cell r="H682">
            <v>54.365999999999993</v>
          </cell>
          <cell r="I682">
            <v>12.545999999999999</v>
          </cell>
          <cell r="J682">
            <v>2.5091999999999999</v>
          </cell>
          <cell r="K682">
            <v>0</v>
          </cell>
          <cell r="L682"/>
          <cell r="M682">
            <v>676</v>
          </cell>
          <cell r="N682">
            <v>12.555658198614317</v>
          </cell>
          <cell r="O682">
            <v>12.546965151165471</v>
          </cell>
          <cell r="P682">
            <v>12.545999999999999</v>
          </cell>
          <cell r="Q682">
            <v>12.545999999999999</v>
          </cell>
        </row>
        <row r="683">
          <cell r="A683" t="str">
            <v>66P</v>
          </cell>
          <cell r="B683" t="str">
            <v>SP</v>
          </cell>
          <cell r="C683" t="str">
            <v>T/S</v>
          </cell>
          <cell r="D683">
            <v>0</v>
          </cell>
          <cell r="E683">
            <v>0</v>
          </cell>
          <cell r="F683" t="str">
            <v xml:space="preserve">SP 28" 2-3 B F/FRM SLMLN LNDSY </v>
          </cell>
          <cell r="G683">
            <v>81.106999999999999</v>
          </cell>
          <cell r="H683">
            <v>81.106999999999999</v>
          </cell>
          <cell r="I683">
            <v>18.716999999999999</v>
          </cell>
          <cell r="J683">
            <v>3.7433999999999998</v>
          </cell>
          <cell r="K683">
            <v>0</v>
          </cell>
          <cell r="L683"/>
          <cell r="M683">
            <v>677</v>
          </cell>
          <cell r="N683">
            <v>18.731408775981524</v>
          </cell>
          <cell r="O683">
            <v>18.718439879990768</v>
          </cell>
          <cell r="P683">
            <v>18.716999999999999</v>
          </cell>
          <cell r="Q683">
            <v>18.716999999999999</v>
          </cell>
        </row>
        <row r="684">
          <cell r="A684" t="str">
            <v>66U</v>
          </cell>
          <cell r="B684" t="str">
            <v>SP</v>
          </cell>
          <cell r="C684" t="str">
            <v>T/S</v>
          </cell>
          <cell r="D684">
            <v>0</v>
          </cell>
          <cell r="E684">
            <v>0</v>
          </cell>
          <cell r="F684" t="str">
            <v xml:space="preserve">SP 28" 2-3 BUNDLE 9" CENTER    </v>
          </cell>
          <cell r="G684">
            <v>54.365999999999993</v>
          </cell>
          <cell r="H684">
            <v>54.365999999999993</v>
          </cell>
          <cell r="I684">
            <v>12.545999999999999</v>
          </cell>
          <cell r="J684">
            <v>2.5091999999999999</v>
          </cell>
          <cell r="K684">
            <v>0</v>
          </cell>
          <cell r="L684"/>
          <cell r="M684">
            <v>678</v>
          </cell>
          <cell r="N684">
            <v>12.555658198614317</v>
          </cell>
          <cell r="O684">
            <v>12.546965151165471</v>
          </cell>
          <cell r="P684">
            <v>12.545999999999999</v>
          </cell>
          <cell r="Q684">
            <v>12.545999999999999</v>
          </cell>
        </row>
        <row r="685">
          <cell r="A685" t="str">
            <v>66C</v>
          </cell>
          <cell r="B685" t="str">
            <v>SP</v>
          </cell>
          <cell r="C685" t="str">
            <v>T/S</v>
          </cell>
          <cell r="D685">
            <v>0</v>
          </cell>
          <cell r="E685">
            <v>0</v>
          </cell>
          <cell r="F685" t="str">
            <v xml:space="preserve">SP 32" 2-3 BNDL SLMLN FULL FRM </v>
          </cell>
          <cell r="G685">
            <v>81.106999999999999</v>
          </cell>
          <cell r="H685">
            <v>81.106999999999999</v>
          </cell>
          <cell r="I685">
            <v>18.716999999999999</v>
          </cell>
          <cell r="J685">
            <v>3.7433999999999998</v>
          </cell>
          <cell r="K685">
            <v>0</v>
          </cell>
          <cell r="L685"/>
          <cell r="M685">
            <v>679</v>
          </cell>
          <cell r="N685">
            <v>18.731408775981524</v>
          </cell>
          <cell r="O685">
            <v>18.718439879990768</v>
          </cell>
          <cell r="P685">
            <v>18.716999999999999</v>
          </cell>
          <cell r="Q685">
            <v>18.716999999999999</v>
          </cell>
        </row>
        <row r="686">
          <cell r="A686" t="str">
            <v>66G</v>
          </cell>
          <cell r="B686" t="str">
            <v>SP</v>
          </cell>
          <cell r="C686" t="str">
            <v>T/S</v>
          </cell>
          <cell r="D686">
            <v>0</v>
          </cell>
          <cell r="E686">
            <v>0</v>
          </cell>
          <cell r="F686" t="str">
            <v xml:space="preserve">SP 32" 4 BUNDLE FULL SIZE BLOK </v>
          </cell>
          <cell r="G686">
            <v>70.278000000000006</v>
          </cell>
          <cell r="H686">
            <v>70.278000000000006</v>
          </cell>
          <cell r="I686">
            <v>16.218</v>
          </cell>
          <cell r="J686">
            <v>3.2436000000000003</v>
          </cell>
          <cell r="K686">
            <v>0</v>
          </cell>
          <cell r="L686"/>
          <cell r="M686">
            <v>680</v>
          </cell>
          <cell r="N686">
            <v>16.230484988452655</v>
          </cell>
          <cell r="O686">
            <v>16.219247634433419</v>
          </cell>
          <cell r="P686">
            <v>16.218</v>
          </cell>
          <cell r="Q686">
            <v>16.218</v>
          </cell>
        </row>
        <row r="687">
          <cell r="A687">
            <v>0</v>
          </cell>
          <cell r="B687"/>
          <cell r="C687">
            <v>0</v>
          </cell>
          <cell r="D687">
            <v>0</v>
          </cell>
          <cell r="E687">
            <v>0</v>
          </cell>
          <cell r="F687"/>
          <cell r="G687"/>
          <cell r="H687"/>
          <cell r="I687"/>
          <cell r="J687"/>
          <cell r="K687">
            <v>0</v>
          </cell>
          <cell r="L687"/>
          <cell r="M687"/>
          <cell r="N687"/>
          <cell r="O687"/>
          <cell r="P687"/>
          <cell r="Q687"/>
        </row>
        <row r="688">
          <cell r="A688">
            <v>0</v>
          </cell>
          <cell r="B688"/>
          <cell r="C688">
            <v>0</v>
          </cell>
          <cell r="D688">
            <v>0</v>
          </cell>
          <cell r="E688">
            <v>0</v>
          </cell>
          <cell r="F688" t="str">
            <v>DOLLIES, GROUNDING</v>
          </cell>
          <cell r="G688"/>
          <cell r="H688"/>
          <cell r="I688"/>
          <cell r="J688"/>
          <cell r="K688">
            <v>0</v>
          </cell>
          <cell r="L688"/>
          <cell r="M688"/>
          <cell r="N688"/>
          <cell r="O688"/>
          <cell r="P688"/>
          <cell r="Q688"/>
        </row>
        <row r="689">
          <cell r="A689" t="str">
            <v>66R</v>
          </cell>
          <cell r="B689" t="str">
            <v>SP</v>
          </cell>
          <cell r="C689" t="str">
            <v>T/S</v>
          </cell>
          <cell r="D689">
            <v>0</v>
          </cell>
          <cell r="E689">
            <v>0</v>
          </cell>
          <cell r="F689" t="str">
            <v xml:space="preserve">SP 22" SINGLE BLOCK FF W/GRND  </v>
          </cell>
          <cell r="G689">
            <v>26.741</v>
          </cell>
          <cell r="H689">
            <v>26.741</v>
          </cell>
          <cell r="I689">
            <v>6.1709999999999994</v>
          </cell>
          <cell r="J689">
            <v>1.2342</v>
          </cell>
          <cell r="K689">
            <v>0</v>
          </cell>
          <cell r="L689"/>
          <cell r="M689">
            <v>683</v>
          </cell>
          <cell r="N689">
            <v>6.1757505773672055</v>
          </cell>
          <cell r="O689">
            <v>6.1714747288252942</v>
          </cell>
          <cell r="P689">
            <v>6.1709999999999994</v>
          </cell>
          <cell r="Q689">
            <v>6.1709999999999994</v>
          </cell>
        </row>
        <row r="690">
          <cell r="A690" t="str">
            <v>66T</v>
          </cell>
          <cell r="B690" t="str">
            <v>SP</v>
          </cell>
          <cell r="C690" t="str">
            <v>T/S</v>
          </cell>
          <cell r="D690">
            <v>0</v>
          </cell>
          <cell r="E690">
            <v>0</v>
          </cell>
          <cell r="F690" t="str">
            <v xml:space="preserve">SP 28" SINGLE BLOCK FF W/GRND  </v>
          </cell>
          <cell r="G690">
            <v>30.498000000000001</v>
          </cell>
          <cell r="H690">
            <v>30.498000000000001</v>
          </cell>
          <cell r="I690">
            <v>7.0380000000000003</v>
          </cell>
          <cell r="J690">
            <v>1.4076</v>
          </cell>
          <cell r="K690">
            <v>0</v>
          </cell>
          <cell r="L690"/>
          <cell r="M690">
            <v>684</v>
          </cell>
          <cell r="N690">
            <v>7.0434180138568134</v>
          </cell>
          <cell r="O690">
            <v>7.0385414262635591</v>
          </cell>
          <cell r="P690">
            <v>7.0380000000000003</v>
          </cell>
          <cell r="Q690">
            <v>7.0380000000000003</v>
          </cell>
        </row>
        <row r="691">
          <cell r="A691" t="str">
            <v>66A</v>
          </cell>
          <cell r="B691" t="str">
            <v>SP</v>
          </cell>
          <cell r="C691" t="str">
            <v>T/S</v>
          </cell>
          <cell r="D691">
            <v>0</v>
          </cell>
          <cell r="E691">
            <v>0</v>
          </cell>
          <cell r="F691" t="str">
            <v xml:space="preserve">SP 28 2 BNDL F/SZE W/GRND      </v>
          </cell>
          <cell r="G691">
            <v>65.195000000000007</v>
          </cell>
          <cell r="H691">
            <v>65.195000000000007</v>
          </cell>
          <cell r="I691">
            <v>15.045000000000002</v>
          </cell>
          <cell r="J691">
            <v>3.0090000000000003</v>
          </cell>
          <cell r="K691">
            <v>0</v>
          </cell>
          <cell r="L691"/>
          <cell r="M691">
            <v>685</v>
          </cell>
          <cell r="N691">
            <v>15.056581986143188</v>
          </cell>
          <cell r="O691">
            <v>15.046157396722826</v>
          </cell>
          <cell r="P691">
            <v>15.045000000000002</v>
          </cell>
          <cell r="Q691">
            <v>15.045000000000002</v>
          </cell>
        </row>
        <row r="692">
          <cell r="A692" t="str">
            <v>66Q</v>
          </cell>
          <cell r="B692" t="str">
            <v>SP</v>
          </cell>
          <cell r="C692" t="str">
            <v>T/S</v>
          </cell>
          <cell r="D692">
            <v>0</v>
          </cell>
          <cell r="E692">
            <v>0</v>
          </cell>
          <cell r="F692" t="str">
            <v xml:space="preserve">SP 28" 2-3 BNDL SLMLN FF W/GRD </v>
          </cell>
          <cell r="G692">
            <v>135.47299999999998</v>
          </cell>
          <cell r="H692">
            <v>135.47299999999998</v>
          </cell>
          <cell r="I692">
            <v>31.263000000000002</v>
          </cell>
          <cell r="J692">
            <v>6.2526000000000002</v>
          </cell>
          <cell r="K692">
            <v>0</v>
          </cell>
          <cell r="L692"/>
          <cell r="M692">
            <v>686</v>
          </cell>
          <cell r="N692">
            <v>31.287066974595838</v>
          </cell>
          <cell r="O692">
            <v>31.265405031156238</v>
          </cell>
          <cell r="P692">
            <v>31.263000000000002</v>
          </cell>
          <cell r="Q692">
            <v>31.263000000000002</v>
          </cell>
        </row>
        <row r="693">
          <cell r="A693" t="str">
            <v>66J</v>
          </cell>
          <cell r="B693" t="str">
            <v>SP</v>
          </cell>
          <cell r="C693" t="str">
            <v>T/S</v>
          </cell>
          <cell r="D693">
            <v>0</v>
          </cell>
          <cell r="E693">
            <v>0</v>
          </cell>
          <cell r="F693" t="str">
            <v xml:space="preserve">SP 32 4 BNDL BLCK F/SZE W/GRND </v>
          </cell>
          <cell r="G693">
            <v>81.106999999999999</v>
          </cell>
          <cell r="H693">
            <v>81.106999999999999</v>
          </cell>
          <cell r="I693">
            <v>18.716999999999999</v>
          </cell>
          <cell r="J693">
            <v>3.7433999999999998</v>
          </cell>
          <cell r="K693">
            <v>0</v>
          </cell>
          <cell r="L693"/>
          <cell r="M693">
            <v>687</v>
          </cell>
          <cell r="N693">
            <v>18.731408775981524</v>
          </cell>
          <cell r="O693">
            <v>18.718439879990768</v>
          </cell>
          <cell r="P693">
            <v>18.716999999999999</v>
          </cell>
          <cell r="Q693">
            <v>18.716999999999999</v>
          </cell>
        </row>
        <row r="694">
          <cell r="A694" t="str">
            <v>66O</v>
          </cell>
          <cell r="B694" t="str">
            <v>SP</v>
          </cell>
          <cell r="C694" t="str">
            <v>T/S</v>
          </cell>
          <cell r="D694">
            <v>0</v>
          </cell>
          <cell r="E694">
            <v>0</v>
          </cell>
          <cell r="F694" t="str">
            <v xml:space="preserve">SP 32" 2-3 B F/FRM SLMLN W/GRD </v>
          </cell>
          <cell r="G694">
            <v>91.935999999999993</v>
          </cell>
          <cell r="H694">
            <v>91.935999999999993</v>
          </cell>
          <cell r="I694">
            <v>21.216000000000001</v>
          </cell>
          <cell r="J694">
            <v>4.2431999999999999</v>
          </cell>
          <cell r="K694">
            <v>0</v>
          </cell>
          <cell r="L694"/>
          <cell r="M694">
            <v>688</v>
          </cell>
          <cell r="N694">
            <v>21.23233256351039</v>
          </cell>
          <cell r="O694">
            <v>21.217632125548118</v>
          </cell>
          <cell r="P694">
            <v>21.216000000000001</v>
          </cell>
          <cell r="Q694">
            <v>21.216000000000001</v>
          </cell>
        </row>
        <row r="695">
          <cell r="A695">
            <v>0</v>
          </cell>
          <cell r="B695"/>
          <cell r="C695">
            <v>0</v>
          </cell>
          <cell r="D695">
            <v>0</v>
          </cell>
          <cell r="E695">
            <v>0</v>
          </cell>
          <cell r="F695"/>
          <cell r="G695"/>
          <cell r="H695"/>
          <cell r="I695"/>
          <cell r="J695"/>
          <cell r="K695">
            <v>0</v>
          </cell>
          <cell r="L695"/>
          <cell r="M695"/>
          <cell r="N695"/>
          <cell r="O695"/>
          <cell r="P695"/>
          <cell r="Q695"/>
        </row>
        <row r="696">
          <cell r="A696">
            <v>0</v>
          </cell>
          <cell r="B696"/>
          <cell r="C696">
            <v>0</v>
          </cell>
          <cell r="D696">
            <v>0</v>
          </cell>
          <cell r="E696">
            <v>0</v>
          </cell>
          <cell r="F696" t="str">
            <v>DOLLIES, GROUNDING</v>
          </cell>
          <cell r="G696"/>
          <cell r="H696"/>
          <cell r="I696"/>
          <cell r="J696"/>
          <cell r="K696">
            <v>0</v>
          </cell>
          <cell r="L696"/>
          <cell r="M696"/>
          <cell r="N696"/>
          <cell r="O696"/>
          <cell r="P696"/>
          <cell r="Q696"/>
        </row>
        <row r="697">
          <cell r="A697" t="str">
            <v>66S</v>
          </cell>
          <cell r="B697" t="str">
            <v>SP</v>
          </cell>
          <cell r="C697" t="str">
            <v>T/S</v>
          </cell>
          <cell r="D697">
            <v>0</v>
          </cell>
          <cell r="E697">
            <v>0</v>
          </cell>
          <cell r="F697" t="str">
            <v xml:space="preserve">SP 22" SINGLE BLOCK HELICOPTER </v>
          </cell>
          <cell r="G697">
            <v>24.751999999999999</v>
          </cell>
          <cell r="H697">
            <v>24.751999999999999</v>
          </cell>
          <cell r="I697">
            <v>5.7120000000000006</v>
          </cell>
          <cell r="J697">
            <v>1.1424000000000001</v>
          </cell>
          <cell r="K697">
            <v>0</v>
          </cell>
          <cell r="L697"/>
          <cell r="M697">
            <v>691</v>
          </cell>
          <cell r="N697">
            <v>5.7163972286374127</v>
          </cell>
          <cell r="O697">
            <v>5.7124394184168006</v>
          </cell>
          <cell r="P697">
            <v>5.7120000000000006</v>
          </cell>
          <cell r="Q697">
            <v>5.7120000000000006</v>
          </cell>
        </row>
        <row r="698">
          <cell r="A698" t="str">
            <v>66N</v>
          </cell>
          <cell r="B698" t="str">
            <v>SP</v>
          </cell>
          <cell r="C698" t="str">
            <v>T/S</v>
          </cell>
          <cell r="D698">
            <v>0</v>
          </cell>
          <cell r="E698">
            <v>0</v>
          </cell>
          <cell r="F698" t="str">
            <v xml:space="preserve">SP 28" SINGLE BLOCK HELICOPTER </v>
          </cell>
          <cell r="G698">
            <v>26.741</v>
          </cell>
          <cell r="H698">
            <v>26.741</v>
          </cell>
          <cell r="I698">
            <v>6.1709999999999994</v>
          </cell>
          <cell r="J698">
            <v>1.2342</v>
          </cell>
          <cell r="K698">
            <v>0</v>
          </cell>
          <cell r="L698"/>
          <cell r="M698">
            <v>692</v>
          </cell>
          <cell r="N698">
            <v>6.1757505773672055</v>
          </cell>
          <cell r="O698">
            <v>6.1714747288252942</v>
          </cell>
          <cell r="P698">
            <v>6.1709999999999994</v>
          </cell>
          <cell r="Q698">
            <v>6.1709999999999994</v>
          </cell>
        </row>
        <row r="699">
          <cell r="A699" t="str">
            <v>66B</v>
          </cell>
          <cell r="B699" t="str">
            <v>SP</v>
          </cell>
          <cell r="C699" t="str">
            <v>T/S</v>
          </cell>
          <cell r="D699">
            <v>0</v>
          </cell>
          <cell r="E699">
            <v>0</v>
          </cell>
          <cell r="F699" t="str">
            <v xml:space="preserve">SP 28 2-3 BNDL HELI BLCK SLMLN </v>
          </cell>
          <cell r="G699">
            <v>108.29</v>
          </cell>
          <cell r="H699">
            <v>108.29</v>
          </cell>
          <cell r="I699">
            <v>24.990000000000002</v>
          </cell>
          <cell r="J699">
            <v>4.9980000000000002</v>
          </cell>
          <cell r="K699">
            <v>0</v>
          </cell>
          <cell r="L699"/>
          <cell r="M699">
            <v>693</v>
          </cell>
          <cell r="N699">
            <v>25.009237875288683</v>
          </cell>
          <cell r="O699">
            <v>24.991922455573505</v>
          </cell>
          <cell r="P699">
            <v>24.990000000000002</v>
          </cell>
          <cell r="Q699">
            <v>24.990000000000002</v>
          </cell>
        </row>
        <row r="700">
          <cell r="A700" t="str">
            <v>66I</v>
          </cell>
          <cell r="B700" t="str">
            <v>SP</v>
          </cell>
          <cell r="C700" t="str">
            <v>T/S</v>
          </cell>
          <cell r="D700">
            <v>0</v>
          </cell>
          <cell r="E700">
            <v>0</v>
          </cell>
          <cell r="F700" t="str">
            <v xml:space="preserve">SP 28" 2-3 BNDL SLMLN HELI W/G </v>
          </cell>
          <cell r="G700">
            <v>135.47299999999998</v>
          </cell>
          <cell r="H700">
            <v>135.47299999999998</v>
          </cell>
          <cell r="I700">
            <v>31.263000000000002</v>
          </cell>
          <cell r="J700">
            <v>6.2526000000000002</v>
          </cell>
          <cell r="K700">
            <v>0</v>
          </cell>
          <cell r="L700"/>
          <cell r="M700">
            <v>694</v>
          </cell>
          <cell r="N700">
            <v>31.287066974595838</v>
          </cell>
          <cell r="O700">
            <v>31.265405031156238</v>
          </cell>
          <cell r="P700">
            <v>31.263000000000002</v>
          </cell>
          <cell r="Q700">
            <v>31.263000000000002</v>
          </cell>
        </row>
        <row r="701">
          <cell r="A701" t="str">
            <v>66M</v>
          </cell>
          <cell r="B701" t="str">
            <v>SP</v>
          </cell>
          <cell r="C701" t="str">
            <v>T/S</v>
          </cell>
          <cell r="D701">
            <v>0</v>
          </cell>
          <cell r="E701">
            <v>0</v>
          </cell>
          <cell r="F701" t="str">
            <v xml:space="preserve">SP FLY BLOCK ATTACHMENTS       </v>
          </cell>
          <cell r="G701">
            <v>26.741</v>
          </cell>
          <cell r="H701">
            <v>26.741</v>
          </cell>
          <cell r="I701">
            <v>6.1709999999999994</v>
          </cell>
          <cell r="J701">
            <v>1.2342</v>
          </cell>
          <cell r="K701">
            <v>0</v>
          </cell>
          <cell r="L701"/>
          <cell r="M701">
            <v>695</v>
          </cell>
          <cell r="N701">
            <v>6.1757505773672055</v>
          </cell>
          <cell r="O701">
            <v>6.1714747288252942</v>
          </cell>
          <cell r="P701">
            <v>6.1709999999999994</v>
          </cell>
          <cell r="Q701">
            <v>6.1709999999999994</v>
          </cell>
        </row>
        <row r="702">
          <cell r="A702">
            <v>0</v>
          </cell>
          <cell r="B702"/>
          <cell r="C702">
            <v>0</v>
          </cell>
          <cell r="D702">
            <v>0</v>
          </cell>
          <cell r="E702">
            <v>0</v>
          </cell>
          <cell r="F702"/>
          <cell r="G702"/>
          <cell r="H702"/>
          <cell r="I702"/>
          <cell r="J702"/>
          <cell r="K702">
            <v>0</v>
          </cell>
          <cell r="L702"/>
          <cell r="M702"/>
          <cell r="N702"/>
          <cell r="O702"/>
          <cell r="P702"/>
          <cell r="Q702"/>
        </row>
        <row r="703">
          <cell r="A703" t="str">
            <v>67A</v>
          </cell>
          <cell r="B703" t="str">
            <v>SP</v>
          </cell>
          <cell r="C703" t="str">
            <v>T/S</v>
          </cell>
          <cell r="D703">
            <v>0</v>
          </cell>
          <cell r="E703">
            <v>0</v>
          </cell>
          <cell r="F703" t="str">
            <v xml:space="preserve">SP SPACER CART                 </v>
          </cell>
          <cell r="G703">
            <v>530.62099999999998</v>
          </cell>
          <cell r="H703">
            <v>530.62099999999998</v>
          </cell>
          <cell r="I703">
            <v>122.45100000000001</v>
          </cell>
          <cell r="J703">
            <v>24.490200000000002</v>
          </cell>
          <cell r="K703">
            <v>0</v>
          </cell>
          <cell r="L703"/>
          <cell r="M703">
            <v>697</v>
          </cell>
          <cell r="N703">
            <v>122.54526558891455</v>
          </cell>
          <cell r="O703">
            <v>122.46042003231017</v>
          </cell>
          <cell r="P703">
            <v>122.45100000000001</v>
          </cell>
          <cell r="Q703">
            <v>122.45100000000001</v>
          </cell>
        </row>
        <row r="704">
          <cell r="A704">
            <v>0</v>
          </cell>
          <cell r="B704"/>
          <cell r="C704">
            <v>0</v>
          </cell>
          <cell r="D704">
            <v>0</v>
          </cell>
          <cell r="E704">
            <v>0</v>
          </cell>
          <cell r="F704"/>
          <cell r="G704"/>
          <cell r="H704"/>
          <cell r="I704"/>
          <cell r="J704"/>
          <cell r="K704">
            <v>0</v>
          </cell>
          <cell r="L704"/>
          <cell r="M704"/>
          <cell r="N704"/>
          <cell r="O704"/>
          <cell r="P704"/>
          <cell r="Q704"/>
        </row>
        <row r="705">
          <cell r="A705" t="str">
            <v>68A</v>
          </cell>
          <cell r="B705" t="str">
            <v>SP</v>
          </cell>
          <cell r="C705" t="str">
            <v>T/S</v>
          </cell>
          <cell r="D705">
            <v>0</v>
          </cell>
          <cell r="E705">
            <v>0</v>
          </cell>
          <cell r="F705" t="str">
            <v xml:space="preserve">SP SLIMLINE RUNNING BOARD      </v>
          </cell>
          <cell r="G705">
            <v>185.64000000000001</v>
          </cell>
          <cell r="H705">
            <v>185.64000000000001</v>
          </cell>
          <cell r="I705">
            <v>61.914000000000009</v>
          </cell>
          <cell r="J705">
            <v>21.226199999999999</v>
          </cell>
          <cell r="K705">
            <v>0</v>
          </cell>
          <cell r="L705"/>
          <cell r="M705">
            <v>699</v>
          </cell>
          <cell r="N705">
            <v>42.872979214780607</v>
          </cell>
          <cell r="O705">
            <v>42.843295638126008</v>
          </cell>
          <cell r="P705">
            <v>61.914000000000009</v>
          </cell>
          <cell r="Q705">
            <v>106.131</v>
          </cell>
        </row>
        <row r="706">
          <cell r="A706" t="str">
            <v>68B</v>
          </cell>
          <cell r="B706" t="str">
            <v>SP</v>
          </cell>
          <cell r="C706" t="str">
            <v>T/S</v>
          </cell>
          <cell r="D706">
            <v>0</v>
          </cell>
          <cell r="E706">
            <v>0</v>
          </cell>
          <cell r="F706" t="str">
            <v xml:space="preserve">SP 18" 2W RUNNING BOARD EARLY  </v>
          </cell>
          <cell r="G706">
            <v>132.821</v>
          </cell>
          <cell r="H706">
            <v>132.821</v>
          </cell>
          <cell r="I706">
            <v>44.217000000000006</v>
          </cell>
          <cell r="J706">
            <v>14.8614</v>
          </cell>
          <cell r="K706">
            <v>0</v>
          </cell>
          <cell r="L706"/>
          <cell r="M706">
            <v>700</v>
          </cell>
          <cell r="N706">
            <v>30.674595842956119</v>
          </cell>
          <cell r="O706">
            <v>30.653357950611582</v>
          </cell>
          <cell r="P706">
            <v>44.217000000000006</v>
          </cell>
          <cell r="Q706">
            <v>74.307000000000002</v>
          </cell>
        </row>
        <row r="707">
          <cell r="A707">
            <v>0</v>
          </cell>
          <cell r="B707"/>
          <cell r="C707">
            <v>0</v>
          </cell>
          <cell r="D707">
            <v>0</v>
          </cell>
          <cell r="E707">
            <v>0</v>
          </cell>
          <cell r="F707"/>
          <cell r="G707"/>
          <cell r="H707"/>
          <cell r="I707"/>
          <cell r="J707"/>
          <cell r="K707">
            <v>0</v>
          </cell>
          <cell r="L707"/>
          <cell r="M707"/>
          <cell r="N707"/>
          <cell r="O707"/>
          <cell r="P707"/>
          <cell r="Q707"/>
        </row>
        <row r="708">
          <cell r="A708" t="str">
            <v>69A</v>
          </cell>
          <cell r="B708" t="str">
            <v>SP</v>
          </cell>
          <cell r="C708" t="str">
            <v>T/S</v>
          </cell>
          <cell r="D708">
            <v>0</v>
          </cell>
          <cell r="E708">
            <v>0</v>
          </cell>
          <cell r="F708" t="str">
            <v xml:space="preserve">SP 30-32" ROCK AUGER           </v>
          </cell>
          <cell r="G708">
            <v>97.903000000000006</v>
          </cell>
          <cell r="H708">
            <v>97.903000000000006</v>
          </cell>
          <cell r="I708">
            <v>22.593</v>
          </cell>
          <cell r="J708">
            <v>4.5186000000000002</v>
          </cell>
          <cell r="K708">
            <v>0</v>
          </cell>
          <cell r="L708"/>
          <cell r="M708">
            <v>702</v>
          </cell>
          <cell r="N708">
            <v>22.610392609699769</v>
          </cell>
          <cell r="O708">
            <v>22.594738056773597</v>
          </cell>
          <cell r="P708">
            <v>22.593</v>
          </cell>
          <cell r="Q708">
            <v>22.593</v>
          </cell>
        </row>
        <row r="709">
          <cell r="A709" t="str">
            <v>69B</v>
          </cell>
          <cell r="B709" t="str">
            <v>SP</v>
          </cell>
          <cell r="C709" t="str">
            <v>T/S</v>
          </cell>
          <cell r="D709">
            <v>0</v>
          </cell>
          <cell r="E709">
            <v>0</v>
          </cell>
          <cell r="F709" t="str">
            <v xml:space="preserve">SP 36" ROCK AUGER              </v>
          </cell>
          <cell r="G709">
            <v>100.11300000000001</v>
          </cell>
          <cell r="H709">
            <v>100.11300000000001</v>
          </cell>
          <cell r="I709">
            <v>23.103000000000002</v>
          </cell>
          <cell r="J709">
            <v>4.6206000000000005</v>
          </cell>
          <cell r="K709">
            <v>0</v>
          </cell>
          <cell r="L709"/>
          <cell r="M709">
            <v>703</v>
          </cell>
          <cell r="N709">
            <v>23.12078521939954</v>
          </cell>
          <cell r="O709">
            <v>23.104777290560815</v>
          </cell>
          <cell r="P709">
            <v>23.103000000000002</v>
          </cell>
          <cell r="Q709">
            <v>23.103000000000002</v>
          </cell>
        </row>
        <row r="710">
          <cell r="A710" t="str">
            <v>69C</v>
          </cell>
          <cell r="B710" t="str">
            <v>SP</v>
          </cell>
          <cell r="C710" t="str">
            <v>T/S</v>
          </cell>
          <cell r="D710">
            <v>0</v>
          </cell>
          <cell r="E710">
            <v>0</v>
          </cell>
          <cell r="F710" t="str">
            <v xml:space="preserve">SP 48" ROCK AUGER              </v>
          </cell>
          <cell r="G710">
            <v>216.35900000000001</v>
          </cell>
          <cell r="H710">
            <v>216.35900000000001</v>
          </cell>
          <cell r="I710">
            <v>49.928999999999995</v>
          </cell>
          <cell r="J710">
            <v>9.9857999999999993</v>
          </cell>
          <cell r="K710">
            <v>0</v>
          </cell>
          <cell r="L710"/>
          <cell r="M710">
            <v>704</v>
          </cell>
          <cell r="N710">
            <v>49.967436489607394</v>
          </cell>
          <cell r="O710">
            <v>49.932840987768287</v>
          </cell>
          <cell r="P710">
            <v>49.928999999999995</v>
          </cell>
          <cell r="Q710">
            <v>49.928999999999995</v>
          </cell>
        </row>
        <row r="711">
          <cell r="A711" t="str">
            <v>69D</v>
          </cell>
          <cell r="B711" t="str">
            <v>SP</v>
          </cell>
          <cell r="C711" t="str">
            <v>T/S</v>
          </cell>
          <cell r="D711">
            <v>0</v>
          </cell>
          <cell r="E711">
            <v>0</v>
          </cell>
          <cell r="F711" t="str">
            <v xml:space="preserve">SP 60" ROCK AUGER              </v>
          </cell>
          <cell r="G711">
            <v>129.285</v>
          </cell>
          <cell r="H711">
            <v>129.285</v>
          </cell>
          <cell r="I711">
            <v>29.834999999999997</v>
          </cell>
          <cell r="J711">
            <v>5.9669999999999996</v>
          </cell>
          <cell r="K711">
            <v>0</v>
          </cell>
          <cell r="L711"/>
          <cell r="M711">
            <v>705</v>
          </cell>
          <cell r="N711">
            <v>29.857967667436487</v>
          </cell>
          <cell r="O711">
            <v>29.83729517655204</v>
          </cell>
          <cell r="P711">
            <v>29.834999999999997</v>
          </cell>
          <cell r="Q711">
            <v>29.834999999999997</v>
          </cell>
        </row>
        <row r="712">
          <cell r="A712" t="str">
            <v>69E</v>
          </cell>
          <cell r="B712" t="str">
            <v>SP</v>
          </cell>
          <cell r="C712" t="str">
            <v>T/S</v>
          </cell>
          <cell r="D712">
            <v>0</v>
          </cell>
          <cell r="E712">
            <v>0</v>
          </cell>
          <cell r="F712" t="str">
            <v xml:space="preserve">SP 18" ROCK AUGER              </v>
          </cell>
          <cell r="G712">
            <v>129.285</v>
          </cell>
          <cell r="H712">
            <v>129.285</v>
          </cell>
          <cell r="I712">
            <v>29.834999999999997</v>
          </cell>
          <cell r="J712">
            <v>5.9669999999999996</v>
          </cell>
          <cell r="K712">
            <v>0</v>
          </cell>
          <cell r="L712"/>
          <cell r="M712">
            <v>706</v>
          </cell>
          <cell r="N712">
            <v>29.857967667436487</v>
          </cell>
          <cell r="O712">
            <v>29.83729517655204</v>
          </cell>
          <cell r="P712">
            <v>29.834999999999997</v>
          </cell>
          <cell r="Q712">
            <v>29.834999999999997</v>
          </cell>
        </row>
        <row r="713">
          <cell r="A713" t="str">
            <v>69F</v>
          </cell>
          <cell r="B713" t="str">
            <v>SP</v>
          </cell>
          <cell r="C713" t="str">
            <v>T/S</v>
          </cell>
          <cell r="D713">
            <v>0</v>
          </cell>
          <cell r="E713">
            <v>0</v>
          </cell>
          <cell r="F713" t="str">
            <v xml:space="preserve">SP 42" ROCK AUGER              </v>
          </cell>
          <cell r="G713">
            <v>129.285</v>
          </cell>
          <cell r="H713">
            <v>129.285</v>
          </cell>
          <cell r="I713">
            <v>29.834999999999997</v>
          </cell>
          <cell r="J713">
            <v>5.9669999999999996</v>
          </cell>
          <cell r="K713">
            <v>0</v>
          </cell>
          <cell r="L713"/>
          <cell r="M713">
            <v>707</v>
          </cell>
          <cell r="N713">
            <v>29.857967667436487</v>
          </cell>
          <cell r="O713">
            <v>29.83729517655204</v>
          </cell>
          <cell r="P713">
            <v>29.834999999999997</v>
          </cell>
          <cell r="Q713">
            <v>29.834999999999997</v>
          </cell>
        </row>
        <row r="714">
          <cell r="A714" t="str">
            <v>69G</v>
          </cell>
          <cell r="B714" t="str">
            <v>SP</v>
          </cell>
          <cell r="C714" t="str">
            <v>T/S</v>
          </cell>
          <cell r="D714">
            <v>0</v>
          </cell>
          <cell r="E714">
            <v>0</v>
          </cell>
          <cell r="F714" t="str">
            <v xml:space="preserve">SP 36/42" CORE BARRELL         </v>
          </cell>
          <cell r="G714">
            <v>170.61199999999999</v>
          </cell>
          <cell r="H714">
            <v>170.61199999999999</v>
          </cell>
          <cell r="I714">
            <v>39.372</v>
          </cell>
          <cell r="J714">
            <v>7.8743999999999996</v>
          </cell>
          <cell r="K714">
            <v>0</v>
          </cell>
          <cell r="L714"/>
          <cell r="M714">
            <v>708</v>
          </cell>
          <cell r="N714">
            <v>39.402309468822168</v>
          </cell>
          <cell r="O714">
            <v>39.375028848372949</v>
          </cell>
          <cell r="P714">
            <v>39.372</v>
          </cell>
          <cell r="Q714">
            <v>39.372</v>
          </cell>
        </row>
        <row r="715">
          <cell r="A715" t="str">
            <v>69H</v>
          </cell>
          <cell r="B715" t="str">
            <v>SP</v>
          </cell>
          <cell r="C715" t="str">
            <v>T/S</v>
          </cell>
          <cell r="D715">
            <v>0</v>
          </cell>
          <cell r="E715">
            <v>0</v>
          </cell>
          <cell r="F715" t="str">
            <v xml:space="preserve">SP AUGER - 4" BOX, 72" DIA     </v>
          </cell>
          <cell r="G715">
            <v>347.63299999999998</v>
          </cell>
          <cell r="H715">
            <v>347.63299999999998</v>
          </cell>
          <cell r="I715">
            <v>80.222999999999999</v>
          </cell>
          <cell r="J715">
            <v>16.044599999999999</v>
          </cell>
          <cell r="K715">
            <v>0</v>
          </cell>
          <cell r="L715"/>
          <cell r="M715">
            <v>709</v>
          </cell>
          <cell r="N715">
            <v>80.284757505773669</v>
          </cell>
          <cell r="O715">
            <v>80.229171474728815</v>
          </cell>
          <cell r="P715">
            <v>80.222999999999999</v>
          </cell>
          <cell r="Q715">
            <v>80.222999999999999</v>
          </cell>
        </row>
        <row r="716">
          <cell r="A716" t="str">
            <v>69I</v>
          </cell>
          <cell r="B716" t="str">
            <v>SP</v>
          </cell>
          <cell r="C716" t="str">
            <v>T/S</v>
          </cell>
          <cell r="D716">
            <v>0</v>
          </cell>
          <cell r="E716">
            <v>0</v>
          </cell>
          <cell r="F716" t="str">
            <v xml:space="preserve">SP AUGER - 4" BOX, 84" DIA     </v>
          </cell>
          <cell r="G716">
            <v>425.42500000000001</v>
          </cell>
          <cell r="H716">
            <v>425.42500000000001</v>
          </cell>
          <cell r="I716">
            <v>98.175000000000011</v>
          </cell>
          <cell r="J716">
            <v>19.635000000000002</v>
          </cell>
          <cell r="K716">
            <v>0</v>
          </cell>
          <cell r="L716"/>
          <cell r="M716">
            <v>710</v>
          </cell>
          <cell r="N716">
            <v>98.250577367205537</v>
          </cell>
          <cell r="O716">
            <v>98.182552504038767</v>
          </cell>
          <cell r="P716">
            <v>98.175000000000011</v>
          </cell>
          <cell r="Q716">
            <v>98.175000000000011</v>
          </cell>
        </row>
        <row r="717">
          <cell r="A717" t="str">
            <v>69J</v>
          </cell>
          <cell r="B717" t="str">
            <v>SP</v>
          </cell>
          <cell r="C717" t="str">
            <v>T/S</v>
          </cell>
          <cell r="D717">
            <v>0</v>
          </cell>
          <cell r="E717">
            <v>0</v>
          </cell>
          <cell r="F717" t="str">
            <v xml:space="preserve">SP AUGER - 4" BOX, 96" DIA     </v>
          </cell>
          <cell r="G717">
            <v>474.04500000000002</v>
          </cell>
          <cell r="H717">
            <v>474.04500000000002</v>
          </cell>
          <cell r="I717">
            <v>109.39500000000001</v>
          </cell>
          <cell r="J717">
            <v>21.879000000000001</v>
          </cell>
          <cell r="K717">
            <v>0</v>
          </cell>
          <cell r="L717"/>
          <cell r="M717">
            <v>711</v>
          </cell>
          <cell r="N717">
            <v>109.47921478060046</v>
          </cell>
          <cell r="O717">
            <v>109.40341564735749</v>
          </cell>
          <cell r="P717">
            <v>109.39500000000001</v>
          </cell>
          <cell r="Q717">
            <v>109.39500000000001</v>
          </cell>
        </row>
        <row r="718">
          <cell r="A718" t="str">
            <v>69K</v>
          </cell>
          <cell r="B718" t="str">
            <v>SP</v>
          </cell>
          <cell r="C718" t="str">
            <v>T/S</v>
          </cell>
          <cell r="D718">
            <v>0</v>
          </cell>
          <cell r="E718">
            <v>0</v>
          </cell>
          <cell r="F718" t="str">
            <v xml:space="preserve">SP AUGER - 5.5" BOX, 108" DIA  </v>
          </cell>
          <cell r="G718">
            <v>503.43800000000005</v>
          </cell>
          <cell r="H718">
            <v>503.43800000000005</v>
          </cell>
          <cell r="I718">
            <v>116.17800000000001</v>
          </cell>
          <cell r="J718">
            <v>23.235600000000002</v>
          </cell>
          <cell r="K718">
            <v>0</v>
          </cell>
          <cell r="L718"/>
          <cell r="M718">
            <v>712</v>
          </cell>
          <cell r="N718">
            <v>116.26743648960741</v>
          </cell>
          <cell r="O718">
            <v>116.18693745672745</v>
          </cell>
          <cell r="P718">
            <v>116.17800000000001</v>
          </cell>
          <cell r="Q718">
            <v>116.17800000000001</v>
          </cell>
        </row>
        <row r="719">
          <cell r="A719" t="str">
            <v>69L</v>
          </cell>
          <cell r="B719" t="str">
            <v>SP</v>
          </cell>
          <cell r="C719" t="str">
            <v>T/S</v>
          </cell>
          <cell r="D719">
            <v>0</v>
          </cell>
          <cell r="E719">
            <v>0</v>
          </cell>
          <cell r="F719" t="str">
            <v xml:space="preserve">SP AUGER - 4" BOX, 60" DIA     </v>
          </cell>
          <cell r="G719">
            <v>327.964</v>
          </cell>
          <cell r="H719">
            <v>327.964</v>
          </cell>
          <cell r="I719">
            <v>75.683999999999997</v>
          </cell>
          <cell r="J719">
            <v>15.136800000000001</v>
          </cell>
          <cell r="K719">
            <v>0</v>
          </cell>
          <cell r="L719"/>
          <cell r="M719">
            <v>713</v>
          </cell>
          <cell r="N719">
            <v>75.742263279445723</v>
          </cell>
          <cell r="O719">
            <v>75.689822294022619</v>
          </cell>
          <cell r="P719">
            <v>75.683999999999997</v>
          </cell>
          <cell r="Q719">
            <v>75.683999999999997</v>
          </cell>
        </row>
        <row r="720">
          <cell r="A720" t="str">
            <v>69M</v>
          </cell>
          <cell r="B720" t="str">
            <v>SP</v>
          </cell>
          <cell r="C720" t="str">
            <v>T/S</v>
          </cell>
          <cell r="D720">
            <v>0</v>
          </cell>
          <cell r="E720">
            <v>0</v>
          </cell>
          <cell r="F720" t="str">
            <v xml:space="preserve">SP AUGER - 4" BOX, 78" DIA     </v>
          </cell>
          <cell r="G720">
            <v>560.89800000000002</v>
          </cell>
          <cell r="H720">
            <v>560.89800000000002</v>
          </cell>
          <cell r="I720">
            <v>129.43799999999999</v>
          </cell>
          <cell r="J720">
            <v>25.887599999999999</v>
          </cell>
          <cell r="K720">
            <v>0</v>
          </cell>
          <cell r="L720"/>
          <cell r="M720">
            <v>714</v>
          </cell>
          <cell r="N720">
            <v>129.53764434180138</v>
          </cell>
          <cell r="O720">
            <v>129.447957535195</v>
          </cell>
          <cell r="P720">
            <v>129.43799999999999</v>
          </cell>
          <cell r="Q720">
            <v>129.43799999999999</v>
          </cell>
        </row>
        <row r="721">
          <cell r="A721" t="str">
            <v>69N</v>
          </cell>
          <cell r="B721" t="str">
            <v>SP</v>
          </cell>
          <cell r="C721" t="str">
            <v>T/S</v>
          </cell>
          <cell r="D721">
            <v>0</v>
          </cell>
          <cell r="E721">
            <v>0</v>
          </cell>
          <cell r="F721" t="str">
            <v xml:space="preserve">SP AUGER - 4" BOX, 66" DIA     </v>
          </cell>
          <cell r="G721">
            <v>342.99199999999996</v>
          </cell>
          <cell r="H721">
            <v>342.99199999999996</v>
          </cell>
          <cell r="I721">
            <v>79.152000000000001</v>
          </cell>
          <cell r="J721">
            <v>15.830399999999999</v>
          </cell>
          <cell r="K721">
            <v>0</v>
          </cell>
          <cell r="L721"/>
          <cell r="M721">
            <v>715</v>
          </cell>
          <cell r="N721">
            <v>79.212933025404141</v>
          </cell>
          <cell r="O721">
            <v>79.158089083775664</v>
          </cell>
          <cell r="P721">
            <v>79.152000000000001</v>
          </cell>
          <cell r="Q721">
            <v>79.152000000000001</v>
          </cell>
        </row>
        <row r="722">
          <cell r="A722" t="str">
            <v>69O</v>
          </cell>
          <cell r="B722" t="str">
            <v>SP</v>
          </cell>
          <cell r="C722" t="str">
            <v>T/S</v>
          </cell>
          <cell r="D722">
            <v>0</v>
          </cell>
          <cell r="E722">
            <v>0</v>
          </cell>
          <cell r="F722" t="str">
            <v xml:space="preserve">SP AUGER - 4" BOX, 54" DIA     </v>
          </cell>
          <cell r="G722">
            <v>969.08500000000004</v>
          </cell>
          <cell r="H722">
            <v>969.08500000000004</v>
          </cell>
          <cell r="I722">
            <v>223.63500000000002</v>
          </cell>
          <cell r="J722">
            <v>44.727000000000004</v>
          </cell>
          <cell r="K722">
            <v>0</v>
          </cell>
          <cell r="L722"/>
          <cell r="M722">
            <v>716</v>
          </cell>
          <cell r="N722">
            <v>223.80715935334874</v>
          </cell>
          <cell r="O722">
            <v>223.65220401569351</v>
          </cell>
          <cell r="P722">
            <v>223.63500000000002</v>
          </cell>
          <cell r="Q722">
            <v>223.63500000000002</v>
          </cell>
        </row>
        <row r="723">
          <cell r="A723" t="str">
            <v>69P</v>
          </cell>
          <cell r="B723" t="str">
            <v>SP</v>
          </cell>
          <cell r="C723" t="str">
            <v>T/S</v>
          </cell>
          <cell r="D723">
            <v>0</v>
          </cell>
          <cell r="E723">
            <v>0</v>
          </cell>
          <cell r="F723" t="str">
            <v xml:space="preserve">SP AUGER - 4" BOX, 48" DIA     </v>
          </cell>
          <cell r="G723">
            <v>842.23099999999988</v>
          </cell>
          <cell r="H723">
            <v>842.23099999999988</v>
          </cell>
          <cell r="I723">
            <v>194.36099999999999</v>
          </cell>
          <cell r="J723">
            <v>38.872199999999999</v>
          </cell>
          <cell r="K723">
            <v>0</v>
          </cell>
          <cell r="L723"/>
          <cell r="M723">
            <v>717</v>
          </cell>
          <cell r="N723">
            <v>194.51062355658195</v>
          </cell>
          <cell r="O723">
            <v>194.37595199630738</v>
          </cell>
          <cell r="P723">
            <v>194.36099999999999</v>
          </cell>
          <cell r="Q723">
            <v>194.36099999999999</v>
          </cell>
        </row>
        <row r="724">
          <cell r="A724" t="str">
            <v>69Q</v>
          </cell>
          <cell r="B724" t="str">
            <v>SP</v>
          </cell>
          <cell r="C724" t="str">
            <v>T/S</v>
          </cell>
          <cell r="D724">
            <v>0</v>
          </cell>
          <cell r="E724">
            <v>0</v>
          </cell>
          <cell r="F724" t="str">
            <v xml:space="preserve">SP 42" DERRICK DIRT AUGER 2.5" </v>
          </cell>
          <cell r="G724">
            <v>290.17300000000006</v>
          </cell>
          <cell r="H724">
            <v>290.17300000000006</v>
          </cell>
          <cell r="I724">
            <v>66.963000000000008</v>
          </cell>
          <cell r="J724">
            <v>13.392600000000002</v>
          </cell>
          <cell r="K724">
            <v>0</v>
          </cell>
          <cell r="L724"/>
          <cell r="M724">
            <v>718</v>
          </cell>
          <cell r="N724">
            <v>67.014549653579692</v>
          </cell>
          <cell r="O724">
            <v>66.968151396261263</v>
          </cell>
          <cell r="P724">
            <v>66.963000000000008</v>
          </cell>
          <cell r="Q724">
            <v>66.963000000000008</v>
          </cell>
        </row>
        <row r="725">
          <cell r="A725" t="str">
            <v>69R</v>
          </cell>
          <cell r="B725" t="str">
            <v>SP</v>
          </cell>
          <cell r="C725" t="str">
            <v>T/S</v>
          </cell>
          <cell r="D725">
            <v>0</v>
          </cell>
          <cell r="E725">
            <v>0</v>
          </cell>
          <cell r="F725" t="str">
            <v xml:space="preserve">SP 120" ROCK AUGER             </v>
          </cell>
          <cell r="G725">
            <v>633.16499999999996</v>
          </cell>
          <cell r="H725">
            <v>633.16499999999996</v>
          </cell>
          <cell r="I725">
            <v>146.11500000000001</v>
          </cell>
          <cell r="J725">
            <v>29.222999999999999</v>
          </cell>
          <cell r="K725">
            <v>0</v>
          </cell>
          <cell r="L725"/>
          <cell r="M725">
            <v>719</v>
          </cell>
          <cell r="N725">
            <v>146.22748267898382</v>
          </cell>
          <cell r="O725">
            <v>146.1262404800369</v>
          </cell>
          <cell r="P725">
            <v>146.11500000000001</v>
          </cell>
          <cell r="Q725">
            <v>146.11500000000001</v>
          </cell>
        </row>
        <row r="726">
          <cell r="A726" t="str">
            <v>69S</v>
          </cell>
          <cell r="B726" t="str">
            <v>SP</v>
          </cell>
          <cell r="C726">
            <v>0</v>
          </cell>
          <cell r="D726">
            <v>0</v>
          </cell>
          <cell r="E726">
            <v>0</v>
          </cell>
          <cell r="F726" t="str">
            <v xml:space="preserve">SP 48" CORE BARRELL            </v>
          </cell>
          <cell r="G726">
            <v>216.35900000000001</v>
          </cell>
          <cell r="H726">
            <v>216.35900000000001</v>
          </cell>
          <cell r="I726">
            <v>49.928999999999995</v>
          </cell>
          <cell r="J726">
            <v>9.9857999999999993</v>
          </cell>
          <cell r="K726">
            <v>0</v>
          </cell>
          <cell r="L726"/>
          <cell r="M726">
            <v>720</v>
          </cell>
          <cell r="N726">
            <v>49.967436489607394</v>
          </cell>
          <cell r="O726">
            <v>49.932840987768287</v>
          </cell>
          <cell r="P726">
            <v>49.928999999999995</v>
          </cell>
          <cell r="Q726">
            <v>49.928999999999995</v>
          </cell>
        </row>
        <row r="727">
          <cell r="A727" t="str">
            <v>69T</v>
          </cell>
          <cell r="B727" t="str">
            <v>SP</v>
          </cell>
          <cell r="C727">
            <v>0</v>
          </cell>
          <cell r="D727">
            <v>0</v>
          </cell>
          <cell r="E727">
            <v>0</v>
          </cell>
          <cell r="F727" t="str">
            <v xml:space="preserve">SP 24" ROCK AUGER              </v>
          </cell>
          <cell r="G727">
            <v>129.285</v>
          </cell>
          <cell r="H727">
            <v>129.285</v>
          </cell>
          <cell r="I727">
            <v>29.834999999999997</v>
          </cell>
          <cell r="J727">
            <v>5.9669999999999996</v>
          </cell>
          <cell r="K727">
            <v>0</v>
          </cell>
          <cell r="L727"/>
          <cell r="M727">
            <v>721</v>
          </cell>
          <cell r="N727">
            <v>29.857967667436487</v>
          </cell>
          <cell r="O727">
            <v>29.83729517655204</v>
          </cell>
          <cell r="P727">
            <v>29.834999999999997</v>
          </cell>
          <cell r="Q727">
            <v>29.834999999999997</v>
          </cell>
        </row>
        <row r="728">
          <cell r="A728" t="str">
            <v>69U</v>
          </cell>
          <cell r="B728" t="str">
            <v>SP</v>
          </cell>
          <cell r="C728">
            <v>0</v>
          </cell>
          <cell r="D728">
            <v>0</v>
          </cell>
          <cell r="E728">
            <v>0</v>
          </cell>
          <cell r="F728" t="str">
            <v xml:space="preserve">SP AUGER - 4" BOX, 56" DIA     </v>
          </cell>
          <cell r="G728">
            <v>815.9319999999999</v>
          </cell>
          <cell r="H728">
            <v>815.9319999999999</v>
          </cell>
          <cell r="I728">
            <v>188.292</v>
          </cell>
          <cell r="J728">
            <v>37.6584</v>
          </cell>
          <cell r="K728">
            <v>0</v>
          </cell>
          <cell r="L728" t="str">
            <v>NEW ITEM</v>
          </cell>
          <cell r="M728">
            <v>722</v>
          </cell>
          <cell r="N728">
            <v>188.43695150115471</v>
          </cell>
          <cell r="O728">
            <v>188.30648511423954</v>
          </cell>
          <cell r="P728">
            <v>188.292</v>
          </cell>
          <cell r="Q728">
            <v>188.292</v>
          </cell>
        </row>
        <row r="729">
          <cell r="A729" t="str">
            <v>69W</v>
          </cell>
          <cell r="B729" t="str">
            <v>SP</v>
          </cell>
          <cell r="C729">
            <v>0</v>
          </cell>
          <cell r="D729">
            <v>0</v>
          </cell>
          <cell r="E729">
            <v>0</v>
          </cell>
          <cell r="F729" t="str">
            <v xml:space="preserve">SP SNOW CONE AUGER 6"-28"      </v>
          </cell>
          <cell r="G729">
            <v>127.517</v>
          </cell>
          <cell r="H729">
            <v>127.517</v>
          </cell>
          <cell r="I729">
            <v>29.427</v>
          </cell>
          <cell r="J729">
            <v>5.8853999999999997</v>
          </cell>
          <cell r="K729">
            <v>0</v>
          </cell>
          <cell r="L729" t="str">
            <v>NEW ITEM</v>
          </cell>
          <cell r="M729">
            <v>723</v>
          </cell>
          <cell r="N729">
            <v>29.449653579676674</v>
          </cell>
          <cell r="O729">
            <v>29.42926378952227</v>
          </cell>
          <cell r="P729">
            <v>29.427</v>
          </cell>
          <cell r="Q729">
            <v>29.427</v>
          </cell>
        </row>
        <row r="730">
          <cell r="A730" t="str">
            <v>69V</v>
          </cell>
          <cell r="B730" t="str">
            <v>SP</v>
          </cell>
          <cell r="C730">
            <v>0</v>
          </cell>
          <cell r="D730">
            <v>0</v>
          </cell>
          <cell r="E730">
            <v>0</v>
          </cell>
          <cell r="F730" t="str">
            <v xml:space="preserve">SP AUGER - 5" BOX, 48" DIA     </v>
          </cell>
          <cell r="G730">
            <v>846.65099999999995</v>
          </cell>
          <cell r="H730">
            <v>846.65099999999995</v>
          </cell>
          <cell r="I730">
            <v>195.381</v>
          </cell>
          <cell r="J730">
            <v>39.0762</v>
          </cell>
          <cell r="K730">
            <v>0</v>
          </cell>
          <cell r="L730"/>
          <cell r="M730">
            <v>724</v>
          </cell>
          <cell r="N730">
            <v>195.5314087759815</v>
          </cell>
          <cell r="O730">
            <v>195.39603046388183</v>
          </cell>
          <cell r="P730">
            <v>195.381</v>
          </cell>
          <cell r="Q730">
            <v>195.381</v>
          </cell>
        </row>
        <row r="731">
          <cell r="A731" t="str">
            <v>66V</v>
          </cell>
          <cell r="B731" t="str">
            <v>SP</v>
          </cell>
          <cell r="C731">
            <v>0</v>
          </cell>
          <cell r="D731">
            <v>0</v>
          </cell>
          <cell r="E731">
            <v>0</v>
          </cell>
          <cell r="F731" t="str">
            <v xml:space="preserve">SP 34"-36" FLY BLOCK           </v>
          </cell>
          <cell r="G731">
            <v>37.791000000000004</v>
          </cell>
          <cell r="H731">
            <v>37.791000000000004</v>
          </cell>
          <cell r="I731">
            <v>8.7210000000000001</v>
          </cell>
          <cell r="J731">
            <v>1.7442</v>
          </cell>
          <cell r="K731">
            <v>0</v>
          </cell>
          <cell r="L731"/>
          <cell r="M731">
            <v>725</v>
          </cell>
          <cell r="N731">
            <v>8.7277136258660519</v>
          </cell>
          <cell r="O731">
            <v>8.7216708977613671</v>
          </cell>
          <cell r="P731">
            <v>8.7210000000000001</v>
          </cell>
          <cell r="Q731">
            <v>8.7210000000000001</v>
          </cell>
        </row>
        <row r="732">
          <cell r="A732" t="str">
            <v>66W</v>
          </cell>
          <cell r="B732" t="str">
            <v>SP</v>
          </cell>
          <cell r="C732">
            <v>0</v>
          </cell>
          <cell r="D732">
            <v>0</v>
          </cell>
          <cell r="E732">
            <v>0</v>
          </cell>
          <cell r="F732" t="str">
            <v xml:space="preserve">SP 28" SINGLE HELI W/GRND      </v>
          </cell>
          <cell r="G732">
            <v>32.487000000000002</v>
          </cell>
          <cell r="H732">
            <v>32.487000000000002</v>
          </cell>
          <cell r="I732">
            <v>7.4969999999999999</v>
          </cell>
          <cell r="J732">
            <v>1.4994000000000001</v>
          </cell>
          <cell r="K732">
            <v>0</v>
          </cell>
          <cell r="L732"/>
          <cell r="M732">
            <v>726</v>
          </cell>
          <cell r="N732">
            <v>7.5027713625866053</v>
          </cell>
          <cell r="O732">
            <v>7.4975767366720518</v>
          </cell>
          <cell r="P732">
            <v>7.4969999999999999</v>
          </cell>
          <cell r="Q732">
            <v>7.4969999999999999</v>
          </cell>
        </row>
        <row r="733">
          <cell r="A733" t="str">
            <v>66X</v>
          </cell>
          <cell r="B733" t="str">
            <v>SP</v>
          </cell>
          <cell r="C733">
            <v>0</v>
          </cell>
          <cell r="D733">
            <v>0</v>
          </cell>
          <cell r="E733">
            <v>0</v>
          </cell>
          <cell r="F733" t="str">
            <v xml:space="preserve">SP 7" LINED/XS-100 UNIVERSAL   </v>
          </cell>
          <cell r="G733">
            <v>7.7349999999999994</v>
          </cell>
          <cell r="H733">
            <v>7.7349999999999994</v>
          </cell>
          <cell r="I733">
            <v>1.7849999999999999</v>
          </cell>
          <cell r="J733">
            <v>0.35699999999999998</v>
          </cell>
          <cell r="K733">
            <v>0</v>
          </cell>
          <cell r="L733"/>
          <cell r="M733">
            <v>727</v>
          </cell>
          <cell r="N733">
            <v>1.7863741339491914</v>
          </cell>
          <cell r="O733">
            <v>1.7851373182552501</v>
          </cell>
          <cell r="P733">
            <v>1.7849999999999999</v>
          </cell>
          <cell r="Q733">
            <v>1.7849999999999999</v>
          </cell>
        </row>
        <row r="734">
          <cell r="A734" t="str">
            <v>66Y</v>
          </cell>
          <cell r="B734" t="str">
            <v>SP</v>
          </cell>
          <cell r="C734">
            <v>0</v>
          </cell>
          <cell r="D734">
            <v>0</v>
          </cell>
          <cell r="E734">
            <v>0</v>
          </cell>
          <cell r="F734" t="str">
            <v xml:space="preserve">SP 10" SINGLE HELICOPTER       </v>
          </cell>
          <cell r="G734">
            <v>11.934000000000003</v>
          </cell>
          <cell r="H734">
            <v>11.934000000000003</v>
          </cell>
          <cell r="I734">
            <v>2.7540000000000004</v>
          </cell>
          <cell r="J734">
            <v>0.55080000000000007</v>
          </cell>
          <cell r="K734">
            <v>0</v>
          </cell>
          <cell r="L734"/>
          <cell r="M734">
            <v>728</v>
          </cell>
          <cell r="N734">
            <v>2.7561200923787537</v>
          </cell>
          <cell r="O734">
            <v>2.7542118624509584</v>
          </cell>
          <cell r="P734">
            <v>2.7540000000000004</v>
          </cell>
          <cell r="Q734">
            <v>2.7540000000000004</v>
          </cell>
        </row>
        <row r="735">
          <cell r="A735" t="str">
            <v>66Z</v>
          </cell>
          <cell r="B735" t="str">
            <v>SP</v>
          </cell>
          <cell r="C735">
            <v>0</v>
          </cell>
          <cell r="D735">
            <v>0</v>
          </cell>
          <cell r="E735">
            <v>0</v>
          </cell>
          <cell r="F735" t="str">
            <v xml:space="preserve">SP 12" SINGLE HELICOPTER       </v>
          </cell>
          <cell r="G735">
            <v>15.028000000000004</v>
          </cell>
          <cell r="H735">
            <v>15.028000000000004</v>
          </cell>
          <cell r="I735">
            <v>3.4680000000000004</v>
          </cell>
          <cell r="J735">
            <v>0.69360000000000011</v>
          </cell>
          <cell r="K735">
            <v>0</v>
          </cell>
          <cell r="L735"/>
          <cell r="M735">
            <v>729</v>
          </cell>
          <cell r="N735">
            <v>3.4706697459584306</v>
          </cell>
          <cell r="O735">
            <v>3.4682667897530588</v>
          </cell>
          <cell r="P735">
            <v>3.4680000000000004</v>
          </cell>
          <cell r="Q735">
            <v>3.4680000000000004</v>
          </cell>
        </row>
        <row r="736">
          <cell r="A736" t="str">
            <v>661</v>
          </cell>
          <cell r="B736" t="str">
            <v>SP</v>
          </cell>
          <cell r="C736">
            <v>0</v>
          </cell>
          <cell r="D736">
            <v>0</v>
          </cell>
          <cell r="E736">
            <v>0</v>
          </cell>
          <cell r="F736" t="str">
            <v xml:space="preserve">SP 42" SINGLE HELICOPTER       </v>
          </cell>
          <cell r="G736">
            <v>70.278000000000006</v>
          </cell>
          <cell r="H736">
            <v>70.278000000000006</v>
          </cell>
          <cell r="I736">
            <v>16.218</v>
          </cell>
          <cell r="J736">
            <v>3.2436000000000003</v>
          </cell>
          <cell r="K736">
            <v>0</v>
          </cell>
          <cell r="L736"/>
          <cell r="M736">
            <v>730</v>
          </cell>
          <cell r="N736">
            <v>16.230484988452655</v>
          </cell>
          <cell r="O736">
            <v>16.219247634433419</v>
          </cell>
          <cell r="P736">
            <v>16.218</v>
          </cell>
          <cell r="Q736">
            <v>16.218</v>
          </cell>
        </row>
        <row r="737">
          <cell r="A737" t="str">
            <v>662</v>
          </cell>
          <cell r="B737" t="str">
            <v>SP</v>
          </cell>
          <cell r="C737">
            <v>0</v>
          </cell>
          <cell r="D737">
            <v>0</v>
          </cell>
          <cell r="E737">
            <v>0</v>
          </cell>
          <cell r="F737" t="str">
            <v xml:space="preserve">SP 16" SINGLE HELICOPTER       </v>
          </cell>
          <cell r="G737">
            <v>17.459</v>
          </cell>
          <cell r="H737">
            <v>17.459</v>
          </cell>
          <cell r="I737">
            <v>4.0289999999999999</v>
          </cell>
          <cell r="J737">
            <v>0.80580000000000007</v>
          </cell>
          <cell r="K737">
            <v>0</v>
          </cell>
          <cell r="L737"/>
          <cell r="M737">
            <v>731</v>
          </cell>
          <cell r="N737">
            <v>4.0321016166281751</v>
          </cell>
          <cell r="O737">
            <v>4.0293099469189935</v>
          </cell>
          <cell r="P737">
            <v>4.0289999999999999</v>
          </cell>
          <cell r="Q737">
            <v>4.0289999999999999</v>
          </cell>
        </row>
        <row r="738">
          <cell r="A738" t="str">
            <v>663</v>
          </cell>
          <cell r="B738" t="str">
            <v>SP</v>
          </cell>
          <cell r="C738">
            <v>0</v>
          </cell>
          <cell r="D738">
            <v>0</v>
          </cell>
          <cell r="E738">
            <v>0</v>
          </cell>
          <cell r="F738" t="str">
            <v xml:space="preserve">SP 28" DOUBLE BUNDLE 30K       </v>
          </cell>
          <cell r="G738">
            <v>216.35900000000001</v>
          </cell>
          <cell r="H738">
            <v>216.35900000000001</v>
          </cell>
          <cell r="I738">
            <v>49.928999999999995</v>
          </cell>
          <cell r="J738">
            <v>9.9857999999999993</v>
          </cell>
          <cell r="K738">
            <v>0</v>
          </cell>
          <cell r="L738"/>
          <cell r="M738">
            <v>732</v>
          </cell>
          <cell r="N738">
            <v>49.967436489607394</v>
          </cell>
          <cell r="O738">
            <v>49.932840987768287</v>
          </cell>
          <cell r="P738">
            <v>49.928999999999995</v>
          </cell>
          <cell r="Q738">
            <v>49.928999999999995</v>
          </cell>
        </row>
        <row r="739">
          <cell r="A739" t="str">
            <v>665</v>
          </cell>
          <cell r="B739" t="str">
            <v>SP</v>
          </cell>
          <cell r="C739">
            <v>0</v>
          </cell>
          <cell r="D739">
            <v>0</v>
          </cell>
          <cell r="E739">
            <v>0</v>
          </cell>
          <cell r="F739" t="str">
            <v xml:space="preserve">SP 34" DOUBLE BUNDLE BLOCKS    </v>
          </cell>
          <cell r="G739">
            <v>212.16</v>
          </cell>
          <cell r="H739">
            <v>212.16</v>
          </cell>
          <cell r="I739">
            <v>48.96</v>
          </cell>
          <cell r="J739">
            <v>9.7919999999999998</v>
          </cell>
          <cell r="K739">
            <v>0</v>
          </cell>
          <cell r="L739"/>
          <cell r="M739">
            <v>733</v>
          </cell>
          <cell r="N739">
            <v>48.997690531177831</v>
          </cell>
          <cell r="O739">
            <v>48.963766443572581</v>
          </cell>
          <cell r="P739">
            <v>48.96</v>
          </cell>
          <cell r="Q739">
            <v>48.96</v>
          </cell>
        </row>
        <row r="740">
          <cell r="A740" t="str">
            <v>666</v>
          </cell>
          <cell r="B740" t="str">
            <v>SP</v>
          </cell>
          <cell r="C740">
            <v>0</v>
          </cell>
          <cell r="D740">
            <v>0</v>
          </cell>
          <cell r="E740">
            <v>0</v>
          </cell>
          <cell r="F740" t="str">
            <v xml:space="preserve">SP 34" BUNDLE BLOCKS           </v>
          </cell>
          <cell r="G740">
            <v>159.12</v>
          </cell>
          <cell r="H740">
            <v>159.12</v>
          </cell>
          <cell r="I740">
            <v>36.72</v>
          </cell>
          <cell r="J740">
            <v>7.3440000000000003</v>
          </cell>
          <cell r="K740">
            <v>0</v>
          </cell>
          <cell r="L740"/>
          <cell r="M740">
            <v>734</v>
          </cell>
          <cell r="N740">
            <v>36.748267898383375</v>
          </cell>
          <cell r="O740">
            <v>36.722824832679436</v>
          </cell>
          <cell r="P740">
            <v>36.72</v>
          </cell>
          <cell r="Q740">
            <v>36.72</v>
          </cell>
        </row>
        <row r="741">
          <cell r="A741" t="str">
            <v>667</v>
          </cell>
          <cell r="B741" t="str">
            <v>SP</v>
          </cell>
          <cell r="C741">
            <v>0</v>
          </cell>
          <cell r="D741">
            <v>0</v>
          </cell>
          <cell r="E741">
            <v>0</v>
          </cell>
          <cell r="F741" t="str">
            <v xml:space="preserve">SP GROUNDS FOR 34" BUNDLE BLKS </v>
          </cell>
          <cell r="G741">
            <v>37.128</v>
          </cell>
          <cell r="H741">
            <v>37.128</v>
          </cell>
          <cell r="I741">
            <v>8.5679999999999996</v>
          </cell>
          <cell r="J741">
            <v>1.7136</v>
          </cell>
          <cell r="K741">
            <v>0</v>
          </cell>
          <cell r="L741"/>
          <cell r="M741">
            <v>735</v>
          </cell>
          <cell r="N741">
            <v>8.5745958429561195</v>
          </cell>
          <cell r="O741">
            <v>8.5686591276252013</v>
          </cell>
          <cell r="P741">
            <v>8.5679999999999996</v>
          </cell>
          <cell r="Q741">
            <v>8.5679999999999996</v>
          </cell>
        </row>
        <row r="742">
          <cell r="A742" t="str">
            <v>66%</v>
          </cell>
          <cell r="B742" t="str">
            <v>SP</v>
          </cell>
          <cell r="C742">
            <v>0</v>
          </cell>
          <cell r="D742">
            <v>0</v>
          </cell>
          <cell r="E742">
            <v>0</v>
          </cell>
          <cell r="F742" t="str">
            <v xml:space="preserve">SP 42" BUNDLE BLOCKS           </v>
          </cell>
          <cell r="G742">
            <v>229.398</v>
          </cell>
          <cell r="H742">
            <v>229.398</v>
          </cell>
          <cell r="I742">
            <v>52.938000000000002</v>
          </cell>
          <cell r="J742">
            <v>10.5876</v>
          </cell>
          <cell r="K742">
            <v>0</v>
          </cell>
          <cell r="L742" t="str">
            <v>NEW ITEM</v>
          </cell>
          <cell r="M742">
            <v>736</v>
          </cell>
          <cell r="N742">
            <v>52.978752886836027</v>
          </cell>
          <cell r="O742">
            <v>52.942072467112851</v>
          </cell>
          <cell r="P742">
            <v>52.938000000000002</v>
          </cell>
          <cell r="Q742">
            <v>52.938000000000002</v>
          </cell>
        </row>
        <row r="743">
          <cell r="A743" t="str">
            <v>66#</v>
          </cell>
          <cell r="B743" t="str">
            <v>SP</v>
          </cell>
          <cell r="C743">
            <v>0</v>
          </cell>
          <cell r="D743">
            <v>0</v>
          </cell>
          <cell r="E743">
            <v>0</v>
          </cell>
          <cell r="F743" t="str">
            <v xml:space="preserve">SP 7X7 SHEAVE BANANA BLOCK     </v>
          </cell>
          <cell r="G743">
            <v>91.715000000000018</v>
          </cell>
          <cell r="H743">
            <v>91.715000000000018</v>
          </cell>
          <cell r="I743">
            <v>21.165000000000003</v>
          </cell>
          <cell r="J743">
            <v>4.2330000000000005</v>
          </cell>
          <cell r="K743">
            <v>0</v>
          </cell>
          <cell r="L743" t="str">
            <v>NEW ITEM</v>
          </cell>
          <cell r="M743">
            <v>737</v>
          </cell>
          <cell r="N743">
            <v>21.181293302540418</v>
          </cell>
          <cell r="O743">
            <v>21.166628202169402</v>
          </cell>
          <cell r="P743">
            <v>21.165000000000003</v>
          </cell>
          <cell r="Q743">
            <v>21.165000000000003</v>
          </cell>
        </row>
        <row r="744">
          <cell r="A744" t="str">
            <v>66&amp;</v>
          </cell>
          <cell r="B744" t="str">
            <v>SP</v>
          </cell>
          <cell r="C744">
            <v>0</v>
          </cell>
          <cell r="D744">
            <v>0</v>
          </cell>
          <cell r="E744">
            <v>0</v>
          </cell>
          <cell r="F744" t="str">
            <v xml:space="preserve">SP BUNDLE BLOCKS GROUNDS       </v>
          </cell>
          <cell r="G744">
            <v>45.967999999999996</v>
          </cell>
          <cell r="H744">
            <v>45.967999999999996</v>
          </cell>
          <cell r="I744">
            <v>10.608000000000001</v>
          </cell>
          <cell r="J744">
            <v>2.1215999999999999</v>
          </cell>
          <cell r="K744">
            <v>0</v>
          </cell>
          <cell r="L744" t="str">
            <v>NEW ITEM</v>
          </cell>
          <cell r="M744">
            <v>738</v>
          </cell>
          <cell r="N744">
            <v>10.616166281755195</v>
          </cell>
          <cell r="O744">
            <v>10.608816062774059</v>
          </cell>
          <cell r="P744">
            <v>10.608000000000001</v>
          </cell>
          <cell r="Q744">
            <v>10.608000000000001</v>
          </cell>
        </row>
        <row r="745">
          <cell r="A745" t="str">
            <v>66*</v>
          </cell>
          <cell r="B745" t="str">
            <v>SP</v>
          </cell>
          <cell r="C745">
            <v>0</v>
          </cell>
          <cell r="D745">
            <v>0</v>
          </cell>
          <cell r="E745">
            <v>0</v>
          </cell>
          <cell r="F745" t="str">
            <v xml:space="preserve">SP 16"-22" GROUNDS             </v>
          </cell>
          <cell r="G745">
            <v>10.166</v>
          </cell>
          <cell r="H745">
            <v>10.166</v>
          </cell>
          <cell r="I745">
            <v>2.3460000000000001</v>
          </cell>
          <cell r="J745">
            <v>0.46920000000000001</v>
          </cell>
          <cell r="K745"/>
          <cell r="L745" t="str">
            <v>NEW ITEM</v>
          </cell>
          <cell r="M745">
            <v>669</v>
          </cell>
          <cell r="N745">
            <v>2.3478060046189375</v>
          </cell>
          <cell r="O745">
            <v>2.3461804754211864</v>
          </cell>
          <cell r="P745">
            <v>2.3460000000000001</v>
          </cell>
          <cell r="Q745">
            <v>2.3460000000000001</v>
          </cell>
        </row>
        <row r="746">
          <cell r="A746" t="str">
            <v>66@</v>
          </cell>
          <cell r="B746" t="str">
            <v>SP</v>
          </cell>
          <cell r="C746">
            <v>0</v>
          </cell>
          <cell r="D746">
            <v>0</v>
          </cell>
          <cell r="E746">
            <v>0</v>
          </cell>
          <cell r="F746" t="str">
            <v xml:space="preserve">SP 28"-36" GROUNDS             </v>
          </cell>
          <cell r="G746">
            <v>12.155000000000001</v>
          </cell>
          <cell r="H746">
            <v>12.155000000000001</v>
          </cell>
          <cell r="I746">
            <v>2.8050000000000002</v>
          </cell>
          <cell r="J746">
            <v>0.56100000000000005</v>
          </cell>
          <cell r="K746">
            <v>0</v>
          </cell>
          <cell r="L746" t="str">
            <v>NEW ITEM</v>
          </cell>
          <cell r="M746">
            <v>740</v>
          </cell>
          <cell r="N746">
            <v>2.8071593533487298</v>
          </cell>
          <cell r="O746">
            <v>2.8052157858296796</v>
          </cell>
          <cell r="P746">
            <v>2.8050000000000002</v>
          </cell>
          <cell r="Q746">
            <v>2.8050000000000002</v>
          </cell>
        </row>
        <row r="747">
          <cell r="A747" t="str">
            <v>66+</v>
          </cell>
          <cell r="B747" t="str">
            <v>SP</v>
          </cell>
          <cell r="C747">
            <v>0</v>
          </cell>
          <cell r="D747">
            <v>0</v>
          </cell>
          <cell r="E747">
            <v>0</v>
          </cell>
          <cell r="F747" t="str">
            <v xml:space="preserve">SP 42" GROUNDS                 </v>
          </cell>
          <cell r="G747">
            <v>45.967999999999996</v>
          </cell>
          <cell r="H747">
            <v>45.967999999999996</v>
          </cell>
          <cell r="I747">
            <v>10.608000000000001</v>
          </cell>
          <cell r="J747">
            <v>2.1215999999999999</v>
          </cell>
          <cell r="K747">
            <v>0</v>
          </cell>
          <cell r="L747" t="str">
            <v>NEW ITEM</v>
          </cell>
          <cell r="M747">
            <v>741</v>
          </cell>
          <cell r="N747">
            <v>10.616166281755195</v>
          </cell>
          <cell r="O747">
            <v>10.608816062774059</v>
          </cell>
          <cell r="P747">
            <v>10.608000000000001</v>
          </cell>
          <cell r="Q747">
            <v>10.608000000000001</v>
          </cell>
        </row>
        <row r="748">
          <cell r="A748">
            <v>0</v>
          </cell>
          <cell r="B748">
            <v>0</v>
          </cell>
          <cell r="C748">
            <v>0</v>
          </cell>
          <cell r="D748">
            <v>0</v>
          </cell>
          <cell r="E748">
            <v>0</v>
          </cell>
          <cell r="F748"/>
          <cell r="G748"/>
          <cell r="H748"/>
          <cell r="I748"/>
          <cell r="J748"/>
          <cell r="K748">
            <v>0</v>
          </cell>
          <cell r="L748"/>
          <cell r="M748"/>
          <cell r="N748"/>
          <cell r="O748"/>
          <cell r="P748"/>
          <cell r="Q748"/>
        </row>
        <row r="749">
          <cell r="A749">
            <v>0</v>
          </cell>
          <cell r="B749">
            <v>0</v>
          </cell>
          <cell r="C749">
            <v>0</v>
          </cell>
          <cell r="D749">
            <v>0</v>
          </cell>
          <cell r="E749">
            <v>0</v>
          </cell>
          <cell r="F749"/>
          <cell r="G749"/>
          <cell r="H749"/>
          <cell r="I749"/>
          <cell r="J749"/>
          <cell r="K749">
            <v>0</v>
          </cell>
          <cell r="L749"/>
          <cell r="M749"/>
          <cell r="N749"/>
          <cell r="O749"/>
          <cell r="P749"/>
          <cell r="Q749"/>
        </row>
        <row r="750">
          <cell r="A750">
            <v>0</v>
          </cell>
          <cell r="B750">
            <v>0</v>
          </cell>
          <cell r="C750">
            <v>0</v>
          </cell>
          <cell r="D750">
            <v>0</v>
          </cell>
          <cell r="E750">
            <v>0</v>
          </cell>
          <cell r="F750"/>
          <cell r="G750"/>
          <cell r="H750"/>
          <cell r="I750"/>
          <cell r="J750"/>
          <cell r="K750">
            <v>0</v>
          </cell>
          <cell r="L750"/>
          <cell r="M750"/>
          <cell r="N750"/>
          <cell r="O750"/>
          <cell r="P750"/>
          <cell r="Q750"/>
        </row>
        <row r="751">
          <cell r="A751">
            <v>0</v>
          </cell>
          <cell r="B751">
            <v>0</v>
          </cell>
          <cell r="C751">
            <v>0</v>
          </cell>
          <cell r="D751">
            <v>0</v>
          </cell>
          <cell r="E751">
            <v>0</v>
          </cell>
          <cell r="F751"/>
          <cell r="G751"/>
          <cell r="H751"/>
          <cell r="I751"/>
          <cell r="J751"/>
          <cell r="K751">
            <v>0</v>
          </cell>
          <cell r="L751"/>
          <cell r="M751"/>
          <cell r="N751"/>
          <cell r="O751"/>
          <cell r="P751"/>
          <cell r="Q751"/>
        </row>
        <row r="752">
          <cell r="A752">
            <v>0</v>
          </cell>
          <cell r="B752">
            <v>0</v>
          </cell>
          <cell r="C752">
            <v>0</v>
          </cell>
          <cell r="D752">
            <v>0</v>
          </cell>
          <cell r="E752">
            <v>0</v>
          </cell>
          <cell r="F752"/>
          <cell r="G752"/>
          <cell r="H752"/>
          <cell r="I752"/>
          <cell r="J752"/>
          <cell r="K752">
            <v>0</v>
          </cell>
          <cell r="L752"/>
          <cell r="M752"/>
          <cell r="N752"/>
          <cell r="O752"/>
          <cell r="P752"/>
          <cell r="Q752"/>
        </row>
        <row r="753">
          <cell r="A753">
            <v>0</v>
          </cell>
          <cell r="B753">
            <v>0</v>
          </cell>
          <cell r="C753">
            <v>0</v>
          </cell>
          <cell r="D753">
            <v>0</v>
          </cell>
          <cell r="E753">
            <v>0</v>
          </cell>
          <cell r="F753"/>
          <cell r="G753"/>
          <cell r="H753"/>
          <cell r="I753"/>
          <cell r="J753"/>
          <cell r="K753">
            <v>0</v>
          </cell>
          <cell r="L753"/>
          <cell r="M753"/>
          <cell r="N753"/>
          <cell r="O753"/>
          <cell r="P753"/>
          <cell r="Q753"/>
        </row>
        <row r="754">
          <cell r="A754">
            <v>0</v>
          </cell>
          <cell r="B754">
            <v>0</v>
          </cell>
          <cell r="C754">
            <v>0</v>
          </cell>
          <cell r="D754">
            <v>0</v>
          </cell>
          <cell r="E754">
            <v>0</v>
          </cell>
          <cell r="F754"/>
          <cell r="G754"/>
          <cell r="H754"/>
          <cell r="I754"/>
          <cell r="J754"/>
          <cell r="K754">
            <v>0</v>
          </cell>
          <cell r="L754"/>
          <cell r="M754"/>
          <cell r="N754"/>
          <cell r="O754"/>
          <cell r="P754"/>
          <cell r="Q754"/>
        </row>
        <row r="755">
          <cell r="A755">
            <v>0</v>
          </cell>
          <cell r="B755">
            <v>0</v>
          </cell>
          <cell r="C755">
            <v>0</v>
          </cell>
          <cell r="D755">
            <v>0</v>
          </cell>
          <cell r="E755">
            <v>0</v>
          </cell>
          <cell r="F755"/>
          <cell r="G755"/>
          <cell r="H755"/>
          <cell r="I755"/>
          <cell r="J755"/>
          <cell r="K755">
            <v>0</v>
          </cell>
          <cell r="L755"/>
          <cell r="M755"/>
          <cell r="N755"/>
          <cell r="O755"/>
          <cell r="P755"/>
          <cell r="Q755"/>
        </row>
        <row r="756">
          <cell r="A756">
            <v>0</v>
          </cell>
          <cell r="B756">
            <v>0</v>
          </cell>
          <cell r="C756">
            <v>0</v>
          </cell>
          <cell r="D756">
            <v>0</v>
          </cell>
          <cell r="E756">
            <v>0</v>
          </cell>
          <cell r="F756"/>
          <cell r="G756"/>
          <cell r="H756"/>
          <cell r="I756"/>
          <cell r="J756"/>
          <cell r="K756">
            <v>0</v>
          </cell>
          <cell r="L756"/>
          <cell r="M756"/>
          <cell r="N756"/>
          <cell r="O756"/>
          <cell r="P756"/>
          <cell r="Q756"/>
        </row>
        <row r="757">
          <cell r="A757">
            <v>0</v>
          </cell>
          <cell r="B757">
            <v>0</v>
          </cell>
          <cell r="C757">
            <v>0</v>
          </cell>
          <cell r="D757">
            <v>0</v>
          </cell>
          <cell r="E757">
            <v>0</v>
          </cell>
          <cell r="F757"/>
          <cell r="G757"/>
          <cell r="H757"/>
          <cell r="I757"/>
          <cell r="J757"/>
          <cell r="K757">
            <v>0</v>
          </cell>
          <cell r="L757"/>
          <cell r="M757"/>
          <cell r="N757"/>
          <cell r="O757"/>
          <cell r="P757"/>
          <cell r="Q757"/>
        </row>
        <row r="758">
          <cell r="A758">
            <v>0</v>
          </cell>
          <cell r="B758">
            <v>0</v>
          </cell>
          <cell r="C758">
            <v>0</v>
          </cell>
          <cell r="D758">
            <v>0</v>
          </cell>
          <cell r="E758">
            <v>0</v>
          </cell>
          <cell r="F758"/>
          <cell r="G758"/>
          <cell r="H758"/>
          <cell r="I758"/>
          <cell r="J758"/>
          <cell r="K758">
            <v>0</v>
          </cell>
          <cell r="L758"/>
          <cell r="M758"/>
          <cell r="N758"/>
          <cell r="O758"/>
          <cell r="P758"/>
          <cell r="Q758"/>
        </row>
        <row r="759">
          <cell r="A759">
            <v>0</v>
          </cell>
          <cell r="B759">
            <v>0</v>
          </cell>
          <cell r="C759">
            <v>0</v>
          </cell>
          <cell r="D759">
            <v>0</v>
          </cell>
          <cell r="E759">
            <v>0</v>
          </cell>
          <cell r="F759">
            <v>0</v>
          </cell>
          <cell r="G759">
            <v>0</v>
          </cell>
          <cell r="H759">
            <v>0</v>
          </cell>
          <cell r="I759">
            <v>0</v>
          </cell>
          <cell r="J759">
            <v>0</v>
          </cell>
        </row>
      </sheetData>
      <sheetData sheetId="6">
        <row r="7">
          <cell r="A7">
            <v>0</v>
          </cell>
        </row>
      </sheetData>
      <sheetData sheetId="7"/>
      <sheetData sheetId="8"/>
      <sheetData sheetId="9">
        <row r="6">
          <cell r="P6" t="str">
            <v>LEM</v>
          </cell>
        </row>
      </sheetData>
      <sheetData sheetId="10">
        <row r="6">
          <cell r="P6" t="str">
            <v>LEM</v>
          </cell>
        </row>
      </sheetData>
      <sheetData sheetId="11">
        <row r="6">
          <cell r="P6" t="str">
            <v>LEM</v>
          </cell>
        </row>
      </sheetData>
      <sheetData sheetId="12">
        <row r="109">
          <cell r="H109">
            <v>1</v>
          </cell>
        </row>
      </sheetData>
      <sheetData sheetId="13"/>
      <sheetData sheetId="14">
        <row r="8">
          <cell r="O8">
            <v>654</v>
          </cell>
        </row>
      </sheetData>
      <sheetData sheetId="15">
        <row r="8">
          <cell r="O8">
            <v>654</v>
          </cell>
        </row>
      </sheetData>
      <sheetData sheetId="16">
        <row r="8">
          <cell r="O8">
            <v>654</v>
          </cell>
        </row>
      </sheetData>
      <sheetData sheetId="17">
        <row r="8">
          <cell r="H8">
            <v>32</v>
          </cell>
        </row>
      </sheetData>
      <sheetData sheetId="18">
        <row r="8">
          <cell r="H8">
            <v>32</v>
          </cell>
        </row>
      </sheetData>
      <sheetData sheetId="19">
        <row r="8">
          <cell r="H8">
            <v>32</v>
          </cell>
        </row>
      </sheetData>
      <sheetData sheetId="20">
        <row r="8">
          <cell r="H8">
            <v>32</v>
          </cell>
        </row>
      </sheetData>
      <sheetData sheetId="21"/>
      <sheetData sheetId="22">
        <row r="3">
          <cell r="C3" t="str">
            <v>Abbrev.</v>
          </cell>
        </row>
      </sheetData>
      <sheetData sheetId="23">
        <row r="6">
          <cell r="P6" t="str">
            <v>LEM</v>
          </cell>
        </row>
      </sheetData>
      <sheetData sheetId="24">
        <row r="3">
          <cell r="C3" t="str">
            <v>Abbrev.</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3"/>
      <sheetName val="DCF2"/>
      <sheetName val="EPS1"/>
      <sheetName val="AdditionalPrintCode"/>
      <sheetName val="MainPrintCode"/>
      <sheetName val="EPStable"/>
      <sheetName val="EPS2"/>
      <sheetName val="EPStable2"/>
      <sheetName val="__FDSCACHE__"/>
      <sheetName val="Contrib.3"/>
      <sheetName val="Contrib.2"/>
      <sheetName val="Contrib.4"/>
      <sheetName val="Matrix"/>
      <sheetName val="CapSum2"/>
      <sheetName val="Comps"/>
      <sheetName val="ELNK comps"/>
      <sheetName val="IPOs"/>
      <sheetName val="Options"/>
      <sheetName val="Float"/>
      <sheetName val="Rev_growth"/>
      <sheetName val="Rev_growth (2)"/>
      <sheetName val="InitialPrintDi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GAS"/>
      <sheetName val="ERCOT"/>
      <sheetName val="HO"/>
      <sheetName val="WestZone (NZ) 04-05"/>
      <sheetName val="ForwardGenHR analysis"/>
      <sheetName val="Qualifiers"/>
      <sheetName val="Qualifiers Description"/>
    </sheetNames>
    <sheetDataSet>
      <sheetData sheetId="0"/>
      <sheetData sheetId="1">
        <row r="5">
          <cell r="A5" t="str">
            <v>AUG BOM</v>
          </cell>
          <cell r="B5">
            <v>5.0350000000000001</v>
          </cell>
          <cell r="D5">
            <v>31</v>
          </cell>
          <cell r="E5">
            <v>21</v>
          </cell>
          <cell r="G5">
            <v>51</v>
          </cell>
          <cell r="H5">
            <v>53</v>
          </cell>
          <cell r="J5">
            <v>37.259</v>
          </cell>
          <cell r="K5">
            <v>38.265999999999998</v>
          </cell>
          <cell r="M5">
            <v>45.9</v>
          </cell>
          <cell r="N5">
            <v>47.7</v>
          </cell>
          <cell r="P5">
            <v>31.684161290322582</v>
          </cell>
          <cell r="Q5">
            <v>32.179548387096766</v>
          </cell>
          <cell r="S5">
            <v>43.464612903225806</v>
          </cell>
          <cell r="T5">
            <v>44.920064516129031</v>
          </cell>
          <cell r="V5">
            <v>10.12909632571996</v>
          </cell>
          <cell r="W5">
            <v>10.526315789473683</v>
          </cell>
          <cell r="Y5">
            <v>7.4</v>
          </cell>
          <cell r="Z5">
            <v>7.6</v>
          </cell>
          <cell r="AB5">
            <v>9.1161866931479629</v>
          </cell>
          <cell r="AC5">
            <v>9.4736842105263168</v>
          </cell>
          <cell r="AE5">
            <v>6.2927827786142165</v>
          </cell>
          <cell r="AF5">
            <v>6.3911714770797943</v>
          </cell>
          <cell r="AH5">
            <v>8.6324951148412712</v>
          </cell>
          <cell r="AI5">
            <v>8.9215619694397272</v>
          </cell>
          <cell r="AK5">
            <v>3</v>
          </cell>
          <cell r="AL5">
            <v>4</v>
          </cell>
          <cell r="AN5">
            <v>1</v>
          </cell>
          <cell r="AO5">
            <v>2</v>
          </cell>
          <cell r="AQ5">
            <v>54</v>
          </cell>
          <cell r="AR5">
            <v>57</v>
          </cell>
          <cell r="AT5">
            <v>38.259</v>
          </cell>
          <cell r="AU5">
            <v>40.265999999999998</v>
          </cell>
          <cell r="AW5">
            <v>48.6</v>
          </cell>
          <cell r="AX5">
            <v>51.300000000000004</v>
          </cell>
          <cell r="AZ5">
            <v>31.587387096774197</v>
          </cell>
          <cell r="BA5">
            <v>33.147290322580638</v>
          </cell>
          <cell r="BC5">
            <v>45.367838709677414</v>
          </cell>
          <cell r="BD5">
            <v>47.82329032258064</v>
          </cell>
          <cell r="BF5">
            <v>10.724925521350546</v>
          </cell>
          <cell r="BG5">
            <v>11.320754716981131</v>
          </cell>
          <cell r="BI5">
            <v>7.598609731876862</v>
          </cell>
          <cell r="BJ5">
            <v>7.9972194637537237</v>
          </cell>
          <cell r="BL5">
            <v>9.6524329692154911</v>
          </cell>
          <cell r="BM5">
            <v>10.188679245283019</v>
          </cell>
          <cell r="BO5">
            <v>6.2735624819809725</v>
          </cell>
          <cell r="BP5">
            <v>6.5833744434122421</v>
          </cell>
          <cell r="BR5">
            <v>9.0104942819617495</v>
          </cell>
          <cell r="BS5">
            <v>9.498170868437068</v>
          </cell>
          <cell r="BU5">
            <v>3.75</v>
          </cell>
          <cell r="BV5">
            <v>4.25</v>
          </cell>
          <cell r="BX5">
            <v>1</v>
          </cell>
          <cell r="BY5">
            <v>1.5</v>
          </cell>
          <cell r="CA5">
            <v>54.75</v>
          </cell>
          <cell r="CB5">
            <v>57.25</v>
          </cell>
          <cell r="CD5">
            <v>38.259</v>
          </cell>
          <cell r="CE5">
            <v>39.765999999999998</v>
          </cell>
          <cell r="CG5">
            <v>49.274999999999999</v>
          </cell>
          <cell r="CH5">
            <v>51.524999999999999</v>
          </cell>
          <cell r="CJ5">
            <v>31.151903225806453</v>
          </cell>
          <cell r="CK5">
            <v>32.179548387096766</v>
          </cell>
          <cell r="CM5">
            <v>45.706548387096774</v>
          </cell>
          <cell r="CN5">
            <v>47.661999999999999</v>
          </cell>
          <cell r="CP5">
            <v>10.873882820258192</v>
          </cell>
          <cell r="CQ5">
            <v>11.370407149950347</v>
          </cell>
          <cell r="CS5">
            <v>7.598609731876862</v>
          </cell>
          <cell r="CT5">
            <v>7.8979145978152925</v>
          </cell>
          <cell r="CV5">
            <v>9.7864945382323736</v>
          </cell>
          <cell r="CW5">
            <v>10.233366434955313</v>
          </cell>
          <cell r="CY5">
            <v>6.1870711471313706</v>
          </cell>
          <cell r="CZ5">
            <v>6.3911714770797943</v>
          </cell>
          <cell r="DB5">
            <v>9.0777653201781074</v>
          </cell>
          <cell r="DC5">
            <v>9.4661370407149938</v>
          </cell>
          <cell r="DE5">
            <v>0.35</v>
          </cell>
          <cell r="DF5">
            <v>0.35</v>
          </cell>
          <cell r="DH5">
            <v>0.2</v>
          </cell>
          <cell r="DI5">
            <v>0.2</v>
          </cell>
          <cell r="DK5">
            <v>51.35</v>
          </cell>
          <cell r="DL5">
            <v>53.35</v>
          </cell>
          <cell r="DN5">
            <v>37.459000000000003</v>
          </cell>
          <cell r="DO5">
            <v>38.466000000000001</v>
          </cell>
          <cell r="DQ5">
            <v>46.215000000000003</v>
          </cell>
          <cell r="DR5">
            <v>48.015000000000001</v>
          </cell>
          <cell r="DT5">
            <v>31.809967741935484</v>
          </cell>
          <cell r="DU5">
            <v>32.305354838709682</v>
          </cell>
          <cell r="DW5">
            <v>43.732354838709682</v>
          </cell>
          <cell r="DX5">
            <v>45.187806451612907</v>
          </cell>
          <cell r="DZ5">
            <v>10.198609731876862</v>
          </cell>
          <cell r="EA5">
            <v>10.595829195630586</v>
          </cell>
          <cell r="EC5">
            <v>7.4397219463753732</v>
          </cell>
          <cell r="ED5">
            <v>7.6397219463753725</v>
          </cell>
          <cell r="EF5">
            <v>9.1787487586891761</v>
          </cell>
          <cell r="EG5">
            <v>9.5362462760675264</v>
          </cell>
          <cell r="EI5">
            <v>6.3177691642374345</v>
          </cell>
          <cell r="EJ5">
            <v>6.4161578627030149</v>
          </cell>
          <cell r="EL5">
            <v>8.6856712688599167</v>
          </cell>
          <cell r="EM5">
            <v>8.9747381234583727</v>
          </cell>
          <cell r="EO5">
            <v>3.5</v>
          </cell>
          <cell r="EP5">
            <v>4</v>
          </cell>
          <cell r="ER5">
            <v>0.5</v>
          </cell>
          <cell r="ES5">
            <v>0.5</v>
          </cell>
          <cell r="EU5">
            <v>54.5</v>
          </cell>
          <cell r="EV5">
            <v>57</v>
          </cell>
          <cell r="EX5">
            <v>37.759</v>
          </cell>
          <cell r="EY5">
            <v>38.765999999999998</v>
          </cell>
          <cell r="FA5">
            <v>49.050000000000004</v>
          </cell>
          <cell r="FB5">
            <v>51.300000000000004</v>
          </cell>
          <cell r="FD5">
            <v>30.474483870967742</v>
          </cell>
          <cell r="FE5">
            <v>30.679548387096769</v>
          </cell>
          <cell r="FG5">
            <v>45.319451612903222</v>
          </cell>
          <cell r="FH5">
            <v>47.000709677419351</v>
          </cell>
          <cell r="FJ5">
            <v>10.824230387288976</v>
          </cell>
          <cell r="FK5">
            <v>11.320754716981131</v>
          </cell>
          <cell r="FM5">
            <v>7.4993048659384307</v>
          </cell>
          <cell r="FN5">
            <v>7.69930486593843</v>
          </cell>
          <cell r="FP5">
            <v>9.74180734856008</v>
          </cell>
          <cell r="FQ5">
            <v>10.188679245283019</v>
          </cell>
          <cell r="FS5">
            <v>6.0525290706986574</v>
          </cell>
          <cell r="FT5">
            <v>6.0932568792645023</v>
          </cell>
          <cell r="FV5">
            <v>9.000884133645128</v>
          </cell>
          <cell r="FW5">
            <v>9.3347983470544893</v>
          </cell>
          <cell r="GA5">
            <v>54</v>
          </cell>
          <cell r="GB5">
            <v>31.587387096774197</v>
          </cell>
          <cell r="GC5">
            <v>48.6</v>
          </cell>
          <cell r="GE5">
            <v>54.75</v>
          </cell>
          <cell r="GF5">
            <v>31.151903225806453</v>
          </cell>
          <cell r="GG5">
            <v>49.274999999999999</v>
          </cell>
          <cell r="GI5">
            <v>51.35</v>
          </cell>
          <cell r="GJ5">
            <v>31.809967741935484</v>
          </cell>
          <cell r="GK5">
            <v>46.215000000000003</v>
          </cell>
          <cell r="GM5">
            <v>54.5</v>
          </cell>
          <cell r="GN5">
            <v>30.474483870967742</v>
          </cell>
          <cell r="GO5">
            <v>49.050000000000004</v>
          </cell>
          <cell r="GQ5">
            <v>57</v>
          </cell>
          <cell r="GR5">
            <v>33.147290322580638</v>
          </cell>
          <cell r="GS5">
            <v>51.300000000000004</v>
          </cell>
          <cell r="GU5">
            <v>57.25</v>
          </cell>
          <cell r="GV5">
            <v>32.179548387096766</v>
          </cell>
          <cell r="GW5">
            <v>51.524999999999999</v>
          </cell>
          <cell r="GY5">
            <v>53.35</v>
          </cell>
          <cell r="GZ5">
            <v>32.305354838709682</v>
          </cell>
          <cell r="HA5">
            <v>48.015000000000001</v>
          </cell>
          <cell r="HC5">
            <v>57</v>
          </cell>
          <cell r="HD5">
            <v>30.679548387096769</v>
          </cell>
          <cell r="HE5">
            <v>51.300000000000004</v>
          </cell>
          <cell r="HG5">
            <v>55.5</v>
          </cell>
          <cell r="HH5">
            <v>32.367338709677419</v>
          </cell>
          <cell r="HI5">
            <v>49.95</v>
          </cell>
          <cell r="HK5">
            <v>56</v>
          </cell>
          <cell r="HL5">
            <v>31.665725806451611</v>
          </cell>
          <cell r="HM5">
            <v>50.4</v>
          </cell>
          <cell r="HO5">
            <v>52.35</v>
          </cell>
          <cell r="HP5">
            <v>32.057661290322585</v>
          </cell>
          <cell r="HQ5">
            <v>47.115000000000002</v>
          </cell>
          <cell r="HS5">
            <v>55.75</v>
          </cell>
          <cell r="HT5">
            <v>30.577016129032256</v>
          </cell>
          <cell r="HU5">
            <v>50.175000000000004</v>
          </cell>
        </row>
        <row r="6">
          <cell r="A6">
            <v>37865</v>
          </cell>
          <cell r="B6">
            <v>4.83</v>
          </cell>
          <cell r="C6">
            <v>-0.34899999999999998</v>
          </cell>
          <cell r="D6">
            <v>30</v>
          </cell>
          <cell r="E6">
            <v>21</v>
          </cell>
          <cell r="G6">
            <v>41.055</v>
          </cell>
          <cell r="H6">
            <v>42.262500000000003</v>
          </cell>
          <cell r="J6">
            <v>31.974600000000002</v>
          </cell>
          <cell r="K6">
            <v>34.099800000000002</v>
          </cell>
          <cell r="M6">
            <v>36.9495</v>
          </cell>
          <cell r="N6">
            <v>38.036250000000003</v>
          </cell>
          <cell r="P6">
            <v>28.989660000000001</v>
          </cell>
          <cell r="Q6">
            <v>31.737930000000002</v>
          </cell>
          <cell r="S6">
            <v>36.212119999999999</v>
          </cell>
          <cell r="T6">
            <v>37.909060000000004</v>
          </cell>
          <cell r="V6">
            <v>8.5</v>
          </cell>
          <cell r="W6">
            <v>8.75</v>
          </cell>
          <cell r="Y6">
            <v>6.62</v>
          </cell>
          <cell r="Z6">
            <v>7.06</v>
          </cell>
          <cell r="AB6">
            <v>7.65</v>
          </cell>
          <cell r="AC6">
            <v>7.875</v>
          </cell>
          <cell r="AE6">
            <v>6.0019999999999998</v>
          </cell>
          <cell r="AF6">
            <v>6.5710000000000006</v>
          </cell>
          <cell r="AH6">
            <v>7.4973333333333327</v>
          </cell>
          <cell r="AI6">
            <v>7.8486666666666673</v>
          </cell>
          <cell r="AK6">
            <v>3.75</v>
          </cell>
          <cell r="AL6">
            <v>5</v>
          </cell>
          <cell r="AN6">
            <v>1</v>
          </cell>
          <cell r="AO6">
            <v>2</v>
          </cell>
          <cell r="AQ6">
            <v>44.805</v>
          </cell>
          <cell r="AR6">
            <v>47.262500000000003</v>
          </cell>
          <cell r="AT6">
            <v>32.974600000000002</v>
          </cell>
          <cell r="AU6">
            <v>36.099800000000002</v>
          </cell>
          <cell r="AW6">
            <v>40.3245</v>
          </cell>
          <cell r="AX6">
            <v>42.536250000000003</v>
          </cell>
          <cell r="AZ6">
            <v>28.56466</v>
          </cell>
          <cell r="BA6">
            <v>32.237929999999999</v>
          </cell>
          <cell r="BC6">
            <v>38.49545333333333</v>
          </cell>
          <cell r="BD6">
            <v>41.309060000000002</v>
          </cell>
          <cell r="BF6">
            <v>9.2763975155279503</v>
          </cell>
          <cell r="BG6">
            <v>9.7851966873706004</v>
          </cell>
          <cell r="BI6">
            <v>6.8270393374741207</v>
          </cell>
          <cell r="BJ6">
            <v>7.4740786749482409</v>
          </cell>
          <cell r="BL6">
            <v>8.348757763975156</v>
          </cell>
          <cell r="BM6">
            <v>8.8066770186335415</v>
          </cell>
          <cell r="BO6">
            <v>5.9140082815734987</v>
          </cell>
          <cell r="BP6">
            <v>6.6745196687370596</v>
          </cell>
          <cell r="BR6">
            <v>7.9700731538992402</v>
          </cell>
          <cell r="BS6">
            <v>8.5526004140786753</v>
          </cell>
          <cell r="BU6">
            <v>4.5</v>
          </cell>
          <cell r="BV6">
            <v>5</v>
          </cell>
          <cell r="BX6">
            <v>1</v>
          </cell>
          <cell r="BY6">
            <v>1.5</v>
          </cell>
          <cell r="CA6">
            <v>45.555</v>
          </cell>
          <cell r="CB6">
            <v>47.262500000000003</v>
          </cell>
          <cell r="CD6">
            <v>32.974600000000002</v>
          </cell>
          <cell r="CE6">
            <v>35.599800000000002</v>
          </cell>
          <cell r="CG6">
            <v>40.999499999999998</v>
          </cell>
          <cell r="CH6">
            <v>42.536250000000003</v>
          </cell>
          <cell r="CJ6">
            <v>28.159659999999999</v>
          </cell>
          <cell r="CK6">
            <v>31.437930000000001</v>
          </cell>
          <cell r="CM6">
            <v>38.845453333333332</v>
          </cell>
          <cell r="CN6">
            <v>41.042393333333337</v>
          </cell>
          <cell r="CP6">
            <v>9.4316770186335397</v>
          </cell>
          <cell r="CQ6">
            <v>9.7851966873706004</v>
          </cell>
          <cell r="CS6">
            <v>6.8270393374741207</v>
          </cell>
          <cell r="CT6">
            <v>7.3705590062111801</v>
          </cell>
          <cell r="CV6">
            <v>8.4885093167701857</v>
          </cell>
          <cell r="CW6">
            <v>8.8066770186335415</v>
          </cell>
          <cell r="CY6">
            <v>5.8301573498964796</v>
          </cell>
          <cell r="CZ6">
            <v>6.5088881987577638</v>
          </cell>
          <cell r="DB6">
            <v>8.0425369220151826</v>
          </cell>
          <cell r="DC6">
            <v>8.4973899240855761</v>
          </cell>
          <cell r="DE6">
            <v>0.35</v>
          </cell>
          <cell r="DF6">
            <v>0.35</v>
          </cell>
          <cell r="DH6">
            <v>0.2</v>
          </cell>
          <cell r="DI6">
            <v>0.2</v>
          </cell>
          <cell r="DK6">
            <v>41.405000000000001</v>
          </cell>
          <cell r="DL6">
            <v>42.612500000000004</v>
          </cell>
          <cell r="DN6">
            <v>32.174600000000005</v>
          </cell>
          <cell r="DO6">
            <v>34.299800000000005</v>
          </cell>
          <cell r="DQ6">
            <v>37.264500000000005</v>
          </cell>
          <cell r="DR6">
            <v>38.351250000000007</v>
          </cell>
          <cell r="DT6">
            <v>29.120660000000008</v>
          </cell>
          <cell r="DU6">
            <v>31.868930000000002</v>
          </cell>
          <cell r="DW6">
            <v>36.482120000000002</v>
          </cell>
          <cell r="DX6">
            <v>38.179060000000007</v>
          </cell>
          <cell r="DZ6">
            <v>8.5724637681159415</v>
          </cell>
          <cell r="EA6">
            <v>8.8224637681159432</v>
          </cell>
          <cell r="EC6">
            <v>6.6614078674948249</v>
          </cell>
          <cell r="ED6">
            <v>7.1014078674948253</v>
          </cell>
          <cell r="EF6">
            <v>7.7152173913043489</v>
          </cell>
          <cell r="EG6">
            <v>7.9402173913043494</v>
          </cell>
          <cell r="EI6">
            <v>6.0291221532091113</v>
          </cell>
          <cell r="EJ6">
            <v>6.5981221532091103</v>
          </cell>
          <cell r="EL6">
            <v>7.553233954451346</v>
          </cell>
          <cell r="EM6">
            <v>7.9045672877846807</v>
          </cell>
          <cell r="EO6">
            <v>3.25</v>
          </cell>
          <cell r="EP6">
            <v>4.5</v>
          </cell>
          <cell r="ER6">
            <v>0.5</v>
          </cell>
          <cell r="ES6">
            <v>0.5</v>
          </cell>
          <cell r="EU6">
            <v>44.305</v>
          </cell>
          <cell r="EV6">
            <v>46.762500000000003</v>
          </cell>
          <cell r="EX6">
            <v>32.474600000000002</v>
          </cell>
          <cell r="EY6">
            <v>34.599800000000002</v>
          </cell>
          <cell r="FA6">
            <v>39.874499999999998</v>
          </cell>
          <cell r="FB6">
            <v>42.086250000000007</v>
          </cell>
          <cell r="FD6">
            <v>28.034659999999999</v>
          </cell>
          <cell r="FE6">
            <v>30.10793</v>
          </cell>
          <cell r="FG6">
            <v>37.99545333333333</v>
          </cell>
          <cell r="FH6">
            <v>40.275726666666671</v>
          </cell>
          <cell r="FJ6">
            <v>9.1728778467908896</v>
          </cell>
          <cell r="FK6">
            <v>9.6816770186335415</v>
          </cell>
          <cell r="FM6">
            <v>6.7235196687370609</v>
          </cell>
          <cell r="FN6">
            <v>7.1635196687370604</v>
          </cell>
          <cell r="FP6">
            <v>8.2555900621117999</v>
          </cell>
          <cell r="FQ6">
            <v>8.7135093167701871</v>
          </cell>
          <cell r="FS6">
            <v>5.8042774327122153</v>
          </cell>
          <cell r="FT6">
            <v>6.2335258799171838</v>
          </cell>
          <cell r="FV6">
            <v>7.8665534851621803</v>
          </cell>
          <cell r="FW6">
            <v>8.338659765355418</v>
          </cell>
          <cell r="GA6">
            <v>44.805</v>
          </cell>
          <cell r="GB6">
            <v>28.56466</v>
          </cell>
          <cell r="GC6">
            <v>40.3245</v>
          </cell>
          <cell r="GE6">
            <v>45.555</v>
          </cell>
          <cell r="GF6">
            <v>28.159659999999999</v>
          </cell>
          <cell r="GG6">
            <v>40.999499999999998</v>
          </cell>
          <cell r="GI6">
            <v>41.405000000000001</v>
          </cell>
          <cell r="GJ6">
            <v>29.120660000000008</v>
          </cell>
          <cell r="GK6">
            <v>37.264500000000005</v>
          </cell>
          <cell r="GM6">
            <v>44.305</v>
          </cell>
          <cell r="GN6">
            <v>28.034659999999999</v>
          </cell>
          <cell r="GO6">
            <v>39.874499999999998</v>
          </cell>
          <cell r="GQ6">
            <v>47.262500000000003</v>
          </cell>
          <cell r="GR6">
            <v>32.237929999999999</v>
          </cell>
          <cell r="GS6">
            <v>42.536250000000003</v>
          </cell>
          <cell r="GU6">
            <v>47.262500000000003</v>
          </cell>
          <cell r="GV6">
            <v>31.437930000000001</v>
          </cell>
          <cell r="GW6">
            <v>42.536250000000003</v>
          </cell>
          <cell r="GY6">
            <v>42.612500000000004</v>
          </cell>
          <cell r="GZ6">
            <v>31.868930000000002</v>
          </cell>
          <cell r="HA6">
            <v>38.351250000000007</v>
          </cell>
          <cell r="HC6">
            <v>46.762500000000003</v>
          </cell>
          <cell r="HD6">
            <v>30.10793</v>
          </cell>
          <cell r="HE6">
            <v>42.086250000000007</v>
          </cell>
          <cell r="HG6">
            <v>46.033749999999998</v>
          </cell>
          <cell r="HH6">
            <v>30.401294999999998</v>
          </cell>
          <cell r="HI6">
            <v>41.430374999999998</v>
          </cell>
          <cell r="HK6">
            <v>46.408749999999998</v>
          </cell>
          <cell r="HL6">
            <v>29.798794999999998</v>
          </cell>
          <cell r="HM6">
            <v>41.767875000000004</v>
          </cell>
          <cell r="HO6">
            <v>42.008750000000006</v>
          </cell>
          <cell r="HP6">
            <v>30.494795000000003</v>
          </cell>
          <cell r="HQ6">
            <v>37.80787500000001</v>
          </cell>
          <cell r="HS6">
            <v>45.533749999999998</v>
          </cell>
          <cell r="HT6">
            <v>29.071294999999999</v>
          </cell>
          <cell r="HU6">
            <v>40.980375000000002</v>
          </cell>
        </row>
        <row r="7">
          <cell r="A7">
            <v>37895</v>
          </cell>
          <cell r="B7">
            <v>4.88</v>
          </cell>
          <cell r="C7">
            <v>-0.35399999999999998</v>
          </cell>
          <cell r="D7">
            <v>31</v>
          </cell>
          <cell r="E7">
            <v>23</v>
          </cell>
          <cell r="G7">
            <v>39.527999999999999</v>
          </cell>
          <cell r="H7">
            <v>40.504000000000005</v>
          </cell>
          <cell r="J7">
            <v>31.013084112149535</v>
          </cell>
          <cell r="K7">
            <v>32.381308411214953</v>
          </cell>
          <cell r="M7">
            <v>35.575200000000002</v>
          </cell>
          <cell r="N7">
            <v>36.453600000000009</v>
          </cell>
          <cell r="P7">
            <v>28.658443653904129</v>
          </cell>
          <cell r="Q7">
            <v>30.279480494422664</v>
          </cell>
          <cell r="S7">
            <v>35.22476293839815</v>
          </cell>
          <cell r="T7">
            <v>36.39898382072154</v>
          </cell>
          <cell r="V7">
            <v>8.1</v>
          </cell>
          <cell r="W7">
            <v>8.3000000000000007</v>
          </cell>
          <cell r="Y7">
            <v>6.3551401869158886</v>
          </cell>
          <cell r="Z7">
            <v>6.6355140186915893</v>
          </cell>
          <cell r="AB7">
            <v>7.2900000000000009</v>
          </cell>
          <cell r="AC7">
            <v>7.4700000000000015</v>
          </cell>
          <cell r="AE7">
            <v>5.8726318962918302</v>
          </cell>
          <cell r="AF7">
            <v>6.2048115767259562</v>
          </cell>
          <cell r="AH7">
            <v>7.218189126720933</v>
          </cell>
          <cell r="AI7">
            <v>7.4588081599839224</v>
          </cell>
          <cell r="AK7">
            <v>3</v>
          </cell>
          <cell r="AL7">
            <v>5</v>
          </cell>
          <cell r="AN7">
            <v>1</v>
          </cell>
          <cell r="AO7">
            <v>1.5</v>
          </cell>
          <cell r="AQ7">
            <v>42.527999999999999</v>
          </cell>
          <cell r="AR7">
            <v>45.504000000000005</v>
          </cell>
          <cell r="AT7">
            <v>32.013084112149535</v>
          </cell>
          <cell r="AU7">
            <v>33.881308411214953</v>
          </cell>
          <cell r="AW7">
            <v>38.275199999999998</v>
          </cell>
          <cell r="AX7">
            <v>40.953600000000009</v>
          </cell>
          <cell r="AZ7">
            <v>28.781024299065422</v>
          </cell>
          <cell r="BA7">
            <v>30.231093397648472</v>
          </cell>
          <cell r="BC7">
            <v>37.21401025022611</v>
          </cell>
          <cell r="BD7">
            <v>39.630166616420468</v>
          </cell>
          <cell r="BF7">
            <v>8.7147540983606557</v>
          </cell>
          <cell r="BG7">
            <v>9.3245901639344275</v>
          </cell>
          <cell r="BI7">
            <v>6.5600582197027739</v>
          </cell>
          <cell r="BJ7">
            <v>6.9428910678719165</v>
          </cell>
          <cell r="BL7">
            <v>7.84327868852459</v>
          </cell>
          <cell r="BM7">
            <v>8.3921311475409848</v>
          </cell>
          <cell r="BO7">
            <v>5.8977508809560293</v>
          </cell>
          <cell r="BP7">
            <v>6.19489618804272</v>
          </cell>
          <cell r="BR7">
            <v>7.6258217725873179</v>
          </cell>
          <cell r="BS7">
            <v>8.1209357820533743</v>
          </cell>
          <cell r="BU7">
            <v>3.5</v>
          </cell>
          <cell r="BV7">
            <v>5</v>
          </cell>
          <cell r="BX7">
            <v>1</v>
          </cell>
          <cell r="BY7">
            <v>1.5</v>
          </cell>
          <cell r="CA7">
            <v>43.027999999999999</v>
          </cell>
          <cell r="CB7">
            <v>45.504000000000005</v>
          </cell>
          <cell r="CD7">
            <v>32.013084112149535</v>
          </cell>
          <cell r="CE7">
            <v>33.881308411214953</v>
          </cell>
          <cell r="CG7">
            <v>38.725200000000001</v>
          </cell>
          <cell r="CH7">
            <v>40.953600000000009</v>
          </cell>
          <cell r="CJ7">
            <v>28.548766234549291</v>
          </cell>
          <cell r="CK7">
            <v>30.231093397648472</v>
          </cell>
          <cell r="CM7">
            <v>37.461322078183102</v>
          </cell>
          <cell r="CN7">
            <v>39.630166616420468</v>
          </cell>
          <cell r="CP7">
            <v>8.8172131147540984</v>
          </cell>
          <cell r="CQ7">
            <v>9.3245901639344275</v>
          </cell>
          <cell r="CS7">
            <v>6.5600582197027739</v>
          </cell>
          <cell r="CT7">
            <v>6.9428910678719165</v>
          </cell>
          <cell r="CV7">
            <v>7.9354918032786887</v>
          </cell>
          <cell r="CW7">
            <v>8.3921311475409848</v>
          </cell>
          <cell r="CY7">
            <v>5.8501570152764941</v>
          </cell>
          <cell r="CZ7">
            <v>6.19489618804272</v>
          </cell>
          <cell r="DB7">
            <v>7.6765004258571929</v>
          </cell>
          <cell r="DC7">
            <v>8.1209357820533743</v>
          </cell>
          <cell r="DE7">
            <v>0.35</v>
          </cell>
          <cell r="DF7">
            <v>0.35</v>
          </cell>
          <cell r="DH7">
            <v>0.2</v>
          </cell>
          <cell r="DI7">
            <v>0.2</v>
          </cell>
          <cell r="DK7">
            <v>39.878</v>
          </cell>
          <cell r="DL7">
            <v>40.854000000000006</v>
          </cell>
          <cell r="DN7">
            <v>31.213084112149534</v>
          </cell>
          <cell r="DO7">
            <v>32.581308411214955</v>
          </cell>
          <cell r="DQ7">
            <v>35.8902</v>
          </cell>
          <cell r="DR7">
            <v>36.768600000000006</v>
          </cell>
          <cell r="DT7">
            <v>28.799088815194455</v>
          </cell>
          <cell r="DU7">
            <v>30.420125655712994</v>
          </cell>
          <cell r="DW7">
            <v>35.498956486785254</v>
          </cell>
          <cell r="DX7">
            <v>36.673177369108636</v>
          </cell>
          <cell r="DZ7">
            <v>8.1717213114754106</v>
          </cell>
          <cell r="EA7">
            <v>8.3717213114754117</v>
          </cell>
          <cell r="EC7">
            <v>6.3961237934732651</v>
          </cell>
          <cell r="ED7">
            <v>6.6764976252489667</v>
          </cell>
          <cell r="EF7">
            <v>7.3545491803278686</v>
          </cell>
          <cell r="EG7">
            <v>7.5345491803278701</v>
          </cell>
          <cell r="EI7">
            <v>5.9014526260644375</v>
          </cell>
          <cell r="EJ7">
            <v>6.2336323064985644</v>
          </cell>
          <cell r="EL7">
            <v>7.2743763292592734</v>
          </cell>
          <cell r="EM7">
            <v>7.5149953625222619</v>
          </cell>
          <cell r="EO7">
            <v>3.25</v>
          </cell>
          <cell r="EP7">
            <v>4.5</v>
          </cell>
          <cell r="ER7">
            <v>0.5</v>
          </cell>
          <cell r="ES7">
            <v>0.5</v>
          </cell>
          <cell r="EU7">
            <v>42.777999999999999</v>
          </cell>
          <cell r="EV7">
            <v>45.004000000000005</v>
          </cell>
          <cell r="EX7">
            <v>31.513084112149535</v>
          </cell>
          <cell r="EY7">
            <v>32.881308411214953</v>
          </cell>
          <cell r="FA7">
            <v>38.5002</v>
          </cell>
          <cell r="FB7">
            <v>40.503600000000006</v>
          </cell>
          <cell r="FD7">
            <v>27.906830750678324</v>
          </cell>
          <cell r="FE7">
            <v>28.947222429906539</v>
          </cell>
          <cell r="FG7">
            <v>37.084977992161598</v>
          </cell>
          <cell r="FH7">
            <v>38.877478444377452</v>
          </cell>
          <cell r="FJ7">
            <v>8.7659836065573771</v>
          </cell>
          <cell r="FK7">
            <v>9.2221311475409848</v>
          </cell>
          <cell r="FM7">
            <v>6.4575992033093312</v>
          </cell>
          <cell r="FN7">
            <v>6.7379730350850311</v>
          </cell>
          <cell r="FP7">
            <v>7.8893852459016394</v>
          </cell>
          <cell r="FQ7">
            <v>8.299918032786886</v>
          </cell>
          <cell r="FS7">
            <v>5.7186128587455585</v>
          </cell>
          <cell r="FT7">
            <v>5.9318078749808478</v>
          </cell>
          <cell r="FV7">
            <v>7.5993807360986878</v>
          </cell>
          <cell r="FW7">
            <v>7.9666964025363631</v>
          </cell>
          <cell r="GA7">
            <v>42.527999999999999</v>
          </cell>
          <cell r="GB7">
            <v>28.781024299065422</v>
          </cell>
          <cell r="GC7">
            <v>38.275199999999998</v>
          </cell>
          <cell r="GE7">
            <v>43.027999999999999</v>
          </cell>
          <cell r="GF7">
            <v>28.548766234549291</v>
          </cell>
          <cell r="GG7">
            <v>38.725200000000001</v>
          </cell>
          <cell r="GI7">
            <v>39.878</v>
          </cell>
          <cell r="GJ7">
            <v>28.799088815194455</v>
          </cell>
          <cell r="GK7">
            <v>35.8902</v>
          </cell>
          <cell r="GM7">
            <v>42.777999999999999</v>
          </cell>
          <cell r="GN7">
            <v>27.906830750678324</v>
          </cell>
          <cell r="GO7">
            <v>38.5002</v>
          </cell>
          <cell r="GQ7">
            <v>45.504000000000005</v>
          </cell>
          <cell r="GR7">
            <v>30.231093397648472</v>
          </cell>
          <cell r="GS7">
            <v>40.953600000000009</v>
          </cell>
          <cell r="GU7">
            <v>45.504000000000005</v>
          </cell>
          <cell r="GV7">
            <v>30.231093397648472</v>
          </cell>
          <cell r="GW7">
            <v>40.953600000000009</v>
          </cell>
          <cell r="GY7">
            <v>40.854000000000006</v>
          </cell>
          <cell r="GZ7">
            <v>30.420125655712994</v>
          </cell>
          <cell r="HA7">
            <v>36.768600000000006</v>
          </cell>
          <cell r="HC7">
            <v>45.004000000000005</v>
          </cell>
          <cell r="HD7">
            <v>28.947222429906539</v>
          </cell>
          <cell r="HE7">
            <v>40.503600000000006</v>
          </cell>
          <cell r="HG7">
            <v>44.016000000000005</v>
          </cell>
          <cell r="HH7">
            <v>29.506058848356947</v>
          </cell>
          <cell r="HI7">
            <v>39.614400000000003</v>
          </cell>
          <cell r="HK7">
            <v>44.266000000000005</v>
          </cell>
          <cell r="HL7">
            <v>29.389929816098881</v>
          </cell>
          <cell r="HM7">
            <v>39.839400000000005</v>
          </cell>
          <cell r="HO7">
            <v>40.366</v>
          </cell>
          <cell r="HP7">
            <v>29.609607235453723</v>
          </cell>
          <cell r="HQ7">
            <v>36.329400000000007</v>
          </cell>
          <cell r="HS7">
            <v>43.891000000000005</v>
          </cell>
          <cell r="HT7">
            <v>28.427026590292432</v>
          </cell>
          <cell r="HU7">
            <v>39.501900000000006</v>
          </cell>
        </row>
        <row r="8">
          <cell r="A8">
            <v>37926</v>
          </cell>
          <cell r="B8">
            <v>5.14</v>
          </cell>
          <cell r="C8">
            <v>-0.28899999999999998</v>
          </cell>
          <cell r="D8">
            <v>30</v>
          </cell>
          <cell r="E8">
            <v>19</v>
          </cell>
          <cell r="G8">
            <v>41.377000000000002</v>
          </cell>
          <cell r="H8">
            <v>42.147999999999996</v>
          </cell>
          <cell r="J8">
            <v>32.381999999999998</v>
          </cell>
          <cell r="K8">
            <v>33.358318098720297</v>
          </cell>
          <cell r="M8">
            <v>37.2393</v>
          </cell>
          <cell r="N8">
            <v>37.933199999999999</v>
          </cell>
          <cell r="P8">
            <v>28.819979999999994</v>
          </cell>
          <cell r="Q8">
            <v>30.00340470444851</v>
          </cell>
          <cell r="S8">
            <v>36.179888888888883</v>
          </cell>
          <cell r="T8">
            <v>37.069517123705062</v>
          </cell>
          <cell r="V8">
            <v>8.0500000000000007</v>
          </cell>
          <cell r="W8">
            <v>8.1999999999999993</v>
          </cell>
          <cell r="Y8">
            <v>6.3</v>
          </cell>
          <cell r="Z8">
            <v>6.4899451553930536</v>
          </cell>
          <cell r="AB8">
            <v>7.2450000000000001</v>
          </cell>
          <cell r="AC8">
            <v>7.38</v>
          </cell>
          <cell r="AE8">
            <v>5.6069999999999993</v>
          </cell>
          <cell r="AF8">
            <v>5.8372382693479592</v>
          </cell>
          <cell r="AH8">
            <v>7.0388888888888879</v>
          </cell>
          <cell r="AI8">
            <v>7.2119683120048759</v>
          </cell>
          <cell r="AK8">
            <v>3</v>
          </cell>
          <cell r="AL8">
            <v>4</v>
          </cell>
          <cell r="AN8">
            <v>1</v>
          </cell>
          <cell r="AO8">
            <v>1.5</v>
          </cell>
          <cell r="AQ8">
            <v>44.377000000000002</v>
          </cell>
          <cell r="AR8">
            <v>46.147999999999996</v>
          </cell>
          <cell r="AT8">
            <v>33.381999999999998</v>
          </cell>
          <cell r="AU8">
            <v>34.858318098720297</v>
          </cell>
          <cell r="AW8">
            <v>39.939300000000003</v>
          </cell>
          <cell r="AX8">
            <v>41.533200000000001</v>
          </cell>
          <cell r="AZ8">
            <v>28.573313333333324</v>
          </cell>
          <cell r="BA8">
            <v>29.963404704448511</v>
          </cell>
          <cell r="BC8">
            <v>38.024333333333331</v>
          </cell>
          <cell r="BD8">
            <v>39.625072679260612</v>
          </cell>
          <cell r="BF8">
            <v>8.6336575875486385</v>
          </cell>
          <cell r="BG8">
            <v>8.9782101167315176</v>
          </cell>
          <cell r="BI8">
            <v>6.4945525291828794</v>
          </cell>
          <cell r="BJ8">
            <v>6.7817739491673734</v>
          </cell>
          <cell r="BL8">
            <v>7.7702918287937752</v>
          </cell>
          <cell r="BM8">
            <v>8.0803891050583658</v>
          </cell>
          <cell r="BO8">
            <v>5.5590103761348884</v>
          </cell>
          <cell r="BP8">
            <v>5.829456168180644</v>
          </cell>
          <cell r="BR8">
            <v>7.3977302204928668</v>
          </cell>
          <cell r="BS8">
            <v>7.7091581088055667</v>
          </cell>
          <cell r="BU8">
            <v>1.25</v>
          </cell>
          <cell r="BV8">
            <v>3.75</v>
          </cell>
          <cell r="BX8">
            <v>1</v>
          </cell>
          <cell r="BY8">
            <v>1.5</v>
          </cell>
          <cell r="CA8">
            <v>42.627000000000002</v>
          </cell>
          <cell r="CB8">
            <v>45.897999999999996</v>
          </cell>
          <cell r="CD8">
            <v>33.381999999999998</v>
          </cell>
          <cell r="CE8">
            <v>34.858318098720297</v>
          </cell>
          <cell r="CG8">
            <v>38.3643</v>
          </cell>
          <cell r="CH8">
            <v>41.308199999999999</v>
          </cell>
          <cell r="CJ8">
            <v>29.728313333333329</v>
          </cell>
          <cell r="CK8">
            <v>30.12840470444851</v>
          </cell>
          <cell r="CM8">
            <v>37.285444444444437</v>
          </cell>
          <cell r="CN8">
            <v>39.519517123705057</v>
          </cell>
          <cell r="CP8">
            <v>8.2931906614786008</v>
          </cell>
          <cell r="CQ8">
            <v>8.9295719844357979</v>
          </cell>
          <cell r="CS8">
            <v>6.4945525291828794</v>
          </cell>
          <cell r="CT8">
            <v>6.7817739491673734</v>
          </cell>
          <cell r="CV8">
            <v>7.4638715953307395</v>
          </cell>
          <cell r="CW8">
            <v>8.036614785992219</v>
          </cell>
          <cell r="CY8">
            <v>5.783718547341115</v>
          </cell>
          <cell r="CZ8">
            <v>5.861557335495819</v>
          </cell>
          <cell r="DB8">
            <v>7.2539775183744046</v>
          </cell>
          <cell r="DC8">
            <v>7.6886220085029295</v>
          </cell>
          <cell r="DE8">
            <v>0.35</v>
          </cell>
          <cell r="DF8">
            <v>0.35</v>
          </cell>
          <cell r="DH8">
            <v>0.2</v>
          </cell>
          <cell r="DI8">
            <v>0.2</v>
          </cell>
          <cell r="DK8">
            <v>41.727000000000004</v>
          </cell>
          <cell r="DL8">
            <v>42.497999999999998</v>
          </cell>
          <cell r="DN8">
            <v>32.582000000000001</v>
          </cell>
          <cell r="DO8">
            <v>33.558318098720299</v>
          </cell>
          <cell r="DQ8">
            <v>37.554300000000005</v>
          </cell>
          <cell r="DR8">
            <v>38.248199999999997</v>
          </cell>
          <cell r="DT8">
            <v>28.935646666666667</v>
          </cell>
          <cell r="DU8">
            <v>30.11907137111519</v>
          </cell>
          <cell r="DW8">
            <v>36.443222222222225</v>
          </cell>
          <cell r="DX8">
            <v>37.332850457038397</v>
          </cell>
          <cell r="DZ8">
            <v>8.1180933852140083</v>
          </cell>
          <cell r="EA8">
            <v>8.2680933852140086</v>
          </cell>
          <cell r="EC8">
            <v>6.3389105058365764</v>
          </cell>
          <cell r="ED8">
            <v>6.5288556612296302</v>
          </cell>
          <cell r="EF8">
            <v>7.3062840466926087</v>
          </cell>
          <cell r="EG8">
            <v>7.4412840466926067</v>
          </cell>
          <cell r="EI8">
            <v>5.6295032425421532</v>
          </cell>
          <cell r="EJ8">
            <v>5.8597415118901148</v>
          </cell>
          <cell r="EL8">
            <v>7.0901210549070477</v>
          </cell>
          <cell r="EM8">
            <v>7.2632004780230348</v>
          </cell>
          <cell r="EO8">
            <v>1</v>
          </cell>
          <cell r="EP8">
            <v>3.6</v>
          </cell>
          <cell r="ER8">
            <v>0.5</v>
          </cell>
          <cell r="ES8">
            <v>0.5</v>
          </cell>
          <cell r="EU8">
            <v>42.377000000000002</v>
          </cell>
          <cell r="EV8">
            <v>45.747999999999998</v>
          </cell>
          <cell r="EX8">
            <v>32.881999999999998</v>
          </cell>
          <cell r="EY8">
            <v>33.858318098720297</v>
          </cell>
          <cell r="FA8">
            <v>38.139300000000006</v>
          </cell>
          <cell r="FB8">
            <v>41.173200000000001</v>
          </cell>
          <cell r="FD8">
            <v>29.026646666666654</v>
          </cell>
          <cell r="FE8">
            <v>28.494071371115176</v>
          </cell>
          <cell r="FG8">
            <v>36.890999999999998</v>
          </cell>
          <cell r="FH8">
            <v>38.878406012593949</v>
          </cell>
          <cell r="FJ8">
            <v>8.2445525291828812</v>
          </cell>
          <cell r="FK8">
            <v>8.9003891050583661</v>
          </cell>
          <cell r="FM8">
            <v>6.3972762645914401</v>
          </cell>
          <cell r="FN8">
            <v>6.5872214199844938</v>
          </cell>
          <cell r="FP8">
            <v>7.4200972762645927</v>
          </cell>
          <cell r="FQ8">
            <v>8.0103501945525295</v>
          </cell>
          <cell r="FS8">
            <v>5.6472075226977934</v>
          </cell>
          <cell r="FT8">
            <v>5.5435936519679334</v>
          </cell>
          <cell r="FV8">
            <v>7.1772373540856034</v>
          </cell>
          <cell r="FW8">
            <v>7.5638922203490182</v>
          </cell>
          <cell r="GA8">
            <v>44.377000000000002</v>
          </cell>
          <cell r="GB8">
            <v>28.573313333333324</v>
          </cell>
          <cell r="GC8">
            <v>39.939300000000003</v>
          </cell>
          <cell r="GE8">
            <v>42.627000000000002</v>
          </cell>
          <cell r="GF8">
            <v>29.728313333333329</v>
          </cell>
          <cell r="GG8">
            <v>38.3643</v>
          </cell>
          <cell r="GI8">
            <v>41.727000000000004</v>
          </cell>
          <cell r="GJ8">
            <v>28.935646666666667</v>
          </cell>
          <cell r="GK8">
            <v>37.554300000000005</v>
          </cell>
          <cell r="GM8">
            <v>42.377000000000002</v>
          </cell>
          <cell r="GN8">
            <v>29.026646666666654</v>
          </cell>
          <cell r="GO8">
            <v>38.139300000000006</v>
          </cell>
          <cell r="GQ8">
            <v>46.147999999999996</v>
          </cell>
          <cell r="GR8">
            <v>29.963404704448511</v>
          </cell>
          <cell r="GS8">
            <v>41.533200000000001</v>
          </cell>
          <cell r="GU8">
            <v>45.897999999999996</v>
          </cell>
          <cell r="GV8">
            <v>30.12840470444851</v>
          </cell>
          <cell r="GW8">
            <v>41.308199999999999</v>
          </cell>
          <cell r="GY8">
            <v>42.497999999999998</v>
          </cell>
          <cell r="GZ8">
            <v>30.11907137111519</v>
          </cell>
          <cell r="HA8">
            <v>38.248199999999997</v>
          </cell>
          <cell r="HC8">
            <v>45.747999999999998</v>
          </cell>
          <cell r="HD8">
            <v>28.494071371115176</v>
          </cell>
          <cell r="HE8">
            <v>41.173200000000001</v>
          </cell>
          <cell r="HG8">
            <v>45.262500000000003</v>
          </cell>
          <cell r="HH8">
            <v>29.268359018890919</v>
          </cell>
          <cell r="HI8">
            <v>40.736249999999998</v>
          </cell>
          <cell r="HK8">
            <v>44.262500000000003</v>
          </cell>
          <cell r="HL8">
            <v>29.928359018890919</v>
          </cell>
          <cell r="HM8">
            <v>39.83625</v>
          </cell>
          <cell r="HO8">
            <v>42.112499999999997</v>
          </cell>
          <cell r="HP8">
            <v>29.527359018890927</v>
          </cell>
          <cell r="HQ8">
            <v>37.901250000000005</v>
          </cell>
          <cell r="HS8">
            <v>44.0625</v>
          </cell>
          <cell r="HT8">
            <v>28.760359018890917</v>
          </cell>
          <cell r="HU8">
            <v>39.65625</v>
          </cell>
        </row>
        <row r="9">
          <cell r="A9">
            <v>37956</v>
          </cell>
          <cell r="B9">
            <v>5.37</v>
          </cell>
          <cell r="C9">
            <v>-0.25900000000000001</v>
          </cell>
          <cell r="D9">
            <v>31</v>
          </cell>
          <cell r="E9">
            <v>22</v>
          </cell>
          <cell r="G9">
            <v>43.228500000000004</v>
          </cell>
          <cell r="H9">
            <v>44.033999999999999</v>
          </cell>
          <cell r="J9">
            <v>33.294000000000004</v>
          </cell>
          <cell r="K9">
            <v>34.102862254025048</v>
          </cell>
          <cell r="M9">
            <v>38.905650000000001</v>
          </cell>
          <cell r="N9">
            <v>39.630600000000001</v>
          </cell>
          <cell r="P9">
            <v>30.035622580645168</v>
          </cell>
          <cell r="Q9">
            <v>30.89320807894282</v>
          </cell>
          <cell r="S9">
            <v>37.994193548387095</v>
          </cell>
          <cell r="T9">
            <v>38.801465058572333</v>
          </cell>
          <cell r="V9">
            <v>8.0500000000000007</v>
          </cell>
          <cell r="W9">
            <v>8.1999999999999993</v>
          </cell>
          <cell r="Y9">
            <v>6.2</v>
          </cell>
          <cell r="Z9">
            <v>6.3506261180679786</v>
          </cell>
          <cell r="AB9">
            <v>7.2450000000000001</v>
          </cell>
          <cell r="AC9">
            <v>7.38</v>
          </cell>
          <cell r="AE9">
            <v>5.5932258064516143</v>
          </cell>
          <cell r="AF9">
            <v>5.7529251543655153</v>
          </cell>
          <cell r="AH9">
            <v>7.075268817204301</v>
          </cell>
          <cell r="AI9">
            <v>7.2255987073691497</v>
          </cell>
          <cell r="AK9">
            <v>2.5</v>
          </cell>
          <cell r="AL9">
            <v>4</v>
          </cell>
          <cell r="AN9">
            <v>1</v>
          </cell>
          <cell r="AO9">
            <v>1.5</v>
          </cell>
          <cell r="AQ9">
            <v>45.728500000000004</v>
          </cell>
          <cell r="AR9">
            <v>48.033999999999999</v>
          </cell>
          <cell r="AT9">
            <v>34.294000000000004</v>
          </cell>
          <cell r="AU9">
            <v>35.602862254025048</v>
          </cell>
          <cell r="AW9">
            <v>41.155650000000001</v>
          </cell>
          <cell r="AX9">
            <v>43.230600000000003</v>
          </cell>
          <cell r="AZ9">
            <v>30.309816129032264</v>
          </cell>
          <cell r="BA9">
            <v>31.173853240233143</v>
          </cell>
          <cell r="BC9">
            <v>39.703870967741935</v>
          </cell>
          <cell r="BD9">
            <v>41.484260757497076</v>
          </cell>
          <cell r="BF9">
            <v>8.5155493482309126</v>
          </cell>
          <cell r="BG9">
            <v>8.9448789571694594</v>
          </cell>
          <cell r="BI9">
            <v>6.3862197392923656</v>
          </cell>
          <cell r="BJ9">
            <v>6.6299557270065268</v>
          </cell>
          <cell r="BL9">
            <v>7.6639944134078215</v>
          </cell>
          <cell r="BM9">
            <v>8.0503910614525136</v>
          </cell>
          <cell r="BO9">
            <v>5.644286057547907</v>
          </cell>
          <cell r="BP9">
            <v>5.8051868231346635</v>
          </cell>
          <cell r="BR9">
            <v>7.393644500510602</v>
          </cell>
          <cell r="BS9">
            <v>7.725188222997593</v>
          </cell>
          <cell r="BU9">
            <v>1.25</v>
          </cell>
          <cell r="BV9">
            <v>3.75</v>
          </cell>
          <cell r="BX9">
            <v>1</v>
          </cell>
          <cell r="BY9">
            <v>1.5</v>
          </cell>
          <cell r="CA9">
            <v>44.478500000000004</v>
          </cell>
          <cell r="CB9">
            <v>47.783999999999999</v>
          </cell>
          <cell r="CD9">
            <v>34.294000000000004</v>
          </cell>
          <cell r="CE9">
            <v>35.602862254025048</v>
          </cell>
          <cell r="CG9">
            <v>40.030650000000001</v>
          </cell>
          <cell r="CH9">
            <v>43.005600000000001</v>
          </cell>
          <cell r="CJ9">
            <v>30.963041935483876</v>
          </cell>
          <cell r="CK9">
            <v>31.304498401523464</v>
          </cell>
          <cell r="CM9">
            <v>39.112473118279567</v>
          </cell>
          <cell r="CN9">
            <v>41.365981187604596</v>
          </cell>
          <cell r="CP9">
            <v>8.2827746741154566</v>
          </cell>
          <cell r="CQ9">
            <v>8.8983240223463689</v>
          </cell>
          <cell r="CS9">
            <v>6.3862197392923656</v>
          </cell>
          <cell r="CT9">
            <v>6.6299557270065268</v>
          </cell>
          <cell r="CV9">
            <v>7.4544972067039108</v>
          </cell>
          <cell r="CW9">
            <v>8.008491620111732</v>
          </cell>
          <cell r="CY9">
            <v>5.7659295969243711</v>
          </cell>
          <cell r="CZ9">
            <v>5.8295155310099558</v>
          </cell>
          <cell r="DB9">
            <v>7.2835145471656544</v>
          </cell>
          <cell r="DC9">
            <v>7.7031622323286024</v>
          </cell>
          <cell r="DE9">
            <v>0.35</v>
          </cell>
          <cell r="DF9">
            <v>0.35</v>
          </cell>
          <cell r="DH9">
            <v>0.2</v>
          </cell>
          <cell r="DI9">
            <v>0.2</v>
          </cell>
          <cell r="DK9">
            <v>43.578500000000005</v>
          </cell>
          <cell r="DL9">
            <v>44.384</v>
          </cell>
          <cell r="DN9">
            <v>33.494000000000007</v>
          </cell>
          <cell r="DO9">
            <v>34.302862254025051</v>
          </cell>
          <cell r="DQ9">
            <v>39.220650000000006</v>
          </cell>
          <cell r="DR9">
            <v>39.945599999999999</v>
          </cell>
          <cell r="DT9">
            <v>30.168848387096784</v>
          </cell>
          <cell r="DU9">
            <v>31.026433885394432</v>
          </cell>
          <cell r="DW9">
            <v>38.265161290322588</v>
          </cell>
          <cell r="DX9">
            <v>39.072432800507826</v>
          </cell>
          <cell r="DZ9">
            <v>8.1151769087523284</v>
          </cell>
          <cell r="EA9">
            <v>8.265176908752327</v>
          </cell>
          <cell r="EC9">
            <v>6.2372439478584738</v>
          </cell>
          <cell r="ED9">
            <v>6.3878700659264522</v>
          </cell>
          <cell r="EF9">
            <v>7.3036592178770956</v>
          </cell>
          <cell r="EG9">
            <v>7.4386592178770945</v>
          </cell>
          <cell r="EI9">
            <v>5.6180350813960489</v>
          </cell>
          <cell r="EJ9">
            <v>5.77773442930995</v>
          </cell>
          <cell r="EL9">
            <v>7.1257283594641692</v>
          </cell>
          <cell r="EM9">
            <v>7.2760582496290178</v>
          </cell>
          <cell r="EO9">
            <v>1</v>
          </cell>
          <cell r="EP9">
            <v>3.6</v>
          </cell>
          <cell r="ER9">
            <v>0.5</v>
          </cell>
          <cell r="ES9">
            <v>0.5</v>
          </cell>
          <cell r="EU9">
            <v>44.228500000000004</v>
          </cell>
          <cell r="EV9">
            <v>47.634</v>
          </cell>
          <cell r="EX9">
            <v>33.794000000000004</v>
          </cell>
          <cell r="EY9">
            <v>34.602862254025048</v>
          </cell>
          <cell r="FA9">
            <v>39.805650000000007</v>
          </cell>
          <cell r="FB9">
            <v>42.870600000000003</v>
          </cell>
          <cell r="FD9">
            <v>30.303364516129033</v>
          </cell>
          <cell r="FE9">
            <v>29.802240337007333</v>
          </cell>
          <cell r="FG9">
            <v>38.730752688172046</v>
          </cell>
          <cell r="FH9">
            <v>40.768131725239002</v>
          </cell>
          <cell r="FJ9">
            <v>8.2362197392923662</v>
          </cell>
          <cell r="FK9">
            <v>8.8703910614525139</v>
          </cell>
          <cell r="FM9">
            <v>6.2931098696461829</v>
          </cell>
          <cell r="FN9">
            <v>6.4437359877141613</v>
          </cell>
          <cell r="FP9">
            <v>7.4125977653631301</v>
          </cell>
          <cell r="FQ9">
            <v>7.9833519553072634</v>
          </cell>
          <cell r="FS9">
            <v>5.6430846398750525</v>
          </cell>
          <cell r="FT9">
            <v>5.5497654258859095</v>
          </cell>
          <cell r="FV9">
            <v>7.2124306681884631</v>
          </cell>
          <cell r="FW9">
            <v>7.5918308613108012</v>
          </cell>
          <cell r="GA9">
            <v>45.728500000000004</v>
          </cell>
          <cell r="GB9">
            <v>30.309816129032264</v>
          </cell>
          <cell r="GC9">
            <v>41.155650000000001</v>
          </cell>
          <cell r="GE9">
            <v>44.478500000000004</v>
          </cell>
          <cell r="GF9">
            <v>30.963041935483876</v>
          </cell>
          <cell r="GG9">
            <v>40.030650000000001</v>
          </cell>
          <cell r="GI9">
            <v>43.578500000000005</v>
          </cell>
          <cell r="GJ9">
            <v>30.168848387096784</v>
          </cell>
          <cell r="GK9">
            <v>39.220650000000006</v>
          </cell>
          <cell r="GM9">
            <v>44.228500000000004</v>
          </cell>
          <cell r="GN9">
            <v>30.303364516129033</v>
          </cell>
          <cell r="GO9">
            <v>39.805650000000007</v>
          </cell>
          <cell r="GQ9">
            <v>48.033999999999999</v>
          </cell>
          <cell r="GR9">
            <v>31.173853240233143</v>
          </cell>
          <cell r="GS9">
            <v>43.230600000000003</v>
          </cell>
          <cell r="GU9">
            <v>47.783999999999999</v>
          </cell>
          <cell r="GV9">
            <v>31.304498401523464</v>
          </cell>
          <cell r="GW9">
            <v>43.005600000000001</v>
          </cell>
          <cell r="GY9">
            <v>44.384</v>
          </cell>
          <cell r="GZ9">
            <v>31.026433885394432</v>
          </cell>
          <cell r="HA9">
            <v>39.945599999999999</v>
          </cell>
          <cell r="HC9">
            <v>47.634</v>
          </cell>
          <cell r="HD9">
            <v>29.802240337007333</v>
          </cell>
          <cell r="HE9">
            <v>42.870600000000003</v>
          </cell>
          <cell r="HG9">
            <v>46.881250000000001</v>
          </cell>
          <cell r="HH9">
            <v>30.741834684632703</v>
          </cell>
          <cell r="HI9">
            <v>42.193125000000002</v>
          </cell>
          <cell r="HK9">
            <v>46.131250000000001</v>
          </cell>
          <cell r="HL9">
            <v>31.13377016850367</v>
          </cell>
          <cell r="HM9">
            <v>41.518124999999998</v>
          </cell>
          <cell r="HO9">
            <v>43.981250000000003</v>
          </cell>
          <cell r="HP9">
            <v>30.597641136245606</v>
          </cell>
          <cell r="HQ9">
            <v>39.583125000000003</v>
          </cell>
          <cell r="HS9">
            <v>45.931250000000006</v>
          </cell>
          <cell r="HT9">
            <v>30.052802426568185</v>
          </cell>
          <cell r="HU9">
            <v>41.338125000000005</v>
          </cell>
        </row>
        <row r="10">
          <cell r="A10">
            <v>37987</v>
          </cell>
          <cell r="B10">
            <v>5.51</v>
          </cell>
          <cell r="C10">
            <v>-0.247</v>
          </cell>
          <cell r="D10">
            <v>31</v>
          </cell>
          <cell r="E10">
            <v>21</v>
          </cell>
          <cell r="G10">
            <v>44.355499999999999</v>
          </cell>
          <cell r="H10">
            <v>45.181999999999995</v>
          </cell>
          <cell r="J10">
            <v>34.161999999999999</v>
          </cell>
          <cell r="K10">
            <v>34.988499999999995</v>
          </cell>
          <cell r="M10">
            <v>39.91995</v>
          </cell>
          <cell r="N10">
            <v>40.663799999999995</v>
          </cell>
          <cell r="P10">
            <v>30.447193548387094</v>
          </cell>
          <cell r="Q10">
            <v>31.327016129032252</v>
          </cell>
          <cell r="S10">
            <v>38.765516129032264</v>
          </cell>
          <cell r="T10">
            <v>39.592016129032253</v>
          </cell>
          <cell r="V10">
            <v>8.0500000000000007</v>
          </cell>
          <cell r="W10">
            <v>8.1999999999999993</v>
          </cell>
          <cell r="Y10">
            <v>6.2</v>
          </cell>
          <cell r="Z10">
            <v>6.35</v>
          </cell>
          <cell r="AB10">
            <v>7.2450000000000001</v>
          </cell>
          <cell r="AC10">
            <v>7.379999999999999</v>
          </cell>
          <cell r="AE10">
            <v>5.5258064516129028</v>
          </cell>
          <cell r="AF10">
            <v>5.6854838709677411</v>
          </cell>
          <cell r="AH10">
            <v>7.0354838709677434</v>
          </cell>
          <cell r="AI10">
            <v>7.1854838709677411</v>
          </cell>
          <cell r="AK10">
            <v>2</v>
          </cell>
          <cell r="AL10">
            <v>4</v>
          </cell>
          <cell r="AN10">
            <v>1</v>
          </cell>
          <cell r="AO10">
            <v>1.5</v>
          </cell>
          <cell r="AQ10">
            <v>46.355499999999999</v>
          </cell>
          <cell r="AR10">
            <v>49.181999999999995</v>
          </cell>
          <cell r="AT10">
            <v>35.161999999999999</v>
          </cell>
          <cell r="AU10">
            <v>36.488499999999995</v>
          </cell>
          <cell r="AW10">
            <v>41.719949999999997</v>
          </cell>
          <cell r="AX10">
            <v>44.263799999999996</v>
          </cell>
          <cell r="AZ10">
            <v>30.931064516129034</v>
          </cell>
          <cell r="BA10">
            <v>31.472177419354828</v>
          </cell>
          <cell r="BC10">
            <v>40.217129032258065</v>
          </cell>
          <cell r="BD10">
            <v>42.221048387096765</v>
          </cell>
          <cell r="BF10">
            <v>8.4129764065335753</v>
          </cell>
          <cell r="BG10">
            <v>8.9259528130671502</v>
          </cell>
          <cell r="BI10">
            <v>6.3814882032667875</v>
          </cell>
          <cell r="BJ10">
            <v>6.622232304900181</v>
          </cell>
          <cell r="BL10">
            <v>7.5716787658802174</v>
          </cell>
          <cell r="BM10">
            <v>8.0333575317604353</v>
          </cell>
          <cell r="BO10">
            <v>5.6136233241613498</v>
          </cell>
          <cell r="BP10">
            <v>5.7118289327322742</v>
          </cell>
          <cell r="BR10">
            <v>7.2989344886130789</v>
          </cell>
          <cell r="BS10">
            <v>7.6626222118142948</v>
          </cell>
          <cell r="BU10">
            <v>1.25</v>
          </cell>
          <cell r="BV10">
            <v>2</v>
          </cell>
          <cell r="BX10">
            <v>1</v>
          </cell>
          <cell r="BY10">
            <v>1.5</v>
          </cell>
          <cell r="CA10">
            <v>45.605499999999999</v>
          </cell>
          <cell r="CB10">
            <v>47.181999999999995</v>
          </cell>
          <cell r="CD10">
            <v>35.161999999999999</v>
          </cell>
          <cell r="CE10">
            <v>36.488499999999995</v>
          </cell>
          <cell r="CG10">
            <v>41.04495</v>
          </cell>
          <cell r="CH10">
            <v>42.463799999999999</v>
          </cell>
          <cell r="CJ10">
            <v>31.366548387096774</v>
          </cell>
          <cell r="CK10">
            <v>32.633467741935476</v>
          </cell>
          <cell r="CM10">
            <v>39.878419354838712</v>
          </cell>
          <cell r="CN10">
            <v>41.317822580645156</v>
          </cell>
          <cell r="CP10">
            <v>8.2768602540834841</v>
          </cell>
          <cell r="CQ10">
            <v>8.5629764065335756</v>
          </cell>
          <cell r="CS10">
            <v>6.3814882032667875</v>
          </cell>
          <cell r="CT10">
            <v>6.622232304900181</v>
          </cell>
          <cell r="CV10">
            <v>7.4491742286751368</v>
          </cell>
          <cell r="CW10">
            <v>7.7066787658802181</v>
          </cell>
          <cell r="CY10">
            <v>5.69265850945495</v>
          </cell>
          <cell r="CZ10">
            <v>5.9225894268485444</v>
          </cell>
          <cell r="DB10">
            <v>7.2374626778291677</v>
          </cell>
          <cell r="DC10">
            <v>7.4986973830571975</v>
          </cell>
          <cell r="DE10">
            <v>0.4</v>
          </cell>
          <cell r="DF10">
            <v>0.5</v>
          </cell>
          <cell r="DH10">
            <v>0.2</v>
          </cell>
          <cell r="DI10">
            <v>0.2</v>
          </cell>
          <cell r="DK10">
            <v>44.755499999999998</v>
          </cell>
          <cell r="DL10">
            <v>45.681999999999995</v>
          </cell>
          <cell r="DN10">
            <v>34.362000000000002</v>
          </cell>
          <cell r="DO10">
            <v>35.188499999999998</v>
          </cell>
          <cell r="DQ10">
            <v>40.279949999999999</v>
          </cell>
          <cell r="DR10">
            <v>41.113799999999998</v>
          </cell>
          <cell r="DT10">
            <v>30.543967741935486</v>
          </cell>
          <cell r="DU10">
            <v>31.365725806451611</v>
          </cell>
          <cell r="DW10">
            <v>39.055838709677424</v>
          </cell>
          <cell r="DX10">
            <v>39.927499999999995</v>
          </cell>
          <cell r="DZ10">
            <v>8.1225952813067153</v>
          </cell>
          <cell r="EA10">
            <v>8.2907441016333934</v>
          </cell>
          <cell r="EC10">
            <v>6.2362976406533583</v>
          </cell>
          <cell r="ED10">
            <v>6.3862976406533569</v>
          </cell>
          <cell r="EF10">
            <v>7.3103357531760436</v>
          </cell>
          <cell r="EG10">
            <v>7.4616696914700542</v>
          </cell>
          <cell r="EI10">
            <v>5.5433698261225928</v>
          </cell>
          <cell r="EJ10">
            <v>5.6925092207716173</v>
          </cell>
          <cell r="EL10">
            <v>7.0881739944968105</v>
          </cell>
          <cell r="EM10">
            <v>7.2463702359346636</v>
          </cell>
          <cell r="EO10">
            <v>1</v>
          </cell>
          <cell r="EP10">
            <v>3</v>
          </cell>
          <cell r="ER10">
            <v>0.5</v>
          </cell>
          <cell r="ES10">
            <v>0.5</v>
          </cell>
          <cell r="EU10">
            <v>45.355499999999999</v>
          </cell>
          <cell r="EV10">
            <v>48.181999999999995</v>
          </cell>
          <cell r="EX10">
            <v>34.661999999999999</v>
          </cell>
          <cell r="EY10">
            <v>35.488499999999995</v>
          </cell>
          <cell r="FA10">
            <v>40.819949999999999</v>
          </cell>
          <cell r="FB10">
            <v>43.363799999999998</v>
          </cell>
          <cell r="FD10">
            <v>30.689129032258062</v>
          </cell>
          <cell r="FE10">
            <v>30.407661290322572</v>
          </cell>
          <cell r="FG10">
            <v>39.491322580645161</v>
          </cell>
          <cell r="FH10">
            <v>41.221048387096765</v>
          </cell>
          <cell r="FJ10">
            <v>8.2314882032667871</v>
          </cell>
          <cell r="FK10">
            <v>8.744464609800362</v>
          </cell>
          <cell r="FM10">
            <v>6.2907441016333943</v>
          </cell>
          <cell r="FN10">
            <v>6.4407441016333928</v>
          </cell>
          <cell r="FP10">
            <v>7.4083393829401087</v>
          </cell>
          <cell r="FQ10">
            <v>7.8700181488203267</v>
          </cell>
          <cell r="FS10">
            <v>5.5697148878871259</v>
          </cell>
          <cell r="FT10">
            <v>5.518631813125694</v>
          </cell>
          <cell r="FV10">
            <v>7.1672091797904107</v>
          </cell>
          <cell r="FW10">
            <v>7.4811340085475075</v>
          </cell>
          <cell r="GA10">
            <v>46.355499999999999</v>
          </cell>
          <cell r="GB10">
            <v>30.931064516129034</v>
          </cell>
          <cell r="GC10">
            <v>41.719949999999997</v>
          </cell>
          <cell r="GE10">
            <v>45.605499999999999</v>
          </cell>
          <cell r="GF10">
            <v>31.366548387096774</v>
          </cell>
          <cell r="GG10">
            <v>41.04495</v>
          </cell>
          <cell r="GI10">
            <v>44.755499999999998</v>
          </cell>
          <cell r="GJ10">
            <v>30.543967741935486</v>
          </cell>
          <cell r="GK10">
            <v>40.279949999999999</v>
          </cell>
          <cell r="GM10">
            <v>45.355499999999999</v>
          </cell>
          <cell r="GN10">
            <v>30.689129032258062</v>
          </cell>
          <cell r="GO10">
            <v>40.819949999999999</v>
          </cell>
          <cell r="GQ10">
            <v>49.181999999999995</v>
          </cell>
          <cell r="GR10">
            <v>31.472177419354828</v>
          </cell>
          <cell r="GS10">
            <v>44.263799999999996</v>
          </cell>
          <cell r="GU10">
            <v>47.181999999999995</v>
          </cell>
          <cell r="GV10">
            <v>32.633467741935476</v>
          </cell>
          <cell r="GW10">
            <v>42.463799999999999</v>
          </cell>
          <cell r="GY10">
            <v>45.681999999999995</v>
          </cell>
          <cell r="GZ10">
            <v>31.365725806451611</v>
          </cell>
          <cell r="HA10">
            <v>41.113799999999998</v>
          </cell>
          <cell r="HC10">
            <v>48.181999999999995</v>
          </cell>
          <cell r="HD10">
            <v>30.407661290322572</v>
          </cell>
          <cell r="HE10">
            <v>43.363799999999998</v>
          </cell>
          <cell r="HG10">
            <v>47.768749999999997</v>
          </cell>
          <cell r="HH10">
            <v>31.201620967741931</v>
          </cell>
          <cell r="HI10">
            <v>42.991874999999993</v>
          </cell>
          <cell r="HK10">
            <v>46.393749999999997</v>
          </cell>
          <cell r="HL10">
            <v>32.000008064516123</v>
          </cell>
          <cell r="HM10">
            <v>41.754374999999996</v>
          </cell>
          <cell r="HO10">
            <v>45.21875</v>
          </cell>
          <cell r="HP10">
            <v>30.954846774193548</v>
          </cell>
          <cell r="HQ10">
            <v>40.696874999999999</v>
          </cell>
          <cell r="HS10">
            <v>46.768749999999997</v>
          </cell>
          <cell r="HT10">
            <v>30.548395161290316</v>
          </cell>
          <cell r="HU10">
            <v>42.091875000000002</v>
          </cell>
        </row>
        <row r="11">
          <cell r="A11">
            <v>38018</v>
          </cell>
          <cell r="B11">
            <v>5.44</v>
          </cell>
          <cell r="C11">
            <v>-0.23</v>
          </cell>
          <cell r="D11">
            <v>29</v>
          </cell>
          <cell r="E11">
            <v>20</v>
          </cell>
          <cell r="G11">
            <v>43.792000000000009</v>
          </cell>
          <cell r="H11">
            <v>44.607999999999997</v>
          </cell>
          <cell r="J11">
            <v>33.728000000000002</v>
          </cell>
          <cell r="K11">
            <v>34.544000000000004</v>
          </cell>
          <cell r="M11">
            <v>39.412800000000011</v>
          </cell>
          <cell r="N11">
            <v>40.147199999999998</v>
          </cell>
          <cell r="P11">
            <v>30.199503448275859</v>
          </cell>
          <cell r="Q11">
            <v>31.066151724137939</v>
          </cell>
          <cell r="S11">
            <v>38.355126436781617</v>
          </cell>
          <cell r="T11">
            <v>39.171126436781606</v>
          </cell>
          <cell r="V11">
            <v>8.0500000000000007</v>
          </cell>
          <cell r="W11">
            <v>8.1999999999999993</v>
          </cell>
          <cell r="Y11">
            <v>6.2</v>
          </cell>
          <cell r="Z11">
            <v>6.35</v>
          </cell>
          <cell r="AB11">
            <v>7.2450000000000019</v>
          </cell>
          <cell r="AC11">
            <v>7.379999999999999</v>
          </cell>
          <cell r="AE11">
            <v>5.551379310344827</v>
          </cell>
          <cell r="AF11">
            <v>5.7106896551724144</v>
          </cell>
          <cell r="AH11">
            <v>7.0505747126436793</v>
          </cell>
          <cell r="AI11">
            <v>7.200574712643677</v>
          </cell>
          <cell r="AK11">
            <v>2</v>
          </cell>
          <cell r="AL11">
            <v>4</v>
          </cell>
          <cell r="AN11">
            <v>1</v>
          </cell>
          <cell r="AO11">
            <v>1.5</v>
          </cell>
          <cell r="AQ11">
            <v>45.792000000000009</v>
          </cell>
          <cell r="AR11">
            <v>48.607999999999997</v>
          </cell>
          <cell r="AT11">
            <v>34.728000000000002</v>
          </cell>
          <cell r="AU11">
            <v>36.044000000000004</v>
          </cell>
          <cell r="AW11">
            <v>41.212800000000009</v>
          </cell>
          <cell r="AX11">
            <v>43.747199999999999</v>
          </cell>
          <cell r="AZ11">
            <v>30.702951724137929</v>
          </cell>
          <cell r="BA11">
            <v>31.262703448275868</v>
          </cell>
          <cell r="BC11">
            <v>39.814896551724146</v>
          </cell>
          <cell r="BD11">
            <v>41.820551724137928</v>
          </cell>
          <cell r="BF11">
            <v>8.4176470588235297</v>
          </cell>
          <cell r="BG11">
            <v>8.9352941176470573</v>
          </cell>
          <cell r="BI11">
            <v>6.3838235294117647</v>
          </cell>
          <cell r="BJ11">
            <v>6.6257352941176473</v>
          </cell>
          <cell r="BL11">
            <v>7.5758823529411776</v>
          </cell>
          <cell r="BM11">
            <v>8.0417647058823523</v>
          </cell>
          <cell r="BO11">
            <v>5.6439249492900601</v>
          </cell>
          <cell r="BP11">
            <v>5.7468204868154169</v>
          </cell>
          <cell r="BR11">
            <v>7.3189148073022325</v>
          </cell>
          <cell r="BS11">
            <v>7.6876014198782947</v>
          </cell>
          <cell r="BU11">
            <v>1.25</v>
          </cell>
          <cell r="BV11">
            <v>2</v>
          </cell>
          <cell r="BX11">
            <v>1</v>
          </cell>
          <cell r="BY11">
            <v>1.5</v>
          </cell>
          <cell r="CA11">
            <v>45.042000000000009</v>
          </cell>
          <cell r="CB11">
            <v>46.607999999999997</v>
          </cell>
          <cell r="CD11">
            <v>34.728000000000002</v>
          </cell>
          <cell r="CE11">
            <v>36.044000000000004</v>
          </cell>
          <cell r="CG11">
            <v>40.537800000000011</v>
          </cell>
          <cell r="CH11">
            <v>41.947199999999995</v>
          </cell>
          <cell r="CJ11">
            <v>31.121917241379307</v>
          </cell>
          <cell r="CK11">
            <v>32.379944827586215</v>
          </cell>
          <cell r="CM11">
            <v>39.47006896551725</v>
          </cell>
          <cell r="CN11">
            <v>40.90101149425287</v>
          </cell>
          <cell r="CP11">
            <v>8.2797794117647072</v>
          </cell>
          <cell r="CQ11">
            <v>8.5676470588235283</v>
          </cell>
          <cell r="CS11">
            <v>6.3838235294117647</v>
          </cell>
          <cell r="CT11">
            <v>6.6257352941176473</v>
          </cell>
          <cell r="CV11">
            <v>7.4518014705882365</v>
          </cell>
          <cell r="CW11">
            <v>7.7108823529411747</v>
          </cell>
          <cell r="CY11">
            <v>5.7209406693711955</v>
          </cell>
          <cell r="CZ11">
            <v>5.9521957403651129</v>
          </cell>
          <cell r="DB11">
            <v>7.2555273833671405</v>
          </cell>
          <cell r="DC11">
            <v>7.5185682893847181</v>
          </cell>
          <cell r="DE11">
            <v>0.4</v>
          </cell>
          <cell r="DF11">
            <v>0.5</v>
          </cell>
          <cell r="DH11">
            <v>0.2</v>
          </cell>
          <cell r="DI11">
            <v>0.2</v>
          </cell>
          <cell r="DK11">
            <v>44.192000000000007</v>
          </cell>
          <cell r="DL11">
            <v>45.107999999999997</v>
          </cell>
          <cell r="DN11">
            <v>33.928000000000004</v>
          </cell>
          <cell r="DO11">
            <v>34.744000000000007</v>
          </cell>
          <cell r="DQ11">
            <v>39.772800000000011</v>
          </cell>
          <cell r="DR11">
            <v>40.597200000000001</v>
          </cell>
          <cell r="DT11">
            <v>30.300193103448276</v>
          </cell>
          <cell r="DU11">
            <v>31.110979310344838</v>
          </cell>
          <cell r="DW11">
            <v>38.647080459770116</v>
          </cell>
          <cell r="DX11">
            <v>39.50905747126437</v>
          </cell>
          <cell r="DZ11">
            <v>8.1235294117647072</v>
          </cell>
          <cell r="EA11">
            <v>8.2919117647058815</v>
          </cell>
          <cell r="EC11">
            <v>6.2367647058823534</v>
          </cell>
          <cell r="ED11">
            <v>6.3867647058823538</v>
          </cell>
          <cell r="EF11">
            <v>7.3111764705882365</v>
          </cell>
          <cell r="EG11">
            <v>7.4627205882352934</v>
          </cell>
          <cell r="EI11">
            <v>5.5698884381338738</v>
          </cell>
          <cell r="EJ11">
            <v>5.7189300202839775</v>
          </cell>
          <cell r="EL11">
            <v>7.1042427315753889</v>
          </cell>
          <cell r="EM11">
            <v>7.2626943881000674</v>
          </cell>
          <cell r="EO11">
            <v>1</v>
          </cell>
          <cell r="EP11">
            <v>3</v>
          </cell>
          <cell r="ER11">
            <v>0.5</v>
          </cell>
          <cell r="ES11">
            <v>0.5</v>
          </cell>
          <cell r="EU11">
            <v>44.792000000000009</v>
          </cell>
          <cell r="EV11">
            <v>47.607999999999997</v>
          </cell>
          <cell r="EX11">
            <v>34.228000000000002</v>
          </cell>
          <cell r="EY11">
            <v>35.044000000000004</v>
          </cell>
          <cell r="FA11">
            <v>40.31280000000001</v>
          </cell>
          <cell r="FB11">
            <v>42.847200000000001</v>
          </cell>
          <cell r="FD11">
            <v>30.451227586206894</v>
          </cell>
          <cell r="FE11">
            <v>30.200634482758627</v>
          </cell>
          <cell r="FG11">
            <v>39.085011494252882</v>
          </cell>
          <cell r="FH11">
            <v>40.820551724137928</v>
          </cell>
          <cell r="FJ11">
            <v>8.2338235294117652</v>
          </cell>
          <cell r="FK11">
            <v>8.7514705882352928</v>
          </cell>
          <cell r="FM11">
            <v>6.2919117647058824</v>
          </cell>
          <cell r="FN11">
            <v>6.4419117647058828</v>
          </cell>
          <cell r="FP11">
            <v>7.4104411764705898</v>
          </cell>
          <cell r="FQ11">
            <v>7.8763235294117644</v>
          </cell>
          <cell r="FS11">
            <v>5.5976521298174431</v>
          </cell>
          <cell r="FT11">
            <v>5.5515872210953354</v>
          </cell>
          <cell r="FV11">
            <v>7.1847447599729559</v>
          </cell>
          <cell r="FW11">
            <v>7.5037778904665302</v>
          </cell>
          <cell r="GA11">
            <v>45.792000000000009</v>
          </cell>
          <cell r="GB11">
            <v>30.702951724137929</v>
          </cell>
          <cell r="GC11">
            <v>41.212800000000009</v>
          </cell>
          <cell r="GE11">
            <v>45.042000000000009</v>
          </cell>
          <cell r="GF11">
            <v>31.121917241379307</v>
          </cell>
          <cell r="GG11">
            <v>40.537800000000011</v>
          </cell>
          <cell r="GI11">
            <v>44.192000000000007</v>
          </cell>
          <cell r="GJ11">
            <v>30.300193103448276</v>
          </cell>
          <cell r="GK11">
            <v>39.772800000000011</v>
          </cell>
          <cell r="GM11">
            <v>44.792000000000009</v>
          </cell>
          <cell r="GN11">
            <v>30.451227586206894</v>
          </cell>
          <cell r="GO11">
            <v>40.31280000000001</v>
          </cell>
          <cell r="GQ11">
            <v>48.607999999999997</v>
          </cell>
          <cell r="GR11">
            <v>31.262703448275868</v>
          </cell>
          <cell r="GS11">
            <v>43.747199999999999</v>
          </cell>
          <cell r="GU11">
            <v>46.607999999999997</v>
          </cell>
          <cell r="GV11">
            <v>32.379944827586215</v>
          </cell>
          <cell r="GW11">
            <v>41.947199999999995</v>
          </cell>
          <cell r="GY11">
            <v>45.107999999999997</v>
          </cell>
          <cell r="GZ11">
            <v>31.110979310344838</v>
          </cell>
          <cell r="HA11">
            <v>40.597200000000001</v>
          </cell>
          <cell r="HC11">
            <v>47.607999999999997</v>
          </cell>
          <cell r="HD11">
            <v>30.200634482758627</v>
          </cell>
          <cell r="HE11">
            <v>42.847200000000001</v>
          </cell>
          <cell r="HG11">
            <v>47.2</v>
          </cell>
          <cell r="HH11">
            <v>30.982827586206898</v>
          </cell>
          <cell r="HI11">
            <v>42.480000000000004</v>
          </cell>
          <cell r="HK11">
            <v>45.825000000000003</v>
          </cell>
          <cell r="HL11">
            <v>31.750931034482761</v>
          </cell>
          <cell r="HM11">
            <v>41.242500000000007</v>
          </cell>
          <cell r="HO11">
            <v>44.650000000000006</v>
          </cell>
          <cell r="HP11">
            <v>30.705586206896555</v>
          </cell>
          <cell r="HQ11">
            <v>40.185000000000002</v>
          </cell>
          <cell r="HS11">
            <v>46.2</v>
          </cell>
          <cell r="HT11">
            <v>30.32593103448276</v>
          </cell>
          <cell r="HU11">
            <v>41.580000000000005</v>
          </cell>
        </row>
        <row r="12">
          <cell r="A12">
            <v>38047</v>
          </cell>
          <cell r="B12">
            <v>5.35</v>
          </cell>
          <cell r="C12">
            <v>-0.192</v>
          </cell>
          <cell r="D12">
            <v>31</v>
          </cell>
          <cell r="E12">
            <v>23</v>
          </cell>
          <cell r="G12">
            <v>42.8</v>
          </cell>
          <cell r="H12">
            <v>44.405000000000001</v>
          </cell>
          <cell r="J12">
            <v>33.17</v>
          </cell>
          <cell r="K12">
            <v>33.704999999999998</v>
          </cell>
          <cell r="M12">
            <v>38.519999999999996</v>
          </cell>
          <cell r="N12">
            <v>39.964500000000001</v>
          </cell>
          <cell r="P12">
            <v>30.408709677419356</v>
          </cell>
          <cell r="Q12">
            <v>30.474290322580643</v>
          </cell>
          <cell r="S12">
            <v>37.93322580645161</v>
          </cell>
          <cell r="T12">
            <v>38.997473118279572</v>
          </cell>
          <cell r="V12">
            <v>8</v>
          </cell>
          <cell r="W12">
            <v>8.3000000000000007</v>
          </cell>
          <cell r="Y12">
            <v>6.2</v>
          </cell>
          <cell r="Z12">
            <v>6.3</v>
          </cell>
          <cell r="AB12">
            <v>7.2</v>
          </cell>
          <cell r="AC12">
            <v>7.4700000000000006</v>
          </cell>
          <cell r="AE12">
            <v>5.6838709677419361</v>
          </cell>
          <cell r="AF12">
            <v>5.6961290322580647</v>
          </cell>
          <cell r="AH12">
            <v>7.0903225806451609</v>
          </cell>
          <cell r="AI12">
            <v>7.2892473118279577</v>
          </cell>
          <cell r="AK12">
            <v>3</v>
          </cell>
          <cell r="AL12">
            <v>4</v>
          </cell>
          <cell r="AN12">
            <v>1</v>
          </cell>
          <cell r="AO12">
            <v>1.5</v>
          </cell>
          <cell r="AQ12">
            <v>45.8</v>
          </cell>
          <cell r="AR12">
            <v>48.405000000000001</v>
          </cell>
          <cell r="AT12">
            <v>34.17</v>
          </cell>
          <cell r="AU12">
            <v>35.204999999999998</v>
          </cell>
          <cell r="AW12">
            <v>41.22</v>
          </cell>
          <cell r="AX12">
            <v>43.564500000000002</v>
          </cell>
          <cell r="AZ12">
            <v>30.531290322580645</v>
          </cell>
          <cell r="BA12">
            <v>30.890419354838709</v>
          </cell>
          <cell r="BC12">
            <v>39.922473118279569</v>
          </cell>
          <cell r="BD12">
            <v>41.734032258064516</v>
          </cell>
          <cell r="BF12">
            <v>8.5607476635514015</v>
          </cell>
          <cell r="BG12">
            <v>9.04766355140187</v>
          </cell>
          <cell r="BI12">
            <v>6.3869158878504679</v>
          </cell>
          <cell r="BJ12">
            <v>6.5803738317757015</v>
          </cell>
          <cell r="BL12">
            <v>7.7046728971962617</v>
          </cell>
          <cell r="BM12">
            <v>8.1428971962616838</v>
          </cell>
          <cell r="BO12">
            <v>5.7067832378655412</v>
          </cell>
          <cell r="BP12">
            <v>5.773910159782937</v>
          </cell>
          <cell r="BR12">
            <v>7.46214450808964</v>
          </cell>
          <cell r="BS12">
            <v>7.8007536930961718</v>
          </cell>
          <cell r="BU12">
            <v>1.5</v>
          </cell>
          <cell r="BV12">
            <v>2.5</v>
          </cell>
          <cell r="BX12">
            <v>1</v>
          </cell>
          <cell r="BY12">
            <v>1.5</v>
          </cell>
          <cell r="CA12">
            <v>44.3</v>
          </cell>
          <cell r="CB12">
            <v>46.905000000000001</v>
          </cell>
          <cell r="CD12">
            <v>34.17</v>
          </cell>
          <cell r="CE12">
            <v>35.204999999999998</v>
          </cell>
          <cell r="CG12">
            <v>39.869999999999997</v>
          </cell>
          <cell r="CH12">
            <v>42.214500000000001</v>
          </cell>
          <cell r="CJ12">
            <v>31.228064516129034</v>
          </cell>
          <cell r="CK12">
            <v>31.587193548387095</v>
          </cell>
          <cell r="CM12">
            <v>39.180537634408601</v>
          </cell>
          <cell r="CN12">
            <v>40.992096774193548</v>
          </cell>
          <cell r="CP12">
            <v>8.2803738317757016</v>
          </cell>
          <cell r="CQ12">
            <v>8.7672897196261683</v>
          </cell>
          <cell r="CS12">
            <v>6.3869158878504679</v>
          </cell>
          <cell r="CT12">
            <v>6.5803738317757015</v>
          </cell>
          <cell r="CV12">
            <v>7.4523364485981309</v>
          </cell>
          <cell r="CW12">
            <v>7.8905607476635522</v>
          </cell>
          <cell r="CY12">
            <v>5.8370214048839317</v>
          </cell>
          <cell r="CZ12">
            <v>5.9041483268013266</v>
          </cell>
          <cell r="DB12">
            <v>7.3234649783941315</v>
          </cell>
          <cell r="DC12">
            <v>7.6620741634006642</v>
          </cell>
          <cell r="DE12">
            <v>0.4</v>
          </cell>
          <cell r="DF12">
            <v>0.5</v>
          </cell>
          <cell r="DH12">
            <v>0.2</v>
          </cell>
          <cell r="DI12">
            <v>0.2</v>
          </cell>
          <cell r="DK12">
            <v>43.199999999999996</v>
          </cell>
          <cell r="DL12">
            <v>44.905000000000001</v>
          </cell>
          <cell r="DN12">
            <v>33.370000000000005</v>
          </cell>
          <cell r="DO12">
            <v>33.905000000000001</v>
          </cell>
          <cell r="DQ12">
            <v>38.879999999999995</v>
          </cell>
          <cell r="DR12">
            <v>40.414500000000004</v>
          </cell>
          <cell r="DT12">
            <v>30.526129032258076</v>
          </cell>
          <cell r="DU12">
            <v>30.54525806451613</v>
          </cell>
          <cell r="DW12">
            <v>38.232150537634411</v>
          </cell>
          <cell r="DX12">
            <v>39.345860215053762</v>
          </cell>
          <cell r="DZ12">
            <v>8.074766355140186</v>
          </cell>
          <cell r="EA12">
            <v>8.3934579439252346</v>
          </cell>
          <cell r="EC12">
            <v>6.237383177570095</v>
          </cell>
          <cell r="ED12">
            <v>6.3373831775700937</v>
          </cell>
          <cell r="EF12">
            <v>7.2672897196261674</v>
          </cell>
          <cell r="EG12">
            <v>7.5541121495327115</v>
          </cell>
          <cell r="EI12">
            <v>5.7058185107024446</v>
          </cell>
          <cell r="EJ12">
            <v>5.709394030750679</v>
          </cell>
          <cell r="EL12">
            <v>7.1461963621746563</v>
          </cell>
          <cell r="EM12">
            <v>7.3543663953371521</v>
          </cell>
          <cell r="EO12">
            <v>1.25</v>
          </cell>
          <cell r="EP12">
            <v>3</v>
          </cell>
          <cell r="ER12">
            <v>0.5</v>
          </cell>
          <cell r="ES12">
            <v>0.5</v>
          </cell>
          <cell r="EU12">
            <v>44.05</v>
          </cell>
          <cell r="EV12">
            <v>47.405000000000001</v>
          </cell>
          <cell r="EX12">
            <v>33.67</v>
          </cell>
          <cell r="EY12">
            <v>34.204999999999998</v>
          </cell>
          <cell r="FA12">
            <v>39.644999999999996</v>
          </cell>
          <cell r="FB12">
            <v>42.664500000000004</v>
          </cell>
          <cell r="FD12">
            <v>30.586129032258068</v>
          </cell>
          <cell r="FE12">
            <v>29.8388064516129</v>
          </cell>
          <cell r="FG12">
            <v>38.804193548387097</v>
          </cell>
          <cell r="FH12">
            <v>40.734032258064516</v>
          </cell>
          <cell r="FJ12">
            <v>8.2336448598130847</v>
          </cell>
          <cell r="FK12">
            <v>8.8607476635514022</v>
          </cell>
          <cell r="FM12">
            <v>6.2934579439252341</v>
          </cell>
          <cell r="FN12">
            <v>6.3934579439252337</v>
          </cell>
          <cell r="FP12">
            <v>7.4102803738317755</v>
          </cell>
          <cell r="FQ12">
            <v>7.974672897196263</v>
          </cell>
          <cell r="FS12">
            <v>5.717033463973471</v>
          </cell>
          <cell r="FT12">
            <v>5.5773470003014767</v>
          </cell>
          <cell r="FV12">
            <v>7.2531202894181499</v>
          </cell>
          <cell r="FW12">
            <v>7.6138378052457041</v>
          </cell>
          <cell r="GA12">
            <v>45.8</v>
          </cell>
          <cell r="GB12">
            <v>30.531290322580645</v>
          </cell>
          <cell r="GC12">
            <v>41.22</v>
          </cell>
          <cell r="GE12">
            <v>44.3</v>
          </cell>
          <cell r="GF12">
            <v>31.228064516129034</v>
          </cell>
          <cell r="GG12">
            <v>39.869999999999997</v>
          </cell>
          <cell r="GI12">
            <v>43.199999999999996</v>
          </cell>
          <cell r="GJ12">
            <v>30.526129032258076</v>
          </cell>
          <cell r="GK12">
            <v>38.879999999999995</v>
          </cell>
          <cell r="GM12">
            <v>44.05</v>
          </cell>
          <cell r="GN12">
            <v>30.586129032258068</v>
          </cell>
          <cell r="GO12">
            <v>39.644999999999996</v>
          </cell>
          <cell r="GQ12">
            <v>48.405000000000001</v>
          </cell>
          <cell r="GR12">
            <v>30.890419354838709</v>
          </cell>
          <cell r="GS12">
            <v>43.564500000000002</v>
          </cell>
          <cell r="GU12">
            <v>46.905000000000001</v>
          </cell>
          <cell r="GV12">
            <v>31.587193548387095</v>
          </cell>
          <cell r="GW12">
            <v>42.214500000000001</v>
          </cell>
          <cell r="GY12">
            <v>44.905000000000001</v>
          </cell>
          <cell r="GZ12">
            <v>30.54525806451613</v>
          </cell>
          <cell r="HA12">
            <v>40.414500000000004</v>
          </cell>
          <cell r="HC12">
            <v>47.405000000000001</v>
          </cell>
          <cell r="HD12">
            <v>29.8388064516129</v>
          </cell>
          <cell r="HE12">
            <v>42.664500000000004</v>
          </cell>
          <cell r="HG12">
            <v>47.102499999999999</v>
          </cell>
          <cell r="HH12">
            <v>30.710854838709679</v>
          </cell>
          <cell r="HI12">
            <v>42.392250000000004</v>
          </cell>
          <cell r="HK12">
            <v>45.602499999999999</v>
          </cell>
          <cell r="HL12">
            <v>31.407629032258065</v>
          </cell>
          <cell r="HM12">
            <v>41.042249999999996</v>
          </cell>
          <cell r="HO12">
            <v>44.052499999999995</v>
          </cell>
          <cell r="HP12">
            <v>30.535693548387101</v>
          </cell>
          <cell r="HQ12">
            <v>39.64725</v>
          </cell>
          <cell r="HS12">
            <v>45.727499999999999</v>
          </cell>
          <cell r="HT12">
            <v>30.212467741935484</v>
          </cell>
          <cell r="HU12">
            <v>41.15475</v>
          </cell>
        </row>
        <row r="13">
          <cell r="A13">
            <v>38078</v>
          </cell>
          <cell r="B13">
            <v>4.9000000000000004</v>
          </cell>
          <cell r="C13">
            <v>-0.104</v>
          </cell>
          <cell r="D13">
            <v>30</v>
          </cell>
          <cell r="E13">
            <v>22</v>
          </cell>
          <cell r="G13">
            <v>39.200000000000003</v>
          </cell>
          <cell r="H13">
            <v>40.670000000000009</v>
          </cell>
          <cell r="J13">
            <v>33.708053691275168</v>
          </cell>
          <cell r="K13">
            <v>34.990604026845645</v>
          </cell>
          <cell r="M13">
            <v>35.28</v>
          </cell>
          <cell r="N13">
            <v>36.603000000000009</v>
          </cell>
          <cell r="P13">
            <v>32.869682326621927</v>
          </cell>
          <cell r="Q13">
            <v>34.130659507829982</v>
          </cell>
          <cell r="S13">
            <v>36.393005219985085</v>
          </cell>
          <cell r="T13">
            <v>37.767197613721116</v>
          </cell>
          <cell r="V13">
            <v>8</v>
          </cell>
          <cell r="W13">
            <v>8.3000000000000007</v>
          </cell>
          <cell r="Y13">
            <v>6.8791946308724832</v>
          </cell>
          <cell r="Z13">
            <v>7.1409395973154366</v>
          </cell>
          <cell r="AB13">
            <v>7.1999999999999993</v>
          </cell>
          <cell r="AC13">
            <v>7.4700000000000015</v>
          </cell>
          <cell r="AE13">
            <v>6.7080984340044747</v>
          </cell>
          <cell r="AF13">
            <v>6.9654407158836698</v>
          </cell>
          <cell r="AH13">
            <v>7.4271439224459348</v>
          </cell>
          <cell r="AI13">
            <v>7.707591349739003</v>
          </cell>
          <cell r="AK13">
            <v>3</v>
          </cell>
          <cell r="AL13">
            <v>4</v>
          </cell>
          <cell r="AN13">
            <v>1</v>
          </cell>
          <cell r="AO13">
            <v>1.5</v>
          </cell>
          <cell r="AQ13">
            <v>42.2</v>
          </cell>
          <cell r="AR13">
            <v>44.670000000000009</v>
          </cell>
          <cell r="AT13">
            <v>34.708053691275168</v>
          </cell>
          <cell r="AU13">
            <v>36.490604026845645</v>
          </cell>
          <cell r="AW13">
            <v>37.980000000000004</v>
          </cell>
          <cell r="AX13">
            <v>40.20300000000001</v>
          </cell>
          <cell r="AZ13">
            <v>32.963015659955254</v>
          </cell>
          <cell r="BA13">
            <v>34.510659507829978</v>
          </cell>
          <cell r="BC13">
            <v>38.370782997762866</v>
          </cell>
          <cell r="BD13">
            <v>40.489419835943337</v>
          </cell>
          <cell r="BF13">
            <v>8.612244897959183</v>
          </cell>
          <cell r="BG13">
            <v>9.1163265306122465</v>
          </cell>
          <cell r="BI13">
            <v>7.0832762635255442</v>
          </cell>
          <cell r="BJ13">
            <v>7.447062046295029</v>
          </cell>
          <cell r="BL13">
            <v>7.7510204081632654</v>
          </cell>
          <cell r="BM13">
            <v>8.2046938775510228</v>
          </cell>
          <cell r="BO13">
            <v>6.7271460530520919</v>
          </cell>
          <cell r="BP13">
            <v>7.0429917362918317</v>
          </cell>
          <cell r="BR13">
            <v>7.8307720403597685</v>
          </cell>
          <cell r="BS13">
            <v>8.2631469052945583</v>
          </cell>
          <cell r="BU13">
            <v>1.5</v>
          </cell>
          <cell r="BV13">
            <v>2.5</v>
          </cell>
          <cell r="BX13">
            <v>1</v>
          </cell>
          <cell r="BY13">
            <v>1.5</v>
          </cell>
          <cell r="CA13">
            <v>40.700000000000003</v>
          </cell>
          <cell r="CB13">
            <v>43.170000000000009</v>
          </cell>
          <cell r="CD13">
            <v>34.708053691275168</v>
          </cell>
          <cell r="CE13">
            <v>36.490604026845645</v>
          </cell>
          <cell r="CG13">
            <v>36.630000000000003</v>
          </cell>
          <cell r="CH13">
            <v>38.853000000000009</v>
          </cell>
          <cell r="CJ13">
            <v>33.683015659955259</v>
          </cell>
          <cell r="CK13">
            <v>35.230659507829984</v>
          </cell>
          <cell r="CM13">
            <v>37.637449664429532</v>
          </cell>
          <cell r="CN13">
            <v>39.756086502610003</v>
          </cell>
          <cell r="CP13">
            <v>8.3061224489795915</v>
          </cell>
          <cell r="CQ13">
            <v>8.810204081632655</v>
          </cell>
          <cell r="CS13">
            <v>7.0832762635255442</v>
          </cell>
          <cell r="CT13">
            <v>7.447062046295029</v>
          </cell>
          <cell r="CV13">
            <v>7.4755102040816324</v>
          </cell>
          <cell r="CW13">
            <v>7.9291836734693888</v>
          </cell>
          <cell r="CY13">
            <v>6.8740848285622977</v>
          </cell>
          <cell r="CZ13">
            <v>7.1899305118020367</v>
          </cell>
          <cell r="DB13">
            <v>7.6811121764141896</v>
          </cell>
          <cell r="DC13">
            <v>8.1134870413489804</v>
          </cell>
          <cell r="DE13">
            <v>0.4</v>
          </cell>
          <cell r="DF13">
            <v>0.5</v>
          </cell>
          <cell r="DH13">
            <v>0.2</v>
          </cell>
          <cell r="DI13">
            <v>0.2</v>
          </cell>
          <cell r="DK13">
            <v>39.6</v>
          </cell>
          <cell r="DL13">
            <v>41.170000000000009</v>
          </cell>
          <cell r="DN13">
            <v>33.908053691275171</v>
          </cell>
          <cell r="DO13">
            <v>35.190604026845648</v>
          </cell>
          <cell r="DQ13">
            <v>35.64</v>
          </cell>
          <cell r="DR13">
            <v>37.053000000000011</v>
          </cell>
          <cell r="DT13">
            <v>32.984348993288592</v>
          </cell>
          <cell r="DU13">
            <v>34.197326174496652</v>
          </cell>
          <cell r="DW13">
            <v>36.690782997762867</v>
          </cell>
          <cell r="DX13">
            <v>38.11386428038778</v>
          </cell>
          <cell r="DZ13">
            <v>8.0816326530612237</v>
          </cell>
          <cell r="EA13">
            <v>8.4020408163265312</v>
          </cell>
          <cell r="EC13">
            <v>6.9200109574030959</v>
          </cell>
          <cell r="ED13">
            <v>7.1817559238460502</v>
          </cell>
          <cell r="EF13">
            <v>7.2734693877551013</v>
          </cell>
          <cell r="EG13">
            <v>7.5618367346938795</v>
          </cell>
          <cell r="EI13">
            <v>6.7314997945486921</v>
          </cell>
          <cell r="EJ13">
            <v>6.979046158060541</v>
          </cell>
          <cell r="EL13">
            <v>7.4879148975026251</v>
          </cell>
          <cell r="EM13">
            <v>7.7783396490587302</v>
          </cell>
          <cell r="EO13">
            <v>1.25</v>
          </cell>
          <cell r="EP13">
            <v>3</v>
          </cell>
          <cell r="ER13">
            <v>0.5</v>
          </cell>
          <cell r="ES13">
            <v>0.5</v>
          </cell>
          <cell r="EU13">
            <v>40.450000000000003</v>
          </cell>
          <cell r="EV13">
            <v>43.670000000000009</v>
          </cell>
          <cell r="EX13">
            <v>34.208053691275168</v>
          </cell>
          <cell r="EY13">
            <v>35.490604026845645</v>
          </cell>
          <cell r="FA13">
            <v>36.405000000000001</v>
          </cell>
          <cell r="FB13">
            <v>39.303000000000011</v>
          </cell>
          <cell r="FD13">
            <v>33.036348993288591</v>
          </cell>
          <cell r="FE13">
            <v>33.45732617449665</v>
          </cell>
          <cell r="FG13">
            <v>37.259671886651752</v>
          </cell>
          <cell r="FH13">
            <v>39.489419835943337</v>
          </cell>
          <cell r="FJ13">
            <v>8.2551020408163271</v>
          </cell>
          <cell r="FK13">
            <v>8.9122448979591855</v>
          </cell>
          <cell r="FM13">
            <v>6.9812354471990137</v>
          </cell>
          <cell r="FN13">
            <v>7.242980413641968</v>
          </cell>
          <cell r="FP13">
            <v>7.4295918367346934</v>
          </cell>
          <cell r="FQ13">
            <v>8.0210204081632668</v>
          </cell>
          <cell r="FS13">
            <v>6.7421120394466509</v>
          </cell>
          <cell r="FT13">
            <v>6.8280257498972752</v>
          </cell>
          <cell r="FV13">
            <v>7.6040146707452552</v>
          </cell>
          <cell r="FW13">
            <v>8.0590652726414973</v>
          </cell>
          <cell r="GA13">
            <v>42.2</v>
          </cell>
          <cell r="GB13">
            <v>32.963015659955254</v>
          </cell>
          <cell r="GC13">
            <v>37.980000000000004</v>
          </cell>
          <cell r="GE13">
            <v>40.700000000000003</v>
          </cell>
          <cell r="GF13">
            <v>33.683015659955259</v>
          </cell>
          <cell r="GG13">
            <v>36.630000000000003</v>
          </cell>
          <cell r="GI13">
            <v>39.6</v>
          </cell>
          <cell r="GJ13">
            <v>32.984348993288592</v>
          </cell>
          <cell r="GK13">
            <v>35.64</v>
          </cell>
          <cell r="GM13">
            <v>40.450000000000003</v>
          </cell>
          <cell r="GN13">
            <v>33.036348993288591</v>
          </cell>
          <cell r="GO13">
            <v>36.405000000000001</v>
          </cell>
          <cell r="GQ13">
            <v>44.670000000000009</v>
          </cell>
          <cell r="GR13">
            <v>34.510659507829978</v>
          </cell>
          <cell r="GS13">
            <v>40.20300000000001</v>
          </cell>
          <cell r="GU13">
            <v>43.170000000000009</v>
          </cell>
          <cell r="GV13">
            <v>35.230659507829984</v>
          </cell>
          <cell r="GW13">
            <v>38.853000000000009</v>
          </cell>
          <cell r="GY13">
            <v>41.170000000000009</v>
          </cell>
          <cell r="GZ13">
            <v>34.197326174496652</v>
          </cell>
          <cell r="HA13">
            <v>37.053000000000011</v>
          </cell>
          <cell r="HC13">
            <v>43.670000000000009</v>
          </cell>
          <cell r="HD13">
            <v>33.45732617449665</v>
          </cell>
          <cell r="HE13">
            <v>39.303000000000011</v>
          </cell>
          <cell r="HG13">
            <v>43.435000000000002</v>
          </cell>
          <cell r="HH13">
            <v>33.736837583892616</v>
          </cell>
          <cell r="HI13">
            <v>39.091500000000011</v>
          </cell>
          <cell r="HK13">
            <v>41.935000000000002</v>
          </cell>
          <cell r="HL13">
            <v>34.456837583892622</v>
          </cell>
          <cell r="HM13">
            <v>37.741500000000002</v>
          </cell>
          <cell r="HO13">
            <v>40.385000000000005</v>
          </cell>
          <cell r="HP13">
            <v>33.590837583892622</v>
          </cell>
          <cell r="HQ13">
            <v>36.346500000000006</v>
          </cell>
          <cell r="HS13">
            <v>42.06</v>
          </cell>
          <cell r="HT13">
            <v>33.246837583892621</v>
          </cell>
          <cell r="HU13">
            <v>37.854000000000006</v>
          </cell>
        </row>
        <row r="14">
          <cell r="A14">
            <v>38108</v>
          </cell>
          <cell r="B14">
            <v>4.82</v>
          </cell>
          <cell r="C14">
            <v>-6.4000000000000001E-2</v>
          </cell>
          <cell r="D14">
            <v>31</v>
          </cell>
          <cell r="E14">
            <v>20</v>
          </cell>
          <cell r="G14">
            <v>41.933999999999997</v>
          </cell>
          <cell r="H14">
            <v>44.826000000000008</v>
          </cell>
          <cell r="J14">
            <v>33.573434125269976</v>
          </cell>
          <cell r="K14">
            <v>34.812267818574519</v>
          </cell>
          <cell r="M14">
            <v>37.740600000000001</v>
          </cell>
          <cell r="N14">
            <v>40.34340000000001</v>
          </cell>
          <cell r="P14">
            <v>30.61609060126802</v>
          </cell>
          <cell r="Q14">
            <v>30.886948205949974</v>
          </cell>
          <cell r="S14">
            <v>37.169376436981814</v>
          </cell>
          <cell r="T14">
            <v>39.119249401983332</v>
          </cell>
          <cell r="V14">
            <v>8.6999999999999993</v>
          </cell>
          <cell r="W14">
            <v>9.3000000000000007</v>
          </cell>
          <cell r="Y14">
            <v>6.9654427645788335</v>
          </cell>
          <cell r="Z14">
            <v>7.222462203023758</v>
          </cell>
          <cell r="AB14">
            <v>7.83</v>
          </cell>
          <cell r="AC14">
            <v>8.370000000000001</v>
          </cell>
          <cell r="AE14">
            <v>6.3518860168605844</v>
          </cell>
          <cell r="AF14">
            <v>6.4080805406535211</v>
          </cell>
          <cell r="AH14">
            <v>7.7114888873406251</v>
          </cell>
          <cell r="AI14">
            <v>8.1160268468845089</v>
          </cell>
          <cell r="AK14">
            <v>4</v>
          </cell>
          <cell r="AL14">
            <v>5</v>
          </cell>
          <cell r="AN14">
            <v>1</v>
          </cell>
          <cell r="AO14">
            <v>1.5</v>
          </cell>
          <cell r="AQ14">
            <v>45.933999999999997</v>
          </cell>
          <cell r="AR14">
            <v>49.826000000000008</v>
          </cell>
          <cell r="AT14">
            <v>34.573434125269976</v>
          </cell>
          <cell r="AU14">
            <v>36.312267818574519</v>
          </cell>
          <cell r="AW14">
            <v>41.340600000000002</v>
          </cell>
          <cell r="AX14">
            <v>44.84340000000001</v>
          </cell>
          <cell r="AZ14">
            <v>29.770929310945441</v>
          </cell>
          <cell r="BA14">
            <v>30.257915947885458</v>
          </cell>
          <cell r="BC14">
            <v>39.459699017626974</v>
          </cell>
          <cell r="BD14">
            <v>42.124625746069356</v>
          </cell>
          <cell r="BF14">
            <v>9.5298755186721973</v>
          </cell>
          <cell r="BG14">
            <v>10.33734439834025</v>
          </cell>
          <cell r="BI14">
            <v>7.1729116442468825</v>
          </cell>
          <cell r="BJ14">
            <v>7.5336655225258333</v>
          </cell>
          <cell r="BL14">
            <v>8.5768879668049784</v>
          </cell>
          <cell r="BM14">
            <v>9.3036099585062253</v>
          </cell>
          <cell r="BO14">
            <v>6.1765413508185558</v>
          </cell>
          <cell r="BP14">
            <v>6.2775759227978121</v>
          </cell>
          <cell r="BR14">
            <v>8.1866595472255135</v>
          </cell>
          <cell r="BS14">
            <v>8.7395489099728945</v>
          </cell>
          <cell r="BU14">
            <v>2</v>
          </cell>
          <cell r="BV14">
            <v>3.5</v>
          </cell>
          <cell r="BX14">
            <v>1</v>
          </cell>
          <cell r="BY14">
            <v>1.5</v>
          </cell>
          <cell r="CA14">
            <v>43.933999999999997</v>
          </cell>
          <cell r="CB14">
            <v>48.326000000000008</v>
          </cell>
          <cell r="CD14">
            <v>34.573434125269976</v>
          </cell>
          <cell r="CE14">
            <v>36.312267818574519</v>
          </cell>
          <cell r="CG14">
            <v>39.540599999999998</v>
          </cell>
          <cell r="CH14">
            <v>43.493400000000008</v>
          </cell>
          <cell r="CJ14">
            <v>31.04834866578415</v>
          </cell>
          <cell r="CK14">
            <v>31.215980464014493</v>
          </cell>
          <cell r="CM14">
            <v>38.599483963863534</v>
          </cell>
          <cell r="CN14">
            <v>41.479464455746772</v>
          </cell>
          <cell r="CP14">
            <v>9.1149377593360992</v>
          </cell>
          <cell r="CQ14">
            <v>10.026141078838176</v>
          </cell>
          <cell r="CS14">
            <v>7.1729116442468825</v>
          </cell>
          <cell r="CT14">
            <v>7.5336655225258333</v>
          </cell>
          <cell r="CV14">
            <v>8.2034439834024884</v>
          </cell>
          <cell r="CW14">
            <v>9.0235269709543573</v>
          </cell>
          <cell r="CY14">
            <v>6.4415661132332263</v>
          </cell>
          <cell r="CZ14">
            <v>6.4763444946088153</v>
          </cell>
          <cell r="DB14">
            <v>8.0081916937476212</v>
          </cell>
          <cell r="DC14">
            <v>8.6056980198644748</v>
          </cell>
          <cell r="DE14">
            <v>0.4</v>
          </cell>
          <cell r="DF14">
            <v>0.5</v>
          </cell>
          <cell r="DH14">
            <v>0.2</v>
          </cell>
          <cell r="DI14">
            <v>0.2</v>
          </cell>
          <cell r="DK14">
            <v>42.333999999999996</v>
          </cell>
          <cell r="DL14">
            <v>45.326000000000008</v>
          </cell>
          <cell r="DN14">
            <v>33.773434125269979</v>
          </cell>
          <cell r="DO14">
            <v>35.012267818574522</v>
          </cell>
          <cell r="DQ14">
            <v>38.1006</v>
          </cell>
          <cell r="DR14">
            <v>40.793400000000005</v>
          </cell>
          <cell r="DT14">
            <v>30.702542214171256</v>
          </cell>
          <cell r="DU14">
            <v>30.909528851111276</v>
          </cell>
          <cell r="DW14">
            <v>37.455397942358161</v>
          </cell>
          <cell r="DX14">
            <v>39.448281660047847</v>
          </cell>
          <cell r="DZ14">
            <v>8.7829875518672189</v>
          </cell>
          <cell r="EA14">
            <v>9.4037344398340252</v>
          </cell>
          <cell r="EC14">
            <v>7.0069365405124433</v>
          </cell>
          <cell r="ED14">
            <v>7.2639559789573696</v>
          </cell>
          <cell r="EF14">
            <v>7.9046887966804977</v>
          </cell>
          <cell r="EG14">
            <v>8.4633609958506231</v>
          </cell>
          <cell r="EI14">
            <v>6.3698220361351146</v>
          </cell>
          <cell r="EJ14">
            <v>6.412765321807318</v>
          </cell>
          <cell r="EL14">
            <v>7.7708294486220248</v>
          </cell>
          <cell r="EM14">
            <v>8.1842908008398023</v>
          </cell>
          <cell r="EO14">
            <v>1.75</v>
          </cell>
          <cell r="EP14">
            <v>3.5</v>
          </cell>
          <cell r="ER14">
            <v>0.5</v>
          </cell>
          <cell r="ES14">
            <v>0.5</v>
          </cell>
          <cell r="EU14">
            <v>43.683999999999997</v>
          </cell>
          <cell r="EV14">
            <v>48.326000000000008</v>
          </cell>
          <cell r="EX14">
            <v>34.073434125269976</v>
          </cell>
          <cell r="EY14">
            <v>35.312267818574519</v>
          </cell>
          <cell r="FA14">
            <v>39.315599999999996</v>
          </cell>
          <cell r="FB14">
            <v>43.493400000000008</v>
          </cell>
          <cell r="FD14">
            <v>30.35318737546157</v>
          </cell>
          <cell r="FE14">
            <v>29.506303044659653</v>
          </cell>
          <cell r="FG14">
            <v>38.207010845583966</v>
          </cell>
          <cell r="FH14">
            <v>40.909571982628499</v>
          </cell>
          <cell r="FJ14">
            <v>9.0630705394190869</v>
          </cell>
          <cell r="FK14">
            <v>10.026141078838176</v>
          </cell>
          <cell r="FM14">
            <v>7.069177204412858</v>
          </cell>
          <cell r="FN14">
            <v>7.3261966428577834</v>
          </cell>
          <cell r="FP14">
            <v>8.1567634854771764</v>
          </cell>
          <cell r="FQ14">
            <v>9.0235269709543573</v>
          </cell>
          <cell r="FS14">
            <v>6.2973417791414041</v>
          </cell>
          <cell r="FT14">
            <v>6.1216396358215039</v>
          </cell>
          <cell r="FV14">
            <v>7.926765735598333</v>
          </cell>
          <cell r="FW14">
            <v>8.4874630669353728</v>
          </cell>
          <cell r="GA14">
            <v>45.933999999999997</v>
          </cell>
          <cell r="GB14">
            <v>29.770929310945441</v>
          </cell>
          <cell r="GC14">
            <v>41.340600000000002</v>
          </cell>
          <cell r="GE14">
            <v>43.933999999999997</v>
          </cell>
          <cell r="GF14">
            <v>31.04834866578415</v>
          </cell>
          <cell r="GG14">
            <v>39.540599999999998</v>
          </cell>
          <cell r="GI14">
            <v>42.333999999999996</v>
          </cell>
          <cell r="GJ14">
            <v>30.702542214171256</v>
          </cell>
          <cell r="GK14">
            <v>38.1006</v>
          </cell>
          <cell r="GM14">
            <v>43.683999999999997</v>
          </cell>
          <cell r="GN14">
            <v>30.35318737546157</v>
          </cell>
          <cell r="GO14">
            <v>39.315599999999996</v>
          </cell>
          <cell r="GQ14">
            <v>49.826000000000008</v>
          </cell>
          <cell r="GR14">
            <v>30.257915947885458</v>
          </cell>
          <cell r="GS14">
            <v>44.84340000000001</v>
          </cell>
          <cell r="GU14">
            <v>48.326000000000008</v>
          </cell>
          <cell r="GV14">
            <v>31.215980464014493</v>
          </cell>
          <cell r="GW14">
            <v>43.493400000000008</v>
          </cell>
          <cell r="GY14">
            <v>45.326000000000008</v>
          </cell>
          <cell r="GZ14">
            <v>30.909528851111276</v>
          </cell>
          <cell r="HA14">
            <v>40.793400000000005</v>
          </cell>
          <cell r="HC14">
            <v>48.326000000000008</v>
          </cell>
          <cell r="HD14">
            <v>29.506303044659653</v>
          </cell>
          <cell r="HE14">
            <v>43.493400000000008</v>
          </cell>
          <cell r="HG14">
            <v>47.88</v>
          </cell>
          <cell r="HH14">
            <v>30.014422629415449</v>
          </cell>
          <cell r="HI14">
            <v>43.092000000000006</v>
          </cell>
          <cell r="HK14">
            <v>46.13</v>
          </cell>
          <cell r="HL14">
            <v>31.13216456489932</v>
          </cell>
          <cell r="HM14">
            <v>41.517000000000003</v>
          </cell>
          <cell r="HO14">
            <v>43.83</v>
          </cell>
          <cell r="HP14">
            <v>30.806035532641268</v>
          </cell>
          <cell r="HQ14">
            <v>39.447000000000003</v>
          </cell>
          <cell r="HS14">
            <v>46.005000000000003</v>
          </cell>
          <cell r="HT14">
            <v>29.929745210060609</v>
          </cell>
          <cell r="HU14">
            <v>41.404499999999999</v>
          </cell>
        </row>
        <row r="15">
          <cell r="A15">
            <v>38139</v>
          </cell>
          <cell r="B15">
            <v>4.82</v>
          </cell>
          <cell r="C15">
            <v>-6.9000000000000006E-2</v>
          </cell>
          <cell r="D15">
            <v>30</v>
          </cell>
          <cell r="E15">
            <v>22</v>
          </cell>
          <cell r="G15">
            <v>43.38</v>
          </cell>
          <cell r="H15">
            <v>45.308000000000007</v>
          </cell>
          <cell r="J15">
            <v>31.734732824427478</v>
          </cell>
          <cell r="K15">
            <v>34.494274809160302</v>
          </cell>
          <cell r="M15">
            <v>39.042000000000002</v>
          </cell>
          <cell r="N15">
            <v>40.777200000000008</v>
          </cell>
          <cell r="P15">
            <v>27.837523664122138</v>
          </cell>
          <cell r="Q15">
            <v>31.143381374045795</v>
          </cell>
          <cell r="S15">
            <v>37.427974554707383</v>
          </cell>
          <cell r="T15">
            <v>39.780984902459714</v>
          </cell>
          <cell r="V15">
            <v>9</v>
          </cell>
          <cell r="W15">
            <v>9.4</v>
          </cell>
          <cell r="Y15">
            <v>6.5839694656488543</v>
          </cell>
          <cell r="Z15">
            <v>7.1564885496183201</v>
          </cell>
          <cell r="AB15">
            <v>8.1</v>
          </cell>
          <cell r="AC15">
            <v>8.4600000000000009</v>
          </cell>
          <cell r="AE15">
            <v>5.7754198473282443</v>
          </cell>
          <cell r="AF15">
            <v>6.4612824427480895</v>
          </cell>
          <cell r="AH15">
            <v>7.7651399491094155</v>
          </cell>
          <cell r="AI15">
            <v>8.253316369804919</v>
          </cell>
          <cell r="AK15">
            <v>4</v>
          </cell>
          <cell r="AL15">
            <v>5</v>
          </cell>
          <cell r="AN15">
            <v>1</v>
          </cell>
          <cell r="AO15">
            <v>2</v>
          </cell>
          <cell r="AQ15">
            <v>47.38</v>
          </cell>
          <cell r="AR15">
            <v>50.308000000000007</v>
          </cell>
          <cell r="AT15">
            <v>32.734732824427482</v>
          </cell>
          <cell r="AU15">
            <v>36.494274809160302</v>
          </cell>
          <cell r="AW15">
            <v>42.642000000000003</v>
          </cell>
          <cell r="AX15">
            <v>45.277200000000008</v>
          </cell>
          <cell r="AZ15">
            <v>27.450856997455467</v>
          </cell>
          <cell r="BA15">
            <v>31.810048040712459</v>
          </cell>
          <cell r="BC15">
            <v>39.894641221374052</v>
          </cell>
          <cell r="BD15">
            <v>43.247651569126376</v>
          </cell>
          <cell r="BF15">
            <v>9.8298755186721998</v>
          </cell>
          <cell r="BG15">
            <v>10.437344398340249</v>
          </cell>
          <cell r="BI15">
            <v>6.7914383453169043</v>
          </cell>
          <cell r="BJ15">
            <v>7.5714263089544191</v>
          </cell>
          <cell r="BL15">
            <v>8.8468879668049798</v>
          </cell>
          <cell r="BM15">
            <v>9.3936099585062252</v>
          </cell>
          <cell r="BO15">
            <v>5.6951985471899302</v>
          </cell>
          <cell r="BP15">
            <v>6.5995950291934555</v>
          </cell>
          <cell r="BR15">
            <v>8.2768965189572707</v>
          </cell>
          <cell r="BS15">
            <v>8.9725418193208242</v>
          </cell>
          <cell r="BU15">
            <v>2</v>
          </cell>
          <cell r="BV15">
            <v>4</v>
          </cell>
          <cell r="BX15">
            <v>1</v>
          </cell>
          <cell r="BY15">
            <v>1.5</v>
          </cell>
          <cell r="CA15">
            <v>45.38</v>
          </cell>
          <cell r="CB15">
            <v>49.308000000000007</v>
          </cell>
          <cell r="CD15">
            <v>32.734732824427482</v>
          </cell>
          <cell r="CE15">
            <v>35.994274809160302</v>
          </cell>
          <cell r="CG15">
            <v>40.842000000000006</v>
          </cell>
          <cell r="CH15">
            <v>44.377200000000009</v>
          </cell>
          <cell r="CJ15">
            <v>28.410856997455468</v>
          </cell>
          <cell r="CK15">
            <v>31.523381374045794</v>
          </cell>
          <cell r="CM15">
            <v>38.91686344359627</v>
          </cell>
          <cell r="CN15">
            <v>42.503207124681929</v>
          </cell>
          <cell r="CP15">
            <v>9.4149377593360999</v>
          </cell>
          <cell r="CQ15">
            <v>10.2298755186722</v>
          </cell>
          <cell r="CS15">
            <v>6.7914383453169043</v>
          </cell>
          <cell r="CT15">
            <v>7.4676918691203946</v>
          </cell>
          <cell r="CV15">
            <v>8.4734439834024897</v>
          </cell>
          <cell r="CW15">
            <v>9.206887966804981</v>
          </cell>
          <cell r="CY15">
            <v>5.8943686716712582</v>
          </cell>
          <cell r="CZ15">
            <v>6.5401206170219481</v>
          </cell>
          <cell r="DB15">
            <v>8.0740380588374006</v>
          </cell>
          <cell r="DC15">
            <v>8.8180927644568303</v>
          </cell>
          <cell r="DE15">
            <v>0.4</v>
          </cell>
          <cell r="DF15">
            <v>0.5</v>
          </cell>
          <cell r="DH15">
            <v>0.2</v>
          </cell>
          <cell r="DI15">
            <v>0.2</v>
          </cell>
          <cell r="DK15">
            <v>43.78</v>
          </cell>
          <cell r="DL15">
            <v>45.808000000000007</v>
          </cell>
          <cell r="DN15">
            <v>31.934732824427478</v>
          </cell>
          <cell r="DO15">
            <v>34.694274809160305</v>
          </cell>
          <cell r="DQ15">
            <v>39.402000000000001</v>
          </cell>
          <cell r="DR15">
            <v>41.227200000000011</v>
          </cell>
          <cell r="DT15">
            <v>27.952190330788799</v>
          </cell>
          <cell r="DU15">
            <v>31.210048040712461</v>
          </cell>
          <cell r="DW15">
            <v>37.725752332485158</v>
          </cell>
          <cell r="DX15">
            <v>40.127651569126385</v>
          </cell>
          <cell r="DZ15">
            <v>9.0829875518672196</v>
          </cell>
          <cell r="EA15">
            <v>9.5037344398340267</v>
          </cell>
          <cell r="EC15">
            <v>6.6254632415824641</v>
          </cell>
          <cell r="ED15">
            <v>7.19798232555193</v>
          </cell>
          <cell r="EF15">
            <v>8.1746887966804973</v>
          </cell>
          <cell r="EG15">
            <v>8.5533609958506247</v>
          </cell>
          <cell r="EI15">
            <v>5.7992096121968455</v>
          </cell>
          <cell r="EJ15">
            <v>6.4751137013926261</v>
          </cell>
          <cell r="EL15">
            <v>7.8269195710550115</v>
          </cell>
          <cell r="EM15">
            <v>8.3252389147565111</v>
          </cell>
          <cell r="EO15">
            <v>1.75</v>
          </cell>
          <cell r="EP15">
            <v>4</v>
          </cell>
          <cell r="ER15">
            <v>0.5</v>
          </cell>
          <cell r="ES15">
            <v>0.5</v>
          </cell>
          <cell r="EU15">
            <v>45.13</v>
          </cell>
          <cell r="EV15">
            <v>49.308000000000007</v>
          </cell>
          <cell r="EX15">
            <v>32.234732824427482</v>
          </cell>
          <cell r="EY15">
            <v>34.994274809160302</v>
          </cell>
          <cell r="FA15">
            <v>40.617000000000004</v>
          </cell>
          <cell r="FB15">
            <v>44.377200000000009</v>
          </cell>
          <cell r="FD15">
            <v>27.7641903307888</v>
          </cell>
          <cell r="FE15">
            <v>29.990048040712459</v>
          </cell>
          <cell r="FG15">
            <v>38.53908566581849</v>
          </cell>
          <cell r="FH15">
            <v>41.992096013570823</v>
          </cell>
          <cell r="FJ15">
            <v>9.3630705394190876</v>
          </cell>
          <cell r="FK15">
            <v>10.2298755186722</v>
          </cell>
          <cell r="FM15">
            <v>6.6877039054828797</v>
          </cell>
          <cell r="FN15">
            <v>7.2602229894523447</v>
          </cell>
          <cell r="FP15">
            <v>8.4267634854771796</v>
          </cell>
          <cell r="FQ15">
            <v>9.206887966804981</v>
          </cell>
          <cell r="FS15">
            <v>5.7602054628192532</v>
          </cell>
          <cell r="FT15">
            <v>6.2220016681976054</v>
          </cell>
          <cell r="FV15">
            <v>7.9956609265183589</v>
          </cell>
          <cell r="FW15">
            <v>8.7120531148487181</v>
          </cell>
          <cell r="GA15">
            <v>47.38</v>
          </cell>
          <cell r="GB15">
            <v>27.450856997455467</v>
          </cell>
          <cell r="GC15">
            <v>42.642000000000003</v>
          </cell>
          <cell r="GE15">
            <v>45.38</v>
          </cell>
          <cell r="GF15">
            <v>28.410856997455468</v>
          </cell>
          <cell r="GG15">
            <v>40.842000000000006</v>
          </cell>
          <cell r="GI15">
            <v>43.78</v>
          </cell>
          <cell r="GJ15">
            <v>27.952190330788799</v>
          </cell>
          <cell r="GK15">
            <v>39.402000000000001</v>
          </cell>
          <cell r="GM15">
            <v>45.13</v>
          </cell>
          <cell r="GN15">
            <v>27.7641903307888</v>
          </cell>
          <cell r="GO15">
            <v>40.617000000000004</v>
          </cell>
          <cell r="GQ15">
            <v>50.308000000000007</v>
          </cell>
          <cell r="GR15">
            <v>31.810048040712459</v>
          </cell>
          <cell r="GS15">
            <v>45.277200000000008</v>
          </cell>
          <cell r="GU15">
            <v>49.308000000000007</v>
          </cell>
          <cell r="GV15">
            <v>31.523381374045794</v>
          </cell>
          <cell r="GW15">
            <v>44.377200000000009</v>
          </cell>
          <cell r="GY15">
            <v>45.808000000000007</v>
          </cell>
          <cell r="GZ15">
            <v>31.210048040712461</v>
          </cell>
          <cell r="HA15">
            <v>41.227200000000011</v>
          </cell>
          <cell r="HC15">
            <v>49.308000000000007</v>
          </cell>
          <cell r="HD15">
            <v>29.990048040712459</v>
          </cell>
          <cell r="HE15">
            <v>44.377200000000009</v>
          </cell>
          <cell r="HG15">
            <v>48.844000000000008</v>
          </cell>
          <cell r="HH15">
            <v>29.630452519083963</v>
          </cell>
          <cell r="HI15">
            <v>43.959600000000009</v>
          </cell>
          <cell r="HK15">
            <v>47.344000000000008</v>
          </cell>
          <cell r="HL15">
            <v>29.967119185750633</v>
          </cell>
          <cell r="HM15">
            <v>42.609600000000007</v>
          </cell>
          <cell r="HO15">
            <v>44.794000000000004</v>
          </cell>
          <cell r="HP15">
            <v>29.58111918575063</v>
          </cell>
          <cell r="HQ15">
            <v>40.314600000000006</v>
          </cell>
          <cell r="HS15">
            <v>47.219000000000008</v>
          </cell>
          <cell r="HT15">
            <v>28.87711918575063</v>
          </cell>
          <cell r="HU15">
            <v>42.497100000000003</v>
          </cell>
        </row>
        <row r="16">
          <cell r="A16">
            <v>38169</v>
          </cell>
          <cell r="B16">
            <v>4.8099999999999996</v>
          </cell>
          <cell r="C16">
            <v>-7.3999999999999996E-2</v>
          </cell>
          <cell r="D16">
            <v>31</v>
          </cell>
          <cell r="E16">
            <v>21</v>
          </cell>
          <cell r="G16">
            <v>45.694999999999993</v>
          </cell>
          <cell r="H16">
            <v>48.099999999999994</v>
          </cell>
          <cell r="J16">
            <v>37.592278719397363</v>
          </cell>
          <cell r="K16">
            <v>38.724576271186443</v>
          </cell>
          <cell r="M16">
            <v>41.125499999999995</v>
          </cell>
          <cell r="N16">
            <v>43.29</v>
          </cell>
          <cell r="P16">
            <v>35.312781119008569</v>
          </cell>
          <cell r="Q16">
            <v>35.779141607435761</v>
          </cell>
          <cell r="S16">
            <v>41.251572200959842</v>
          </cell>
          <cell r="T16">
            <v>42.958638600328044</v>
          </cell>
          <cell r="V16">
            <v>9.5</v>
          </cell>
          <cell r="W16">
            <v>10</v>
          </cell>
          <cell r="Y16">
            <v>7.8154425612052734</v>
          </cell>
          <cell r="Z16">
            <v>8.0508474576271194</v>
          </cell>
          <cell r="AB16">
            <v>8.5499999999999989</v>
          </cell>
          <cell r="AC16">
            <v>9</v>
          </cell>
          <cell r="AE16">
            <v>7.3415345361764182</v>
          </cell>
          <cell r="AF16">
            <v>7.4384909786768745</v>
          </cell>
          <cell r="AH16">
            <v>8.5762104367899887</v>
          </cell>
          <cell r="AI16">
            <v>8.9311098961180964</v>
          </cell>
          <cell r="AK16">
            <v>4.5</v>
          </cell>
          <cell r="AL16">
            <v>6</v>
          </cell>
          <cell r="AN16">
            <v>1</v>
          </cell>
          <cell r="AO16">
            <v>2</v>
          </cell>
          <cell r="AQ16">
            <v>50.194999999999993</v>
          </cell>
          <cell r="AR16">
            <v>54.099999999999994</v>
          </cell>
          <cell r="AT16">
            <v>38.592278719397363</v>
          </cell>
          <cell r="AU16">
            <v>40.724576271186443</v>
          </cell>
          <cell r="AW16">
            <v>45.175499999999992</v>
          </cell>
          <cell r="AX16">
            <v>48.69</v>
          </cell>
          <cell r="AZ16">
            <v>34.345039183524698</v>
          </cell>
          <cell r="BA16">
            <v>35.585593220338986</v>
          </cell>
          <cell r="BC16">
            <v>43.832217362250169</v>
          </cell>
          <cell r="BD16">
            <v>46.765090213231268</v>
          </cell>
          <cell r="BF16">
            <v>10.435550935550935</v>
          </cell>
          <cell r="BG16">
            <v>11.247401247401248</v>
          </cell>
          <cell r="BI16">
            <v>8.0233427691054811</v>
          </cell>
          <cell r="BJ16">
            <v>8.4666478734275348</v>
          </cell>
          <cell r="BL16">
            <v>9.3919958419958416</v>
          </cell>
          <cell r="BM16">
            <v>10.122661122661123</v>
          </cell>
          <cell r="BO16">
            <v>7.1403407865955719</v>
          </cell>
          <cell r="BP16">
            <v>7.3982522287607049</v>
          </cell>
          <cell r="BR16">
            <v>9.1127271023389138</v>
          </cell>
          <cell r="BS16">
            <v>9.7224719778027584</v>
          </cell>
          <cell r="BU16">
            <v>3</v>
          </cell>
          <cell r="BV16">
            <v>5</v>
          </cell>
          <cell r="BX16">
            <v>1</v>
          </cell>
          <cell r="BY16">
            <v>1.5</v>
          </cell>
          <cell r="CA16">
            <v>48.694999999999993</v>
          </cell>
          <cell r="CB16">
            <v>53.099999999999994</v>
          </cell>
          <cell r="CD16">
            <v>38.592278719397363</v>
          </cell>
          <cell r="CE16">
            <v>40.224576271186443</v>
          </cell>
          <cell r="CG16">
            <v>43.825499999999998</v>
          </cell>
          <cell r="CH16">
            <v>47.79</v>
          </cell>
          <cell r="CJ16">
            <v>35.216006925460178</v>
          </cell>
          <cell r="CK16">
            <v>35.343657736468018</v>
          </cell>
          <cell r="CM16">
            <v>43.154798007411458</v>
          </cell>
          <cell r="CN16">
            <v>46.039283761618364</v>
          </cell>
          <cell r="CP16">
            <v>10.123700623700623</v>
          </cell>
          <cell r="CQ16">
            <v>11.039501039501038</v>
          </cell>
          <cell r="CS16">
            <v>8.0233427691054811</v>
          </cell>
          <cell r="CT16">
            <v>8.3626977694774318</v>
          </cell>
          <cell r="CV16">
            <v>9.1113305613305613</v>
          </cell>
          <cell r="CW16">
            <v>9.9355509355509355</v>
          </cell>
          <cell r="CY16">
            <v>7.3214151612183329</v>
          </cell>
          <cell r="CZ16">
            <v>7.3479537913654926</v>
          </cell>
          <cell r="DB16">
            <v>8.9718914776323206</v>
          </cell>
          <cell r="DC16">
            <v>9.5715766656171244</v>
          </cell>
          <cell r="DE16">
            <v>0.4</v>
          </cell>
          <cell r="DF16">
            <v>0.5</v>
          </cell>
          <cell r="DH16">
            <v>0.2</v>
          </cell>
          <cell r="DI16">
            <v>0.2</v>
          </cell>
          <cell r="DK16">
            <v>46.094999999999992</v>
          </cell>
          <cell r="DL16">
            <v>48.599999999999994</v>
          </cell>
          <cell r="DN16">
            <v>37.792278719397366</v>
          </cell>
          <cell r="DO16">
            <v>38.924576271186446</v>
          </cell>
          <cell r="DQ16">
            <v>41.485499999999995</v>
          </cell>
          <cell r="DR16">
            <v>43.739999999999995</v>
          </cell>
          <cell r="DT16">
            <v>35.409555312556954</v>
          </cell>
          <cell r="DU16">
            <v>35.817851284855124</v>
          </cell>
          <cell r="DW16">
            <v>41.541894781605002</v>
          </cell>
          <cell r="DX16">
            <v>43.294122471295793</v>
          </cell>
          <cell r="DZ16">
            <v>9.5831600831600827</v>
          </cell>
          <cell r="EA16">
            <v>10.103950103950103</v>
          </cell>
          <cell r="EC16">
            <v>7.8570226027853156</v>
          </cell>
          <cell r="ED16">
            <v>8.0924274992071616</v>
          </cell>
          <cell r="EF16">
            <v>8.6248440748440736</v>
          </cell>
          <cell r="EG16">
            <v>9.0935550935550928</v>
          </cell>
          <cell r="EI16">
            <v>7.3616539111345025</v>
          </cell>
          <cell r="EJ16">
            <v>7.4465387286601095</v>
          </cell>
          <cell r="EL16">
            <v>8.6365685616642427</v>
          </cell>
          <cell r="EM16">
            <v>9.000857062639458</v>
          </cell>
          <cell r="EO16">
            <v>2.75</v>
          </cell>
          <cell r="EP16">
            <v>5</v>
          </cell>
          <cell r="ER16">
            <v>0.5</v>
          </cell>
          <cell r="ES16">
            <v>0.5</v>
          </cell>
          <cell r="EU16">
            <v>48.444999999999993</v>
          </cell>
          <cell r="EV16">
            <v>53.099999999999994</v>
          </cell>
          <cell r="EX16">
            <v>38.092278719397363</v>
          </cell>
          <cell r="EY16">
            <v>39.224576271186443</v>
          </cell>
          <cell r="FA16">
            <v>43.600499999999997</v>
          </cell>
          <cell r="FB16">
            <v>47.79</v>
          </cell>
          <cell r="FD16">
            <v>34.538587570621473</v>
          </cell>
          <cell r="FE16">
            <v>33.698496446145434</v>
          </cell>
          <cell r="FG16">
            <v>42.767701233217906</v>
          </cell>
          <cell r="FH16">
            <v>45.490896664844172</v>
          </cell>
          <cell r="FJ16">
            <v>10.071725571725571</v>
          </cell>
          <cell r="FK16">
            <v>11.039501039501038</v>
          </cell>
          <cell r="FM16">
            <v>7.9193926651553772</v>
          </cell>
          <cell r="FN16">
            <v>8.1547975615772241</v>
          </cell>
          <cell r="FP16">
            <v>9.0645530145530149</v>
          </cell>
          <cell r="FQ16">
            <v>9.9355509355509355</v>
          </cell>
          <cell r="FS16">
            <v>7.1805795365117415</v>
          </cell>
          <cell r="FT16">
            <v>7.0059244170780532</v>
          </cell>
          <cell r="FV16">
            <v>8.8914139777999814</v>
          </cell>
          <cell r="FW16">
            <v>9.4575668741879788</v>
          </cell>
          <cell r="GA16">
            <v>50.194999999999993</v>
          </cell>
          <cell r="GB16">
            <v>34.345039183524698</v>
          </cell>
          <cell r="GC16">
            <v>45.175499999999992</v>
          </cell>
          <cell r="GE16">
            <v>48.694999999999993</v>
          </cell>
          <cell r="GF16">
            <v>35.216006925460178</v>
          </cell>
          <cell r="GG16">
            <v>43.825499999999998</v>
          </cell>
          <cell r="GI16">
            <v>46.094999999999992</v>
          </cell>
          <cell r="GJ16">
            <v>35.409555312556954</v>
          </cell>
          <cell r="GK16">
            <v>41.485499999999995</v>
          </cell>
          <cell r="GM16">
            <v>48.444999999999993</v>
          </cell>
          <cell r="GN16">
            <v>34.538587570621473</v>
          </cell>
          <cell r="GO16">
            <v>43.600499999999997</v>
          </cell>
          <cell r="GQ16">
            <v>54.099999999999994</v>
          </cell>
          <cell r="GR16">
            <v>35.585593220338986</v>
          </cell>
          <cell r="GS16">
            <v>48.69</v>
          </cell>
          <cell r="GU16">
            <v>53.099999999999994</v>
          </cell>
          <cell r="GV16">
            <v>35.343657736468018</v>
          </cell>
          <cell r="GW16">
            <v>47.79</v>
          </cell>
          <cell r="GY16">
            <v>48.599999999999994</v>
          </cell>
          <cell r="GZ16">
            <v>35.817851284855124</v>
          </cell>
          <cell r="HA16">
            <v>43.739999999999995</v>
          </cell>
          <cell r="HC16">
            <v>53.099999999999994</v>
          </cell>
          <cell r="HD16">
            <v>33.698496446145434</v>
          </cell>
          <cell r="HE16">
            <v>47.79</v>
          </cell>
          <cell r="HG16">
            <v>52.147499999999994</v>
          </cell>
          <cell r="HH16">
            <v>34.965316201931842</v>
          </cell>
          <cell r="HI16">
            <v>46.932749999999999</v>
          </cell>
          <cell r="HK16">
            <v>50.897499999999994</v>
          </cell>
          <cell r="HL16">
            <v>35.279832330964098</v>
          </cell>
          <cell r="HM16">
            <v>45.807749999999999</v>
          </cell>
          <cell r="HO16">
            <v>47.347499999999997</v>
          </cell>
          <cell r="HP16">
            <v>35.613703298706042</v>
          </cell>
          <cell r="HQ16">
            <v>42.612749999999991</v>
          </cell>
          <cell r="HS16">
            <v>50.772499999999994</v>
          </cell>
          <cell r="HT16">
            <v>34.118542008383457</v>
          </cell>
          <cell r="HU16">
            <v>45.695250000000001</v>
          </cell>
        </row>
        <row r="17">
          <cell r="A17">
            <v>38200</v>
          </cell>
          <cell r="B17">
            <v>4.82</v>
          </cell>
          <cell r="C17">
            <v>-6.6000000000000003E-2</v>
          </cell>
          <cell r="D17">
            <v>31</v>
          </cell>
          <cell r="E17">
            <v>22</v>
          </cell>
          <cell r="G17">
            <v>45.790000000000006</v>
          </cell>
          <cell r="H17">
            <v>48.2</v>
          </cell>
          <cell r="J17">
            <v>37.388785046728977</v>
          </cell>
          <cell r="K17">
            <v>38.514953271028041</v>
          </cell>
          <cell r="M17">
            <v>41.211000000000006</v>
          </cell>
          <cell r="N17">
            <v>43.38</v>
          </cell>
          <cell r="P17">
            <v>35.16943442870064</v>
          </cell>
          <cell r="Q17">
            <v>35.690087428399167</v>
          </cell>
          <cell r="S17">
            <v>41.363553411717419</v>
          </cell>
          <cell r="T17">
            <v>43.097125916993271</v>
          </cell>
          <cell r="V17">
            <v>9.5</v>
          </cell>
          <cell r="W17">
            <v>10</v>
          </cell>
          <cell r="Y17">
            <v>7.7570093457943932</v>
          </cell>
          <cell r="Z17">
            <v>7.990654205607477</v>
          </cell>
          <cell r="AB17">
            <v>8.5500000000000007</v>
          </cell>
          <cell r="AC17">
            <v>9</v>
          </cell>
          <cell r="AE17">
            <v>7.2965631594814599</v>
          </cell>
          <cell r="AF17">
            <v>7.4045824540247231</v>
          </cell>
          <cell r="AH17">
            <v>8.5816500854185502</v>
          </cell>
          <cell r="AI17">
            <v>8.9413124309114664</v>
          </cell>
          <cell r="AK17">
            <v>4.5</v>
          </cell>
          <cell r="AL17">
            <v>6</v>
          </cell>
          <cell r="AN17">
            <v>1</v>
          </cell>
          <cell r="AO17">
            <v>2</v>
          </cell>
          <cell r="AQ17">
            <v>50.290000000000006</v>
          </cell>
          <cell r="AR17">
            <v>54.2</v>
          </cell>
          <cell r="AT17">
            <v>38.388785046728977</v>
          </cell>
          <cell r="AU17">
            <v>40.514953271028041</v>
          </cell>
          <cell r="AW17">
            <v>45.26100000000001</v>
          </cell>
          <cell r="AX17">
            <v>48.78</v>
          </cell>
          <cell r="AZ17">
            <v>34.398466686765154</v>
          </cell>
          <cell r="BA17">
            <v>35.715893880012068</v>
          </cell>
          <cell r="BC17">
            <v>44.019467390212043</v>
          </cell>
          <cell r="BD17">
            <v>46.989599035272839</v>
          </cell>
          <cell r="BF17">
            <v>10.433609958506224</v>
          </cell>
          <cell r="BG17">
            <v>11.244813278008298</v>
          </cell>
          <cell r="BI17">
            <v>7.9644782254624431</v>
          </cell>
          <cell r="BJ17">
            <v>8.4055919649435769</v>
          </cell>
          <cell r="BL17">
            <v>9.3902489626556029</v>
          </cell>
          <cell r="BM17">
            <v>10.120331950207468</v>
          </cell>
          <cell r="BO17">
            <v>7.1366113458018985</v>
          </cell>
          <cell r="BP17">
            <v>7.4099364896290592</v>
          </cell>
          <cell r="BR17">
            <v>9.132669583031543</v>
          </cell>
          <cell r="BS17">
            <v>9.748879467898929</v>
          </cell>
          <cell r="BU17">
            <v>3</v>
          </cell>
          <cell r="BV17">
            <v>5</v>
          </cell>
          <cell r="BX17">
            <v>1</v>
          </cell>
          <cell r="BY17">
            <v>1.5</v>
          </cell>
          <cell r="CA17">
            <v>48.790000000000006</v>
          </cell>
          <cell r="CB17">
            <v>53.2</v>
          </cell>
          <cell r="CD17">
            <v>38.388785046728977</v>
          </cell>
          <cell r="CE17">
            <v>40.014953271028041</v>
          </cell>
          <cell r="CG17">
            <v>43.911000000000008</v>
          </cell>
          <cell r="CH17">
            <v>47.88</v>
          </cell>
          <cell r="CJ17">
            <v>35.182337654507087</v>
          </cell>
          <cell r="CK17">
            <v>35.448151944528199</v>
          </cell>
          <cell r="CM17">
            <v>43.309789970857203</v>
          </cell>
          <cell r="CN17">
            <v>46.253039895487895</v>
          </cell>
          <cell r="CP17">
            <v>10.122406639004151</v>
          </cell>
          <cell r="CQ17">
            <v>11.037344398340249</v>
          </cell>
          <cell r="CS17">
            <v>7.9644782254624431</v>
          </cell>
          <cell r="CT17">
            <v>8.3018575251095523</v>
          </cell>
          <cell r="CV17">
            <v>9.1101659751037349</v>
          </cell>
          <cell r="CW17">
            <v>9.9336099585062243</v>
          </cell>
          <cell r="CY17">
            <v>7.299240177283628</v>
          </cell>
          <cell r="CZ17">
            <v>7.3543883702340658</v>
          </cell>
          <cell r="DB17">
            <v>8.9854336039122824</v>
          </cell>
          <cell r="DC17">
            <v>9.5960663683584837</v>
          </cell>
          <cell r="DE17">
            <v>0.4</v>
          </cell>
          <cell r="DF17">
            <v>0.5</v>
          </cell>
          <cell r="DH17">
            <v>0.2</v>
          </cell>
          <cell r="DI17">
            <v>0.2</v>
          </cell>
          <cell r="DK17">
            <v>46.190000000000005</v>
          </cell>
          <cell r="DL17">
            <v>48.7</v>
          </cell>
          <cell r="DN17">
            <v>37.588785046728979</v>
          </cell>
          <cell r="DO17">
            <v>38.714953271028044</v>
          </cell>
          <cell r="DQ17">
            <v>41.571000000000005</v>
          </cell>
          <cell r="DR17">
            <v>43.830000000000005</v>
          </cell>
          <cell r="DT17">
            <v>35.276531202894191</v>
          </cell>
          <cell r="DU17">
            <v>35.744926138076586</v>
          </cell>
          <cell r="DW17">
            <v>41.658177067631399</v>
          </cell>
          <cell r="DX17">
            <v>43.43906140086424</v>
          </cell>
          <cell r="DZ17">
            <v>9.5829875518672196</v>
          </cell>
          <cell r="EA17">
            <v>10.103734439834025</v>
          </cell>
          <cell r="EC17">
            <v>7.7985031217280039</v>
          </cell>
          <cell r="ED17">
            <v>8.0321479815410868</v>
          </cell>
          <cell r="EF17">
            <v>8.6246887966804984</v>
          </cell>
          <cell r="EG17">
            <v>9.0933609958506239</v>
          </cell>
          <cell r="EI17">
            <v>7.3187824072394578</v>
          </cell>
          <cell r="EJ17">
            <v>7.4159597796839387</v>
          </cell>
          <cell r="EL17">
            <v>8.6427753252347301</v>
          </cell>
          <cell r="EM17">
            <v>9.0122534026689287</v>
          </cell>
          <cell r="EO17">
            <v>2.75</v>
          </cell>
          <cell r="EP17">
            <v>5</v>
          </cell>
          <cell r="ER17">
            <v>0.5</v>
          </cell>
          <cell r="ES17">
            <v>0.5</v>
          </cell>
          <cell r="EU17">
            <v>48.540000000000006</v>
          </cell>
          <cell r="EV17">
            <v>53.2</v>
          </cell>
          <cell r="EX17">
            <v>37.888785046728977</v>
          </cell>
          <cell r="EY17">
            <v>39.014953271028041</v>
          </cell>
          <cell r="FA17">
            <v>43.686000000000007</v>
          </cell>
          <cell r="FB17">
            <v>47.88</v>
          </cell>
          <cell r="FD17">
            <v>34.522660235152244</v>
          </cell>
          <cell r="FE17">
            <v>33.867506783237872</v>
          </cell>
          <cell r="FG17">
            <v>42.928069540749675</v>
          </cell>
          <cell r="FH17">
            <v>45.726158175057783</v>
          </cell>
          <cell r="FJ17">
            <v>10.070539419087138</v>
          </cell>
          <cell r="FK17">
            <v>11.037344398340249</v>
          </cell>
          <cell r="FM17">
            <v>7.8607437856284177</v>
          </cell>
          <cell r="FN17">
            <v>8.0943886454415015</v>
          </cell>
          <cell r="FP17">
            <v>9.0634854771784248</v>
          </cell>
          <cell r="FQ17">
            <v>9.9336099585062243</v>
          </cell>
          <cell r="FS17">
            <v>7.1623776421477681</v>
          </cell>
          <cell r="FT17">
            <v>7.026453689468438</v>
          </cell>
          <cell r="FV17">
            <v>8.9062384939314665</v>
          </cell>
          <cell r="FW17">
            <v>9.4867548081032744</v>
          </cell>
          <cell r="GA17">
            <v>50.290000000000006</v>
          </cell>
          <cell r="GB17">
            <v>34.398466686765154</v>
          </cell>
          <cell r="GC17">
            <v>45.26100000000001</v>
          </cell>
          <cell r="GE17">
            <v>48.790000000000006</v>
          </cell>
          <cell r="GF17">
            <v>35.182337654507087</v>
          </cell>
          <cell r="GG17">
            <v>43.911000000000008</v>
          </cell>
          <cell r="GI17">
            <v>46.190000000000005</v>
          </cell>
          <cell r="GJ17">
            <v>35.276531202894191</v>
          </cell>
          <cell r="GK17">
            <v>41.571000000000005</v>
          </cell>
          <cell r="GM17">
            <v>48.540000000000006</v>
          </cell>
          <cell r="GN17">
            <v>34.522660235152244</v>
          </cell>
          <cell r="GO17">
            <v>43.686000000000007</v>
          </cell>
          <cell r="GQ17">
            <v>54.2</v>
          </cell>
          <cell r="GR17">
            <v>35.715893880012068</v>
          </cell>
          <cell r="GS17">
            <v>48.78</v>
          </cell>
          <cell r="GU17">
            <v>53.2</v>
          </cell>
          <cell r="GV17">
            <v>35.448151944528199</v>
          </cell>
          <cell r="GW17">
            <v>47.88</v>
          </cell>
          <cell r="GY17">
            <v>48.7</v>
          </cell>
          <cell r="GZ17">
            <v>35.744926138076586</v>
          </cell>
          <cell r="HA17">
            <v>43.830000000000005</v>
          </cell>
          <cell r="HC17">
            <v>53.2</v>
          </cell>
          <cell r="HD17">
            <v>33.867506783237872</v>
          </cell>
          <cell r="HE17">
            <v>47.88</v>
          </cell>
          <cell r="HG17">
            <v>52.245000000000005</v>
          </cell>
          <cell r="HH17">
            <v>35.057180283388611</v>
          </cell>
          <cell r="HI17">
            <v>47.020500000000006</v>
          </cell>
          <cell r="HK17">
            <v>50.995000000000005</v>
          </cell>
          <cell r="HL17">
            <v>35.315244799517643</v>
          </cell>
          <cell r="HM17">
            <v>45.895500000000006</v>
          </cell>
          <cell r="HO17">
            <v>47.445000000000007</v>
          </cell>
          <cell r="HP17">
            <v>35.510728670485392</v>
          </cell>
          <cell r="HQ17">
            <v>42.700500000000005</v>
          </cell>
          <cell r="HS17">
            <v>50.870000000000005</v>
          </cell>
          <cell r="HT17">
            <v>34.195083509195058</v>
          </cell>
          <cell r="HU17">
            <v>45.783000000000001</v>
          </cell>
        </row>
        <row r="18">
          <cell r="A18">
            <v>38231</v>
          </cell>
          <cell r="B18">
            <v>4.8</v>
          </cell>
          <cell r="C18">
            <v>-6.0999999999999999E-2</v>
          </cell>
          <cell r="D18">
            <v>30</v>
          </cell>
          <cell r="E18">
            <v>21</v>
          </cell>
          <cell r="G18">
            <v>42.24</v>
          </cell>
          <cell r="H18">
            <v>43.68</v>
          </cell>
          <cell r="J18">
            <v>32.420262664165101</v>
          </cell>
          <cell r="K18">
            <v>35.121951219512198</v>
          </cell>
          <cell r="M18">
            <v>38.016000000000005</v>
          </cell>
          <cell r="N18">
            <v>39.311999999999998</v>
          </cell>
          <cell r="P18">
            <v>29.062820262664154</v>
          </cell>
          <cell r="Q18">
            <v>32.607921951219517</v>
          </cell>
          <cell r="S18">
            <v>37.002806754221382</v>
          </cell>
          <cell r="T18">
            <v>39.115707317073173</v>
          </cell>
          <cell r="V18">
            <v>8.8000000000000007</v>
          </cell>
          <cell r="W18">
            <v>9.1</v>
          </cell>
          <cell r="Y18">
            <v>6.7542213883677293</v>
          </cell>
          <cell r="Z18">
            <v>7.3170731707317076</v>
          </cell>
          <cell r="AB18">
            <v>7.9200000000000017</v>
          </cell>
          <cell r="AC18">
            <v>8.19</v>
          </cell>
          <cell r="AE18">
            <v>6.0547542213883654</v>
          </cell>
          <cell r="AF18">
            <v>6.7933170731707326</v>
          </cell>
          <cell r="AH18">
            <v>7.7089180737961218</v>
          </cell>
          <cell r="AI18">
            <v>8.1491056910569117</v>
          </cell>
          <cell r="AK18">
            <v>4.5</v>
          </cell>
          <cell r="AL18">
            <v>5</v>
          </cell>
          <cell r="AN18">
            <v>1</v>
          </cell>
          <cell r="AO18">
            <v>2</v>
          </cell>
          <cell r="AQ18">
            <v>46.74</v>
          </cell>
          <cell r="AR18">
            <v>48.68</v>
          </cell>
          <cell r="AT18">
            <v>33.420262664165101</v>
          </cell>
          <cell r="AU18">
            <v>37.121951219512198</v>
          </cell>
          <cell r="AW18">
            <v>42.066000000000003</v>
          </cell>
          <cell r="AX18">
            <v>43.811999999999998</v>
          </cell>
          <cell r="AZ18">
            <v>28.232820262664156</v>
          </cell>
          <cell r="BA18">
            <v>33.107921951219517</v>
          </cell>
          <cell r="BC18">
            <v>39.636140087554722</v>
          </cell>
          <cell r="BD18">
            <v>42.515707317073172</v>
          </cell>
          <cell r="BF18">
            <v>9.7375000000000007</v>
          </cell>
          <cell r="BG18">
            <v>10.141666666666667</v>
          </cell>
          <cell r="BI18">
            <v>6.9625547217010633</v>
          </cell>
          <cell r="BJ18">
            <v>7.7337398373983746</v>
          </cell>
          <cell r="BL18">
            <v>8.7637500000000017</v>
          </cell>
          <cell r="BM18">
            <v>9.1274999999999995</v>
          </cell>
          <cell r="BO18">
            <v>5.8818375547216997</v>
          </cell>
          <cell r="BP18">
            <v>6.8974837398373996</v>
          </cell>
          <cell r="BR18">
            <v>8.2575291849072343</v>
          </cell>
          <cell r="BS18">
            <v>8.8574390243902439</v>
          </cell>
          <cell r="BU18">
            <v>3</v>
          </cell>
          <cell r="BV18">
            <v>4</v>
          </cell>
          <cell r="BX18">
            <v>1</v>
          </cell>
          <cell r="BY18">
            <v>1.5</v>
          </cell>
          <cell r="CA18">
            <v>45.24</v>
          </cell>
          <cell r="CB18">
            <v>47.68</v>
          </cell>
          <cell r="CD18">
            <v>33.420262664165101</v>
          </cell>
          <cell r="CE18">
            <v>36.621951219512198</v>
          </cell>
          <cell r="CG18">
            <v>40.716000000000001</v>
          </cell>
          <cell r="CH18">
            <v>42.911999999999999</v>
          </cell>
          <cell r="CJ18">
            <v>29.042820262664158</v>
          </cell>
          <cell r="CK18">
            <v>32.847921951219519</v>
          </cell>
          <cell r="CM18">
            <v>38.936140087554719</v>
          </cell>
          <cell r="CN18">
            <v>41.782373983739838</v>
          </cell>
          <cell r="CP18">
            <v>9.4250000000000007</v>
          </cell>
          <cell r="CQ18">
            <v>9.9333333333333336</v>
          </cell>
          <cell r="CS18">
            <v>6.9625547217010633</v>
          </cell>
          <cell r="CT18">
            <v>7.6295731707317085</v>
          </cell>
          <cell r="CV18">
            <v>8.4824999999999999</v>
          </cell>
          <cell r="CW18">
            <v>8.94</v>
          </cell>
          <cell r="CY18">
            <v>6.0505875547216998</v>
          </cell>
          <cell r="CZ18">
            <v>6.8433170731707333</v>
          </cell>
          <cell r="DB18">
            <v>8.1116958515739004</v>
          </cell>
          <cell r="DC18">
            <v>8.7046612466124671</v>
          </cell>
          <cell r="DE18">
            <v>0.4</v>
          </cell>
          <cell r="DF18">
            <v>0.5</v>
          </cell>
          <cell r="DH18">
            <v>0.2</v>
          </cell>
          <cell r="DI18">
            <v>0.2</v>
          </cell>
          <cell r="DK18">
            <v>42.64</v>
          </cell>
          <cell r="DL18">
            <v>44.18</v>
          </cell>
          <cell r="DN18">
            <v>32.620262664165104</v>
          </cell>
          <cell r="DO18">
            <v>35.321951219512201</v>
          </cell>
          <cell r="DQ18">
            <v>38.376000000000005</v>
          </cell>
          <cell r="DR18">
            <v>39.762</v>
          </cell>
          <cell r="DT18">
            <v>29.166820262664167</v>
          </cell>
          <cell r="DU18">
            <v>32.657921951219521</v>
          </cell>
          <cell r="DW18">
            <v>37.296140087554726</v>
          </cell>
          <cell r="DX18">
            <v>39.45570731707317</v>
          </cell>
          <cell r="DZ18">
            <v>8.8833333333333346</v>
          </cell>
          <cell r="EA18">
            <v>9.2041666666666675</v>
          </cell>
          <cell r="EC18">
            <v>6.7958880550343972</v>
          </cell>
          <cell r="ED18">
            <v>7.3587398373983754</v>
          </cell>
          <cell r="EF18">
            <v>7.995000000000001</v>
          </cell>
          <cell r="EG18">
            <v>8.2837500000000013</v>
          </cell>
          <cell r="EI18">
            <v>6.0764208880550354</v>
          </cell>
          <cell r="EJ18">
            <v>6.8037337398374005</v>
          </cell>
          <cell r="EL18">
            <v>7.7700291849072345</v>
          </cell>
          <cell r="EM18">
            <v>8.2199390243902446</v>
          </cell>
          <cell r="EO18">
            <v>2.75</v>
          </cell>
          <cell r="EP18">
            <v>4</v>
          </cell>
          <cell r="ER18">
            <v>0.5</v>
          </cell>
          <cell r="ES18">
            <v>0.5</v>
          </cell>
          <cell r="EU18">
            <v>44.99</v>
          </cell>
          <cell r="EV18">
            <v>47.68</v>
          </cell>
          <cell r="EX18">
            <v>32.920262664165101</v>
          </cell>
          <cell r="EY18">
            <v>35.621951219512198</v>
          </cell>
          <cell r="FA18">
            <v>40.491</v>
          </cell>
          <cell r="FB18">
            <v>42.911999999999999</v>
          </cell>
          <cell r="FD18">
            <v>28.377820262664159</v>
          </cell>
          <cell r="FE18">
            <v>31.247921951219517</v>
          </cell>
          <cell r="FG18">
            <v>38.552806754221386</v>
          </cell>
          <cell r="FH18">
            <v>41.249040650406506</v>
          </cell>
          <cell r="FJ18">
            <v>9.3729166666666668</v>
          </cell>
          <cell r="FK18">
            <v>9.9333333333333336</v>
          </cell>
          <cell r="FM18">
            <v>6.8583880550343963</v>
          </cell>
          <cell r="FN18">
            <v>7.4212398373983746</v>
          </cell>
          <cell r="FP18">
            <v>8.4356249999999999</v>
          </cell>
          <cell r="FQ18">
            <v>8.94</v>
          </cell>
          <cell r="FS18">
            <v>5.9120458880550331</v>
          </cell>
          <cell r="FT18">
            <v>6.5099837398373994</v>
          </cell>
          <cell r="FV18">
            <v>8.0318347404627897</v>
          </cell>
          <cell r="FW18">
            <v>8.5935501355013564</v>
          </cell>
          <cell r="GA18">
            <v>46.74</v>
          </cell>
          <cell r="GB18">
            <v>28.232820262664156</v>
          </cell>
          <cell r="GC18">
            <v>42.066000000000003</v>
          </cell>
          <cell r="GE18">
            <v>45.24</v>
          </cell>
          <cell r="GF18">
            <v>29.042820262664158</v>
          </cell>
          <cell r="GG18">
            <v>40.716000000000001</v>
          </cell>
          <cell r="GI18">
            <v>42.64</v>
          </cell>
          <cell r="GJ18">
            <v>29.166820262664167</v>
          </cell>
          <cell r="GK18">
            <v>38.376000000000005</v>
          </cell>
          <cell r="GM18">
            <v>44.99</v>
          </cell>
          <cell r="GN18">
            <v>28.377820262664159</v>
          </cell>
          <cell r="GO18">
            <v>40.491</v>
          </cell>
          <cell r="GQ18">
            <v>48.68</v>
          </cell>
          <cell r="GR18">
            <v>33.107921951219517</v>
          </cell>
          <cell r="GS18">
            <v>43.811999999999998</v>
          </cell>
          <cell r="GU18">
            <v>47.68</v>
          </cell>
          <cell r="GV18">
            <v>32.847921951219519</v>
          </cell>
          <cell r="GW18">
            <v>42.911999999999999</v>
          </cell>
          <cell r="GY18">
            <v>44.18</v>
          </cell>
          <cell r="GZ18">
            <v>32.657921951219521</v>
          </cell>
          <cell r="HA18">
            <v>39.762</v>
          </cell>
          <cell r="HC18">
            <v>47.68</v>
          </cell>
          <cell r="HD18">
            <v>31.247921951219517</v>
          </cell>
          <cell r="HE18">
            <v>42.911999999999999</v>
          </cell>
          <cell r="HG18">
            <v>47.71</v>
          </cell>
          <cell r="HH18">
            <v>30.670371106941836</v>
          </cell>
          <cell r="HI18">
            <v>42.939</v>
          </cell>
          <cell r="HK18">
            <v>46.46</v>
          </cell>
          <cell r="HL18">
            <v>30.945371106941838</v>
          </cell>
          <cell r="HM18">
            <v>41.814</v>
          </cell>
          <cell r="HO18">
            <v>43.41</v>
          </cell>
          <cell r="HP18">
            <v>30.912371106941844</v>
          </cell>
          <cell r="HQ18">
            <v>39.069000000000003</v>
          </cell>
          <cell r="HS18">
            <v>46.335000000000001</v>
          </cell>
          <cell r="HT18">
            <v>29.812871106941838</v>
          </cell>
          <cell r="HU18">
            <v>41.701499999999996</v>
          </cell>
        </row>
        <row r="19">
          <cell r="A19">
            <v>38261</v>
          </cell>
          <cell r="B19">
            <v>4.83</v>
          </cell>
          <cell r="C19">
            <v>-5.0999999999999997E-2</v>
          </cell>
          <cell r="D19">
            <v>31</v>
          </cell>
          <cell r="E19">
            <v>21</v>
          </cell>
          <cell r="G19">
            <v>39.122999999999998</v>
          </cell>
          <cell r="H19">
            <v>40.089000000000006</v>
          </cell>
          <cell r="J19">
            <v>30.695327102803741</v>
          </cell>
          <cell r="K19">
            <v>32.049532710280374</v>
          </cell>
          <cell r="M19">
            <v>35.210699999999996</v>
          </cell>
          <cell r="N19">
            <v>36.080100000000009</v>
          </cell>
          <cell r="P19">
            <v>27.782183298160994</v>
          </cell>
          <cell r="Q19">
            <v>29.449166716912863</v>
          </cell>
          <cell r="S19">
            <v>34.501372927343986</v>
          </cell>
          <cell r="T19">
            <v>35.680259873379562</v>
          </cell>
          <cell r="V19">
            <v>8.1</v>
          </cell>
          <cell r="W19">
            <v>8.3000000000000007</v>
          </cell>
          <cell r="Y19">
            <v>6.3551401869158886</v>
          </cell>
          <cell r="Z19">
            <v>6.6355140186915893</v>
          </cell>
          <cell r="AB19">
            <v>7.2899999999999991</v>
          </cell>
          <cell r="AC19">
            <v>7.4700000000000015</v>
          </cell>
          <cell r="AE19">
            <v>5.7520048236358168</v>
          </cell>
          <cell r="AF19">
            <v>6.0971359662345472</v>
          </cell>
          <cell r="AH19">
            <v>7.143141392824842</v>
          </cell>
          <cell r="AI19">
            <v>7.3872173650889357</v>
          </cell>
          <cell r="AK19">
            <v>3.5</v>
          </cell>
          <cell r="AL19">
            <v>5</v>
          </cell>
          <cell r="AN19">
            <v>1</v>
          </cell>
          <cell r="AO19">
            <v>1.5</v>
          </cell>
          <cell r="AQ19">
            <v>42.622999999999998</v>
          </cell>
          <cell r="AR19">
            <v>45.089000000000006</v>
          </cell>
          <cell r="AT19">
            <v>31.695327102803741</v>
          </cell>
          <cell r="AU19">
            <v>33.549532710280374</v>
          </cell>
          <cell r="AW19">
            <v>38.360700000000001</v>
          </cell>
          <cell r="AX19">
            <v>40.580100000000009</v>
          </cell>
          <cell r="AZ19">
            <v>27.395086523967439</v>
          </cell>
          <cell r="BA19">
            <v>29.013682845945123</v>
          </cell>
          <cell r="BC19">
            <v>36.630405185408506</v>
          </cell>
          <cell r="BD19">
            <v>38.760905034669882</v>
          </cell>
          <cell r="BF19">
            <v>8.8246376811594196</v>
          </cell>
          <cell r="BG19">
            <v>9.3351966873706012</v>
          </cell>
          <cell r="BI19">
            <v>6.5621795243900083</v>
          </cell>
          <cell r="BJ19">
            <v>6.9460730249027689</v>
          </cell>
          <cell r="BL19">
            <v>7.9421739130434785</v>
          </cell>
          <cell r="BM19">
            <v>8.4016770186335421</v>
          </cell>
          <cell r="BO19">
            <v>5.6718605639684139</v>
          </cell>
          <cell r="BP19">
            <v>6.0069736741087212</v>
          </cell>
          <cell r="BR19">
            <v>7.5839348209955499</v>
          </cell>
          <cell r="BS19">
            <v>8.0250320982753376</v>
          </cell>
          <cell r="BU19">
            <v>3</v>
          </cell>
          <cell r="BV19">
            <v>4</v>
          </cell>
          <cell r="BX19">
            <v>1</v>
          </cell>
          <cell r="BY19">
            <v>1.5</v>
          </cell>
          <cell r="CA19">
            <v>42.122999999999998</v>
          </cell>
          <cell r="CB19">
            <v>44.089000000000006</v>
          </cell>
          <cell r="CD19">
            <v>31.695327102803741</v>
          </cell>
          <cell r="CE19">
            <v>33.549532710280374</v>
          </cell>
          <cell r="CG19">
            <v>37.910699999999999</v>
          </cell>
          <cell r="CH19">
            <v>39.680100000000003</v>
          </cell>
          <cell r="CJ19">
            <v>27.685409104612607</v>
          </cell>
          <cell r="CK19">
            <v>29.59432800723545</v>
          </cell>
          <cell r="CM19">
            <v>36.404598733795602</v>
          </cell>
          <cell r="CN19">
            <v>38.309292131444082</v>
          </cell>
          <cell r="CP19">
            <v>8.7211180124223588</v>
          </cell>
          <cell r="CQ19">
            <v>9.1281573498964814</v>
          </cell>
          <cell r="CS19">
            <v>6.5621795243900083</v>
          </cell>
          <cell r="CT19">
            <v>6.9460730249027689</v>
          </cell>
          <cell r="CV19">
            <v>7.8490062111801242</v>
          </cell>
          <cell r="CW19">
            <v>8.2153416149068335</v>
          </cell>
          <cell r="CY19">
            <v>5.7319687587189661</v>
          </cell>
          <cell r="CZ19">
            <v>6.1271900636098238</v>
          </cell>
          <cell r="DB19">
            <v>7.5371840028562325</v>
          </cell>
          <cell r="DC19">
            <v>7.9315304619967044</v>
          </cell>
          <cell r="DE19">
            <v>0.4</v>
          </cell>
          <cell r="DF19">
            <v>0.5</v>
          </cell>
          <cell r="DH19">
            <v>0.2</v>
          </cell>
          <cell r="DI19">
            <v>0.2</v>
          </cell>
          <cell r="DK19">
            <v>39.522999999999996</v>
          </cell>
          <cell r="DL19">
            <v>40.589000000000006</v>
          </cell>
          <cell r="DN19">
            <v>30.895327102803741</v>
          </cell>
          <cell r="DO19">
            <v>32.249532710280377</v>
          </cell>
          <cell r="DQ19">
            <v>35.570699999999995</v>
          </cell>
          <cell r="DR19">
            <v>36.530100000000004</v>
          </cell>
          <cell r="DT19">
            <v>27.878957491709382</v>
          </cell>
          <cell r="DU19">
            <v>29.487876394332233</v>
          </cell>
          <cell r="DW19">
            <v>34.791695507989147</v>
          </cell>
          <cell r="DX19">
            <v>36.015743744347304</v>
          </cell>
          <cell r="DZ19">
            <v>8.1828157349896475</v>
          </cell>
          <cell r="EA19">
            <v>8.4035196687370615</v>
          </cell>
          <cell r="EC19">
            <v>6.3965480544107125</v>
          </cell>
          <cell r="ED19">
            <v>6.6769218861864132</v>
          </cell>
          <cell r="EF19">
            <v>7.3645341614906821</v>
          </cell>
          <cell r="EG19">
            <v>7.563167701863355</v>
          </cell>
          <cell r="EI19">
            <v>5.7720408885526675</v>
          </cell>
          <cell r="EJ19">
            <v>6.1051503922012902</v>
          </cell>
          <cell r="EL19">
            <v>7.2032495875753924</v>
          </cell>
          <cell r="EM19">
            <v>7.4566757234673506</v>
          </cell>
          <cell r="EO19">
            <v>2.75</v>
          </cell>
          <cell r="EP19">
            <v>4</v>
          </cell>
          <cell r="ER19">
            <v>0.5</v>
          </cell>
          <cell r="ES19">
            <v>0.5</v>
          </cell>
          <cell r="EU19">
            <v>41.872999999999998</v>
          </cell>
          <cell r="EV19">
            <v>44.089000000000006</v>
          </cell>
          <cell r="EX19">
            <v>31.195327102803741</v>
          </cell>
          <cell r="EY19">
            <v>32.549532710280374</v>
          </cell>
          <cell r="FA19">
            <v>37.685699999999997</v>
          </cell>
          <cell r="FB19">
            <v>39.680100000000003</v>
          </cell>
          <cell r="FD19">
            <v>27.007989749773895</v>
          </cell>
          <cell r="FE19">
            <v>27.949166716912867</v>
          </cell>
          <cell r="FG19">
            <v>36.01750195960205</v>
          </cell>
          <cell r="FH19">
            <v>37.760905034669882</v>
          </cell>
          <cell r="FJ19">
            <v>8.6693581780538302</v>
          </cell>
          <cell r="FK19">
            <v>9.1281573498964814</v>
          </cell>
          <cell r="FM19">
            <v>6.4586598556529484</v>
          </cell>
          <cell r="FN19">
            <v>6.7390336874286492</v>
          </cell>
          <cell r="FP19">
            <v>7.8024223602484462</v>
          </cell>
          <cell r="FQ19">
            <v>8.2153416149068335</v>
          </cell>
          <cell r="FS19">
            <v>5.5917163043010136</v>
          </cell>
          <cell r="FT19">
            <v>5.7865769600233676</v>
          </cell>
          <cell r="FV19">
            <v>7.4570397431888304</v>
          </cell>
          <cell r="FW19">
            <v>7.8179927608012179</v>
          </cell>
          <cell r="GA19">
            <v>42.622999999999998</v>
          </cell>
          <cell r="GB19">
            <v>27.395086523967439</v>
          </cell>
          <cell r="GC19">
            <v>38.360700000000001</v>
          </cell>
          <cell r="GE19">
            <v>42.122999999999998</v>
          </cell>
          <cell r="GF19">
            <v>27.685409104612607</v>
          </cell>
          <cell r="GG19">
            <v>37.910699999999999</v>
          </cell>
          <cell r="GI19">
            <v>39.522999999999996</v>
          </cell>
          <cell r="GJ19">
            <v>27.878957491709382</v>
          </cell>
          <cell r="GK19">
            <v>35.570699999999995</v>
          </cell>
          <cell r="GM19">
            <v>41.872999999999998</v>
          </cell>
          <cell r="GN19">
            <v>27.007989749773895</v>
          </cell>
          <cell r="GO19">
            <v>37.685699999999997</v>
          </cell>
          <cell r="GQ19">
            <v>45.089000000000006</v>
          </cell>
          <cell r="GR19">
            <v>29.013682845945123</v>
          </cell>
          <cell r="GS19">
            <v>40.580100000000009</v>
          </cell>
          <cell r="GU19">
            <v>44.089000000000006</v>
          </cell>
          <cell r="GV19">
            <v>29.59432800723545</v>
          </cell>
          <cell r="GW19">
            <v>39.680100000000003</v>
          </cell>
          <cell r="GY19">
            <v>40.589000000000006</v>
          </cell>
          <cell r="GZ19">
            <v>29.487876394332233</v>
          </cell>
          <cell r="HA19">
            <v>36.530100000000004</v>
          </cell>
          <cell r="HC19">
            <v>44.089000000000006</v>
          </cell>
          <cell r="HD19">
            <v>27.949166716912867</v>
          </cell>
          <cell r="HE19">
            <v>39.680100000000003</v>
          </cell>
          <cell r="HG19">
            <v>43.856000000000002</v>
          </cell>
          <cell r="HH19">
            <v>28.204384684956281</v>
          </cell>
          <cell r="HI19">
            <v>39.470400000000005</v>
          </cell>
          <cell r="HK19">
            <v>43.106000000000002</v>
          </cell>
          <cell r="HL19">
            <v>28.639868555924028</v>
          </cell>
          <cell r="HM19">
            <v>38.795400000000001</v>
          </cell>
          <cell r="HO19">
            <v>40.055999999999997</v>
          </cell>
          <cell r="HP19">
            <v>28.683416943020809</v>
          </cell>
          <cell r="HQ19">
            <v>36.050399999999996</v>
          </cell>
          <cell r="HS19">
            <v>42.981000000000002</v>
          </cell>
          <cell r="HT19">
            <v>27.478578233343381</v>
          </cell>
          <cell r="HU19">
            <v>38.682900000000004</v>
          </cell>
        </row>
        <row r="20">
          <cell r="A20">
            <v>38292</v>
          </cell>
          <cell r="B20">
            <v>5</v>
          </cell>
          <cell r="C20">
            <v>-5.0999999999999997E-2</v>
          </cell>
          <cell r="D20">
            <v>30</v>
          </cell>
          <cell r="E20">
            <v>21</v>
          </cell>
          <cell r="G20">
            <v>40.25</v>
          </cell>
          <cell r="H20">
            <v>41</v>
          </cell>
          <cell r="J20">
            <v>31.078610603290677</v>
          </cell>
          <cell r="K20">
            <v>32.449725776965266</v>
          </cell>
          <cell r="M20">
            <v>36.225000000000001</v>
          </cell>
          <cell r="N20">
            <v>36.9</v>
          </cell>
          <cell r="P20">
            <v>27.990776965265077</v>
          </cell>
          <cell r="Q20">
            <v>29.779561243144428</v>
          </cell>
          <cell r="S20">
            <v>35.358592321755026</v>
          </cell>
          <cell r="T20">
            <v>36.439853747714807</v>
          </cell>
          <cell r="V20">
            <v>8.0500000000000007</v>
          </cell>
          <cell r="W20">
            <v>8.1999999999999993</v>
          </cell>
          <cell r="Y20">
            <v>6.2157221206581355</v>
          </cell>
          <cell r="Z20">
            <v>6.4899451553930536</v>
          </cell>
          <cell r="AB20">
            <v>7.2450000000000001</v>
          </cell>
          <cell r="AC20">
            <v>7.38</v>
          </cell>
          <cell r="AE20">
            <v>5.5981553930530152</v>
          </cell>
          <cell r="AF20">
            <v>5.955912248628886</v>
          </cell>
          <cell r="AH20">
            <v>7.0717184643510054</v>
          </cell>
          <cell r="AI20">
            <v>7.2879707495429615</v>
          </cell>
          <cell r="AK20">
            <v>3.5</v>
          </cell>
          <cell r="AL20">
            <v>4</v>
          </cell>
          <cell r="AN20">
            <v>1</v>
          </cell>
          <cell r="AO20">
            <v>1.5</v>
          </cell>
          <cell r="AQ20">
            <v>43.75</v>
          </cell>
          <cell r="AR20">
            <v>45</v>
          </cell>
          <cell r="AT20">
            <v>32.078610603290677</v>
          </cell>
          <cell r="AU20">
            <v>33.949725776965266</v>
          </cell>
          <cell r="AW20">
            <v>39.375</v>
          </cell>
          <cell r="AX20">
            <v>40.5</v>
          </cell>
          <cell r="AZ20">
            <v>27.700776965265081</v>
          </cell>
          <cell r="BA20">
            <v>30.019561243144427</v>
          </cell>
          <cell r="BC20">
            <v>37.52525898842169</v>
          </cell>
          <cell r="BD20">
            <v>39.106520414381478</v>
          </cell>
          <cell r="BF20">
            <v>8.75</v>
          </cell>
          <cell r="BG20">
            <v>9</v>
          </cell>
          <cell r="BI20">
            <v>6.4157221206581356</v>
          </cell>
          <cell r="BJ20">
            <v>6.7899451553930534</v>
          </cell>
          <cell r="BL20">
            <v>7.875</v>
          </cell>
          <cell r="BM20">
            <v>8.1</v>
          </cell>
          <cell r="BO20">
            <v>5.5401553930530163</v>
          </cell>
          <cell r="BP20">
            <v>6.0039122486288852</v>
          </cell>
          <cell r="BR20">
            <v>7.5050517976843381</v>
          </cell>
          <cell r="BS20">
            <v>7.8213040828762956</v>
          </cell>
          <cell r="BU20">
            <v>1.5</v>
          </cell>
          <cell r="BV20">
            <v>3.75</v>
          </cell>
          <cell r="BX20">
            <v>1</v>
          </cell>
          <cell r="BY20">
            <v>1.5</v>
          </cell>
          <cell r="CA20">
            <v>41.75</v>
          </cell>
          <cell r="CB20">
            <v>44.75</v>
          </cell>
          <cell r="CD20">
            <v>32.078610603290677</v>
          </cell>
          <cell r="CE20">
            <v>33.949725776965266</v>
          </cell>
          <cell r="CG20">
            <v>37.575000000000003</v>
          </cell>
          <cell r="CH20">
            <v>40.274999999999999</v>
          </cell>
          <cell r="CJ20">
            <v>28.78077696526508</v>
          </cell>
          <cell r="CK20">
            <v>30.154561243144428</v>
          </cell>
          <cell r="CM20">
            <v>36.59192565508836</v>
          </cell>
          <cell r="CN20">
            <v>38.989853747714811</v>
          </cell>
          <cell r="CP20">
            <v>8.35</v>
          </cell>
          <cell r="CQ20">
            <v>8.9499999999999993</v>
          </cell>
          <cell r="CS20">
            <v>6.4157221206581356</v>
          </cell>
          <cell r="CT20">
            <v>6.7899451553930534</v>
          </cell>
          <cell r="CV20">
            <v>7.5150000000000006</v>
          </cell>
          <cell r="CW20">
            <v>8.0549999999999997</v>
          </cell>
          <cell r="CY20">
            <v>5.7561553930530156</v>
          </cell>
          <cell r="CZ20">
            <v>6.0309122486288853</v>
          </cell>
          <cell r="DB20">
            <v>7.3183851310176724</v>
          </cell>
          <cell r="DC20">
            <v>7.7979707495429622</v>
          </cell>
          <cell r="DE20">
            <v>0.4</v>
          </cell>
          <cell r="DF20">
            <v>0.5</v>
          </cell>
          <cell r="DH20">
            <v>0.2</v>
          </cell>
          <cell r="DI20">
            <v>0.2</v>
          </cell>
          <cell r="DK20">
            <v>40.65</v>
          </cell>
          <cell r="DL20">
            <v>41.5</v>
          </cell>
          <cell r="DN20">
            <v>31.278610603290677</v>
          </cell>
          <cell r="DO20">
            <v>32.649725776965269</v>
          </cell>
          <cell r="DQ20">
            <v>36.585000000000001</v>
          </cell>
          <cell r="DR20">
            <v>37.35</v>
          </cell>
          <cell r="DT20">
            <v>28.094776965265087</v>
          </cell>
          <cell r="DU20">
            <v>29.829561243144429</v>
          </cell>
          <cell r="DW20">
            <v>35.651925655088363</v>
          </cell>
          <cell r="DX20">
            <v>36.77985374771481</v>
          </cell>
          <cell r="DZ20">
            <v>8.129999999999999</v>
          </cell>
          <cell r="EA20">
            <v>8.3000000000000007</v>
          </cell>
          <cell r="EC20">
            <v>6.2557221206581355</v>
          </cell>
          <cell r="ED20">
            <v>6.5299451553930536</v>
          </cell>
          <cell r="EF20">
            <v>7.3170000000000002</v>
          </cell>
          <cell r="EG20">
            <v>7.4700000000000006</v>
          </cell>
          <cell r="EI20">
            <v>5.6189553930530174</v>
          </cell>
          <cell r="EJ20">
            <v>5.9659122486288858</v>
          </cell>
          <cell r="EL20">
            <v>7.1303851310176727</v>
          </cell>
          <cell r="EM20">
            <v>7.355970749542962</v>
          </cell>
          <cell r="EO20">
            <v>1.25</v>
          </cell>
          <cell r="EP20">
            <v>3.5</v>
          </cell>
          <cell r="ER20">
            <v>0.5</v>
          </cell>
          <cell r="ES20">
            <v>0.5</v>
          </cell>
          <cell r="EU20">
            <v>41.5</v>
          </cell>
          <cell r="EV20">
            <v>44.5</v>
          </cell>
          <cell r="EX20">
            <v>31.578610603290677</v>
          </cell>
          <cell r="EY20">
            <v>32.949725776965266</v>
          </cell>
          <cell r="FA20">
            <v>37.35</v>
          </cell>
          <cell r="FB20">
            <v>40.050000000000004</v>
          </cell>
          <cell r="FD20">
            <v>28.115776965265077</v>
          </cell>
          <cell r="FE20">
            <v>28.689561243144421</v>
          </cell>
          <cell r="FG20">
            <v>36.208592321755027</v>
          </cell>
          <cell r="FH20">
            <v>38.339853747714805</v>
          </cell>
          <cell r="FJ20">
            <v>8.3000000000000007</v>
          </cell>
          <cell r="FK20">
            <v>8.9</v>
          </cell>
          <cell r="FM20">
            <v>6.3157221206581351</v>
          </cell>
          <cell r="FN20">
            <v>6.5899451553930533</v>
          </cell>
          <cell r="FP20">
            <v>7.4700000000000006</v>
          </cell>
          <cell r="FQ20">
            <v>8.0100000000000016</v>
          </cell>
          <cell r="FS20">
            <v>5.6231553930530156</v>
          </cell>
          <cell r="FT20">
            <v>5.7379122486288843</v>
          </cell>
          <cell r="FV20">
            <v>7.2417184643510053</v>
          </cell>
          <cell r="FW20">
            <v>7.6679707495429614</v>
          </cell>
          <cell r="GA20">
            <v>43.75</v>
          </cell>
          <cell r="GB20">
            <v>27.700776965265081</v>
          </cell>
          <cell r="GC20">
            <v>39.375</v>
          </cell>
          <cell r="GE20">
            <v>41.75</v>
          </cell>
          <cell r="GF20">
            <v>28.78077696526508</v>
          </cell>
          <cell r="GG20">
            <v>37.575000000000003</v>
          </cell>
          <cell r="GI20">
            <v>40.65</v>
          </cell>
          <cell r="GJ20">
            <v>28.094776965265087</v>
          </cell>
          <cell r="GK20">
            <v>36.585000000000001</v>
          </cell>
          <cell r="GM20">
            <v>41.5</v>
          </cell>
          <cell r="GN20">
            <v>28.115776965265077</v>
          </cell>
          <cell r="GO20">
            <v>37.35</v>
          </cell>
          <cell r="GQ20">
            <v>45</v>
          </cell>
          <cell r="GR20">
            <v>30.019561243144427</v>
          </cell>
          <cell r="GS20">
            <v>40.5</v>
          </cell>
          <cell r="GU20">
            <v>44.75</v>
          </cell>
          <cell r="GV20">
            <v>30.154561243144428</v>
          </cell>
          <cell r="GW20">
            <v>40.274999999999999</v>
          </cell>
          <cell r="GY20">
            <v>41.5</v>
          </cell>
          <cell r="GZ20">
            <v>29.829561243144429</v>
          </cell>
          <cell r="HA20">
            <v>37.35</v>
          </cell>
          <cell r="HC20">
            <v>44.5</v>
          </cell>
          <cell r="HD20">
            <v>28.689561243144421</v>
          </cell>
          <cell r="HE20">
            <v>40.050000000000004</v>
          </cell>
          <cell r="HG20">
            <v>44.375</v>
          </cell>
          <cell r="HH20">
            <v>28.860169104204754</v>
          </cell>
          <cell r="HI20">
            <v>39.9375</v>
          </cell>
          <cell r="HK20">
            <v>43.25</v>
          </cell>
          <cell r="HL20">
            <v>29.467669104204752</v>
          </cell>
          <cell r="HM20">
            <v>38.924999999999997</v>
          </cell>
          <cell r="HO20">
            <v>41.075000000000003</v>
          </cell>
          <cell r="HP20">
            <v>28.962169104204758</v>
          </cell>
          <cell r="HQ20">
            <v>36.967500000000001</v>
          </cell>
          <cell r="HS20">
            <v>43</v>
          </cell>
          <cell r="HT20">
            <v>28.402669104204747</v>
          </cell>
          <cell r="HU20">
            <v>38.700000000000003</v>
          </cell>
        </row>
        <row r="21">
          <cell r="A21">
            <v>38322</v>
          </cell>
          <cell r="B21">
            <v>5.12</v>
          </cell>
          <cell r="C21">
            <v>-0.111</v>
          </cell>
          <cell r="D21">
            <v>31</v>
          </cell>
          <cell r="E21">
            <v>23</v>
          </cell>
          <cell r="G21">
            <v>41.216000000000001</v>
          </cell>
          <cell r="H21">
            <v>41.983999999999995</v>
          </cell>
          <cell r="J21">
            <v>31.141323792486585</v>
          </cell>
          <cell r="K21">
            <v>32.51520572450805</v>
          </cell>
          <cell r="M21">
            <v>37.0944</v>
          </cell>
          <cell r="N21">
            <v>37.785599999999995</v>
          </cell>
          <cell r="P21">
            <v>28.068768330544181</v>
          </cell>
          <cell r="Q21">
            <v>29.795002227479952</v>
          </cell>
          <cell r="S21">
            <v>36.12449697039645</v>
          </cell>
          <cell r="T21">
            <v>37.198695366149224</v>
          </cell>
          <cell r="V21">
            <v>8.0500000000000007</v>
          </cell>
          <cell r="W21">
            <v>8.1999999999999993</v>
          </cell>
          <cell r="Y21">
            <v>6.0822898032200357</v>
          </cell>
          <cell r="Z21">
            <v>6.3506261180679786</v>
          </cell>
          <cell r="AB21">
            <v>7.2450000000000001</v>
          </cell>
          <cell r="AC21">
            <v>7.379999999999999</v>
          </cell>
          <cell r="AE21">
            <v>5.4821813145594103</v>
          </cell>
          <cell r="AF21">
            <v>5.8193363725546776</v>
          </cell>
          <cell r="AH21">
            <v>7.0555658145305564</v>
          </cell>
          <cell r="AI21">
            <v>7.26537018870102</v>
          </cell>
          <cell r="AK21">
            <v>3.5</v>
          </cell>
          <cell r="AL21">
            <v>4</v>
          </cell>
          <cell r="AN21">
            <v>1</v>
          </cell>
          <cell r="AO21">
            <v>1.5</v>
          </cell>
          <cell r="AQ21">
            <v>44.716000000000001</v>
          </cell>
          <cell r="AR21">
            <v>45.983999999999995</v>
          </cell>
          <cell r="AT21">
            <v>32.141323792486588</v>
          </cell>
          <cell r="AU21">
            <v>34.01520572450805</v>
          </cell>
          <cell r="AW21">
            <v>40.244399999999999</v>
          </cell>
          <cell r="AX21">
            <v>41.385599999999997</v>
          </cell>
          <cell r="AZ21">
            <v>27.959090911189342</v>
          </cell>
          <cell r="BA21">
            <v>30.211131259738018</v>
          </cell>
          <cell r="BC21">
            <v>38.361056110181394</v>
          </cell>
          <cell r="BD21">
            <v>39.935254505934175</v>
          </cell>
          <cell r="BF21">
            <v>8.7335937500000007</v>
          </cell>
          <cell r="BG21">
            <v>8.9812499999999993</v>
          </cell>
          <cell r="BI21">
            <v>6.2776023032200365</v>
          </cell>
          <cell r="BJ21">
            <v>6.6435948680679786</v>
          </cell>
          <cell r="BL21">
            <v>7.8602343749999992</v>
          </cell>
          <cell r="BM21">
            <v>8.083124999999999</v>
          </cell>
          <cell r="BO21">
            <v>5.4607599435916683</v>
          </cell>
          <cell r="BP21">
            <v>5.9006115741675815</v>
          </cell>
          <cell r="BR21">
            <v>7.4923937715198035</v>
          </cell>
          <cell r="BS21">
            <v>7.7998543956902688</v>
          </cell>
          <cell r="BU21">
            <v>1.5</v>
          </cell>
          <cell r="BV21">
            <v>3.75</v>
          </cell>
          <cell r="BX21">
            <v>1</v>
          </cell>
          <cell r="BY21">
            <v>1.5</v>
          </cell>
          <cell r="CA21">
            <v>42.716000000000001</v>
          </cell>
          <cell r="CB21">
            <v>45.733999999999995</v>
          </cell>
          <cell r="CD21">
            <v>32.141323792486588</v>
          </cell>
          <cell r="CE21">
            <v>34.01520572450805</v>
          </cell>
          <cell r="CG21">
            <v>38.444400000000002</v>
          </cell>
          <cell r="CH21">
            <v>41.160599999999995</v>
          </cell>
          <cell r="CJ21">
            <v>28.888123169253856</v>
          </cell>
          <cell r="CK21">
            <v>30.32726029199608</v>
          </cell>
          <cell r="CM21">
            <v>37.371808798353435</v>
          </cell>
          <cell r="CN21">
            <v>39.811598591955679</v>
          </cell>
          <cell r="CP21">
            <v>8.3429687500000007</v>
          </cell>
          <cell r="CQ21">
            <v>8.9324218749999993</v>
          </cell>
          <cell r="CS21">
            <v>6.2776023032200365</v>
          </cell>
          <cell r="CT21">
            <v>6.6435948680679786</v>
          </cell>
          <cell r="CV21">
            <v>7.5086718750000001</v>
          </cell>
          <cell r="CW21">
            <v>8.039179687499999</v>
          </cell>
          <cell r="CY21">
            <v>5.6422115564948934</v>
          </cell>
          <cell r="CZ21">
            <v>5.9232930257804846</v>
          </cell>
          <cell r="DB21">
            <v>7.2991814059284055</v>
          </cell>
          <cell r="DC21">
            <v>7.7757028499913439</v>
          </cell>
          <cell r="DE21">
            <v>0.4</v>
          </cell>
          <cell r="DF21">
            <v>0.5</v>
          </cell>
          <cell r="DH21">
            <v>0.2</v>
          </cell>
          <cell r="DI21">
            <v>0.2</v>
          </cell>
          <cell r="DK21">
            <v>41.616</v>
          </cell>
          <cell r="DL21">
            <v>42.483999999999995</v>
          </cell>
          <cell r="DN21">
            <v>31.341323792486584</v>
          </cell>
          <cell r="DO21">
            <v>32.715205724508053</v>
          </cell>
          <cell r="DQ21">
            <v>37.4544</v>
          </cell>
          <cell r="DR21">
            <v>38.235599999999998</v>
          </cell>
          <cell r="DT21">
            <v>28.186187685382883</v>
          </cell>
          <cell r="DU21">
            <v>29.865969969415438</v>
          </cell>
          <cell r="DW21">
            <v>36.423421701579244</v>
          </cell>
          <cell r="DX21">
            <v>37.54708246292342</v>
          </cell>
          <cell r="DZ21">
            <v>8.1281249999999989</v>
          </cell>
          <cell r="EA21">
            <v>8.2976562499999993</v>
          </cell>
          <cell r="EC21">
            <v>6.1213523032200357</v>
          </cell>
          <cell r="ED21">
            <v>6.3896886180679786</v>
          </cell>
          <cell r="EF21">
            <v>7.3153125000000001</v>
          </cell>
          <cell r="EG21">
            <v>7.4678906249999999</v>
          </cell>
          <cell r="EI21">
            <v>5.5051147823013444</v>
          </cell>
          <cell r="EJ21">
            <v>5.8331972596514525</v>
          </cell>
          <cell r="EL21">
            <v>7.1139495510896955</v>
          </cell>
          <cell r="EM21">
            <v>7.33341454353973</v>
          </cell>
          <cell r="EO21">
            <v>1.25</v>
          </cell>
          <cell r="EP21">
            <v>3.5</v>
          </cell>
          <cell r="ER21">
            <v>0.5</v>
          </cell>
          <cell r="ES21">
            <v>0.5</v>
          </cell>
          <cell r="EU21">
            <v>42.466000000000001</v>
          </cell>
          <cell r="EV21">
            <v>45.483999999999995</v>
          </cell>
          <cell r="EX21">
            <v>31.641323792486585</v>
          </cell>
          <cell r="EY21">
            <v>33.01520572450805</v>
          </cell>
          <cell r="FA21">
            <v>38.2194</v>
          </cell>
          <cell r="FB21">
            <v>40.935599999999994</v>
          </cell>
          <cell r="FD21">
            <v>28.246187685382889</v>
          </cell>
          <cell r="FE21">
            <v>28.927260291996081</v>
          </cell>
          <cell r="FG21">
            <v>36.99546471233193</v>
          </cell>
          <cell r="FH21">
            <v>39.18256633389116</v>
          </cell>
          <cell r="FJ21">
            <v>8.2941406250000007</v>
          </cell>
          <cell r="FK21">
            <v>8.8835937499999993</v>
          </cell>
          <cell r="FM21">
            <v>6.1799460532200357</v>
          </cell>
          <cell r="FN21">
            <v>6.4482823680679786</v>
          </cell>
          <cell r="FP21">
            <v>7.4647265625000001</v>
          </cell>
          <cell r="FQ21">
            <v>7.995234374999999</v>
          </cell>
          <cell r="FS21">
            <v>5.5168335323013453</v>
          </cell>
          <cell r="FT21">
            <v>5.6498555257804846</v>
          </cell>
          <cell r="FV21">
            <v>7.2256767016273304</v>
          </cell>
          <cell r="FW21">
            <v>7.652844987088117</v>
          </cell>
          <cell r="GA21">
            <v>44.716000000000001</v>
          </cell>
          <cell r="GB21">
            <v>27.959090911189342</v>
          </cell>
          <cell r="GC21">
            <v>40.244399999999999</v>
          </cell>
          <cell r="GE21">
            <v>42.716000000000001</v>
          </cell>
          <cell r="GF21">
            <v>28.888123169253856</v>
          </cell>
          <cell r="GG21">
            <v>38.444400000000002</v>
          </cell>
          <cell r="GI21">
            <v>41.616</v>
          </cell>
          <cell r="GJ21">
            <v>28.186187685382883</v>
          </cell>
          <cell r="GK21">
            <v>37.4544</v>
          </cell>
          <cell r="GM21">
            <v>42.466000000000001</v>
          </cell>
          <cell r="GN21">
            <v>28.246187685382889</v>
          </cell>
          <cell r="GO21">
            <v>38.2194</v>
          </cell>
          <cell r="GQ21">
            <v>45.983999999999995</v>
          </cell>
          <cell r="GR21">
            <v>30.211131259738018</v>
          </cell>
          <cell r="GS21">
            <v>41.385599999999997</v>
          </cell>
          <cell r="GU21">
            <v>45.733999999999995</v>
          </cell>
          <cell r="GV21">
            <v>30.32726029199608</v>
          </cell>
          <cell r="GW21">
            <v>41.160599999999995</v>
          </cell>
          <cell r="GY21">
            <v>42.483999999999995</v>
          </cell>
          <cell r="GZ21">
            <v>29.865969969415438</v>
          </cell>
          <cell r="HA21">
            <v>38.235599999999998</v>
          </cell>
          <cell r="HC21">
            <v>45.483999999999995</v>
          </cell>
          <cell r="HD21">
            <v>28.927260291996081</v>
          </cell>
          <cell r="HE21">
            <v>40.935599999999994</v>
          </cell>
          <cell r="HG21">
            <v>45.349999999999994</v>
          </cell>
          <cell r="HH21">
            <v>29.08511108546368</v>
          </cell>
          <cell r="HI21">
            <v>40.814999999999998</v>
          </cell>
          <cell r="HK21">
            <v>44.224999999999994</v>
          </cell>
          <cell r="HL21">
            <v>29.607691730624968</v>
          </cell>
          <cell r="HM21">
            <v>39.802499999999995</v>
          </cell>
          <cell r="HO21">
            <v>42.05</v>
          </cell>
          <cell r="HP21">
            <v>29.026078827399161</v>
          </cell>
          <cell r="HQ21">
            <v>37.844999999999999</v>
          </cell>
          <cell r="HS21">
            <v>43.974999999999994</v>
          </cell>
          <cell r="HT21">
            <v>28.586723988689485</v>
          </cell>
          <cell r="HU21">
            <v>39.577500000000001</v>
          </cell>
        </row>
        <row r="22">
          <cell r="A22">
            <v>38353</v>
          </cell>
          <cell r="B22">
            <v>5.25</v>
          </cell>
          <cell r="C22">
            <v>-8.1000000000000003E-2</v>
          </cell>
          <cell r="D22">
            <v>31</v>
          </cell>
          <cell r="E22">
            <v>21</v>
          </cell>
          <cell r="G22">
            <v>42.262500000000003</v>
          </cell>
          <cell r="H22">
            <v>43.05</v>
          </cell>
          <cell r="J22">
            <v>32.550000000000004</v>
          </cell>
          <cell r="K22">
            <v>33.337499999999999</v>
          </cell>
          <cell r="M22">
            <v>38.036250000000003</v>
          </cell>
          <cell r="N22">
            <v>38.744999999999997</v>
          </cell>
          <cell r="P22">
            <v>29.010483870967747</v>
          </cell>
          <cell r="Q22">
            <v>29.848790322580641</v>
          </cell>
          <cell r="S22">
            <v>36.936290322580646</v>
          </cell>
          <cell r="T22">
            <v>37.723790322580648</v>
          </cell>
          <cell r="V22">
            <v>8.0500000000000007</v>
          </cell>
          <cell r="W22">
            <v>8.1999999999999993</v>
          </cell>
          <cell r="Y22">
            <v>6.2</v>
          </cell>
          <cell r="Z22">
            <v>6.35</v>
          </cell>
          <cell r="AB22">
            <v>7.2450000000000001</v>
          </cell>
          <cell r="AC22">
            <v>7.38</v>
          </cell>
          <cell r="AE22">
            <v>5.5258064516129037</v>
          </cell>
          <cell r="AF22">
            <v>5.6854838709677411</v>
          </cell>
          <cell r="AH22">
            <v>7.0354838709677425</v>
          </cell>
          <cell r="AI22">
            <v>7.185483870967742</v>
          </cell>
          <cell r="AK22">
            <v>2</v>
          </cell>
          <cell r="AL22">
            <v>4</v>
          </cell>
          <cell r="AN22">
            <v>1</v>
          </cell>
          <cell r="AO22">
            <v>1.5</v>
          </cell>
          <cell r="AQ22">
            <v>44.262500000000003</v>
          </cell>
          <cell r="AR22">
            <v>47.05</v>
          </cell>
          <cell r="AT22">
            <v>33.550000000000004</v>
          </cell>
          <cell r="AU22">
            <v>34.837499999999999</v>
          </cell>
          <cell r="AW22">
            <v>39.836250000000007</v>
          </cell>
          <cell r="AX22">
            <v>42.344999999999999</v>
          </cell>
          <cell r="AZ22">
            <v>29.494354838709679</v>
          </cell>
          <cell r="BA22">
            <v>29.993951612903221</v>
          </cell>
          <cell r="BC22">
            <v>38.387903225806454</v>
          </cell>
          <cell r="BD22">
            <v>40.35282258064516</v>
          </cell>
          <cell r="BF22">
            <v>8.4309523809523821</v>
          </cell>
          <cell r="BG22">
            <v>8.961904761904762</v>
          </cell>
          <cell r="BI22">
            <v>6.3904761904761909</v>
          </cell>
          <cell r="BJ22">
            <v>6.6357142857142852</v>
          </cell>
          <cell r="BL22">
            <v>7.5878571428571444</v>
          </cell>
          <cell r="BM22">
            <v>8.0657142857142858</v>
          </cell>
          <cell r="BO22">
            <v>5.6179723502304153</v>
          </cell>
          <cell r="BP22">
            <v>5.7131336405529947</v>
          </cell>
          <cell r="BR22">
            <v>7.3119815668202772</v>
          </cell>
          <cell r="BS22">
            <v>7.6862519201228876</v>
          </cell>
          <cell r="BU22">
            <v>1.25</v>
          </cell>
          <cell r="BV22">
            <v>2</v>
          </cell>
          <cell r="BX22">
            <v>1</v>
          </cell>
          <cell r="BY22">
            <v>1.5</v>
          </cell>
          <cell r="CA22">
            <v>43.512500000000003</v>
          </cell>
          <cell r="CB22">
            <v>45.05</v>
          </cell>
          <cell r="CD22">
            <v>33.550000000000004</v>
          </cell>
          <cell r="CE22">
            <v>34.837499999999999</v>
          </cell>
          <cell r="CG22">
            <v>39.161250000000003</v>
          </cell>
          <cell r="CH22">
            <v>40.545000000000002</v>
          </cell>
          <cell r="CJ22">
            <v>29.929838709677423</v>
          </cell>
          <cell r="CK22">
            <v>31.155241935483865</v>
          </cell>
          <cell r="CM22">
            <v>38.049193548387102</v>
          </cell>
          <cell r="CN22">
            <v>39.449596774193552</v>
          </cell>
          <cell r="CP22">
            <v>8.288095238095238</v>
          </cell>
          <cell r="CQ22">
            <v>8.5809523809523807</v>
          </cell>
          <cell r="CS22">
            <v>6.3904761904761909</v>
          </cell>
          <cell r="CT22">
            <v>6.6357142857142852</v>
          </cell>
          <cell r="CV22">
            <v>7.4592857142857145</v>
          </cell>
          <cell r="CW22">
            <v>7.7228571428571433</v>
          </cell>
          <cell r="CY22">
            <v>5.700921658986176</v>
          </cell>
          <cell r="CZ22">
            <v>5.9343317972350222</v>
          </cell>
          <cell r="DB22">
            <v>7.2474654377880192</v>
          </cell>
          <cell r="DC22">
            <v>7.5142089093702005</v>
          </cell>
          <cell r="DE22">
            <v>0.4</v>
          </cell>
          <cell r="DF22">
            <v>0.5</v>
          </cell>
          <cell r="DH22">
            <v>0.2</v>
          </cell>
          <cell r="DI22">
            <v>0.2</v>
          </cell>
          <cell r="DK22">
            <v>42.662500000000001</v>
          </cell>
          <cell r="DL22">
            <v>43.55</v>
          </cell>
          <cell r="DN22">
            <v>32.750000000000007</v>
          </cell>
          <cell r="DO22">
            <v>33.537500000000001</v>
          </cell>
          <cell r="DQ22">
            <v>38.396250000000002</v>
          </cell>
          <cell r="DR22">
            <v>39.195</v>
          </cell>
          <cell r="DT22">
            <v>29.107258064516142</v>
          </cell>
          <cell r="DU22">
            <v>29.887500000000006</v>
          </cell>
          <cell r="DW22">
            <v>37.226612903225814</v>
          </cell>
          <cell r="DX22">
            <v>38.059274193548383</v>
          </cell>
          <cell r="DZ22">
            <v>8.1261904761904766</v>
          </cell>
          <cell r="EA22">
            <v>8.2952380952380942</v>
          </cell>
          <cell r="EC22">
            <v>6.238095238095239</v>
          </cell>
          <cell r="ED22">
            <v>6.3880952380952385</v>
          </cell>
          <cell r="EF22">
            <v>7.3135714285714286</v>
          </cell>
          <cell r="EG22">
            <v>7.4657142857142862</v>
          </cell>
          <cell r="EI22">
            <v>5.5442396313364082</v>
          </cell>
          <cell r="EJ22">
            <v>5.6928571428571439</v>
          </cell>
          <cell r="EL22">
            <v>7.0907834101382505</v>
          </cell>
          <cell r="EM22">
            <v>7.2493855606758828</v>
          </cell>
          <cell r="EO22">
            <v>1</v>
          </cell>
          <cell r="EP22">
            <v>3</v>
          </cell>
          <cell r="ER22">
            <v>0.5</v>
          </cell>
          <cell r="ES22">
            <v>0.5</v>
          </cell>
          <cell r="EU22">
            <v>43.262500000000003</v>
          </cell>
          <cell r="EV22">
            <v>46.05</v>
          </cell>
          <cell r="EX22">
            <v>33.050000000000004</v>
          </cell>
          <cell r="EY22">
            <v>33.837499999999999</v>
          </cell>
          <cell r="FA22">
            <v>38.936250000000001</v>
          </cell>
          <cell r="FB22">
            <v>41.445</v>
          </cell>
          <cell r="FD22">
            <v>29.252419354838715</v>
          </cell>
          <cell r="FE22">
            <v>28.929435483870964</v>
          </cell>
          <cell r="FG22">
            <v>37.66209677419355</v>
          </cell>
          <cell r="FH22">
            <v>39.35282258064516</v>
          </cell>
          <cell r="FJ22">
            <v>8.2404761904761905</v>
          </cell>
          <cell r="FK22">
            <v>8.7714285714285705</v>
          </cell>
          <cell r="FM22">
            <v>6.295238095238096</v>
          </cell>
          <cell r="FN22">
            <v>6.4452380952380945</v>
          </cell>
          <cell r="FP22">
            <v>7.4164285714285718</v>
          </cell>
          <cell r="FQ22">
            <v>7.8942857142857141</v>
          </cell>
          <cell r="FS22">
            <v>5.57188940092166</v>
          </cell>
          <cell r="FT22">
            <v>5.5103686635944698</v>
          </cell>
          <cell r="FV22">
            <v>7.1737327188940094</v>
          </cell>
          <cell r="FW22">
            <v>7.4957757296466969</v>
          </cell>
          <cell r="GA22">
            <v>44.262500000000003</v>
          </cell>
          <cell r="GB22">
            <v>29.494354838709679</v>
          </cell>
          <cell r="GC22">
            <v>39.836250000000007</v>
          </cell>
          <cell r="GE22">
            <v>43.512500000000003</v>
          </cell>
          <cell r="GF22">
            <v>29.929838709677423</v>
          </cell>
          <cell r="GG22">
            <v>39.161250000000003</v>
          </cell>
          <cell r="GI22">
            <v>42.662500000000001</v>
          </cell>
          <cell r="GJ22">
            <v>29.107258064516142</v>
          </cell>
          <cell r="GK22">
            <v>38.396250000000002</v>
          </cell>
          <cell r="GM22">
            <v>43.262500000000003</v>
          </cell>
          <cell r="GN22">
            <v>29.252419354838715</v>
          </cell>
          <cell r="GO22">
            <v>38.936250000000001</v>
          </cell>
          <cell r="GQ22">
            <v>47.05</v>
          </cell>
          <cell r="GR22">
            <v>29.993951612903221</v>
          </cell>
          <cell r="GS22">
            <v>42.344999999999999</v>
          </cell>
          <cell r="GU22">
            <v>45.05</v>
          </cell>
          <cell r="GV22">
            <v>31.155241935483865</v>
          </cell>
          <cell r="GW22">
            <v>40.545000000000002</v>
          </cell>
          <cell r="GY22">
            <v>43.55</v>
          </cell>
          <cell r="GZ22">
            <v>29.887500000000006</v>
          </cell>
          <cell r="HA22">
            <v>39.195</v>
          </cell>
          <cell r="HC22">
            <v>46.05</v>
          </cell>
          <cell r="HD22">
            <v>28.929435483870964</v>
          </cell>
          <cell r="HE22">
            <v>41.445</v>
          </cell>
          <cell r="HG22">
            <v>45.65625</v>
          </cell>
          <cell r="HH22">
            <v>29.74415322580645</v>
          </cell>
          <cell r="HI22">
            <v>41.090625000000003</v>
          </cell>
          <cell r="HK22">
            <v>44.28125</v>
          </cell>
          <cell r="HL22">
            <v>30.542540322580642</v>
          </cell>
          <cell r="HM22">
            <v>39.853125000000006</v>
          </cell>
          <cell r="HO22">
            <v>43.106250000000003</v>
          </cell>
          <cell r="HP22">
            <v>29.497379032258074</v>
          </cell>
          <cell r="HQ22">
            <v>38.795625000000001</v>
          </cell>
          <cell r="HS22">
            <v>44.65625</v>
          </cell>
          <cell r="HT22">
            <v>29.090927419354841</v>
          </cell>
          <cell r="HU22">
            <v>40.190624999999997</v>
          </cell>
        </row>
        <row r="23">
          <cell r="A23">
            <v>38384</v>
          </cell>
          <cell r="B23">
            <v>5.17</v>
          </cell>
          <cell r="C23">
            <v>-8.5999999999999993E-2</v>
          </cell>
          <cell r="D23">
            <v>28</v>
          </cell>
          <cell r="E23">
            <v>20</v>
          </cell>
          <cell r="G23">
            <v>41.618500000000004</v>
          </cell>
          <cell r="H23">
            <v>42.393999999999998</v>
          </cell>
          <cell r="J23">
            <v>32.054000000000002</v>
          </cell>
          <cell r="K23">
            <v>32.829499999999996</v>
          </cell>
          <cell r="M23">
            <v>37.456650000000003</v>
          </cell>
          <cell r="N23">
            <v>38.154600000000002</v>
          </cell>
          <cell r="P23">
            <v>28.966771428571434</v>
          </cell>
          <cell r="Q23">
            <v>29.786585714285707</v>
          </cell>
          <cell r="S23">
            <v>36.608523809523817</v>
          </cell>
          <cell r="T23">
            <v>37.384023809523811</v>
          </cell>
          <cell r="V23">
            <v>8.0500000000000007</v>
          </cell>
          <cell r="W23">
            <v>8.1999999999999993</v>
          </cell>
          <cell r="Y23">
            <v>6.2</v>
          </cell>
          <cell r="Z23">
            <v>6.35</v>
          </cell>
          <cell r="AB23">
            <v>7.245000000000001</v>
          </cell>
          <cell r="AC23">
            <v>7.3800000000000008</v>
          </cell>
          <cell r="AE23">
            <v>5.6028571428571441</v>
          </cell>
          <cell r="AF23">
            <v>5.7614285714285698</v>
          </cell>
          <cell r="AH23">
            <v>7.0809523809523824</v>
          </cell>
          <cell r="AI23">
            <v>7.230952380952381</v>
          </cell>
          <cell r="AK23">
            <v>2</v>
          </cell>
          <cell r="AL23">
            <v>4</v>
          </cell>
          <cell r="AN23">
            <v>1</v>
          </cell>
          <cell r="AO23">
            <v>1.5</v>
          </cell>
          <cell r="AQ23">
            <v>43.618500000000004</v>
          </cell>
          <cell r="AR23">
            <v>46.393999999999998</v>
          </cell>
          <cell r="AT23">
            <v>33.054000000000002</v>
          </cell>
          <cell r="AU23">
            <v>34.329499999999996</v>
          </cell>
          <cell r="AW23">
            <v>39.256650000000008</v>
          </cell>
          <cell r="AX23">
            <v>41.754599999999996</v>
          </cell>
          <cell r="AZ23">
            <v>29.509628571428575</v>
          </cell>
          <cell r="BA23">
            <v>30.086585714285711</v>
          </cell>
          <cell r="BC23">
            <v>38.084714285714291</v>
          </cell>
          <cell r="BD23">
            <v>40.0745</v>
          </cell>
          <cell r="BF23">
            <v>8.436847195357835</v>
          </cell>
          <cell r="BG23">
            <v>8.9736943907156679</v>
          </cell>
          <cell r="BI23">
            <v>6.3934235976789173</v>
          </cell>
          <cell r="BJ23">
            <v>6.6401353965183745</v>
          </cell>
          <cell r="BL23">
            <v>7.5931624758220515</v>
          </cell>
          <cell r="BM23">
            <v>8.0763249516441</v>
          </cell>
          <cell r="BO23">
            <v>5.7078585244542701</v>
          </cell>
          <cell r="BP23">
            <v>5.8194556507322455</v>
          </cell>
          <cell r="BR23">
            <v>7.3664824537164977</v>
          </cell>
          <cell r="BS23">
            <v>7.7513539651837524</v>
          </cell>
          <cell r="BU23">
            <v>1.25</v>
          </cell>
          <cell r="BV23">
            <v>2</v>
          </cell>
          <cell r="BX23">
            <v>1</v>
          </cell>
          <cell r="BY23">
            <v>1.5</v>
          </cell>
          <cell r="CA23">
            <v>42.868500000000004</v>
          </cell>
          <cell r="CB23">
            <v>44.393999999999998</v>
          </cell>
          <cell r="CD23">
            <v>33.054000000000002</v>
          </cell>
          <cell r="CE23">
            <v>34.329499999999996</v>
          </cell>
          <cell r="CG23">
            <v>38.581650000000003</v>
          </cell>
          <cell r="CH23">
            <v>39.954599999999999</v>
          </cell>
          <cell r="CJ23">
            <v>29.895342857142861</v>
          </cell>
          <cell r="CK23">
            <v>31.115157142857136</v>
          </cell>
          <cell r="CM23">
            <v>37.727571428571437</v>
          </cell>
          <cell r="CN23">
            <v>39.122119047619044</v>
          </cell>
          <cell r="CP23">
            <v>8.2917794970986467</v>
          </cell>
          <cell r="CQ23">
            <v>8.5868471953578336</v>
          </cell>
          <cell r="CS23">
            <v>6.3934235976789173</v>
          </cell>
          <cell r="CT23">
            <v>6.6401353965183745</v>
          </cell>
          <cell r="CV23">
            <v>7.4626015473887826</v>
          </cell>
          <cell r="CW23">
            <v>7.7281624758220504</v>
          </cell>
          <cell r="CY23">
            <v>5.7824647692732807</v>
          </cell>
          <cell r="CZ23">
            <v>6.0184056369162739</v>
          </cell>
          <cell r="DB23">
            <v>7.2974025974025993</v>
          </cell>
          <cell r="DC23">
            <v>7.5671410150133553</v>
          </cell>
          <cell r="DE23">
            <v>0.4</v>
          </cell>
          <cell r="DF23">
            <v>0.5</v>
          </cell>
          <cell r="DH23">
            <v>0.2</v>
          </cell>
          <cell r="DI23">
            <v>0.2</v>
          </cell>
          <cell r="DK23">
            <v>42.018500000000003</v>
          </cell>
          <cell r="DL23">
            <v>42.893999999999998</v>
          </cell>
          <cell r="DN23">
            <v>32.254000000000005</v>
          </cell>
          <cell r="DO23">
            <v>33.029499999999999</v>
          </cell>
          <cell r="DQ23">
            <v>37.816650000000003</v>
          </cell>
          <cell r="DR23">
            <v>38.604599999999998</v>
          </cell>
          <cell r="DT23">
            <v>29.075342857142861</v>
          </cell>
          <cell r="DU23">
            <v>29.843728571428574</v>
          </cell>
          <cell r="DW23">
            <v>36.903761904761907</v>
          </cell>
          <cell r="DX23">
            <v>37.726880952380952</v>
          </cell>
          <cell r="DZ23">
            <v>8.1273694390715683</v>
          </cell>
          <cell r="EA23">
            <v>8.2967117988394588</v>
          </cell>
          <cell r="EC23">
            <v>6.238684719535784</v>
          </cell>
          <cell r="ED23">
            <v>6.3886847195357834</v>
          </cell>
          <cell r="EF23">
            <v>7.3146324951644104</v>
          </cell>
          <cell r="EG23">
            <v>7.4670406189555125</v>
          </cell>
          <cell r="EI23">
            <v>5.6238574191765691</v>
          </cell>
          <cell r="EJ23">
            <v>5.772481348438796</v>
          </cell>
          <cell r="EL23">
            <v>7.1380583955052046</v>
          </cell>
          <cell r="EM23">
            <v>7.2972690430137241</v>
          </cell>
          <cell r="EO23">
            <v>1</v>
          </cell>
          <cell r="EP23">
            <v>3</v>
          </cell>
          <cell r="ER23">
            <v>0.5</v>
          </cell>
          <cell r="ES23">
            <v>0.5</v>
          </cell>
          <cell r="EU23">
            <v>42.618500000000004</v>
          </cell>
          <cell r="EV23">
            <v>45.393999999999998</v>
          </cell>
          <cell r="EX23">
            <v>32.554000000000002</v>
          </cell>
          <cell r="EY23">
            <v>33.329499999999996</v>
          </cell>
          <cell r="FA23">
            <v>38.356650000000002</v>
          </cell>
          <cell r="FB23">
            <v>40.854599999999998</v>
          </cell>
          <cell r="FD23">
            <v>29.238200000000006</v>
          </cell>
          <cell r="FE23">
            <v>29.02944285714285</v>
          </cell>
          <cell r="FG23">
            <v>37.34661904761905</v>
          </cell>
          <cell r="FH23">
            <v>39.0745</v>
          </cell>
          <cell r="FJ23">
            <v>8.2434235976789179</v>
          </cell>
          <cell r="FK23">
            <v>8.7802707930367507</v>
          </cell>
          <cell r="FM23">
            <v>6.2967117988394588</v>
          </cell>
          <cell r="FN23">
            <v>6.4467117988394573</v>
          </cell>
          <cell r="FP23">
            <v>7.4190812379110254</v>
          </cell>
          <cell r="FQ23">
            <v>7.9022437137330748</v>
          </cell>
          <cell r="FS23">
            <v>5.6553578336557075</v>
          </cell>
          <cell r="FT23">
            <v>5.6149792760431048</v>
          </cell>
          <cell r="FV23">
            <v>7.2237174173344396</v>
          </cell>
          <cell r="FW23">
            <v>7.5579303675048362</v>
          </cell>
          <cell r="GA23">
            <v>43.618500000000004</v>
          </cell>
          <cell r="GB23">
            <v>29.509628571428575</v>
          </cell>
          <cell r="GC23">
            <v>39.256650000000008</v>
          </cell>
          <cell r="GE23">
            <v>42.868500000000004</v>
          </cell>
          <cell r="GF23">
            <v>29.895342857142861</v>
          </cell>
          <cell r="GG23">
            <v>38.581650000000003</v>
          </cell>
          <cell r="GI23">
            <v>42.018500000000003</v>
          </cell>
          <cell r="GJ23">
            <v>29.075342857142861</v>
          </cell>
          <cell r="GK23">
            <v>37.816650000000003</v>
          </cell>
          <cell r="GM23">
            <v>42.618500000000004</v>
          </cell>
          <cell r="GN23">
            <v>29.238200000000006</v>
          </cell>
          <cell r="GO23">
            <v>38.356650000000002</v>
          </cell>
          <cell r="GQ23">
            <v>46.393999999999998</v>
          </cell>
          <cell r="GR23">
            <v>30.086585714285711</v>
          </cell>
          <cell r="GS23">
            <v>41.754599999999996</v>
          </cell>
          <cell r="GU23">
            <v>44.393999999999998</v>
          </cell>
          <cell r="GV23">
            <v>31.115157142857136</v>
          </cell>
          <cell r="GW23">
            <v>39.954599999999999</v>
          </cell>
          <cell r="GY23">
            <v>42.893999999999998</v>
          </cell>
          <cell r="GZ23">
            <v>29.843728571428574</v>
          </cell>
          <cell r="HA23">
            <v>38.604599999999998</v>
          </cell>
          <cell r="HC23">
            <v>45.393999999999998</v>
          </cell>
          <cell r="HD23">
            <v>29.02944285714285</v>
          </cell>
          <cell r="HE23">
            <v>40.854599999999998</v>
          </cell>
          <cell r="HG23">
            <v>45.006250000000001</v>
          </cell>
          <cell r="HH23">
            <v>29.798107142857141</v>
          </cell>
          <cell r="HI23">
            <v>40.505625000000002</v>
          </cell>
          <cell r="HK23">
            <v>43.631250000000001</v>
          </cell>
          <cell r="HL23">
            <v>30.505249999999997</v>
          </cell>
          <cell r="HM23">
            <v>39.268124999999998</v>
          </cell>
          <cell r="HO23">
            <v>42.456249999999997</v>
          </cell>
          <cell r="HP23">
            <v>29.459535714285717</v>
          </cell>
          <cell r="HQ23">
            <v>38.210625</v>
          </cell>
          <cell r="HS23">
            <v>44.006250000000001</v>
          </cell>
          <cell r="HT23">
            <v>29.13382142857143</v>
          </cell>
          <cell r="HU23">
            <v>39.605625000000003</v>
          </cell>
        </row>
        <row r="24">
          <cell r="A24">
            <v>38412</v>
          </cell>
          <cell r="B24">
            <v>5.0199999999999996</v>
          </cell>
          <cell r="C24">
            <v>-8.5999999999999993E-2</v>
          </cell>
          <cell r="D24">
            <v>31</v>
          </cell>
          <cell r="E24">
            <v>23</v>
          </cell>
          <cell r="G24">
            <v>39.507399999999997</v>
          </cell>
          <cell r="H24">
            <v>40.511399999999995</v>
          </cell>
          <cell r="J24">
            <v>31.123999999999999</v>
          </cell>
          <cell r="K24">
            <v>31.625999999999998</v>
          </cell>
          <cell r="M24">
            <v>35.556660000000001</v>
          </cell>
          <cell r="N24">
            <v>36.460259999999998</v>
          </cell>
          <cell r="P24">
            <v>28.836175483870967</v>
          </cell>
          <cell r="Q24">
            <v>29.130898064516124</v>
          </cell>
          <cell r="S24">
            <v>35.270627956989244</v>
          </cell>
          <cell r="T24">
            <v>36.02092903225806</v>
          </cell>
          <cell r="V24">
            <v>7.87</v>
          </cell>
          <cell r="W24">
            <v>8.07</v>
          </cell>
          <cell r="Y24">
            <v>6.2</v>
          </cell>
          <cell r="Z24">
            <v>6.3</v>
          </cell>
          <cell r="AB24">
            <v>7.0830000000000011</v>
          </cell>
          <cell r="AC24">
            <v>7.2629999999999999</v>
          </cell>
          <cell r="AE24">
            <v>5.7442580645161296</v>
          </cell>
          <cell r="AF24">
            <v>5.8029677419354835</v>
          </cell>
          <cell r="AH24">
            <v>7.0260215053763444</v>
          </cell>
          <cell r="AI24">
            <v>7.1754838709677413</v>
          </cell>
          <cell r="AK24">
            <v>3</v>
          </cell>
          <cell r="AL24">
            <v>4</v>
          </cell>
          <cell r="AN24">
            <v>1</v>
          </cell>
          <cell r="AO24">
            <v>1.5</v>
          </cell>
          <cell r="AQ24">
            <v>42.507399999999997</v>
          </cell>
          <cell r="AR24">
            <v>44.511399999999995</v>
          </cell>
          <cell r="AT24">
            <v>32.123999999999995</v>
          </cell>
          <cell r="AU24">
            <v>33.125999999999998</v>
          </cell>
          <cell r="AW24">
            <v>38.256659999999997</v>
          </cell>
          <cell r="AX24">
            <v>40.06026</v>
          </cell>
          <cell r="AZ24">
            <v>28.958756129032253</v>
          </cell>
          <cell r="BA24">
            <v>29.547027096774187</v>
          </cell>
          <cell r="BC24">
            <v>37.259875268817197</v>
          </cell>
          <cell r="BD24">
            <v>38.757488172043011</v>
          </cell>
          <cell r="BF24">
            <v>8.4676095617529885</v>
          </cell>
          <cell r="BG24">
            <v>8.8668127490039836</v>
          </cell>
          <cell r="BI24">
            <v>6.399203187250996</v>
          </cell>
          <cell r="BJ24">
            <v>6.5988047808764945</v>
          </cell>
          <cell r="BL24">
            <v>7.620848605577689</v>
          </cell>
          <cell r="BM24">
            <v>7.9801314741035858</v>
          </cell>
          <cell r="BO24">
            <v>5.7686765197275411</v>
          </cell>
          <cell r="BP24">
            <v>5.8858619714689624</v>
          </cell>
          <cell r="BR24">
            <v>7.4222859101229481</v>
          </cell>
          <cell r="BS24">
            <v>7.7206151737137478</v>
          </cell>
          <cell r="BU24">
            <v>1.5</v>
          </cell>
          <cell r="BV24">
            <v>2.5</v>
          </cell>
          <cell r="BX24">
            <v>1</v>
          </cell>
          <cell r="BY24">
            <v>1.5</v>
          </cell>
          <cell r="CA24">
            <v>41.007399999999997</v>
          </cell>
          <cell r="CB24">
            <v>43.011399999999995</v>
          </cell>
          <cell r="CD24">
            <v>32.123999999999995</v>
          </cell>
          <cell r="CE24">
            <v>33.125999999999998</v>
          </cell>
          <cell r="CG24">
            <v>36.906659999999995</v>
          </cell>
          <cell r="CH24">
            <v>38.710259999999998</v>
          </cell>
          <cell r="CJ24">
            <v>29.655530322580638</v>
          </cell>
          <cell r="CK24">
            <v>30.243801290322576</v>
          </cell>
          <cell r="CM24">
            <v>36.517939784946229</v>
          </cell>
          <cell r="CN24">
            <v>38.015552688172043</v>
          </cell>
          <cell r="CP24">
            <v>8.1688047808764939</v>
          </cell>
          <cell r="CQ24">
            <v>8.568007968127489</v>
          </cell>
          <cell r="CS24">
            <v>6.399203187250996</v>
          </cell>
          <cell r="CT24">
            <v>6.5988047808764945</v>
          </cell>
          <cell r="CV24">
            <v>7.3519243027888441</v>
          </cell>
          <cell r="CW24">
            <v>7.711207171314741</v>
          </cell>
          <cell r="CY24">
            <v>5.9074761598766221</v>
          </cell>
          <cell r="CZ24">
            <v>6.0246616116180434</v>
          </cell>
          <cell r="DB24">
            <v>7.2744899970012415</v>
          </cell>
          <cell r="DC24">
            <v>7.5728192605920412</v>
          </cell>
          <cell r="DE24">
            <v>0.4</v>
          </cell>
          <cell r="DF24">
            <v>0.5</v>
          </cell>
          <cell r="DH24">
            <v>0.2</v>
          </cell>
          <cell r="DI24">
            <v>0.2</v>
          </cell>
          <cell r="DK24">
            <v>39.907399999999996</v>
          </cell>
          <cell r="DL24">
            <v>41.011399999999995</v>
          </cell>
          <cell r="DN24">
            <v>31.323999999999998</v>
          </cell>
          <cell r="DO24">
            <v>31.825999999999997</v>
          </cell>
          <cell r="DQ24">
            <v>35.91666</v>
          </cell>
          <cell r="DR24">
            <v>36.910259999999994</v>
          </cell>
          <cell r="DT24">
            <v>28.953594838709673</v>
          </cell>
          <cell r="DU24">
            <v>29.201865806451611</v>
          </cell>
          <cell r="DW24">
            <v>35.569552688172038</v>
          </cell>
          <cell r="DX24">
            <v>36.369316129032249</v>
          </cell>
          <cell r="DZ24">
            <v>7.9496812749003984</v>
          </cell>
          <cell r="EA24">
            <v>8.1696015936254973</v>
          </cell>
          <cell r="EC24">
            <v>6.2398406374501993</v>
          </cell>
          <cell r="ED24">
            <v>6.339840637450199</v>
          </cell>
          <cell r="EF24">
            <v>7.1547131474103596</v>
          </cell>
          <cell r="EG24">
            <v>7.3526414342629476</v>
          </cell>
          <cell r="EI24">
            <v>5.7676483742449554</v>
          </cell>
          <cell r="EJ24">
            <v>5.8171047423210389</v>
          </cell>
          <cell r="EL24">
            <v>7.0855682645761036</v>
          </cell>
          <cell r="EM24">
            <v>7.2448836910422809</v>
          </cell>
          <cell r="EO24">
            <v>1.25</v>
          </cell>
          <cell r="EP24">
            <v>3</v>
          </cell>
          <cell r="ER24">
            <v>0.5</v>
          </cell>
          <cell r="ES24">
            <v>0.5</v>
          </cell>
          <cell r="EU24">
            <v>40.757399999999997</v>
          </cell>
          <cell r="EV24">
            <v>43.511399999999995</v>
          </cell>
          <cell r="EX24">
            <v>31.623999999999999</v>
          </cell>
          <cell r="EY24">
            <v>32.125999999999998</v>
          </cell>
          <cell r="FA24">
            <v>36.681660000000001</v>
          </cell>
          <cell r="FB24">
            <v>39.160259999999994</v>
          </cell>
          <cell r="FD24">
            <v>29.013594838709675</v>
          </cell>
          <cell r="FE24">
            <v>28.495414193548385</v>
          </cell>
          <cell r="FG24">
            <v>36.141595698924725</v>
          </cell>
          <cell r="FH24">
            <v>37.757488172043011</v>
          </cell>
          <cell r="FJ24">
            <v>8.1190039840637453</v>
          </cell>
          <cell r="FK24">
            <v>8.6676095617529878</v>
          </cell>
          <cell r="FM24">
            <v>6.2996015936254981</v>
          </cell>
          <cell r="FN24">
            <v>6.3996015936254977</v>
          </cell>
          <cell r="FP24">
            <v>7.3071035856573712</v>
          </cell>
          <cell r="FQ24">
            <v>7.8008486055776887</v>
          </cell>
          <cell r="FS24">
            <v>5.7796005654800151</v>
          </cell>
          <cell r="FT24">
            <v>5.6763773293921087</v>
          </cell>
          <cell r="FV24">
            <v>7.1995210555626947</v>
          </cell>
          <cell r="FW24">
            <v>7.521411986462752</v>
          </cell>
          <cell r="GA24">
            <v>42.507399999999997</v>
          </cell>
          <cell r="GB24">
            <v>28.958756129032253</v>
          </cell>
          <cell r="GC24">
            <v>38.256659999999997</v>
          </cell>
          <cell r="GE24">
            <v>41.007399999999997</v>
          </cell>
          <cell r="GF24">
            <v>29.655530322580638</v>
          </cell>
          <cell r="GG24">
            <v>36.906659999999995</v>
          </cell>
          <cell r="GI24">
            <v>39.907399999999996</v>
          </cell>
          <cell r="GJ24">
            <v>28.953594838709673</v>
          </cell>
          <cell r="GK24">
            <v>35.91666</v>
          </cell>
          <cell r="GM24">
            <v>40.757399999999997</v>
          </cell>
          <cell r="GN24">
            <v>29.013594838709675</v>
          </cell>
          <cell r="GO24">
            <v>36.681660000000001</v>
          </cell>
          <cell r="GQ24">
            <v>44.511399999999995</v>
          </cell>
          <cell r="GR24">
            <v>29.547027096774187</v>
          </cell>
          <cell r="GS24">
            <v>40.06026</v>
          </cell>
          <cell r="GU24">
            <v>43.011399999999995</v>
          </cell>
          <cell r="GV24">
            <v>30.243801290322576</v>
          </cell>
          <cell r="GW24">
            <v>38.710259999999998</v>
          </cell>
          <cell r="GY24">
            <v>41.011399999999995</v>
          </cell>
          <cell r="GZ24">
            <v>29.201865806451611</v>
          </cell>
          <cell r="HA24">
            <v>36.910259999999994</v>
          </cell>
          <cell r="HC24">
            <v>43.511399999999995</v>
          </cell>
          <cell r="HD24">
            <v>28.495414193548385</v>
          </cell>
          <cell r="HE24">
            <v>39.160259999999994</v>
          </cell>
          <cell r="HG24">
            <v>43.509399999999999</v>
          </cell>
          <cell r="HH24">
            <v>29.25289161290322</v>
          </cell>
          <cell r="HI24">
            <v>39.158459999999998</v>
          </cell>
          <cell r="HK24">
            <v>42.009399999999999</v>
          </cell>
          <cell r="HL24">
            <v>29.949665806451605</v>
          </cell>
          <cell r="HM24">
            <v>37.808459999999997</v>
          </cell>
          <cell r="HO24">
            <v>40.459399999999995</v>
          </cell>
          <cell r="HP24">
            <v>29.077730322580642</v>
          </cell>
          <cell r="HQ24">
            <v>36.413460000000001</v>
          </cell>
          <cell r="HS24">
            <v>42.134399999999999</v>
          </cell>
          <cell r="HT24">
            <v>28.754504516129032</v>
          </cell>
          <cell r="HU24">
            <v>37.920959999999994</v>
          </cell>
        </row>
        <row r="25">
          <cell r="A25">
            <v>38443</v>
          </cell>
          <cell r="B25">
            <v>4.72</v>
          </cell>
          <cell r="C25">
            <v>-1.7999999999999999E-2</v>
          </cell>
          <cell r="D25">
            <v>30</v>
          </cell>
          <cell r="E25">
            <v>21</v>
          </cell>
          <cell r="G25">
            <v>37.76</v>
          </cell>
          <cell r="H25">
            <v>39.647999999999996</v>
          </cell>
          <cell r="J25">
            <v>32.469798657718115</v>
          </cell>
          <cell r="K25">
            <v>33.705234899328858</v>
          </cell>
          <cell r="M25">
            <v>33.984000000000002</v>
          </cell>
          <cell r="N25">
            <v>35.683199999999999</v>
          </cell>
          <cell r="P25">
            <v>31.561277852348987</v>
          </cell>
          <cell r="Q25">
            <v>32.518455838926172</v>
          </cell>
          <cell r="S25">
            <v>34.93855928411633</v>
          </cell>
          <cell r="T25">
            <v>36.478525279642056</v>
          </cell>
          <cell r="V25">
            <v>8</v>
          </cell>
          <cell r="W25">
            <v>8.4</v>
          </cell>
          <cell r="Y25">
            <v>6.8791946308724832</v>
          </cell>
          <cell r="Z25">
            <v>7.1409395973154366</v>
          </cell>
          <cell r="AB25">
            <v>7.2000000000000011</v>
          </cell>
          <cell r="AC25">
            <v>7.5600000000000005</v>
          </cell>
          <cell r="AE25">
            <v>6.6867114093959721</v>
          </cell>
          <cell r="AF25">
            <v>6.8895033557046981</v>
          </cell>
          <cell r="AH25">
            <v>7.4022371364653248</v>
          </cell>
          <cell r="AI25">
            <v>7.7285011185682331</v>
          </cell>
          <cell r="AK25">
            <v>3</v>
          </cell>
          <cell r="AL25">
            <v>4</v>
          </cell>
          <cell r="AN25">
            <v>1</v>
          </cell>
          <cell r="AO25">
            <v>1.5</v>
          </cell>
          <cell r="AQ25">
            <v>40.76</v>
          </cell>
          <cell r="AR25">
            <v>43.647999999999996</v>
          </cell>
          <cell r="AT25">
            <v>33.469798657718115</v>
          </cell>
          <cell r="AU25">
            <v>35.205234899328858</v>
          </cell>
          <cell r="AW25">
            <v>36.683999999999997</v>
          </cell>
          <cell r="AX25">
            <v>39.283200000000001</v>
          </cell>
          <cell r="AZ25">
            <v>31.541277852348987</v>
          </cell>
          <cell r="BA25">
            <v>32.758455838926167</v>
          </cell>
          <cell r="BC25">
            <v>36.87189261744966</v>
          </cell>
          <cell r="BD25">
            <v>39.145191946308721</v>
          </cell>
          <cell r="BF25">
            <v>8.6355932203389827</v>
          </cell>
          <cell r="BG25">
            <v>9.2474576271186439</v>
          </cell>
          <cell r="BI25">
            <v>7.0910590376521432</v>
          </cell>
          <cell r="BJ25">
            <v>7.4587362074849279</v>
          </cell>
          <cell r="BL25">
            <v>7.772033898305085</v>
          </cell>
          <cell r="BM25">
            <v>8.3227118644067808</v>
          </cell>
          <cell r="BO25">
            <v>6.6824741212603787</v>
          </cell>
          <cell r="BP25">
            <v>6.9403508133318157</v>
          </cell>
          <cell r="BR25">
            <v>7.8118416562393351</v>
          </cell>
          <cell r="BS25">
            <v>8.2934728699806612</v>
          </cell>
          <cell r="BU25">
            <v>1.5</v>
          </cell>
          <cell r="BV25">
            <v>2.5</v>
          </cell>
          <cell r="BX25">
            <v>1</v>
          </cell>
          <cell r="BY25">
            <v>1.5</v>
          </cell>
          <cell r="CA25">
            <v>39.26</v>
          </cell>
          <cell r="CB25">
            <v>42.147999999999996</v>
          </cell>
          <cell r="CD25">
            <v>33.469798657718115</v>
          </cell>
          <cell r="CE25">
            <v>35.205234899328858</v>
          </cell>
          <cell r="CG25">
            <v>35.333999999999996</v>
          </cell>
          <cell r="CH25">
            <v>37.933199999999999</v>
          </cell>
          <cell r="CJ25">
            <v>32.351277852348986</v>
          </cell>
          <cell r="CK25">
            <v>33.56845583892617</v>
          </cell>
          <cell r="CM25">
            <v>36.171892617449664</v>
          </cell>
          <cell r="CN25">
            <v>38.445191946308718</v>
          </cell>
          <cell r="CP25">
            <v>8.3177966101694913</v>
          </cell>
          <cell r="CQ25">
            <v>8.9296610169491526</v>
          </cell>
          <cell r="CS25">
            <v>7.0910590376521432</v>
          </cell>
          <cell r="CT25">
            <v>7.4587362074849279</v>
          </cell>
          <cell r="CV25">
            <v>7.4860169491525417</v>
          </cell>
          <cell r="CW25">
            <v>8.0366949152542375</v>
          </cell>
          <cell r="CY25">
            <v>6.8540842907519037</v>
          </cell>
          <cell r="CZ25">
            <v>7.1119609828233417</v>
          </cell>
          <cell r="DB25">
            <v>7.663536571493573</v>
          </cell>
          <cell r="DC25">
            <v>8.1451677852348983</v>
          </cell>
          <cell r="DE25">
            <v>0.4</v>
          </cell>
          <cell r="DF25">
            <v>0.5</v>
          </cell>
          <cell r="DH25">
            <v>0.2</v>
          </cell>
          <cell r="DI25">
            <v>0.2</v>
          </cell>
          <cell r="DK25">
            <v>38.159999999999997</v>
          </cell>
          <cell r="DL25">
            <v>40.147999999999996</v>
          </cell>
          <cell r="DN25">
            <v>32.669798657718118</v>
          </cell>
          <cell r="DO25">
            <v>33.90523489932886</v>
          </cell>
          <cell r="DQ25">
            <v>34.344000000000001</v>
          </cell>
          <cell r="DR25">
            <v>36.133199999999995</v>
          </cell>
          <cell r="DT25">
            <v>31.665277852348989</v>
          </cell>
          <cell r="DU25">
            <v>32.568455838926177</v>
          </cell>
          <cell r="DW25">
            <v>35.23189261744966</v>
          </cell>
          <cell r="DX25">
            <v>36.81852527964206</v>
          </cell>
          <cell r="DZ25">
            <v>8.0847457627118633</v>
          </cell>
          <cell r="EA25">
            <v>8.5059322033898308</v>
          </cell>
          <cell r="EC25">
            <v>6.9215675122284148</v>
          </cell>
          <cell r="ED25">
            <v>7.1833124786713691</v>
          </cell>
          <cell r="EF25">
            <v>7.2762711864406784</v>
          </cell>
          <cell r="EG25">
            <v>7.6553389830508465</v>
          </cell>
          <cell r="EI25">
            <v>6.708745307701057</v>
          </cell>
          <cell r="EJ25">
            <v>6.9000965760436817</v>
          </cell>
          <cell r="EL25">
            <v>7.4643840291206907</v>
          </cell>
          <cell r="EM25">
            <v>7.8005350168733179</v>
          </cell>
          <cell r="EO25">
            <v>1.25</v>
          </cell>
          <cell r="EP25">
            <v>3</v>
          </cell>
          <cell r="ER25">
            <v>0.5</v>
          </cell>
          <cell r="ES25">
            <v>0.5</v>
          </cell>
          <cell r="EU25">
            <v>39.01</v>
          </cell>
          <cell r="EV25">
            <v>42.647999999999996</v>
          </cell>
          <cell r="EX25">
            <v>32.969798657718115</v>
          </cell>
          <cell r="EY25">
            <v>34.205234899328858</v>
          </cell>
          <cell r="FA25">
            <v>35.109000000000002</v>
          </cell>
          <cell r="FB25">
            <v>38.383199999999995</v>
          </cell>
          <cell r="FD25">
            <v>31.686277852348987</v>
          </cell>
          <cell r="FE25">
            <v>31.698455838926176</v>
          </cell>
          <cell r="FG25">
            <v>35.788559284116332</v>
          </cell>
          <cell r="FH25">
            <v>38.145191946308721</v>
          </cell>
          <cell r="FJ25">
            <v>8.2648305084745761</v>
          </cell>
          <cell r="FK25">
            <v>9.035593220338983</v>
          </cell>
          <cell r="FM25">
            <v>6.9851268342623127</v>
          </cell>
          <cell r="FN25">
            <v>7.246871800705267</v>
          </cell>
          <cell r="FP25">
            <v>7.4383474576271196</v>
          </cell>
          <cell r="FQ25">
            <v>8.1320338983050835</v>
          </cell>
          <cell r="FS25">
            <v>6.7131944602434297</v>
          </cell>
          <cell r="FT25">
            <v>6.7157745421453763</v>
          </cell>
          <cell r="FV25">
            <v>7.5823218822280367</v>
          </cell>
          <cell r="FW25">
            <v>8.0816084632010003</v>
          </cell>
          <cell r="GA25">
            <v>40.76</v>
          </cell>
          <cell r="GB25">
            <v>31.541277852348987</v>
          </cell>
          <cell r="GC25">
            <v>36.683999999999997</v>
          </cell>
          <cell r="GE25">
            <v>39.26</v>
          </cell>
          <cell r="GF25">
            <v>32.351277852348986</v>
          </cell>
          <cell r="GG25">
            <v>35.333999999999996</v>
          </cell>
          <cell r="GI25">
            <v>38.159999999999997</v>
          </cell>
          <cell r="GJ25">
            <v>31.665277852348989</v>
          </cell>
          <cell r="GK25">
            <v>34.344000000000001</v>
          </cell>
          <cell r="GM25">
            <v>39.01</v>
          </cell>
          <cell r="GN25">
            <v>31.686277852348987</v>
          </cell>
          <cell r="GO25">
            <v>35.109000000000002</v>
          </cell>
          <cell r="GQ25">
            <v>43.647999999999996</v>
          </cell>
          <cell r="GR25">
            <v>32.758455838926167</v>
          </cell>
          <cell r="GS25">
            <v>39.283200000000001</v>
          </cell>
          <cell r="GU25">
            <v>42.147999999999996</v>
          </cell>
          <cell r="GV25">
            <v>33.56845583892617</v>
          </cell>
          <cell r="GW25">
            <v>37.933199999999999</v>
          </cell>
          <cell r="GY25">
            <v>40.147999999999996</v>
          </cell>
          <cell r="GZ25">
            <v>32.568455838926177</v>
          </cell>
          <cell r="HA25">
            <v>36.133199999999995</v>
          </cell>
          <cell r="HC25">
            <v>42.647999999999996</v>
          </cell>
          <cell r="HD25">
            <v>31.698455838926176</v>
          </cell>
          <cell r="HE25">
            <v>38.383199999999995</v>
          </cell>
          <cell r="HG25">
            <v>42.203999999999994</v>
          </cell>
          <cell r="HH25">
            <v>32.149866845637575</v>
          </cell>
          <cell r="HI25">
            <v>37.983599999999996</v>
          </cell>
          <cell r="HK25">
            <v>40.703999999999994</v>
          </cell>
          <cell r="HL25">
            <v>32.959866845637578</v>
          </cell>
          <cell r="HM25">
            <v>36.633600000000001</v>
          </cell>
          <cell r="HO25">
            <v>39.153999999999996</v>
          </cell>
          <cell r="HP25">
            <v>32.116866845637581</v>
          </cell>
          <cell r="HQ25">
            <v>35.238599999999998</v>
          </cell>
          <cell r="HS25">
            <v>40.828999999999994</v>
          </cell>
          <cell r="HT25">
            <v>31.692366845637579</v>
          </cell>
          <cell r="HU25">
            <v>36.746099999999998</v>
          </cell>
        </row>
        <row r="26">
          <cell r="A26">
            <v>38473</v>
          </cell>
          <cell r="B26">
            <v>4.6399999999999997</v>
          </cell>
          <cell r="C26">
            <v>1.2E-2</v>
          </cell>
          <cell r="D26">
            <v>31</v>
          </cell>
          <cell r="E26">
            <v>21</v>
          </cell>
          <cell r="G26">
            <v>39.903999999999996</v>
          </cell>
          <cell r="H26">
            <v>42.687999999999995</v>
          </cell>
          <cell r="J26">
            <v>32.319654427645787</v>
          </cell>
          <cell r="K26">
            <v>33.512224622030232</v>
          </cell>
          <cell r="M26">
            <v>35.913599999999995</v>
          </cell>
          <cell r="N26">
            <v>38.419199999999996</v>
          </cell>
          <cell r="P26">
            <v>30.000979864836623</v>
          </cell>
          <cell r="Q26">
            <v>30.346434055598127</v>
          </cell>
          <cell r="S26">
            <v>35.744842750644466</v>
          </cell>
          <cell r="T26">
            <v>37.656123179823027</v>
          </cell>
          <cell r="V26">
            <v>8.6</v>
          </cell>
          <cell r="W26">
            <v>9.1999999999999993</v>
          </cell>
          <cell r="Y26">
            <v>6.9654427645788335</v>
          </cell>
          <cell r="Z26">
            <v>7.222462203023758</v>
          </cell>
          <cell r="AB26">
            <v>7.7399999999999993</v>
          </cell>
          <cell r="AC26">
            <v>8.2799999999999994</v>
          </cell>
          <cell r="AE26">
            <v>6.4657284191458242</v>
          </cell>
          <cell r="AF26">
            <v>6.5401797533616657</v>
          </cell>
          <cell r="AH26">
            <v>7.7036299031561351</v>
          </cell>
          <cell r="AI26">
            <v>8.1155437887549624</v>
          </cell>
          <cell r="AK26">
            <v>4</v>
          </cell>
          <cell r="AL26">
            <v>5</v>
          </cell>
          <cell r="AN26">
            <v>1</v>
          </cell>
          <cell r="AO26">
            <v>1.5</v>
          </cell>
          <cell r="AQ26">
            <v>43.903999999999996</v>
          </cell>
          <cell r="AR26">
            <v>47.687999999999995</v>
          </cell>
          <cell r="AT26">
            <v>33.319654427645787</v>
          </cell>
          <cell r="AU26">
            <v>35.012224622030232</v>
          </cell>
          <cell r="AW26">
            <v>39.513599999999997</v>
          </cell>
          <cell r="AX26">
            <v>42.919199999999996</v>
          </cell>
          <cell r="AZ26">
            <v>29.323560509997915</v>
          </cell>
          <cell r="BA26">
            <v>29.910950184630384</v>
          </cell>
          <cell r="BC26">
            <v>38.099681460321882</v>
          </cell>
          <cell r="BD26">
            <v>40.736768341113354</v>
          </cell>
          <cell r="BF26">
            <v>9.4620689655172416</v>
          </cell>
          <cell r="BG26">
            <v>10.277586206896551</v>
          </cell>
          <cell r="BI26">
            <v>7.180960005958144</v>
          </cell>
          <cell r="BJ26">
            <v>7.5457380650927233</v>
          </cell>
          <cell r="BL26">
            <v>8.515862068965518</v>
          </cell>
          <cell r="BM26">
            <v>9.2498275862068962</v>
          </cell>
          <cell r="BO26">
            <v>6.3197328685340342</v>
          </cell>
          <cell r="BP26">
            <v>6.4463254708255144</v>
          </cell>
          <cell r="BR26">
            <v>8.2111382457590274</v>
          </cell>
          <cell r="BS26">
            <v>8.7794759355847756</v>
          </cell>
          <cell r="BU26">
            <v>2</v>
          </cell>
          <cell r="BV26">
            <v>3.5</v>
          </cell>
          <cell r="BX26">
            <v>1</v>
          </cell>
          <cell r="BY26">
            <v>1.5</v>
          </cell>
          <cell r="CA26">
            <v>41.903999999999996</v>
          </cell>
          <cell r="CB26">
            <v>46.187999999999995</v>
          </cell>
          <cell r="CD26">
            <v>33.319654427645787</v>
          </cell>
          <cell r="CE26">
            <v>35.012224622030232</v>
          </cell>
          <cell r="CG26">
            <v>37.7136</v>
          </cell>
          <cell r="CH26">
            <v>41.569199999999995</v>
          </cell>
          <cell r="CJ26">
            <v>30.484850832578559</v>
          </cell>
          <cell r="CK26">
            <v>30.781917926565868</v>
          </cell>
          <cell r="CM26">
            <v>37.196455653870267</v>
          </cell>
          <cell r="CN26">
            <v>40.059348986274642</v>
          </cell>
          <cell r="CP26">
            <v>9.0310344827586206</v>
          </cell>
          <cell r="CQ26">
            <v>9.9543103448275865</v>
          </cell>
          <cell r="CS26">
            <v>7.180960005958144</v>
          </cell>
          <cell r="CT26">
            <v>7.5457380650927233</v>
          </cell>
          <cell r="CV26">
            <v>8.1279310344827582</v>
          </cell>
          <cell r="CW26">
            <v>8.9588793103448268</v>
          </cell>
          <cell r="CY26">
            <v>6.5700109552971035</v>
          </cell>
          <cell r="CZ26">
            <v>6.6340340358978169</v>
          </cell>
          <cell r="DB26">
            <v>8.0164775116099722</v>
          </cell>
          <cell r="DC26">
            <v>8.6334803849729838</v>
          </cell>
          <cell r="DE26">
            <v>0.4</v>
          </cell>
          <cell r="DF26">
            <v>0.5</v>
          </cell>
          <cell r="DH26">
            <v>0.2</v>
          </cell>
          <cell r="DI26">
            <v>0.2</v>
          </cell>
          <cell r="DK26">
            <v>40.303999999999995</v>
          </cell>
          <cell r="DL26">
            <v>43.187999999999995</v>
          </cell>
          <cell r="DN26">
            <v>32.51965442764579</v>
          </cell>
          <cell r="DO26">
            <v>33.712224622030234</v>
          </cell>
          <cell r="DQ26">
            <v>36.273599999999995</v>
          </cell>
          <cell r="DR26">
            <v>38.869199999999999</v>
          </cell>
          <cell r="DT26">
            <v>30.097754058385014</v>
          </cell>
          <cell r="DU26">
            <v>30.385143733017479</v>
          </cell>
          <cell r="DW26">
            <v>36.035165331289626</v>
          </cell>
          <cell r="DX26">
            <v>37.991607050790769</v>
          </cell>
          <cell r="DZ26">
            <v>8.6862068965517238</v>
          </cell>
          <cell r="EA26">
            <v>9.3077586206896541</v>
          </cell>
          <cell r="EC26">
            <v>7.0085462128546965</v>
          </cell>
          <cell r="ED26">
            <v>7.2655656512996201</v>
          </cell>
          <cell r="EF26">
            <v>7.8175862068965509</v>
          </cell>
          <cell r="EG26">
            <v>8.3769827586206898</v>
          </cell>
          <cell r="EI26">
            <v>6.4865849263760813</v>
          </cell>
          <cell r="EJ26">
            <v>6.5485223562537671</v>
          </cell>
          <cell r="EL26">
            <v>7.7661994248469028</v>
          </cell>
          <cell r="EM26">
            <v>8.187846347153183</v>
          </cell>
          <cell r="EO26">
            <v>1.75</v>
          </cell>
          <cell r="EP26">
            <v>3.5</v>
          </cell>
          <cell r="ER26">
            <v>0.5</v>
          </cell>
          <cell r="ES26">
            <v>0.5</v>
          </cell>
          <cell r="EU26">
            <v>41.653999999999996</v>
          </cell>
          <cell r="EV26">
            <v>46.187999999999995</v>
          </cell>
          <cell r="EX26">
            <v>32.819654427645787</v>
          </cell>
          <cell r="EY26">
            <v>34.012224622030232</v>
          </cell>
          <cell r="FA26">
            <v>37.488599999999998</v>
          </cell>
          <cell r="FB26">
            <v>41.569199999999995</v>
          </cell>
          <cell r="FD26">
            <v>29.807431477739851</v>
          </cell>
          <cell r="FE26">
            <v>29.136756636243287</v>
          </cell>
          <cell r="FG26">
            <v>36.809358879676722</v>
          </cell>
          <cell r="FH26">
            <v>39.51096188950045</v>
          </cell>
          <cell r="FJ26">
            <v>8.9771551724137932</v>
          </cell>
          <cell r="FK26">
            <v>9.9543103448275865</v>
          </cell>
          <cell r="FM26">
            <v>7.0732013852684892</v>
          </cell>
          <cell r="FN26">
            <v>7.3302208237134128</v>
          </cell>
          <cell r="FP26">
            <v>8.0794396551724148</v>
          </cell>
          <cell r="FQ26">
            <v>8.9588793103448268</v>
          </cell>
          <cell r="FS26">
            <v>6.4240154046853126</v>
          </cell>
          <cell r="FT26">
            <v>6.2794734129834673</v>
          </cell>
          <cell r="FV26">
            <v>7.9330514826889491</v>
          </cell>
          <cell r="FW26">
            <v>8.5152935106682008</v>
          </cell>
          <cell r="GA26">
            <v>43.903999999999996</v>
          </cell>
          <cell r="GB26">
            <v>29.323560509997915</v>
          </cell>
          <cell r="GC26">
            <v>39.513599999999997</v>
          </cell>
          <cell r="GE26">
            <v>41.903999999999996</v>
          </cell>
          <cell r="GF26">
            <v>30.484850832578559</v>
          </cell>
          <cell r="GG26">
            <v>37.7136</v>
          </cell>
          <cell r="GI26">
            <v>40.303999999999995</v>
          </cell>
          <cell r="GJ26">
            <v>30.097754058385014</v>
          </cell>
          <cell r="GK26">
            <v>36.273599999999995</v>
          </cell>
          <cell r="GM26">
            <v>41.653999999999996</v>
          </cell>
          <cell r="GN26">
            <v>29.807431477739851</v>
          </cell>
          <cell r="GO26">
            <v>37.488599999999998</v>
          </cell>
          <cell r="GQ26">
            <v>47.687999999999995</v>
          </cell>
          <cell r="GR26">
            <v>29.910950184630384</v>
          </cell>
          <cell r="GS26">
            <v>42.919199999999996</v>
          </cell>
          <cell r="GU26">
            <v>46.187999999999995</v>
          </cell>
          <cell r="GV26">
            <v>30.781917926565868</v>
          </cell>
          <cell r="GW26">
            <v>41.569199999999995</v>
          </cell>
          <cell r="GY26">
            <v>43.187999999999995</v>
          </cell>
          <cell r="GZ26">
            <v>30.385143733017479</v>
          </cell>
          <cell r="HA26">
            <v>38.869199999999999</v>
          </cell>
          <cell r="HC26">
            <v>46.187999999999995</v>
          </cell>
          <cell r="HD26">
            <v>29.136756636243287</v>
          </cell>
          <cell r="HE26">
            <v>41.569199999999995</v>
          </cell>
          <cell r="HG26">
            <v>45.795999999999992</v>
          </cell>
          <cell r="HH26">
            <v>29.617255347314149</v>
          </cell>
          <cell r="HI26">
            <v>41.216399999999993</v>
          </cell>
          <cell r="HK26">
            <v>44.045999999999992</v>
          </cell>
          <cell r="HL26">
            <v>30.633384379572213</v>
          </cell>
          <cell r="HM26">
            <v>39.641399999999997</v>
          </cell>
          <cell r="HO26">
            <v>41.745999999999995</v>
          </cell>
          <cell r="HP26">
            <v>30.241448895701247</v>
          </cell>
          <cell r="HQ26">
            <v>37.571399999999997</v>
          </cell>
          <cell r="HS26">
            <v>43.920999999999992</v>
          </cell>
          <cell r="HT26">
            <v>29.472094056991569</v>
          </cell>
          <cell r="HU26">
            <v>39.528899999999993</v>
          </cell>
        </row>
        <row r="27">
          <cell r="A27">
            <v>38504</v>
          </cell>
          <cell r="B27">
            <v>4.5810000000000004</v>
          </cell>
          <cell r="C27">
            <v>-8.0000000000000002E-3</v>
          </cell>
          <cell r="D27">
            <v>30</v>
          </cell>
          <cell r="E27">
            <v>22</v>
          </cell>
          <cell r="G27">
            <v>41.229000000000006</v>
          </cell>
          <cell r="H27">
            <v>42.603300000000004</v>
          </cell>
          <cell r="J27">
            <v>30.161164122137404</v>
          </cell>
          <cell r="K27">
            <v>32.783874045801525</v>
          </cell>
          <cell r="M27">
            <v>37.106100000000005</v>
          </cell>
          <cell r="N27">
            <v>38.342970000000008</v>
          </cell>
          <cell r="P27">
            <v>26.457198320610683</v>
          </cell>
          <cell r="Q27">
            <v>29.819022870228999</v>
          </cell>
          <cell r="S27">
            <v>35.57210610687023</v>
          </cell>
          <cell r="T27">
            <v>37.584482290076338</v>
          </cell>
          <cell r="V27">
            <v>9</v>
          </cell>
          <cell r="W27">
            <v>9.3000000000000007</v>
          </cell>
          <cell r="Y27">
            <v>6.5839694656488543</v>
          </cell>
          <cell r="Z27">
            <v>7.1564885496183201</v>
          </cell>
          <cell r="AB27">
            <v>8.1</v>
          </cell>
          <cell r="AC27">
            <v>8.370000000000001</v>
          </cell>
          <cell r="AE27">
            <v>5.7754198473282425</v>
          </cell>
          <cell r="AF27">
            <v>6.5092824427480886</v>
          </cell>
          <cell r="AH27">
            <v>7.7651399491094146</v>
          </cell>
          <cell r="AI27">
            <v>8.2044274809160296</v>
          </cell>
          <cell r="AK27">
            <v>4</v>
          </cell>
          <cell r="AL27">
            <v>5</v>
          </cell>
          <cell r="AN27">
            <v>1</v>
          </cell>
          <cell r="AO27">
            <v>2</v>
          </cell>
          <cell r="AQ27">
            <v>45.229000000000006</v>
          </cell>
          <cell r="AR27">
            <v>47.603300000000004</v>
          </cell>
          <cell r="AT27">
            <v>31.161164122137404</v>
          </cell>
          <cell r="AU27">
            <v>34.783874045801525</v>
          </cell>
          <cell r="AW27">
            <v>40.706100000000006</v>
          </cell>
          <cell r="AX27">
            <v>42.842970000000008</v>
          </cell>
          <cell r="AZ27">
            <v>26.070531653944013</v>
          </cell>
          <cell r="BA27">
            <v>30.485689536895666</v>
          </cell>
          <cell r="BC27">
            <v>38.038772773536898</v>
          </cell>
          <cell r="BD27">
            <v>41.051148956743006</v>
          </cell>
          <cell r="BF27">
            <v>9.873171796550972</v>
          </cell>
          <cell r="BG27">
            <v>10.391464745688713</v>
          </cell>
          <cell r="BI27">
            <v>6.8022624147865969</v>
          </cell>
          <cell r="BJ27">
            <v>7.5930744478938053</v>
          </cell>
          <cell r="BL27">
            <v>8.885854616895875</v>
          </cell>
          <cell r="BM27">
            <v>9.3523182711198434</v>
          </cell>
          <cell r="BO27">
            <v>5.6910132403283145</v>
          </cell>
          <cell r="BP27">
            <v>6.6548110755065846</v>
          </cell>
          <cell r="BR27">
            <v>8.3035958903158473</v>
          </cell>
          <cell r="BS27">
            <v>8.9611763712602066</v>
          </cell>
          <cell r="BU27">
            <v>2</v>
          </cell>
          <cell r="BV27">
            <v>4</v>
          </cell>
          <cell r="BX27">
            <v>1</v>
          </cell>
          <cell r="BY27">
            <v>1.5</v>
          </cell>
          <cell r="CA27">
            <v>43.229000000000006</v>
          </cell>
          <cell r="CB27">
            <v>46.603300000000004</v>
          </cell>
          <cell r="CD27">
            <v>31.161164122137404</v>
          </cell>
          <cell r="CE27">
            <v>34.283874045801525</v>
          </cell>
          <cell r="CG27">
            <v>38.906100000000009</v>
          </cell>
          <cell r="CH27">
            <v>41.942970000000003</v>
          </cell>
          <cell r="CJ27">
            <v>27.030531653944013</v>
          </cell>
          <cell r="CK27">
            <v>30.199022870229001</v>
          </cell>
          <cell r="CM27">
            <v>37.060994995759117</v>
          </cell>
          <cell r="CN27">
            <v>40.306704512298559</v>
          </cell>
          <cell r="CP27">
            <v>9.4365858982754869</v>
          </cell>
          <cell r="CQ27">
            <v>10.173171796550971</v>
          </cell>
          <cell r="CS27">
            <v>6.8022624147865969</v>
          </cell>
          <cell r="CT27">
            <v>7.483927973324934</v>
          </cell>
          <cell r="CV27">
            <v>8.4929273084479391</v>
          </cell>
          <cell r="CW27">
            <v>9.1558546168958745</v>
          </cell>
          <cell r="CY27">
            <v>5.9005744715005486</v>
          </cell>
          <cell r="CZ27">
            <v>6.592233763420432</v>
          </cell>
          <cell r="DB27">
            <v>8.090153895603386</v>
          </cell>
          <cell r="DC27">
            <v>8.7986693980132191</v>
          </cell>
          <cell r="DE27">
            <v>0.4</v>
          </cell>
          <cell r="DF27">
            <v>0.5</v>
          </cell>
          <cell r="DH27">
            <v>0.2</v>
          </cell>
          <cell r="DI27">
            <v>0.2</v>
          </cell>
          <cell r="DK27">
            <v>41.629000000000005</v>
          </cell>
          <cell r="DL27">
            <v>43.103300000000004</v>
          </cell>
          <cell r="DN27">
            <v>30.361164122137403</v>
          </cell>
          <cell r="DO27">
            <v>32.983874045801528</v>
          </cell>
          <cell r="DQ27">
            <v>37.466100000000004</v>
          </cell>
          <cell r="DR27">
            <v>38.792970000000004</v>
          </cell>
          <cell r="DT27">
            <v>26.571864987277351</v>
          </cell>
          <cell r="DU27">
            <v>29.885689536895676</v>
          </cell>
          <cell r="DW27">
            <v>35.869883884648011</v>
          </cell>
          <cell r="DX27">
            <v>37.931148956743009</v>
          </cell>
          <cell r="DZ27">
            <v>9.0873171796550967</v>
          </cell>
          <cell r="EA27">
            <v>9.4091464745688711</v>
          </cell>
          <cell r="EC27">
            <v>6.6276280554764027</v>
          </cell>
          <cell r="ED27">
            <v>7.2001471394458685</v>
          </cell>
          <cell r="EF27">
            <v>8.1785854616895879</v>
          </cell>
          <cell r="EG27">
            <v>8.4682318271119836</v>
          </cell>
          <cell r="EI27">
            <v>5.8004507721627041</v>
          </cell>
          <cell r="EJ27">
            <v>6.5238353060239405</v>
          </cell>
          <cell r="EL27">
            <v>7.8301427384082096</v>
          </cell>
          <cell r="EM27">
            <v>8.2801023699504483</v>
          </cell>
          <cell r="EO27">
            <v>1.75</v>
          </cell>
          <cell r="EP27">
            <v>4</v>
          </cell>
          <cell r="ER27">
            <v>0.5</v>
          </cell>
          <cell r="ES27">
            <v>0.5</v>
          </cell>
          <cell r="EU27">
            <v>42.979000000000006</v>
          </cell>
          <cell r="EV27">
            <v>46.603300000000004</v>
          </cell>
          <cell r="EX27">
            <v>30.661164122137404</v>
          </cell>
          <cell r="EY27">
            <v>33.283874045801525</v>
          </cell>
          <cell r="FA27">
            <v>38.681100000000008</v>
          </cell>
          <cell r="FB27">
            <v>41.942970000000003</v>
          </cell>
          <cell r="FD27">
            <v>26.383864987277345</v>
          </cell>
          <cell r="FE27">
            <v>28.66568953689567</v>
          </cell>
          <cell r="FG27">
            <v>36.683217217981344</v>
          </cell>
          <cell r="FH27">
            <v>39.795593401187446</v>
          </cell>
          <cell r="FJ27">
            <v>9.3820126609910499</v>
          </cell>
          <cell r="FK27">
            <v>10.173171796550971</v>
          </cell>
          <cell r="FM27">
            <v>6.6931159402177256</v>
          </cell>
          <cell r="FN27">
            <v>7.2656350241871914</v>
          </cell>
          <cell r="FP27">
            <v>8.4438113948919451</v>
          </cell>
          <cell r="FQ27">
            <v>9.1558546168958745</v>
          </cell>
          <cell r="FS27">
            <v>5.7594116977248078</v>
          </cell>
          <cell r="FT27">
            <v>6.2575179080758936</v>
          </cell>
          <cell r="FV27">
            <v>8.0076876703735742</v>
          </cell>
          <cell r="FW27">
            <v>8.6870974462317054</v>
          </cell>
          <cell r="GA27">
            <v>45.229000000000006</v>
          </cell>
          <cell r="GB27">
            <v>26.070531653944013</v>
          </cell>
          <cell r="GC27">
            <v>40.706100000000006</v>
          </cell>
          <cell r="GE27">
            <v>43.229000000000006</v>
          </cell>
          <cell r="GF27">
            <v>27.030531653944013</v>
          </cell>
          <cell r="GG27">
            <v>38.906100000000009</v>
          </cell>
          <cell r="GI27">
            <v>41.629000000000005</v>
          </cell>
          <cell r="GJ27">
            <v>26.571864987277351</v>
          </cell>
          <cell r="GK27">
            <v>37.466100000000004</v>
          </cell>
          <cell r="GM27">
            <v>42.979000000000006</v>
          </cell>
          <cell r="GN27">
            <v>26.383864987277345</v>
          </cell>
          <cell r="GO27">
            <v>38.681100000000008</v>
          </cell>
          <cell r="GQ27">
            <v>47.603300000000004</v>
          </cell>
          <cell r="GR27">
            <v>30.485689536895666</v>
          </cell>
          <cell r="GS27">
            <v>42.842970000000008</v>
          </cell>
          <cell r="GU27">
            <v>46.603300000000004</v>
          </cell>
          <cell r="GV27">
            <v>30.199022870229001</v>
          </cell>
          <cell r="GW27">
            <v>41.942970000000003</v>
          </cell>
          <cell r="GY27">
            <v>43.103300000000004</v>
          </cell>
          <cell r="GZ27">
            <v>29.885689536895676</v>
          </cell>
          <cell r="HA27">
            <v>38.792970000000004</v>
          </cell>
          <cell r="HC27">
            <v>46.603300000000004</v>
          </cell>
          <cell r="HD27">
            <v>28.66568953689567</v>
          </cell>
          <cell r="HE27">
            <v>41.942970000000003</v>
          </cell>
          <cell r="HG27">
            <v>46.416150000000002</v>
          </cell>
          <cell r="HH27">
            <v>28.27811059541984</v>
          </cell>
          <cell r="HI27">
            <v>41.774535000000007</v>
          </cell>
          <cell r="HK27">
            <v>44.916150000000002</v>
          </cell>
          <cell r="HL27">
            <v>28.614777262086506</v>
          </cell>
          <cell r="HM27">
            <v>40.424535000000006</v>
          </cell>
          <cell r="HO27">
            <v>42.366150000000005</v>
          </cell>
          <cell r="HP27">
            <v>28.228777262086513</v>
          </cell>
          <cell r="HQ27">
            <v>38.129535000000004</v>
          </cell>
          <cell r="HS27">
            <v>44.791150000000002</v>
          </cell>
          <cell r="HT27">
            <v>27.524777262086509</v>
          </cell>
          <cell r="HU27">
            <v>40.312035000000009</v>
          </cell>
        </row>
        <row r="28">
          <cell r="A28">
            <v>38534</v>
          </cell>
          <cell r="B28">
            <v>4.5659999999999998</v>
          </cell>
          <cell r="C28">
            <v>-1.2999999999999999E-2</v>
          </cell>
          <cell r="D28">
            <v>31</v>
          </cell>
          <cell r="E28">
            <v>20</v>
          </cell>
          <cell r="G28">
            <v>44.290199999999999</v>
          </cell>
          <cell r="H28">
            <v>45.888300000000001</v>
          </cell>
          <cell r="J28">
            <v>35.685310734463279</v>
          </cell>
          <cell r="K28">
            <v>36.760169491525424</v>
          </cell>
          <cell r="M28">
            <v>39.861179999999997</v>
          </cell>
          <cell r="N28">
            <v>41.299469999999999</v>
          </cell>
          <cell r="P28">
            <v>32.721790610533994</v>
          </cell>
          <cell r="Q28">
            <v>33.53873042099508</v>
          </cell>
          <cell r="S28">
            <v>39.386338375554338</v>
          </cell>
          <cell r="T28">
            <v>40.686247129579009</v>
          </cell>
          <cell r="V28">
            <v>9.6999999999999993</v>
          </cell>
          <cell r="W28">
            <v>10.050000000000001</v>
          </cell>
          <cell r="Y28">
            <v>7.8154425612052734</v>
          </cell>
          <cell r="Z28">
            <v>8.0508474576271194</v>
          </cell>
          <cell r="AB28">
            <v>8.73</v>
          </cell>
          <cell r="AC28">
            <v>9.0449999999999999</v>
          </cell>
          <cell r="AE28">
            <v>7.1664017981896615</v>
          </cell>
          <cell r="AF28">
            <v>7.3453198469108809</v>
          </cell>
          <cell r="AH28">
            <v>8.6260049004718216</v>
          </cell>
          <cell r="AI28">
            <v>8.9106980134864244</v>
          </cell>
          <cell r="AK28">
            <v>4.5</v>
          </cell>
          <cell r="AL28">
            <v>6</v>
          </cell>
          <cell r="AN28">
            <v>1</v>
          </cell>
          <cell r="AO28">
            <v>2</v>
          </cell>
          <cell r="AQ28">
            <v>48.790199999999999</v>
          </cell>
          <cell r="AR28">
            <v>51.888300000000001</v>
          </cell>
          <cell r="AT28">
            <v>36.685310734463279</v>
          </cell>
          <cell r="AU28">
            <v>38.760169491525424</v>
          </cell>
          <cell r="AW28">
            <v>43.911180000000002</v>
          </cell>
          <cell r="AX28">
            <v>46.699470000000005</v>
          </cell>
          <cell r="AZ28">
            <v>31.557274481501732</v>
          </cell>
          <cell r="BA28">
            <v>33.12582719518862</v>
          </cell>
          <cell r="BC28">
            <v>41.891714719640362</v>
          </cell>
          <cell r="BD28">
            <v>44.406677237105889</v>
          </cell>
          <cell r="BF28">
            <v>10.685545335085415</v>
          </cell>
          <cell r="BG28">
            <v>11.364060446780552</v>
          </cell>
          <cell r="BI28">
            <v>8.0344526356686998</v>
          </cell>
          <cell r="BJ28">
            <v>8.4888676065539705</v>
          </cell>
          <cell r="BL28">
            <v>9.6169908015768737</v>
          </cell>
          <cell r="BM28">
            <v>10.227654402102498</v>
          </cell>
          <cell r="BO28">
            <v>6.911361034056446</v>
          </cell>
          <cell r="BP28">
            <v>7.2548898806808193</v>
          </cell>
          <cell r="BR28">
            <v>9.174707560149006</v>
          </cell>
          <cell r="BS28">
            <v>9.7255096883718544</v>
          </cell>
          <cell r="BU28">
            <v>3</v>
          </cell>
          <cell r="BV28">
            <v>5</v>
          </cell>
          <cell r="BX28">
            <v>1</v>
          </cell>
          <cell r="BY28">
            <v>1.5</v>
          </cell>
          <cell r="CA28">
            <v>47.290199999999999</v>
          </cell>
          <cell r="CB28">
            <v>50.888300000000001</v>
          </cell>
          <cell r="CD28">
            <v>36.685310734463279</v>
          </cell>
          <cell r="CE28">
            <v>38.260169491525424</v>
          </cell>
          <cell r="CG28">
            <v>42.56118</v>
          </cell>
          <cell r="CH28">
            <v>45.799469999999999</v>
          </cell>
          <cell r="CJ28">
            <v>32.515338997630764</v>
          </cell>
          <cell r="CK28">
            <v>32.90969816293056</v>
          </cell>
          <cell r="CM28">
            <v>41.246553429317778</v>
          </cell>
          <cell r="CN28">
            <v>43.691623473665025</v>
          </cell>
          <cell r="CP28">
            <v>10.357030223390277</v>
          </cell>
          <cell r="CQ28">
            <v>11.145050372317128</v>
          </cell>
          <cell r="CS28">
            <v>8.0344526356686998</v>
          </cell>
          <cell r="CT28">
            <v>8.3793625693222573</v>
          </cell>
          <cell r="CV28">
            <v>9.3213272010512487</v>
          </cell>
          <cell r="CW28">
            <v>10.030545335085414</v>
          </cell>
          <cell r="CY28">
            <v>7.1211868150746307</v>
          </cell>
          <cell r="CZ28">
            <v>7.2075554452322734</v>
          </cell>
          <cell r="DB28">
            <v>9.0334107379145383</v>
          </cell>
          <cell r="DC28">
            <v>9.5689057103953186</v>
          </cell>
          <cell r="DE28">
            <v>0.4</v>
          </cell>
          <cell r="DF28">
            <v>0.5</v>
          </cell>
          <cell r="DH28">
            <v>0.2</v>
          </cell>
          <cell r="DI28">
            <v>0.2</v>
          </cell>
          <cell r="DK28">
            <v>44.690199999999997</v>
          </cell>
          <cell r="DL28">
            <v>46.388300000000001</v>
          </cell>
          <cell r="DN28">
            <v>35.885310734463282</v>
          </cell>
          <cell r="DO28">
            <v>36.960169491525427</v>
          </cell>
          <cell r="DQ28">
            <v>40.221179999999997</v>
          </cell>
          <cell r="DR28">
            <v>41.749470000000002</v>
          </cell>
          <cell r="DT28">
            <v>32.808242223437226</v>
          </cell>
          <cell r="DU28">
            <v>33.561311066156371</v>
          </cell>
          <cell r="DW28">
            <v>39.672359880930685</v>
          </cell>
          <cell r="DX28">
            <v>41.015279387643524</v>
          </cell>
          <cell r="DZ28">
            <v>9.7876040297853706</v>
          </cell>
          <cell r="EA28">
            <v>10.159505037231714</v>
          </cell>
          <cell r="EC28">
            <v>7.8592445760979599</v>
          </cell>
          <cell r="ED28">
            <v>8.094649472519805</v>
          </cell>
          <cell r="EF28">
            <v>8.8088436268068335</v>
          </cell>
          <cell r="EG28">
            <v>9.1435545335085422</v>
          </cell>
          <cell r="EI28">
            <v>7.1853355723690822</v>
          </cell>
          <cell r="EJ28">
            <v>7.3502652356890872</v>
          </cell>
          <cell r="EL28">
            <v>8.6886464916624373</v>
          </cell>
          <cell r="EM28">
            <v>8.9827593928260026</v>
          </cell>
          <cell r="EO28">
            <v>2.75</v>
          </cell>
          <cell r="EP28">
            <v>5</v>
          </cell>
          <cell r="ER28">
            <v>0.5</v>
          </cell>
          <cell r="ES28">
            <v>0.5</v>
          </cell>
          <cell r="EU28">
            <v>47.040199999999999</v>
          </cell>
          <cell r="EV28">
            <v>50.888300000000001</v>
          </cell>
          <cell r="EX28">
            <v>36.185310734463279</v>
          </cell>
          <cell r="EY28">
            <v>37.260169491525424</v>
          </cell>
          <cell r="FA28">
            <v>42.336179999999999</v>
          </cell>
          <cell r="FB28">
            <v>45.799469999999999</v>
          </cell>
          <cell r="FD28">
            <v>31.820177707308186</v>
          </cell>
          <cell r="FE28">
            <v>31.200020743575724</v>
          </cell>
          <cell r="FG28">
            <v>40.85408031103821</v>
          </cell>
          <cell r="FH28">
            <v>43.121731000546745</v>
          </cell>
          <cell r="FJ28">
            <v>10.30227770477442</v>
          </cell>
          <cell r="FK28">
            <v>11.145050372317128</v>
          </cell>
          <cell r="FM28">
            <v>7.9249475984369866</v>
          </cell>
          <cell r="FN28">
            <v>8.1603524948588309</v>
          </cell>
          <cell r="FP28">
            <v>9.2720499342969784</v>
          </cell>
          <cell r="FQ28">
            <v>10.030545335085414</v>
          </cell>
          <cell r="FS28">
            <v>6.968939489116992</v>
          </cell>
          <cell r="FT28">
            <v>6.8331188663109339</v>
          </cell>
          <cell r="FV28">
            <v>8.9474551710552372</v>
          </cell>
          <cell r="FW28">
            <v>9.444093517421539</v>
          </cell>
          <cell r="GA28">
            <v>48.790199999999999</v>
          </cell>
          <cell r="GB28">
            <v>31.557274481501732</v>
          </cell>
          <cell r="GC28">
            <v>43.911180000000002</v>
          </cell>
          <cell r="GE28">
            <v>47.290199999999999</v>
          </cell>
          <cell r="GF28">
            <v>32.515338997630764</v>
          </cell>
          <cell r="GG28">
            <v>42.56118</v>
          </cell>
          <cell r="GI28">
            <v>44.690199999999997</v>
          </cell>
          <cell r="GJ28">
            <v>32.808242223437226</v>
          </cell>
          <cell r="GK28">
            <v>40.221179999999997</v>
          </cell>
          <cell r="GM28">
            <v>47.040199999999999</v>
          </cell>
          <cell r="GN28">
            <v>31.820177707308186</v>
          </cell>
          <cell r="GO28">
            <v>42.336179999999999</v>
          </cell>
          <cell r="GQ28">
            <v>51.888300000000001</v>
          </cell>
          <cell r="GR28">
            <v>33.12582719518862</v>
          </cell>
          <cell r="GS28">
            <v>46.699470000000005</v>
          </cell>
          <cell r="GU28">
            <v>50.888300000000001</v>
          </cell>
          <cell r="GV28">
            <v>32.90969816293056</v>
          </cell>
          <cell r="GW28">
            <v>45.799469999999999</v>
          </cell>
          <cell r="GY28">
            <v>46.388300000000001</v>
          </cell>
          <cell r="GZ28">
            <v>33.561311066156371</v>
          </cell>
          <cell r="HA28">
            <v>41.749470000000002</v>
          </cell>
          <cell r="HC28">
            <v>50.888300000000001</v>
          </cell>
          <cell r="HD28">
            <v>31.200020743575724</v>
          </cell>
          <cell r="HE28">
            <v>45.799469999999999</v>
          </cell>
          <cell r="HG28">
            <v>50.33925</v>
          </cell>
          <cell r="HH28">
            <v>32.341550838345178</v>
          </cell>
          <cell r="HI28">
            <v>45.305325000000003</v>
          </cell>
          <cell r="HK28">
            <v>49.08925</v>
          </cell>
          <cell r="HL28">
            <v>32.712518580280658</v>
          </cell>
          <cell r="HM28">
            <v>44.180324999999996</v>
          </cell>
          <cell r="HO28">
            <v>45.539249999999996</v>
          </cell>
          <cell r="HP28">
            <v>33.184776644796798</v>
          </cell>
          <cell r="HQ28">
            <v>40.985325000000003</v>
          </cell>
          <cell r="HS28">
            <v>48.96425</v>
          </cell>
          <cell r="HT28">
            <v>31.510099225441955</v>
          </cell>
          <cell r="HU28">
            <v>44.067824999999999</v>
          </cell>
        </row>
        <row r="29">
          <cell r="A29">
            <v>38565</v>
          </cell>
          <cell r="B29">
            <v>4.51</v>
          </cell>
          <cell r="C29">
            <v>-4.1000000000000002E-2</v>
          </cell>
          <cell r="D29">
            <v>31</v>
          </cell>
          <cell r="E29">
            <v>23</v>
          </cell>
          <cell r="G29">
            <v>43.746999999999993</v>
          </cell>
          <cell r="H29">
            <v>45.325499999999998</v>
          </cell>
          <cell r="J29">
            <v>34.984112149532713</v>
          </cell>
          <cell r="K29">
            <v>36.037850467289722</v>
          </cell>
          <cell r="M29">
            <v>39.372299999999996</v>
          </cell>
          <cell r="N29">
            <v>40.792949999999998</v>
          </cell>
          <cell r="P29">
            <v>32.719241000904439</v>
          </cell>
          <cell r="Q29">
            <v>33.583605547181186</v>
          </cell>
          <cell r="S29">
            <v>39.318443774495023</v>
          </cell>
          <cell r="T29">
            <v>40.631741634006637</v>
          </cell>
          <cell r="V29">
            <v>9.6999999999999993</v>
          </cell>
          <cell r="W29">
            <v>10.050000000000001</v>
          </cell>
          <cell r="Y29">
            <v>7.7570093457943932</v>
          </cell>
          <cell r="Z29">
            <v>7.990654205607477</v>
          </cell>
          <cell r="AB29">
            <v>8.7299999999999986</v>
          </cell>
          <cell r="AC29">
            <v>9.0449999999999999</v>
          </cell>
          <cell r="AE29">
            <v>7.2548206210431134</v>
          </cell>
          <cell r="AF29">
            <v>7.4464757310823035</v>
          </cell>
          <cell r="AH29">
            <v>8.7180584865842619</v>
          </cell>
          <cell r="AI29">
            <v>9.0092553512209843</v>
          </cell>
          <cell r="AK29">
            <v>4.5</v>
          </cell>
          <cell r="AL29">
            <v>6</v>
          </cell>
          <cell r="AN29">
            <v>1</v>
          </cell>
          <cell r="AO29">
            <v>2</v>
          </cell>
          <cell r="AQ29">
            <v>48.246999999999993</v>
          </cell>
          <cell r="AR29">
            <v>51.325499999999998</v>
          </cell>
          <cell r="AT29">
            <v>35.984112149532713</v>
          </cell>
          <cell r="AU29">
            <v>38.037850467289722</v>
          </cell>
          <cell r="AW29">
            <v>43.422299999999993</v>
          </cell>
          <cell r="AX29">
            <v>46.192949999999996</v>
          </cell>
          <cell r="AZ29">
            <v>32.145047452517339</v>
          </cell>
          <cell r="BA29">
            <v>33.828766837503771</v>
          </cell>
          <cell r="BC29">
            <v>42.049626570193951</v>
          </cell>
          <cell r="BD29">
            <v>44.61023625766255</v>
          </cell>
          <cell r="BF29">
            <v>10.697782705099778</v>
          </cell>
          <cell r="BG29">
            <v>11.380376940133038</v>
          </cell>
          <cell r="BI29">
            <v>7.9787388358165661</v>
          </cell>
          <cell r="BJ29">
            <v>8.4341131856518228</v>
          </cell>
          <cell r="BL29">
            <v>9.6280044345897995</v>
          </cell>
          <cell r="BM29">
            <v>10.242339246119734</v>
          </cell>
          <cell r="BO29">
            <v>7.12750497838522</v>
          </cell>
          <cell r="BP29">
            <v>7.5008352189587075</v>
          </cell>
          <cell r="BR29">
            <v>9.3236422550319187</v>
          </cell>
          <cell r="BS29">
            <v>9.8914049351801658</v>
          </cell>
          <cell r="BU29">
            <v>3</v>
          </cell>
          <cell r="BV29">
            <v>5</v>
          </cell>
          <cell r="BX29">
            <v>1</v>
          </cell>
          <cell r="BY29">
            <v>1.5</v>
          </cell>
          <cell r="CA29">
            <v>46.746999999999993</v>
          </cell>
          <cell r="CB29">
            <v>50.325499999999998</v>
          </cell>
          <cell r="CD29">
            <v>35.984112149532713</v>
          </cell>
          <cell r="CE29">
            <v>37.537850467289722</v>
          </cell>
          <cell r="CG29">
            <v>42.072299999999991</v>
          </cell>
          <cell r="CH29">
            <v>45.292949999999998</v>
          </cell>
          <cell r="CJ29">
            <v>32.841821646065732</v>
          </cell>
          <cell r="CK29">
            <v>33.535218450406994</v>
          </cell>
          <cell r="CM29">
            <v>41.307691086322983</v>
          </cell>
          <cell r="CN29">
            <v>43.862924429705558</v>
          </cell>
          <cell r="CP29">
            <v>10.365188470066517</v>
          </cell>
          <cell r="CQ29">
            <v>11.158647450110864</v>
          </cell>
          <cell r="CS29">
            <v>7.9787388358165661</v>
          </cell>
          <cell r="CT29">
            <v>8.3232484406407377</v>
          </cell>
          <cell r="CV29">
            <v>9.3286696230598647</v>
          </cell>
          <cell r="CW29">
            <v>10.042782705099778</v>
          </cell>
          <cell r="CY29">
            <v>7.2820003649813154</v>
          </cell>
          <cell r="CZ29">
            <v>7.4357468847909081</v>
          </cell>
          <cell r="DB29">
            <v>9.1591332785638553</v>
          </cell>
          <cell r="DC29">
            <v>9.7257038646797245</v>
          </cell>
          <cell r="DE29">
            <v>0.4</v>
          </cell>
          <cell r="DF29">
            <v>0.5</v>
          </cell>
          <cell r="DH29">
            <v>0.2</v>
          </cell>
          <cell r="DI29">
            <v>0.2</v>
          </cell>
          <cell r="DK29">
            <v>44.146999999999991</v>
          </cell>
          <cell r="DL29">
            <v>45.825499999999998</v>
          </cell>
          <cell r="DN29">
            <v>35.184112149532716</v>
          </cell>
          <cell r="DO29">
            <v>36.237850467289725</v>
          </cell>
          <cell r="DQ29">
            <v>39.732299999999995</v>
          </cell>
          <cell r="DR29">
            <v>41.24295</v>
          </cell>
          <cell r="DT29">
            <v>32.836660355743149</v>
          </cell>
          <cell r="DU29">
            <v>33.654573289116676</v>
          </cell>
          <cell r="DW29">
            <v>39.617368505677817</v>
          </cell>
          <cell r="DX29">
            <v>40.980128730780827</v>
          </cell>
          <cell r="DZ29">
            <v>9.7886917960088677</v>
          </cell>
          <cell r="EA29">
            <v>10.160864745011086</v>
          </cell>
          <cell r="EC29">
            <v>7.8013552437988283</v>
          </cell>
          <cell r="ED29">
            <v>8.0350001036119121</v>
          </cell>
          <cell r="EF29">
            <v>8.8098226164079811</v>
          </cell>
          <cell r="EG29">
            <v>9.1447782705099776</v>
          </cell>
          <cell r="EI29">
            <v>7.2808559547102325</v>
          </cell>
          <cell r="EJ29">
            <v>7.4622113723096843</v>
          </cell>
          <cell r="EL29">
            <v>8.7843389147844384</v>
          </cell>
          <cell r="EM29">
            <v>9.0865030445190307</v>
          </cell>
          <cell r="EO29">
            <v>2.75</v>
          </cell>
          <cell r="EP29">
            <v>5</v>
          </cell>
          <cell r="ER29">
            <v>0.5</v>
          </cell>
          <cell r="ES29">
            <v>0.5</v>
          </cell>
          <cell r="EU29">
            <v>46.496999999999993</v>
          </cell>
          <cell r="EV29">
            <v>50.325499999999998</v>
          </cell>
          <cell r="EX29">
            <v>35.484112149532713</v>
          </cell>
          <cell r="EY29">
            <v>36.537850467289722</v>
          </cell>
          <cell r="FA29">
            <v>41.847299999999997</v>
          </cell>
          <cell r="FB29">
            <v>45.292949999999998</v>
          </cell>
          <cell r="FD29">
            <v>32.199886162194758</v>
          </cell>
          <cell r="FE29">
            <v>32.01908941814893</v>
          </cell>
          <cell r="FG29">
            <v>40.931347000301471</v>
          </cell>
          <cell r="FH29">
            <v>43.357548085619541</v>
          </cell>
          <cell r="FJ29">
            <v>10.309756097560975</v>
          </cell>
          <cell r="FK29">
            <v>11.158647450110864</v>
          </cell>
          <cell r="FM29">
            <v>7.8678740908054801</v>
          </cell>
          <cell r="FN29">
            <v>8.1015189506185639</v>
          </cell>
          <cell r="FP29">
            <v>9.2787804878048785</v>
          </cell>
          <cell r="FQ29">
            <v>10.042782705099778</v>
          </cell>
          <cell r="FS29">
            <v>7.1396643375154678</v>
          </cell>
          <cell r="FT29">
            <v>7.099576367660517</v>
          </cell>
          <cell r="FV29">
            <v>9.0756866962974438</v>
          </cell>
          <cell r="FW29">
            <v>9.6136470256362632</v>
          </cell>
          <cell r="GA29">
            <v>48.246999999999993</v>
          </cell>
          <cell r="GB29">
            <v>32.145047452517339</v>
          </cell>
          <cell r="GC29">
            <v>43.422299999999993</v>
          </cell>
          <cell r="GE29">
            <v>46.746999999999993</v>
          </cell>
          <cell r="GF29">
            <v>32.841821646065732</v>
          </cell>
          <cell r="GG29">
            <v>42.072299999999991</v>
          </cell>
          <cell r="GI29">
            <v>44.146999999999991</v>
          </cell>
          <cell r="GJ29">
            <v>32.836660355743149</v>
          </cell>
          <cell r="GK29">
            <v>39.732299999999995</v>
          </cell>
          <cell r="GM29">
            <v>46.496999999999993</v>
          </cell>
          <cell r="GN29">
            <v>32.199886162194758</v>
          </cell>
          <cell r="GO29">
            <v>41.847299999999997</v>
          </cell>
          <cell r="GQ29">
            <v>51.325499999999998</v>
          </cell>
          <cell r="GR29">
            <v>33.828766837503771</v>
          </cell>
          <cell r="GS29">
            <v>46.192949999999996</v>
          </cell>
          <cell r="GU29">
            <v>50.325499999999998</v>
          </cell>
          <cell r="GV29">
            <v>33.535218450406994</v>
          </cell>
          <cell r="GW29">
            <v>45.292949999999998</v>
          </cell>
          <cell r="GY29">
            <v>45.825499999999998</v>
          </cell>
          <cell r="GZ29">
            <v>33.654573289116676</v>
          </cell>
          <cell r="HA29">
            <v>41.24295</v>
          </cell>
          <cell r="HC29">
            <v>50.325499999999998</v>
          </cell>
          <cell r="HD29">
            <v>32.01908941814893</v>
          </cell>
          <cell r="HE29">
            <v>45.292949999999998</v>
          </cell>
          <cell r="HG29">
            <v>49.786249999999995</v>
          </cell>
          <cell r="HH29">
            <v>32.986907145010555</v>
          </cell>
          <cell r="HI29">
            <v>44.807624999999994</v>
          </cell>
          <cell r="HK29">
            <v>48.536249999999995</v>
          </cell>
          <cell r="HL29">
            <v>33.188520048236363</v>
          </cell>
          <cell r="HM29">
            <v>43.682624999999994</v>
          </cell>
          <cell r="HO29">
            <v>44.986249999999998</v>
          </cell>
          <cell r="HP29">
            <v>33.245616822429909</v>
          </cell>
          <cell r="HQ29">
            <v>40.487624999999994</v>
          </cell>
          <cell r="HS29">
            <v>48.411249999999995</v>
          </cell>
          <cell r="HT29">
            <v>32.109487790171841</v>
          </cell>
          <cell r="HU29">
            <v>43.570124999999997</v>
          </cell>
        </row>
        <row r="30">
          <cell r="A30">
            <v>38596</v>
          </cell>
          <cell r="B30">
            <v>4.5259999999999998</v>
          </cell>
          <cell r="C30">
            <v>-1.2999999999999999E-2</v>
          </cell>
          <cell r="D30">
            <v>30</v>
          </cell>
          <cell r="E30">
            <v>21</v>
          </cell>
          <cell r="G30">
            <v>39.87406</v>
          </cell>
          <cell r="H30">
            <v>41.186599999999999</v>
          </cell>
          <cell r="J30">
            <v>30.569606003752341</v>
          </cell>
          <cell r="K30">
            <v>33.117073170731707</v>
          </cell>
          <cell r="M30">
            <v>35.886654</v>
          </cell>
          <cell r="N30">
            <v>37.06794</v>
          </cell>
          <cell r="P30">
            <v>27.379377206003745</v>
          </cell>
          <cell r="Q30">
            <v>30.746553073170727</v>
          </cell>
          <cell r="S30">
            <v>34.911684535334579</v>
          </cell>
          <cell r="T30">
            <v>36.882852357723579</v>
          </cell>
          <cell r="V30">
            <v>8.81</v>
          </cell>
          <cell r="W30">
            <v>9.1</v>
          </cell>
          <cell r="Y30">
            <v>6.7542213883677293</v>
          </cell>
          <cell r="Z30">
            <v>7.3170731707317076</v>
          </cell>
          <cell r="AB30">
            <v>7.9290000000000003</v>
          </cell>
          <cell r="AC30">
            <v>8.19</v>
          </cell>
          <cell r="AE30">
            <v>6.0493542213883664</v>
          </cell>
          <cell r="AF30">
            <v>6.7933170731707309</v>
          </cell>
          <cell r="AH30">
            <v>7.7135847404627889</v>
          </cell>
          <cell r="AI30">
            <v>8.1491056910569117</v>
          </cell>
          <cell r="AK30">
            <v>4.5</v>
          </cell>
          <cell r="AL30">
            <v>5</v>
          </cell>
          <cell r="AN30">
            <v>1</v>
          </cell>
          <cell r="AO30">
            <v>2</v>
          </cell>
          <cell r="AQ30">
            <v>44.37406</v>
          </cell>
          <cell r="AR30">
            <v>46.186599999999999</v>
          </cell>
          <cell r="AT30">
            <v>31.569606003752341</v>
          </cell>
          <cell r="AU30">
            <v>35.117073170731707</v>
          </cell>
          <cell r="AW30">
            <v>39.936654000000004</v>
          </cell>
          <cell r="AX30">
            <v>41.56794</v>
          </cell>
          <cell r="AZ30">
            <v>26.549377206003744</v>
          </cell>
          <cell r="BA30">
            <v>31.246553073170727</v>
          </cell>
          <cell r="BC30">
            <v>37.545017868667919</v>
          </cell>
          <cell r="BD30">
            <v>40.282852357723577</v>
          </cell>
          <cell r="BF30">
            <v>9.8042554131683612</v>
          </cell>
          <cell r="BG30">
            <v>10.204728236853734</v>
          </cell>
          <cell r="BI30">
            <v>6.9751670357384761</v>
          </cell>
          <cell r="BJ30">
            <v>7.7589644654732011</v>
          </cell>
          <cell r="BL30">
            <v>8.823829871851526</v>
          </cell>
          <cell r="BM30">
            <v>9.1842554131683602</v>
          </cell>
          <cell r="BO30">
            <v>5.8659693340706465</v>
          </cell>
          <cell r="BP30">
            <v>6.9037898968561047</v>
          </cell>
          <cell r="BR30">
            <v>8.2954082785390906</v>
          </cell>
          <cell r="BS30">
            <v>8.9003208921174508</v>
          </cell>
          <cell r="BU30">
            <v>3</v>
          </cell>
          <cell r="BV30">
            <v>4</v>
          </cell>
          <cell r="BX30">
            <v>1</v>
          </cell>
          <cell r="BY30">
            <v>1.5</v>
          </cell>
          <cell r="CA30">
            <v>42.87406</v>
          </cell>
          <cell r="CB30">
            <v>45.186599999999999</v>
          </cell>
          <cell r="CD30">
            <v>31.569606003752341</v>
          </cell>
          <cell r="CE30">
            <v>34.617073170731707</v>
          </cell>
          <cell r="CG30">
            <v>38.586654000000003</v>
          </cell>
          <cell r="CH30">
            <v>40.667940000000002</v>
          </cell>
          <cell r="CJ30">
            <v>27.359377206003742</v>
          </cell>
          <cell r="CK30">
            <v>30.986553073170729</v>
          </cell>
          <cell r="CM30">
            <v>36.845017868667917</v>
          </cell>
          <cell r="CN30">
            <v>39.549519024390243</v>
          </cell>
          <cell r="CP30">
            <v>9.4728369421122416</v>
          </cell>
          <cell r="CQ30">
            <v>9.9837825894829866</v>
          </cell>
          <cell r="CS30">
            <v>6.9751670357384761</v>
          </cell>
          <cell r="CT30">
            <v>7.6484916417878281</v>
          </cell>
          <cell r="CV30">
            <v>8.5255532479010174</v>
          </cell>
          <cell r="CW30">
            <v>8.9854043305346885</v>
          </cell>
          <cell r="CY30">
            <v>6.0449353084409507</v>
          </cell>
          <cell r="CZ30">
            <v>6.8463440285397104</v>
          </cell>
          <cell r="DB30">
            <v>8.1407463253795669</v>
          </cell>
          <cell r="DC30">
            <v>8.7382940840455685</v>
          </cell>
          <cell r="DE30">
            <v>0.4</v>
          </cell>
          <cell r="DF30">
            <v>0.5</v>
          </cell>
          <cell r="DH30">
            <v>0.2</v>
          </cell>
          <cell r="DI30">
            <v>0.2</v>
          </cell>
          <cell r="DK30">
            <v>40.274059999999999</v>
          </cell>
          <cell r="DL30">
            <v>41.686599999999999</v>
          </cell>
          <cell r="DN30">
            <v>30.76960600375234</v>
          </cell>
          <cell r="DO30">
            <v>33.31707317073171</v>
          </cell>
          <cell r="DQ30">
            <v>36.246653999999999</v>
          </cell>
          <cell r="DR30">
            <v>37.517940000000003</v>
          </cell>
          <cell r="DT30">
            <v>27.483377206003745</v>
          </cell>
          <cell r="DU30">
            <v>30.796553073170738</v>
          </cell>
          <cell r="DW30">
            <v>35.205017868667909</v>
          </cell>
          <cell r="DX30">
            <v>37.222852357723582</v>
          </cell>
          <cell r="DZ30">
            <v>8.8983782589482985</v>
          </cell>
          <cell r="EA30">
            <v>9.2104728236853735</v>
          </cell>
          <cell r="EC30">
            <v>6.7984105178418783</v>
          </cell>
          <cell r="ED30">
            <v>7.3612623002058575</v>
          </cell>
          <cell r="EF30">
            <v>8.0085404330534686</v>
          </cell>
          <cell r="EG30">
            <v>8.2894255413168363</v>
          </cell>
          <cell r="EI30">
            <v>6.0723325687149243</v>
          </cell>
          <cell r="EJ30">
            <v>6.8043643555392705</v>
          </cell>
          <cell r="EL30">
            <v>7.77839546369154</v>
          </cell>
          <cell r="EM30">
            <v>8.2242272111629653</v>
          </cell>
          <cell r="EO30">
            <v>2.75</v>
          </cell>
          <cell r="EP30">
            <v>4</v>
          </cell>
          <cell r="ER30">
            <v>0.5</v>
          </cell>
          <cell r="ES30">
            <v>0.5</v>
          </cell>
          <cell r="EU30">
            <v>42.62406</v>
          </cell>
          <cell r="EV30">
            <v>45.186599999999999</v>
          </cell>
          <cell r="EX30">
            <v>31.069606003752341</v>
          </cell>
          <cell r="EY30">
            <v>33.617073170731707</v>
          </cell>
          <cell r="FA30">
            <v>38.361654000000001</v>
          </cell>
          <cell r="FB30">
            <v>40.667940000000002</v>
          </cell>
          <cell r="FD30">
            <v>26.694377206003747</v>
          </cell>
          <cell r="FE30">
            <v>29.386553073170727</v>
          </cell>
          <cell r="FG30">
            <v>36.461684535334584</v>
          </cell>
          <cell r="FH30">
            <v>39.016185691056911</v>
          </cell>
          <cell r="FJ30">
            <v>9.4176005302695547</v>
          </cell>
          <cell r="FK30">
            <v>9.9837825894829866</v>
          </cell>
          <cell r="FM30">
            <v>6.8646942120531023</v>
          </cell>
          <cell r="FN30">
            <v>7.4275459944170814</v>
          </cell>
          <cell r="FP30">
            <v>8.475840477242599</v>
          </cell>
          <cell r="FQ30">
            <v>8.9854043305346885</v>
          </cell>
          <cell r="FS30">
            <v>5.8980064529394056</v>
          </cell>
          <cell r="FT30">
            <v>6.4928309927465158</v>
          </cell>
          <cell r="FV30">
            <v>8.0560504938874473</v>
          </cell>
          <cell r="FW30">
            <v>8.6204564054478379</v>
          </cell>
          <cell r="GA30">
            <v>44.37406</v>
          </cell>
          <cell r="GB30">
            <v>26.549377206003744</v>
          </cell>
          <cell r="GC30">
            <v>39.936654000000004</v>
          </cell>
          <cell r="GE30">
            <v>42.87406</v>
          </cell>
          <cell r="GF30">
            <v>27.359377206003742</v>
          </cell>
          <cell r="GG30">
            <v>38.586654000000003</v>
          </cell>
          <cell r="GI30">
            <v>40.274059999999999</v>
          </cell>
          <cell r="GJ30">
            <v>27.483377206003745</v>
          </cell>
          <cell r="GK30">
            <v>36.246653999999999</v>
          </cell>
          <cell r="GM30">
            <v>42.62406</v>
          </cell>
          <cell r="GN30">
            <v>26.694377206003747</v>
          </cell>
          <cell r="GO30">
            <v>38.361654000000001</v>
          </cell>
          <cell r="GQ30">
            <v>46.186599999999999</v>
          </cell>
          <cell r="GR30">
            <v>31.246553073170727</v>
          </cell>
          <cell r="GS30">
            <v>41.56794</v>
          </cell>
          <cell r="GU30">
            <v>45.186599999999999</v>
          </cell>
          <cell r="GV30">
            <v>30.986553073170729</v>
          </cell>
          <cell r="GW30">
            <v>40.667940000000002</v>
          </cell>
          <cell r="GY30">
            <v>41.686599999999999</v>
          </cell>
          <cell r="GZ30">
            <v>30.796553073170738</v>
          </cell>
          <cell r="HA30">
            <v>37.517940000000003</v>
          </cell>
          <cell r="HC30">
            <v>45.186599999999999</v>
          </cell>
          <cell r="HD30">
            <v>29.386553073170727</v>
          </cell>
          <cell r="HE30">
            <v>40.667940000000002</v>
          </cell>
          <cell r="HG30">
            <v>45.280329999999999</v>
          </cell>
          <cell r="HH30">
            <v>28.897965139587235</v>
          </cell>
          <cell r="HI30">
            <v>40.752296999999999</v>
          </cell>
          <cell r="HK30">
            <v>44.030329999999999</v>
          </cell>
          <cell r="HL30">
            <v>29.172965139587234</v>
          </cell>
          <cell r="HM30">
            <v>39.627296999999999</v>
          </cell>
          <cell r="HO30">
            <v>40.980329999999995</v>
          </cell>
          <cell r="HP30">
            <v>29.13996513958724</v>
          </cell>
          <cell r="HQ30">
            <v>36.882297000000001</v>
          </cell>
          <cell r="HS30">
            <v>43.905329999999999</v>
          </cell>
          <cell r="HT30">
            <v>28.040465139587237</v>
          </cell>
          <cell r="HU30">
            <v>39.514797000000002</v>
          </cell>
        </row>
        <row r="31">
          <cell r="A31">
            <v>38626</v>
          </cell>
          <cell r="B31">
            <v>4.5510000000000002</v>
          </cell>
          <cell r="C31">
            <v>-1.2999999999999999E-2</v>
          </cell>
          <cell r="D31">
            <v>31</v>
          </cell>
          <cell r="E31">
            <v>21</v>
          </cell>
          <cell r="G31">
            <v>37.591259999999998</v>
          </cell>
          <cell r="H31">
            <v>38.619700934579441</v>
          </cell>
          <cell r="J31">
            <v>28.922242990654208</v>
          </cell>
          <cell r="K31">
            <v>30.198224299065423</v>
          </cell>
          <cell r="M31">
            <v>33.832133999999996</v>
          </cell>
          <cell r="N31">
            <v>34.7577308411215</v>
          </cell>
          <cell r="P31">
            <v>25.754571371721443</v>
          </cell>
          <cell r="Q31">
            <v>27.25660717515828</v>
          </cell>
          <cell r="S31">
            <v>32.837282930358761</v>
          </cell>
          <cell r="T31">
            <v>34.001471811878211</v>
          </cell>
          <cell r="V31">
            <v>8.26</v>
          </cell>
          <cell r="W31">
            <v>8.4859813084112155</v>
          </cell>
          <cell r="Y31">
            <v>6.3551401869158886</v>
          </cell>
          <cell r="Z31">
            <v>6.6355140186915893</v>
          </cell>
          <cell r="AB31">
            <v>7.4339999999999993</v>
          </cell>
          <cell r="AC31">
            <v>7.6373831775700944</v>
          </cell>
          <cell r="AE31">
            <v>5.6591015978293653</v>
          </cell>
          <cell r="AF31">
            <v>5.9891468194151347</v>
          </cell>
          <cell r="AH31">
            <v>7.215399457340971</v>
          </cell>
          <cell r="AI31">
            <v>7.4712089237262598</v>
          </cell>
          <cell r="AK31">
            <v>3.5</v>
          </cell>
          <cell r="AL31">
            <v>5</v>
          </cell>
          <cell r="AN31">
            <v>1</v>
          </cell>
          <cell r="AO31">
            <v>1.5</v>
          </cell>
          <cell r="AQ31">
            <v>41.091259999999998</v>
          </cell>
          <cell r="AR31">
            <v>43.619700934579441</v>
          </cell>
          <cell r="AT31">
            <v>29.922242990654208</v>
          </cell>
          <cell r="AU31">
            <v>31.698224299065423</v>
          </cell>
          <cell r="AW31">
            <v>36.982134000000002</v>
          </cell>
          <cell r="AX31">
            <v>39.2577308411215</v>
          </cell>
          <cell r="AZ31">
            <v>25.367474597527892</v>
          </cell>
          <cell r="BA31">
            <v>26.821123304190539</v>
          </cell>
          <cell r="BC31">
            <v>34.966315188423273</v>
          </cell>
          <cell r="BD31">
            <v>37.082116973168532</v>
          </cell>
          <cell r="BF31">
            <v>9.0290617446715</v>
          </cell>
          <cell r="BG31">
            <v>9.5846409436562165</v>
          </cell>
          <cell r="BI31">
            <v>6.5748721139648882</v>
          </cell>
          <cell r="BJ31">
            <v>6.9651119092650893</v>
          </cell>
          <cell r="BL31">
            <v>8.1261555702043502</v>
          </cell>
          <cell r="BM31">
            <v>8.6261768492905944</v>
          </cell>
          <cell r="BO31">
            <v>5.5740440776813651</v>
          </cell>
          <cell r="BP31">
            <v>5.8934571092486348</v>
          </cell>
          <cell r="BR31">
            <v>7.683215818154971</v>
          </cell>
          <cell r="BS31">
            <v>8.1481250215707597</v>
          </cell>
          <cell r="BU31">
            <v>3</v>
          </cell>
          <cell r="BV31">
            <v>4</v>
          </cell>
          <cell r="BX31">
            <v>1</v>
          </cell>
          <cell r="BY31">
            <v>1.5</v>
          </cell>
          <cell r="CA31">
            <v>40.591259999999998</v>
          </cell>
          <cell r="CB31">
            <v>42.619700934579441</v>
          </cell>
          <cell r="CD31">
            <v>29.922242990654208</v>
          </cell>
          <cell r="CE31">
            <v>31.698224299065423</v>
          </cell>
          <cell r="CG31">
            <v>36.532133999999999</v>
          </cell>
          <cell r="CH31">
            <v>38.357730841121501</v>
          </cell>
          <cell r="CJ31">
            <v>25.657797178173055</v>
          </cell>
          <cell r="CK31">
            <v>27.401768465480856</v>
          </cell>
          <cell r="CM31">
            <v>34.740508736810369</v>
          </cell>
          <cell r="CN31">
            <v>36.630504069942724</v>
          </cell>
          <cell r="CP31">
            <v>8.9191957811469997</v>
          </cell>
          <cell r="CQ31">
            <v>9.364909016607216</v>
          </cell>
          <cell r="CS31">
            <v>6.5748721139648882</v>
          </cell>
          <cell r="CT31">
            <v>6.9651119092650893</v>
          </cell>
          <cell r="CV31">
            <v>8.0272762030323008</v>
          </cell>
          <cell r="CW31">
            <v>8.4284181149464956</v>
          </cell>
          <cell r="CY31">
            <v>5.6378372177923657</v>
          </cell>
          <cell r="CZ31">
            <v>6.0210433894706341</v>
          </cell>
          <cell r="DB31">
            <v>7.6335989314019708</v>
          </cell>
          <cell r="DC31">
            <v>8.0488912480647592</v>
          </cell>
          <cell r="DE31">
            <v>0.4</v>
          </cell>
          <cell r="DF31">
            <v>0.5</v>
          </cell>
          <cell r="DH31">
            <v>0.2</v>
          </cell>
          <cell r="DI31">
            <v>0.2</v>
          </cell>
          <cell r="DK31">
            <v>37.991259999999997</v>
          </cell>
          <cell r="DL31">
            <v>39.119700934579441</v>
          </cell>
          <cell r="DN31">
            <v>29.122242990654208</v>
          </cell>
          <cell r="DO31">
            <v>30.398224299065422</v>
          </cell>
          <cell r="DQ31">
            <v>34.192133999999996</v>
          </cell>
          <cell r="DR31">
            <v>35.207730841121496</v>
          </cell>
          <cell r="DT31">
            <v>25.851345565269824</v>
          </cell>
          <cell r="DU31">
            <v>27.295316852577631</v>
          </cell>
          <cell r="DW31">
            <v>33.127605511003921</v>
          </cell>
          <cell r="DX31">
            <v>34.336955682845947</v>
          </cell>
          <cell r="DZ31">
            <v>8.3478927708195982</v>
          </cell>
          <cell r="EA31">
            <v>8.5958472719357157</v>
          </cell>
          <cell r="EC31">
            <v>6.3990865723256878</v>
          </cell>
          <cell r="ED31">
            <v>6.6794604041013885</v>
          </cell>
          <cell r="EF31">
            <v>7.5131034937376393</v>
          </cell>
          <cell r="EG31">
            <v>7.7362625447421438</v>
          </cell>
          <cell r="EI31">
            <v>5.680365977866364</v>
          </cell>
          <cell r="EJ31">
            <v>5.997652571429934</v>
          </cell>
          <cell r="EL31">
            <v>7.2791925974519707</v>
          </cell>
          <cell r="EM31">
            <v>7.5449254411878588</v>
          </cell>
          <cell r="EO31">
            <v>2.75</v>
          </cell>
          <cell r="EP31">
            <v>4</v>
          </cell>
          <cell r="ER31">
            <v>0.5</v>
          </cell>
          <cell r="ES31">
            <v>0.5</v>
          </cell>
          <cell r="EU31">
            <v>40.341259999999998</v>
          </cell>
          <cell r="EV31">
            <v>42.619700934579441</v>
          </cell>
          <cell r="EX31">
            <v>29.422242990654208</v>
          </cell>
          <cell r="EY31">
            <v>30.698224299065423</v>
          </cell>
          <cell r="FA31">
            <v>36.307133999999998</v>
          </cell>
          <cell r="FB31">
            <v>38.357730841121501</v>
          </cell>
          <cell r="FD31">
            <v>24.980377823334347</v>
          </cell>
          <cell r="FE31">
            <v>25.756607175158276</v>
          </cell>
          <cell r="FG31">
            <v>34.353411962616825</v>
          </cell>
          <cell r="FH31">
            <v>36.082116973168532</v>
          </cell>
          <cell r="FJ31">
            <v>8.8642627993847505</v>
          </cell>
          <cell r="FK31">
            <v>9.364909016607216</v>
          </cell>
          <cell r="FM31">
            <v>6.465006150440388</v>
          </cell>
          <cell r="FN31">
            <v>6.7453799822160896</v>
          </cell>
          <cell r="FP31">
            <v>7.9778365194462744</v>
          </cell>
          <cell r="FQ31">
            <v>8.4284181149464956</v>
          </cell>
          <cell r="FS31">
            <v>5.4889865575333658</v>
          </cell>
          <cell r="FT31">
            <v>5.6595489288416339</v>
          </cell>
          <cell r="FV31">
            <v>7.5485414112539715</v>
          </cell>
          <cell r="FW31">
            <v>7.92839309452176</v>
          </cell>
          <cell r="GA31">
            <v>41.091259999999998</v>
          </cell>
          <cell r="GB31">
            <v>25.367474597527892</v>
          </cell>
          <cell r="GC31">
            <v>36.982134000000002</v>
          </cell>
          <cell r="GE31">
            <v>40.591259999999998</v>
          </cell>
          <cell r="GF31">
            <v>25.657797178173055</v>
          </cell>
          <cell r="GG31">
            <v>36.532133999999999</v>
          </cell>
          <cell r="GI31">
            <v>37.991259999999997</v>
          </cell>
          <cell r="GJ31">
            <v>25.851345565269824</v>
          </cell>
          <cell r="GK31">
            <v>34.192133999999996</v>
          </cell>
          <cell r="GM31">
            <v>40.341259999999998</v>
          </cell>
          <cell r="GN31">
            <v>24.980377823334347</v>
          </cell>
          <cell r="GO31">
            <v>36.307133999999998</v>
          </cell>
          <cell r="GQ31">
            <v>43.619700934579441</v>
          </cell>
          <cell r="GR31">
            <v>26.821123304190539</v>
          </cell>
          <cell r="GS31">
            <v>39.2577308411215</v>
          </cell>
          <cell r="GU31">
            <v>42.619700934579441</v>
          </cell>
          <cell r="GV31">
            <v>27.401768465480856</v>
          </cell>
          <cell r="GW31">
            <v>38.357730841121501</v>
          </cell>
          <cell r="GY31">
            <v>39.119700934579441</v>
          </cell>
          <cell r="GZ31">
            <v>27.295316852577631</v>
          </cell>
          <cell r="HA31">
            <v>35.207730841121496</v>
          </cell>
          <cell r="HC31">
            <v>42.619700934579441</v>
          </cell>
          <cell r="HD31">
            <v>25.756607175158276</v>
          </cell>
          <cell r="HE31">
            <v>38.357730841121501</v>
          </cell>
          <cell r="HG31">
            <v>42.355480467289723</v>
          </cell>
          <cell r="HH31">
            <v>26.094298950859216</v>
          </cell>
          <cell r="HI31">
            <v>38.119932420560751</v>
          </cell>
          <cell r="HK31">
            <v>41.605480467289723</v>
          </cell>
          <cell r="HL31">
            <v>26.529782821826956</v>
          </cell>
          <cell r="HM31">
            <v>37.444932420560747</v>
          </cell>
          <cell r="HO31">
            <v>38.555480467289719</v>
          </cell>
          <cell r="HP31">
            <v>26.573331208923726</v>
          </cell>
          <cell r="HQ31">
            <v>34.699932420560742</v>
          </cell>
          <cell r="HS31">
            <v>41.480480467289723</v>
          </cell>
          <cell r="HT31">
            <v>25.368492499246312</v>
          </cell>
          <cell r="HU31">
            <v>37.33243242056075</v>
          </cell>
        </row>
        <row r="32">
          <cell r="A32">
            <v>38657</v>
          </cell>
          <cell r="B32">
            <v>4.7309999999999999</v>
          </cell>
          <cell r="C32">
            <v>-1.2999999999999999E-2</v>
          </cell>
          <cell r="D32">
            <v>30</v>
          </cell>
          <cell r="E32">
            <v>21</v>
          </cell>
          <cell r="G32">
            <v>38.226480000000002</v>
          </cell>
          <cell r="H32">
            <v>39.266435100548449</v>
          </cell>
          <cell r="J32">
            <v>29.406581352833637</v>
          </cell>
          <cell r="K32">
            <v>30.703930530164534</v>
          </cell>
          <cell r="M32">
            <v>34.403832000000001</v>
          </cell>
          <cell r="N32">
            <v>35.339791590493604</v>
          </cell>
          <cell r="P32">
            <v>26.408230964533814</v>
          </cell>
          <cell r="Q32">
            <v>27.922413893967086</v>
          </cell>
          <cell r="S32">
            <v>33.522534054844606</v>
          </cell>
          <cell r="T32">
            <v>34.699765996343693</v>
          </cell>
          <cell r="V32">
            <v>8.08</v>
          </cell>
          <cell r="W32">
            <v>8.2998171846435103</v>
          </cell>
          <cell r="Y32">
            <v>6.2157221206581355</v>
          </cell>
          <cell r="Z32">
            <v>6.4899451553930536</v>
          </cell>
          <cell r="AB32">
            <v>7.2720000000000002</v>
          </cell>
          <cell r="AC32">
            <v>7.4698354661791599</v>
          </cell>
          <cell r="AE32">
            <v>5.5819553930530148</v>
          </cell>
          <cell r="AF32">
            <v>5.9020109689213882</v>
          </cell>
          <cell r="AH32">
            <v>7.0857184643510056</v>
          </cell>
          <cell r="AI32">
            <v>7.3345521023766</v>
          </cell>
          <cell r="AK32">
            <v>3.5</v>
          </cell>
          <cell r="AL32">
            <v>4</v>
          </cell>
          <cell r="AN32">
            <v>1</v>
          </cell>
          <cell r="AO32">
            <v>1.5</v>
          </cell>
          <cell r="AQ32">
            <v>41.726480000000002</v>
          </cell>
          <cell r="AR32">
            <v>43.266435100548449</v>
          </cell>
          <cell r="AT32">
            <v>30.406581352833637</v>
          </cell>
          <cell r="AU32">
            <v>32.203930530164534</v>
          </cell>
          <cell r="AW32">
            <v>37.553832</v>
          </cell>
          <cell r="AX32">
            <v>38.939791590493606</v>
          </cell>
          <cell r="AZ32">
            <v>26.118230964533819</v>
          </cell>
          <cell r="BA32">
            <v>28.162413893967088</v>
          </cell>
          <cell r="BC32">
            <v>35.689200721511277</v>
          </cell>
          <cell r="BD32">
            <v>37.366432663010364</v>
          </cell>
          <cell r="BF32">
            <v>8.8198013105051789</v>
          </cell>
          <cell r="BG32">
            <v>9.1453043966494292</v>
          </cell>
          <cell r="BI32">
            <v>6.4270939236596147</v>
          </cell>
          <cell r="BJ32">
            <v>6.807002859895273</v>
          </cell>
          <cell r="BL32">
            <v>7.9378211794546614</v>
          </cell>
          <cell r="BM32">
            <v>8.2307739569844873</v>
          </cell>
          <cell r="BO32">
            <v>5.5206575701825873</v>
          </cell>
          <cell r="BP32">
            <v>5.9527402016417437</v>
          </cell>
          <cell r="BR32">
            <v>7.5436907041875454</v>
          </cell>
          <cell r="BS32">
            <v>7.8982102437138799</v>
          </cell>
          <cell r="BU32">
            <v>1.5</v>
          </cell>
          <cell r="BV32">
            <v>3.75</v>
          </cell>
          <cell r="BX32">
            <v>1</v>
          </cell>
          <cell r="BY32">
            <v>1.5</v>
          </cell>
          <cell r="CA32">
            <v>39.726480000000002</v>
          </cell>
          <cell r="CB32">
            <v>43.016435100548449</v>
          </cell>
          <cell r="CD32">
            <v>30.406581352833637</v>
          </cell>
          <cell r="CE32">
            <v>32.203930530164534</v>
          </cell>
          <cell r="CG32">
            <v>35.753832000000003</v>
          </cell>
          <cell r="CH32">
            <v>38.714791590493604</v>
          </cell>
          <cell r="CJ32">
            <v>27.198230964533817</v>
          </cell>
          <cell r="CK32">
            <v>28.297413893967086</v>
          </cell>
          <cell r="CM32">
            <v>34.75586738817794</v>
          </cell>
          <cell r="CN32">
            <v>37.249765996343697</v>
          </cell>
          <cell r="CP32">
            <v>8.3970577045022203</v>
          </cell>
          <cell r="CQ32">
            <v>9.09246144589906</v>
          </cell>
          <cell r="CS32">
            <v>6.4270939236596147</v>
          </cell>
          <cell r="CT32">
            <v>6.807002859895273</v>
          </cell>
          <cell r="CV32">
            <v>7.5573519340519981</v>
          </cell>
          <cell r="CW32">
            <v>8.1832153013091542</v>
          </cell>
          <cell r="CY32">
            <v>5.7489391174241851</v>
          </cell>
          <cell r="CZ32">
            <v>5.9812753950469428</v>
          </cell>
          <cell r="DB32">
            <v>7.346410354719497</v>
          </cell>
          <cell r="DC32">
            <v>7.8735502000303734</v>
          </cell>
          <cell r="DE32">
            <v>0.4</v>
          </cell>
          <cell r="DF32">
            <v>0.5</v>
          </cell>
          <cell r="DH32">
            <v>0.2</v>
          </cell>
          <cell r="DI32">
            <v>0.2</v>
          </cell>
          <cell r="DK32">
            <v>38.626480000000001</v>
          </cell>
          <cell r="DL32">
            <v>39.766435100548449</v>
          </cell>
          <cell r="DN32">
            <v>29.606581352833636</v>
          </cell>
          <cell r="DO32">
            <v>30.903930530164534</v>
          </cell>
          <cell r="DQ32">
            <v>34.763832000000001</v>
          </cell>
          <cell r="DR32">
            <v>35.789791590493607</v>
          </cell>
          <cell r="DT32">
            <v>26.512230964533817</v>
          </cell>
          <cell r="DU32">
            <v>27.97241389396709</v>
          </cell>
          <cell r="DW32">
            <v>33.815867388177935</v>
          </cell>
          <cell r="DX32">
            <v>35.039765996343696</v>
          </cell>
          <cell r="DZ32">
            <v>8.1645487212005925</v>
          </cell>
          <cell r="EA32">
            <v>8.4055030861442503</v>
          </cell>
          <cell r="EC32">
            <v>6.2579964812584308</v>
          </cell>
          <cell r="ED32">
            <v>6.5322195159933489</v>
          </cell>
          <cell r="EF32">
            <v>7.3480938490805334</v>
          </cell>
          <cell r="EG32">
            <v>7.5649527775298262</v>
          </cell>
          <cell r="EI32">
            <v>5.6039380605651701</v>
          </cell>
          <cell r="EJ32">
            <v>5.9125795590714629</v>
          </cell>
          <cell r="EL32">
            <v>7.1477208598981052</v>
          </cell>
          <cell r="EM32">
            <v>7.4064185153971041</v>
          </cell>
          <cell r="EO32">
            <v>1.25</v>
          </cell>
          <cell r="EP32">
            <v>3.5</v>
          </cell>
          <cell r="ER32">
            <v>0.5</v>
          </cell>
          <cell r="ES32">
            <v>0.5</v>
          </cell>
          <cell r="EU32">
            <v>39.476480000000002</v>
          </cell>
          <cell r="EV32">
            <v>42.766435100548449</v>
          </cell>
          <cell r="EX32">
            <v>29.906581352833637</v>
          </cell>
          <cell r="EY32">
            <v>31.203930530164534</v>
          </cell>
          <cell r="FA32">
            <v>35.528832000000001</v>
          </cell>
          <cell r="FB32">
            <v>38.489791590493603</v>
          </cell>
          <cell r="FD32">
            <v>26.533230964533814</v>
          </cell>
          <cell r="FE32">
            <v>26.83241389396709</v>
          </cell>
          <cell r="FG32">
            <v>34.372534054844607</v>
          </cell>
          <cell r="FH32">
            <v>36.599765996343692</v>
          </cell>
          <cell r="FJ32">
            <v>8.3442147537518494</v>
          </cell>
          <cell r="FK32">
            <v>9.0396184951486891</v>
          </cell>
          <cell r="FM32">
            <v>6.3214080221588747</v>
          </cell>
          <cell r="FN32">
            <v>6.5956310568937928</v>
          </cell>
          <cell r="FP32">
            <v>7.509793278376665</v>
          </cell>
          <cell r="FQ32">
            <v>8.1356566456338211</v>
          </cell>
          <cell r="FS32">
            <v>5.6083768684282003</v>
          </cell>
          <cell r="FT32">
            <v>5.6716157036497759</v>
          </cell>
          <cell r="FV32">
            <v>7.2653844969022634</v>
          </cell>
          <cell r="FW32">
            <v>7.736158528079411</v>
          </cell>
          <cell r="GA32">
            <v>41.726480000000002</v>
          </cell>
          <cell r="GB32">
            <v>26.118230964533819</v>
          </cell>
          <cell r="GC32">
            <v>37.553832</v>
          </cell>
          <cell r="GE32">
            <v>39.726480000000002</v>
          </cell>
          <cell r="GF32">
            <v>27.198230964533817</v>
          </cell>
          <cell r="GG32">
            <v>35.753832000000003</v>
          </cell>
          <cell r="GI32">
            <v>38.626480000000001</v>
          </cell>
          <cell r="GJ32">
            <v>26.512230964533817</v>
          </cell>
          <cell r="GK32">
            <v>34.763832000000001</v>
          </cell>
          <cell r="GM32">
            <v>39.476480000000002</v>
          </cell>
          <cell r="GN32">
            <v>26.533230964533814</v>
          </cell>
          <cell r="GO32">
            <v>35.528832000000001</v>
          </cell>
          <cell r="GQ32">
            <v>43.266435100548449</v>
          </cell>
          <cell r="GR32">
            <v>28.162413893967088</v>
          </cell>
          <cell r="GS32">
            <v>38.939791590493606</v>
          </cell>
          <cell r="GU32">
            <v>43.016435100548449</v>
          </cell>
          <cell r="GV32">
            <v>28.297413893967086</v>
          </cell>
          <cell r="GW32">
            <v>38.714791590493604</v>
          </cell>
          <cell r="GY32">
            <v>39.766435100548449</v>
          </cell>
          <cell r="GZ32">
            <v>27.97241389396709</v>
          </cell>
          <cell r="HA32">
            <v>35.789791590493607</v>
          </cell>
          <cell r="HC32">
            <v>42.766435100548449</v>
          </cell>
          <cell r="HD32">
            <v>26.83241389396709</v>
          </cell>
          <cell r="HE32">
            <v>38.489791590493603</v>
          </cell>
          <cell r="HG32">
            <v>42.496457550274229</v>
          </cell>
          <cell r="HH32">
            <v>27.140322429250453</v>
          </cell>
          <cell r="HI32">
            <v>38.246811795246799</v>
          </cell>
          <cell r="HK32">
            <v>41.371457550274229</v>
          </cell>
          <cell r="HL32">
            <v>27.747822429250451</v>
          </cell>
          <cell r="HM32">
            <v>37.234311795246803</v>
          </cell>
          <cell r="HO32">
            <v>39.196457550274225</v>
          </cell>
          <cell r="HP32">
            <v>27.242322429250454</v>
          </cell>
          <cell r="HQ32">
            <v>35.2768117952468</v>
          </cell>
          <cell r="HS32">
            <v>41.121457550274229</v>
          </cell>
          <cell r="HT32">
            <v>26.68282242925045</v>
          </cell>
          <cell r="HU32">
            <v>37.009311795246802</v>
          </cell>
        </row>
        <row r="33">
          <cell r="A33">
            <v>38687</v>
          </cell>
          <cell r="B33">
            <v>4.9210000000000003</v>
          </cell>
          <cell r="C33">
            <v>-1.2999999999999999E-2</v>
          </cell>
          <cell r="D33">
            <v>31</v>
          </cell>
          <cell r="E33">
            <v>21</v>
          </cell>
          <cell r="G33">
            <v>39.394409660107335</v>
          </cell>
          <cell r="H33">
            <v>40.844300000000004</v>
          </cell>
          <cell r="J33">
            <v>29.930948121645798</v>
          </cell>
          <cell r="K33">
            <v>31.251431127012523</v>
          </cell>
          <cell r="M33">
            <v>35.4549686940966</v>
          </cell>
          <cell r="N33">
            <v>36.759870000000006</v>
          </cell>
          <cell r="P33">
            <v>26.367063881354955</v>
          </cell>
          <cell r="Q33">
            <v>27.697599596052857</v>
          </cell>
          <cell r="S33">
            <v>34.204769461596172</v>
          </cell>
          <cell r="T33">
            <v>35.583694489006866</v>
          </cell>
          <cell r="V33">
            <v>8.005366726296959</v>
          </cell>
          <cell r="W33">
            <v>8.3000000000000007</v>
          </cell>
          <cell r="Y33">
            <v>6.0822898032200357</v>
          </cell>
          <cell r="Z33">
            <v>6.3506261180679786</v>
          </cell>
          <cell r="AB33">
            <v>7.204830053667262</v>
          </cell>
          <cell r="AC33">
            <v>7.4700000000000006</v>
          </cell>
          <cell r="AE33">
            <v>5.3580702868024694</v>
          </cell>
          <cell r="AF33">
            <v>5.6284494200473185</v>
          </cell>
          <cell r="AH33">
            <v>6.9507761555773566</v>
          </cell>
          <cell r="AI33">
            <v>7.2309885163598588</v>
          </cell>
          <cell r="AK33">
            <v>3.5</v>
          </cell>
          <cell r="AL33">
            <v>4</v>
          </cell>
          <cell r="AN33">
            <v>1</v>
          </cell>
          <cell r="AO33">
            <v>1.5</v>
          </cell>
          <cell r="AQ33">
            <v>42.894409660107335</v>
          </cell>
          <cell r="AR33">
            <v>44.844300000000004</v>
          </cell>
          <cell r="AT33">
            <v>30.930948121645798</v>
          </cell>
          <cell r="AU33">
            <v>32.751431127012523</v>
          </cell>
          <cell r="AW33">
            <v>38.604968694096605</v>
          </cell>
          <cell r="AX33">
            <v>40.359870000000008</v>
          </cell>
          <cell r="AZ33">
            <v>25.979967107161404</v>
          </cell>
          <cell r="BA33">
            <v>27.842760886375437</v>
          </cell>
          <cell r="BC33">
            <v>36.333801719660684</v>
          </cell>
          <cell r="BD33">
            <v>38.212726747071386</v>
          </cell>
          <cell r="BF33">
            <v>8.7166042796397747</v>
          </cell>
          <cell r="BG33">
            <v>9.1128429181060771</v>
          </cell>
          <cell r="BI33">
            <v>6.2855005327465552</v>
          </cell>
          <cell r="BJ33">
            <v>6.655442212357757</v>
          </cell>
          <cell r="BL33">
            <v>7.8449438516757981</v>
          </cell>
          <cell r="BM33">
            <v>8.2015586262954692</v>
          </cell>
          <cell r="BO33">
            <v>5.2794080689212359</v>
          </cell>
          <cell r="BP33">
            <v>5.657947751752781</v>
          </cell>
          <cell r="BR33">
            <v>7.3834183539241378</v>
          </cell>
          <cell r="BS33">
            <v>7.7652360794699016</v>
          </cell>
          <cell r="BU33">
            <v>1.5</v>
          </cell>
          <cell r="BV33">
            <v>3.75</v>
          </cell>
          <cell r="BX33">
            <v>1</v>
          </cell>
          <cell r="BY33">
            <v>1.5</v>
          </cell>
          <cell r="CA33">
            <v>40.894409660107335</v>
          </cell>
          <cell r="CB33">
            <v>44.594300000000004</v>
          </cell>
          <cell r="CD33">
            <v>30.930948121645798</v>
          </cell>
          <cell r="CE33">
            <v>32.751431127012523</v>
          </cell>
          <cell r="CG33">
            <v>36.804968694096601</v>
          </cell>
          <cell r="CH33">
            <v>40.134870000000006</v>
          </cell>
          <cell r="CJ33">
            <v>27.141257429742051</v>
          </cell>
          <cell r="CK33">
            <v>27.987922176698017</v>
          </cell>
          <cell r="CM33">
            <v>35.430575913209076</v>
          </cell>
          <cell r="CN33">
            <v>38.099823521264931</v>
          </cell>
          <cell r="CP33">
            <v>8.3101828205867374</v>
          </cell>
          <cell r="CQ33">
            <v>9.0620402357244458</v>
          </cell>
          <cell r="CS33">
            <v>6.2855005327465552</v>
          </cell>
          <cell r="CT33">
            <v>6.655442212357757</v>
          </cell>
          <cell r="CV33">
            <v>7.479164538528063</v>
          </cell>
          <cell r="CW33">
            <v>8.1558362121520034</v>
          </cell>
          <cell r="CY33">
            <v>5.5153947225649356</v>
          </cell>
          <cell r="CZ33">
            <v>5.6874460834582434</v>
          </cell>
          <cell r="DB33">
            <v>7.1998731788679278</v>
          </cell>
          <cell r="DC33">
            <v>7.7422929325878744</v>
          </cell>
          <cell r="DE33">
            <v>0.4</v>
          </cell>
          <cell r="DF33">
            <v>0.5</v>
          </cell>
          <cell r="DH33">
            <v>0.2</v>
          </cell>
          <cell r="DI33">
            <v>0.2</v>
          </cell>
          <cell r="DK33">
            <v>39.794409660107334</v>
          </cell>
          <cell r="DL33">
            <v>41.344300000000004</v>
          </cell>
          <cell r="DN33">
            <v>30.130948121645797</v>
          </cell>
          <cell r="DO33">
            <v>31.451431127012523</v>
          </cell>
          <cell r="DQ33">
            <v>35.814968694096599</v>
          </cell>
          <cell r="DR33">
            <v>37.209870000000002</v>
          </cell>
          <cell r="DT33">
            <v>26.463838074903347</v>
          </cell>
          <cell r="DU33">
            <v>27.736309273472216</v>
          </cell>
          <cell r="DW33">
            <v>34.495092042241332</v>
          </cell>
          <cell r="DX33">
            <v>35.919178359974616</v>
          </cell>
          <cell r="DZ33">
            <v>8.0866510181075668</v>
          </cell>
          <cell r="EA33">
            <v>8.4016053647632596</v>
          </cell>
          <cell r="EC33">
            <v>6.1229319491253396</v>
          </cell>
          <cell r="ED33">
            <v>6.3912682639732816</v>
          </cell>
          <cell r="EF33">
            <v>7.2779859162968092</v>
          </cell>
          <cell r="EG33">
            <v>7.561444828286934</v>
          </cell>
          <cell r="EI33">
            <v>5.3777358412727789</v>
          </cell>
          <cell r="EJ33">
            <v>5.6363156418354432</v>
          </cell>
          <cell r="EL33">
            <v>7.0097728189882806</v>
          </cell>
          <cell r="EM33">
            <v>7.299162438523596</v>
          </cell>
          <cell r="EO33">
            <v>1.25</v>
          </cell>
          <cell r="EP33">
            <v>3.5</v>
          </cell>
          <cell r="ER33">
            <v>0.5</v>
          </cell>
          <cell r="ES33">
            <v>0.5</v>
          </cell>
          <cell r="EU33">
            <v>40.644409660107335</v>
          </cell>
          <cell r="EV33">
            <v>44.344300000000004</v>
          </cell>
          <cell r="EX33">
            <v>30.430948121645798</v>
          </cell>
          <cell r="EY33">
            <v>31.751431127012523</v>
          </cell>
          <cell r="FA33">
            <v>36.5799686940966</v>
          </cell>
          <cell r="FB33">
            <v>39.909870000000005</v>
          </cell>
          <cell r="FD33">
            <v>26.463838074903343</v>
          </cell>
          <cell r="FE33">
            <v>26.487922176698017</v>
          </cell>
          <cell r="FG33">
            <v>35.043479139015524</v>
          </cell>
          <cell r="FH33">
            <v>37.43853319868429</v>
          </cell>
          <cell r="FJ33">
            <v>8.259380138205108</v>
          </cell>
          <cell r="FK33">
            <v>9.0112375533428164</v>
          </cell>
          <cell r="FM33">
            <v>6.1838951679832954</v>
          </cell>
          <cell r="FN33">
            <v>6.4522314828312375</v>
          </cell>
          <cell r="FP33">
            <v>7.4334421243845963</v>
          </cell>
          <cell r="FQ33">
            <v>8.1101137980085358</v>
          </cell>
          <cell r="FS33">
            <v>5.377735841272778</v>
          </cell>
          <cell r="FT33">
            <v>5.382629989168465</v>
          </cell>
          <cell r="FV33">
            <v>7.1212109609866943</v>
          </cell>
          <cell r="FW33">
            <v>7.6079116437074354</v>
          </cell>
          <cell r="GA33">
            <v>42.894409660107335</v>
          </cell>
          <cell r="GB33">
            <v>25.979967107161404</v>
          </cell>
          <cell r="GC33">
            <v>38.604968694096605</v>
          </cell>
          <cell r="GE33">
            <v>40.894409660107335</v>
          </cell>
          <cell r="GF33">
            <v>27.141257429742051</v>
          </cell>
          <cell r="GG33">
            <v>36.804968694096601</v>
          </cell>
          <cell r="GI33">
            <v>39.794409660107334</v>
          </cell>
          <cell r="GJ33">
            <v>26.463838074903347</v>
          </cell>
          <cell r="GK33">
            <v>35.814968694096599</v>
          </cell>
          <cell r="GM33">
            <v>40.644409660107335</v>
          </cell>
          <cell r="GN33">
            <v>26.463838074903343</v>
          </cell>
          <cell r="GO33">
            <v>36.5799686940966</v>
          </cell>
          <cell r="GQ33">
            <v>44.844300000000004</v>
          </cell>
          <cell r="GR33">
            <v>27.842760886375437</v>
          </cell>
          <cell r="GS33">
            <v>40.359870000000008</v>
          </cell>
          <cell r="GU33">
            <v>44.594300000000004</v>
          </cell>
          <cell r="GV33">
            <v>27.987922176698017</v>
          </cell>
          <cell r="GW33">
            <v>40.134870000000006</v>
          </cell>
          <cell r="GY33">
            <v>41.344300000000004</v>
          </cell>
          <cell r="GZ33">
            <v>27.736309273472216</v>
          </cell>
          <cell r="HA33">
            <v>37.209870000000002</v>
          </cell>
          <cell r="HC33">
            <v>44.344300000000004</v>
          </cell>
          <cell r="HD33">
            <v>26.487922176698017</v>
          </cell>
          <cell r="HE33">
            <v>39.909870000000005</v>
          </cell>
          <cell r="HG33">
            <v>43.869354830053666</v>
          </cell>
          <cell r="HH33">
            <v>26.911363996768422</v>
          </cell>
          <cell r="HI33">
            <v>39.482419347048307</v>
          </cell>
          <cell r="HK33">
            <v>42.744354830053666</v>
          </cell>
          <cell r="HL33">
            <v>27.564589803220034</v>
          </cell>
          <cell r="HM33">
            <v>38.469919347048304</v>
          </cell>
          <cell r="HO33">
            <v>40.569354830053669</v>
          </cell>
          <cell r="HP33">
            <v>27.100073674187783</v>
          </cell>
          <cell r="HQ33">
            <v>36.512419347048301</v>
          </cell>
          <cell r="HS33">
            <v>42.494354830053666</v>
          </cell>
          <cell r="HT33">
            <v>26.475880125800678</v>
          </cell>
          <cell r="HU33">
            <v>38.244919347048302</v>
          </cell>
        </row>
        <row r="34">
          <cell r="A34">
            <v>38718</v>
          </cell>
          <cell r="B34">
            <v>5.0259999999999998</v>
          </cell>
          <cell r="C34">
            <v>-1.2999999999999999E-2</v>
          </cell>
          <cell r="D34">
            <v>31</v>
          </cell>
          <cell r="E34">
            <v>21</v>
          </cell>
          <cell r="G34">
            <v>40.459299999999999</v>
          </cell>
          <cell r="H34">
            <v>41.715800000000002</v>
          </cell>
          <cell r="J34">
            <v>31.161200000000001</v>
          </cell>
          <cell r="K34">
            <v>31.915099999999995</v>
          </cell>
          <cell r="M34">
            <v>36.41337</v>
          </cell>
          <cell r="N34">
            <v>37.544220000000003</v>
          </cell>
          <cell r="P34">
            <v>27.772703225806453</v>
          </cell>
          <cell r="Q34">
            <v>28.28340967741935</v>
          </cell>
          <cell r="S34">
            <v>35.360341935483873</v>
          </cell>
          <cell r="T34">
            <v>36.341222580645159</v>
          </cell>
          <cell r="V34">
            <v>8.0500000000000007</v>
          </cell>
          <cell r="W34">
            <v>8.3000000000000007</v>
          </cell>
          <cell r="Y34">
            <v>6.2</v>
          </cell>
          <cell r="Z34">
            <v>6.35</v>
          </cell>
          <cell r="AB34">
            <v>7.2450000000000001</v>
          </cell>
          <cell r="AC34">
            <v>7.4700000000000006</v>
          </cell>
          <cell r="AE34">
            <v>5.5258064516129037</v>
          </cell>
          <cell r="AF34">
            <v>5.6274193548387093</v>
          </cell>
          <cell r="AH34">
            <v>7.0354838709677425</v>
          </cell>
          <cell r="AI34">
            <v>7.2306451612903224</v>
          </cell>
          <cell r="AK34">
            <v>2</v>
          </cell>
          <cell r="AL34">
            <v>4</v>
          </cell>
          <cell r="AN34">
            <v>1</v>
          </cell>
          <cell r="AO34">
            <v>1.5</v>
          </cell>
          <cell r="AQ34">
            <v>42.459299999999999</v>
          </cell>
          <cell r="AR34">
            <v>45.715800000000002</v>
          </cell>
          <cell r="AT34">
            <v>32.161200000000001</v>
          </cell>
          <cell r="AU34">
            <v>33.415099999999995</v>
          </cell>
          <cell r="AW34">
            <v>38.213369999999998</v>
          </cell>
          <cell r="AX34">
            <v>41.144220000000004</v>
          </cell>
          <cell r="AZ34">
            <v>28.256574193548389</v>
          </cell>
          <cell r="BA34">
            <v>28.428570967741926</v>
          </cell>
          <cell r="BC34">
            <v>36.811954838709681</v>
          </cell>
          <cell r="BD34">
            <v>38.970254838709678</v>
          </cell>
          <cell r="BF34">
            <v>8.4479307600477522</v>
          </cell>
          <cell r="BG34">
            <v>9.0958615200955037</v>
          </cell>
          <cell r="BI34">
            <v>6.3989653800238759</v>
          </cell>
          <cell r="BJ34">
            <v>6.6484480700358128</v>
          </cell>
          <cell r="BL34">
            <v>7.6031376840429763</v>
          </cell>
          <cell r="BM34">
            <v>8.1862753680859548</v>
          </cell>
          <cell r="BO34">
            <v>5.6220800225921987</v>
          </cell>
          <cell r="BP34">
            <v>5.6563014261324964</v>
          </cell>
          <cell r="BR34">
            <v>7.3243045839056276</v>
          </cell>
          <cell r="BS34">
            <v>7.7537315636111579</v>
          </cell>
          <cell r="BU34">
            <v>1.25</v>
          </cell>
          <cell r="BV34">
            <v>2</v>
          </cell>
          <cell r="BX34">
            <v>1</v>
          </cell>
          <cell r="BY34">
            <v>1.5</v>
          </cell>
          <cell r="CA34">
            <v>41.709299999999999</v>
          </cell>
          <cell r="CB34">
            <v>43.715800000000002</v>
          </cell>
          <cell r="CD34">
            <v>32.161200000000001</v>
          </cell>
          <cell r="CE34">
            <v>33.415099999999995</v>
          </cell>
          <cell r="CG34">
            <v>37.53837</v>
          </cell>
          <cell r="CH34">
            <v>39.34422</v>
          </cell>
          <cell r="CJ34">
            <v>28.692058064516129</v>
          </cell>
          <cell r="CK34">
            <v>29.589861290322574</v>
          </cell>
          <cell r="CM34">
            <v>36.473245161290322</v>
          </cell>
          <cell r="CN34">
            <v>38.067029032258063</v>
          </cell>
          <cell r="CP34">
            <v>8.2987067250298452</v>
          </cell>
          <cell r="CQ34">
            <v>8.6979307600477522</v>
          </cell>
          <cell r="CS34">
            <v>6.3989653800238759</v>
          </cell>
          <cell r="CT34">
            <v>6.6484480700358128</v>
          </cell>
          <cell r="CV34">
            <v>7.4688360525268607</v>
          </cell>
          <cell r="CW34">
            <v>7.8281376840429768</v>
          </cell>
          <cell r="CY34">
            <v>5.7087262364735638</v>
          </cell>
          <cell r="CZ34">
            <v>5.8873579964828044</v>
          </cell>
          <cell r="DB34">
            <v>7.2569130842201197</v>
          </cell>
          <cell r="DC34">
            <v>7.5740208977831402</v>
          </cell>
          <cell r="DE34">
            <v>0.4</v>
          </cell>
          <cell r="DF34">
            <v>0.5</v>
          </cell>
          <cell r="DH34">
            <v>0.2</v>
          </cell>
          <cell r="DI34">
            <v>0.2</v>
          </cell>
          <cell r="DK34">
            <v>40.859299999999998</v>
          </cell>
          <cell r="DL34">
            <v>42.215800000000002</v>
          </cell>
          <cell r="DN34">
            <v>31.3612</v>
          </cell>
          <cell r="DO34">
            <v>32.115099999999998</v>
          </cell>
          <cell r="DQ34">
            <v>36.77337</v>
          </cell>
          <cell r="DR34">
            <v>37.994220000000006</v>
          </cell>
          <cell r="DT34">
            <v>27.86947741935484</v>
          </cell>
          <cell r="DU34">
            <v>28.322119354838701</v>
          </cell>
          <cell r="DW34">
            <v>35.650664516129034</v>
          </cell>
          <cell r="DX34">
            <v>36.676706451612901</v>
          </cell>
          <cell r="DZ34">
            <v>8.1295861520095496</v>
          </cell>
          <cell r="EA34">
            <v>8.3994826900119381</v>
          </cell>
          <cell r="EC34">
            <v>6.2397930760047755</v>
          </cell>
          <cell r="ED34">
            <v>6.389793076004775</v>
          </cell>
          <cell r="EF34">
            <v>7.3166275368085953</v>
          </cell>
          <cell r="EG34">
            <v>7.5595344210107456</v>
          </cell>
          <cell r="EI34">
            <v>5.5450611658087627</v>
          </cell>
          <cell r="EJ34">
            <v>5.6351212405170514</v>
          </cell>
          <cell r="EL34">
            <v>7.0932480135553195</v>
          </cell>
          <cell r="EM34">
            <v>7.2973948371692998</v>
          </cell>
          <cell r="EO34">
            <v>1</v>
          </cell>
          <cell r="EP34">
            <v>3</v>
          </cell>
          <cell r="ER34">
            <v>0.5</v>
          </cell>
          <cell r="ES34">
            <v>0.5</v>
          </cell>
          <cell r="EU34">
            <v>41.459299999999999</v>
          </cell>
          <cell r="EV34">
            <v>44.715800000000002</v>
          </cell>
          <cell r="EX34">
            <v>31.661200000000001</v>
          </cell>
          <cell r="EY34">
            <v>32.415099999999995</v>
          </cell>
          <cell r="FA34">
            <v>37.313369999999999</v>
          </cell>
          <cell r="FB34">
            <v>40.244220000000006</v>
          </cell>
          <cell r="FD34">
            <v>28.014638709677421</v>
          </cell>
          <cell r="FE34">
            <v>27.364054838709666</v>
          </cell>
          <cell r="FG34">
            <v>36.086148387096777</v>
          </cell>
          <cell r="FH34">
            <v>37.970254838709678</v>
          </cell>
          <cell r="FJ34">
            <v>8.2489653800238756</v>
          </cell>
          <cell r="FK34">
            <v>8.8968961400716289</v>
          </cell>
          <cell r="FM34">
            <v>6.2994826900119385</v>
          </cell>
          <cell r="FN34">
            <v>6.4494826900119371</v>
          </cell>
          <cell r="FP34">
            <v>7.4240688420214882</v>
          </cell>
          <cell r="FQ34">
            <v>8.0072065260644667</v>
          </cell>
          <cell r="FS34">
            <v>5.5739432371025508</v>
          </cell>
          <cell r="FT34">
            <v>5.4444995699780474</v>
          </cell>
          <cell r="FV34">
            <v>7.1798942274366846</v>
          </cell>
          <cell r="FW34">
            <v>7.5547661835872821</v>
          </cell>
          <cell r="GA34">
            <v>42.459299999999999</v>
          </cell>
          <cell r="GB34">
            <v>28.256574193548389</v>
          </cell>
          <cell r="GC34">
            <v>38.213369999999998</v>
          </cell>
          <cell r="GE34">
            <v>41.709299999999999</v>
          </cell>
          <cell r="GF34">
            <v>28.692058064516129</v>
          </cell>
          <cell r="GG34">
            <v>37.53837</v>
          </cell>
          <cell r="GI34">
            <v>40.859299999999998</v>
          </cell>
          <cell r="GJ34">
            <v>27.86947741935484</v>
          </cell>
          <cell r="GK34">
            <v>36.77337</v>
          </cell>
          <cell r="GM34">
            <v>41.459299999999999</v>
          </cell>
          <cell r="GN34">
            <v>28.014638709677421</v>
          </cell>
          <cell r="GO34">
            <v>37.313369999999999</v>
          </cell>
          <cell r="GQ34">
            <v>45.715800000000002</v>
          </cell>
          <cell r="GR34">
            <v>28.428570967741926</v>
          </cell>
          <cell r="GS34">
            <v>41.144220000000004</v>
          </cell>
          <cell r="GU34">
            <v>43.715800000000002</v>
          </cell>
          <cell r="GV34">
            <v>29.589861290322574</v>
          </cell>
          <cell r="GW34">
            <v>39.34422</v>
          </cell>
          <cell r="GY34">
            <v>42.215800000000002</v>
          </cell>
          <cell r="GZ34">
            <v>28.322119354838701</v>
          </cell>
          <cell r="HA34">
            <v>37.994220000000006</v>
          </cell>
          <cell r="HC34">
            <v>44.715800000000002</v>
          </cell>
          <cell r="HD34">
            <v>27.364054838709666</v>
          </cell>
          <cell r="HE34">
            <v>40.244220000000006</v>
          </cell>
          <cell r="HG34">
            <v>44.08755</v>
          </cell>
          <cell r="HH34">
            <v>28.342572580645157</v>
          </cell>
          <cell r="HI34">
            <v>39.678795000000001</v>
          </cell>
          <cell r="HK34">
            <v>42.71255</v>
          </cell>
          <cell r="HL34">
            <v>29.140959677419353</v>
          </cell>
          <cell r="HM34">
            <v>38.441294999999997</v>
          </cell>
          <cell r="HO34">
            <v>41.537549999999996</v>
          </cell>
          <cell r="HP34">
            <v>28.095798387096771</v>
          </cell>
          <cell r="HQ34">
            <v>37.383795000000006</v>
          </cell>
          <cell r="HS34">
            <v>43.08755</v>
          </cell>
          <cell r="HT34">
            <v>27.689346774193545</v>
          </cell>
          <cell r="HU34">
            <v>38.778795000000002</v>
          </cell>
        </row>
        <row r="35">
          <cell r="A35">
            <v>38749</v>
          </cell>
          <cell r="B35">
            <v>4.9909999999999997</v>
          </cell>
          <cell r="C35">
            <v>-1.2999999999999999E-2</v>
          </cell>
          <cell r="D35">
            <v>28</v>
          </cell>
          <cell r="E35">
            <v>20</v>
          </cell>
          <cell r="G35">
            <v>40.177550000000004</v>
          </cell>
          <cell r="H35">
            <v>41.4253</v>
          </cell>
          <cell r="J35">
            <v>30.944199999999999</v>
          </cell>
          <cell r="K35">
            <v>31.692849999999996</v>
          </cell>
          <cell r="M35">
            <v>36.159795000000003</v>
          </cell>
          <cell r="N35">
            <v>37.282769999999999</v>
          </cell>
          <cell r="P35">
            <v>27.963859999999993</v>
          </cell>
          <cell r="Q35">
            <v>28.498609999999992</v>
          </cell>
          <cell r="S35">
            <v>35.341033333333336</v>
          </cell>
          <cell r="T35">
            <v>36.327349999999996</v>
          </cell>
          <cell r="V35">
            <v>8.0500000000000007</v>
          </cell>
          <cell r="W35">
            <v>8.3000000000000007</v>
          </cell>
          <cell r="Y35">
            <v>6.2</v>
          </cell>
          <cell r="Z35">
            <v>6.35</v>
          </cell>
          <cell r="AB35">
            <v>7.245000000000001</v>
          </cell>
          <cell r="AC35">
            <v>7.4700000000000006</v>
          </cell>
          <cell r="AE35">
            <v>5.6028571428571423</v>
          </cell>
          <cell r="AF35">
            <v>5.7099999999999991</v>
          </cell>
          <cell r="AH35">
            <v>7.0809523809523816</v>
          </cell>
          <cell r="AI35">
            <v>7.2785714285714285</v>
          </cell>
          <cell r="AK35">
            <v>2</v>
          </cell>
          <cell r="AL35">
            <v>4</v>
          </cell>
          <cell r="AN35">
            <v>1</v>
          </cell>
          <cell r="AO35">
            <v>1.5</v>
          </cell>
          <cell r="AQ35">
            <v>42.177550000000004</v>
          </cell>
          <cell r="AR35">
            <v>45.4253</v>
          </cell>
          <cell r="AT35">
            <v>31.944199999999999</v>
          </cell>
          <cell r="AU35">
            <v>33.192849999999993</v>
          </cell>
          <cell r="AW35">
            <v>37.959795000000007</v>
          </cell>
          <cell r="AX35">
            <v>40.882770000000001</v>
          </cell>
          <cell r="AZ35">
            <v>28.506717142857134</v>
          </cell>
          <cell r="BA35">
            <v>28.798609999999986</v>
          </cell>
          <cell r="BC35">
            <v>36.81722380952381</v>
          </cell>
          <cell r="BD35">
            <v>39.017826190476185</v>
          </cell>
          <cell r="BF35">
            <v>8.4507212983370081</v>
          </cell>
          <cell r="BG35">
            <v>9.1014425966740138</v>
          </cell>
          <cell r="BI35">
            <v>6.4003606491685039</v>
          </cell>
          <cell r="BJ35">
            <v>6.6505409737527543</v>
          </cell>
          <cell r="BL35">
            <v>7.6056491685033079</v>
          </cell>
          <cell r="BM35">
            <v>8.1912983370066126</v>
          </cell>
          <cell r="BO35">
            <v>5.7116243524057575</v>
          </cell>
          <cell r="BP35">
            <v>5.7701081947505486</v>
          </cell>
          <cell r="BR35">
            <v>7.3767228630582675</v>
          </cell>
          <cell r="BS35">
            <v>7.8176369846676392</v>
          </cell>
          <cell r="BU35">
            <v>1.25</v>
          </cell>
          <cell r="BV35">
            <v>2</v>
          </cell>
          <cell r="BX35">
            <v>1</v>
          </cell>
          <cell r="BY35">
            <v>1.5</v>
          </cell>
          <cell r="CA35">
            <v>41.427550000000004</v>
          </cell>
          <cell r="CB35">
            <v>43.4253</v>
          </cell>
          <cell r="CD35">
            <v>31.944199999999999</v>
          </cell>
          <cell r="CE35">
            <v>33.192849999999993</v>
          </cell>
          <cell r="CG35">
            <v>37.284795000000003</v>
          </cell>
          <cell r="CH35">
            <v>39.082770000000004</v>
          </cell>
          <cell r="CJ35">
            <v>28.892431428571424</v>
          </cell>
          <cell r="CK35">
            <v>29.827181428571411</v>
          </cell>
          <cell r="CM35">
            <v>36.460080952380949</v>
          </cell>
          <cell r="CN35">
            <v>38.065445238095229</v>
          </cell>
          <cell r="CP35">
            <v>8.3004508114606299</v>
          </cell>
          <cell r="CQ35">
            <v>8.7007212983370064</v>
          </cell>
          <cell r="CS35">
            <v>6.4003606491685039</v>
          </cell>
          <cell r="CT35">
            <v>6.6505409737527543</v>
          </cell>
          <cell r="CV35">
            <v>7.4704057303145674</v>
          </cell>
          <cell r="CW35">
            <v>7.8306491685033075</v>
          </cell>
          <cell r="CY35">
            <v>5.7889063170850381</v>
          </cell>
          <cell r="CZ35">
            <v>5.9761934338952942</v>
          </cell>
          <cell r="DB35">
            <v>7.3051654883552297</v>
          </cell>
          <cell r="DC35">
            <v>7.6268173187928738</v>
          </cell>
          <cell r="DE35">
            <v>0.4</v>
          </cell>
          <cell r="DF35">
            <v>0.5</v>
          </cell>
          <cell r="DH35">
            <v>0.2</v>
          </cell>
          <cell r="DI35">
            <v>0.2</v>
          </cell>
          <cell r="DK35">
            <v>40.577550000000002</v>
          </cell>
          <cell r="DL35">
            <v>41.9253</v>
          </cell>
          <cell r="DN35">
            <v>31.144199999999998</v>
          </cell>
          <cell r="DO35">
            <v>31.892849999999996</v>
          </cell>
          <cell r="DQ35">
            <v>36.519795000000002</v>
          </cell>
          <cell r="DR35">
            <v>37.732770000000002</v>
          </cell>
          <cell r="DT35">
            <v>28.072431428571424</v>
          </cell>
          <cell r="DU35">
            <v>28.555752857142846</v>
          </cell>
          <cell r="DW35">
            <v>35.636271428571426</v>
          </cell>
          <cell r="DX35">
            <v>36.670207142857137</v>
          </cell>
          <cell r="DZ35">
            <v>8.1301442596674018</v>
          </cell>
          <cell r="EA35">
            <v>8.4001803245842517</v>
          </cell>
          <cell r="EC35">
            <v>6.2400721298337007</v>
          </cell>
          <cell r="ED35">
            <v>6.3900721298337002</v>
          </cell>
          <cell r="EF35">
            <v>7.3171298337006618</v>
          </cell>
          <cell r="EG35">
            <v>7.5601622921258276</v>
          </cell>
          <cell r="EI35">
            <v>5.6246105847668657</v>
          </cell>
          <cell r="EJ35">
            <v>5.7214491799524838</v>
          </cell>
          <cell r="EL35">
            <v>7.1401064773735579</v>
          </cell>
          <cell r="EM35">
            <v>7.3472665082863431</v>
          </cell>
          <cell r="EO35">
            <v>1</v>
          </cell>
          <cell r="EP35">
            <v>3</v>
          </cell>
          <cell r="ER35">
            <v>0.5</v>
          </cell>
          <cell r="ES35">
            <v>0.5</v>
          </cell>
          <cell r="EU35">
            <v>41.177550000000004</v>
          </cell>
          <cell r="EV35">
            <v>44.4253</v>
          </cell>
          <cell r="EX35">
            <v>31.444199999999999</v>
          </cell>
          <cell r="EY35">
            <v>32.192849999999993</v>
          </cell>
          <cell r="FA35">
            <v>37.059795000000001</v>
          </cell>
          <cell r="FB35">
            <v>39.982770000000002</v>
          </cell>
          <cell r="FD35">
            <v>28.235288571428566</v>
          </cell>
          <cell r="FE35">
            <v>27.741467142857125</v>
          </cell>
          <cell r="FG35">
            <v>36.079128571428569</v>
          </cell>
          <cell r="FH35">
            <v>38.017826190476185</v>
          </cell>
          <cell r="FJ35">
            <v>8.2503606491685044</v>
          </cell>
          <cell r="FK35">
            <v>8.9010819475055101</v>
          </cell>
          <cell r="FM35">
            <v>6.300180324584252</v>
          </cell>
          <cell r="FN35">
            <v>6.4501803245842506</v>
          </cell>
          <cell r="FP35">
            <v>7.425324584251654</v>
          </cell>
          <cell r="FQ35">
            <v>8.0109737527549605</v>
          </cell>
          <cell r="FS35">
            <v>5.6572407476314499</v>
          </cell>
          <cell r="FT35">
            <v>5.5582983656295584</v>
          </cell>
          <cell r="FV35">
            <v>7.2288376220053241</v>
          </cell>
          <cell r="FW35">
            <v>7.6172763354991364</v>
          </cell>
          <cell r="GA35">
            <v>42.177550000000004</v>
          </cell>
          <cell r="GB35">
            <v>28.506717142857134</v>
          </cell>
          <cell r="GC35">
            <v>37.959795000000007</v>
          </cell>
          <cell r="GE35">
            <v>41.427550000000004</v>
          </cell>
          <cell r="GF35">
            <v>28.892431428571424</v>
          </cell>
          <cell r="GG35">
            <v>37.284795000000003</v>
          </cell>
          <cell r="GI35">
            <v>40.577550000000002</v>
          </cell>
          <cell r="GJ35">
            <v>28.072431428571424</v>
          </cell>
          <cell r="GK35">
            <v>36.519795000000002</v>
          </cell>
          <cell r="GM35">
            <v>41.177550000000004</v>
          </cell>
          <cell r="GN35">
            <v>28.235288571428566</v>
          </cell>
          <cell r="GO35">
            <v>37.059795000000001</v>
          </cell>
          <cell r="GQ35">
            <v>45.4253</v>
          </cell>
          <cell r="GR35">
            <v>28.798609999999986</v>
          </cell>
          <cell r="GS35">
            <v>40.882770000000001</v>
          </cell>
          <cell r="GU35">
            <v>43.4253</v>
          </cell>
          <cell r="GV35">
            <v>29.827181428571411</v>
          </cell>
          <cell r="GW35">
            <v>39.082770000000004</v>
          </cell>
          <cell r="GY35">
            <v>41.9253</v>
          </cell>
          <cell r="GZ35">
            <v>28.555752857142846</v>
          </cell>
          <cell r="HA35">
            <v>37.732770000000002</v>
          </cell>
          <cell r="HC35">
            <v>44.4253</v>
          </cell>
          <cell r="HD35">
            <v>27.741467142857125</v>
          </cell>
          <cell r="HE35">
            <v>39.982770000000002</v>
          </cell>
          <cell r="HG35">
            <v>43.801425000000002</v>
          </cell>
          <cell r="HH35">
            <v>28.652663571428562</v>
          </cell>
          <cell r="HI35">
            <v>39.421282500000004</v>
          </cell>
          <cell r="HK35">
            <v>42.426425000000002</v>
          </cell>
          <cell r="HL35">
            <v>29.359806428571417</v>
          </cell>
          <cell r="HM35">
            <v>38.183782500000007</v>
          </cell>
          <cell r="HO35">
            <v>41.251424999999998</v>
          </cell>
          <cell r="HP35">
            <v>28.314092142857135</v>
          </cell>
          <cell r="HQ35">
            <v>37.126282500000002</v>
          </cell>
          <cell r="HS35">
            <v>42.801425000000002</v>
          </cell>
          <cell r="HT35">
            <v>27.988377857142844</v>
          </cell>
          <cell r="HU35">
            <v>38.521282499999998</v>
          </cell>
        </row>
        <row r="36">
          <cell r="A36">
            <v>38777</v>
          </cell>
          <cell r="B36">
            <v>4.8860000000000001</v>
          </cell>
          <cell r="C36">
            <v>-1.2999999999999999E-2</v>
          </cell>
          <cell r="D36">
            <v>31</v>
          </cell>
          <cell r="E36">
            <v>23</v>
          </cell>
          <cell r="G36">
            <v>38.452820000000003</v>
          </cell>
          <cell r="H36">
            <v>40.553800000000003</v>
          </cell>
          <cell r="J36">
            <v>30.293200000000002</v>
          </cell>
          <cell r="K36">
            <v>30.7818</v>
          </cell>
          <cell r="M36">
            <v>34.607538000000005</v>
          </cell>
          <cell r="N36">
            <v>36.498420000000003</v>
          </cell>
          <cell r="P36">
            <v>28.066444903225808</v>
          </cell>
          <cell r="Q36">
            <v>27.8312864516129</v>
          </cell>
          <cell r="S36">
            <v>34.329141075268822</v>
          </cell>
          <cell r="T36">
            <v>35.615262365591398</v>
          </cell>
          <cell r="V36">
            <v>7.87</v>
          </cell>
          <cell r="W36">
            <v>8.3000000000000007</v>
          </cell>
          <cell r="Y36">
            <v>6.2</v>
          </cell>
          <cell r="Z36">
            <v>6.3</v>
          </cell>
          <cell r="AB36">
            <v>7.0830000000000011</v>
          </cell>
          <cell r="AC36">
            <v>7.4700000000000006</v>
          </cell>
          <cell r="AE36">
            <v>5.7442580645161287</v>
          </cell>
          <cell r="AF36">
            <v>5.6961290322580638</v>
          </cell>
          <cell r="AH36">
            <v>7.0260215053763453</v>
          </cell>
          <cell r="AI36">
            <v>7.2892473118279568</v>
          </cell>
          <cell r="AK36">
            <v>3</v>
          </cell>
          <cell r="AL36">
            <v>4</v>
          </cell>
          <cell r="AN36">
            <v>1</v>
          </cell>
          <cell r="AO36">
            <v>1.5</v>
          </cell>
          <cell r="AQ36">
            <v>41.452820000000003</v>
          </cell>
          <cell r="AR36">
            <v>44.553800000000003</v>
          </cell>
          <cell r="AT36">
            <v>31.293200000000002</v>
          </cell>
          <cell r="AU36">
            <v>32.281800000000004</v>
          </cell>
          <cell r="AW36">
            <v>37.307538000000001</v>
          </cell>
          <cell r="AX36">
            <v>40.098420000000004</v>
          </cell>
          <cell r="AZ36">
            <v>28.1890255483871</v>
          </cell>
          <cell r="BA36">
            <v>28.247415483870974</v>
          </cell>
          <cell r="BC36">
            <v>36.318388387096775</v>
          </cell>
          <cell r="BD36">
            <v>38.351821505376343</v>
          </cell>
          <cell r="BF36">
            <v>8.4839991813344255</v>
          </cell>
          <cell r="BG36">
            <v>9.1186655751125674</v>
          </cell>
          <cell r="BI36">
            <v>6.4046663937781423</v>
          </cell>
          <cell r="BJ36">
            <v>6.606999590667213</v>
          </cell>
          <cell r="BL36">
            <v>7.6355992632009828</v>
          </cell>
          <cell r="BM36">
            <v>8.2067990176013108</v>
          </cell>
          <cell r="BO36">
            <v>5.7693462031082889</v>
          </cell>
          <cell r="BP36">
            <v>5.7812966606367118</v>
          </cell>
          <cell r="BR36">
            <v>7.4331535790210346</v>
          </cell>
          <cell r="BS36">
            <v>7.8493290023283553</v>
          </cell>
          <cell r="BU36">
            <v>1.5</v>
          </cell>
          <cell r="BV36">
            <v>2.5</v>
          </cell>
          <cell r="BX36">
            <v>1</v>
          </cell>
          <cell r="BY36">
            <v>1.5</v>
          </cell>
          <cell r="CA36">
            <v>39.952820000000003</v>
          </cell>
          <cell r="CB36">
            <v>43.053800000000003</v>
          </cell>
          <cell r="CD36">
            <v>31.293200000000002</v>
          </cell>
          <cell r="CE36">
            <v>32.281800000000004</v>
          </cell>
          <cell r="CG36">
            <v>35.957538000000007</v>
          </cell>
          <cell r="CH36">
            <v>38.748420000000003</v>
          </cell>
          <cell r="CJ36">
            <v>28.885799741935482</v>
          </cell>
          <cell r="CK36">
            <v>28.944189677419359</v>
          </cell>
          <cell r="CM36">
            <v>35.576452903225807</v>
          </cell>
          <cell r="CN36">
            <v>37.609886021505382</v>
          </cell>
          <cell r="CP36">
            <v>8.1769995906672133</v>
          </cell>
          <cell r="CQ36">
            <v>8.8116659844453551</v>
          </cell>
          <cell r="CS36">
            <v>6.4046663937781423</v>
          </cell>
          <cell r="CT36">
            <v>6.606999590667213</v>
          </cell>
          <cell r="CV36">
            <v>7.3592996316004919</v>
          </cell>
          <cell r="CW36">
            <v>7.9304993860008191</v>
          </cell>
          <cell r="CY36">
            <v>5.9119524645795094</v>
          </cell>
          <cell r="CZ36">
            <v>5.9239029221079322</v>
          </cell>
          <cell r="DB36">
            <v>7.2813043191211229</v>
          </cell>
          <cell r="DC36">
            <v>7.6974797424284445</v>
          </cell>
          <cell r="DE36">
            <v>0.4</v>
          </cell>
          <cell r="DF36">
            <v>0.5</v>
          </cell>
          <cell r="DH36">
            <v>0.2</v>
          </cell>
          <cell r="DI36">
            <v>0.2</v>
          </cell>
          <cell r="DK36">
            <v>38.852820000000001</v>
          </cell>
          <cell r="DL36">
            <v>41.053800000000003</v>
          </cell>
          <cell r="DN36">
            <v>30.493200000000002</v>
          </cell>
          <cell r="DO36">
            <v>30.9818</v>
          </cell>
          <cell r="DQ36">
            <v>34.967538000000005</v>
          </cell>
          <cell r="DR36">
            <v>36.948420000000006</v>
          </cell>
          <cell r="DT36">
            <v>28.183864258064521</v>
          </cell>
          <cell r="DU36">
            <v>27.902254193548387</v>
          </cell>
          <cell r="DW36">
            <v>34.628065806451616</v>
          </cell>
          <cell r="DX36">
            <v>35.963649462365595</v>
          </cell>
          <cell r="DZ36">
            <v>7.9518665575112566</v>
          </cell>
          <cell r="EA36">
            <v>8.4023331968890709</v>
          </cell>
          <cell r="EC36">
            <v>6.2409332787556284</v>
          </cell>
          <cell r="ED36">
            <v>6.3409332787556281</v>
          </cell>
          <cell r="EF36">
            <v>7.1566799017601319</v>
          </cell>
          <cell r="EG36">
            <v>7.5620998772001649</v>
          </cell>
          <cell r="EI36">
            <v>5.7682898604307242</v>
          </cell>
          <cell r="EJ36">
            <v>5.7106537440745777</v>
          </cell>
          <cell r="EL36">
            <v>7.0872013521186279</v>
          </cell>
          <cell r="EM36">
            <v>7.3605504425635679</v>
          </cell>
          <cell r="EO36">
            <v>1.25</v>
          </cell>
          <cell r="EP36">
            <v>3</v>
          </cell>
          <cell r="ER36">
            <v>0.5</v>
          </cell>
          <cell r="ES36">
            <v>0.5</v>
          </cell>
          <cell r="EU36">
            <v>39.702820000000003</v>
          </cell>
          <cell r="EV36">
            <v>43.553800000000003</v>
          </cell>
          <cell r="EX36">
            <v>30.793200000000002</v>
          </cell>
          <cell r="EY36">
            <v>31.2818</v>
          </cell>
          <cell r="FA36">
            <v>35.732538000000005</v>
          </cell>
          <cell r="FB36">
            <v>39.198420000000006</v>
          </cell>
          <cell r="FD36">
            <v>28.243864258064516</v>
          </cell>
          <cell r="FE36">
            <v>27.195802580645157</v>
          </cell>
          <cell r="FG36">
            <v>35.200108817204303</v>
          </cell>
          <cell r="FH36">
            <v>37.351821505376343</v>
          </cell>
          <cell r="FJ36">
            <v>8.1258329922226782</v>
          </cell>
          <cell r="FK36">
            <v>8.9139991813344253</v>
          </cell>
          <cell r="FM36">
            <v>6.3023331968890712</v>
          </cell>
          <cell r="FN36">
            <v>6.4023331968890709</v>
          </cell>
          <cell r="FP36">
            <v>7.3132496930004098</v>
          </cell>
          <cell r="FQ36">
            <v>8.0225992632009842</v>
          </cell>
          <cell r="FS36">
            <v>5.7805698440574123</v>
          </cell>
          <cell r="FT36">
            <v>5.5660668400829216</v>
          </cell>
          <cell r="FV36">
            <v>7.2042793322153704</v>
          </cell>
          <cell r="FW36">
            <v>7.6446626085502132</v>
          </cell>
          <cell r="GA36">
            <v>41.452820000000003</v>
          </cell>
          <cell r="GB36">
            <v>28.1890255483871</v>
          </cell>
          <cell r="GC36">
            <v>37.307538000000001</v>
          </cell>
          <cell r="GE36">
            <v>39.952820000000003</v>
          </cell>
          <cell r="GF36">
            <v>28.885799741935482</v>
          </cell>
          <cell r="GG36">
            <v>35.957538000000007</v>
          </cell>
          <cell r="GI36">
            <v>38.852820000000001</v>
          </cell>
          <cell r="GJ36">
            <v>28.183864258064521</v>
          </cell>
          <cell r="GK36">
            <v>34.967538000000005</v>
          </cell>
          <cell r="GM36">
            <v>39.702820000000003</v>
          </cell>
          <cell r="GN36">
            <v>28.243864258064516</v>
          </cell>
          <cell r="GO36">
            <v>35.732538000000005</v>
          </cell>
          <cell r="GQ36">
            <v>44.553800000000003</v>
          </cell>
          <cell r="GR36">
            <v>28.247415483870974</v>
          </cell>
          <cell r="GS36">
            <v>40.098420000000004</v>
          </cell>
          <cell r="GU36">
            <v>43.053800000000003</v>
          </cell>
          <cell r="GV36">
            <v>28.944189677419359</v>
          </cell>
          <cell r="GW36">
            <v>38.748420000000003</v>
          </cell>
          <cell r="GY36">
            <v>41.053800000000003</v>
          </cell>
          <cell r="GZ36">
            <v>27.902254193548387</v>
          </cell>
          <cell r="HA36">
            <v>36.948420000000006</v>
          </cell>
          <cell r="HC36">
            <v>43.553800000000003</v>
          </cell>
          <cell r="HD36">
            <v>27.195802580645157</v>
          </cell>
          <cell r="HE36">
            <v>39.198420000000006</v>
          </cell>
          <cell r="HG36">
            <v>43.003309999999999</v>
          </cell>
          <cell r="HH36">
            <v>28.218220516129037</v>
          </cell>
          <cell r="HI36">
            <v>38.702978999999999</v>
          </cell>
          <cell r="HK36">
            <v>41.503309999999999</v>
          </cell>
          <cell r="HL36">
            <v>28.914994709677423</v>
          </cell>
          <cell r="HM36">
            <v>37.352979000000005</v>
          </cell>
          <cell r="HO36">
            <v>39.953310000000002</v>
          </cell>
          <cell r="HP36">
            <v>28.043059225806452</v>
          </cell>
          <cell r="HQ36">
            <v>35.957979000000009</v>
          </cell>
          <cell r="HS36">
            <v>41.628309999999999</v>
          </cell>
          <cell r="HT36">
            <v>27.719833419354835</v>
          </cell>
          <cell r="HU36">
            <v>37.465479000000002</v>
          </cell>
        </row>
        <row r="37">
          <cell r="A37">
            <v>38808</v>
          </cell>
          <cell r="B37">
            <v>4.6360000000000001</v>
          </cell>
          <cell r="C37">
            <v>-2.3E-2</v>
          </cell>
          <cell r="D37">
            <v>30</v>
          </cell>
          <cell r="E37">
            <v>20</v>
          </cell>
          <cell r="G37">
            <v>37.088000000000001</v>
          </cell>
          <cell r="H37">
            <v>39.869599999999998</v>
          </cell>
          <cell r="J37">
            <v>31.891946308724833</v>
          </cell>
          <cell r="K37">
            <v>33.105395973154366</v>
          </cell>
          <cell r="M37">
            <v>33.379200000000004</v>
          </cell>
          <cell r="N37">
            <v>35.882640000000002</v>
          </cell>
          <cell r="P37">
            <v>30.900443847874719</v>
          </cell>
          <cell r="Q37">
            <v>31.253899955257271</v>
          </cell>
          <cell r="S37">
            <v>34.201303504847125</v>
          </cell>
          <cell r="T37">
            <v>36.111708873974649</v>
          </cell>
          <cell r="V37">
            <v>8</v>
          </cell>
          <cell r="W37">
            <v>8.6</v>
          </cell>
          <cell r="Y37">
            <v>6.8791946308724832</v>
          </cell>
          <cell r="Z37">
            <v>7.1409395973154366</v>
          </cell>
          <cell r="AB37">
            <v>7.2000000000000011</v>
          </cell>
          <cell r="AC37">
            <v>7.74</v>
          </cell>
          <cell r="AE37">
            <v>6.6653243847874712</v>
          </cell>
          <cell r="AF37">
            <v>6.7415659955257272</v>
          </cell>
          <cell r="AH37">
            <v>7.3773303504847121</v>
          </cell>
          <cell r="AI37">
            <v>7.789410887397465</v>
          </cell>
          <cell r="AK37">
            <v>3</v>
          </cell>
          <cell r="AL37">
            <v>4</v>
          </cell>
          <cell r="AN37">
            <v>1</v>
          </cell>
          <cell r="AO37">
            <v>1.5</v>
          </cell>
          <cell r="AQ37">
            <v>40.088000000000001</v>
          </cell>
          <cell r="AR37">
            <v>43.869599999999998</v>
          </cell>
          <cell r="AT37">
            <v>32.891946308724833</v>
          </cell>
          <cell r="AU37">
            <v>34.605395973154366</v>
          </cell>
          <cell r="AW37">
            <v>36.0792</v>
          </cell>
          <cell r="AX37">
            <v>39.482639999999996</v>
          </cell>
          <cell r="AZ37">
            <v>30.767110514541386</v>
          </cell>
          <cell r="BA37">
            <v>31.353899955257273</v>
          </cell>
          <cell r="BC37">
            <v>36.090192393736018</v>
          </cell>
          <cell r="BD37">
            <v>38.722819985085756</v>
          </cell>
          <cell r="BF37">
            <v>8.6471095772217428</v>
          </cell>
          <cell r="BG37">
            <v>9.4628127696289894</v>
          </cell>
          <cell r="BI37">
            <v>7.0948978232797311</v>
          </cell>
          <cell r="BJ37">
            <v>7.464494385926308</v>
          </cell>
          <cell r="BL37">
            <v>7.7823986194995687</v>
          </cell>
          <cell r="BM37">
            <v>8.5165314926660898</v>
          </cell>
          <cell r="BO37">
            <v>6.6365639591331718</v>
          </cell>
          <cell r="BP37">
            <v>6.7631363147664523</v>
          </cell>
          <cell r="BR37">
            <v>7.7847697139206247</v>
          </cell>
          <cell r="BS37">
            <v>8.3526358897941666</v>
          </cell>
          <cell r="BU37">
            <v>1.5</v>
          </cell>
          <cell r="BV37">
            <v>2.5</v>
          </cell>
          <cell r="BX37">
            <v>1</v>
          </cell>
          <cell r="BY37">
            <v>1.5</v>
          </cell>
          <cell r="CA37">
            <v>38.588000000000001</v>
          </cell>
          <cell r="CB37">
            <v>42.369599999999998</v>
          </cell>
          <cell r="CD37">
            <v>32.891946308724833</v>
          </cell>
          <cell r="CE37">
            <v>34.605395973154366</v>
          </cell>
          <cell r="CG37">
            <v>34.729199999999999</v>
          </cell>
          <cell r="CH37">
            <v>38.132640000000002</v>
          </cell>
          <cell r="CJ37">
            <v>31.667110514541388</v>
          </cell>
          <cell r="CK37">
            <v>32.253899955257268</v>
          </cell>
          <cell r="CM37">
            <v>35.423525727069347</v>
          </cell>
          <cell r="CN37">
            <v>38.056153318419092</v>
          </cell>
          <cell r="CP37">
            <v>8.3235547886108723</v>
          </cell>
          <cell r="CQ37">
            <v>9.1392579810181189</v>
          </cell>
          <cell r="CS37">
            <v>7.0948978232797311</v>
          </cell>
          <cell r="CT37">
            <v>7.464494385926308</v>
          </cell>
          <cell r="CV37">
            <v>7.491199309749784</v>
          </cell>
          <cell r="CW37">
            <v>8.2253321829163077</v>
          </cell>
          <cell r="CY37">
            <v>6.8306968322996955</v>
          </cell>
          <cell r="CZ37">
            <v>6.9572691879329742</v>
          </cell>
          <cell r="DB37">
            <v>7.6409675856491255</v>
          </cell>
          <cell r="DC37">
            <v>8.2088337615226692</v>
          </cell>
          <cell r="DE37">
            <v>0.4</v>
          </cell>
          <cell r="DF37">
            <v>0.5</v>
          </cell>
          <cell r="DH37">
            <v>0.2</v>
          </cell>
          <cell r="DI37">
            <v>0.2</v>
          </cell>
          <cell r="DK37">
            <v>37.488</v>
          </cell>
          <cell r="DL37">
            <v>40.369599999999998</v>
          </cell>
          <cell r="DN37">
            <v>32.091946308724836</v>
          </cell>
          <cell r="DO37">
            <v>33.305395973154369</v>
          </cell>
          <cell r="DQ37">
            <v>33.739200000000004</v>
          </cell>
          <cell r="DR37">
            <v>36.332639999999998</v>
          </cell>
          <cell r="DT37">
            <v>30.993777181208056</v>
          </cell>
          <cell r="DU37">
            <v>31.287233288590617</v>
          </cell>
          <cell r="DW37">
            <v>34.490192393736024</v>
          </cell>
          <cell r="DX37">
            <v>36.445042207307978</v>
          </cell>
          <cell r="DZ37">
            <v>8.0862812769628984</v>
          </cell>
          <cell r="EA37">
            <v>8.7078515962036231</v>
          </cell>
          <cell r="EC37">
            <v>6.9223352693539333</v>
          </cell>
          <cell r="ED37">
            <v>7.1840802357968867</v>
          </cell>
          <cell r="EF37">
            <v>7.2776531492666097</v>
          </cell>
          <cell r="EG37">
            <v>7.8370664365832612</v>
          </cell>
          <cell r="EI37">
            <v>6.6854566827454818</v>
          </cell>
          <cell r="EJ37">
            <v>6.7487561019393043</v>
          </cell>
          <cell r="EL37">
            <v>7.43964460606903</v>
          </cell>
          <cell r="EM37">
            <v>7.8613119515332137</v>
          </cell>
          <cell r="EO37">
            <v>1.25</v>
          </cell>
          <cell r="EP37">
            <v>3</v>
          </cell>
          <cell r="ER37">
            <v>0.5</v>
          </cell>
          <cell r="ES37">
            <v>0.5</v>
          </cell>
          <cell r="EU37">
            <v>38.338000000000001</v>
          </cell>
          <cell r="EV37">
            <v>42.869599999999998</v>
          </cell>
          <cell r="EX37">
            <v>32.391946308724833</v>
          </cell>
          <cell r="EY37">
            <v>33.605395973154366</v>
          </cell>
          <cell r="FA37">
            <v>34.504200000000004</v>
          </cell>
          <cell r="FB37">
            <v>38.582639999999998</v>
          </cell>
          <cell r="FD37">
            <v>30.983777181208051</v>
          </cell>
          <cell r="FE37">
            <v>30.287233288590606</v>
          </cell>
          <cell r="FG37">
            <v>35.034636838180461</v>
          </cell>
          <cell r="FH37">
            <v>37.722819985085756</v>
          </cell>
          <cell r="FJ37">
            <v>8.2696289905090588</v>
          </cell>
          <cell r="FK37">
            <v>9.2471095772217424</v>
          </cell>
          <cell r="FM37">
            <v>6.9870462270761067</v>
          </cell>
          <cell r="FN37">
            <v>7.248791193519061</v>
          </cell>
          <cell r="FP37">
            <v>7.4426660914581539</v>
          </cell>
          <cell r="FQ37">
            <v>8.3223986194995678</v>
          </cell>
          <cell r="FS37">
            <v>6.6832996508214082</v>
          </cell>
          <cell r="FT37">
            <v>6.5330529095320546</v>
          </cell>
          <cell r="FV37">
            <v>7.5570830108240852</v>
          </cell>
          <cell r="FW37">
            <v>8.1369326973869196</v>
          </cell>
          <cell r="GA37">
            <v>40.088000000000001</v>
          </cell>
          <cell r="GB37">
            <v>30.767110514541386</v>
          </cell>
          <cell r="GC37">
            <v>36.0792</v>
          </cell>
          <cell r="GE37">
            <v>38.588000000000001</v>
          </cell>
          <cell r="GF37">
            <v>31.667110514541388</v>
          </cell>
          <cell r="GG37">
            <v>34.729199999999999</v>
          </cell>
          <cell r="GI37">
            <v>37.488</v>
          </cell>
          <cell r="GJ37">
            <v>30.993777181208056</v>
          </cell>
          <cell r="GK37">
            <v>33.739200000000004</v>
          </cell>
          <cell r="GM37">
            <v>38.338000000000001</v>
          </cell>
          <cell r="GN37">
            <v>30.983777181208051</v>
          </cell>
          <cell r="GO37">
            <v>34.504200000000004</v>
          </cell>
          <cell r="GQ37">
            <v>43.869599999999998</v>
          </cell>
          <cell r="GR37">
            <v>31.353899955257273</v>
          </cell>
          <cell r="GS37">
            <v>39.482639999999996</v>
          </cell>
          <cell r="GU37">
            <v>42.369599999999998</v>
          </cell>
          <cell r="GV37">
            <v>32.253899955257268</v>
          </cell>
          <cell r="GW37">
            <v>38.132640000000002</v>
          </cell>
          <cell r="GY37">
            <v>40.369599999999998</v>
          </cell>
          <cell r="GZ37">
            <v>31.287233288590617</v>
          </cell>
          <cell r="HA37">
            <v>36.332639999999998</v>
          </cell>
          <cell r="HC37">
            <v>42.869599999999998</v>
          </cell>
          <cell r="HD37">
            <v>30.287233288590606</v>
          </cell>
          <cell r="HE37">
            <v>38.582639999999998</v>
          </cell>
          <cell r="HG37">
            <v>41.9788</v>
          </cell>
          <cell r="HH37">
            <v>31.060505234899331</v>
          </cell>
          <cell r="HI37">
            <v>37.780919999999995</v>
          </cell>
          <cell r="HK37">
            <v>40.4788</v>
          </cell>
          <cell r="HL37">
            <v>31.96050523489933</v>
          </cell>
          <cell r="HM37">
            <v>36.43092</v>
          </cell>
          <cell r="HO37">
            <v>38.928799999999995</v>
          </cell>
          <cell r="HP37">
            <v>31.140505234899337</v>
          </cell>
          <cell r="HQ37">
            <v>35.035920000000004</v>
          </cell>
          <cell r="HS37">
            <v>40.6038</v>
          </cell>
          <cell r="HT37">
            <v>30.635505234899327</v>
          </cell>
          <cell r="HU37">
            <v>36.543419999999998</v>
          </cell>
        </row>
        <row r="38">
          <cell r="A38">
            <v>38838</v>
          </cell>
          <cell r="B38">
            <v>4.5510000000000002</v>
          </cell>
          <cell r="C38">
            <v>-2.3E-2</v>
          </cell>
          <cell r="D38">
            <v>31</v>
          </cell>
          <cell r="E38">
            <v>22</v>
          </cell>
          <cell r="G38">
            <v>39.138599999999997</v>
          </cell>
          <cell r="H38">
            <v>42.779400000000003</v>
          </cell>
          <cell r="J38">
            <v>31.699730021598274</v>
          </cell>
          <cell r="K38">
            <v>32.869425485961123</v>
          </cell>
          <cell r="M38">
            <v>35.224739999999997</v>
          </cell>
          <cell r="N38">
            <v>38.501460000000002</v>
          </cell>
          <cell r="P38">
            <v>29.652950034139209</v>
          </cell>
          <cell r="Q38">
            <v>29.599211897164356</v>
          </cell>
          <cell r="S38">
            <v>35.219195387723822</v>
          </cell>
          <cell r="T38">
            <v>37.558015578624683</v>
          </cell>
          <cell r="V38">
            <v>8.6</v>
          </cell>
          <cell r="W38">
            <v>9.4</v>
          </cell>
          <cell r="Y38">
            <v>6.9654427645788335</v>
          </cell>
          <cell r="Z38">
            <v>7.222462203023758</v>
          </cell>
          <cell r="AB38">
            <v>7.7399999999999993</v>
          </cell>
          <cell r="AC38">
            <v>8.4600000000000009</v>
          </cell>
          <cell r="AE38">
            <v>6.5156998536891253</v>
          </cell>
          <cell r="AF38">
            <v>6.5038918692956171</v>
          </cell>
          <cell r="AH38">
            <v>7.7387816716598152</v>
          </cell>
          <cell r="AI38">
            <v>8.2526951392275727</v>
          </cell>
          <cell r="AK38">
            <v>4</v>
          </cell>
          <cell r="AL38">
            <v>5</v>
          </cell>
          <cell r="AN38">
            <v>1</v>
          </cell>
          <cell r="AO38">
            <v>1.5</v>
          </cell>
          <cell r="AQ38">
            <v>43.138599999999997</v>
          </cell>
          <cell r="AR38">
            <v>47.779400000000003</v>
          </cell>
          <cell r="AT38">
            <v>32.69973002159827</v>
          </cell>
          <cell r="AU38">
            <v>34.369425485961123</v>
          </cell>
          <cell r="AW38">
            <v>38.824739999999998</v>
          </cell>
          <cell r="AX38">
            <v>43.001460000000002</v>
          </cell>
          <cell r="AZ38">
            <v>29.143272614784362</v>
          </cell>
          <cell r="BA38">
            <v>29.357276413293388</v>
          </cell>
          <cell r="BC38">
            <v>37.638550226433495</v>
          </cell>
          <cell r="BD38">
            <v>40.713929557119307</v>
          </cell>
          <cell r="BF38">
            <v>9.4789277081960002</v>
          </cell>
          <cell r="BG38">
            <v>10.498659635245001</v>
          </cell>
          <cell r="BI38">
            <v>7.1851746916278332</v>
          </cell>
          <cell r="BJ38">
            <v>7.5520600935972579</v>
          </cell>
          <cell r="BL38">
            <v>8.5310349373764005</v>
          </cell>
          <cell r="BM38">
            <v>9.4487936717205017</v>
          </cell>
          <cell r="BO38">
            <v>6.4037074521609227</v>
          </cell>
          <cell r="BP38">
            <v>6.4507309192031173</v>
          </cell>
          <cell r="BR38">
            <v>8.2703911725848158</v>
          </cell>
          <cell r="BS38">
            <v>8.946150199323073</v>
          </cell>
          <cell r="BU38">
            <v>2</v>
          </cell>
          <cell r="BV38">
            <v>3.5</v>
          </cell>
          <cell r="BX38">
            <v>1</v>
          </cell>
          <cell r="BY38">
            <v>1.5</v>
          </cell>
          <cell r="CA38">
            <v>41.138599999999997</v>
          </cell>
          <cell r="CB38">
            <v>46.279400000000003</v>
          </cell>
          <cell r="CD38">
            <v>32.69973002159827</v>
          </cell>
          <cell r="CE38">
            <v>34.369425485961123</v>
          </cell>
          <cell r="CG38">
            <v>37.024740000000001</v>
          </cell>
          <cell r="CH38">
            <v>41.65146</v>
          </cell>
          <cell r="CJ38">
            <v>30.188433905106944</v>
          </cell>
          <cell r="CK38">
            <v>30.141147381035328</v>
          </cell>
          <cell r="CM38">
            <v>36.69231366729371</v>
          </cell>
          <cell r="CN38">
            <v>40.004252137764468</v>
          </cell>
          <cell r="CP38">
            <v>9.039463854097999</v>
          </cell>
          <cell r="CQ38">
            <v>10.169061744671501</v>
          </cell>
          <cell r="CS38">
            <v>7.1851746916278332</v>
          </cell>
          <cell r="CT38">
            <v>7.5520600935972579</v>
          </cell>
          <cell r="CV38">
            <v>8.1355174686882012</v>
          </cell>
          <cell r="CW38">
            <v>9.15215557020435</v>
          </cell>
          <cell r="CY38">
            <v>6.6333627565605235</v>
          </cell>
          <cell r="CZ38">
            <v>6.6229723975028181</v>
          </cell>
          <cell r="DB38">
            <v>8.0624727900008146</v>
          </cell>
          <cell r="DC38">
            <v>8.790211412385073</v>
          </cell>
          <cell r="DE38">
            <v>0.4</v>
          </cell>
          <cell r="DF38">
            <v>0.5</v>
          </cell>
          <cell r="DH38">
            <v>0.2</v>
          </cell>
          <cell r="DI38">
            <v>0.2</v>
          </cell>
          <cell r="DK38">
            <v>39.538599999999995</v>
          </cell>
          <cell r="DL38">
            <v>43.279400000000003</v>
          </cell>
          <cell r="DN38">
            <v>31.899730021598273</v>
          </cell>
          <cell r="DO38">
            <v>33.069425485961126</v>
          </cell>
          <cell r="DQ38">
            <v>35.584739999999996</v>
          </cell>
          <cell r="DR38">
            <v>38.951460000000004</v>
          </cell>
          <cell r="DT38">
            <v>29.760046808332756</v>
          </cell>
          <cell r="DU38">
            <v>29.654050606841782</v>
          </cell>
          <cell r="DW38">
            <v>35.513819043637803</v>
          </cell>
          <cell r="DX38">
            <v>37.899951062495653</v>
          </cell>
          <cell r="DZ38">
            <v>8.6878927708195981</v>
          </cell>
          <cell r="EA38">
            <v>9.5098659635245006</v>
          </cell>
          <cell r="EC38">
            <v>7.0093891499886336</v>
          </cell>
          <cell r="ED38">
            <v>7.266408588433559</v>
          </cell>
          <cell r="EF38">
            <v>7.8191034937376394</v>
          </cell>
          <cell r="EG38">
            <v>8.5588793671720502</v>
          </cell>
          <cell r="EI38">
            <v>6.5392324342634049</v>
          </cell>
          <cell r="EJ38">
            <v>6.5159416846499187</v>
          </cell>
          <cell r="EL38">
            <v>7.8035198953280158</v>
          </cell>
          <cell r="EM38">
            <v>8.3278292820249735</v>
          </cell>
          <cell r="EO38">
            <v>1.75</v>
          </cell>
          <cell r="EP38">
            <v>3.5</v>
          </cell>
          <cell r="ER38">
            <v>0.5</v>
          </cell>
          <cell r="ES38">
            <v>0.5</v>
          </cell>
          <cell r="EU38">
            <v>40.888599999999997</v>
          </cell>
          <cell r="EV38">
            <v>46.279400000000003</v>
          </cell>
          <cell r="EX38">
            <v>32.19973002159827</v>
          </cell>
          <cell r="EY38">
            <v>33.369425485961123</v>
          </cell>
          <cell r="FA38">
            <v>36.79974</v>
          </cell>
          <cell r="FB38">
            <v>41.65146</v>
          </cell>
          <cell r="FD38">
            <v>29.528756485752105</v>
          </cell>
          <cell r="FE38">
            <v>28.560502219745004</v>
          </cell>
          <cell r="FG38">
            <v>36.310593237186183</v>
          </cell>
          <cell r="FH38">
            <v>39.477370417334356</v>
          </cell>
          <cell r="FJ38">
            <v>8.9845308723357498</v>
          </cell>
          <cell r="FK38">
            <v>10.169061744671501</v>
          </cell>
          <cell r="FM38">
            <v>7.0753087281033329</v>
          </cell>
          <cell r="FN38">
            <v>7.3323281665482583</v>
          </cell>
          <cell r="FP38">
            <v>8.0860777851021748</v>
          </cell>
          <cell r="FQ38">
            <v>9.15215557020435</v>
          </cell>
          <cell r="FS38">
            <v>6.4884105659749736</v>
          </cell>
          <cell r="FT38">
            <v>6.2756541902318181</v>
          </cell>
          <cell r="FV38">
            <v>7.9785966242993149</v>
          </cell>
          <cell r="FW38">
            <v>8.6744386766280712</v>
          </cell>
          <cell r="GA38">
            <v>43.138599999999997</v>
          </cell>
          <cell r="GB38">
            <v>29.143272614784362</v>
          </cell>
          <cell r="GC38">
            <v>38.824739999999998</v>
          </cell>
          <cell r="GE38">
            <v>41.138599999999997</v>
          </cell>
          <cell r="GF38">
            <v>30.188433905106944</v>
          </cell>
          <cell r="GG38">
            <v>37.024740000000001</v>
          </cell>
          <cell r="GI38">
            <v>39.538599999999995</v>
          </cell>
          <cell r="GJ38">
            <v>29.760046808332756</v>
          </cell>
          <cell r="GK38">
            <v>35.584739999999996</v>
          </cell>
          <cell r="GM38">
            <v>40.888599999999997</v>
          </cell>
          <cell r="GN38">
            <v>29.528756485752105</v>
          </cell>
          <cell r="GO38">
            <v>36.79974</v>
          </cell>
          <cell r="GQ38">
            <v>47.779400000000003</v>
          </cell>
          <cell r="GR38">
            <v>29.357276413293388</v>
          </cell>
          <cell r="GS38">
            <v>43.001460000000002</v>
          </cell>
          <cell r="GU38">
            <v>46.279400000000003</v>
          </cell>
          <cell r="GV38">
            <v>30.141147381035328</v>
          </cell>
          <cell r="GW38">
            <v>41.65146</v>
          </cell>
          <cell r="GY38">
            <v>43.279400000000003</v>
          </cell>
          <cell r="GZ38">
            <v>29.654050606841782</v>
          </cell>
          <cell r="HA38">
            <v>38.951460000000004</v>
          </cell>
          <cell r="HC38">
            <v>46.279400000000003</v>
          </cell>
          <cell r="HD38">
            <v>28.560502219745004</v>
          </cell>
          <cell r="HE38">
            <v>41.65146</v>
          </cell>
          <cell r="HG38">
            <v>45.459000000000003</v>
          </cell>
          <cell r="HH38">
            <v>29.250274514038875</v>
          </cell>
          <cell r="HI38">
            <v>40.9131</v>
          </cell>
          <cell r="HK38">
            <v>43.709000000000003</v>
          </cell>
          <cell r="HL38">
            <v>30.164790643071136</v>
          </cell>
          <cell r="HM38">
            <v>39.338099999999997</v>
          </cell>
          <cell r="HO38">
            <v>41.408999999999999</v>
          </cell>
          <cell r="HP38">
            <v>29.707048707587269</v>
          </cell>
          <cell r="HQ38">
            <v>37.268100000000004</v>
          </cell>
          <cell r="HS38">
            <v>43.584000000000003</v>
          </cell>
          <cell r="HT38">
            <v>29.044629352748554</v>
          </cell>
          <cell r="HU38">
            <v>39.2256</v>
          </cell>
        </row>
        <row r="39">
          <cell r="A39">
            <v>38869</v>
          </cell>
          <cell r="B39">
            <v>4.5410000000000004</v>
          </cell>
          <cell r="C39">
            <v>-2.3E-2</v>
          </cell>
          <cell r="D39">
            <v>30</v>
          </cell>
          <cell r="E39">
            <v>22</v>
          </cell>
          <cell r="G39">
            <v>40.869</v>
          </cell>
          <cell r="H39">
            <v>42.685400000000008</v>
          </cell>
          <cell r="J39">
            <v>29.89780534351145</v>
          </cell>
          <cell r="K39">
            <v>32.497614503816791</v>
          </cell>
          <cell r="M39">
            <v>36.7821</v>
          </cell>
          <cell r="N39">
            <v>38.416860000000007</v>
          </cell>
          <cell r="P39">
            <v>26.226181526717557</v>
          </cell>
          <cell r="Q39">
            <v>29.34068357251908</v>
          </cell>
          <cell r="S39">
            <v>35.261500508905847</v>
          </cell>
          <cell r="T39">
            <v>37.478309635284141</v>
          </cell>
          <cell r="V39">
            <v>9</v>
          </cell>
          <cell r="W39">
            <v>9.4</v>
          </cell>
          <cell r="Y39">
            <v>6.5839694656488543</v>
          </cell>
          <cell r="Z39">
            <v>7.1564885496183201</v>
          </cell>
          <cell r="AB39">
            <v>8.1</v>
          </cell>
          <cell r="AC39">
            <v>8.4600000000000009</v>
          </cell>
          <cell r="AE39">
            <v>5.7754198473282434</v>
          </cell>
          <cell r="AF39">
            <v>6.4612824427480904</v>
          </cell>
          <cell r="AH39">
            <v>7.7651399491094129</v>
          </cell>
          <cell r="AI39">
            <v>8.253316369804919</v>
          </cell>
          <cell r="AK39">
            <v>4</v>
          </cell>
          <cell r="AL39">
            <v>5</v>
          </cell>
          <cell r="AN39">
            <v>1</v>
          </cell>
          <cell r="AO39">
            <v>2</v>
          </cell>
          <cell r="AQ39">
            <v>44.869</v>
          </cell>
          <cell r="AR39">
            <v>47.685400000000008</v>
          </cell>
          <cell r="AT39">
            <v>30.89780534351145</v>
          </cell>
          <cell r="AU39">
            <v>34.497614503816791</v>
          </cell>
          <cell r="AW39">
            <v>40.382100000000001</v>
          </cell>
          <cell r="AX39">
            <v>42.916860000000007</v>
          </cell>
          <cell r="AZ39">
            <v>25.83951486005089</v>
          </cell>
          <cell r="BA39">
            <v>30.007350239185747</v>
          </cell>
          <cell r="BC39">
            <v>37.728167175572516</v>
          </cell>
          <cell r="BD39">
            <v>40.94497630195081</v>
          </cell>
          <cell r="BF39">
            <v>9.880863245981061</v>
          </cell>
          <cell r="BG39">
            <v>10.501079057476328</v>
          </cell>
          <cell r="BI39">
            <v>6.8041852771441196</v>
          </cell>
          <cell r="BJ39">
            <v>7.5969201726088498</v>
          </cell>
          <cell r="BL39">
            <v>8.8927769213829553</v>
          </cell>
          <cell r="BM39">
            <v>9.4509711517286945</v>
          </cell>
          <cell r="BO39">
            <v>5.6902697335500747</v>
          </cell>
          <cell r="BP39">
            <v>6.6080929837449336</v>
          </cell>
          <cell r="BR39">
            <v>8.3083389507977348</v>
          </cell>
          <cell r="BS39">
            <v>9.0167311829885062</v>
          </cell>
          <cell r="BU39">
            <v>2</v>
          </cell>
          <cell r="BV39">
            <v>4</v>
          </cell>
          <cell r="BX39">
            <v>1</v>
          </cell>
          <cell r="BY39">
            <v>1.5</v>
          </cell>
          <cell r="CA39">
            <v>42.869</v>
          </cell>
          <cell r="CB39">
            <v>46.685400000000008</v>
          </cell>
          <cell r="CD39">
            <v>30.89780534351145</v>
          </cell>
          <cell r="CE39">
            <v>33.997614503816791</v>
          </cell>
          <cell r="CG39">
            <v>38.582100000000004</v>
          </cell>
          <cell r="CH39">
            <v>42.016860000000008</v>
          </cell>
          <cell r="CJ39">
            <v>26.799514860050888</v>
          </cell>
          <cell r="CK39">
            <v>29.720683572519079</v>
          </cell>
          <cell r="CM39">
            <v>36.750389397794734</v>
          </cell>
          <cell r="CN39">
            <v>40.200531857506363</v>
          </cell>
          <cell r="CP39">
            <v>9.4404316229905305</v>
          </cell>
          <cell r="CQ39">
            <v>10.280863245981063</v>
          </cell>
          <cell r="CS39">
            <v>6.8041852771441196</v>
          </cell>
          <cell r="CT39">
            <v>7.4868122668612171</v>
          </cell>
          <cell r="CV39">
            <v>8.4963884606914775</v>
          </cell>
          <cell r="CW39">
            <v>9.2527769213829565</v>
          </cell>
          <cell r="CY39">
            <v>5.9016769125855291</v>
          </cell>
          <cell r="CZ39">
            <v>6.5449644511162903</v>
          </cell>
          <cell r="DB39">
            <v>8.0930168240023637</v>
          </cell>
          <cell r="DC39">
            <v>8.8527927455420308</v>
          </cell>
          <cell r="DE39">
            <v>0.4</v>
          </cell>
          <cell r="DF39">
            <v>0.5</v>
          </cell>
          <cell r="DH39">
            <v>0.2</v>
          </cell>
          <cell r="DI39">
            <v>0.2</v>
          </cell>
          <cell r="DK39">
            <v>41.268999999999998</v>
          </cell>
          <cell r="DL39">
            <v>43.185400000000008</v>
          </cell>
          <cell r="DN39">
            <v>30.09780534351145</v>
          </cell>
          <cell r="DO39">
            <v>32.697614503816794</v>
          </cell>
          <cell r="DQ39">
            <v>37.142099999999999</v>
          </cell>
          <cell r="DR39">
            <v>38.86686000000001</v>
          </cell>
          <cell r="DT39">
            <v>26.340848193384225</v>
          </cell>
          <cell r="DU39">
            <v>29.407350239185746</v>
          </cell>
          <cell r="DW39">
            <v>35.559278286683629</v>
          </cell>
          <cell r="DX39">
            <v>37.824976301950812</v>
          </cell>
          <cell r="DZ39">
            <v>9.0880863245981054</v>
          </cell>
          <cell r="EA39">
            <v>9.510107905747633</v>
          </cell>
          <cell r="EC39">
            <v>6.628012627947907</v>
          </cell>
          <cell r="ED39">
            <v>7.2005317119173728</v>
          </cell>
          <cell r="EF39">
            <v>8.1792776921382941</v>
          </cell>
          <cell r="EG39">
            <v>8.5590971151728716</v>
          </cell>
          <cell r="EI39">
            <v>5.8006712603797013</v>
          </cell>
          <cell r="EJ39">
            <v>6.4759634968477746</v>
          </cell>
          <cell r="EL39">
            <v>7.8307153240880041</v>
          </cell>
          <cell r="EM39">
            <v>8.3296578511232795</v>
          </cell>
          <cell r="EO39">
            <v>1.75</v>
          </cell>
          <cell r="EP39">
            <v>4</v>
          </cell>
          <cell r="ER39">
            <v>0.5</v>
          </cell>
          <cell r="ES39">
            <v>0.5</v>
          </cell>
          <cell r="EU39">
            <v>42.619</v>
          </cell>
          <cell r="EV39">
            <v>46.685400000000008</v>
          </cell>
          <cell r="EX39">
            <v>30.39780534351145</v>
          </cell>
          <cell r="EY39">
            <v>32.997614503816791</v>
          </cell>
          <cell r="FA39">
            <v>38.357100000000003</v>
          </cell>
          <cell r="FB39">
            <v>42.016860000000008</v>
          </cell>
          <cell r="FD39">
            <v>26.152848193384223</v>
          </cell>
          <cell r="FE39">
            <v>28.187350239185744</v>
          </cell>
          <cell r="FG39">
            <v>36.372611620016961</v>
          </cell>
          <cell r="FH39">
            <v>39.68942074639525</v>
          </cell>
          <cell r="FJ39">
            <v>9.3853776701167142</v>
          </cell>
          <cell r="FK39">
            <v>10.280863245981063</v>
          </cell>
          <cell r="FM39">
            <v>6.694077371396487</v>
          </cell>
          <cell r="FN39">
            <v>7.2665964553659519</v>
          </cell>
          <cell r="FP39">
            <v>8.4468399031050421</v>
          </cell>
          <cell r="FQ39">
            <v>9.2527769213829565</v>
          </cell>
          <cell r="FS39">
            <v>5.7592706878185904</v>
          </cell>
          <cell r="FT39">
            <v>6.2073002068235503</v>
          </cell>
          <cell r="FV39">
            <v>8.0098241841041524</v>
          </cell>
          <cell r="FW39">
            <v>8.7402379974444493</v>
          </cell>
          <cell r="GA39">
            <v>44.869</v>
          </cell>
          <cell r="GB39">
            <v>25.83951486005089</v>
          </cell>
          <cell r="GC39">
            <v>40.382100000000001</v>
          </cell>
          <cell r="GE39">
            <v>42.869</v>
          </cell>
          <cell r="GF39">
            <v>26.799514860050888</v>
          </cell>
          <cell r="GG39">
            <v>38.582100000000004</v>
          </cell>
          <cell r="GI39">
            <v>41.268999999999998</v>
          </cell>
          <cell r="GJ39">
            <v>26.340848193384225</v>
          </cell>
          <cell r="GK39">
            <v>37.142099999999999</v>
          </cell>
          <cell r="GM39">
            <v>42.619</v>
          </cell>
          <cell r="GN39">
            <v>26.152848193384223</v>
          </cell>
          <cell r="GO39">
            <v>38.357100000000003</v>
          </cell>
          <cell r="GQ39">
            <v>47.685400000000008</v>
          </cell>
          <cell r="GR39">
            <v>30.007350239185747</v>
          </cell>
          <cell r="GS39">
            <v>42.916860000000007</v>
          </cell>
          <cell r="GU39">
            <v>46.685400000000008</v>
          </cell>
          <cell r="GV39">
            <v>29.720683572519079</v>
          </cell>
          <cell r="GW39">
            <v>42.016860000000008</v>
          </cell>
          <cell r="GY39">
            <v>43.185400000000008</v>
          </cell>
          <cell r="GZ39">
            <v>29.407350239185746</v>
          </cell>
          <cell r="HA39">
            <v>38.86686000000001</v>
          </cell>
          <cell r="HC39">
            <v>46.685400000000008</v>
          </cell>
          <cell r="HD39">
            <v>28.187350239185744</v>
          </cell>
          <cell r="HE39">
            <v>42.016860000000008</v>
          </cell>
          <cell r="HG39">
            <v>46.277200000000008</v>
          </cell>
          <cell r="HH39">
            <v>27.923432549618319</v>
          </cell>
          <cell r="HI39">
            <v>41.649480000000004</v>
          </cell>
          <cell r="HK39">
            <v>44.777200000000008</v>
          </cell>
          <cell r="HL39">
            <v>28.260099216284985</v>
          </cell>
          <cell r="HM39">
            <v>40.299480000000003</v>
          </cell>
          <cell r="HO39">
            <v>42.227200000000003</v>
          </cell>
          <cell r="HP39">
            <v>27.874099216284986</v>
          </cell>
          <cell r="HQ39">
            <v>38.004480000000001</v>
          </cell>
          <cell r="HS39">
            <v>44.652200000000008</v>
          </cell>
          <cell r="HT39">
            <v>27.170099216284981</v>
          </cell>
          <cell r="HU39">
            <v>40.186980000000005</v>
          </cell>
        </row>
        <row r="40">
          <cell r="A40">
            <v>38899</v>
          </cell>
          <cell r="B40">
            <v>4.5359999999999996</v>
          </cell>
          <cell r="C40">
            <v>-2.8000000000000001E-2</v>
          </cell>
          <cell r="D40">
            <v>31</v>
          </cell>
          <cell r="E40">
            <v>20</v>
          </cell>
          <cell r="G40">
            <v>43.999199999999995</v>
          </cell>
          <cell r="H40">
            <v>46.040399999999998</v>
          </cell>
          <cell r="J40">
            <v>35.45084745762712</v>
          </cell>
          <cell r="K40">
            <v>36.518644067796608</v>
          </cell>
          <cell r="M40">
            <v>39.599279999999993</v>
          </cell>
          <cell r="N40">
            <v>41.436360000000001</v>
          </cell>
          <cell r="P40">
            <v>32.506798556588308</v>
          </cell>
          <cell r="Q40">
            <v>33.028652115910333</v>
          </cell>
          <cell r="S40">
            <v>39.127558228540181</v>
          </cell>
          <cell r="T40">
            <v>40.614022963367958</v>
          </cell>
          <cell r="V40">
            <v>9.6999999999999993</v>
          </cell>
          <cell r="W40">
            <v>10.15</v>
          </cell>
          <cell r="Y40">
            <v>7.8154425612052734</v>
          </cell>
          <cell r="Z40">
            <v>8.0508474576271194</v>
          </cell>
          <cell r="AB40">
            <v>8.7299999999999986</v>
          </cell>
          <cell r="AC40">
            <v>9.1350000000000016</v>
          </cell>
          <cell r="AE40">
            <v>7.1664017981896633</v>
          </cell>
          <cell r="AF40">
            <v>7.2814488791689449</v>
          </cell>
          <cell r="AH40">
            <v>8.6260049004718216</v>
          </cell>
          <cell r="AI40">
            <v>8.9537087661745947</v>
          </cell>
          <cell r="AK40">
            <v>4.5</v>
          </cell>
          <cell r="AL40">
            <v>6</v>
          </cell>
          <cell r="AN40">
            <v>1</v>
          </cell>
          <cell r="AO40">
            <v>2</v>
          </cell>
          <cell r="AQ40">
            <v>48.499199999999995</v>
          </cell>
          <cell r="AR40">
            <v>52.040399999999998</v>
          </cell>
          <cell r="AT40">
            <v>36.45084745762712</v>
          </cell>
          <cell r="AU40">
            <v>38.518644067796608</v>
          </cell>
          <cell r="AW40">
            <v>43.649279999999997</v>
          </cell>
          <cell r="AX40">
            <v>46.836359999999999</v>
          </cell>
          <cell r="AZ40">
            <v>31.342282427556043</v>
          </cell>
          <cell r="BA40">
            <v>32.61574889010388</v>
          </cell>
          <cell r="BC40">
            <v>41.632934572626205</v>
          </cell>
          <cell r="BD40">
            <v>44.334453070894838</v>
          </cell>
          <cell r="BF40">
            <v>10.692063492063491</v>
          </cell>
          <cell r="BG40">
            <v>11.472751322751323</v>
          </cell>
          <cell r="BI40">
            <v>8.0359011149971611</v>
          </cell>
          <cell r="BJ40">
            <v>8.4917645652108931</v>
          </cell>
          <cell r="BL40">
            <v>9.6228571428571428</v>
          </cell>
          <cell r="BM40">
            <v>10.325476190476191</v>
          </cell>
          <cell r="BO40">
            <v>6.9096742565158831</v>
          </cell>
          <cell r="BP40">
            <v>7.1904208311516493</v>
          </cell>
          <cell r="BR40">
            <v>9.1783365459934316</v>
          </cell>
          <cell r="BS40">
            <v>9.7739094071637656</v>
          </cell>
          <cell r="BU40">
            <v>3</v>
          </cell>
          <cell r="BV40">
            <v>5</v>
          </cell>
          <cell r="BX40">
            <v>1</v>
          </cell>
          <cell r="BY40">
            <v>1.5</v>
          </cell>
          <cell r="CA40">
            <v>46.999199999999995</v>
          </cell>
          <cell r="CB40">
            <v>51.040399999999998</v>
          </cell>
          <cell r="CD40">
            <v>36.45084745762712</v>
          </cell>
          <cell r="CE40">
            <v>38.018644067796608</v>
          </cell>
          <cell r="CG40">
            <v>42.299279999999996</v>
          </cell>
          <cell r="CH40">
            <v>45.936360000000001</v>
          </cell>
          <cell r="CJ40">
            <v>32.300346943685078</v>
          </cell>
          <cell r="CK40">
            <v>32.399619857845813</v>
          </cell>
          <cell r="CM40">
            <v>40.987773282303628</v>
          </cell>
          <cell r="CN40">
            <v>43.619399307453982</v>
          </cell>
          <cell r="CP40">
            <v>10.361375661375661</v>
          </cell>
          <cell r="CQ40">
            <v>11.252292768959435</v>
          </cell>
          <cell r="CS40">
            <v>8.0359011149971611</v>
          </cell>
          <cell r="CT40">
            <v>8.3815352883149501</v>
          </cell>
          <cell r="CV40">
            <v>9.3252380952380953</v>
          </cell>
          <cell r="CW40">
            <v>10.127063492063494</v>
          </cell>
          <cell r="CY40">
            <v>7.1208877741810142</v>
          </cell>
          <cell r="CZ40">
            <v>7.1427733372675961</v>
          </cell>
          <cell r="DB40">
            <v>9.0361052209664088</v>
          </cell>
          <cell r="DC40">
            <v>9.6162696885921477</v>
          </cell>
          <cell r="DE40">
            <v>0.4</v>
          </cell>
          <cell r="DF40">
            <v>0.5</v>
          </cell>
          <cell r="DH40">
            <v>0.2</v>
          </cell>
          <cell r="DI40">
            <v>0.2</v>
          </cell>
          <cell r="DK40">
            <v>44.399199999999993</v>
          </cell>
          <cell r="DL40">
            <v>46.540399999999998</v>
          </cell>
          <cell r="DN40">
            <v>35.650847457627123</v>
          </cell>
          <cell r="DO40">
            <v>36.71864406779661</v>
          </cell>
          <cell r="DQ40">
            <v>39.959279999999993</v>
          </cell>
          <cell r="DR40">
            <v>41.886359999999996</v>
          </cell>
          <cell r="DT40">
            <v>32.593250169491533</v>
          </cell>
          <cell r="DU40">
            <v>33.051232761071624</v>
          </cell>
          <cell r="DW40">
            <v>39.413579733916535</v>
          </cell>
          <cell r="DX40">
            <v>40.943055221432481</v>
          </cell>
          <cell r="DZ40">
            <v>9.788183421516754</v>
          </cell>
          <cell r="EA40">
            <v>10.260229276895943</v>
          </cell>
          <cell r="EC40">
            <v>7.8595342719636525</v>
          </cell>
          <cell r="ED40">
            <v>8.0949391683854977</v>
          </cell>
          <cell r="EF40">
            <v>8.8093650793650777</v>
          </cell>
          <cell r="EG40">
            <v>9.2342063492063495</v>
          </cell>
          <cell r="EI40">
            <v>7.1854607957432837</v>
          </cell>
          <cell r="EJ40">
            <v>7.2864269755448916</v>
          </cell>
          <cell r="EL40">
            <v>8.6890607879004715</v>
          </cell>
          <cell r="EM40">
            <v>9.0262467419383778</v>
          </cell>
          <cell r="EO40">
            <v>2.75</v>
          </cell>
          <cell r="EP40">
            <v>5</v>
          </cell>
          <cell r="ER40">
            <v>0.5</v>
          </cell>
          <cell r="ES40">
            <v>0.5</v>
          </cell>
          <cell r="EU40">
            <v>46.749199999999995</v>
          </cell>
          <cell r="EV40">
            <v>51.040399999999998</v>
          </cell>
          <cell r="EX40">
            <v>35.95084745762712</v>
          </cell>
          <cell r="EY40">
            <v>37.018644067796608</v>
          </cell>
          <cell r="FA40">
            <v>42.074279999999995</v>
          </cell>
          <cell r="FB40">
            <v>45.936360000000001</v>
          </cell>
          <cell r="FD40">
            <v>31.605185653362497</v>
          </cell>
          <cell r="FE40">
            <v>30.689942438490977</v>
          </cell>
          <cell r="FG40">
            <v>40.595300164024053</v>
          </cell>
          <cell r="FH40">
            <v>43.049506834335702</v>
          </cell>
          <cell r="FJ40">
            <v>10.306261022927689</v>
          </cell>
          <cell r="FK40">
            <v>11.252292768959435</v>
          </cell>
          <cell r="FM40">
            <v>7.9256718381012172</v>
          </cell>
          <cell r="FN40">
            <v>8.1610767345230624</v>
          </cell>
          <cell r="FP40">
            <v>9.2756349206349196</v>
          </cell>
          <cell r="FQ40">
            <v>10.127063492063494</v>
          </cell>
          <cell r="FS40">
            <v>6.9676335214643963</v>
          </cell>
          <cell r="FT40">
            <v>6.7658603259459831</v>
          </cell>
          <cell r="FV40">
            <v>8.9495811649083024</v>
          </cell>
          <cell r="FW40">
            <v>9.4906320181516115</v>
          </cell>
          <cell r="GA40">
            <v>48.499199999999995</v>
          </cell>
          <cell r="GB40">
            <v>31.342282427556043</v>
          </cell>
          <cell r="GC40">
            <v>43.649279999999997</v>
          </cell>
          <cell r="GE40">
            <v>46.999199999999995</v>
          </cell>
          <cell r="GF40">
            <v>32.300346943685078</v>
          </cell>
          <cell r="GG40">
            <v>42.299279999999996</v>
          </cell>
          <cell r="GI40">
            <v>44.399199999999993</v>
          </cell>
          <cell r="GJ40">
            <v>32.593250169491533</v>
          </cell>
          <cell r="GK40">
            <v>39.959279999999993</v>
          </cell>
          <cell r="GM40">
            <v>46.749199999999995</v>
          </cell>
          <cell r="GN40">
            <v>31.605185653362497</v>
          </cell>
          <cell r="GO40">
            <v>42.074279999999995</v>
          </cell>
          <cell r="GQ40">
            <v>52.040399999999998</v>
          </cell>
          <cell r="GR40">
            <v>32.61574889010388</v>
          </cell>
          <cell r="GS40">
            <v>46.836359999999999</v>
          </cell>
          <cell r="GU40">
            <v>51.040399999999998</v>
          </cell>
          <cell r="GV40">
            <v>32.399619857845813</v>
          </cell>
          <cell r="GW40">
            <v>45.936360000000001</v>
          </cell>
          <cell r="GY40">
            <v>46.540399999999998</v>
          </cell>
          <cell r="GZ40">
            <v>33.051232761071624</v>
          </cell>
          <cell r="HA40">
            <v>41.886359999999996</v>
          </cell>
          <cell r="HC40">
            <v>51.040399999999998</v>
          </cell>
          <cell r="HD40">
            <v>30.689942438490977</v>
          </cell>
          <cell r="HE40">
            <v>45.936360000000001</v>
          </cell>
          <cell r="HG40">
            <v>50.269799999999996</v>
          </cell>
          <cell r="HH40">
            <v>31.979015658829962</v>
          </cell>
          <cell r="HI40">
            <v>45.242819999999995</v>
          </cell>
          <cell r="HK40">
            <v>49.019799999999996</v>
          </cell>
          <cell r="HL40">
            <v>32.349983400765446</v>
          </cell>
          <cell r="HM40">
            <v>44.117819999999995</v>
          </cell>
          <cell r="HO40">
            <v>45.469799999999992</v>
          </cell>
          <cell r="HP40">
            <v>32.822241465281579</v>
          </cell>
          <cell r="HQ40">
            <v>40.922819999999994</v>
          </cell>
          <cell r="HS40">
            <v>48.894799999999996</v>
          </cell>
          <cell r="HT40">
            <v>31.147564045926735</v>
          </cell>
          <cell r="HU40">
            <v>44.005319999999998</v>
          </cell>
        </row>
        <row r="41">
          <cell r="A41">
            <v>38930</v>
          </cell>
          <cell r="B41">
            <v>4.5359999999999996</v>
          </cell>
          <cell r="C41">
            <v>-2.8000000000000001E-2</v>
          </cell>
          <cell r="D41">
            <v>31</v>
          </cell>
          <cell r="E41">
            <v>23</v>
          </cell>
          <cell r="G41">
            <v>43.999199999999995</v>
          </cell>
          <cell r="H41">
            <v>46.040399999999998</v>
          </cell>
          <cell r="J41">
            <v>35.185794392523363</v>
          </cell>
          <cell r="K41">
            <v>36.245607476635513</v>
          </cell>
          <cell r="M41">
            <v>39.599279999999993</v>
          </cell>
          <cell r="N41">
            <v>41.436360000000001</v>
          </cell>
          <cell r="P41">
            <v>32.907866337051551</v>
          </cell>
          <cell r="Q41">
            <v>33.566509400060291</v>
          </cell>
          <cell r="S41">
            <v>39.545113295146209</v>
          </cell>
          <cell r="T41">
            <v>41.090343563460962</v>
          </cell>
          <cell r="V41">
            <v>9.6999999999999993</v>
          </cell>
          <cell r="W41">
            <v>10.15</v>
          </cell>
          <cell r="Y41">
            <v>7.7570093457943932</v>
          </cell>
          <cell r="Z41">
            <v>7.990654205607477</v>
          </cell>
          <cell r="AB41">
            <v>8.7299999999999986</v>
          </cell>
          <cell r="AC41">
            <v>9.1350000000000016</v>
          </cell>
          <cell r="AE41">
            <v>7.2548206210431117</v>
          </cell>
          <cell r="AF41">
            <v>7.4000241181790773</v>
          </cell>
          <cell r="AH41">
            <v>8.7180584865842619</v>
          </cell>
          <cell r="AI41">
            <v>9.0587177168123816</v>
          </cell>
          <cell r="AK41">
            <v>4.5</v>
          </cell>
          <cell r="AL41">
            <v>6</v>
          </cell>
          <cell r="AN41">
            <v>1</v>
          </cell>
          <cell r="AO41">
            <v>2</v>
          </cell>
          <cell r="AQ41">
            <v>48.499199999999995</v>
          </cell>
          <cell r="AR41">
            <v>52.040399999999998</v>
          </cell>
          <cell r="AT41">
            <v>36.185794392523363</v>
          </cell>
          <cell r="AU41">
            <v>38.245607476635513</v>
          </cell>
          <cell r="AW41">
            <v>43.649279999999997</v>
          </cell>
          <cell r="AX41">
            <v>46.836359999999999</v>
          </cell>
          <cell r="AZ41">
            <v>32.333672788664458</v>
          </cell>
          <cell r="BA41">
            <v>33.811670690382876</v>
          </cell>
          <cell r="BC41">
            <v>42.276296090845136</v>
          </cell>
          <cell r="BD41">
            <v>45.068838187116874</v>
          </cell>
          <cell r="BF41">
            <v>10.692063492063491</v>
          </cell>
          <cell r="BG41">
            <v>11.472751322751323</v>
          </cell>
          <cell r="BI41">
            <v>7.97746789958628</v>
          </cell>
          <cell r="BJ41">
            <v>8.4315713131912506</v>
          </cell>
          <cell r="BL41">
            <v>9.6228571428571428</v>
          </cell>
          <cell r="BM41">
            <v>10.325476190476191</v>
          </cell>
          <cell r="BO41">
            <v>7.1282347417690612</v>
          </cell>
          <cell r="BP41">
            <v>7.4540720216893472</v>
          </cell>
          <cell r="BR41">
            <v>9.3201710958653301</v>
          </cell>
          <cell r="BS41">
            <v>9.9358108878123623</v>
          </cell>
          <cell r="BU41">
            <v>3</v>
          </cell>
          <cell r="BV41">
            <v>5</v>
          </cell>
          <cell r="BX41">
            <v>1</v>
          </cell>
          <cell r="BY41">
            <v>1.5</v>
          </cell>
          <cell r="CA41">
            <v>46.999199999999995</v>
          </cell>
          <cell r="CB41">
            <v>51.040399999999998</v>
          </cell>
          <cell r="CD41">
            <v>36.185794392523363</v>
          </cell>
          <cell r="CE41">
            <v>37.745607476635513</v>
          </cell>
          <cell r="CG41">
            <v>42.299279999999996</v>
          </cell>
          <cell r="CH41">
            <v>45.936360000000001</v>
          </cell>
          <cell r="CJ41">
            <v>33.030446982212844</v>
          </cell>
          <cell r="CK41">
            <v>33.518122303286098</v>
          </cell>
          <cell r="CM41">
            <v>41.534360606974168</v>
          </cell>
          <cell r="CN41">
            <v>44.321526359159883</v>
          </cell>
          <cell r="CP41">
            <v>10.361375661375661</v>
          </cell>
          <cell r="CQ41">
            <v>11.252292768959435</v>
          </cell>
          <cell r="CS41">
            <v>7.97746789958628</v>
          </cell>
          <cell r="CT41">
            <v>8.3213420362953077</v>
          </cell>
          <cell r="CV41">
            <v>9.3252380952380953</v>
          </cell>
          <cell r="CW41">
            <v>10.127063492063494</v>
          </cell>
          <cell r="CY41">
            <v>7.2818445727982466</v>
          </cell>
          <cell r="CZ41">
            <v>7.3893567688020507</v>
          </cell>
          <cell r="DB41">
            <v>9.1566050720842522</v>
          </cell>
          <cell r="DC41">
            <v>9.7710596029893928</v>
          </cell>
          <cell r="DE41">
            <v>0.4</v>
          </cell>
          <cell r="DF41">
            <v>0.5</v>
          </cell>
          <cell r="DH41">
            <v>0.2</v>
          </cell>
          <cell r="DI41">
            <v>0.2</v>
          </cell>
          <cell r="DK41">
            <v>44.399199999999993</v>
          </cell>
          <cell r="DL41">
            <v>46.540399999999998</v>
          </cell>
          <cell r="DN41">
            <v>35.385794392523366</v>
          </cell>
          <cell r="DO41">
            <v>36.445607476635516</v>
          </cell>
          <cell r="DQ41">
            <v>39.959279999999993</v>
          </cell>
          <cell r="DR41">
            <v>41.886359999999996</v>
          </cell>
          <cell r="DT41">
            <v>33.025285691890268</v>
          </cell>
          <cell r="DU41">
            <v>33.637477141995781</v>
          </cell>
          <cell r="DW41">
            <v>39.844038026329009</v>
          </cell>
          <cell r="DX41">
            <v>41.438730660235152</v>
          </cell>
          <cell r="DZ41">
            <v>9.788183421516754</v>
          </cell>
          <cell r="EA41">
            <v>10.260229276895943</v>
          </cell>
          <cell r="EC41">
            <v>7.8011010565527705</v>
          </cell>
          <cell r="ED41">
            <v>8.0347459163658552</v>
          </cell>
          <cell r="EF41">
            <v>8.8093650793650777</v>
          </cell>
          <cell r="EG41">
            <v>9.2342063492063495</v>
          </cell>
          <cell r="EI41">
            <v>7.2807067221980315</v>
          </cell>
          <cell r="EJ41">
            <v>7.4156695639320516</v>
          </cell>
          <cell r="EL41">
            <v>8.78395900051345</v>
          </cell>
          <cell r="EM41">
            <v>9.1355226323269747</v>
          </cell>
          <cell r="EO41">
            <v>2.75</v>
          </cell>
          <cell r="EP41">
            <v>5</v>
          </cell>
          <cell r="ER41">
            <v>0.5</v>
          </cell>
          <cell r="ES41">
            <v>0.5</v>
          </cell>
          <cell r="EU41">
            <v>46.749199999999995</v>
          </cell>
          <cell r="EV41">
            <v>51.040399999999998</v>
          </cell>
          <cell r="EX41">
            <v>35.685794392523363</v>
          </cell>
          <cell r="EY41">
            <v>36.745607476635513</v>
          </cell>
          <cell r="FA41">
            <v>42.074279999999995</v>
          </cell>
          <cell r="FB41">
            <v>45.936360000000001</v>
          </cell>
          <cell r="FD41">
            <v>32.388511498341877</v>
          </cell>
          <cell r="FE41">
            <v>32.001993271028034</v>
          </cell>
          <cell r="FG41">
            <v>41.158016520952664</v>
          </cell>
          <cell r="FH41">
            <v>43.816150015073859</v>
          </cell>
          <cell r="FJ41">
            <v>10.306261022927689</v>
          </cell>
          <cell r="FK41">
            <v>11.252292768959435</v>
          </cell>
          <cell r="FM41">
            <v>7.8672386226903361</v>
          </cell>
          <cell r="FN41">
            <v>8.1008834825034199</v>
          </cell>
          <cell r="FP41">
            <v>9.2756349206349196</v>
          </cell>
          <cell r="FQ41">
            <v>10.127063492063494</v>
          </cell>
          <cell r="FS41">
            <v>7.1403244043963578</v>
          </cell>
          <cell r="FT41">
            <v>7.0551131549885442</v>
          </cell>
          <cell r="FV41">
            <v>9.0736367991518225</v>
          </cell>
          <cell r="FW41">
            <v>9.6596450650515564</v>
          </cell>
          <cell r="GA41">
            <v>48.499199999999995</v>
          </cell>
          <cell r="GB41">
            <v>32.333672788664458</v>
          </cell>
          <cell r="GC41">
            <v>43.649279999999997</v>
          </cell>
          <cell r="GE41">
            <v>46.999199999999995</v>
          </cell>
          <cell r="GF41">
            <v>33.030446982212844</v>
          </cell>
          <cell r="GG41">
            <v>42.299279999999996</v>
          </cell>
          <cell r="GI41">
            <v>44.399199999999993</v>
          </cell>
          <cell r="GJ41">
            <v>33.025285691890268</v>
          </cell>
          <cell r="GK41">
            <v>39.959279999999993</v>
          </cell>
          <cell r="GM41">
            <v>46.749199999999995</v>
          </cell>
          <cell r="GN41">
            <v>32.388511498341877</v>
          </cell>
          <cell r="GO41">
            <v>42.074279999999995</v>
          </cell>
          <cell r="GQ41">
            <v>52.040399999999998</v>
          </cell>
          <cell r="GR41">
            <v>33.811670690382876</v>
          </cell>
          <cell r="GS41">
            <v>46.836359999999999</v>
          </cell>
          <cell r="GU41">
            <v>51.040399999999998</v>
          </cell>
          <cell r="GV41">
            <v>33.518122303286098</v>
          </cell>
          <cell r="GW41">
            <v>45.936360000000001</v>
          </cell>
          <cell r="GY41">
            <v>46.540399999999998</v>
          </cell>
          <cell r="GZ41">
            <v>33.637477141995781</v>
          </cell>
          <cell r="HA41">
            <v>41.886359999999996</v>
          </cell>
          <cell r="HC41">
            <v>51.040399999999998</v>
          </cell>
          <cell r="HD41">
            <v>32.001993271028034</v>
          </cell>
          <cell r="HE41">
            <v>45.936360000000001</v>
          </cell>
          <cell r="HG41">
            <v>50.269799999999996</v>
          </cell>
          <cell r="HH41">
            <v>33.07267173952367</v>
          </cell>
          <cell r="HI41">
            <v>45.242819999999995</v>
          </cell>
          <cell r="HK41">
            <v>49.019799999999996</v>
          </cell>
          <cell r="HL41">
            <v>33.274284642749471</v>
          </cell>
          <cell r="HM41">
            <v>44.117819999999995</v>
          </cell>
          <cell r="HO41">
            <v>45.469799999999992</v>
          </cell>
          <cell r="HP41">
            <v>33.331381416943024</v>
          </cell>
          <cell r="HQ41">
            <v>40.922819999999994</v>
          </cell>
          <cell r="HS41">
            <v>48.894799999999996</v>
          </cell>
          <cell r="HT41">
            <v>32.195252384684956</v>
          </cell>
          <cell r="HU41">
            <v>44.005319999999998</v>
          </cell>
        </row>
        <row r="42">
          <cell r="A42">
            <v>38961</v>
          </cell>
          <cell r="B42">
            <v>4.5279999999999996</v>
          </cell>
          <cell r="C42">
            <v>-2.8000000000000001E-2</v>
          </cell>
          <cell r="D42">
            <v>30</v>
          </cell>
          <cell r="E42">
            <v>20</v>
          </cell>
          <cell r="G42">
            <v>39.891680000000001</v>
          </cell>
          <cell r="H42">
            <v>42.563199999999995</v>
          </cell>
          <cell r="J42">
            <v>30.583114446529077</v>
          </cell>
          <cell r="K42">
            <v>33.131707317073172</v>
          </cell>
          <cell r="M42">
            <v>35.902512000000002</v>
          </cell>
          <cell r="N42">
            <v>38.30688</v>
          </cell>
          <cell r="P42">
            <v>27.036849410881793</v>
          </cell>
          <cell r="Q42">
            <v>29.681592195121954</v>
          </cell>
          <cell r="S42">
            <v>34.720254692516157</v>
          </cell>
          <cell r="T42">
            <v>37.323481842818424</v>
          </cell>
          <cell r="V42">
            <v>8.81</v>
          </cell>
          <cell r="W42">
            <v>9.4</v>
          </cell>
          <cell r="Y42">
            <v>6.7542213883677293</v>
          </cell>
          <cell r="Z42">
            <v>7.3170731707317076</v>
          </cell>
          <cell r="AB42">
            <v>7.9290000000000012</v>
          </cell>
          <cell r="AC42">
            <v>8.4600000000000009</v>
          </cell>
          <cell r="AE42">
            <v>5.9710356472795487</v>
          </cell>
          <cell r="AF42">
            <v>6.5551219512195136</v>
          </cell>
          <cell r="AH42">
            <v>7.6679007713154066</v>
          </cell>
          <cell r="AI42">
            <v>8.2428184281842825</v>
          </cell>
          <cell r="AK42">
            <v>4.5</v>
          </cell>
          <cell r="AL42">
            <v>5</v>
          </cell>
          <cell r="AN42">
            <v>1</v>
          </cell>
          <cell r="AO42">
            <v>2</v>
          </cell>
          <cell r="AQ42">
            <v>44.391680000000001</v>
          </cell>
          <cell r="AR42">
            <v>47.563199999999995</v>
          </cell>
          <cell r="AT42">
            <v>31.583114446529077</v>
          </cell>
          <cell r="AU42">
            <v>35.131707317073172</v>
          </cell>
          <cell r="AW42">
            <v>39.952511999999999</v>
          </cell>
          <cell r="AX42">
            <v>42.80688</v>
          </cell>
          <cell r="AZ42">
            <v>26.003516077548458</v>
          </cell>
          <cell r="BA42">
            <v>30.01492552845529</v>
          </cell>
          <cell r="BC42">
            <v>37.275810248071707</v>
          </cell>
          <cell r="BD42">
            <v>40.65681517615176</v>
          </cell>
          <cell r="BF42">
            <v>9.8038162544169616</v>
          </cell>
          <cell r="BG42">
            <v>10.504240282685512</v>
          </cell>
          <cell r="BI42">
            <v>6.9750694449048325</v>
          </cell>
          <cell r="BJ42">
            <v>7.758769283805913</v>
          </cell>
          <cell r="BL42">
            <v>8.8234346289752654</v>
          </cell>
          <cell r="BM42">
            <v>9.4538162544169619</v>
          </cell>
          <cell r="BO42">
            <v>5.7428259888578754</v>
          </cell>
          <cell r="BP42">
            <v>6.6287379700652149</v>
          </cell>
          <cell r="BR42">
            <v>8.2322902491324452</v>
          </cell>
          <cell r="BS42">
            <v>8.9789786166412906</v>
          </cell>
          <cell r="BU42">
            <v>3</v>
          </cell>
          <cell r="BV42">
            <v>4</v>
          </cell>
          <cell r="BX42">
            <v>1</v>
          </cell>
          <cell r="BY42">
            <v>1.5</v>
          </cell>
          <cell r="CA42">
            <v>42.891680000000001</v>
          </cell>
          <cell r="CB42">
            <v>46.563199999999995</v>
          </cell>
          <cell r="CD42">
            <v>31.583114446529077</v>
          </cell>
          <cell r="CE42">
            <v>34.631707317073172</v>
          </cell>
          <cell r="CG42">
            <v>38.602512000000004</v>
          </cell>
          <cell r="CH42">
            <v>41.906879999999994</v>
          </cell>
          <cell r="CJ42">
            <v>26.903516077548456</v>
          </cell>
          <cell r="CK42">
            <v>29.781592195121959</v>
          </cell>
          <cell r="CM42">
            <v>36.609143581405043</v>
          </cell>
          <cell r="CN42">
            <v>39.934592953929538</v>
          </cell>
          <cell r="CP42">
            <v>9.4725441696113091</v>
          </cell>
          <cell r="CQ42">
            <v>10.283392226148409</v>
          </cell>
          <cell r="CS42">
            <v>6.9750694449048325</v>
          </cell>
          <cell r="CT42">
            <v>7.6483452555373619</v>
          </cell>
          <cell r="CV42">
            <v>8.5252897526501776</v>
          </cell>
          <cell r="CW42">
            <v>9.2550530035335683</v>
          </cell>
          <cell r="CY42">
            <v>5.9415892397412673</v>
          </cell>
          <cell r="CZ42">
            <v>6.5772067568732249</v>
          </cell>
          <cell r="DB42">
            <v>8.0850582114410443</v>
          </cell>
          <cell r="DC42">
            <v>8.8194772424756049</v>
          </cell>
          <cell r="DE42">
            <v>0.4</v>
          </cell>
          <cell r="DF42">
            <v>0.5</v>
          </cell>
          <cell r="DH42">
            <v>0.2</v>
          </cell>
          <cell r="DI42">
            <v>0.2</v>
          </cell>
          <cell r="DK42">
            <v>40.291679999999999</v>
          </cell>
          <cell r="DL42">
            <v>43.063199999999995</v>
          </cell>
          <cell r="DN42">
            <v>30.783114446529076</v>
          </cell>
          <cell r="DO42">
            <v>33.331707317073175</v>
          </cell>
          <cell r="DQ42">
            <v>36.262512000000001</v>
          </cell>
          <cell r="DR42">
            <v>38.756879999999995</v>
          </cell>
          <cell r="DT42">
            <v>27.130182744215123</v>
          </cell>
          <cell r="DU42">
            <v>29.714925528455293</v>
          </cell>
          <cell r="DW42">
            <v>35.009143581405041</v>
          </cell>
          <cell r="DX42">
            <v>37.65681517615176</v>
          </cell>
          <cell r="DZ42">
            <v>8.8983392226148421</v>
          </cell>
          <cell r="EA42">
            <v>9.5104240282685506</v>
          </cell>
          <cell r="EC42">
            <v>6.7983909996751501</v>
          </cell>
          <cell r="ED42">
            <v>7.3612427820391293</v>
          </cell>
          <cell r="EF42">
            <v>8.0085053003533577</v>
          </cell>
          <cell r="EG42">
            <v>8.559381625441695</v>
          </cell>
          <cell r="EI42">
            <v>5.9916481325563442</v>
          </cell>
          <cell r="EJ42">
            <v>6.5624835531040846</v>
          </cell>
          <cell r="EL42">
            <v>7.7317013209816796</v>
          </cell>
          <cell r="EM42">
            <v>8.3164344470299838</v>
          </cell>
          <cell r="EO42">
            <v>2.75</v>
          </cell>
          <cell r="EP42">
            <v>4</v>
          </cell>
          <cell r="ER42">
            <v>0.5</v>
          </cell>
          <cell r="ES42">
            <v>0.5</v>
          </cell>
          <cell r="EU42">
            <v>42.641680000000001</v>
          </cell>
          <cell r="EV42">
            <v>46.563199999999995</v>
          </cell>
          <cell r="EX42">
            <v>31.083114446529077</v>
          </cell>
          <cell r="EY42">
            <v>33.631707317073172</v>
          </cell>
          <cell r="FA42">
            <v>38.377512000000003</v>
          </cell>
          <cell r="FB42">
            <v>41.906879999999994</v>
          </cell>
          <cell r="FD42">
            <v>26.220182744215126</v>
          </cell>
          <cell r="FE42">
            <v>28.114925528455291</v>
          </cell>
          <cell r="FG42">
            <v>36.220254692516157</v>
          </cell>
          <cell r="FH42">
            <v>39.379037398373981</v>
          </cell>
          <cell r="FJ42">
            <v>9.4173321554770322</v>
          </cell>
          <cell r="FK42">
            <v>10.283392226148409</v>
          </cell>
          <cell r="FM42">
            <v>6.8646454166362805</v>
          </cell>
          <cell r="FN42">
            <v>7.4274971990002596</v>
          </cell>
          <cell r="FP42">
            <v>8.4755989399293306</v>
          </cell>
          <cell r="FQ42">
            <v>9.2550530035335683</v>
          </cell>
          <cell r="FS42">
            <v>5.7906764011075813</v>
          </cell>
          <cell r="FT42">
            <v>6.2091266626447208</v>
          </cell>
          <cell r="FV42">
            <v>7.99917285612106</v>
          </cell>
          <cell r="FW42">
            <v>8.69678387773277</v>
          </cell>
          <cell r="GA42">
            <v>44.391680000000001</v>
          </cell>
          <cell r="GB42">
            <v>26.003516077548458</v>
          </cell>
          <cell r="GC42">
            <v>39.952511999999999</v>
          </cell>
          <cell r="GE42">
            <v>42.891680000000001</v>
          </cell>
          <cell r="GF42">
            <v>26.903516077548456</v>
          </cell>
          <cell r="GG42">
            <v>38.602512000000004</v>
          </cell>
          <cell r="GI42">
            <v>40.291679999999999</v>
          </cell>
          <cell r="GJ42">
            <v>27.130182744215123</v>
          </cell>
          <cell r="GK42">
            <v>36.262512000000001</v>
          </cell>
          <cell r="GM42">
            <v>42.641680000000001</v>
          </cell>
          <cell r="GN42">
            <v>26.220182744215126</v>
          </cell>
          <cell r="GO42">
            <v>38.377512000000003</v>
          </cell>
          <cell r="GQ42">
            <v>47.563199999999995</v>
          </cell>
          <cell r="GR42">
            <v>30.01492552845529</v>
          </cell>
          <cell r="GS42">
            <v>42.80688</v>
          </cell>
          <cell r="GU42">
            <v>46.563199999999995</v>
          </cell>
          <cell r="GV42">
            <v>29.781592195121959</v>
          </cell>
          <cell r="GW42">
            <v>41.906879999999994</v>
          </cell>
          <cell r="GY42">
            <v>43.063199999999995</v>
          </cell>
          <cell r="GZ42">
            <v>29.714925528455293</v>
          </cell>
          <cell r="HA42">
            <v>38.756879999999995</v>
          </cell>
          <cell r="HC42">
            <v>46.563199999999995</v>
          </cell>
          <cell r="HD42">
            <v>28.114925528455291</v>
          </cell>
          <cell r="HE42">
            <v>41.906879999999994</v>
          </cell>
          <cell r="HG42">
            <v>45.977440000000001</v>
          </cell>
          <cell r="HH42">
            <v>28.009220803001874</v>
          </cell>
          <cell r="HI42">
            <v>41.379695999999996</v>
          </cell>
          <cell r="HK42">
            <v>44.727440000000001</v>
          </cell>
          <cell r="HL42">
            <v>28.34255413633521</v>
          </cell>
          <cell r="HM42">
            <v>40.254695999999996</v>
          </cell>
          <cell r="HO42">
            <v>41.677439999999997</v>
          </cell>
          <cell r="HP42">
            <v>28.422554136335208</v>
          </cell>
          <cell r="HQ42">
            <v>37.509695999999998</v>
          </cell>
          <cell r="HS42">
            <v>44.602440000000001</v>
          </cell>
          <cell r="HT42">
            <v>27.167554136335209</v>
          </cell>
          <cell r="HU42">
            <v>40.142195999999998</v>
          </cell>
        </row>
        <row r="43">
          <cell r="A43">
            <v>38991</v>
          </cell>
          <cell r="B43">
            <v>4.5279999999999996</v>
          </cell>
          <cell r="C43">
            <v>-2.8000000000000001E-2</v>
          </cell>
          <cell r="D43">
            <v>31</v>
          </cell>
          <cell r="E43">
            <v>22</v>
          </cell>
          <cell r="G43">
            <v>37.401279999999993</v>
          </cell>
          <cell r="H43">
            <v>38.940799999999996</v>
          </cell>
          <cell r="J43">
            <v>28.776074766355141</v>
          </cell>
          <cell r="K43">
            <v>30.045607476635514</v>
          </cell>
          <cell r="M43">
            <v>33.661151999999994</v>
          </cell>
          <cell r="N43">
            <v>35.046720000000001</v>
          </cell>
          <cell r="P43">
            <v>25.939578308109741</v>
          </cell>
          <cell r="Q43">
            <v>27.141735688875492</v>
          </cell>
          <cell r="S43">
            <v>32.856817027434424</v>
          </cell>
          <cell r="T43">
            <v>34.254085659732688</v>
          </cell>
          <cell r="V43">
            <v>8.26</v>
          </cell>
          <cell r="W43">
            <v>8.6</v>
          </cell>
          <cell r="Y43">
            <v>6.3551401869158886</v>
          </cell>
          <cell r="Z43">
            <v>6.6355140186915893</v>
          </cell>
          <cell r="AB43">
            <v>7.4339999999999993</v>
          </cell>
          <cell r="AC43">
            <v>7.7400000000000011</v>
          </cell>
          <cell r="AE43">
            <v>5.7287054567380178</v>
          </cell>
          <cell r="AF43">
            <v>5.9941995779318669</v>
          </cell>
          <cell r="AH43">
            <v>7.2563641845040694</v>
          </cell>
          <cell r="AI43">
            <v>7.564948246407396</v>
          </cell>
          <cell r="AK43">
            <v>3.5</v>
          </cell>
          <cell r="AL43">
            <v>5</v>
          </cell>
          <cell r="AN43">
            <v>1</v>
          </cell>
          <cell r="AO43">
            <v>1.5</v>
          </cell>
          <cell r="AQ43">
            <v>40.901279999999993</v>
          </cell>
          <cell r="AR43">
            <v>43.940799999999996</v>
          </cell>
          <cell r="AT43">
            <v>29.776074766355141</v>
          </cell>
          <cell r="AU43">
            <v>31.545607476635514</v>
          </cell>
          <cell r="AW43">
            <v>36.811151999999993</v>
          </cell>
          <cell r="AX43">
            <v>39.546720000000001</v>
          </cell>
          <cell r="AZ43">
            <v>25.69119121133555</v>
          </cell>
          <cell r="BA43">
            <v>26.899800205004524</v>
          </cell>
          <cell r="BC43">
            <v>35.039612726359159</v>
          </cell>
          <cell r="BD43">
            <v>37.409999638227312</v>
          </cell>
          <cell r="BF43">
            <v>9.0329681978798586</v>
          </cell>
          <cell r="BG43">
            <v>9.7042402826855128</v>
          </cell>
          <cell r="BI43">
            <v>6.5759882434529908</v>
          </cell>
          <cell r="BJ43">
            <v>6.9667861034972427</v>
          </cell>
          <cell r="BL43">
            <v>8.1296713780918726</v>
          </cell>
          <cell r="BM43">
            <v>8.7338162544169613</v>
          </cell>
          <cell r="BO43">
            <v>5.6738496491465442</v>
          </cell>
          <cell r="BP43">
            <v>5.9407685965116004</v>
          </cell>
          <cell r="BR43">
            <v>7.7384303724291437</v>
          </cell>
          <cell r="BS43">
            <v>8.2619257151562095</v>
          </cell>
          <cell r="BU43">
            <v>3</v>
          </cell>
          <cell r="BV43">
            <v>4</v>
          </cell>
          <cell r="BX43">
            <v>1</v>
          </cell>
          <cell r="BY43">
            <v>1.5</v>
          </cell>
          <cell r="CA43">
            <v>40.401279999999993</v>
          </cell>
          <cell r="CB43">
            <v>42.940799999999996</v>
          </cell>
          <cell r="CD43">
            <v>29.776074766355141</v>
          </cell>
          <cell r="CE43">
            <v>31.545607476635514</v>
          </cell>
          <cell r="CG43">
            <v>36.361151999999997</v>
          </cell>
          <cell r="CH43">
            <v>38.646719999999995</v>
          </cell>
          <cell r="CJ43">
            <v>25.952481533916192</v>
          </cell>
          <cell r="CK43">
            <v>27.422380850165816</v>
          </cell>
          <cell r="CM43">
            <v>34.803053586574208</v>
          </cell>
          <cell r="CN43">
            <v>36.936881358657416</v>
          </cell>
          <cell r="CP43">
            <v>8.9225441696113066</v>
          </cell>
          <cell r="CQ43">
            <v>9.4833922261484105</v>
          </cell>
          <cell r="CS43">
            <v>6.5759882434529908</v>
          </cell>
          <cell r="CT43">
            <v>6.9667861034972427</v>
          </cell>
          <cell r="CV43">
            <v>8.0302897526501766</v>
          </cell>
          <cell r="CW43">
            <v>8.5350530035335694</v>
          </cell>
          <cell r="CY43">
            <v>5.731555109080432</v>
          </cell>
          <cell r="CZ43">
            <v>6.0561795163793768</v>
          </cell>
          <cell r="DB43">
            <v>7.6861867461515487</v>
          </cell>
          <cell r="DC43">
            <v>8.1574384626010197</v>
          </cell>
          <cell r="DE43">
            <v>0.4</v>
          </cell>
          <cell r="DF43">
            <v>0.5</v>
          </cell>
          <cell r="DH43">
            <v>0.2</v>
          </cell>
          <cell r="DI43">
            <v>0.2</v>
          </cell>
          <cell r="DK43">
            <v>37.801279999999991</v>
          </cell>
          <cell r="DL43">
            <v>39.440799999999996</v>
          </cell>
          <cell r="DN43">
            <v>28.97607476635514</v>
          </cell>
          <cell r="DO43">
            <v>30.245607476635513</v>
          </cell>
          <cell r="DQ43">
            <v>34.021151999999994</v>
          </cell>
          <cell r="DR43">
            <v>35.496719999999996</v>
          </cell>
          <cell r="DT43">
            <v>26.046675082303292</v>
          </cell>
          <cell r="DU43">
            <v>27.196574398552912</v>
          </cell>
          <cell r="DW43">
            <v>33.151440683348405</v>
          </cell>
          <cell r="DX43">
            <v>34.596021143603657</v>
          </cell>
          <cell r="DZ43">
            <v>8.3483392226148396</v>
          </cell>
          <cell r="EA43">
            <v>8.7104240282685517</v>
          </cell>
          <cell r="EC43">
            <v>6.3993097982233085</v>
          </cell>
          <cell r="ED43">
            <v>6.6796836299990101</v>
          </cell>
          <cell r="EF43">
            <v>7.5135053003533558</v>
          </cell>
          <cell r="EG43">
            <v>7.8393816254416961</v>
          </cell>
          <cell r="EI43">
            <v>5.7523575711800561</v>
          </cell>
          <cell r="EJ43">
            <v>6.0063106003871276</v>
          </cell>
          <cell r="EL43">
            <v>7.3214312463225282</v>
          </cell>
          <cell r="EM43">
            <v>7.6404640334813738</v>
          </cell>
          <cell r="EO43">
            <v>2.75</v>
          </cell>
          <cell r="EP43">
            <v>4</v>
          </cell>
          <cell r="ER43">
            <v>0.5</v>
          </cell>
          <cell r="ES43">
            <v>0.5</v>
          </cell>
          <cell r="EU43">
            <v>40.151279999999993</v>
          </cell>
          <cell r="EV43">
            <v>42.940799999999996</v>
          </cell>
          <cell r="EX43">
            <v>29.276074766355141</v>
          </cell>
          <cell r="EY43">
            <v>30.545607476635514</v>
          </cell>
          <cell r="FA43">
            <v>36.136151999999996</v>
          </cell>
          <cell r="FB43">
            <v>38.646719999999995</v>
          </cell>
          <cell r="FD43">
            <v>25.292804114561356</v>
          </cell>
          <cell r="FE43">
            <v>25.841735688875492</v>
          </cell>
          <cell r="FG43">
            <v>34.42133315646668</v>
          </cell>
          <cell r="FH43">
            <v>36.409999638227312</v>
          </cell>
          <cell r="FJ43">
            <v>8.8673321554770315</v>
          </cell>
          <cell r="FK43">
            <v>9.4833922261484105</v>
          </cell>
          <cell r="FM43">
            <v>6.4655642151844397</v>
          </cell>
          <cell r="FN43">
            <v>6.7459380469601404</v>
          </cell>
          <cell r="FP43">
            <v>7.9805989399293287</v>
          </cell>
          <cell r="FQ43">
            <v>8.5350530035335694</v>
          </cell>
          <cell r="FS43">
            <v>5.585866633074505</v>
          </cell>
          <cell r="FT43">
            <v>5.7070971044336343</v>
          </cell>
          <cell r="FV43">
            <v>7.6018845310217937</v>
          </cell>
          <cell r="FW43">
            <v>8.0410776586191073</v>
          </cell>
          <cell r="GA43">
            <v>40.901279999999993</v>
          </cell>
          <cell r="GB43">
            <v>25.69119121133555</v>
          </cell>
          <cell r="GC43">
            <v>36.811151999999993</v>
          </cell>
          <cell r="GE43">
            <v>40.401279999999993</v>
          </cell>
          <cell r="GF43">
            <v>25.952481533916192</v>
          </cell>
          <cell r="GG43">
            <v>36.361151999999997</v>
          </cell>
          <cell r="GI43">
            <v>37.801279999999991</v>
          </cell>
          <cell r="GJ43">
            <v>26.046675082303292</v>
          </cell>
          <cell r="GK43">
            <v>34.021151999999994</v>
          </cell>
          <cell r="GM43">
            <v>40.151279999999993</v>
          </cell>
          <cell r="GN43">
            <v>25.292804114561356</v>
          </cell>
          <cell r="GO43">
            <v>36.136151999999996</v>
          </cell>
          <cell r="GQ43">
            <v>43.940799999999996</v>
          </cell>
          <cell r="GR43">
            <v>26.899800205004524</v>
          </cell>
          <cell r="GS43">
            <v>39.546720000000001</v>
          </cell>
          <cell r="GU43">
            <v>42.940799999999996</v>
          </cell>
          <cell r="GV43">
            <v>27.422380850165816</v>
          </cell>
          <cell r="GW43">
            <v>38.646719999999995</v>
          </cell>
          <cell r="GY43">
            <v>39.440799999999996</v>
          </cell>
          <cell r="GZ43">
            <v>27.196574398552912</v>
          </cell>
          <cell r="HA43">
            <v>35.496719999999996</v>
          </cell>
          <cell r="HC43">
            <v>42.940799999999996</v>
          </cell>
          <cell r="HD43">
            <v>25.841735688875492</v>
          </cell>
          <cell r="HE43">
            <v>38.646719999999995</v>
          </cell>
          <cell r="HG43">
            <v>42.421039999999991</v>
          </cell>
          <cell r="HH43">
            <v>26.295495708170037</v>
          </cell>
          <cell r="HI43">
            <v>38.178935999999993</v>
          </cell>
          <cell r="HK43">
            <v>41.671039999999991</v>
          </cell>
          <cell r="HL43">
            <v>26.687431192041004</v>
          </cell>
          <cell r="HM43">
            <v>37.503935999999996</v>
          </cell>
          <cell r="HO43">
            <v>38.621039999999994</v>
          </cell>
          <cell r="HP43">
            <v>26.621624740428103</v>
          </cell>
          <cell r="HQ43">
            <v>34.758935999999991</v>
          </cell>
          <cell r="HS43">
            <v>41.546039999999991</v>
          </cell>
          <cell r="HT43">
            <v>25.567269901718426</v>
          </cell>
          <cell r="HU43">
            <v>37.391435999999999</v>
          </cell>
        </row>
        <row r="44">
          <cell r="A44">
            <v>39022</v>
          </cell>
          <cell r="B44">
            <v>4.6879999999999997</v>
          </cell>
          <cell r="C44">
            <v>-2.8000000000000001E-2</v>
          </cell>
          <cell r="D44">
            <v>30</v>
          </cell>
          <cell r="E44">
            <v>21</v>
          </cell>
          <cell r="G44">
            <v>37.879039999999996</v>
          </cell>
          <cell r="H44">
            <v>39.379199999999997</v>
          </cell>
          <cell r="J44">
            <v>29.139305301645336</v>
          </cell>
          <cell r="K44">
            <v>30.424862888482632</v>
          </cell>
          <cell r="M44">
            <v>34.091135999999999</v>
          </cell>
          <cell r="N44">
            <v>35.441279999999999</v>
          </cell>
          <cell r="P44">
            <v>26.168206882632539</v>
          </cell>
          <cell r="Q44">
            <v>27.41501262157221</v>
          </cell>
          <cell r="S44">
            <v>33.217848160877509</v>
          </cell>
          <cell r="T44">
            <v>34.603553540524068</v>
          </cell>
          <cell r="V44">
            <v>8.08</v>
          </cell>
          <cell r="W44">
            <v>8.4</v>
          </cell>
          <cell r="Y44">
            <v>6.2157221206581355</v>
          </cell>
          <cell r="Z44">
            <v>6.4899451553930536</v>
          </cell>
          <cell r="AB44">
            <v>7.2720000000000002</v>
          </cell>
          <cell r="AC44">
            <v>7.5600000000000005</v>
          </cell>
          <cell r="AE44">
            <v>5.5819553930530166</v>
          </cell>
          <cell r="AF44">
            <v>5.8479122486288846</v>
          </cell>
          <cell r="AH44">
            <v>7.0857184643510047</v>
          </cell>
          <cell r="AI44">
            <v>7.3813040828762944</v>
          </cell>
          <cell r="AK44">
            <v>3.5</v>
          </cell>
          <cell r="AL44">
            <v>4</v>
          </cell>
          <cell r="AN44">
            <v>1</v>
          </cell>
          <cell r="AO44">
            <v>1.5</v>
          </cell>
          <cell r="AQ44">
            <v>41.379039999999996</v>
          </cell>
          <cell r="AR44">
            <v>43.379199999999997</v>
          </cell>
          <cell r="AT44">
            <v>30.139305301645336</v>
          </cell>
          <cell r="AU44">
            <v>31.924862888482632</v>
          </cell>
          <cell r="AW44">
            <v>37.241135999999997</v>
          </cell>
          <cell r="AX44">
            <v>39.04128</v>
          </cell>
          <cell r="AZ44">
            <v>25.87820688263254</v>
          </cell>
          <cell r="BA44">
            <v>27.655012621572208</v>
          </cell>
          <cell r="BC44">
            <v>35.38451482754418</v>
          </cell>
          <cell r="BD44">
            <v>37.270220207190739</v>
          </cell>
          <cell r="BF44">
            <v>8.8265870307167233</v>
          </cell>
          <cell r="BG44">
            <v>9.2532423208191119</v>
          </cell>
          <cell r="BI44">
            <v>6.4290327008629138</v>
          </cell>
          <cell r="BJ44">
            <v>6.8099110257002202</v>
          </cell>
          <cell r="BL44">
            <v>7.9439283276450512</v>
          </cell>
          <cell r="BM44">
            <v>8.3279180887372011</v>
          </cell>
          <cell r="BO44">
            <v>5.5200953247936306</v>
          </cell>
          <cell r="BP44">
            <v>5.899106787878031</v>
          </cell>
          <cell r="BR44">
            <v>7.5478913881280256</v>
          </cell>
          <cell r="BS44">
            <v>7.9501322967557044</v>
          </cell>
          <cell r="BU44">
            <v>1.5</v>
          </cell>
          <cell r="BV44">
            <v>3.75</v>
          </cell>
          <cell r="BX44">
            <v>1</v>
          </cell>
          <cell r="BY44">
            <v>1.5</v>
          </cell>
          <cell r="CA44">
            <v>39.379039999999996</v>
          </cell>
          <cell r="CB44">
            <v>43.129199999999997</v>
          </cell>
          <cell r="CD44">
            <v>30.139305301645336</v>
          </cell>
          <cell r="CE44">
            <v>31.924862888482632</v>
          </cell>
          <cell r="CG44">
            <v>35.441136</v>
          </cell>
          <cell r="CH44">
            <v>38.816279999999999</v>
          </cell>
          <cell r="CJ44">
            <v>26.958206882632535</v>
          </cell>
          <cell r="CK44">
            <v>27.79001262157221</v>
          </cell>
          <cell r="CM44">
            <v>34.451181494210843</v>
          </cell>
          <cell r="CN44">
            <v>37.153553540524072</v>
          </cell>
          <cell r="CP44">
            <v>8.3999658703071667</v>
          </cell>
          <cell r="CQ44">
            <v>9.1999146757679178</v>
          </cell>
          <cell r="CS44">
            <v>6.4290327008629138</v>
          </cell>
          <cell r="CT44">
            <v>6.8099110257002202</v>
          </cell>
          <cell r="CV44">
            <v>7.5599692832764509</v>
          </cell>
          <cell r="CW44">
            <v>8.2799232081911267</v>
          </cell>
          <cell r="CY44">
            <v>5.7504707514147899</v>
          </cell>
          <cell r="CZ44">
            <v>5.9279037162056767</v>
          </cell>
          <cell r="DB44">
            <v>7.3488015132702316</v>
          </cell>
          <cell r="DC44">
            <v>7.9252460623984797</v>
          </cell>
          <cell r="DE44">
            <v>0.4</v>
          </cell>
          <cell r="DF44">
            <v>0.5</v>
          </cell>
          <cell r="DH44">
            <v>0.2</v>
          </cell>
          <cell r="DI44">
            <v>0.2</v>
          </cell>
          <cell r="DK44">
            <v>38.279039999999995</v>
          </cell>
          <cell r="DL44">
            <v>39.879199999999997</v>
          </cell>
          <cell r="DN44">
            <v>29.339305301645336</v>
          </cell>
          <cell r="DO44">
            <v>30.624862888482632</v>
          </cell>
          <cell r="DQ44">
            <v>34.451135999999998</v>
          </cell>
          <cell r="DR44">
            <v>35.891280000000002</v>
          </cell>
          <cell r="DT44">
            <v>26.272206882632535</v>
          </cell>
          <cell r="DU44">
            <v>27.465012621572214</v>
          </cell>
          <cell r="DW44">
            <v>33.511181494210845</v>
          </cell>
          <cell r="DX44">
            <v>34.943553540524071</v>
          </cell>
          <cell r="DZ44">
            <v>8.165324232081911</v>
          </cell>
          <cell r="EA44">
            <v>8.5066552901023886</v>
          </cell>
          <cell r="EC44">
            <v>6.2583842366990909</v>
          </cell>
          <cell r="ED44">
            <v>6.5326072714340091</v>
          </cell>
          <cell r="EF44">
            <v>7.3487918088737203</v>
          </cell>
          <cell r="EG44">
            <v>7.655989761092151</v>
          </cell>
          <cell r="EI44">
            <v>5.6041396933943126</v>
          </cell>
          <cell r="EJ44">
            <v>5.8585777776391241</v>
          </cell>
          <cell r="EL44">
            <v>7.1482895678777405</v>
          </cell>
          <cell r="EM44">
            <v>7.4538296801459198</v>
          </cell>
          <cell r="EO44">
            <v>1.25</v>
          </cell>
          <cell r="EP44">
            <v>3.5</v>
          </cell>
          <cell r="ER44">
            <v>0.5</v>
          </cell>
          <cell r="ES44">
            <v>0.5</v>
          </cell>
          <cell r="EU44">
            <v>39.129039999999996</v>
          </cell>
          <cell r="EV44">
            <v>42.879199999999997</v>
          </cell>
          <cell r="EX44">
            <v>29.639305301645336</v>
          </cell>
          <cell r="EY44">
            <v>30.924862888482632</v>
          </cell>
          <cell r="FA44">
            <v>35.216135999999999</v>
          </cell>
          <cell r="FB44">
            <v>38.591279999999998</v>
          </cell>
          <cell r="FD44">
            <v>26.293206882632539</v>
          </cell>
          <cell r="FE44">
            <v>26.325012621572213</v>
          </cell>
          <cell r="FG44">
            <v>34.06784816087751</v>
          </cell>
          <cell r="FH44">
            <v>36.503553540524074</v>
          </cell>
          <cell r="FJ44">
            <v>8.3466382252559725</v>
          </cell>
          <cell r="FK44">
            <v>9.1465870307167236</v>
          </cell>
          <cell r="FM44">
            <v>6.3223774107605246</v>
          </cell>
          <cell r="FN44">
            <v>6.5966004454954428</v>
          </cell>
          <cell r="FP44">
            <v>7.5119744027303756</v>
          </cell>
          <cell r="FQ44">
            <v>8.2319283276450506</v>
          </cell>
          <cell r="FS44">
            <v>5.6086192155786136</v>
          </cell>
          <cell r="FT44">
            <v>5.6154037162056776</v>
          </cell>
          <cell r="FV44">
            <v>7.2670324575250662</v>
          </cell>
          <cell r="FW44">
            <v>7.7865941852653746</v>
          </cell>
          <cell r="GA44">
            <v>41.379039999999996</v>
          </cell>
          <cell r="GB44">
            <v>25.87820688263254</v>
          </cell>
          <cell r="GC44">
            <v>37.241135999999997</v>
          </cell>
          <cell r="GE44">
            <v>39.379039999999996</v>
          </cell>
          <cell r="GF44">
            <v>26.958206882632535</v>
          </cell>
          <cell r="GG44">
            <v>35.441136</v>
          </cell>
          <cell r="GI44">
            <v>38.279039999999995</v>
          </cell>
          <cell r="GJ44">
            <v>26.272206882632535</v>
          </cell>
          <cell r="GK44">
            <v>34.451135999999998</v>
          </cell>
          <cell r="GM44">
            <v>39.129039999999996</v>
          </cell>
          <cell r="GN44">
            <v>26.293206882632539</v>
          </cell>
          <cell r="GO44">
            <v>35.216135999999999</v>
          </cell>
          <cell r="GQ44">
            <v>43.379199999999997</v>
          </cell>
          <cell r="GR44">
            <v>27.655012621572208</v>
          </cell>
          <cell r="GS44">
            <v>39.04128</v>
          </cell>
          <cell r="GU44">
            <v>43.129199999999997</v>
          </cell>
          <cell r="GV44">
            <v>27.79001262157221</v>
          </cell>
          <cell r="GW44">
            <v>38.816279999999999</v>
          </cell>
          <cell r="GY44">
            <v>39.879199999999997</v>
          </cell>
          <cell r="GZ44">
            <v>27.465012621572214</v>
          </cell>
          <cell r="HA44">
            <v>35.891280000000002</v>
          </cell>
          <cell r="HC44">
            <v>42.879199999999997</v>
          </cell>
          <cell r="HD44">
            <v>26.325012621572213</v>
          </cell>
          <cell r="HE44">
            <v>38.591279999999998</v>
          </cell>
          <cell r="HG44">
            <v>42.37912</v>
          </cell>
          <cell r="HH44">
            <v>26.766609752102376</v>
          </cell>
          <cell r="HI44">
            <v>38.141207999999999</v>
          </cell>
          <cell r="HK44">
            <v>41.25412</v>
          </cell>
          <cell r="HL44">
            <v>27.37410975210237</v>
          </cell>
          <cell r="HM44">
            <v>37.128708000000003</v>
          </cell>
          <cell r="HO44">
            <v>39.079119999999996</v>
          </cell>
          <cell r="HP44">
            <v>26.868609752102373</v>
          </cell>
          <cell r="HQ44">
            <v>35.171208</v>
          </cell>
          <cell r="HS44">
            <v>41.00412</v>
          </cell>
          <cell r="HT44">
            <v>26.309109752102376</v>
          </cell>
          <cell r="HU44">
            <v>36.903707999999995</v>
          </cell>
        </row>
        <row r="45">
          <cell r="A45">
            <v>39052</v>
          </cell>
          <cell r="B45">
            <v>4.883</v>
          </cell>
          <cell r="C45">
            <v>-2.8000000000000001E-2</v>
          </cell>
          <cell r="D45">
            <v>31</v>
          </cell>
          <cell r="E45">
            <v>20</v>
          </cell>
          <cell r="G45">
            <v>39.090205724508053</v>
          </cell>
          <cell r="H45">
            <v>41.017200000000003</v>
          </cell>
          <cell r="J45">
            <v>29.699821109123434</v>
          </cell>
          <cell r="K45">
            <v>31.010107334525941</v>
          </cell>
          <cell r="M45">
            <v>35.181185152057246</v>
          </cell>
          <cell r="N45">
            <v>36.915480000000002</v>
          </cell>
          <cell r="P45">
            <v>25.809820820589756</v>
          </cell>
          <cell r="Q45">
            <v>26.819197700963706</v>
          </cell>
          <cell r="S45">
            <v>33.738696212514668</v>
          </cell>
          <cell r="T45">
            <v>35.31423321214919</v>
          </cell>
          <cell r="V45">
            <v>8.005366726296959</v>
          </cell>
          <cell r="W45">
            <v>8.4</v>
          </cell>
          <cell r="Y45">
            <v>6.0822898032200357</v>
          </cell>
          <cell r="Z45">
            <v>6.3506261180679786</v>
          </cell>
          <cell r="AB45">
            <v>7.2048300536672629</v>
          </cell>
          <cell r="AC45">
            <v>7.5600000000000005</v>
          </cell>
          <cell r="AE45">
            <v>5.2856483351607118</v>
          </cell>
          <cell r="AF45">
            <v>5.4923607825033187</v>
          </cell>
          <cell r="AH45">
            <v>6.9094196626079603</v>
          </cell>
          <cell r="AI45">
            <v>7.2320772500817512</v>
          </cell>
          <cell r="AK45">
            <v>3.5</v>
          </cell>
          <cell r="AL45">
            <v>4</v>
          </cell>
          <cell r="AN45">
            <v>1</v>
          </cell>
          <cell r="AO45">
            <v>1.5</v>
          </cell>
          <cell r="AQ45">
            <v>42.590205724508053</v>
          </cell>
          <cell r="AR45">
            <v>45.017200000000003</v>
          </cell>
          <cell r="AT45">
            <v>30.699821109123434</v>
          </cell>
          <cell r="AU45">
            <v>32.510107334525941</v>
          </cell>
          <cell r="AW45">
            <v>38.331185152057252</v>
          </cell>
          <cell r="AX45">
            <v>40.515480000000004</v>
          </cell>
          <cell r="AZ45">
            <v>25.284014368976852</v>
          </cell>
          <cell r="BA45">
            <v>26.828875120318543</v>
          </cell>
          <cell r="BC45">
            <v>35.813965029718972</v>
          </cell>
          <cell r="BD45">
            <v>37.889502029353494</v>
          </cell>
          <cell r="BF45">
            <v>8.7221392022338833</v>
          </cell>
          <cell r="BG45">
            <v>9.2191685439279141</v>
          </cell>
          <cell r="BI45">
            <v>6.2870819392020136</v>
          </cell>
          <cell r="BJ45">
            <v>6.657814322040946</v>
          </cell>
          <cell r="BL45">
            <v>7.8499252820104957</v>
          </cell>
          <cell r="BM45">
            <v>8.2972516895351234</v>
          </cell>
          <cell r="BO45">
            <v>5.1779673088218008</v>
          </cell>
          <cell r="BP45">
            <v>5.4943426418837893</v>
          </cell>
          <cell r="BR45">
            <v>7.3344183964200225</v>
          </cell>
          <cell r="BS45">
            <v>7.7594720518848028</v>
          </cell>
          <cell r="BU45">
            <v>1.5</v>
          </cell>
          <cell r="BV45">
            <v>3.75</v>
          </cell>
          <cell r="BX45">
            <v>1</v>
          </cell>
          <cell r="BY45">
            <v>1.5</v>
          </cell>
          <cell r="CA45">
            <v>40.590205724508053</v>
          </cell>
          <cell r="CB45">
            <v>44.767200000000003</v>
          </cell>
          <cell r="CD45">
            <v>30.699821109123434</v>
          </cell>
          <cell r="CE45">
            <v>32.510107334525941</v>
          </cell>
          <cell r="CG45">
            <v>36.531185152057247</v>
          </cell>
          <cell r="CH45">
            <v>40.290480000000002</v>
          </cell>
          <cell r="CJ45">
            <v>26.561433723815561</v>
          </cell>
          <cell r="CK45">
            <v>26.988552539673382</v>
          </cell>
          <cell r="CM45">
            <v>34.953749975955525</v>
          </cell>
          <cell r="CN45">
            <v>37.781975147633062</v>
          </cell>
          <cell r="CP45">
            <v>8.3125549302699273</v>
          </cell>
          <cell r="CQ45">
            <v>9.1679705099324185</v>
          </cell>
          <cell r="CS45">
            <v>6.2870819392020136</v>
          </cell>
          <cell r="CT45">
            <v>6.657814322040946</v>
          </cell>
          <cell r="CV45">
            <v>7.4812994372429342</v>
          </cell>
          <cell r="CW45">
            <v>8.2511734589391779</v>
          </cell>
          <cell r="CY45">
            <v>5.4395727470439406</v>
          </cell>
          <cell r="CZ45">
            <v>5.5270433216615569</v>
          </cell>
          <cell r="DB45">
            <v>7.1582531181559546</v>
          </cell>
          <cell r="DC45">
            <v>7.7374513921017947</v>
          </cell>
          <cell r="DE45">
            <v>0.4</v>
          </cell>
          <cell r="DF45">
            <v>0.5</v>
          </cell>
          <cell r="DH45">
            <v>0.2</v>
          </cell>
          <cell r="DI45">
            <v>0.2</v>
          </cell>
          <cell r="DK45">
            <v>39.490205724508051</v>
          </cell>
          <cell r="DL45">
            <v>41.517200000000003</v>
          </cell>
          <cell r="DN45">
            <v>29.899821109123433</v>
          </cell>
          <cell r="DO45">
            <v>31.21010733452594</v>
          </cell>
          <cell r="DQ45">
            <v>35.541185152057245</v>
          </cell>
          <cell r="DR45">
            <v>37.365480000000005</v>
          </cell>
          <cell r="DT45">
            <v>25.896272433492982</v>
          </cell>
          <cell r="DU45">
            <v>26.84177834612499</v>
          </cell>
          <cell r="DW45">
            <v>34.024717717891008</v>
          </cell>
          <cell r="DX45">
            <v>35.643265470213706</v>
          </cell>
          <cell r="DZ45">
            <v>8.0872835806897498</v>
          </cell>
          <cell r="EA45">
            <v>8.5023960679909898</v>
          </cell>
          <cell r="EC45">
            <v>6.1232482304164311</v>
          </cell>
          <cell r="ED45">
            <v>6.391584545264374</v>
          </cell>
          <cell r="EF45">
            <v>7.278555222620775</v>
          </cell>
          <cell r="EG45">
            <v>7.6521564611918915</v>
          </cell>
          <cell r="EI45">
            <v>5.3033529456262505</v>
          </cell>
          <cell r="EJ45">
            <v>5.4969851210577492</v>
          </cell>
          <cell r="EL45">
            <v>6.9679946176307617</v>
          </cell>
          <cell r="EM45">
            <v>7.2994604690177569</v>
          </cell>
          <cell r="EO45">
            <v>1.25</v>
          </cell>
          <cell r="EP45">
            <v>3.5</v>
          </cell>
          <cell r="ER45">
            <v>0.5</v>
          </cell>
          <cell r="ES45">
            <v>0.5</v>
          </cell>
          <cell r="EU45">
            <v>40.340205724508053</v>
          </cell>
          <cell r="EV45">
            <v>44.517200000000003</v>
          </cell>
          <cell r="EX45">
            <v>30.199821109123434</v>
          </cell>
          <cell r="EY45">
            <v>31.510107334525941</v>
          </cell>
          <cell r="FA45">
            <v>36.306185152057246</v>
          </cell>
          <cell r="FB45">
            <v>40.065480000000001</v>
          </cell>
          <cell r="FD45">
            <v>25.866272433492984</v>
          </cell>
          <cell r="FE45">
            <v>25.438552539673385</v>
          </cell>
          <cell r="FG45">
            <v>34.561276857675956</v>
          </cell>
          <cell r="FH45">
            <v>37.104555792794358</v>
          </cell>
          <cell r="FJ45">
            <v>8.2613568962744317</v>
          </cell>
          <cell r="FK45">
            <v>9.1167724759369246</v>
          </cell>
          <cell r="FM45">
            <v>6.1846858712110251</v>
          </cell>
          <cell r="FN45">
            <v>6.453022186058968</v>
          </cell>
          <cell r="FP45">
            <v>7.4352212066469887</v>
          </cell>
          <cell r="FQ45">
            <v>8.2050952283432323</v>
          </cell>
          <cell r="FS45">
            <v>5.2972091815467914</v>
          </cell>
          <cell r="FT45">
            <v>5.209615510889491</v>
          </cell>
          <cell r="FV45">
            <v>7.0778777099479742</v>
          </cell>
          <cell r="FW45">
            <v>7.598721235468842</v>
          </cell>
          <cell r="GA45">
            <v>42.590205724508053</v>
          </cell>
          <cell r="GB45">
            <v>25.284014368976852</v>
          </cell>
          <cell r="GC45">
            <v>38.331185152057252</v>
          </cell>
          <cell r="GE45">
            <v>40.590205724508053</v>
          </cell>
          <cell r="GF45">
            <v>26.561433723815561</v>
          </cell>
          <cell r="GG45">
            <v>36.531185152057247</v>
          </cell>
          <cell r="GI45">
            <v>39.490205724508051</v>
          </cell>
          <cell r="GJ45">
            <v>25.896272433492982</v>
          </cell>
          <cell r="GK45">
            <v>35.541185152057245</v>
          </cell>
          <cell r="GM45">
            <v>40.340205724508053</v>
          </cell>
          <cell r="GN45">
            <v>25.866272433492984</v>
          </cell>
          <cell r="GO45">
            <v>36.306185152057246</v>
          </cell>
          <cell r="GQ45">
            <v>45.017200000000003</v>
          </cell>
          <cell r="GR45">
            <v>26.828875120318543</v>
          </cell>
          <cell r="GS45">
            <v>40.515480000000004</v>
          </cell>
          <cell r="GU45">
            <v>44.767200000000003</v>
          </cell>
          <cell r="GV45">
            <v>26.988552539673382</v>
          </cell>
          <cell r="GW45">
            <v>40.290480000000002</v>
          </cell>
          <cell r="GY45">
            <v>41.517200000000003</v>
          </cell>
          <cell r="GZ45">
            <v>26.84177834612499</v>
          </cell>
          <cell r="HA45">
            <v>37.365480000000005</v>
          </cell>
          <cell r="HC45">
            <v>44.517200000000003</v>
          </cell>
          <cell r="HD45">
            <v>25.438552539673385</v>
          </cell>
          <cell r="HE45">
            <v>40.065480000000001</v>
          </cell>
          <cell r="HG45">
            <v>43.803702862254028</v>
          </cell>
          <cell r="HH45">
            <v>26.056444744647699</v>
          </cell>
          <cell r="HI45">
            <v>39.423332576028628</v>
          </cell>
          <cell r="HK45">
            <v>42.678702862254028</v>
          </cell>
          <cell r="HL45">
            <v>26.774993131744473</v>
          </cell>
          <cell r="HM45">
            <v>38.410832576028625</v>
          </cell>
          <cell r="HO45">
            <v>40.50370286225403</v>
          </cell>
          <cell r="HP45">
            <v>26.369025389808986</v>
          </cell>
          <cell r="HQ45">
            <v>36.453332576028629</v>
          </cell>
          <cell r="HS45">
            <v>42.428702862254028</v>
          </cell>
          <cell r="HT45">
            <v>25.652412486583184</v>
          </cell>
          <cell r="HU45">
            <v>38.185832576028623</v>
          </cell>
        </row>
        <row r="47">
          <cell r="A47" t="str">
            <v>Summer 03</v>
          </cell>
          <cell r="B47">
            <v>5.0350000000000001</v>
          </cell>
          <cell r="G47">
            <v>51</v>
          </cell>
          <cell r="H47">
            <v>53</v>
          </cell>
          <cell r="J47">
            <v>37.259</v>
          </cell>
          <cell r="K47">
            <v>38.265999999999998</v>
          </cell>
          <cell r="M47">
            <v>45.9</v>
          </cell>
          <cell r="N47">
            <v>47.7</v>
          </cell>
          <cell r="P47">
            <v>31.684161290322582</v>
          </cell>
          <cell r="Q47">
            <v>32.179548387096766</v>
          </cell>
          <cell r="S47">
            <v>43.464612903225806</v>
          </cell>
          <cell r="T47">
            <v>44.920064516129031</v>
          </cell>
          <cell r="V47">
            <v>10.12909632571996</v>
          </cell>
          <cell r="W47">
            <v>10.526315789473683</v>
          </cell>
          <cell r="Y47">
            <v>7.4</v>
          </cell>
          <cell r="Z47">
            <v>7.6</v>
          </cell>
          <cell r="AB47">
            <v>9.1161866931479629</v>
          </cell>
          <cell r="AC47">
            <v>9.4736842105263168</v>
          </cell>
          <cell r="AE47">
            <v>6.2927827786142165</v>
          </cell>
          <cell r="AF47">
            <v>6.3911714770797943</v>
          </cell>
          <cell r="AH47">
            <v>8.6324951148412712</v>
          </cell>
          <cell r="AI47">
            <v>8.9215619694397272</v>
          </cell>
          <cell r="AK47">
            <v>3</v>
          </cell>
          <cell r="AL47">
            <v>4</v>
          </cell>
          <cell r="AN47">
            <v>1</v>
          </cell>
          <cell r="AO47">
            <v>2</v>
          </cell>
          <cell r="AQ47">
            <v>54</v>
          </cell>
          <cell r="AR47">
            <v>57</v>
          </cell>
          <cell r="AT47">
            <v>38.259</v>
          </cell>
          <cell r="AU47">
            <v>40.265999999999998</v>
          </cell>
          <cell r="AW47">
            <v>48.6</v>
          </cell>
          <cell r="AX47">
            <v>51.300000000000004</v>
          </cell>
          <cell r="AZ47">
            <v>31.587387096774197</v>
          </cell>
          <cell r="BA47">
            <v>33.147290322580638</v>
          </cell>
          <cell r="BC47">
            <v>45.367838709677414</v>
          </cell>
          <cell r="BD47">
            <v>47.82329032258064</v>
          </cell>
          <cell r="BF47">
            <v>10.724925521350546</v>
          </cell>
          <cell r="BG47">
            <v>11.320754716981131</v>
          </cell>
          <cell r="BI47">
            <v>7.598609731876862</v>
          </cell>
          <cell r="BJ47">
            <v>7.9972194637537237</v>
          </cell>
          <cell r="BL47">
            <v>9.6524329692154911</v>
          </cell>
          <cell r="BM47">
            <v>10.188679245283019</v>
          </cell>
          <cell r="BO47">
            <v>6.2735624819809725</v>
          </cell>
          <cell r="BP47">
            <v>6.5833744434122421</v>
          </cell>
          <cell r="BR47">
            <v>9.0104942819617495</v>
          </cell>
          <cell r="BS47">
            <v>9.498170868437068</v>
          </cell>
          <cell r="BU47">
            <v>3.75</v>
          </cell>
          <cell r="BV47">
            <v>4.25</v>
          </cell>
          <cell r="BX47">
            <v>1</v>
          </cell>
          <cell r="BY47">
            <v>1.5</v>
          </cell>
          <cell r="CA47">
            <v>54.75</v>
          </cell>
          <cell r="CB47">
            <v>57.25</v>
          </cell>
          <cell r="CD47">
            <v>38.259</v>
          </cell>
          <cell r="CE47">
            <v>39.765999999999998</v>
          </cell>
          <cell r="CG47">
            <v>49.274999999999999</v>
          </cell>
          <cell r="CH47">
            <v>51.524999999999999</v>
          </cell>
          <cell r="CJ47">
            <v>31.151903225806453</v>
          </cell>
          <cell r="CK47">
            <v>32.179548387096766</v>
          </cell>
          <cell r="CM47">
            <v>45.706548387096774</v>
          </cell>
          <cell r="CN47">
            <v>47.661999999999999</v>
          </cell>
          <cell r="CP47">
            <v>10.873882820258192</v>
          </cell>
          <cell r="CQ47">
            <v>11.370407149950347</v>
          </cell>
          <cell r="CS47">
            <v>7.598609731876862</v>
          </cell>
          <cell r="CT47">
            <v>7.8979145978152925</v>
          </cell>
          <cell r="CV47">
            <v>9.7864945382323736</v>
          </cell>
          <cell r="CW47">
            <v>10.233366434955313</v>
          </cell>
          <cell r="CY47">
            <v>6.1870711471313706</v>
          </cell>
          <cell r="CZ47">
            <v>6.3911714770797943</v>
          </cell>
          <cell r="DB47">
            <v>9.0777653201781074</v>
          </cell>
          <cell r="DC47">
            <v>9.4661370407149938</v>
          </cell>
          <cell r="DE47">
            <v>0.35</v>
          </cell>
          <cell r="DF47">
            <v>0.35</v>
          </cell>
          <cell r="DH47">
            <v>0.2</v>
          </cell>
          <cell r="DI47">
            <v>0.2</v>
          </cell>
          <cell r="DK47">
            <v>51.35</v>
          </cell>
          <cell r="DL47">
            <v>53.35</v>
          </cell>
          <cell r="DN47">
            <v>37.459000000000003</v>
          </cell>
          <cell r="DO47">
            <v>38.466000000000001</v>
          </cell>
          <cell r="DQ47">
            <v>46.215000000000003</v>
          </cell>
          <cell r="DR47">
            <v>48.015000000000001</v>
          </cell>
          <cell r="DT47">
            <v>31.809967741935484</v>
          </cell>
          <cell r="DU47">
            <v>32.305354838709682</v>
          </cell>
          <cell r="DW47">
            <v>43.732354838709682</v>
          </cell>
          <cell r="DX47">
            <v>45.187806451612907</v>
          </cell>
          <cell r="DZ47">
            <v>10.198609731876862</v>
          </cell>
          <cell r="EA47">
            <v>10.595829195630586</v>
          </cell>
          <cell r="EC47">
            <v>7.4397219463753732</v>
          </cell>
          <cell r="ED47">
            <v>7.6397219463753725</v>
          </cell>
          <cell r="EF47">
            <v>9.1787487586891761</v>
          </cell>
          <cell r="EG47">
            <v>9.5362462760675264</v>
          </cell>
          <cell r="EI47">
            <v>6.3177691642374345</v>
          </cell>
          <cell r="EJ47">
            <v>6.4161578627030149</v>
          </cell>
          <cell r="EL47">
            <v>8.6856712688599167</v>
          </cell>
          <cell r="EM47">
            <v>8.9747381234583727</v>
          </cell>
          <cell r="EO47">
            <v>3.5</v>
          </cell>
          <cell r="EP47">
            <v>4</v>
          </cell>
          <cell r="ER47">
            <v>0.5</v>
          </cell>
          <cell r="ES47">
            <v>0.5</v>
          </cell>
          <cell r="EU47">
            <v>54.5</v>
          </cell>
          <cell r="EV47">
            <v>57</v>
          </cell>
          <cell r="EX47">
            <v>37.759</v>
          </cell>
          <cell r="EY47">
            <v>38.765999999999998</v>
          </cell>
          <cell r="FA47">
            <v>49.050000000000004</v>
          </cell>
          <cell r="FB47">
            <v>51.300000000000004</v>
          </cell>
          <cell r="FD47">
            <v>30.474483870967742</v>
          </cell>
          <cell r="FE47">
            <v>30.679548387096769</v>
          </cell>
          <cell r="FG47">
            <v>45.319451612903222</v>
          </cell>
          <cell r="FH47">
            <v>47.000709677419351</v>
          </cell>
          <cell r="FJ47">
            <v>10.824230387288976</v>
          </cell>
          <cell r="FK47">
            <v>11.320754716981131</v>
          </cell>
          <cell r="FM47">
            <v>7.4993048659384307</v>
          </cell>
          <cell r="FN47">
            <v>7.69930486593843</v>
          </cell>
          <cell r="FP47">
            <v>9.74180734856008</v>
          </cell>
          <cell r="FQ47">
            <v>10.188679245283019</v>
          </cell>
          <cell r="FS47">
            <v>6.0525290706986574</v>
          </cell>
          <cell r="FT47">
            <v>6.0932568792645023</v>
          </cell>
          <cell r="FV47">
            <v>9.000884133645128</v>
          </cell>
          <cell r="FW47">
            <v>9.3347983470544893</v>
          </cell>
        </row>
        <row r="48">
          <cell r="A48" t="str">
            <v>2003 Q4</v>
          </cell>
          <cell r="B48">
            <v>5.13</v>
          </cell>
          <cell r="G48">
            <v>41.377833333333335</v>
          </cell>
          <cell r="H48">
            <v>42.228666666666669</v>
          </cell>
          <cell r="J48">
            <v>32.229694704049848</v>
          </cell>
          <cell r="K48">
            <v>33.280829587986766</v>
          </cell>
          <cell r="M48">
            <v>37.240050000000004</v>
          </cell>
          <cell r="N48">
            <v>38.005800000000001</v>
          </cell>
          <cell r="P48">
            <v>29.171348744849762</v>
          </cell>
          <cell r="Q48">
            <v>30.392031092604665</v>
          </cell>
          <cell r="S48">
            <v>36.466281791891383</v>
          </cell>
          <cell r="T48">
            <v>37.423322000999647</v>
          </cell>
          <cell r="V48">
            <v>8.0666666666666664</v>
          </cell>
          <cell r="W48">
            <v>8.2333333333333325</v>
          </cell>
          <cell r="Y48">
            <v>6.2850467289719631</v>
          </cell>
          <cell r="Z48">
            <v>6.4920284307175402</v>
          </cell>
          <cell r="AB48">
            <v>7.2600000000000007</v>
          </cell>
          <cell r="AC48">
            <v>7.41</v>
          </cell>
          <cell r="AE48">
            <v>5.6909525675811485</v>
          </cell>
          <cell r="AF48">
            <v>5.9316583334798096</v>
          </cell>
          <cell r="AH48">
            <v>7.1107822776047067</v>
          </cell>
          <cell r="AI48">
            <v>7.2987917264526487</v>
          </cell>
          <cell r="AK48">
            <v>2.8333333333333335</v>
          </cell>
          <cell r="AL48">
            <v>4.333333333333333</v>
          </cell>
          <cell r="AN48">
            <v>1</v>
          </cell>
          <cell r="AO48">
            <v>1.5</v>
          </cell>
          <cell r="AQ48">
            <v>44.211166666666664</v>
          </cell>
          <cell r="AR48">
            <v>46.562000000000005</v>
          </cell>
          <cell r="AT48">
            <v>33.229694704049848</v>
          </cell>
          <cell r="AU48">
            <v>34.780829587986766</v>
          </cell>
          <cell r="AW48">
            <v>39.790050000000001</v>
          </cell>
          <cell r="AX48">
            <v>41.905800000000006</v>
          </cell>
          <cell r="AZ48">
            <v>29.221384587143671</v>
          </cell>
          <cell r="BA48">
            <v>30.456117114110043</v>
          </cell>
          <cell r="BC48">
            <v>38.314071517100459</v>
          </cell>
          <cell r="BD48">
            <v>40.246500017726049</v>
          </cell>
          <cell r="BF48">
            <v>8.6213203447134017</v>
          </cell>
          <cell r="BG48">
            <v>9.0825597459451348</v>
          </cell>
          <cell r="BI48">
            <v>6.4802768293926727</v>
          </cell>
          <cell r="BJ48">
            <v>6.7848735813486059</v>
          </cell>
          <cell r="BL48">
            <v>7.7591883102420622</v>
          </cell>
          <cell r="BM48">
            <v>8.1743037713506226</v>
          </cell>
          <cell r="BO48">
            <v>5.7003491048796091</v>
          </cell>
          <cell r="BP48">
            <v>5.9431797264526764</v>
          </cell>
          <cell r="BR48">
            <v>7.4723988311969292</v>
          </cell>
          <cell r="BS48">
            <v>7.8517607046188447</v>
          </cell>
          <cell r="BU48">
            <v>2</v>
          </cell>
          <cell r="BV48">
            <v>4.166666666666667</v>
          </cell>
          <cell r="BX48">
            <v>1</v>
          </cell>
          <cell r="BY48">
            <v>1.5</v>
          </cell>
          <cell r="CA48">
            <v>43.377833333333335</v>
          </cell>
          <cell r="CB48">
            <v>46.395333333333333</v>
          </cell>
          <cell r="CD48">
            <v>33.229694704049848</v>
          </cell>
          <cell r="CE48">
            <v>34.780829587986766</v>
          </cell>
          <cell r="CG48">
            <v>39.040050000000001</v>
          </cell>
          <cell r="CH48">
            <v>41.755800000000001</v>
          </cell>
          <cell r="CJ48">
            <v>29.746707167788831</v>
          </cell>
          <cell r="CK48">
            <v>30.554665501206813</v>
          </cell>
          <cell r="CM48">
            <v>37.953079880302369</v>
          </cell>
          <cell r="CN48">
            <v>40.171888309243371</v>
          </cell>
          <cell r="CP48">
            <v>8.4643928167827198</v>
          </cell>
          <cell r="CQ48">
            <v>9.0508287235721987</v>
          </cell>
          <cell r="CS48">
            <v>6.4802768293926727</v>
          </cell>
          <cell r="CT48">
            <v>6.7848735813486059</v>
          </cell>
          <cell r="CV48">
            <v>7.6179535351044452</v>
          </cell>
          <cell r="CW48">
            <v>8.1457458512149774</v>
          </cell>
          <cell r="CY48">
            <v>5.7999350531806604</v>
          </cell>
          <cell r="CZ48">
            <v>5.9619896848494989</v>
          </cell>
          <cell r="DB48">
            <v>7.404664163799084</v>
          </cell>
          <cell r="DC48">
            <v>7.8375733409616357</v>
          </cell>
          <cell r="DE48">
            <v>0.34999999999999992</v>
          </cell>
          <cell r="DF48">
            <v>0.34999999999999992</v>
          </cell>
          <cell r="DH48">
            <v>0.20000000000000004</v>
          </cell>
          <cell r="DI48">
            <v>0.20000000000000004</v>
          </cell>
          <cell r="DK48">
            <v>41.727833333333336</v>
          </cell>
          <cell r="DL48">
            <v>42.57866666666667</v>
          </cell>
          <cell r="DN48">
            <v>32.429694704049844</v>
          </cell>
          <cell r="DO48">
            <v>33.480829587986769</v>
          </cell>
          <cell r="DQ48">
            <v>37.555050000000001</v>
          </cell>
          <cell r="DR48">
            <v>38.320799999999998</v>
          </cell>
          <cell r="DT48">
            <v>29.301194622985971</v>
          </cell>
          <cell r="DU48">
            <v>30.521876970740873</v>
          </cell>
          <cell r="DW48">
            <v>36.735779999776689</v>
          </cell>
          <cell r="DX48">
            <v>37.692820208884953</v>
          </cell>
          <cell r="DZ48">
            <v>8.1349972018139152</v>
          </cell>
          <cell r="EA48">
            <v>8.301663868480583</v>
          </cell>
          <cell r="EC48">
            <v>6.3240927490561054</v>
          </cell>
          <cell r="ED48">
            <v>6.5310744508016834</v>
          </cell>
          <cell r="EF48">
            <v>7.321497481632524</v>
          </cell>
          <cell r="EG48">
            <v>7.4714974816325244</v>
          </cell>
          <cell r="EI48">
            <v>5.7163303166675457</v>
          </cell>
          <cell r="EJ48">
            <v>5.9570360825662094</v>
          </cell>
          <cell r="EL48">
            <v>7.1634085812101631</v>
          </cell>
          <cell r="EM48">
            <v>7.3514180300581051</v>
          </cell>
          <cell r="EO48">
            <v>1.75</v>
          </cell>
          <cell r="EP48">
            <v>3.9</v>
          </cell>
          <cell r="ER48">
            <v>0.5</v>
          </cell>
          <cell r="ES48">
            <v>0.5</v>
          </cell>
          <cell r="EU48">
            <v>43.127833333333335</v>
          </cell>
          <cell r="EV48">
            <v>46.128666666666675</v>
          </cell>
          <cell r="EX48">
            <v>32.729694704049848</v>
          </cell>
          <cell r="EY48">
            <v>33.780829587986766</v>
          </cell>
          <cell r="FA48">
            <v>38.815050000000006</v>
          </cell>
          <cell r="FB48">
            <v>41.515800000000006</v>
          </cell>
          <cell r="FD48">
            <v>29.078947311158004</v>
          </cell>
          <cell r="FE48">
            <v>29.081178046009683</v>
          </cell>
          <cell r="FG48">
            <v>37.568910226777881</v>
          </cell>
          <cell r="FH48">
            <v>39.508005394070132</v>
          </cell>
          <cell r="FJ48">
            <v>8.4155852916775427</v>
          </cell>
          <cell r="FK48">
            <v>8.9976371046839549</v>
          </cell>
          <cell r="FM48">
            <v>6.3826617791823184</v>
          </cell>
          <cell r="FN48">
            <v>6.5896434809278945</v>
          </cell>
          <cell r="FP48">
            <v>7.5740267625097877</v>
          </cell>
          <cell r="FQ48">
            <v>8.0978733942155596</v>
          </cell>
          <cell r="FS48">
            <v>5.6696350071061348</v>
          </cell>
          <cell r="FT48">
            <v>5.6750556509448975</v>
          </cell>
          <cell r="FV48">
            <v>7.3296829194575848</v>
          </cell>
          <cell r="FW48">
            <v>7.7074731613987275</v>
          </cell>
        </row>
      </sheetData>
      <sheetData sheetId="2"/>
      <sheetData sheetId="3"/>
      <sheetData sheetId="4"/>
      <sheetData sheetId="5"/>
      <sheetData sheetId="6"/>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ing"/>
      <sheetName val="Value Multiple"/>
    </sheetNames>
    <sheetDataSet>
      <sheetData sheetId="0" refreshError="1"/>
      <sheetData sheetId="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1999"/>
      <sheetName val="Operating Rest. 1999"/>
      <sheetName val="2002"/>
      <sheetName val="Sheet2"/>
      <sheetName val="Demos"/>
      <sheetName val="lookup"/>
      <sheetName val="Offer_Value"/>
      <sheetName val="95 Sales"/>
      <sheetName val="96 Sales"/>
      <sheetName val="Total Franchise 1999"/>
      <sheetName val="Sheet1"/>
      <sheetName val="Detail"/>
      <sheetName val="Finance Assumptions"/>
      <sheetName val="PwrMarket"/>
      <sheetName val="Promos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s"/>
      <sheetName val="oshOwned"/>
      <sheetName val="oshLeased"/>
      <sheetName val="oshLease Summary"/>
      <sheetName val="oshGround Lease Summary"/>
      <sheetName val="oshOwned Summary"/>
      <sheetName val="KMART"/>
      <sheetName val="Sheet1"/>
      <sheetName val="Summary"/>
      <sheetName val="RCN Model"/>
      <sheetName val="CSI Summary"/>
      <sheetName val="Cost per Sq Ft by type"/>
      <sheetName val="CIP"/>
      <sheetName val="LM Trend Table"/>
      <sheetName val="EY Depreciation"/>
      <sheetName val="locations"/>
      <sheetName val="OSH"/>
      <sheetName val="Canada"/>
      <sheetName val="FLS Data "/>
      <sheetName val="De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B17" t="str">
            <v>G</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Terminal"/>
      <sheetName val="Pipeline"/>
      <sheetName val="Capital Costs"/>
      <sheetName val="Investment &amp; Returns"/>
      <sheetName val="Cases"/>
      <sheetName val="Questions"/>
      <sheetName val="Sheet1"/>
    </sheetNames>
    <sheetDataSet>
      <sheetData sheetId="0">
        <row r="6">
          <cell r="N6">
            <v>0</v>
          </cell>
        </row>
      </sheetData>
      <sheetData sheetId="1"/>
      <sheetData sheetId="2"/>
      <sheetData sheetId="3"/>
      <sheetData sheetId="4"/>
      <sheetData sheetId="5"/>
      <sheetData sheetId="6"/>
      <sheetData sheetId="7"/>
      <sheetData sheetId="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ummary"/>
      <sheetName val="USPG Cap Ex"/>
      <sheetName val="Inputs"/>
      <sheetName val="FCM Scenarios"/>
      <sheetName val="Financial Summary"/>
      <sheetName val="Hedge Inputs"/>
      <sheetName val="Hedge Wiring"/>
      <sheetName val="Debt Summary"/>
      <sheetName val="Financial Statements"/>
      <sheetName val="Financing"/>
      <sheetName val="Emissions Allowances"/>
      <sheetName val="Allowance Summary"/>
      <sheetName val="TFS Price Curves"/>
      <sheetName val="Portfolio Summary"/>
      <sheetName val="WC Assumptions"/>
      <sheetName val="Reductions"/>
      <sheetName val="Fixed Costs - Bank"/>
      <sheetName val="Fixed Costs - Management"/>
      <sheetName val="LR_Projections"/>
      <sheetName val="Mystic Dev"/>
      <sheetName val="Mystic I"/>
      <sheetName val="Fore River (2)"/>
      <sheetName val="Recon"/>
      <sheetName val="COMBINED USPG EST"/>
      <sheetName val="Dispatch Assumptions"/>
      <sheetName val="Sheet3"/>
      <sheetName val="Plants In&gt;&gt;"/>
      <sheetName val="EBITDA Buildup Roadmap"/>
      <sheetName val="Fore River"/>
      <sheetName val="Mystic 8"/>
      <sheetName val="Mystic 9"/>
      <sheetName val="Mystic Jet"/>
      <sheetName val="Mystic 7"/>
      <sheetName val="&lt;&lt;Plants In"/>
      <sheetName val="BackEnd"/>
      <sheetName val="Assumptions"/>
      <sheetName val="Demos"/>
    </sheetNames>
    <sheetDataSet>
      <sheetData sheetId="0"/>
      <sheetData sheetId="1"/>
      <sheetData sheetId="2"/>
      <sheetData sheetId="3"/>
      <sheetData sheetId="4"/>
      <sheetData sheetId="5"/>
      <sheetData sheetId="6">
        <row r="2">
          <cell r="B2" t="str">
            <v>Merchant Only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7">
          <cell r="D7" t="str">
            <v>Fore River</v>
          </cell>
        </row>
        <row r="8">
          <cell r="D8" t="str">
            <v>Mystic 8</v>
          </cell>
        </row>
        <row r="9">
          <cell r="D9" t="str">
            <v>Mystic 9</v>
          </cell>
        </row>
        <row r="10">
          <cell r="D10" t="str">
            <v>Mystic Jet</v>
          </cell>
        </row>
        <row r="11">
          <cell r="D11" t="str">
            <v>Mystic 7</v>
          </cell>
        </row>
      </sheetData>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tellite Acq Comps"/>
      <sheetName val="Rankings"/>
      <sheetName val="Debt_Inputs"/>
      <sheetName val="HYComps"/>
      <sheetName val="112 - Conso IS FY04b detail"/>
      <sheetName val="200 - Levlad IS"/>
      <sheetName val="211 - FY03 Levlad monthly"/>
      <sheetName val="220 (a) - Detailed GM"/>
      <sheetName val="221 - Detailed COGS"/>
      <sheetName val="223 - Detailed Admi exp."/>
      <sheetName val="224 - Detailed R&amp;D exp."/>
      <sheetName val="230 - Source Charts"/>
      <sheetName val="310 - FY02 Arbonne monthly"/>
      <sheetName val="311 - FY03 Arbonne 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ySheet"/>
      <sheetName val="Summary"/>
      <sheetName val="Annual Summary"/>
      <sheetName val="Model"/>
      <sheetName val="Valuation Summary"/>
      <sheetName val="DCF"/>
      <sheetName val="NOL Valuation"/>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ata Quality"/>
      <sheetName val="Currency"/>
      <sheetName val="Eng &amp; Labor Indices"/>
      <sheetName val="SPMI Pg1"/>
      <sheetName val="SPMI Pg2"/>
      <sheetName val="SPMI Pg3"/>
      <sheetName val="SPMI Pg4"/>
      <sheetName val="SPMI Pg5"/>
      <sheetName val="SPMI Pg6"/>
      <sheetName val="SPMI Pg7"/>
      <sheetName val="SPMI Pg8"/>
      <sheetName val="SPMI Pg9"/>
      <sheetName val="SPMI Pg10"/>
      <sheetName val="SPMI Pg11"/>
      <sheetName val="SPMI Pg12"/>
      <sheetName val="SPMI Pg13"/>
      <sheetName val="Escalation"/>
      <sheetName val="Eng Rate Summary (Primary)"/>
      <sheetName val="Eng Rate Summary (Secondary)"/>
      <sheetName val="Eng Notes"/>
      <sheetName val="Onshore Rate Summary (Std)"/>
      <sheetName val="Onshore Rate Summary (Remote)"/>
      <sheetName val="Onshore Const. Notes"/>
      <sheetName val="Topsides Sum"/>
      <sheetName val="Substructure Sum"/>
      <sheetName val="Fab Notes"/>
      <sheetName val="Delivery Charges"/>
      <sheetName val="Taxes"/>
      <sheetName val="Delivery Time"/>
      <sheetName val="KABOB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t="str">
            <v>2Q08</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Tableau Doc"/>
      <sheetName val="Notionnel-juridique"/>
      <sheetName val="A1 - Income Statement"/>
      <sheetName val="ww-1 capital allocation"/>
      <sheetName val="Contact List"/>
      <sheetName val="member database"/>
      <sheetName val="FAB별"/>
      <sheetName val="Assumptions"/>
      <sheetName val="Equity"/>
      <sheetName val="Workpaper Index"/>
      <sheetName val="Companies"/>
      <sheetName val="Data"/>
      <sheetName val="Pickwick Report"/>
      <sheetName val="Model"/>
      <sheetName val="Core Allocation"/>
      <sheetName val="Transaction Inputs"/>
      <sheetName val="SEC_855_CALC"/>
      <sheetName val="General Inputs"/>
      <sheetName val="BS allocation - December"/>
      <sheetName val="SUM"/>
      <sheetName val="AccDil"/>
      <sheetName val="Cash"/>
      <sheetName val="Marge"/>
      <sheetName val="Footnotes"/>
      <sheetName val="shtLookup"/>
      <sheetName val="MFG Capital"/>
      <sheetName val="Deltek-Upload"/>
      <sheetName val="E-YTD"/>
      <sheetName val="2005"/>
      <sheetName val="Dalton"/>
      <sheetName val="Bloomberg Comp"/>
      <sheetName val="Share Price Data"/>
      <sheetName val="DIVPEP II - US$"/>
      <sheetName val="A4.3d- 6mth ave"/>
      <sheetName val="LONG PUTS"/>
      <sheetName val="Q1 2013 Admin Fee"/>
      <sheetName val="Memo's"/>
      <sheetName val="PR Volume Mac"/>
      <sheetName val="Caricom Local Volume Mac"/>
      <sheetName val="314 A"/>
      <sheetName val="owssvr"/>
      <sheetName val="Fund II - Add-on Piedmont Call"/>
      <sheetName val="P2"/>
      <sheetName val="P1"/>
      <sheetName val="DP - FFS Monthly Performance"/>
      <sheetName val=""/>
      <sheetName val="ACQ397SM"/>
      <sheetName val="P-1"/>
      <sheetName val="Occ and Rate"/>
      <sheetName val="Sheet1"/>
      <sheetName val="Sheet2"/>
      <sheetName val="HQ, FM and Mobilisation Costs"/>
      <sheetName val="STEPS Payable"/>
      <sheetName val="STEPS Receivable"/>
      <sheetName val="Treasury Transactions"/>
      <sheetName val="Codes"/>
      <sheetName val="TaxonomyManagerReport"/>
      <sheetName val="JPM Fund List"/>
      <sheetName val="ALL FORMS"/>
      <sheetName val="Drop down options"/>
      <sheetName val="Pass Query"/>
      <sheetName val="Status list"/>
      <sheetName val="price"/>
      <sheetName val="Agent statement"/>
      <sheetName val="Database"/>
      <sheetName val="Definitions"/>
      <sheetName val="K-1 Status 5.5.16 for LOOKUP"/>
      <sheetName val="Summary quarterly P&amp;L"/>
      <sheetName val="F"/>
      <sheetName val="Inputs"/>
      <sheetName val="K1DB"/>
      <sheetName val="Menu"/>
      <sheetName val="Description Bank"/>
      <sheetName val="Assum"/>
      <sheetName val="Lists"/>
      <sheetName val="National Comps"/>
      <sheetName val="A.6 Line 16 Foreign Transac."/>
      <sheetName val="MARKS.xls - Inputs"/>
      <sheetName val="Country Codes"/>
      <sheetName val="1.SC II Main TIS"/>
      <sheetName val="1.SC II Main TIS Q4"/>
      <sheetName val="PFIC Summary"/>
      <sheetName val="Recipient and WHA Status Codes"/>
      <sheetName val="Other drop down options"/>
      <sheetName val="Exemption Codes"/>
    </sheetNames>
    <sheetDataSet>
      <sheetData sheetId="0">
        <row r="12">
          <cell r="B12">
            <v>0.49</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tion"/>
      <sheetName val="Cover"/>
      <sheetName val="Sheet1"/>
      <sheetName val="CapX"/>
      <sheetName val="Addendum"/>
      <sheetName val="Annual"/>
      <sheetName val="Annual recon"/>
      <sheetName val="growth charts"/>
      <sheetName val="Annual (2)"/>
      <sheetName val="EPS by Qtr"/>
      <sheetName val="CapEx Detail"/>
      <sheetName val="CapEx Summary"/>
      <sheetName val="ROCE"/>
      <sheetName val="SVA"/>
      <sheetName val="Monthly"/>
      <sheetName val="Distribution"/>
      <sheetName val="Monthly 2002"/>
      <sheetName val="Monthly 2002 (small)"/>
      <sheetName val="Data"/>
      <sheetName val="SQL"/>
      <sheetName val="Case2 Returns"/>
      <sheetName val="Link"/>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Configuration"/>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s>
    <sheetDataSet>
      <sheetData sheetId="0" refreshError="1">
        <row r="2">
          <cell r="AG2" t="str">
            <v>Waltz</v>
          </cell>
        </row>
        <row r="12">
          <cell r="Y12">
            <v>5000</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6">
          <cell r="I6" t="str">
            <v xml:space="preserve">Fiscal Year Ended December 31,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ollup&gt;&gt;&gt;&gt; "/>
      <sheetName val="Rollup Graph"/>
      <sheetName val="Rollup"/>
      <sheetName val="Proforma&gt;&gt;&gt;&gt;"/>
      <sheetName val="Proforma Template"/>
      <sheetName val="Contra Costa  6"/>
      <sheetName val="Contra Costa  7"/>
      <sheetName val="Pittsburg  5"/>
      <sheetName val="Pittsburg  6"/>
      <sheetName val="Potrero  3"/>
      <sheetName val="Potrero  3-4"/>
      <sheetName val="Potrero  4-6"/>
      <sheetName val="Marthas Vineyard  Diesels"/>
      <sheetName val="Kendall  Expansion"/>
      <sheetName val="Kendall  Jets"/>
      <sheetName val="Canal  1"/>
      <sheetName val="Canal  2"/>
      <sheetName val="Wyman  4"/>
      <sheetName val="Lovett  3"/>
      <sheetName val="Lovett  4"/>
      <sheetName val="Bowline  1"/>
      <sheetName val="Bowline  2"/>
      <sheetName val="Grahamsville_"/>
      <sheetName val="Hillburn Turb"/>
      <sheetName val="Mongaup  1-4"/>
      <sheetName val="Rio  1-2"/>
      <sheetName val="Shoemaker Turb"/>
      <sheetName val="Swinging Bridge  1-2"/>
      <sheetName val="Dickerson  1-3"/>
      <sheetName val="Dickerson  CT (1)"/>
      <sheetName val="Dickerson CTs  (2-3)"/>
      <sheetName val="Potomac River Station  1-2"/>
      <sheetName val="Potomac River Station  3-5"/>
      <sheetName val="Chalk Point  1-2"/>
      <sheetName val="Chalk Point  3-4"/>
      <sheetName val="Chalk Point CTs  (1-2)"/>
      <sheetName val="Chalk Point CTs  (3-6)"/>
      <sheetName val="Morgantown  1-2"/>
      <sheetName val="Morgantown CTs  (1-2)"/>
      <sheetName val="Morgantown CTs  (3-6)"/>
      <sheetName val="Prosym Results&gt;&gt;&gt;&gt; "/>
      <sheetName val="Contra Costa 6"/>
      <sheetName val="Contra Costa 7"/>
      <sheetName val="Pittsburg 5"/>
      <sheetName val="Pittsburg 6"/>
      <sheetName val="Potrero 3"/>
      <sheetName val="Potrero 4-6"/>
      <sheetName val="Marthas Vineyard Diesels"/>
      <sheetName val="Kendall Expansion"/>
      <sheetName val="Kendall Jets"/>
      <sheetName val="Canal 1"/>
      <sheetName val="Canal 2"/>
      <sheetName val="Wyman 4"/>
      <sheetName val="Lovett 3"/>
      <sheetName val="Lovett 4"/>
      <sheetName val="Lovett 5"/>
      <sheetName val="Bowline 1"/>
      <sheetName val="Bowline 2"/>
      <sheetName val="Grahamsville"/>
      <sheetName val="Hillburn Turbine"/>
      <sheetName val="Mongaup 1-4"/>
      <sheetName val="Rio 1-2"/>
      <sheetName val="Shoemaker Turb."/>
      <sheetName val="Swinging Bridge 1-2"/>
      <sheetName val="Dickerson 1-3"/>
      <sheetName val="Dickerson CT (1)"/>
      <sheetName val="Dickerson CTs (2-3)"/>
      <sheetName val="Potomac River Station 1-2"/>
      <sheetName val="Potomac River Station 3-5"/>
      <sheetName val="Chalk Point 1-2"/>
      <sheetName val="Chalk Point 3-4"/>
      <sheetName val="Chalk Point CTs (1-2)"/>
      <sheetName val="Chalk Point CTs (3-6)"/>
      <sheetName val="Morgantown 1-2"/>
      <sheetName val="Morgantown CTs (1-2)"/>
      <sheetName val="Morgantown CTs (3-6)"/>
      <sheetName val="Bosque Units 1-2 SC"/>
      <sheetName val="Bosque Units 3-4 CCGT"/>
      <sheetName val="Shady Hills"/>
      <sheetName val="Sugar Creek"/>
      <sheetName val="West Georgia (SCGT)"/>
      <sheetName val="Zeeland, MI CC"/>
      <sheetName val="Zeeland, MI CT"/>
      <sheetName val="APEX I"/>
      <sheetName val="All plants"/>
      <sheetName val="CBM-proj"/>
      <sheetName val="lbo-sum"/>
    </sheetNames>
    <sheetDataSet>
      <sheetData sheetId="0">
        <row r="12">
          <cell r="A12" t="str">
            <v>CS</v>
          </cell>
          <cell r="B12" t="str">
            <v>$000/MW</v>
          </cell>
          <cell r="C12">
            <v>25</v>
          </cell>
          <cell r="G12">
            <v>25</v>
          </cell>
          <cell r="H12">
            <v>25.55</v>
          </cell>
          <cell r="I12">
            <v>26.112100000000002</v>
          </cell>
          <cell r="J12">
            <v>26.686566200000001</v>
          </cell>
          <cell r="K12">
            <v>27.273670656400004</v>
          </cell>
          <cell r="L12">
            <v>27.873691410840806</v>
          </cell>
          <cell r="M12">
            <v>28.486912621879306</v>
          </cell>
          <cell r="N12">
            <v>29.113624699560649</v>
          </cell>
          <cell r="O12">
            <v>29.754124442950985</v>
          </cell>
          <cell r="P12">
            <v>30.408715180695907</v>
          </cell>
          <cell r="Q12">
            <v>31.077706914671218</v>
          </cell>
          <cell r="R12">
            <v>31.761416466793985</v>
          </cell>
          <cell r="S12">
            <v>32.460167629063456</v>
          </cell>
          <cell r="T12">
            <v>33.174291316902853</v>
          </cell>
          <cell r="U12">
            <v>33.904125725874714</v>
          </cell>
          <cell r="V12">
            <v>34.650016491843957</v>
          </cell>
          <cell r="W12">
            <v>35.412316854664525</v>
          </cell>
          <cell r="X12">
            <v>36.191387825467146</v>
          </cell>
          <cell r="Y12">
            <v>36.987598357627427</v>
          </cell>
        </row>
        <row r="13">
          <cell r="A13" t="str">
            <v>CU</v>
          </cell>
          <cell r="B13" t="str">
            <v>$000/MW</v>
          </cell>
          <cell r="C13">
            <v>20</v>
          </cell>
          <cell r="G13">
            <v>20</v>
          </cell>
          <cell r="H13">
            <v>20.440000000000001</v>
          </cell>
          <cell r="I13">
            <v>20.889680000000002</v>
          </cell>
          <cell r="J13">
            <v>21.349252960000001</v>
          </cell>
          <cell r="K13">
            <v>21.818936525120002</v>
          </cell>
          <cell r="L13">
            <v>22.298953128672643</v>
          </cell>
          <cell r="M13">
            <v>22.789530097503441</v>
          </cell>
          <cell r="N13">
            <v>23.290899759648518</v>
          </cell>
          <cell r="O13">
            <v>23.803299554360787</v>
          </cell>
          <cell r="P13">
            <v>24.326972144556724</v>
          </cell>
          <cell r="Q13">
            <v>24.862165531736974</v>
          </cell>
          <cell r="R13">
            <v>25.409133173435187</v>
          </cell>
          <cell r="S13">
            <v>25.968134103250762</v>
          </cell>
          <cell r="T13">
            <v>26.539433053522281</v>
          </cell>
          <cell r="U13">
            <v>27.123300580699773</v>
          </cell>
          <cell r="V13">
            <v>27.720013193475168</v>
          </cell>
          <cell r="W13">
            <v>28.329853483731622</v>
          </cell>
          <cell r="X13">
            <v>28.95311026037372</v>
          </cell>
          <cell r="Y13">
            <v>29.590078686101943</v>
          </cell>
        </row>
        <row r="14">
          <cell r="A14" t="str">
            <v>PK</v>
          </cell>
          <cell r="B14" t="str">
            <v>$000/MW</v>
          </cell>
          <cell r="C14">
            <v>6</v>
          </cell>
          <cell r="G14">
            <v>6</v>
          </cell>
          <cell r="H14">
            <v>6.1319999999999997</v>
          </cell>
          <cell r="I14">
            <v>6.2669039999999994</v>
          </cell>
          <cell r="J14">
            <v>6.4047758879999996</v>
          </cell>
          <cell r="K14">
            <v>6.5456809575359998</v>
          </cell>
          <cell r="L14">
            <v>6.6896859386017917</v>
          </cell>
          <cell r="M14">
            <v>6.8368590292510314</v>
          </cell>
          <cell r="N14">
            <v>6.9872699278945545</v>
          </cell>
          <cell r="O14">
            <v>7.1409898663082352</v>
          </cell>
          <cell r="P14">
            <v>7.2980916433670169</v>
          </cell>
          <cell r="Q14">
            <v>7.4586496595210914</v>
          </cell>
          <cell r="R14">
            <v>7.6227399520305559</v>
          </cell>
          <cell r="S14">
            <v>7.7904402309752285</v>
          </cell>
          <cell r="T14">
            <v>7.9618299160566837</v>
          </cell>
          <cell r="U14">
            <v>8.1369901742099309</v>
          </cell>
          <cell r="V14">
            <v>8.3160039580425487</v>
          </cell>
          <cell r="W14">
            <v>8.4989560451194848</v>
          </cell>
          <cell r="X14">
            <v>8.6859330781121145</v>
          </cell>
          <cell r="Y14">
            <v>8.8770236058305816</v>
          </cell>
        </row>
        <row r="15">
          <cell r="A15" t="str">
            <v>CC</v>
          </cell>
          <cell r="B15" t="str">
            <v>$000/MW</v>
          </cell>
          <cell r="C15">
            <v>15</v>
          </cell>
          <cell r="G15">
            <v>15</v>
          </cell>
          <cell r="H15">
            <v>15.33</v>
          </cell>
          <cell r="I15">
            <v>15.667260000000001</v>
          </cell>
          <cell r="J15">
            <v>16.011939720000001</v>
          </cell>
          <cell r="K15">
            <v>16.364202393840003</v>
          </cell>
          <cell r="L15">
            <v>16.724214846504484</v>
          </cell>
          <cell r="M15">
            <v>17.092147573127583</v>
          </cell>
          <cell r="N15">
            <v>17.46817481973639</v>
          </cell>
          <cell r="O15">
            <v>17.85247466577059</v>
          </cell>
          <cell r="P15">
            <v>18.245229108417544</v>
          </cell>
          <cell r="Q15">
            <v>18.646624148802729</v>
          </cell>
          <cell r="R15">
            <v>19.056849880076388</v>
          </cell>
          <cell r="S15">
            <v>19.476100577438068</v>
          </cell>
          <cell r="T15">
            <v>19.904574790141705</v>
          </cell>
          <cell r="U15">
            <v>20.342475435524822</v>
          </cell>
          <cell r="V15">
            <v>20.790009895106369</v>
          </cell>
          <cell r="W15">
            <v>21.247390112798708</v>
          </cell>
          <cell r="X15">
            <v>21.714832695280279</v>
          </cell>
          <cell r="Y15">
            <v>22.192559014576446</v>
          </cell>
        </row>
        <row r="16">
          <cell r="A16" t="str">
            <v>TU</v>
          </cell>
          <cell r="B16" t="str">
            <v>$000/MW</v>
          </cell>
          <cell r="C16">
            <v>6</v>
          </cell>
          <cell r="G16">
            <v>6</v>
          </cell>
          <cell r="H16">
            <v>6.1319999999999997</v>
          </cell>
          <cell r="I16">
            <v>6.2669039999999994</v>
          </cell>
          <cell r="J16">
            <v>6.4047758879999996</v>
          </cell>
          <cell r="K16">
            <v>6.5456809575359998</v>
          </cell>
          <cell r="L16">
            <v>6.6896859386017917</v>
          </cell>
          <cell r="M16">
            <v>6.8368590292510314</v>
          </cell>
          <cell r="N16">
            <v>6.9872699278945545</v>
          </cell>
          <cell r="O16">
            <v>7.1409898663082352</v>
          </cell>
          <cell r="P16">
            <v>7.2980916433670169</v>
          </cell>
          <cell r="Q16">
            <v>7.4586496595210914</v>
          </cell>
          <cell r="R16">
            <v>7.6227399520305559</v>
          </cell>
          <cell r="S16">
            <v>7.7904402309752285</v>
          </cell>
          <cell r="T16">
            <v>7.9618299160566837</v>
          </cell>
          <cell r="U16">
            <v>8.1369901742099309</v>
          </cell>
          <cell r="V16">
            <v>8.3160039580425487</v>
          </cell>
          <cell r="W16">
            <v>8.4989560451194848</v>
          </cell>
          <cell r="X16">
            <v>8.6859330781121145</v>
          </cell>
          <cell r="Y16">
            <v>8.8770236058305816</v>
          </cell>
        </row>
        <row r="26">
          <cell r="A26" t="str">
            <v>CS</v>
          </cell>
          <cell r="B26" t="str">
            <v>$/KW-year</v>
          </cell>
          <cell r="C26">
            <v>6</v>
          </cell>
          <cell r="G26">
            <v>6</v>
          </cell>
          <cell r="H26">
            <v>6.1319999999999997</v>
          </cell>
          <cell r="I26">
            <v>6.2669039999999994</v>
          </cell>
          <cell r="J26">
            <v>6.4047758879999996</v>
          </cell>
          <cell r="K26">
            <v>6.5456809575359998</v>
          </cell>
          <cell r="L26">
            <v>6.6896859386017917</v>
          </cell>
          <cell r="M26">
            <v>6.8368590292510314</v>
          </cell>
          <cell r="N26">
            <v>6.9872699278945545</v>
          </cell>
          <cell r="O26">
            <v>7.1409898663082352</v>
          </cell>
          <cell r="P26">
            <v>7.2980916433670169</v>
          </cell>
          <cell r="Q26">
            <v>7.4586496595210914</v>
          </cell>
          <cell r="R26">
            <v>7.6227399520305559</v>
          </cell>
          <cell r="S26">
            <v>7.7904402309752285</v>
          </cell>
          <cell r="T26">
            <v>7.9618299160566837</v>
          </cell>
          <cell r="U26">
            <v>8.1369901742099309</v>
          </cell>
          <cell r="V26">
            <v>8.3160039580425487</v>
          </cell>
          <cell r="W26">
            <v>8.4989560451194848</v>
          </cell>
          <cell r="X26">
            <v>8.6859330781121145</v>
          </cell>
          <cell r="Y26">
            <v>8.8770236058305816</v>
          </cell>
        </row>
        <row r="27">
          <cell r="A27" t="str">
            <v>CU</v>
          </cell>
          <cell r="B27" t="str">
            <v>$/KW-year</v>
          </cell>
          <cell r="C27">
            <v>6</v>
          </cell>
          <cell r="G27">
            <v>6</v>
          </cell>
          <cell r="H27">
            <v>6.1319999999999997</v>
          </cell>
          <cell r="I27">
            <v>6.2669039999999994</v>
          </cell>
          <cell r="J27">
            <v>6.4047758879999996</v>
          </cell>
          <cell r="K27">
            <v>6.5456809575359998</v>
          </cell>
          <cell r="L27">
            <v>6.6896859386017917</v>
          </cell>
          <cell r="M27">
            <v>6.8368590292510314</v>
          </cell>
          <cell r="N27">
            <v>6.9872699278945545</v>
          </cell>
          <cell r="O27">
            <v>7.1409898663082352</v>
          </cell>
          <cell r="P27">
            <v>7.2980916433670169</v>
          </cell>
          <cell r="Q27">
            <v>7.4586496595210914</v>
          </cell>
          <cell r="R27">
            <v>7.6227399520305559</v>
          </cell>
          <cell r="S27">
            <v>7.7904402309752285</v>
          </cell>
          <cell r="T27">
            <v>7.9618299160566837</v>
          </cell>
          <cell r="U27">
            <v>8.1369901742099309</v>
          </cell>
          <cell r="V27">
            <v>8.3160039580425487</v>
          </cell>
          <cell r="W27">
            <v>8.4989560451194848</v>
          </cell>
          <cell r="X27">
            <v>8.6859330781121145</v>
          </cell>
          <cell r="Y27">
            <v>8.8770236058305816</v>
          </cell>
        </row>
        <row r="28">
          <cell r="A28" t="str">
            <v>PK</v>
          </cell>
          <cell r="B28" t="str">
            <v>$/KW-year</v>
          </cell>
          <cell r="C28">
            <v>3</v>
          </cell>
          <cell r="G28">
            <v>3</v>
          </cell>
          <cell r="H28">
            <v>3.0659999999999998</v>
          </cell>
          <cell r="I28">
            <v>3.1334519999999997</v>
          </cell>
          <cell r="J28">
            <v>3.2023879439999998</v>
          </cell>
          <cell r="K28">
            <v>3.2728404787679999</v>
          </cell>
          <cell r="L28">
            <v>3.3448429693008959</v>
          </cell>
          <cell r="M28">
            <v>3.4184295146255157</v>
          </cell>
          <cell r="N28">
            <v>3.4936349639472772</v>
          </cell>
          <cell r="O28">
            <v>3.5704949331541176</v>
          </cell>
          <cell r="P28">
            <v>3.6490458216835084</v>
          </cell>
          <cell r="Q28">
            <v>3.7293248297605457</v>
          </cell>
          <cell r="R28">
            <v>3.8113699760152779</v>
          </cell>
          <cell r="S28">
            <v>3.8952201154876143</v>
          </cell>
          <cell r="T28">
            <v>3.9809149580283418</v>
          </cell>
          <cell r="U28">
            <v>4.0684950871049654</v>
          </cell>
          <cell r="V28">
            <v>4.1580019790212743</v>
          </cell>
          <cell r="W28">
            <v>4.2494780225597424</v>
          </cell>
          <cell r="X28">
            <v>4.3429665390560572</v>
          </cell>
          <cell r="Y28">
            <v>4.4385118029152908</v>
          </cell>
        </row>
        <row r="29">
          <cell r="A29" t="str">
            <v>CC</v>
          </cell>
          <cell r="B29" t="str">
            <v>$/KW-year</v>
          </cell>
          <cell r="C29">
            <v>6</v>
          </cell>
          <cell r="G29">
            <v>6</v>
          </cell>
          <cell r="H29">
            <v>6.1319999999999997</v>
          </cell>
          <cell r="I29">
            <v>6.2669039999999994</v>
          </cell>
          <cell r="J29">
            <v>6.4047758879999996</v>
          </cell>
          <cell r="K29">
            <v>6.5456809575359998</v>
          </cell>
          <cell r="L29">
            <v>6.6896859386017917</v>
          </cell>
          <cell r="M29">
            <v>6.8368590292510314</v>
          </cell>
          <cell r="N29">
            <v>6.9872699278945545</v>
          </cell>
          <cell r="O29">
            <v>7.1409898663082352</v>
          </cell>
          <cell r="P29">
            <v>7.2980916433670169</v>
          </cell>
          <cell r="Q29">
            <v>7.4586496595210914</v>
          </cell>
          <cell r="R29">
            <v>7.6227399520305559</v>
          </cell>
          <cell r="S29">
            <v>7.7904402309752285</v>
          </cell>
          <cell r="T29">
            <v>7.9618299160566837</v>
          </cell>
          <cell r="U29">
            <v>8.1369901742099309</v>
          </cell>
          <cell r="V29">
            <v>8.3160039580425487</v>
          </cell>
          <cell r="W29">
            <v>8.4989560451194848</v>
          </cell>
          <cell r="X29">
            <v>8.6859330781121145</v>
          </cell>
          <cell r="Y29">
            <v>8.8770236058305816</v>
          </cell>
        </row>
        <row r="30">
          <cell r="A30" t="str">
            <v>TU</v>
          </cell>
          <cell r="B30" t="str">
            <v>$/KW-year</v>
          </cell>
          <cell r="C30">
            <v>3</v>
          </cell>
          <cell r="G30">
            <v>3</v>
          </cell>
          <cell r="H30">
            <v>3.0659999999999998</v>
          </cell>
          <cell r="I30">
            <v>3.1334519999999997</v>
          </cell>
          <cell r="J30">
            <v>3.2023879439999998</v>
          </cell>
          <cell r="K30">
            <v>3.2728404787679999</v>
          </cell>
          <cell r="L30">
            <v>3.3448429693008959</v>
          </cell>
          <cell r="M30">
            <v>3.4184295146255157</v>
          </cell>
          <cell r="N30">
            <v>3.4936349639472772</v>
          </cell>
          <cell r="O30">
            <v>3.5704949331541176</v>
          </cell>
          <cell r="P30">
            <v>3.6490458216835084</v>
          </cell>
          <cell r="Q30">
            <v>3.7293248297605457</v>
          </cell>
          <cell r="R30">
            <v>3.8113699760152779</v>
          </cell>
          <cell r="S30">
            <v>3.8952201154876143</v>
          </cell>
          <cell r="T30">
            <v>3.9809149580283418</v>
          </cell>
          <cell r="U30">
            <v>4.0684950871049654</v>
          </cell>
          <cell r="V30">
            <v>4.1580019790212743</v>
          </cell>
          <cell r="W30">
            <v>4.2494780225597424</v>
          </cell>
          <cell r="X30">
            <v>4.3429665390560572</v>
          </cell>
          <cell r="Y30">
            <v>4.4385118029152908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Tab"/>
      <sheetName val="Bid Units"/>
      <sheetName val="Estimate Summary"/>
      <sheetName val="Itemized Equipment List"/>
      <sheetName val="Fleet Rates"/>
      <sheetName val="Exhibit B"/>
      <sheetName val="Job Costing"/>
      <sheetName val="Equip-Crew"/>
      <sheetName val="W.Comp Rates"/>
      <sheetName val="Suta 2015 Rates Applied"/>
      <sheetName val="Bond Cost Calc"/>
      <sheetName val="Mirror of W.Comp Rates"/>
      <sheetName val="Data"/>
      <sheetName val="Call Sheet"/>
      <sheetName val="Codes"/>
      <sheetName val="WCTABLE"/>
      <sheetName val="Risk Assessment Example"/>
      <sheetName val="Risk Assessment"/>
      <sheetName val="Premium Time Tab"/>
      <sheetName val="KeyMetrics"/>
      <sheetName val="Schedule Data"/>
      <sheetName val="Updates"/>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2)"/>
      <sheetName val="12-14-10 Estimate"/>
      <sheetName val="CH2M Response 1-28-11"/>
      <sheetName val="Sheet1 (2)"/>
      <sheetName val="Weber"/>
      <sheetName val="Muni1"/>
      <sheetName val="BV Update"/>
    </sheetNames>
    <sheetDataSet>
      <sheetData sheetId="0"/>
      <sheetData sheetId="1">
        <row r="1">
          <cell r="A1" t="str">
            <v>CE1</v>
          </cell>
          <cell r="B1">
            <v>10000000</v>
          </cell>
        </row>
        <row r="2">
          <cell r="A2" t="str">
            <v>CE10</v>
          </cell>
          <cell r="B2">
            <v>0</v>
          </cell>
        </row>
        <row r="3">
          <cell r="A3" t="str">
            <v>CE11</v>
          </cell>
          <cell r="B3">
            <v>0</v>
          </cell>
        </row>
        <row r="4">
          <cell r="A4" t="str">
            <v>CE12</v>
          </cell>
          <cell r="B4">
            <v>0</v>
          </cell>
        </row>
        <row r="5">
          <cell r="A5" t="str">
            <v>CE13</v>
          </cell>
          <cell r="B5">
            <v>0</v>
          </cell>
        </row>
        <row r="6">
          <cell r="A6" t="str">
            <v>CE14</v>
          </cell>
          <cell r="B6">
            <v>1000000</v>
          </cell>
        </row>
        <row r="7">
          <cell r="A7" t="str">
            <v>CE15</v>
          </cell>
          <cell r="B7">
            <v>0</v>
          </cell>
        </row>
        <row r="8">
          <cell r="A8" t="str">
            <v>CE16</v>
          </cell>
          <cell r="B8">
            <v>0</v>
          </cell>
        </row>
        <row r="9">
          <cell r="A9" t="str">
            <v>CE17</v>
          </cell>
          <cell r="B9">
            <v>0</v>
          </cell>
        </row>
        <row r="10">
          <cell r="A10" t="str">
            <v>CE18</v>
          </cell>
          <cell r="B10">
            <v>0</v>
          </cell>
        </row>
        <row r="11">
          <cell r="A11" t="str">
            <v>CE2</v>
          </cell>
          <cell r="B11">
            <v>250000</v>
          </cell>
        </row>
        <row r="12">
          <cell r="A12" t="str">
            <v>CE3</v>
          </cell>
          <cell r="B12">
            <v>0</v>
          </cell>
        </row>
        <row r="13">
          <cell r="A13" t="str">
            <v>CE4</v>
          </cell>
          <cell r="B13">
            <v>0</v>
          </cell>
        </row>
        <row r="14">
          <cell r="A14" t="str">
            <v>CE5</v>
          </cell>
          <cell r="B14">
            <v>0</v>
          </cell>
        </row>
        <row r="15">
          <cell r="A15" t="str">
            <v>CE6</v>
          </cell>
          <cell r="B15">
            <v>0</v>
          </cell>
        </row>
        <row r="16">
          <cell r="A16" t="str">
            <v>CE7</v>
          </cell>
          <cell r="B16">
            <v>0</v>
          </cell>
        </row>
        <row r="17">
          <cell r="A17" t="str">
            <v>CE8</v>
          </cell>
          <cell r="B17">
            <v>0</v>
          </cell>
        </row>
        <row r="18">
          <cell r="A18" t="str">
            <v>CE9</v>
          </cell>
          <cell r="B18">
            <v>100000</v>
          </cell>
        </row>
        <row r="19">
          <cell r="A19" t="str">
            <v>TC1</v>
          </cell>
          <cell r="B19" t="str">
            <v>See bidder option for Babcock Power SCR</v>
          </cell>
        </row>
        <row r="20">
          <cell r="A20" t="str">
            <v>TC10</v>
          </cell>
          <cell r="B20">
            <v>0</v>
          </cell>
        </row>
        <row r="21">
          <cell r="A21" t="str">
            <v>TC100</v>
          </cell>
          <cell r="B21">
            <v>0</v>
          </cell>
        </row>
        <row r="22">
          <cell r="A22" t="str">
            <v>TC101</v>
          </cell>
          <cell r="B22">
            <v>80000</v>
          </cell>
        </row>
        <row r="23">
          <cell r="A23" t="str">
            <v>TC102</v>
          </cell>
          <cell r="B23">
            <v>0</v>
          </cell>
        </row>
        <row r="24">
          <cell r="A24" t="str">
            <v>TC103</v>
          </cell>
          <cell r="B24">
            <v>0</v>
          </cell>
        </row>
        <row r="25">
          <cell r="A25" t="str">
            <v>TC104</v>
          </cell>
          <cell r="B25">
            <v>0</v>
          </cell>
        </row>
        <row r="26">
          <cell r="A26" t="str">
            <v>TC105</v>
          </cell>
          <cell r="B26">
            <v>0</v>
          </cell>
        </row>
        <row r="27">
          <cell r="A27" t="str">
            <v>TC106</v>
          </cell>
          <cell r="B27">
            <v>100000</v>
          </cell>
        </row>
        <row r="28">
          <cell r="A28" t="str">
            <v>TC107</v>
          </cell>
          <cell r="B28">
            <v>5000</v>
          </cell>
        </row>
        <row r="29">
          <cell r="A29" t="str">
            <v>TC108</v>
          </cell>
          <cell r="B29">
            <v>75000</v>
          </cell>
        </row>
        <row r="30">
          <cell r="A30" t="str">
            <v>TC109</v>
          </cell>
          <cell r="B30">
            <v>0</v>
          </cell>
        </row>
        <row r="31">
          <cell r="A31" t="str">
            <v>TC11</v>
          </cell>
          <cell r="B31">
            <v>100000</v>
          </cell>
        </row>
        <row r="32">
          <cell r="A32" t="str">
            <v>TC110</v>
          </cell>
          <cell r="B32">
            <v>150000</v>
          </cell>
        </row>
        <row r="33">
          <cell r="A33" t="str">
            <v>TC111</v>
          </cell>
          <cell r="B33">
            <v>0</v>
          </cell>
        </row>
        <row r="34">
          <cell r="A34" t="str">
            <v>TC112</v>
          </cell>
          <cell r="B34">
            <v>0</v>
          </cell>
        </row>
        <row r="35">
          <cell r="A35" t="str">
            <v>TC113</v>
          </cell>
          <cell r="B35">
            <v>0</v>
          </cell>
        </row>
        <row r="36">
          <cell r="A36" t="str">
            <v>TC114</v>
          </cell>
          <cell r="B36">
            <v>100000</v>
          </cell>
        </row>
        <row r="37">
          <cell r="A37" t="str">
            <v>TC12</v>
          </cell>
          <cell r="B37">
            <v>0</v>
          </cell>
        </row>
        <row r="38">
          <cell r="A38" t="str">
            <v>TC13</v>
          </cell>
          <cell r="B38">
            <v>0</v>
          </cell>
        </row>
        <row r="39">
          <cell r="A39" t="str">
            <v>TC14</v>
          </cell>
          <cell r="B39">
            <v>0</v>
          </cell>
        </row>
        <row r="40">
          <cell r="A40" t="str">
            <v>TC15</v>
          </cell>
          <cell r="B40">
            <v>10000</v>
          </cell>
        </row>
        <row r="41">
          <cell r="A41" t="str">
            <v>TC16</v>
          </cell>
          <cell r="B41">
            <v>0</v>
          </cell>
        </row>
        <row r="42">
          <cell r="A42" t="str">
            <v>TC17</v>
          </cell>
          <cell r="B42">
            <v>0</v>
          </cell>
        </row>
        <row r="43">
          <cell r="A43" t="str">
            <v>TC18</v>
          </cell>
          <cell r="B43">
            <v>0</v>
          </cell>
        </row>
        <row r="44">
          <cell r="A44" t="str">
            <v>TC19</v>
          </cell>
          <cell r="B44">
            <v>0</v>
          </cell>
        </row>
        <row r="45">
          <cell r="A45" t="str">
            <v>TC2</v>
          </cell>
          <cell r="B45">
            <v>0</v>
          </cell>
        </row>
        <row r="46">
          <cell r="A46" t="str">
            <v>TC20</v>
          </cell>
          <cell r="B46">
            <v>300000</v>
          </cell>
        </row>
        <row r="47">
          <cell r="A47" t="str">
            <v>TC21</v>
          </cell>
          <cell r="B47">
            <v>0</v>
          </cell>
        </row>
        <row r="48">
          <cell r="A48" t="str">
            <v>TC22</v>
          </cell>
          <cell r="B48">
            <v>0</v>
          </cell>
        </row>
        <row r="49">
          <cell r="A49" t="str">
            <v>TC23</v>
          </cell>
          <cell r="B49">
            <v>0</v>
          </cell>
        </row>
        <row r="50">
          <cell r="A50" t="str">
            <v>TC24</v>
          </cell>
          <cell r="B50">
            <v>0</v>
          </cell>
        </row>
        <row r="51">
          <cell r="A51" t="str">
            <v>TC25</v>
          </cell>
          <cell r="B51">
            <v>50000</v>
          </cell>
        </row>
        <row r="52">
          <cell r="A52" t="str">
            <v>TC26</v>
          </cell>
          <cell r="B52">
            <v>80000</v>
          </cell>
        </row>
        <row r="53">
          <cell r="A53" t="str">
            <v>TC27</v>
          </cell>
          <cell r="B53">
            <v>0</v>
          </cell>
        </row>
        <row r="54">
          <cell r="A54" t="str">
            <v>TC28</v>
          </cell>
          <cell r="B54">
            <v>0</v>
          </cell>
        </row>
        <row r="55">
          <cell r="A55" t="str">
            <v>TC29</v>
          </cell>
          <cell r="B55">
            <v>100000</v>
          </cell>
        </row>
        <row r="56">
          <cell r="A56" t="str">
            <v>TC3</v>
          </cell>
          <cell r="B56">
            <v>100000</v>
          </cell>
        </row>
        <row r="57">
          <cell r="A57" t="str">
            <v>TC30</v>
          </cell>
          <cell r="B57">
            <v>80000</v>
          </cell>
        </row>
        <row r="58">
          <cell r="A58" t="str">
            <v>TC31</v>
          </cell>
          <cell r="B58">
            <v>0</v>
          </cell>
        </row>
        <row r="59">
          <cell r="A59" t="str">
            <v>TC32</v>
          </cell>
          <cell r="B59">
            <v>0</v>
          </cell>
        </row>
        <row r="60">
          <cell r="A60" t="str">
            <v>TC33</v>
          </cell>
          <cell r="B60">
            <v>0</v>
          </cell>
        </row>
        <row r="61">
          <cell r="A61" t="str">
            <v>TC34</v>
          </cell>
          <cell r="B61">
            <v>0</v>
          </cell>
        </row>
        <row r="62">
          <cell r="A62" t="str">
            <v>TC35</v>
          </cell>
          <cell r="B62">
            <v>0</v>
          </cell>
        </row>
        <row r="63">
          <cell r="A63" t="str">
            <v>TC36</v>
          </cell>
          <cell r="B63">
            <v>0</v>
          </cell>
        </row>
        <row r="64">
          <cell r="A64" t="str">
            <v>TC37</v>
          </cell>
          <cell r="B64">
            <v>0</v>
          </cell>
        </row>
        <row r="65">
          <cell r="A65" t="str">
            <v>TC38</v>
          </cell>
          <cell r="B65">
            <v>0</v>
          </cell>
        </row>
        <row r="66">
          <cell r="A66" t="str">
            <v>TC39</v>
          </cell>
          <cell r="B66">
            <v>100000</v>
          </cell>
        </row>
        <row r="67">
          <cell r="A67" t="str">
            <v>TC4</v>
          </cell>
          <cell r="B67">
            <v>100000</v>
          </cell>
        </row>
        <row r="68">
          <cell r="A68" t="str">
            <v>TC40</v>
          </cell>
          <cell r="B68">
            <v>0</v>
          </cell>
        </row>
        <row r="69">
          <cell r="A69" t="str">
            <v>TC41</v>
          </cell>
          <cell r="B69">
            <v>5000</v>
          </cell>
        </row>
        <row r="70">
          <cell r="A70" t="str">
            <v>TC42</v>
          </cell>
          <cell r="B70">
            <v>0</v>
          </cell>
        </row>
        <row r="71">
          <cell r="A71" t="str">
            <v>TC43</v>
          </cell>
          <cell r="B71">
            <v>20000</v>
          </cell>
        </row>
        <row r="72">
          <cell r="A72" t="str">
            <v>TC44</v>
          </cell>
          <cell r="B72">
            <v>0</v>
          </cell>
        </row>
        <row r="73">
          <cell r="A73" t="str">
            <v>TC45</v>
          </cell>
          <cell r="B73">
            <v>0</v>
          </cell>
        </row>
        <row r="74">
          <cell r="A74" t="str">
            <v>TC46</v>
          </cell>
          <cell r="B74">
            <v>0</v>
          </cell>
        </row>
        <row r="75">
          <cell r="A75" t="str">
            <v>TC47</v>
          </cell>
          <cell r="B75">
            <v>1000000</v>
          </cell>
        </row>
        <row r="76">
          <cell r="A76" t="str">
            <v>TC48</v>
          </cell>
          <cell r="B76">
            <v>0</v>
          </cell>
        </row>
        <row r="77">
          <cell r="A77" t="str">
            <v>TC49</v>
          </cell>
          <cell r="B77">
            <v>0</v>
          </cell>
        </row>
        <row r="78">
          <cell r="A78" t="str">
            <v>TC5</v>
          </cell>
          <cell r="B78">
            <v>0</v>
          </cell>
        </row>
        <row r="79">
          <cell r="A79" t="str">
            <v>TC50</v>
          </cell>
          <cell r="B79">
            <v>0</v>
          </cell>
        </row>
        <row r="80">
          <cell r="A80" t="str">
            <v>TC51</v>
          </cell>
          <cell r="B80" t="str">
            <v>TE55</v>
          </cell>
        </row>
        <row r="81">
          <cell r="A81" t="str">
            <v>TC52</v>
          </cell>
          <cell r="B81">
            <v>100000</v>
          </cell>
        </row>
        <row r="82">
          <cell r="A82" t="str">
            <v>TC53</v>
          </cell>
          <cell r="B82">
            <v>0</v>
          </cell>
        </row>
        <row r="83">
          <cell r="A83" t="str">
            <v>TC54</v>
          </cell>
          <cell r="B83">
            <v>0</v>
          </cell>
        </row>
        <row r="84">
          <cell r="A84" t="str">
            <v>TC55</v>
          </cell>
          <cell r="B84">
            <v>0</v>
          </cell>
        </row>
        <row r="85">
          <cell r="A85" t="str">
            <v>TC56</v>
          </cell>
          <cell r="B85">
            <v>0</v>
          </cell>
        </row>
        <row r="86">
          <cell r="A86" t="str">
            <v>TC57</v>
          </cell>
          <cell r="B86">
            <v>0</v>
          </cell>
        </row>
        <row r="87">
          <cell r="A87" t="str">
            <v>TC58</v>
          </cell>
          <cell r="B87">
            <v>0</v>
          </cell>
        </row>
        <row r="88">
          <cell r="A88" t="str">
            <v>TC59</v>
          </cell>
          <cell r="B88">
            <v>0</v>
          </cell>
        </row>
        <row r="89">
          <cell r="A89" t="str">
            <v>TC6</v>
          </cell>
          <cell r="B89">
            <v>0</v>
          </cell>
        </row>
        <row r="90">
          <cell r="A90" t="str">
            <v>TC60</v>
          </cell>
          <cell r="B90">
            <v>0</v>
          </cell>
        </row>
        <row r="91">
          <cell r="A91" t="str">
            <v>TC61</v>
          </cell>
          <cell r="B91">
            <v>0</v>
          </cell>
        </row>
        <row r="92">
          <cell r="A92" t="str">
            <v>TC62</v>
          </cell>
          <cell r="B92">
            <v>0</v>
          </cell>
        </row>
        <row r="93">
          <cell r="A93" t="str">
            <v>TC63</v>
          </cell>
          <cell r="B93">
            <v>0</v>
          </cell>
        </row>
        <row r="94">
          <cell r="A94" t="str">
            <v>TC64</v>
          </cell>
          <cell r="B94">
            <v>0</v>
          </cell>
        </row>
        <row r="95">
          <cell r="A95" t="str">
            <v>TC65</v>
          </cell>
          <cell r="B95">
            <v>40000</v>
          </cell>
        </row>
        <row r="96">
          <cell r="A96" t="str">
            <v>TC66</v>
          </cell>
          <cell r="B96">
            <v>19000</v>
          </cell>
        </row>
        <row r="97">
          <cell r="A97" t="str">
            <v>TC67</v>
          </cell>
          <cell r="B97">
            <v>0</v>
          </cell>
        </row>
        <row r="98">
          <cell r="A98" t="str">
            <v>TC68</v>
          </cell>
          <cell r="B98">
            <v>0</v>
          </cell>
        </row>
        <row r="99">
          <cell r="A99" t="str">
            <v>TC69</v>
          </cell>
          <cell r="B99">
            <v>411000</v>
          </cell>
        </row>
        <row r="100">
          <cell r="A100" t="str">
            <v>TC7</v>
          </cell>
          <cell r="B100">
            <v>0</v>
          </cell>
        </row>
        <row r="101">
          <cell r="A101" t="str">
            <v>TC70</v>
          </cell>
          <cell r="B101">
            <v>200000</v>
          </cell>
        </row>
        <row r="102">
          <cell r="A102" t="str">
            <v>TC71</v>
          </cell>
          <cell r="B102">
            <v>0</v>
          </cell>
        </row>
        <row r="103">
          <cell r="A103" t="str">
            <v>TC72</v>
          </cell>
          <cell r="B103">
            <v>0</v>
          </cell>
        </row>
        <row r="104">
          <cell r="A104" t="str">
            <v>TC73</v>
          </cell>
          <cell r="B104">
            <v>0</v>
          </cell>
        </row>
        <row r="105">
          <cell r="A105" t="str">
            <v>TC74</v>
          </cell>
          <cell r="B105">
            <v>0</v>
          </cell>
        </row>
        <row r="106">
          <cell r="A106" t="str">
            <v>TC75</v>
          </cell>
          <cell r="B106">
            <v>0</v>
          </cell>
        </row>
        <row r="107">
          <cell r="A107" t="str">
            <v>TC76</v>
          </cell>
          <cell r="B107">
            <v>0</v>
          </cell>
        </row>
        <row r="108">
          <cell r="A108" t="str">
            <v>TC77</v>
          </cell>
          <cell r="B108">
            <v>0</v>
          </cell>
        </row>
        <row r="109">
          <cell r="A109" t="str">
            <v>TC78</v>
          </cell>
          <cell r="B109">
            <v>0</v>
          </cell>
        </row>
        <row r="110">
          <cell r="A110" t="str">
            <v>TC79</v>
          </cell>
          <cell r="B110">
            <v>0</v>
          </cell>
        </row>
        <row r="111">
          <cell r="A111" t="str">
            <v>TC8</v>
          </cell>
          <cell r="B111">
            <v>0</v>
          </cell>
        </row>
        <row r="112">
          <cell r="A112" t="str">
            <v>TC80</v>
          </cell>
          <cell r="B112">
            <v>0</v>
          </cell>
        </row>
        <row r="113">
          <cell r="A113" t="str">
            <v>TC81</v>
          </cell>
          <cell r="B113">
            <v>40000</v>
          </cell>
        </row>
        <row r="114">
          <cell r="A114" t="str">
            <v>TC82</v>
          </cell>
          <cell r="B114">
            <v>0</v>
          </cell>
        </row>
        <row r="115">
          <cell r="A115" t="str">
            <v>TC83</v>
          </cell>
          <cell r="B115">
            <v>0</v>
          </cell>
        </row>
        <row r="116">
          <cell r="A116" t="str">
            <v>TC84</v>
          </cell>
          <cell r="B116">
            <v>0</v>
          </cell>
        </row>
        <row r="117">
          <cell r="A117" t="str">
            <v>TC85</v>
          </cell>
          <cell r="B117">
            <v>0</v>
          </cell>
        </row>
        <row r="118">
          <cell r="A118" t="str">
            <v>TC86</v>
          </cell>
          <cell r="B118">
            <v>0</v>
          </cell>
        </row>
        <row r="119">
          <cell r="A119" t="str">
            <v>TC87</v>
          </cell>
          <cell r="B119">
            <v>0</v>
          </cell>
        </row>
        <row r="120">
          <cell r="A120" t="str">
            <v>TC88</v>
          </cell>
          <cell r="B120">
            <v>0</v>
          </cell>
        </row>
        <row r="121">
          <cell r="A121" t="str">
            <v>TC89</v>
          </cell>
          <cell r="B121">
            <v>0</v>
          </cell>
        </row>
        <row r="122">
          <cell r="A122" t="str">
            <v>TC9</v>
          </cell>
          <cell r="B122">
            <v>0</v>
          </cell>
        </row>
        <row r="123">
          <cell r="A123" t="str">
            <v>TC90</v>
          </cell>
          <cell r="B123">
            <v>2000</v>
          </cell>
        </row>
        <row r="124">
          <cell r="A124" t="str">
            <v>TC91</v>
          </cell>
          <cell r="B124">
            <v>0</v>
          </cell>
        </row>
        <row r="125">
          <cell r="A125" t="str">
            <v>TC92</v>
          </cell>
          <cell r="B125">
            <v>0</v>
          </cell>
        </row>
        <row r="126">
          <cell r="A126" t="str">
            <v>TC93</v>
          </cell>
          <cell r="B126">
            <v>0</v>
          </cell>
        </row>
        <row r="127">
          <cell r="A127" t="str">
            <v>TC94</v>
          </cell>
          <cell r="B127">
            <v>0</v>
          </cell>
        </row>
        <row r="128">
          <cell r="A128" t="str">
            <v>TC95</v>
          </cell>
          <cell r="B128">
            <v>50000</v>
          </cell>
        </row>
        <row r="129">
          <cell r="A129" t="str">
            <v>TC96</v>
          </cell>
          <cell r="B129">
            <v>75000</v>
          </cell>
        </row>
        <row r="130">
          <cell r="A130" t="str">
            <v>TC97</v>
          </cell>
          <cell r="B130">
            <v>30000</v>
          </cell>
        </row>
        <row r="131">
          <cell r="A131" t="str">
            <v>TC98</v>
          </cell>
          <cell r="B131">
            <v>0</v>
          </cell>
        </row>
        <row r="132">
          <cell r="A132" t="str">
            <v>TC99</v>
          </cell>
          <cell r="B132">
            <v>150000</v>
          </cell>
        </row>
        <row r="133">
          <cell r="A133" t="str">
            <v>TE1</v>
          </cell>
          <cell r="B133">
            <v>1000000</v>
          </cell>
        </row>
        <row r="134">
          <cell r="A134" t="str">
            <v>TE10</v>
          </cell>
          <cell r="B134">
            <v>0</v>
          </cell>
        </row>
        <row r="135">
          <cell r="A135" t="str">
            <v>TE100</v>
          </cell>
          <cell r="B135">
            <v>10000</v>
          </cell>
        </row>
        <row r="136">
          <cell r="A136" t="str">
            <v>TE101</v>
          </cell>
          <cell r="B136">
            <v>0</v>
          </cell>
        </row>
        <row r="137">
          <cell r="A137" t="str">
            <v>TE102</v>
          </cell>
          <cell r="B137">
            <v>50000</v>
          </cell>
        </row>
        <row r="138">
          <cell r="A138" t="str">
            <v>TE103</v>
          </cell>
          <cell r="B138">
            <v>0</v>
          </cell>
        </row>
        <row r="139">
          <cell r="A139" t="str">
            <v>TE104</v>
          </cell>
          <cell r="B139">
            <v>2000000</v>
          </cell>
        </row>
        <row r="140">
          <cell r="A140" t="str">
            <v>TE105</v>
          </cell>
          <cell r="B140">
            <v>0</v>
          </cell>
        </row>
        <row r="141">
          <cell r="A141" t="str">
            <v>TE106</v>
          </cell>
          <cell r="B141">
            <v>250000</v>
          </cell>
        </row>
        <row r="142">
          <cell r="A142" t="str">
            <v>TE107</v>
          </cell>
          <cell r="B142">
            <v>50000</v>
          </cell>
        </row>
        <row r="143">
          <cell r="A143" t="str">
            <v>TE108</v>
          </cell>
          <cell r="B143">
            <v>5000000</v>
          </cell>
        </row>
        <row r="144">
          <cell r="A144" t="str">
            <v>TE109</v>
          </cell>
          <cell r="B144">
            <v>50000</v>
          </cell>
        </row>
        <row r="145">
          <cell r="A145" t="str">
            <v>TE11</v>
          </cell>
          <cell r="B145">
            <v>0</v>
          </cell>
        </row>
        <row r="146">
          <cell r="A146" t="str">
            <v>TE110</v>
          </cell>
          <cell r="B146">
            <v>100000</v>
          </cell>
        </row>
        <row r="147">
          <cell r="A147" t="str">
            <v>TE111</v>
          </cell>
          <cell r="B147">
            <v>200000</v>
          </cell>
        </row>
        <row r="148">
          <cell r="A148" t="str">
            <v>TE112</v>
          </cell>
          <cell r="B148">
            <v>0</v>
          </cell>
        </row>
        <row r="149">
          <cell r="A149" t="str">
            <v>TE113</v>
          </cell>
          <cell r="B149">
            <v>0</v>
          </cell>
        </row>
        <row r="150">
          <cell r="A150" t="str">
            <v>TE114</v>
          </cell>
          <cell r="B150">
            <v>0</v>
          </cell>
        </row>
        <row r="151">
          <cell r="A151" t="str">
            <v>TE115</v>
          </cell>
          <cell r="B151">
            <v>0</v>
          </cell>
        </row>
        <row r="152">
          <cell r="A152" t="str">
            <v>TE116</v>
          </cell>
          <cell r="B152">
            <v>3250000</v>
          </cell>
        </row>
        <row r="153">
          <cell r="A153" t="str">
            <v>TE117</v>
          </cell>
          <cell r="B153">
            <v>0</v>
          </cell>
        </row>
        <row r="154">
          <cell r="A154" t="str">
            <v>TE118</v>
          </cell>
          <cell r="B154">
            <v>20000</v>
          </cell>
        </row>
        <row r="155">
          <cell r="A155" t="str">
            <v>TE119</v>
          </cell>
          <cell r="B155">
            <v>0</v>
          </cell>
        </row>
        <row r="156">
          <cell r="A156" t="str">
            <v>TE12</v>
          </cell>
          <cell r="B156">
            <v>0</v>
          </cell>
        </row>
        <row r="157">
          <cell r="A157" t="str">
            <v>TE120</v>
          </cell>
          <cell r="B157">
            <v>0</v>
          </cell>
        </row>
        <row r="158">
          <cell r="A158" t="str">
            <v>TE121</v>
          </cell>
          <cell r="B158">
            <v>0</v>
          </cell>
        </row>
        <row r="159">
          <cell r="A159" t="str">
            <v>TE122</v>
          </cell>
          <cell r="B159">
            <v>0</v>
          </cell>
        </row>
        <row r="160">
          <cell r="A160" t="str">
            <v>TE123</v>
          </cell>
          <cell r="B160">
            <v>0</v>
          </cell>
        </row>
        <row r="161">
          <cell r="A161" t="str">
            <v>TE124</v>
          </cell>
          <cell r="B161">
            <v>100000</v>
          </cell>
        </row>
        <row r="162">
          <cell r="A162" t="str">
            <v>TE125</v>
          </cell>
          <cell r="B162">
            <v>80000</v>
          </cell>
        </row>
        <row r="163">
          <cell r="A163" t="str">
            <v>TE126</v>
          </cell>
          <cell r="B163">
            <v>0</v>
          </cell>
        </row>
        <row r="164">
          <cell r="A164" t="str">
            <v>TE127</v>
          </cell>
          <cell r="B164">
            <v>0</v>
          </cell>
        </row>
        <row r="165">
          <cell r="A165" t="str">
            <v>TE128</v>
          </cell>
          <cell r="B165">
            <v>200000</v>
          </cell>
        </row>
        <row r="166">
          <cell r="A166" t="str">
            <v>TE129</v>
          </cell>
          <cell r="B166">
            <v>200000</v>
          </cell>
        </row>
        <row r="167">
          <cell r="A167" t="str">
            <v>TE13</v>
          </cell>
          <cell r="B167">
            <v>0</v>
          </cell>
        </row>
        <row r="168">
          <cell r="A168" t="str">
            <v>TE130</v>
          </cell>
          <cell r="B168">
            <v>0</v>
          </cell>
        </row>
        <row r="169">
          <cell r="A169" t="str">
            <v>TE131</v>
          </cell>
          <cell r="B169">
            <v>0</v>
          </cell>
        </row>
        <row r="170">
          <cell r="A170" t="str">
            <v>TE132</v>
          </cell>
          <cell r="B170">
            <v>0</v>
          </cell>
        </row>
        <row r="171">
          <cell r="A171" t="str">
            <v>TE133</v>
          </cell>
          <cell r="B171">
            <v>0</v>
          </cell>
        </row>
        <row r="172">
          <cell r="A172" t="str">
            <v>TE134</v>
          </cell>
          <cell r="B172">
            <v>0</v>
          </cell>
        </row>
        <row r="173">
          <cell r="A173" t="str">
            <v>TE135</v>
          </cell>
          <cell r="B173">
            <v>5000000</v>
          </cell>
        </row>
        <row r="174">
          <cell r="A174" t="str">
            <v>TE136</v>
          </cell>
          <cell r="B174">
            <v>0</v>
          </cell>
        </row>
        <row r="175">
          <cell r="A175" t="str">
            <v>TE137</v>
          </cell>
          <cell r="B175">
            <v>0</v>
          </cell>
        </row>
        <row r="176">
          <cell r="A176" t="str">
            <v>TE138</v>
          </cell>
          <cell r="B176">
            <v>50000</v>
          </cell>
        </row>
        <row r="177">
          <cell r="A177" t="str">
            <v>TE139</v>
          </cell>
          <cell r="B177">
            <v>50000</v>
          </cell>
        </row>
        <row r="178">
          <cell r="A178" t="str">
            <v>TE14</v>
          </cell>
          <cell r="B178">
            <v>10000</v>
          </cell>
        </row>
        <row r="179">
          <cell r="A179" t="str">
            <v>TE140</v>
          </cell>
          <cell r="B179">
            <v>10000</v>
          </cell>
        </row>
        <row r="180">
          <cell r="A180" t="str">
            <v>TE141</v>
          </cell>
          <cell r="B180">
            <v>0</v>
          </cell>
        </row>
        <row r="181">
          <cell r="A181" t="str">
            <v>TE142</v>
          </cell>
          <cell r="B181">
            <v>0</v>
          </cell>
        </row>
        <row r="182">
          <cell r="A182" t="str">
            <v>TE143</v>
          </cell>
          <cell r="B182">
            <v>0</v>
          </cell>
        </row>
        <row r="183">
          <cell r="A183" t="str">
            <v>TE144</v>
          </cell>
          <cell r="B183">
            <v>0</v>
          </cell>
        </row>
        <row r="184">
          <cell r="A184" t="str">
            <v>TE145</v>
          </cell>
          <cell r="B184">
            <v>0</v>
          </cell>
        </row>
        <row r="185">
          <cell r="A185" t="str">
            <v>TE146</v>
          </cell>
          <cell r="B185">
            <v>10000</v>
          </cell>
        </row>
        <row r="186">
          <cell r="A186" t="str">
            <v>TE147</v>
          </cell>
          <cell r="B186">
            <v>0</v>
          </cell>
        </row>
        <row r="187">
          <cell r="A187" t="str">
            <v>TE148</v>
          </cell>
          <cell r="B187">
            <v>2000000</v>
          </cell>
        </row>
        <row r="188">
          <cell r="A188" t="str">
            <v>TE149</v>
          </cell>
          <cell r="B188" t="str">
            <v>TE14</v>
          </cell>
        </row>
        <row r="189">
          <cell r="A189" t="str">
            <v>TE15</v>
          </cell>
          <cell r="B189">
            <v>0</v>
          </cell>
        </row>
        <row r="190">
          <cell r="A190" t="str">
            <v>TE150</v>
          </cell>
          <cell r="B190">
            <v>500000</v>
          </cell>
        </row>
        <row r="191">
          <cell r="A191" t="str">
            <v>TE151</v>
          </cell>
          <cell r="B191">
            <v>50000</v>
          </cell>
        </row>
        <row r="192">
          <cell r="A192" t="str">
            <v>TE152</v>
          </cell>
          <cell r="B192">
            <v>100000</v>
          </cell>
        </row>
        <row r="193">
          <cell r="A193" t="str">
            <v>TE16</v>
          </cell>
          <cell r="B193">
            <v>250000</v>
          </cell>
        </row>
        <row r="194">
          <cell r="A194" t="str">
            <v>TE17</v>
          </cell>
          <cell r="B194">
            <v>20000</v>
          </cell>
        </row>
        <row r="195">
          <cell r="A195" t="str">
            <v>TE18</v>
          </cell>
          <cell r="B195">
            <v>10000</v>
          </cell>
        </row>
        <row r="196">
          <cell r="A196" t="str">
            <v>TE19</v>
          </cell>
          <cell r="B196">
            <v>0</v>
          </cell>
        </row>
        <row r="197">
          <cell r="A197" t="str">
            <v>TE2</v>
          </cell>
          <cell r="B197">
            <v>750000</v>
          </cell>
        </row>
        <row r="198">
          <cell r="A198" t="str">
            <v>TE20</v>
          </cell>
          <cell r="B198" t="str">
            <v>See below for price.</v>
          </cell>
        </row>
        <row r="199">
          <cell r="A199" t="str">
            <v>TE21</v>
          </cell>
          <cell r="B199">
            <v>50000</v>
          </cell>
        </row>
        <row r="200">
          <cell r="A200" t="str">
            <v>TE22</v>
          </cell>
          <cell r="B200">
            <v>20000</v>
          </cell>
        </row>
        <row r="201">
          <cell r="A201" t="str">
            <v>TE23</v>
          </cell>
          <cell r="B201">
            <v>0</v>
          </cell>
        </row>
        <row r="202">
          <cell r="A202" t="str">
            <v>TE24</v>
          </cell>
          <cell r="B202" t="str">
            <v>TE23</v>
          </cell>
        </row>
        <row r="203">
          <cell r="A203" t="str">
            <v>TE25</v>
          </cell>
          <cell r="B203">
            <v>400000</v>
          </cell>
        </row>
        <row r="204">
          <cell r="A204" t="str">
            <v>TE26</v>
          </cell>
          <cell r="B204">
            <v>0</v>
          </cell>
        </row>
        <row r="205">
          <cell r="A205" t="str">
            <v>TE27</v>
          </cell>
          <cell r="B205" t="str">
            <v>TE91</v>
          </cell>
        </row>
        <row r="206">
          <cell r="A206" t="str">
            <v>TE28</v>
          </cell>
          <cell r="B206">
            <v>0</v>
          </cell>
        </row>
        <row r="207">
          <cell r="A207" t="str">
            <v>TE29</v>
          </cell>
          <cell r="B207">
            <v>4000000</v>
          </cell>
        </row>
        <row r="208">
          <cell r="A208" t="str">
            <v>TE3</v>
          </cell>
          <cell r="B208">
            <v>0</v>
          </cell>
        </row>
        <row r="209">
          <cell r="A209" t="str">
            <v>TE30</v>
          </cell>
          <cell r="B209">
            <v>0</v>
          </cell>
        </row>
        <row r="210">
          <cell r="A210" t="str">
            <v>TE31</v>
          </cell>
          <cell r="B210">
            <v>50000</v>
          </cell>
        </row>
        <row r="211">
          <cell r="A211" t="str">
            <v>TE32</v>
          </cell>
          <cell r="B211">
            <v>150000</v>
          </cell>
        </row>
        <row r="212">
          <cell r="A212" t="str">
            <v>TE33</v>
          </cell>
          <cell r="B212">
            <v>100000</v>
          </cell>
        </row>
        <row r="213">
          <cell r="A213" t="str">
            <v>TE34</v>
          </cell>
          <cell r="B213">
            <v>0</v>
          </cell>
        </row>
        <row r="214">
          <cell r="A214" t="str">
            <v>TE35</v>
          </cell>
          <cell r="B214">
            <v>0</v>
          </cell>
        </row>
        <row r="215">
          <cell r="A215" t="str">
            <v>TE36</v>
          </cell>
          <cell r="B215">
            <v>0</v>
          </cell>
        </row>
        <row r="216">
          <cell r="A216" t="str">
            <v>TE37</v>
          </cell>
          <cell r="B216">
            <v>0</v>
          </cell>
        </row>
        <row r="217">
          <cell r="A217" t="str">
            <v>TE38</v>
          </cell>
          <cell r="B217">
            <v>0</v>
          </cell>
        </row>
        <row r="218">
          <cell r="A218" t="str">
            <v>TE39</v>
          </cell>
          <cell r="B218">
            <v>0</v>
          </cell>
        </row>
        <row r="219">
          <cell r="A219" t="str">
            <v>TE4</v>
          </cell>
          <cell r="B219">
            <v>350000</v>
          </cell>
        </row>
        <row r="220">
          <cell r="A220" t="str">
            <v>TE40</v>
          </cell>
          <cell r="B220">
            <v>100000</v>
          </cell>
        </row>
        <row r="221">
          <cell r="A221" t="str">
            <v>TE41</v>
          </cell>
          <cell r="B221">
            <v>80000</v>
          </cell>
        </row>
        <row r="222">
          <cell r="A222" t="str">
            <v>TE42</v>
          </cell>
          <cell r="B222">
            <v>0</v>
          </cell>
        </row>
        <row r="223">
          <cell r="A223" t="str">
            <v>TE43</v>
          </cell>
          <cell r="B223">
            <v>0</v>
          </cell>
        </row>
        <row r="224">
          <cell r="A224" t="str">
            <v>TE44</v>
          </cell>
          <cell r="B224">
            <v>0</v>
          </cell>
        </row>
        <row r="225">
          <cell r="A225" t="str">
            <v>TE45</v>
          </cell>
          <cell r="B225">
            <v>0</v>
          </cell>
        </row>
        <row r="226">
          <cell r="A226" t="str">
            <v>TE46</v>
          </cell>
          <cell r="B226">
            <v>0</v>
          </cell>
        </row>
        <row r="227">
          <cell r="A227" t="str">
            <v>TE47</v>
          </cell>
          <cell r="B227">
            <v>100000</v>
          </cell>
        </row>
        <row r="228">
          <cell r="A228" t="str">
            <v>TE48</v>
          </cell>
          <cell r="B228">
            <v>0</v>
          </cell>
        </row>
        <row r="229">
          <cell r="A229" t="str">
            <v>TE49</v>
          </cell>
          <cell r="B229">
            <v>0</v>
          </cell>
        </row>
        <row r="230">
          <cell r="A230" t="str">
            <v>TE5</v>
          </cell>
          <cell r="B230">
            <v>0</v>
          </cell>
        </row>
        <row r="231">
          <cell r="A231" t="str">
            <v>TE50</v>
          </cell>
          <cell r="B231">
            <v>0</v>
          </cell>
        </row>
        <row r="232">
          <cell r="A232" t="str">
            <v>TE51</v>
          </cell>
          <cell r="B232">
            <v>0</v>
          </cell>
        </row>
        <row r="233">
          <cell r="A233" t="str">
            <v>TE52</v>
          </cell>
          <cell r="B233">
            <v>0</v>
          </cell>
        </row>
        <row r="234">
          <cell r="A234" t="str">
            <v>TE53</v>
          </cell>
          <cell r="B234">
            <v>0</v>
          </cell>
        </row>
        <row r="235">
          <cell r="A235" t="str">
            <v>TE54</v>
          </cell>
          <cell r="B235">
            <v>20000</v>
          </cell>
        </row>
        <row r="236">
          <cell r="A236" t="str">
            <v>TE55</v>
          </cell>
          <cell r="B236">
            <v>500000</v>
          </cell>
        </row>
        <row r="237">
          <cell r="A237" t="str">
            <v>TE56</v>
          </cell>
          <cell r="B237" t="str">
            <v>TE54</v>
          </cell>
        </row>
        <row r="238">
          <cell r="A238" t="str">
            <v>TE57</v>
          </cell>
          <cell r="B238">
            <v>20000</v>
          </cell>
        </row>
        <row r="239">
          <cell r="A239" t="str">
            <v>TE58</v>
          </cell>
          <cell r="B239">
            <v>0</v>
          </cell>
        </row>
        <row r="240">
          <cell r="A240" t="str">
            <v>TE59</v>
          </cell>
          <cell r="B240">
            <v>0</v>
          </cell>
        </row>
        <row r="241">
          <cell r="A241" t="str">
            <v>TE6</v>
          </cell>
          <cell r="B241">
            <v>791000</v>
          </cell>
        </row>
        <row r="242">
          <cell r="A242" t="str">
            <v>TE60</v>
          </cell>
          <cell r="B242">
            <v>0</v>
          </cell>
        </row>
        <row r="243">
          <cell r="A243" t="str">
            <v>TE61</v>
          </cell>
          <cell r="B243">
            <v>20000</v>
          </cell>
        </row>
        <row r="244">
          <cell r="A244" t="str">
            <v>TE62</v>
          </cell>
          <cell r="B244">
            <v>0</v>
          </cell>
        </row>
        <row r="245">
          <cell r="A245" t="str">
            <v>TE63</v>
          </cell>
          <cell r="B245">
            <v>1000000</v>
          </cell>
        </row>
        <row r="246">
          <cell r="A246" t="str">
            <v>TE64</v>
          </cell>
          <cell r="B246">
            <v>0</v>
          </cell>
        </row>
        <row r="247">
          <cell r="A247" t="str">
            <v>TE65</v>
          </cell>
          <cell r="B247">
            <v>150000</v>
          </cell>
        </row>
        <row r="248">
          <cell r="A248" t="str">
            <v>TE66</v>
          </cell>
          <cell r="B248">
            <v>0</v>
          </cell>
        </row>
        <row r="249">
          <cell r="A249" t="str">
            <v>TE67</v>
          </cell>
          <cell r="B249">
            <v>0</v>
          </cell>
        </row>
        <row r="250">
          <cell r="A250" t="str">
            <v>TE68</v>
          </cell>
          <cell r="B250">
            <v>0</v>
          </cell>
        </row>
        <row r="251">
          <cell r="A251" t="str">
            <v>TE69</v>
          </cell>
          <cell r="B251">
            <v>0</v>
          </cell>
        </row>
        <row r="252">
          <cell r="A252" t="str">
            <v>TE7</v>
          </cell>
          <cell r="B252">
            <v>0</v>
          </cell>
        </row>
        <row r="253">
          <cell r="A253" t="str">
            <v>TE70</v>
          </cell>
          <cell r="B253">
            <v>0</v>
          </cell>
        </row>
        <row r="254">
          <cell r="A254" t="str">
            <v>TE71</v>
          </cell>
          <cell r="B254">
            <v>250000</v>
          </cell>
        </row>
        <row r="255">
          <cell r="A255" t="str">
            <v>TE72</v>
          </cell>
          <cell r="B255">
            <v>0</v>
          </cell>
        </row>
        <row r="256">
          <cell r="A256" t="str">
            <v>TE73</v>
          </cell>
          <cell r="B256">
            <v>0</v>
          </cell>
        </row>
        <row r="257">
          <cell r="A257" t="str">
            <v>TE74</v>
          </cell>
          <cell r="B257">
            <v>3000000</v>
          </cell>
        </row>
        <row r="258">
          <cell r="A258" t="str">
            <v>TE75</v>
          </cell>
          <cell r="B258" t="str">
            <v>TE74</v>
          </cell>
        </row>
        <row r="259">
          <cell r="A259" t="str">
            <v>TE76</v>
          </cell>
          <cell r="B259">
            <v>0</v>
          </cell>
        </row>
        <row r="260">
          <cell r="A260" t="str">
            <v>TE77</v>
          </cell>
          <cell r="B260">
            <v>0</v>
          </cell>
        </row>
        <row r="261">
          <cell r="A261" t="str">
            <v>TE78</v>
          </cell>
          <cell r="B261">
            <v>1000000</v>
          </cell>
        </row>
        <row r="262">
          <cell r="A262" t="str">
            <v>TE79</v>
          </cell>
          <cell r="B262">
            <v>0</v>
          </cell>
        </row>
        <row r="263">
          <cell r="A263" t="str">
            <v>TE8</v>
          </cell>
          <cell r="B263">
            <v>270000</v>
          </cell>
        </row>
        <row r="264">
          <cell r="A264" t="str">
            <v>TE80</v>
          </cell>
          <cell r="B264">
            <v>100000</v>
          </cell>
        </row>
        <row r="265">
          <cell r="A265" t="str">
            <v>TE81</v>
          </cell>
          <cell r="B265">
            <v>2133600</v>
          </cell>
        </row>
        <row r="266">
          <cell r="A266" t="str">
            <v>TE82</v>
          </cell>
          <cell r="B266">
            <v>0</v>
          </cell>
        </row>
        <row r="267">
          <cell r="A267" t="str">
            <v>TE83</v>
          </cell>
          <cell r="B267">
            <v>0</v>
          </cell>
        </row>
        <row r="268">
          <cell r="A268" t="str">
            <v>TE84</v>
          </cell>
          <cell r="B268">
            <v>0</v>
          </cell>
        </row>
        <row r="269">
          <cell r="A269" t="str">
            <v>TE85</v>
          </cell>
          <cell r="B269">
            <v>0</v>
          </cell>
        </row>
        <row r="270">
          <cell r="A270" t="str">
            <v>TE86</v>
          </cell>
          <cell r="B270">
            <v>200000</v>
          </cell>
        </row>
        <row r="271">
          <cell r="A271" t="str">
            <v>TE87</v>
          </cell>
          <cell r="B271">
            <v>50000</v>
          </cell>
        </row>
        <row r="272">
          <cell r="A272" t="str">
            <v>TE88</v>
          </cell>
          <cell r="B272">
            <v>0</v>
          </cell>
        </row>
        <row r="273">
          <cell r="A273" t="str">
            <v>TE89</v>
          </cell>
          <cell r="B273">
            <v>0</v>
          </cell>
        </row>
        <row r="274">
          <cell r="A274" t="str">
            <v>TE9</v>
          </cell>
          <cell r="B274">
            <v>1675000</v>
          </cell>
        </row>
        <row r="275">
          <cell r="A275" t="str">
            <v>TE90</v>
          </cell>
          <cell r="B275">
            <v>0</v>
          </cell>
        </row>
        <row r="276">
          <cell r="A276" t="str">
            <v>TE91</v>
          </cell>
          <cell r="B276">
            <v>761000</v>
          </cell>
        </row>
        <row r="277">
          <cell r="A277" t="str">
            <v>TE92</v>
          </cell>
          <cell r="B277">
            <v>0</v>
          </cell>
        </row>
        <row r="278">
          <cell r="A278" t="str">
            <v>TE93</v>
          </cell>
          <cell r="B278">
            <v>0</v>
          </cell>
        </row>
        <row r="279">
          <cell r="A279" t="str">
            <v>TE94</v>
          </cell>
          <cell r="B279">
            <v>0</v>
          </cell>
        </row>
        <row r="280">
          <cell r="A280" t="str">
            <v>TE95</v>
          </cell>
          <cell r="B280">
            <v>0</v>
          </cell>
        </row>
        <row r="281">
          <cell r="A281" t="str">
            <v>TE96</v>
          </cell>
          <cell r="B281">
            <v>80000</v>
          </cell>
        </row>
        <row r="282">
          <cell r="A282" t="str">
            <v>TE97</v>
          </cell>
          <cell r="B282">
            <v>250000</v>
          </cell>
        </row>
        <row r="283">
          <cell r="A283" t="str">
            <v>TE98</v>
          </cell>
          <cell r="B283">
            <v>0</v>
          </cell>
        </row>
        <row r="284">
          <cell r="A284" t="str">
            <v>TE99</v>
          </cell>
          <cell r="B284">
            <v>0</v>
          </cell>
        </row>
        <row r="285">
          <cell r="A285" t="str">
            <v>ZBV1</v>
          </cell>
          <cell r="B285">
            <v>529000</v>
          </cell>
        </row>
        <row r="286">
          <cell r="A286" t="str">
            <v>ZBV2</v>
          </cell>
          <cell r="B286">
            <v>-500000</v>
          </cell>
        </row>
        <row r="287">
          <cell r="A287" t="str">
            <v>ZBV3</v>
          </cell>
          <cell r="B287">
            <v>32000</v>
          </cell>
        </row>
        <row r="288">
          <cell r="A288" t="str">
            <v>ZBV4</v>
          </cell>
          <cell r="B288">
            <v>6000000</v>
          </cell>
        </row>
        <row r="289">
          <cell r="A289" t="str">
            <v>ZBV5</v>
          </cell>
          <cell r="B289">
            <v>3000000</v>
          </cell>
        </row>
        <row r="290">
          <cell r="A290" t="str">
            <v>ZBV5</v>
          </cell>
          <cell r="B290">
            <v>10000</v>
          </cell>
        </row>
        <row r="291">
          <cell r="A291" t="str">
            <v>ZBV6</v>
          </cell>
          <cell r="B291">
            <v>194000</v>
          </cell>
        </row>
      </sheetData>
      <sheetData sheetId="2"/>
      <sheetData sheetId="3"/>
      <sheetData sheetId="4"/>
      <sheetData sheetId="5"/>
      <sheetData sheetId="6"/>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Period Spread"/>
      <sheetName val="98 Qtr. Spread"/>
      <sheetName val="Income Statement"/>
      <sheetName val="Sales Summary"/>
      <sheetName val="Highlights-Brands"/>
      <sheetName val="Unit List"/>
      <sheetName val="Franchisee"/>
      <sheetName val="EXRPTS"/>
      <sheetName val="Amortizing Swap"/>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Bond"/>
      <sheetName val="Summary"/>
      <sheetName val="Contingency"/>
      <sheetName val="Project Management"/>
      <sheetName val="Construction Management"/>
      <sheetName val="Engineering"/>
      <sheetName val="Start-Up"/>
      <sheetName val="Owner Furnished Equipment"/>
      <sheetName val="Contractor Furnished Equipment"/>
      <sheetName val="EES General Conditions"/>
      <sheetName val="GC"/>
      <sheetName val="MECH"/>
      <sheetName val="ELEC"/>
      <sheetName val="Demo cost "/>
      <sheetName val="Professional Labor Rates"/>
      <sheetName val="Field Material Pricing"/>
      <sheetName val="Craft Labor Rates"/>
      <sheetName val="OWNER DISCRETIONARY COST"/>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3"/>
      <sheetName val="Sheet2"/>
      <sheetName val="Sheet1"/>
      <sheetName val="closepr1"/>
      <sheetName val="Run CD Access"/>
      <sheetName val="Chart"/>
      <sheetName val="pirclosepr3"/>
      <sheetName val="Projections"/>
      <sheetName val="Summary"/>
      <sheetName val="Comps"/>
      <sheetName val="PRJSUMM"/>
      <sheetName val="Model"/>
      <sheetName val="Summ"/>
      <sheetName val="Premium (Reformated)"/>
      <sheetName val="Old Summary"/>
      <sheetName val="Input Page"/>
      <sheetName val="AD Model"/>
      <sheetName val="synthgraph"/>
      <sheetName val="Long-Term Care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lant Char"/>
      <sheetName val="Plant Char 1"/>
      <sheetName val="Fuel PRices summary"/>
      <sheetName val="Fuel Prices"/>
      <sheetName val="DA LMP"/>
      <sheetName val="Gowanus"/>
      <sheetName val="Narrows"/>
      <sheetName val="Astoria"/>
      <sheetName val="Sheet1"/>
      <sheetName val="Summary"/>
      <sheetName val="Mapping"/>
      <sheetName val="VOM!!"/>
      <sheetName val="FO Price!!"/>
      <sheetName val="Franchis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S Download"/>
      <sheetName val="WACOG"/>
      <sheetName val="P&amp;L PTS DATA"/>
      <sheetName val="Ancillary Service detail"/>
      <sheetName val="CA Cap Crdt"/>
      <sheetName val="Startups"/>
      <sheetName val="DENA Indx Pwr"/>
      <sheetName val="Monthly Summary"/>
      <sheetName val="Amount"/>
      <sheetName val="Quantity"/>
      <sheetName val="#REF"/>
      <sheetName val="Gas Prices"/>
      <sheetName val="Fi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BITDA Recovery"/>
      <sheetName val="LBO"/>
      <sheetName val="SourcesUses"/>
      <sheetName val="CADS Comparison"/>
      <sheetName val="LCs"/>
      <sheetName val="Assump"/>
      <sheetName val="Consolidated"/>
      <sheetName val="LTSA old"/>
      <sheetName val="PSM"/>
      <sheetName val="PW"/>
      <sheetName val="___snlqueryparms"/>
      <sheetName val="LTSA analysis"/>
      <sheetName val="LTSA new"/>
      <sheetName val="Arlington"/>
      <sheetName val="CascoBay"/>
      <sheetName val="Griffith"/>
      <sheetName val="Moss12"/>
      <sheetName val="Bridgeport"/>
      <sheetName val="Moss67"/>
      <sheetName val="MorroBay"/>
      <sheetName val="SouthBay"/>
      <sheetName val="Oakland"/>
      <sheetName val="LBO.ML"/>
      <sheetName val="SouthBayRMR"/>
      <sheetName val="OaklandRMR"/>
      <sheetName val="OpExNew"/>
      <sheetName val="Enrivo"/>
      <sheetName val="Budget&gt;"/>
      <sheetName val="Capex"/>
      <sheetName val="BE"/>
      <sheetName val="CB"/>
      <sheetName val="GF"/>
      <sheetName val="AV"/>
      <sheetName val="OL"/>
      <sheetName val="SB"/>
      <sheetName val="MB"/>
      <sheetName val="ML"/>
      <sheetName val="Markets--&gt;"/>
      <sheetName val="CalIso"/>
      <sheetName val="MASSHub"/>
      <sheetName val="Dispatch--&gt;"/>
      <sheetName val="TollSpread"/>
      <sheetName val="Bridgeport.GM"/>
      <sheetName val="CascoBay.GM"/>
      <sheetName val="Arlington.Firm.GM"/>
      <sheetName val="Arlington.UC.GM"/>
      <sheetName val="Griffith.Firm.GM"/>
      <sheetName val="Griffith.UC.GM"/>
      <sheetName val="Griffith.DB.GM"/>
      <sheetName val="Moss12.GM"/>
      <sheetName val="Moss67.GM"/>
      <sheetName val="MorroBay.GM"/>
      <sheetName val="SouthBay.GM"/>
      <sheetName val="MorroBay12.GM"/>
    </sheetNames>
    <sheetDataSet>
      <sheetData sheetId="0" refreshError="1"/>
      <sheetData sheetId="1" refreshError="1"/>
      <sheetData sheetId="2"/>
      <sheetData sheetId="3" refreshError="1"/>
      <sheetData sheetId="4" refreshError="1"/>
      <sheetData sheetId="5" refreshError="1"/>
      <sheetData sheetId="6">
        <row r="5">
          <cell r="F5">
            <v>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Instructions"/>
      <sheetName val="Pool-Parameters-Unit Types"/>
      <sheetName val="Fuel Definitions"/>
      <sheetName val="Unit Definitions"/>
      <sheetName val="Forwards"/>
      <sheetName val="O.units"/>
      <sheetName val="O.pool"/>
      <sheetName val="O.params"/>
      <sheetName val="O.nox"/>
      <sheetName val="O.nox2"/>
      <sheetName val="O.sox"/>
      <sheetName val="O.sox2"/>
      <sheetName val="O.benchmark"/>
      <sheetName val="Fundamental Analysis Fuel Data"/>
      <sheetName val="Fundamental Analysis Unit Data"/>
      <sheetName val="Fund Analysis Generic Data"/>
      <sheetName val="Fund Analysis Allowance Data"/>
      <sheetName val="Fund Analysis SOx Data"/>
      <sheetName val="Fund Analysis NOx Data"/>
      <sheetName val="Fund Analysis Elec Data"/>
      <sheetName val="Fund Analysis Benchmark Data"/>
      <sheetName val="Temp"/>
      <sheetName val="Graphical Data"/>
      <sheetName val="Electricity Price Graph"/>
      <sheetName val="Graph - FO2 Prices"/>
      <sheetName val="Graph - FO6 Prices"/>
      <sheetName val="Graph - Gas Prices"/>
      <sheetName val="Gas Prices"/>
      <sheetName val="Forecast Data"/>
      <sheetName val="Table"/>
    </sheetNames>
    <sheetDataSet>
      <sheetData sheetId="0"/>
      <sheetData sheetId="1"/>
      <sheetData sheetId="2"/>
      <sheetData sheetId="3"/>
      <sheetData sheetId="4" refreshError="1">
        <row r="9">
          <cell r="B9" t="str">
            <v>CC1</v>
          </cell>
          <cell r="H9" t="str">
            <v>CC</v>
          </cell>
          <cell r="P9" t="str">
            <v>ng_aep_zm</v>
          </cell>
          <cell r="R9" t="str">
            <v>ng_aep_zm</v>
          </cell>
          <cell r="W9">
            <v>9832.1292411454524</v>
          </cell>
          <cell r="AL9">
            <v>4</v>
          </cell>
          <cell r="AM9">
            <v>1</v>
          </cell>
          <cell r="BC9">
            <v>11</v>
          </cell>
          <cell r="BD9">
            <v>2</v>
          </cell>
        </row>
        <row r="10">
          <cell r="B10" t="str">
            <v>CC2</v>
          </cell>
          <cell r="D10">
            <v>2</v>
          </cell>
          <cell r="E10" t="str">
            <v>Yes</v>
          </cell>
          <cell r="F10" t="str">
            <v>Yes</v>
          </cell>
          <cell r="H10" t="str">
            <v>CC</v>
          </cell>
          <cell r="P10" t="str">
            <v>ng_aep_zm</v>
          </cell>
          <cell r="R10" t="str">
            <v>ng_aep_zm</v>
          </cell>
          <cell r="W10">
            <v>9635.4866563225441</v>
          </cell>
          <cell r="AL10">
            <v>4</v>
          </cell>
          <cell r="AM10">
            <v>1</v>
          </cell>
          <cell r="BC10">
            <v>11</v>
          </cell>
          <cell r="BD10">
            <v>2</v>
          </cell>
        </row>
        <row r="11">
          <cell r="B11" t="str">
            <v>CC3</v>
          </cell>
          <cell r="D11">
            <v>4</v>
          </cell>
          <cell r="E11" t="str">
            <v>Yes</v>
          </cell>
          <cell r="F11" t="str">
            <v>Yes</v>
          </cell>
          <cell r="H11" t="str">
            <v>CC</v>
          </cell>
          <cell r="P11" t="str">
            <v>ng_aep_zm</v>
          </cell>
          <cell r="R11" t="str">
            <v>ng_aep_zm</v>
          </cell>
          <cell r="W11">
            <v>9443.246517428508</v>
          </cell>
          <cell r="AL11">
            <v>4</v>
          </cell>
          <cell r="AM11">
            <v>1</v>
          </cell>
          <cell r="BC11">
            <v>11</v>
          </cell>
          <cell r="BD11">
            <v>2</v>
          </cell>
        </row>
        <row r="12">
          <cell r="B12" t="str">
            <v>CC4</v>
          </cell>
          <cell r="H12" t="str">
            <v>CC</v>
          </cell>
          <cell r="P12" t="str">
            <v>ng_aep_zm</v>
          </cell>
          <cell r="R12" t="str">
            <v>ng_aep_zm</v>
          </cell>
          <cell r="W12">
            <v>9253.9413424870509</v>
          </cell>
          <cell r="AL12">
            <v>4</v>
          </cell>
          <cell r="AM12">
            <v>1</v>
          </cell>
          <cell r="BC12">
            <v>11</v>
          </cell>
          <cell r="BD12">
            <v>2</v>
          </cell>
        </row>
        <row r="13">
          <cell r="B13" t="str">
            <v>CC5</v>
          </cell>
          <cell r="H13" t="str">
            <v>CC</v>
          </cell>
          <cell r="P13" t="str">
            <v>ng_aep_zm</v>
          </cell>
          <cell r="R13" t="str">
            <v>ng_aep_zm</v>
          </cell>
          <cell r="W13">
            <v>9069.038613474464</v>
          </cell>
          <cell r="AL13">
            <v>4</v>
          </cell>
          <cell r="AM13">
            <v>1</v>
          </cell>
          <cell r="BC13">
            <v>11</v>
          </cell>
          <cell r="BD13">
            <v>2</v>
          </cell>
        </row>
        <row r="14">
          <cell r="B14" t="str">
            <v>CT1</v>
          </cell>
          <cell r="H14" t="str">
            <v>CT</v>
          </cell>
          <cell r="P14" t="str">
            <v>ng_aep_zm</v>
          </cell>
          <cell r="R14" t="str">
            <v>ng_aep_zm</v>
          </cell>
          <cell r="W14">
            <v>10419.789158</v>
          </cell>
          <cell r="AL14">
            <v>0</v>
          </cell>
          <cell r="AM14">
            <v>0</v>
          </cell>
          <cell r="BC14">
            <v>11</v>
          </cell>
          <cell r="BD14">
            <v>2</v>
          </cell>
        </row>
        <row r="15">
          <cell r="B15" t="str">
            <v>CT2</v>
          </cell>
          <cell r="D15">
            <v>1</v>
          </cell>
          <cell r="E15" t="str">
            <v>Yes</v>
          </cell>
          <cell r="F15" t="str">
            <v>Yes</v>
          </cell>
          <cell r="H15" t="str">
            <v>CT</v>
          </cell>
          <cell r="P15" t="str">
            <v>ng_aep_zm</v>
          </cell>
          <cell r="R15" t="str">
            <v>ng_aep_zm</v>
          </cell>
          <cell r="W15">
            <v>10211.39337484</v>
          </cell>
          <cell r="AL15">
            <v>0</v>
          </cell>
          <cell r="AM15">
            <v>0</v>
          </cell>
          <cell r="BC15">
            <v>11</v>
          </cell>
          <cell r="BD15">
            <v>2</v>
          </cell>
        </row>
        <row r="16">
          <cell r="B16" t="str">
            <v>CT3</v>
          </cell>
          <cell r="D16">
            <v>1</v>
          </cell>
          <cell r="E16" t="str">
            <v>Yes</v>
          </cell>
          <cell r="F16" t="str">
            <v>Yes</v>
          </cell>
          <cell r="H16" t="str">
            <v>CT</v>
          </cell>
          <cell r="P16" t="str">
            <v>ng_aep_zm</v>
          </cell>
          <cell r="R16" t="str">
            <v>ng_aep_zm</v>
          </cell>
          <cell r="W16">
            <v>10007.165507343199</v>
          </cell>
          <cell r="AL16">
            <v>0</v>
          </cell>
          <cell r="AM16">
            <v>0</v>
          </cell>
          <cell r="BC16">
            <v>11</v>
          </cell>
          <cell r="BD16">
            <v>2</v>
          </cell>
        </row>
        <row r="17">
          <cell r="B17" t="str">
            <v>CT4</v>
          </cell>
          <cell r="H17" t="str">
            <v>CT</v>
          </cell>
          <cell r="P17" t="str">
            <v>ng_aep_zm</v>
          </cell>
          <cell r="R17" t="str">
            <v>ng_aep_zm</v>
          </cell>
          <cell r="W17">
            <v>9807.0221971963365</v>
          </cell>
          <cell r="AL17">
            <v>0</v>
          </cell>
          <cell r="AM17">
            <v>0</v>
          </cell>
          <cell r="BC17">
            <v>11</v>
          </cell>
          <cell r="BD17">
            <v>2</v>
          </cell>
        </row>
        <row r="18">
          <cell r="B18" t="str">
            <v>CT5</v>
          </cell>
          <cell r="H18" t="str">
            <v>CT</v>
          </cell>
          <cell r="P18" t="str">
            <v>ng_aep_zm</v>
          </cell>
          <cell r="R18" t="str">
            <v>ng_aep_zm</v>
          </cell>
          <cell r="W18">
            <v>9610.8817532524081</v>
          </cell>
          <cell r="AL18">
            <v>0</v>
          </cell>
          <cell r="AM18">
            <v>0</v>
          </cell>
          <cell r="BC18">
            <v>11</v>
          </cell>
          <cell r="BD18">
            <v>2</v>
          </cell>
        </row>
        <row r="19">
          <cell r="B19">
            <v>94916</v>
          </cell>
          <cell r="E19" t="str">
            <v>Yes</v>
          </cell>
          <cell r="F19" t="str">
            <v>Yes</v>
          </cell>
          <cell r="H19" t="str">
            <v>CC</v>
          </cell>
          <cell r="W19">
            <v>9656.4897000000001</v>
          </cell>
          <cell r="AL19">
            <v>4</v>
          </cell>
          <cell r="AM19">
            <v>1</v>
          </cell>
          <cell r="BC19">
            <v>11</v>
          </cell>
          <cell r="BD19">
            <v>2</v>
          </cell>
        </row>
        <row r="20">
          <cell r="B20">
            <v>94917</v>
          </cell>
          <cell r="F20" t="str">
            <v>Yes</v>
          </cell>
          <cell r="H20" t="str">
            <v>CT</v>
          </cell>
          <cell r="W20">
            <v>8595</v>
          </cell>
          <cell r="AL20">
            <v>0</v>
          </cell>
          <cell r="AM20">
            <v>0</v>
          </cell>
          <cell r="BC20">
            <v>11</v>
          </cell>
          <cell r="BD20">
            <v>2</v>
          </cell>
        </row>
        <row r="21">
          <cell r="B21">
            <v>93210</v>
          </cell>
          <cell r="E21" t="str">
            <v>Yes</v>
          </cell>
          <cell r="F21" t="str">
            <v>Yes</v>
          </cell>
          <cell r="H21" t="str">
            <v>CT</v>
          </cell>
          <cell r="W21">
            <v>12000</v>
          </cell>
          <cell r="AL21">
            <v>0</v>
          </cell>
          <cell r="AM21">
            <v>0</v>
          </cell>
          <cell r="BC21">
            <v>11</v>
          </cell>
          <cell r="BD21">
            <v>2</v>
          </cell>
        </row>
        <row r="22">
          <cell r="B22" t="str">
            <v>999A</v>
          </cell>
          <cell r="D22">
            <v>5</v>
          </cell>
          <cell r="F22" t="str">
            <v>Yes</v>
          </cell>
          <cell r="H22" t="str">
            <v>CC</v>
          </cell>
          <cell r="P22" t="str">
            <v>ng_ecar_zm - AEP</v>
          </cell>
          <cell r="R22" t="str">
            <v>ng_ecar_zm - AEP</v>
          </cell>
          <cell r="W22">
            <v>9970.1120999999985</v>
          </cell>
          <cell r="AL22">
            <v>4</v>
          </cell>
          <cell r="AM22">
            <v>1</v>
          </cell>
          <cell r="BC22">
            <v>11</v>
          </cell>
          <cell r="BD22">
            <v>2</v>
          </cell>
        </row>
        <row r="23">
          <cell r="B23" t="str">
            <v>999B</v>
          </cell>
          <cell r="D23">
            <v>6</v>
          </cell>
          <cell r="E23" t="str">
            <v>Yes</v>
          </cell>
          <cell r="F23" t="str">
            <v>Yes</v>
          </cell>
          <cell r="H23" t="str">
            <v>CC</v>
          </cell>
          <cell r="P23" t="str">
            <v>ng_ecar_zm - AEP</v>
          </cell>
          <cell r="R23" t="str">
            <v>ng_ecar_zm - AEP</v>
          </cell>
          <cell r="W23">
            <v>9936.5096999999987</v>
          </cell>
          <cell r="AL23">
            <v>4</v>
          </cell>
          <cell r="AM23">
            <v>1</v>
          </cell>
          <cell r="BC23">
            <v>11</v>
          </cell>
          <cell r="BD23">
            <v>2</v>
          </cell>
        </row>
        <row r="24">
          <cell r="B24" t="str">
            <v>999C</v>
          </cell>
          <cell r="D24">
            <v>2</v>
          </cell>
          <cell r="E24" t="str">
            <v>Yes</v>
          </cell>
          <cell r="F24" t="str">
            <v>Yes</v>
          </cell>
          <cell r="H24" t="str">
            <v>CT</v>
          </cell>
          <cell r="P24" t="str">
            <v>ng_ecar_zm - AEP</v>
          </cell>
          <cell r="R24" t="str">
            <v>ng_ecar_zm - AEP</v>
          </cell>
          <cell r="W24">
            <v>8831</v>
          </cell>
          <cell r="AL24">
            <v>0</v>
          </cell>
          <cell r="AM24">
            <v>0</v>
          </cell>
          <cell r="BC24">
            <v>11</v>
          </cell>
          <cell r="BD24">
            <v>2</v>
          </cell>
        </row>
        <row r="25">
          <cell r="B25" t="str">
            <v>999D</v>
          </cell>
          <cell r="D25">
            <v>3</v>
          </cell>
          <cell r="E25" t="str">
            <v>Yes</v>
          </cell>
          <cell r="F25" t="str">
            <v>Yes</v>
          </cell>
          <cell r="H25" t="str">
            <v>CT</v>
          </cell>
          <cell r="P25" t="str">
            <v>ng_ecar_zm - AEP</v>
          </cell>
          <cell r="R25" t="str">
            <v>ng_ecar_zm - AEP</v>
          </cell>
          <cell r="W25">
            <v>9500</v>
          </cell>
          <cell r="AL25">
            <v>0</v>
          </cell>
          <cell r="AM25">
            <v>0</v>
          </cell>
          <cell r="BC25">
            <v>11</v>
          </cell>
          <cell r="BD25">
            <v>2</v>
          </cell>
        </row>
        <row r="26">
          <cell r="W26"/>
        </row>
        <row r="27">
          <cell r="B27">
            <v>74</v>
          </cell>
          <cell r="E27" t="str">
            <v>Yes</v>
          </cell>
          <cell r="F27" t="str">
            <v>Yes</v>
          </cell>
          <cell r="H27" t="str">
            <v>ST</v>
          </cell>
          <cell r="R27"/>
          <cell r="W27"/>
          <cell r="BC27">
            <v>11</v>
          </cell>
          <cell r="BD27">
            <v>2</v>
          </cell>
        </row>
        <row r="28">
          <cell r="H28"/>
          <cell r="W28"/>
        </row>
        <row r="29">
          <cell r="B29">
            <v>85</v>
          </cell>
          <cell r="E29" t="str">
            <v>Yes</v>
          </cell>
          <cell r="F29" t="str">
            <v>Yes</v>
          </cell>
          <cell r="H29" t="str">
            <v>ST</v>
          </cell>
          <cell r="W29"/>
          <cell r="BC29">
            <v>11</v>
          </cell>
          <cell r="BD29">
            <v>2</v>
          </cell>
        </row>
        <row r="30">
          <cell r="H30"/>
          <cell r="W30"/>
        </row>
        <row r="31">
          <cell r="B31">
            <v>87</v>
          </cell>
          <cell r="H31" t="str">
            <v>ST</v>
          </cell>
          <cell r="W31"/>
          <cell r="BC31">
            <v>11</v>
          </cell>
          <cell r="BD31">
            <v>2</v>
          </cell>
        </row>
        <row r="32">
          <cell r="H32"/>
          <cell r="W32"/>
        </row>
        <row r="33">
          <cell r="B33">
            <v>93</v>
          </cell>
          <cell r="E33" t="str">
            <v>Yes</v>
          </cell>
          <cell r="F33" t="str">
            <v>Yes</v>
          </cell>
          <cell r="H33" t="str">
            <v>ST</v>
          </cell>
          <cell r="W33"/>
          <cell r="BC33">
            <v>11</v>
          </cell>
          <cell r="BD33">
            <v>2</v>
          </cell>
        </row>
        <row r="34">
          <cell r="H34"/>
          <cell r="W34"/>
        </row>
        <row r="35">
          <cell r="B35">
            <v>102</v>
          </cell>
          <cell r="E35" t="str">
            <v>Yes</v>
          </cell>
          <cell r="F35" t="str">
            <v>Yes</v>
          </cell>
          <cell r="H35" t="str">
            <v>ST</v>
          </cell>
          <cell r="W35"/>
          <cell r="BC35">
            <v>11</v>
          </cell>
          <cell r="BD35">
            <v>2</v>
          </cell>
        </row>
        <row r="36">
          <cell r="H36"/>
          <cell r="W36"/>
        </row>
        <row r="37">
          <cell r="B37">
            <v>100</v>
          </cell>
          <cell r="E37" t="str">
            <v>Yes</v>
          </cell>
          <cell r="F37" t="str">
            <v>Yes</v>
          </cell>
          <cell r="H37" t="str">
            <v>ST</v>
          </cell>
          <cell r="W37"/>
          <cell r="BC37">
            <v>11</v>
          </cell>
          <cell r="BD37">
            <v>2</v>
          </cell>
        </row>
        <row r="38">
          <cell r="B38">
            <v>97</v>
          </cell>
          <cell r="E38" t="str">
            <v>Yes</v>
          </cell>
          <cell r="F38" t="str">
            <v>Yes</v>
          </cell>
          <cell r="H38" t="str">
            <v>ST</v>
          </cell>
          <cell r="W38"/>
          <cell r="BC38">
            <v>11</v>
          </cell>
          <cell r="BD38">
            <v>2</v>
          </cell>
        </row>
        <row r="39">
          <cell r="H39"/>
          <cell r="W39"/>
        </row>
        <row r="40">
          <cell r="B40">
            <v>77</v>
          </cell>
          <cell r="E40" t="str">
            <v>Yes</v>
          </cell>
          <cell r="F40" t="str">
            <v>Yes</v>
          </cell>
          <cell r="H40" t="str">
            <v>ST</v>
          </cell>
          <cell r="W40">
            <v>10710</v>
          </cell>
          <cell r="BC40">
            <v>11</v>
          </cell>
          <cell r="BD40">
            <v>2</v>
          </cell>
        </row>
        <row r="41">
          <cell r="H41"/>
        </row>
        <row r="42">
          <cell r="B42">
            <v>105</v>
          </cell>
          <cell r="E42" t="str">
            <v>Yes</v>
          </cell>
          <cell r="F42" t="str">
            <v>Yes</v>
          </cell>
          <cell r="H42" t="str">
            <v>ST</v>
          </cell>
          <cell r="W42"/>
          <cell r="BC42">
            <v>11</v>
          </cell>
          <cell r="BD42">
            <v>2</v>
          </cell>
        </row>
        <row r="43">
          <cell r="B43">
            <v>107</v>
          </cell>
          <cell r="E43" t="str">
            <v>Yes</v>
          </cell>
          <cell r="F43" t="str">
            <v>Yes</v>
          </cell>
          <cell r="H43" t="str">
            <v>ST</v>
          </cell>
          <cell r="W43"/>
          <cell r="BC43">
            <v>11</v>
          </cell>
          <cell r="BD43">
            <v>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mort Check"/>
      <sheetName val="Assumptions"/>
      <sheetName val="Macro"/>
      <sheetName val="Report Tables"/>
      <sheetName val="Notes"/>
      <sheetName val="CC"/>
      <sheetName val="SUMMARY A"/>
      <sheetName val="Val_Sum"/>
      <sheetName val="Purchase"/>
      <sheetName val="Val_Alloc"/>
      <sheetName val="Other A-L"/>
      <sheetName val="Amort"/>
      <sheetName val="BS"/>
      <sheetName val="IS"/>
      <sheetName val="DCF"/>
      <sheetName val="TN_Sum"/>
      <sheetName val="Sales_TN"/>
      <sheetName val="Margins_Dom"/>
      <sheetName val="Margins_Can"/>
      <sheetName val="RR_Alloc"/>
      <sheetName val="RR_Exp"/>
      <sheetName val="RR_Implied"/>
      <sheetName val="TN_Dom_I"/>
      <sheetName val="TN_Dom_F"/>
      <sheetName val="TN_Can_I"/>
      <sheetName val="TN_Can_F"/>
      <sheetName val="Customers"/>
      <sheetName val="LE Cust"/>
      <sheetName val="LE Cap Chg"/>
      <sheetName val="Dep Sched"/>
      <sheetName val="Ks"/>
      <sheetName val="LB DCF"/>
      <sheetName val="LB DCF_CAN"/>
      <sheetName val="Ks DCF"/>
      <sheetName val="Tech_LE"/>
      <sheetName val="LE Tech Detail"/>
      <sheetName val="NWC"/>
      <sheetName val="DOM Cap Charge"/>
      <sheetName val="WACC"/>
      <sheetName val="WARA"/>
      <sheetName val="RR_Source"/>
      <sheetName val="Debt"/>
      <sheetName val="Source"/>
      <sheetName val="DOM SPRS"/>
      <sheetName val="TN_Can"/>
      <sheetName val="LE"/>
      <sheetName val="LE BS"/>
      <sheetName val="LB02"/>
      <sheetName val="LB03"/>
      <sheetName val="LB04"/>
      <sheetName val="Can_List"/>
      <sheetName val="LB CAN"/>
      <sheetName val="Ratios_GCM"/>
      <sheetName val="Asset Util"/>
      <sheetName val="Leverage"/>
      <sheetName val="Working Cap"/>
      <sheetName val="Fixed Cap"/>
      <sheetName val="Liquidity"/>
      <sheetName val="Growth"/>
      <sheetName val="Financials"/>
      <sheetName val="BS 2001"/>
      <sheetName val="BS 2001-2003"/>
      <sheetName val="BS 2002-2003"/>
      <sheetName val="BS 2004 Cons"/>
      <sheetName val="BS 2004 DOM"/>
      <sheetName val="BS 2005 DOM"/>
      <sheetName val="2005 Budget"/>
      <sheetName val="IS Detail"/>
      <sheetName val="IS Domestic"/>
      <sheetName val="IS Canada"/>
      <sheetName val="Cash Flows"/>
      <sheetName val="Margins"/>
      <sheetName val="GM 2004"/>
      <sheetName val="Other 2004"/>
      <sheetName val="GM 2003"/>
      <sheetName val="Other 2003"/>
      <sheetName val="FLS_Ops"/>
      <sheetName val="Report"/>
      <sheetName val="WF Input"/>
      <sheetName val="WF Analysis"/>
      <sheetName val="LE WF Analysis"/>
      <sheetName val="LE WF Input_Flex"/>
      <sheetName val="LE WF Input_Reg"/>
      <sheetName val="Other A&amp;L_Dom"/>
      <sheetName val="Other A&amp;L_Can"/>
      <sheetName val="Other A&amp;L_Real"/>
      <sheetName val="REAS-WP"/>
      <sheetName val="REAS-05-11"/>
      <sheetName val=""/>
      <sheetName val="Unit Definitions"/>
    </sheetNames>
    <sheetDataSet>
      <sheetData sheetId="0" refreshError="1"/>
      <sheetData sheetId="1" refreshError="1">
        <row r="4">
          <cell r="C4" t="str">
            <v>Valuation of Sears, Roebuck and Co.</v>
          </cell>
        </row>
        <row r="12">
          <cell r="C12" t="str">
            <v>Source: Sears, Roebuck and Co. management. Some totals may not add due to rounding. See Statement of Limiting Conditions.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GETDESC"/>
      <sheetName val="GETRECON"/>
      <sheetName val="DT-Adj"/>
      <sheetName val="Daily Totals"/>
      <sheetName val="Daily Amt by Unit"/>
      <sheetName val="PRECMARGIN"/>
      <sheetName val="advance activity"/>
      <sheetName val="Sensetivities"/>
      <sheetName val="Model"/>
      <sheetName val="Augu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t rate CHART"/>
      <sheetName val="calcs"/>
      <sheetName val="PROF5"/>
      <sheetName val="genBUD"/>
      <sheetName val="PROF3"/>
      <sheetName val="rolling12"/>
      <sheetName val="Coal Chart"/>
      <sheetName val="Oil Chart"/>
      <sheetName val="Gas Chart"/>
      <sheetName val="coal cost wtd avg"/>
      <sheetName val="oil&amp;gas cost wtd avg"/>
      <sheetName val="GETDESC"/>
      <sheetName val="GETRECON"/>
      <sheetName val="HIDP"/>
    </sheetNames>
    <sheetDataSet>
      <sheetData sheetId="0" refreshError="1">
        <row r="6">
          <cell r="A6">
            <v>2003</v>
          </cell>
        </row>
        <row r="7">
          <cell r="A7" t="str">
            <v>Monthly Goal</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Data"/>
    </sheetNames>
    <sheetDataSet>
      <sheetData sheetId="0"/>
      <sheetData sheetId="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model"/>
      <sheetName val="us"/>
      <sheetName val="hspe"/>
      <sheetName val="m&amp;w"/>
      <sheetName val="aus"/>
      <sheetName val="boron"/>
      <sheetName val="boron (2)"/>
      <sheetName val="heat rate CHART"/>
    </sheetNames>
    <sheetDataSet>
      <sheetData sheetId="0"/>
      <sheetData sheetId="1" refreshError="1">
        <row r="130">
          <cell r="N130">
            <v>434.9</v>
          </cell>
          <cell r="P130">
            <v>448.70000000000005</v>
          </cell>
          <cell r="R130">
            <v>445.09999999999997</v>
          </cell>
          <cell r="T130">
            <v>454</v>
          </cell>
          <cell r="V130" t="e">
            <v>#REF!</v>
          </cell>
          <cell r="X130" t="e">
            <v>#REF!</v>
          </cell>
        </row>
        <row r="393">
          <cell r="L393">
            <v>43.909357195944011</v>
          </cell>
          <cell r="N393">
            <v>43.909357195944011</v>
          </cell>
          <cell r="P393">
            <v>43.425175071887196</v>
          </cell>
          <cell r="R393">
            <v>41.558143956904942</v>
          </cell>
          <cell r="T393">
            <v>38.223783727117201</v>
          </cell>
          <cell r="V393" t="e">
            <v>#REF!</v>
          </cell>
          <cell r="X393" t="e">
            <v>#REF!</v>
          </cell>
        </row>
        <row r="394">
          <cell r="L394">
            <v>43.909357195944011</v>
          </cell>
          <cell r="N394">
            <v>43.909357195944011</v>
          </cell>
          <cell r="P394">
            <v>43.425175071887196</v>
          </cell>
          <cell r="R394">
            <v>41.558143956904942</v>
          </cell>
          <cell r="T394">
            <v>38.223783727117201</v>
          </cell>
          <cell r="V394" t="e">
            <v>#REF!</v>
          </cell>
          <cell r="X394" t="e">
            <v>#REF!</v>
          </cell>
        </row>
        <row r="398">
          <cell r="L398">
            <v>465</v>
          </cell>
          <cell r="N398">
            <v>467.57121622394607</v>
          </cell>
          <cell r="P398">
            <v>452.74222470742234</v>
          </cell>
          <cell r="R398">
            <v>417.71711597371552</v>
          </cell>
          <cell r="T398">
            <v>368.32804167482124</v>
          </cell>
          <cell r="V398" t="e">
            <v>#REF!</v>
          </cell>
          <cell r="X398" t="e">
            <v>#REF!</v>
          </cell>
        </row>
        <row r="399">
          <cell r="L399">
            <v>465</v>
          </cell>
          <cell r="N399">
            <v>467.57121622394607</v>
          </cell>
          <cell r="P399">
            <v>452.74222470742234</v>
          </cell>
          <cell r="R399">
            <v>417.71711597371552</v>
          </cell>
          <cell r="T399">
            <v>368.32804167482124</v>
          </cell>
          <cell r="V399" t="e">
            <v>#REF!</v>
          </cell>
          <cell r="X399" t="e">
            <v>#REF!</v>
          </cell>
        </row>
      </sheetData>
      <sheetData sheetId="2"/>
      <sheetData sheetId="3"/>
      <sheetData sheetId="4"/>
      <sheetData sheetId="5"/>
      <sheetData sheetId="6"/>
      <sheetData sheetId="7"/>
      <sheetData sheetId="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Dispatch"/>
      <sheetName val="Gas"/>
      <sheetName val="Power"/>
    </sheetNames>
    <sheetDataSet>
      <sheetData sheetId="0" refreshError="1">
        <row r="5">
          <cell r="E5">
            <v>10.575367857142858</v>
          </cell>
        </row>
        <row r="6">
          <cell r="E6">
            <v>7</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Rthru2RIV"/>
      <sheetName val="DisposalRecap"/>
      <sheetName val="DisposalDetails"/>
      <sheetName val="JRDescript"/>
      <sheetName val="DataCost"/>
      <sheetName val="DataAccum"/>
      <sheetName val="HistCost"/>
      <sheetName val="HistAccum"/>
      <sheetName val="Instruc"/>
      <sheetName val="Journal Entry"/>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s"/>
      <sheetName val="Consolidated"/>
      <sheetName val="Assumptions"/>
      <sheetName val="Apex Valuation"/>
      <sheetName val="Apex"/>
      <sheetName val="Bosque Valuation - Total"/>
      <sheetName val="Bosque CT Valuation"/>
      <sheetName val="Bosque CC Valuation"/>
      <sheetName val="Bosque CC"/>
      <sheetName val="Bosque CT"/>
      <sheetName val="Shady Hills Valuation"/>
      <sheetName val="Shady Hills"/>
      <sheetName val="Sugar Creek Valuation"/>
      <sheetName val="Sugar Creek"/>
      <sheetName val="West Georgia Valuation"/>
      <sheetName val="West Georgia"/>
      <sheetName val="Zeeland Valuation - Total"/>
      <sheetName val="Zeeland CC Valuation"/>
      <sheetName val="Zeeland CT Valuation"/>
      <sheetName val="Zeeland CC"/>
      <sheetName val="Zeeland CT"/>
      <sheetName val="Emissions Data"/>
      <sheetName val="MPC Data"/>
      <sheetName val="Toll Data"/>
      <sheetName val="OM Data"/>
      <sheetName val="NOR Summary"/>
      <sheetName val="Unit Summary"/>
      <sheetName val="DSCR Summary"/>
      <sheetName val="DTBE Summary"/>
      <sheetName val="00 Fcst Sales"/>
      <sheetName val="Franchisee"/>
      <sheetName val="Assumptions and Inputs"/>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Summary of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Drawdown"/>
      <sheetName val="CapitalCost"/>
      <sheetName val="REFI Sources and Uses"/>
      <sheetName val="Waterfall"/>
      <sheetName val="Revenue"/>
      <sheetName val="OperExp"/>
      <sheetName val="OpExWksht"/>
      <sheetName val="OperStats"/>
      <sheetName val="Est Pty Taxes"/>
      <sheetName val="Construction Cost - % complete"/>
      <sheetName val="OperPar"/>
      <sheetName val="PILOT"/>
      <sheetName val="Closing"/>
      <sheetName val="LTSA"/>
      <sheetName val="Labor"/>
      <sheetName val="Permits"/>
      <sheetName val="SUCosts"/>
      <sheetName val="Commissioning"/>
      <sheetName val="Property Taxes"/>
      <sheetName val="MM Reserve - not with LTSA"/>
      <sheetName val="IS"/>
    </sheetNames>
    <sheetDataSet>
      <sheetData sheetId="0"/>
      <sheetData sheetId="1">
        <row r="11">
          <cell r="G11">
            <v>646.29999999999995</v>
          </cell>
        </row>
      </sheetData>
      <sheetData sheetId="2"/>
      <sheetData sheetId="3"/>
      <sheetData sheetId="4"/>
      <sheetData sheetId="5"/>
      <sheetData sheetId="6"/>
      <sheetData sheetId="7"/>
      <sheetData sheetId="8"/>
      <sheetData sheetId="9"/>
      <sheetData sheetId="10"/>
      <sheetData sheetId="11"/>
      <sheetData sheetId="12">
        <row r="11">
          <cell r="J11">
            <v>7109.7000000000007</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CURVE"/>
      <sheetName val="Dispatch Hours"/>
      <sheetName val="Ancillary Valuation"/>
    </sheetNames>
    <sheetDataSet>
      <sheetData sheetId="0">
        <row r="4">
          <cell r="A4">
            <v>80</v>
          </cell>
        </row>
        <row r="5">
          <cell r="A5">
            <v>85</v>
          </cell>
        </row>
        <row r="6">
          <cell r="A6">
            <v>90</v>
          </cell>
        </row>
        <row r="7">
          <cell r="A7">
            <v>95</v>
          </cell>
        </row>
        <row r="8">
          <cell r="A8">
            <v>100</v>
          </cell>
        </row>
        <row r="9">
          <cell r="A9">
            <v>105</v>
          </cell>
        </row>
        <row r="10">
          <cell r="A10">
            <v>110</v>
          </cell>
        </row>
        <row r="11">
          <cell r="A11">
            <v>115</v>
          </cell>
        </row>
        <row r="12">
          <cell r="A12">
            <v>120</v>
          </cell>
        </row>
        <row r="13">
          <cell r="A13">
            <v>125</v>
          </cell>
        </row>
        <row r="14">
          <cell r="A14">
            <v>130</v>
          </cell>
        </row>
        <row r="15">
          <cell r="A15">
            <v>135</v>
          </cell>
        </row>
        <row r="16">
          <cell r="A16">
            <v>140</v>
          </cell>
        </row>
        <row r="17">
          <cell r="A17">
            <v>145</v>
          </cell>
        </row>
        <row r="18">
          <cell r="A18">
            <v>150</v>
          </cell>
        </row>
        <row r="19">
          <cell r="A19">
            <v>155</v>
          </cell>
        </row>
        <row r="20">
          <cell r="A20">
            <v>160</v>
          </cell>
        </row>
        <row r="21">
          <cell r="A21">
            <v>165</v>
          </cell>
        </row>
        <row r="22">
          <cell r="A22">
            <v>170</v>
          </cell>
        </row>
        <row r="23">
          <cell r="A23">
            <v>175</v>
          </cell>
        </row>
        <row r="24">
          <cell r="A24">
            <v>180</v>
          </cell>
        </row>
        <row r="25">
          <cell r="A25">
            <v>185</v>
          </cell>
        </row>
        <row r="26">
          <cell r="A26">
            <v>190</v>
          </cell>
        </row>
        <row r="27">
          <cell r="A27">
            <v>195</v>
          </cell>
        </row>
        <row r="28">
          <cell r="A28">
            <v>200</v>
          </cell>
        </row>
        <row r="29">
          <cell r="A29">
            <v>205</v>
          </cell>
        </row>
        <row r="30">
          <cell r="A30">
            <v>210</v>
          </cell>
        </row>
        <row r="31">
          <cell r="A31">
            <v>215</v>
          </cell>
        </row>
        <row r="32">
          <cell r="A32">
            <v>220</v>
          </cell>
        </row>
        <row r="33">
          <cell r="A33">
            <v>225</v>
          </cell>
        </row>
        <row r="34">
          <cell r="A34">
            <v>230</v>
          </cell>
        </row>
        <row r="35">
          <cell r="A35">
            <v>235</v>
          </cell>
        </row>
        <row r="36">
          <cell r="A36">
            <v>240</v>
          </cell>
        </row>
        <row r="37">
          <cell r="A37">
            <v>245</v>
          </cell>
        </row>
        <row r="38">
          <cell r="A38">
            <v>250</v>
          </cell>
        </row>
        <row r="39">
          <cell r="A39">
            <v>255</v>
          </cell>
        </row>
        <row r="40">
          <cell r="A40">
            <v>260</v>
          </cell>
        </row>
        <row r="41">
          <cell r="A41">
            <v>265</v>
          </cell>
        </row>
        <row r="42">
          <cell r="A42">
            <v>270</v>
          </cell>
        </row>
        <row r="43">
          <cell r="A43">
            <v>275</v>
          </cell>
        </row>
        <row r="44">
          <cell r="A44">
            <v>280</v>
          </cell>
        </row>
        <row r="45">
          <cell r="A45">
            <v>285</v>
          </cell>
        </row>
        <row r="46">
          <cell r="A46">
            <v>290</v>
          </cell>
        </row>
        <row r="47">
          <cell r="A47">
            <v>295</v>
          </cell>
        </row>
        <row r="48">
          <cell r="A48">
            <v>300</v>
          </cell>
        </row>
      </sheetData>
      <sheetData sheetId="1"/>
      <sheetData sheetId="2"/>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Summary - Rounded"/>
      <sheetName val="Value Summary - Not Rnd"/>
      <sheetName val="Summary"/>
      <sheetName val="NBV"/>
      <sheetName val="Data"/>
      <sheetName val="1"/>
      <sheetName val="2"/>
      <sheetName val="2.1"/>
      <sheetName val="2.2"/>
      <sheetName val="2.3"/>
      <sheetName val="2.4"/>
      <sheetName val="3"/>
      <sheetName val="4"/>
      <sheetName val="4.1"/>
      <sheetName val="4.2"/>
      <sheetName val="4.3"/>
      <sheetName val="5"/>
      <sheetName val="6"/>
      <sheetName val="6.1"/>
      <sheetName val="6.2"/>
      <sheetName val="6.3"/>
      <sheetName val="6.4"/>
      <sheetName val="8"/>
      <sheetName val="9"/>
      <sheetName val="10"/>
      <sheetName val="11"/>
      <sheetName val="11.1"/>
      <sheetName val="11.2"/>
      <sheetName val="11.3"/>
      <sheetName val="11.4"/>
      <sheetName val="12"/>
      <sheetName val="13"/>
      <sheetName val="14"/>
      <sheetName val="14.1"/>
      <sheetName val="14.2"/>
      <sheetName val="14.3"/>
      <sheetName val="14.4"/>
      <sheetName val="15"/>
      <sheetName val="15.1"/>
      <sheetName val="15.2"/>
      <sheetName val="15.3"/>
      <sheetName val="16"/>
      <sheetName val="17"/>
      <sheetName val="17.1"/>
      <sheetName val="17.2"/>
      <sheetName val="17.3"/>
      <sheetName val="17.4"/>
      <sheetName val="17.5"/>
      <sheetName val="17.6"/>
      <sheetName val="17.7"/>
      <sheetName val="19"/>
      <sheetName val="20"/>
      <sheetName val="20.1"/>
      <sheetName val="20.2"/>
      <sheetName val="22"/>
      <sheetName val="23"/>
      <sheetName val="24"/>
      <sheetName val="25"/>
      <sheetName val="25.1"/>
      <sheetName val="25.2"/>
      <sheetName val="25.3"/>
      <sheetName val="25.4"/>
      <sheetName val="25.5"/>
      <sheetName val="26"/>
      <sheetName val="27"/>
      <sheetName val="29"/>
      <sheetName val="29.1"/>
      <sheetName val="29.2"/>
      <sheetName val="29.3"/>
      <sheetName val="29.4"/>
      <sheetName val="30"/>
      <sheetName val="30.1"/>
      <sheetName val="30.2"/>
      <sheetName val="31"/>
      <sheetName val="31.1"/>
      <sheetName val="31.2"/>
      <sheetName val="31.3"/>
      <sheetName val="31.4"/>
      <sheetName val="32"/>
      <sheetName val="32.1"/>
      <sheetName val="32.2"/>
      <sheetName val="33"/>
      <sheetName val="33.1"/>
      <sheetName val="33.2"/>
      <sheetName val="35"/>
      <sheetName val="Land"/>
      <sheetName val="Land Reconciliation"/>
      <sheetName val="Land Map"/>
      <sheetName val="Improved Comps"/>
      <sheetName val="Lookup Tables"/>
      <sheetName val="PV Amort"/>
      <sheetName val="Assumptions"/>
      <sheetName val="WARA"/>
      <sheetName val="Franchise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UM"/>
      <sheetName val="VALUATION"/>
      <sheetName val="RATIOS"/>
      <sheetName val="Value Summary - Not Rnd"/>
    </sheetNames>
    <sheetDataSet>
      <sheetData sheetId="0" refreshError="1">
        <row r="5">
          <cell r="A5" t="str">
            <v>DIRECT MARKETING/MARKETING SERVICES UNIVERSE</v>
          </cell>
          <cell r="AD5" t="str">
            <v>BEAR STEARNS</v>
          </cell>
        </row>
        <row r="6">
          <cell r="A6" t="str">
            <v>STATISTICAL SUMMARY TABLE</v>
          </cell>
        </row>
        <row r="9">
          <cell r="AR9" t="str">
            <v>Week</v>
          </cell>
          <cell r="AT9" t="str">
            <v>Week</v>
          </cell>
          <cell r="AV9" t="str">
            <v>Week</v>
          </cell>
          <cell r="AX9" t="str">
            <v>Week</v>
          </cell>
        </row>
        <row r="10">
          <cell r="X10" t="str">
            <v>--Earnings Per Share--</v>
          </cell>
          <cell r="AG10" t="str">
            <v>DEC 96</v>
          </cell>
          <cell r="AR10" t="str">
            <v>End</v>
          </cell>
          <cell r="AT10" t="str">
            <v>End</v>
          </cell>
          <cell r="AV10" t="str">
            <v>End</v>
          </cell>
          <cell r="AX10" t="str">
            <v>End</v>
          </cell>
        </row>
        <row r="11">
          <cell r="D11" t="str">
            <v>Analyst's</v>
          </cell>
          <cell r="H11" t="str">
            <v>Price</v>
          </cell>
          <cell r="J11" t="str">
            <v>52 Week Range</v>
          </cell>
          <cell r="N11" t="str">
            <v xml:space="preserve">Price Performance </v>
          </cell>
          <cell r="R11" t="str">
            <v>--Earnings Per Share--</v>
          </cell>
          <cell r="X11" t="str">
            <v>Qtr.</v>
          </cell>
          <cell r="Z11" t="str">
            <v>Cur.</v>
          </cell>
          <cell r="AB11" t="str">
            <v>Prv.</v>
          </cell>
          <cell r="AD11" t="str">
            <v>Fiscal Yr</v>
          </cell>
          <cell r="AH11" t="str">
            <v>Begin Year</v>
          </cell>
          <cell r="AL11" t="str">
            <v>Mar 31</v>
          </cell>
          <cell r="AN11" t="str">
            <v>April 28</v>
          </cell>
          <cell r="AP11" t="str">
            <v>May 31</v>
          </cell>
          <cell r="AR11" t="str">
            <v>June 24</v>
          </cell>
          <cell r="AT11" t="str">
            <v>June 30</v>
          </cell>
          <cell r="AV11" t="str">
            <v>July 8</v>
          </cell>
          <cell r="AX11" t="str">
            <v>July 15</v>
          </cell>
        </row>
        <row r="12">
          <cell r="A12" t="str">
            <v>Company</v>
          </cell>
          <cell r="D12" t="str">
            <v>Opinion</v>
          </cell>
          <cell r="F12" t="str">
            <v>Ticker</v>
          </cell>
          <cell r="H12">
            <v>36216</v>
          </cell>
          <cell r="J12" t="str">
            <v>High</v>
          </cell>
          <cell r="L12" t="str">
            <v>Low</v>
          </cell>
          <cell r="N12" t="str">
            <v>YTD</v>
          </cell>
          <cell r="P12" t="str">
            <v>Month</v>
          </cell>
          <cell r="R12">
            <v>1997</v>
          </cell>
          <cell r="T12" t="str">
            <v>1998E</v>
          </cell>
          <cell r="V12" t="str">
            <v>1999E</v>
          </cell>
          <cell r="X12" t="str">
            <v>End</v>
          </cell>
          <cell r="Z12" t="str">
            <v>Est.</v>
          </cell>
          <cell r="AB12" t="str">
            <v>Year</v>
          </cell>
          <cell r="AD12" t="str">
            <v>Ending</v>
          </cell>
        </row>
        <row r="13">
          <cell r="N13" t="e">
            <v>#REF!</v>
          </cell>
          <cell r="O13" t="str">
            <v>%</v>
          </cell>
          <cell r="P13" t="e">
            <v>#REF!</v>
          </cell>
          <cell r="Q13" t="str">
            <v>%</v>
          </cell>
          <cell r="AG13">
            <v>18.75</v>
          </cell>
          <cell r="AH13">
            <v>44.875</v>
          </cell>
          <cell r="AL13">
            <v>40.625</v>
          </cell>
          <cell r="AN13">
            <v>41.75</v>
          </cell>
          <cell r="AP13">
            <v>40.25</v>
          </cell>
          <cell r="AR13">
            <v>40.125</v>
          </cell>
          <cell r="AT13">
            <v>40.75</v>
          </cell>
          <cell r="AV13">
            <v>41.875</v>
          </cell>
          <cell r="AX13">
            <v>42.375</v>
          </cell>
        </row>
        <row r="14">
          <cell r="A14" t="str">
            <v>ABACUS DIRECT</v>
          </cell>
          <cell r="D14" t="str">
            <v>NR</v>
          </cell>
          <cell r="F14" t="str">
            <v>ABDR</v>
          </cell>
          <cell r="H14">
            <v>65.125</v>
          </cell>
          <cell r="J14">
            <v>69</v>
          </cell>
          <cell r="K14" t="str">
            <v>-</v>
          </cell>
          <cell r="L14">
            <v>33.75</v>
          </cell>
          <cell r="N14">
            <v>45.12534818941505</v>
          </cell>
          <cell r="O14" t="str">
            <v>%</v>
          </cell>
          <cell r="P14">
            <v>28.960396039603964</v>
          </cell>
          <cell r="Q14" t="str">
            <v>%</v>
          </cell>
          <cell r="R14">
            <v>0.74</v>
          </cell>
          <cell r="T14">
            <v>1.1200000000000001</v>
          </cell>
          <cell r="V14">
            <v>1.5</v>
          </cell>
          <cell r="X14" t="str">
            <v>DEC</v>
          </cell>
          <cell r="Z14">
            <v>0.27</v>
          </cell>
          <cell r="AB14">
            <v>0.2</v>
          </cell>
          <cell r="AD14" t="str">
            <v>DEC</v>
          </cell>
          <cell r="AG14">
            <v>18.75</v>
          </cell>
        </row>
        <row r="15">
          <cell r="A15" t="str">
            <v>ADVO</v>
          </cell>
          <cell r="D15" t="str">
            <v>Attractive</v>
          </cell>
          <cell r="F15" t="str">
            <v>AD</v>
          </cell>
          <cell r="H15">
            <v>20.125</v>
          </cell>
          <cell r="J15">
            <v>33.625</v>
          </cell>
          <cell r="K15" t="str">
            <v>-</v>
          </cell>
          <cell r="L15">
            <v>19.0625</v>
          </cell>
          <cell r="N15">
            <v>-23.696682464454977</v>
          </cell>
          <cell r="P15">
            <v>-20.297029702970292</v>
          </cell>
          <cell r="R15">
            <v>1.0900000000000001</v>
          </cell>
          <cell r="T15">
            <v>1.55</v>
          </cell>
          <cell r="V15">
            <v>1.85</v>
          </cell>
          <cell r="X15" t="str">
            <v>DEC</v>
          </cell>
          <cell r="Z15">
            <v>0.42</v>
          </cell>
          <cell r="AB15">
            <v>0.36</v>
          </cell>
          <cell r="AD15" t="str">
            <v>SEP</v>
          </cell>
          <cell r="AG15">
            <v>14</v>
          </cell>
          <cell r="AH15">
            <v>40.875</v>
          </cell>
          <cell r="AL15">
            <v>36.625</v>
          </cell>
          <cell r="AN15">
            <v>36.5</v>
          </cell>
          <cell r="AP15">
            <v>36</v>
          </cell>
          <cell r="AR15">
            <v>30.625</v>
          </cell>
          <cell r="AT15">
            <v>30.625</v>
          </cell>
          <cell r="AV15">
            <v>30.75</v>
          </cell>
          <cell r="AX15">
            <v>31.25</v>
          </cell>
        </row>
        <row r="16">
          <cell r="A16" t="str">
            <v>ACXIOM</v>
          </cell>
          <cell r="D16" t="str">
            <v>Attractive</v>
          </cell>
          <cell r="F16" t="str">
            <v>ACXM</v>
          </cell>
          <cell r="H16">
            <v>23.1875</v>
          </cell>
          <cell r="J16">
            <v>31.25</v>
          </cell>
          <cell r="K16" t="str">
            <v>-</v>
          </cell>
          <cell r="L16">
            <v>16.5</v>
          </cell>
          <cell r="N16">
            <v>-25.201612903225811</v>
          </cell>
          <cell r="P16">
            <v>-9.0686274509803937</v>
          </cell>
          <cell r="R16">
            <v>0.62</v>
          </cell>
          <cell r="T16">
            <v>0.76</v>
          </cell>
          <cell r="V16">
            <v>1.03</v>
          </cell>
          <cell r="X16" t="str">
            <v>DEC</v>
          </cell>
          <cell r="Z16">
            <v>0.24</v>
          </cell>
          <cell r="AB16">
            <v>0.18</v>
          </cell>
          <cell r="AD16" t="str">
            <v>MAR</v>
          </cell>
          <cell r="AG16">
            <v>24.63</v>
          </cell>
          <cell r="AH16">
            <v>24.375</v>
          </cell>
          <cell r="AL16">
            <v>25</v>
          </cell>
          <cell r="AN16">
            <v>21.375</v>
          </cell>
          <cell r="AP16">
            <v>20.25</v>
          </cell>
          <cell r="AR16">
            <v>13.625</v>
          </cell>
          <cell r="AT16">
            <v>13.375</v>
          </cell>
          <cell r="AV16">
            <v>13.5</v>
          </cell>
          <cell r="AX16">
            <v>13.75</v>
          </cell>
        </row>
        <row r="17">
          <cell r="A17" t="str">
            <v>BIG FLOWER HOLDINGS</v>
          </cell>
          <cell r="D17" t="str">
            <v>Buy</v>
          </cell>
          <cell r="F17" t="str">
            <v>BGF</v>
          </cell>
          <cell r="H17">
            <v>24.1875</v>
          </cell>
          <cell r="J17">
            <v>35</v>
          </cell>
          <cell r="K17" t="str">
            <v>-</v>
          </cell>
          <cell r="L17">
            <v>15.1875</v>
          </cell>
          <cell r="N17">
            <v>9.6317280453257723</v>
          </cell>
          <cell r="P17">
            <v>-14.945054945054947</v>
          </cell>
          <cell r="R17">
            <v>1.41</v>
          </cell>
          <cell r="T17">
            <v>1.8</v>
          </cell>
          <cell r="V17">
            <v>2.15</v>
          </cell>
          <cell r="X17" t="str">
            <v>DEC</v>
          </cell>
          <cell r="Z17">
            <v>0.72</v>
          </cell>
          <cell r="AB17">
            <v>0.61</v>
          </cell>
          <cell r="AD17" t="str">
            <v>DEC</v>
          </cell>
          <cell r="AG17">
            <v>18.75</v>
          </cell>
        </row>
        <row r="18">
          <cell r="A18" t="str">
            <v>CATALINA MARKETING</v>
          </cell>
          <cell r="D18" t="str">
            <v>Buy</v>
          </cell>
          <cell r="F18" t="str">
            <v>POS</v>
          </cell>
          <cell r="H18">
            <v>63.5</v>
          </cell>
          <cell r="J18">
            <v>70.5</v>
          </cell>
          <cell r="K18" t="str">
            <v>-</v>
          </cell>
          <cell r="L18">
            <v>39.375</v>
          </cell>
          <cell r="N18">
            <v>-5.8387395736793302</v>
          </cell>
          <cell r="P18">
            <v>-4.868913857677903</v>
          </cell>
          <cell r="R18">
            <v>1.76</v>
          </cell>
          <cell r="T18">
            <v>2.14</v>
          </cell>
          <cell r="V18">
            <v>2.58</v>
          </cell>
          <cell r="X18" t="str">
            <v>DEC</v>
          </cell>
          <cell r="Z18">
            <v>0.64</v>
          </cell>
          <cell r="AB18">
            <v>0.6</v>
          </cell>
          <cell r="AD18" t="str">
            <v>MAR</v>
          </cell>
          <cell r="AG18">
            <v>55</v>
          </cell>
        </row>
        <row r="19">
          <cell r="A19" t="str">
            <v>ACCESS WORLDWIDE</v>
          </cell>
          <cell r="D19" t="str">
            <v>Buy</v>
          </cell>
          <cell r="F19" t="str">
            <v>AWWC</v>
          </cell>
          <cell r="H19">
            <v>9.625</v>
          </cell>
          <cell r="J19">
            <v>16.375</v>
          </cell>
          <cell r="K19" t="str">
            <v>-</v>
          </cell>
          <cell r="L19">
            <v>2.625</v>
          </cell>
          <cell r="N19">
            <v>14.925373134328357</v>
          </cell>
          <cell r="P19">
            <v>4.0540540540540571</v>
          </cell>
          <cell r="R19">
            <v>0.26</v>
          </cell>
          <cell r="T19">
            <v>0.51</v>
          </cell>
          <cell r="V19">
            <v>0.77</v>
          </cell>
          <cell r="X19" t="str">
            <v>DEC</v>
          </cell>
          <cell r="Z19">
            <v>0.21</v>
          </cell>
          <cell r="AB19">
            <v>0.05</v>
          </cell>
          <cell r="AD19" t="str">
            <v>DEC</v>
          </cell>
        </row>
        <row r="20">
          <cell r="A20" t="str">
            <v xml:space="preserve">HARTE-HANKS </v>
          </cell>
          <cell r="D20" t="str">
            <v>Neutral</v>
          </cell>
          <cell r="F20" t="str">
            <v>HHS</v>
          </cell>
          <cell r="H20">
            <v>25.75</v>
          </cell>
          <cell r="J20">
            <v>28.5</v>
          </cell>
          <cell r="K20" t="str">
            <v>-</v>
          </cell>
          <cell r="L20">
            <v>17.375</v>
          </cell>
          <cell r="N20">
            <v>-9.0507726269315683</v>
          </cell>
          <cell r="P20">
            <v>1.7283950617283939</v>
          </cell>
          <cell r="R20">
            <v>0.56999999999999995</v>
          </cell>
          <cell r="T20">
            <v>0.88</v>
          </cell>
          <cell r="V20">
            <v>1.05</v>
          </cell>
          <cell r="X20" t="str">
            <v>DEC</v>
          </cell>
          <cell r="Z20">
            <v>0.28000000000000003</v>
          </cell>
          <cell r="AB20">
            <v>0.23</v>
          </cell>
          <cell r="AD20" t="str">
            <v>DEC</v>
          </cell>
          <cell r="AG20">
            <v>27.75</v>
          </cell>
        </row>
        <row r="21">
          <cell r="A21" t="str">
            <v>INFOUSA</v>
          </cell>
          <cell r="D21" t="str">
            <v>NR</v>
          </cell>
          <cell r="F21" t="str">
            <v>IUSAB</v>
          </cell>
          <cell r="H21">
            <v>6.25</v>
          </cell>
          <cell r="J21">
            <v>18.63</v>
          </cell>
          <cell r="K21" t="str">
            <v>-</v>
          </cell>
          <cell r="L21">
            <v>2</v>
          </cell>
          <cell r="N21">
            <v>35.13513513513513</v>
          </cell>
          <cell r="P21">
            <v>7.5268817204301008</v>
          </cell>
          <cell r="R21">
            <v>0.57999999999999996</v>
          </cell>
          <cell r="T21">
            <v>0.38</v>
          </cell>
          <cell r="V21">
            <v>0.31</v>
          </cell>
          <cell r="X21" t="str">
            <v>DEC</v>
          </cell>
          <cell r="Z21">
            <v>0.16</v>
          </cell>
          <cell r="AB21">
            <v>0.15</v>
          </cell>
          <cell r="AD21" t="str">
            <v>DEC</v>
          </cell>
        </row>
        <row r="22">
          <cell r="A22" t="str">
            <v>SNYDER COMMUNICATIONS</v>
          </cell>
          <cell r="D22" t="str">
            <v>Buy</v>
          </cell>
          <cell r="F22" t="str">
            <v>SNC</v>
          </cell>
          <cell r="H22">
            <v>34.6875</v>
          </cell>
          <cell r="J22">
            <v>54.1875</v>
          </cell>
          <cell r="K22" t="str">
            <v>-</v>
          </cell>
          <cell r="L22">
            <v>26.625</v>
          </cell>
          <cell r="N22">
            <v>2.7777777777777679</v>
          </cell>
          <cell r="P22">
            <v>-13.28125</v>
          </cell>
          <cell r="R22">
            <v>0.46</v>
          </cell>
          <cell r="T22">
            <v>1.03</v>
          </cell>
          <cell r="V22">
            <v>1.4</v>
          </cell>
          <cell r="X22" t="str">
            <v>DEC</v>
          </cell>
          <cell r="Z22">
            <v>0.28000000000000003</v>
          </cell>
          <cell r="AB22">
            <v>0.17</v>
          </cell>
          <cell r="AD22" t="str">
            <v>DEC</v>
          </cell>
          <cell r="AG22">
            <v>27</v>
          </cell>
        </row>
        <row r="23">
          <cell r="A23" t="str">
            <v>VALASSIS COMMUNICATIONS</v>
          </cell>
          <cell r="D23" t="str">
            <v>Buy</v>
          </cell>
          <cell r="F23" t="str">
            <v>VCI</v>
          </cell>
          <cell r="H23">
            <v>47</v>
          </cell>
          <cell r="J23">
            <v>55</v>
          </cell>
          <cell r="K23" t="str">
            <v>-</v>
          </cell>
          <cell r="L23">
            <v>29.125</v>
          </cell>
          <cell r="N23">
            <v>-8.9588377723971</v>
          </cell>
          <cell r="P23">
            <v>-8.0684596577017089</v>
          </cell>
          <cell r="R23">
            <v>1.87</v>
          </cell>
          <cell r="T23">
            <v>2.2200000000000002</v>
          </cell>
          <cell r="V23">
            <v>2.8</v>
          </cell>
          <cell r="X23" t="str">
            <v>DEC</v>
          </cell>
          <cell r="Z23">
            <v>0.54</v>
          </cell>
          <cell r="AB23">
            <v>0.46</v>
          </cell>
          <cell r="AD23" t="str">
            <v>DEC</v>
          </cell>
          <cell r="AG23">
            <v>21.125</v>
          </cell>
        </row>
        <row r="25">
          <cell r="A25" t="str">
            <v>S&amp;P Indust. Index</v>
          </cell>
          <cell r="F25" t="str">
            <v>SPII</v>
          </cell>
          <cell r="H25">
            <v>1501.77</v>
          </cell>
          <cell r="N25">
            <v>1.5285702696124837</v>
          </cell>
          <cell r="P25">
            <v>-3.214018715681477</v>
          </cell>
          <cell r="Q25" t="str">
            <v>%</v>
          </cell>
          <cell r="R25">
            <v>46.5</v>
          </cell>
          <cell r="S25">
            <v>54.23</v>
          </cell>
          <cell r="T25">
            <v>48.57</v>
          </cell>
          <cell r="V25">
            <v>51.38</v>
          </cell>
          <cell r="Z25">
            <v>13.63</v>
          </cell>
          <cell r="AB25">
            <v>12.23</v>
          </cell>
        </row>
        <row r="31">
          <cell r="AH31">
            <v>3754</v>
          </cell>
          <cell r="AL31">
            <v>3635</v>
          </cell>
          <cell r="AN31">
            <v>3681.7</v>
          </cell>
          <cell r="AP31">
            <v>3758.37</v>
          </cell>
        </row>
        <row r="32">
          <cell r="AG32">
            <v>22.875</v>
          </cell>
        </row>
        <row r="33">
          <cell r="AG33">
            <v>15.5</v>
          </cell>
          <cell r="AH33">
            <v>32.75</v>
          </cell>
          <cell r="AL33">
            <v>27.375</v>
          </cell>
          <cell r="AN33">
            <v>31.75</v>
          </cell>
          <cell r="AP33">
            <v>31.125</v>
          </cell>
          <cell r="AR33">
            <v>25.125</v>
          </cell>
          <cell r="AT33">
            <v>25.125</v>
          </cell>
          <cell r="AV33">
            <v>27.75</v>
          </cell>
          <cell r="AX33">
            <v>27.375</v>
          </cell>
        </row>
        <row r="34">
          <cell r="AG34">
            <v>28</v>
          </cell>
          <cell r="AH34">
            <v>29.5</v>
          </cell>
          <cell r="AL34">
            <v>29.5</v>
          </cell>
          <cell r="AN34">
            <v>26.625</v>
          </cell>
          <cell r="AP34">
            <v>28.75</v>
          </cell>
          <cell r="AR34">
            <v>31.75</v>
          </cell>
          <cell r="AT34">
            <v>30.875</v>
          </cell>
          <cell r="AV34">
            <v>25.125</v>
          </cell>
          <cell r="AX34">
            <v>25</v>
          </cell>
        </row>
        <row r="35">
          <cell r="AG35">
            <v>27.5</v>
          </cell>
        </row>
        <row r="38">
          <cell r="B38" t="str">
            <v>Notes:</v>
          </cell>
        </row>
        <row r="39">
          <cell r="B39" t="str">
            <v>Acxiom's estimates are for the year following the listed year due to its March 31 year-end</v>
          </cell>
        </row>
        <row r="40">
          <cell r="B40" t="str">
            <v>Catalina's estimates are for the year following the listed year due to its March 31 year-end</v>
          </cell>
        </row>
        <row r="41">
          <cell r="B41" t="str">
            <v>Bold Companies are covered by Bear Stearns Research</v>
          </cell>
        </row>
        <row r="42">
          <cell r="B42" t="str">
            <v>E = Estimates</v>
          </cell>
        </row>
        <row r="53">
          <cell r="AE53" t="str">
            <v>INDEX</v>
          </cell>
        </row>
        <row r="54">
          <cell r="A54" t="str">
            <v>Note:  U.S.-based stocks are covered by Mike Rietbrock.  Latin American  stocks are followed by Francisco Chevez</v>
          </cell>
        </row>
        <row r="55">
          <cell r="A55" t="str">
            <v xml:space="preserve">       and SBWRY is covered by Martin Feldman.</v>
          </cell>
        </row>
        <row r="56">
          <cell r="A56" t="str">
            <v>(1)Grupo Modelo adjusted for a stock split 4 for 1 on 8/29/95.  Quilmes stock split 4 for 1 on March 27, 1996</v>
          </cell>
        </row>
        <row r="57">
          <cell r="A57" t="str">
            <v>(2) Baesa EPADR are fiscal year (September based)</v>
          </cell>
        </row>
        <row r="58">
          <cell r="A58" t="str">
            <v>All EPS data are fully diluted and exclude one-time-type items.</v>
          </cell>
        </row>
        <row r="59">
          <cell r="A59" t="str">
            <v>NA: Not Available; NM: Not Meaningful</v>
          </cell>
        </row>
        <row r="60">
          <cell r="A60" t="str">
            <v>Source: Smith Barney</v>
          </cell>
        </row>
      </sheetData>
      <sheetData sheetId="1" refreshError="1"/>
      <sheetData sheetId="2" refreshError="1"/>
      <sheetData sheetId="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DICES"/>
      <sheetName val="ISS"/>
      <sheetName val="NEVP"/>
      <sheetName val="2"/>
      <sheetName val="3"/>
      <sheetName val="MAY 1 DRAFT"/>
      <sheetName val="LS MAR 13"/>
      <sheetName val="March P&amp;L"/>
      <sheetName val="1"/>
      <sheetName val="4"/>
      <sheetName val="5"/>
      <sheetName val="6"/>
      <sheetName val="7"/>
      <sheetName val="8"/>
      <sheetName val="9"/>
      <sheetName val="10"/>
      <sheetName val="11"/>
      <sheetName val="12"/>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s>
    <sheetDataSet>
      <sheetData sheetId="0" refreshError="1"/>
      <sheetData sheetId="1" refreshError="1">
        <row r="2">
          <cell r="B2">
            <v>39203</v>
          </cell>
          <cell r="C2">
            <v>39203</v>
          </cell>
          <cell r="D2" t="str">
            <v>Tue</v>
          </cell>
          <cell r="E2">
            <v>60.97</v>
          </cell>
          <cell r="F2">
            <v>43.7</v>
          </cell>
          <cell r="I2">
            <v>6.69</v>
          </cell>
        </row>
        <row r="3">
          <cell r="B3">
            <v>39203</v>
          </cell>
          <cell r="C3">
            <v>39203</v>
          </cell>
          <cell r="D3" t="str">
            <v>Tue</v>
          </cell>
        </row>
        <row r="4">
          <cell r="B4">
            <v>39203</v>
          </cell>
          <cell r="C4">
            <v>39203</v>
          </cell>
          <cell r="D4" t="str">
            <v>Tue</v>
          </cell>
          <cell r="E4" t="str">
            <v>ICE Mead Pk</v>
          </cell>
          <cell r="F4" t="str">
            <v>ICE Mead OffPk</v>
          </cell>
          <cell r="G4" t="str">
            <v>DJ Mead Pk</v>
          </cell>
          <cell r="H4" t="str">
            <v>DJ Mead Off Pk</v>
          </cell>
          <cell r="I4" t="str">
            <v>GD Socal</v>
          </cell>
        </row>
        <row r="5">
          <cell r="B5">
            <v>39203</v>
          </cell>
          <cell r="C5">
            <v>39203</v>
          </cell>
          <cell r="D5" t="str">
            <v>Tue</v>
          </cell>
          <cell r="E5">
            <v>67.27</v>
          </cell>
          <cell r="F5">
            <v>44.5</v>
          </cell>
          <cell r="I5">
            <v>7.2350000000000003</v>
          </cell>
        </row>
        <row r="6">
          <cell r="B6">
            <v>39203</v>
          </cell>
          <cell r="C6">
            <v>39203</v>
          </cell>
          <cell r="D6" t="str">
            <v>Tue</v>
          </cell>
          <cell r="E6">
            <v>61.58</v>
          </cell>
          <cell r="F6">
            <v>36.17</v>
          </cell>
          <cell r="I6">
            <v>7.09</v>
          </cell>
        </row>
        <row r="7">
          <cell r="B7">
            <v>39204</v>
          </cell>
          <cell r="C7">
            <v>39204</v>
          </cell>
          <cell r="D7" t="str">
            <v>Wed</v>
          </cell>
          <cell r="E7">
            <v>54.27</v>
          </cell>
          <cell r="F7">
            <v>32.94</v>
          </cell>
          <cell r="I7">
            <v>6.85</v>
          </cell>
        </row>
        <row r="8">
          <cell r="B8">
            <v>39204</v>
          </cell>
          <cell r="C8">
            <v>39204</v>
          </cell>
          <cell r="D8" t="str">
            <v>Wed</v>
          </cell>
          <cell r="E8">
            <v>54.27</v>
          </cell>
          <cell r="F8">
            <v>32.94</v>
          </cell>
          <cell r="I8">
            <v>6.85</v>
          </cell>
        </row>
        <row r="9">
          <cell r="B9">
            <v>39204</v>
          </cell>
          <cell r="C9">
            <v>39204</v>
          </cell>
          <cell r="D9" t="str">
            <v>Wed</v>
          </cell>
        </row>
        <row r="10">
          <cell r="B10">
            <v>39204</v>
          </cell>
          <cell r="C10">
            <v>39204</v>
          </cell>
          <cell r="D10" t="str">
            <v>Wed</v>
          </cell>
        </row>
        <row r="11">
          <cell r="B11">
            <v>39204</v>
          </cell>
          <cell r="C11">
            <v>39204</v>
          </cell>
          <cell r="D11" t="str">
            <v>Wed</v>
          </cell>
        </row>
        <row r="12">
          <cell r="B12">
            <v>39205</v>
          </cell>
          <cell r="C12">
            <v>39205</v>
          </cell>
          <cell r="D12" t="str">
            <v>Thu</v>
          </cell>
        </row>
        <row r="13">
          <cell r="B13">
            <v>39205</v>
          </cell>
          <cell r="C13">
            <v>39205</v>
          </cell>
          <cell r="D13" t="str">
            <v>Thu</v>
          </cell>
        </row>
        <row r="14">
          <cell r="B14">
            <v>39205</v>
          </cell>
          <cell r="C14">
            <v>39205</v>
          </cell>
          <cell r="D14" t="str">
            <v>Thu</v>
          </cell>
        </row>
        <row r="15">
          <cell r="B15">
            <v>39205</v>
          </cell>
          <cell r="C15">
            <v>39205</v>
          </cell>
          <cell r="D15" t="str">
            <v>Thu</v>
          </cell>
        </row>
        <row r="16">
          <cell r="B16">
            <v>39205</v>
          </cell>
          <cell r="C16">
            <v>39205</v>
          </cell>
          <cell r="D16" t="str">
            <v>Thu</v>
          </cell>
        </row>
        <row r="17">
          <cell r="B17">
            <v>39206</v>
          </cell>
          <cell r="C17">
            <v>39206</v>
          </cell>
          <cell r="D17" t="str">
            <v>Fri</v>
          </cell>
        </row>
        <row r="18">
          <cell r="B18">
            <v>39206</v>
          </cell>
          <cell r="C18">
            <v>39206</v>
          </cell>
          <cell r="D18" t="str">
            <v>Fri</v>
          </cell>
        </row>
        <row r="19">
          <cell r="B19">
            <v>39206</v>
          </cell>
          <cell r="C19">
            <v>39206</v>
          </cell>
          <cell r="D19" t="str">
            <v>Fri</v>
          </cell>
        </row>
        <row r="20">
          <cell r="B20">
            <v>39206</v>
          </cell>
          <cell r="C20">
            <v>39206</v>
          </cell>
          <cell r="D20" t="str">
            <v>Fri</v>
          </cell>
        </row>
        <row r="21">
          <cell r="B21">
            <v>39206</v>
          </cell>
          <cell r="C21">
            <v>39206</v>
          </cell>
          <cell r="D21" t="str">
            <v>Fri</v>
          </cell>
        </row>
        <row r="22">
          <cell r="B22">
            <v>39207</v>
          </cell>
          <cell r="C22">
            <v>39207</v>
          </cell>
          <cell r="D22" t="str">
            <v>Sat</v>
          </cell>
        </row>
        <row r="23">
          <cell r="B23">
            <v>39207</v>
          </cell>
          <cell r="C23">
            <v>39207</v>
          </cell>
          <cell r="D23" t="str">
            <v>Sat</v>
          </cell>
        </row>
        <row r="24">
          <cell r="B24">
            <v>39207</v>
          </cell>
          <cell r="C24">
            <v>39207</v>
          </cell>
          <cell r="D24" t="str">
            <v>Sat</v>
          </cell>
        </row>
        <row r="25">
          <cell r="B25">
            <v>39207</v>
          </cell>
          <cell r="C25">
            <v>39207</v>
          </cell>
          <cell r="D25" t="str">
            <v>Sat</v>
          </cell>
        </row>
        <row r="26">
          <cell r="B26">
            <v>39207</v>
          </cell>
          <cell r="C26">
            <v>39207</v>
          </cell>
          <cell r="D26" t="str">
            <v>Sat</v>
          </cell>
        </row>
        <row r="27">
          <cell r="B27">
            <v>39208</v>
          </cell>
          <cell r="C27">
            <v>39208</v>
          </cell>
          <cell r="D27" t="str">
            <v>Sun</v>
          </cell>
        </row>
        <row r="28">
          <cell r="B28">
            <v>39208</v>
          </cell>
          <cell r="C28">
            <v>39208</v>
          </cell>
          <cell r="D28" t="str">
            <v>Sun</v>
          </cell>
        </row>
        <row r="29">
          <cell r="B29">
            <v>39208</v>
          </cell>
          <cell r="C29">
            <v>39208</v>
          </cell>
          <cell r="D29" t="str">
            <v>Sun</v>
          </cell>
        </row>
        <row r="30">
          <cell r="B30">
            <v>39208</v>
          </cell>
          <cell r="C30">
            <v>39208</v>
          </cell>
          <cell r="D30" t="str">
            <v>Sun</v>
          </cell>
        </row>
        <row r="31">
          <cell r="B31">
            <v>39208</v>
          </cell>
          <cell r="C31">
            <v>39208</v>
          </cell>
          <cell r="D31" t="str">
            <v>Sun</v>
          </cell>
        </row>
        <row r="32">
          <cell r="B32">
            <v>39209</v>
          </cell>
          <cell r="C32">
            <v>39209</v>
          </cell>
          <cell r="D32" t="str">
            <v>Mon</v>
          </cell>
        </row>
        <row r="33">
          <cell r="B33">
            <v>39209</v>
          </cell>
          <cell r="C33">
            <v>39209</v>
          </cell>
          <cell r="D33" t="str">
            <v>Mon</v>
          </cell>
        </row>
        <row r="34">
          <cell r="B34">
            <v>39209</v>
          </cell>
          <cell r="C34">
            <v>39209</v>
          </cell>
          <cell r="D34" t="str">
            <v>Mon</v>
          </cell>
        </row>
        <row r="35">
          <cell r="B35">
            <v>39209</v>
          </cell>
          <cell r="C35">
            <v>39209</v>
          </cell>
          <cell r="D35" t="str">
            <v>Mon</v>
          </cell>
        </row>
        <row r="36">
          <cell r="B36">
            <v>39209</v>
          </cell>
          <cell r="C36">
            <v>39209</v>
          </cell>
          <cell r="D36" t="str">
            <v>Mon</v>
          </cell>
        </row>
        <row r="37">
          <cell r="B37">
            <v>39210</v>
          </cell>
          <cell r="C37">
            <v>39210</v>
          </cell>
          <cell r="D37" t="str">
            <v>Tue</v>
          </cell>
        </row>
        <row r="38">
          <cell r="B38">
            <v>39210</v>
          </cell>
          <cell r="C38">
            <v>39210</v>
          </cell>
          <cell r="D38" t="str">
            <v>Tue</v>
          </cell>
        </row>
        <row r="39">
          <cell r="B39">
            <v>39210</v>
          </cell>
          <cell r="C39">
            <v>39210</v>
          </cell>
          <cell r="D39" t="str">
            <v>Tue</v>
          </cell>
        </row>
        <row r="40">
          <cell r="B40">
            <v>39210</v>
          </cell>
          <cell r="C40">
            <v>39210</v>
          </cell>
          <cell r="D40" t="str">
            <v>Tue</v>
          </cell>
        </row>
        <row r="41">
          <cell r="B41">
            <v>39210</v>
          </cell>
          <cell r="C41">
            <v>39210</v>
          </cell>
          <cell r="D41" t="str">
            <v>Tue</v>
          </cell>
        </row>
        <row r="42">
          <cell r="B42">
            <v>39211</v>
          </cell>
          <cell r="C42">
            <v>39211</v>
          </cell>
          <cell r="D42" t="str">
            <v>Wed</v>
          </cell>
        </row>
        <row r="43">
          <cell r="B43">
            <v>39211</v>
          </cell>
          <cell r="C43">
            <v>39211</v>
          </cell>
          <cell r="D43" t="str">
            <v>Wed</v>
          </cell>
        </row>
        <row r="44">
          <cell r="B44">
            <v>39211</v>
          </cell>
          <cell r="C44">
            <v>39211</v>
          </cell>
          <cell r="D44" t="str">
            <v>Wed</v>
          </cell>
        </row>
        <row r="45">
          <cell r="B45">
            <v>39211</v>
          </cell>
          <cell r="C45">
            <v>39211</v>
          </cell>
          <cell r="D45" t="str">
            <v>Wed</v>
          </cell>
        </row>
        <row r="46">
          <cell r="B46">
            <v>39211</v>
          </cell>
          <cell r="C46">
            <v>39211</v>
          </cell>
          <cell r="D46" t="str">
            <v>Wed</v>
          </cell>
        </row>
        <row r="47">
          <cell r="B47">
            <v>39212</v>
          </cell>
          <cell r="C47">
            <v>39212</v>
          </cell>
          <cell r="D47" t="str">
            <v>Thu</v>
          </cell>
        </row>
        <row r="48">
          <cell r="B48">
            <v>39212</v>
          </cell>
          <cell r="C48">
            <v>39212</v>
          </cell>
          <cell r="D48" t="str">
            <v>Thu</v>
          </cell>
        </row>
        <row r="49">
          <cell r="B49">
            <v>39212</v>
          </cell>
          <cell r="C49">
            <v>39212</v>
          </cell>
          <cell r="D49" t="str">
            <v>Thu</v>
          </cell>
        </row>
        <row r="50">
          <cell r="B50">
            <v>39212</v>
          </cell>
          <cell r="C50">
            <v>39212</v>
          </cell>
          <cell r="D50" t="str">
            <v>Thu</v>
          </cell>
        </row>
        <row r="51">
          <cell r="B51">
            <v>39212</v>
          </cell>
          <cell r="C51">
            <v>39212</v>
          </cell>
          <cell r="D51" t="str">
            <v>Thu</v>
          </cell>
        </row>
        <row r="52">
          <cell r="B52">
            <v>39213</v>
          </cell>
          <cell r="C52">
            <v>39213</v>
          </cell>
          <cell r="D52" t="str">
            <v>Fri</v>
          </cell>
        </row>
        <row r="53">
          <cell r="B53">
            <v>39213</v>
          </cell>
          <cell r="C53">
            <v>39213</v>
          </cell>
          <cell r="D53" t="str">
            <v>Fri</v>
          </cell>
        </row>
        <row r="54">
          <cell r="B54">
            <v>39213</v>
          </cell>
          <cell r="C54">
            <v>39213</v>
          </cell>
          <cell r="D54" t="str">
            <v>Fri</v>
          </cell>
        </row>
        <row r="55">
          <cell r="B55">
            <v>39213</v>
          </cell>
          <cell r="C55">
            <v>39213</v>
          </cell>
          <cell r="D55" t="str">
            <v>Fri</v>
          </cell>
        </row>
        <row r="56">
          <cell r="B56">
            <v>39213</v>
          </cell>
          <cell r="C56">
            <v>39213</v>
          </cell>
          <cell r="D56" t="str">
            <v>Fri</v>
          </cell>
        </row>
        <row r="57">
          <cell r="B57">
            <v>39214</v>
          </cell>
          <cell r="C57">
            <v>39214</v>
          </cell>
          <cell r="D57" t="str">
            <v>Sat</v>
          </cell>
        </row>
        <row r="58">
          <cell r="B58">
            <v>39214</v>
          </cell>
          <cell r="C58">
            <v>39214</v>
          </cell>
          <cell r="D58" t="str">
            <v>Sat</v>
          </cell>
        </row>
        <row r="59">
          <cell r="B59">
            <v>39214</v>
          </cell>
          <cell r="C59">
            <v>39214</v>
          </cell>
          <cell r="D59" t="str">
            <v>Sat</v>
          </cell>
          <cell r="I59">
            <v>8</v>
          </cell>
        </row>
        <row r="60">
          <cell r="B60">
            <v>39214</v>
          </cell>
          <cell r="C60">
            <v>39214</v>
          </cell>
          <cell r="D60" t="str">
            <v>Sat</v>
          </cell>
        </row>
        <row r="61">
          <cell r="B61">
            <v>39214</v>
          </cell>
          <cell r="C61">
            <v>39214</v>
          </cell>
          <cell r="D61" t="str">
            <v>Sat</v>
          </cell>
        </row>
        <row r="62">
          <cell r="B62">
            <v>39215</v>
          </cell>
          <cell r="C62">
            <v>39215</v>
          </cell>
          <cell r="D62" t="str">
            <v>Sun</v>
          </cell>
          <cell r="I62">
            <v>8</v>
          </cell>
        </row>
        <row r="63">
          <cell r="B63">
            <v>39215</v>
          </cell>
          <cell r="C63">
            <v>39215</v>
          </cell>
          <cell r="D63" t="str">
            <v>Sun</v>
          </cell>
        </row>
        <row r="64">
          <cell r="B64">
            <v>39215</v>
          </cell>
          <cell r="C64">
            <v>39215</v>
          </cell>
          <cell r="D64" t="str">
            <v>Sun</v>
          </cell>
        </row>
        <row r="65">
          <cell r="B65">
            <v>39215</v>
          </cell>
          <cell r="C65">
            <v>39215</v>
          </cell>
          <cell r="D65" t="str">
            <v>Sun</v>
          </cell>
        </row>
        <row r="66">
          <cell r="B66">
            <v>39215</v>
          </cell>
          <cell r="C66">
            <v>39215</v>
          </cell>
          <cell r="D66" t="str">
            <v>Sun</v>
          </cell>
        </row>
        <row r="67">
          <cell r="B67">
            <v>39216</v>
          </cell>
          <cell r="C67">
            <v>39216</v>
          </cell>
          <cell r="D67" t="str">
            <v>Mon</v>
          </cell>
        </row>
        <row r="68">
          <cell r="B68">
            <v>39216</v>
          </cell>
          <cell r="C68">
            <v>39216</v>
          </cell>
          <cell r="D68" t="str">
            <v>Mon</v>
          </cell>
        </row>
        <row r="69">
          <cell r="B69">
            <v>39216</v>
          </cell>
          <cell r="C69">
            <v>39216</v>
          </cell>
          <cell r="D69" t="str">
            <v>Mon</v>
          </cell>
        </row>
        <row r="70">
          <cell r="B70">
            <v>39216</v>
          </cell>
          <cell r="C70">
            <v>39216</v>
          </cell>
          <cell r="D70" t="str">
            <v>Mon</v>
          </cell>
        </row>
        <row r="71">
          <cell r="B71">
            <v>39216</v>
          </cell>
          <cell r="C71">
            <v>39216</v>
          </cell>
          <cell r="D71" t="str">
            <v>Mon</v>
          </cell>
        </row>
        <row r="72">
          <cell r="B72">
            <v>39217</v>
          </cell>
          <cell r="C72">
            <v>39217</v>
          </cell>
          <cell r="D72" t="str">
            <v>Tue</v>
          </cell>
        </row>
        <row r="73">
          <cell r="B73">
            <v>39217</v>
          </cell>
          <cell r="C73">
            <v>39217</v>
          </cell>
          <cell r="D73" t="str">
            <v>Tue</v>
          </cell>
        </row>
        <row r="74">
          <cell r="B74">
            <v>39217</v>
          </cell>
          <cell r="C74">
            <v>39217</v>
          </cell>
          <cell r="D74" t="str">
            <v>Tue</v>
          </cell>
        </row>
        <row r="75">
          <cell r="B75">
            <v>39217</v>
          </cell>
          <cell r="C75">
            <v>39217</v>
          </cell>
          <cell r="D75" t="str">
            <v>Tue</v>
          </cell>
        </row>
        <row r="76">
          <cell r="B76">
            <v>39217</v>
          </cell>
          <cell r="C76">
            <v>39217</v>
          </cell>
          <cell r="D76" t="str">
            <v>Tue</v>
          </cell>
        </row>
        <row r="77">
          <cell r="B77">
            <v>39218</v>
          </cell>
          <cell r="C77">
            <v>39218</v>
          </cell>
          <cell r="D77" t="str">
            <v>Wed</v>
          </cell>
        </row>
        <row r="78">
          <cell r="B78">
            <v>39218</v>
          </cell>
          <cell r="C78">
            <v>39218</v>
          </cell>
          <cell r="D78" t="str">
            <v>Wed</v>
          </cell>
        </row>
        <row r="79">
          <cell r="B79">
            <v>39218</v>
          </cell>
          <cell r="C79">
            <v>39218</v>
          </cell>
          <cell r="D79" t="str">
            <v>Wed</v>
          </cell>
        </row>
        <row r="80">
          <cell r="B80">
            <v>39218</v>
          </cell>
          <cell r="C80">
            <v>39218</v>
          </cell>
          <cell r="D80" t="str">
            <v>Wed</v>
          </cell>
        </row>
        <row r="81">
          <cell r="B81">
            <v>39218</v>
          </cell>
          <cell r="C81">
            <v>39218</v>
          </cell>
          <cell r="D81" t="str">
            <v>Wed</v>
          </cell>
        </row>
        <row r="82">
          <cell r="B82">
            <v>39219</v>
          </cell>
          <cell r="C82">
            <v>39219</v>
          </cell>
          <cell r="D82" t="str">
            <v>Thu</v>
          </cell>
        </row>
        <row r="83">
          <cell r="B83">
            <v>39219</v>
          </cell>
          <cell r="C83">
            <v>39219</v>
          </cell>
          <cell r="D83" t="str">
            <v>Thu</v>
          </cell>
        </row>
        <row r="84">
          <cell r="B84">
            <v>39219</v>
          </cell>
          <cell r="C84">
            <v>39219</v>
          </cell>
          <cell r="D84" t="str">
            <v>Thu</v>
          </cell>
        </row>
        <row r="85">
          <cell r="B85">
            <v>39219</v>
          </cell>
          <cell r="C85">
            <v>39219</v>
          </cell>
          <cell r="D85" t="str">
            <v>Thu</v>
          </cell>
        </row>
        <row r="86">
          <cell r="B86">
            <v>39219</v>
          </cell>
          <cell r="C86">
            <v>39219</v>
          </cell>
          <cell r="D86" t="str">
            <v>Thu</v>
          </cell>
        </row>
        <row r="87">
          <cell r="B87">
            <v>39220</v>
          </cell>
          <cell r="C87">
            <v>39220</v>
          </cell>
          <cell r="D87" t="str">
            <v>Fri</v>
          </cell>
        </row>
        <row r="88">
          <cell r="B88">
            <v>39220</v>
          </cell>
          <cell r="C88">
            <v>39220</v>
          </cell>
          <cell r="D88" t="str">
            <v>Fri</v>
          </cell>
        </row>
        <row r="89">
          <cell r="B89">
            <v>39220</v>
          </cell>
          <cell r="C89">
            <v>39220</v>
          </cell>
          <cell r="D89" t="str">
            <v>Fri</v>
          </cell>
        </row>
        <row r="90">
          <cell r="B90">
            <v>39220</v>
          </cell>
          <cell r="C90">
            <v>39220</v>
          </cell>
          <cell r="D90" t="str">
            <v>Fri</v>
          </cell>
        </row>
        <row r="91">
          <cell r="B91">
            <v>39220</v>
          </cell>
          <cell r="C91">
            <v>39220</v>
          </cell>
          <cell r="D91" t="str">
            <v>Fri</v>
          </cell>
        </row>
        <row r="92">
          <cell r="B92">
            <v>39221</v>
          </cell>
          <cell r="C92">
            <v>39221</v>
          </cell>
          <cell r="D92" t="str">
            <v>Sat</v>
          </cell>
        </row>
        <row r="93">
          <cell r="B93">
            <v>39221</v>
          </cell>
          <cell r="C93">
            <v>39221</v>
          </cell>
          <cell r="D93" t="str">
            <v>Sat</v>
          </cell>
        </row>
        <row r="94">
          <cell r="B94">
            <v>39221</v>
          </cell>
          <cell r="C94">
            <v>39221</v>
          </cell>
          <cell r="D94" t="str">
            <v>Sat</v>
          </cell>
        </row>
        <row r="95">
          <cell r="B95">
            <v>39221</v>
          </cell>
          <cell r="C95">
            <v>39221</v>
          </cell>
          <cell r="D95" t="str">
            <v>Sat</v>
          </cell>
        </row>
        <row r="96">
          <cell r="B96">
            <v>39221</v>
          </cell>
          <cell r="C96">
            <v>39221</v>
          </cell>
          <cell r="D96" t="str">
            <v>Sat</v>
          </cell>
        </row>
        <row r="97">
          <cell r="B97">
            <v>39222</v>
          </cell>
          <cell r="C97">
            <v>39222</v>
          </cell>
          <cell r="D97" t="str">
            <v>Sun</v>
          </cell>
        </row>
        <row r="98">
          <cell r="B98">
            <v>39222</v>
          </cell>
          <cell r="C98">
            <v>39222</v>
          </cell>
          <cell r="D98" t="str">
            <v>Sun</v>
          </cell>
        </row>
        <row r="99">
          <cell r="B99">
            <v>39222</v>
          </cell>
          <cell r="C99">
            <v>39222</v>
          </cell>
          <cell r="D99" t="str">
            <v>Sun</v>
          </cell>
        </row>
        <row r="100">
          <cell r="B100">
            <v>39222</v>
          </cell>
          <cell r="C100">
            <v>39222</v>
          </cell>
          <cell r="D100" t="str">
            <v>Sun</v>
          </cell>
        </row>
        <row r="101">
          <cell r="B101">
            <v>39222</v>
          </cell>
          <cell r="C101">
            <v>39222</v>
          </cell>
          <cell r="D101" t="str">
            <v>Sun</v>
          </cell>
        </row>
        <row r="102">
          <cell r="B102">
            <v>39223</v>
          </cell>
          <cell r="C102">
            <v>39223</v>
          </cell>
          <cell r="D102" t="str">
            <v>Mon</v>
          </cell>
        </row>
        <row r="103">
          <cell r="B103">
            <v>39223</v>
          </cell>
          <cell r="C103">
            <v>39223</v>
          </cell>
          <cell r="D103" t="str">
            <v>Mon</v>
          </cell>
        </row>
        <row r="104">
          <cell r="B104">
            <v>39223</v>
          </cell>
          <cell r="C104">
            <v>39223</v>
          </cell>
          <cell r="D104" t="str">
            <v>Mon</v>
          </cell>
        </row>
        <row r="105">
          <cell r="B105">
            <v>39223</v>
          </cell>
          <cell r="C105">
            <v>39223</v>
          </cell>
          <cell r="D105" t="str">
            <v>Mon</v>
          </cell>
        </row>
        <row r="106">
          <cell r="B106">
            <v>39223</v>
          </cell>
          <cell r="C106">
            <v>39223</v>
          </cell>
          <cell r="D106" t="str">
            <v>Mon</v>
          </cell>
        </row>
        <row r="107">
          <cell r="B107">
            <v>39224</v>
          </cell>
          <cell r="C107">
            <v>39224</v>
          </cell>
          <cell r="D107" t="str">
            <v>Tue</v>
          </cell>
        </row>
        <row r="108">
          <cell r="B108">
            <v>39224</v>
          </cell>
          <cell r="C108">
            <v>39224</v>
          </cell>
          <cell r="D108" t="str">
            <v>Tue</v>
          </cell>
        </row>
        <row r="109">
          <cell r="B109">
            <v>39224</v>
          </cell>
          <cell r="C109">
            <v>39224</v>
          </cell>
          <cell r="D109" t="str">
            <v>Tue</v>
          </cell>
        </row>
        <row r="110">
          <cell r="B110">
            <v>39224</v>
          </cell>
          <cell r="C110">
            <v>39224</v>
          </cell>
          <cell r="D110" t="str">
            <v>Tue</v>
          </cell>
        </row>
        <row r="111">
          <cell r="B111">
            <v>39224</v>
          </cell>
          <cell r="C111">
            <v>39224</v>
          </cell>
          <cell r="D111" t="str">
            <v>Tue</v>
          </cell>
        </row>
        <row r="112">
          <cell r="B112">
            <v>39225</v>
          </cell>
          <cell r="C112">
            <v>39225</v>
          </cell>
          <cell r="D112" t="str">
            <v>Wed</v>
          </cell>
        </row>
        <row r="113">
          <cell r="B113">
            <v>39225</v>
          </cell>
          <cell r="C113">
            <v>39225</v>
          </cell>
          <cell r="D113" t="str">
            <v>Wed</v>
          </cell>
        </row>
        <row r="114">
          <cell r="B114">
            <v>39225</v>
          </cell>
          <cell r="C114">
            <v>39225</v>
          </cell>
          <cell r="D114" t="str">
            <v>Wed</v>
          </cell>
        </row>
        <row r="115">
          <cell r="B115">
            <v>39225</v>
          </cell>
          <cell r="C115">
            <v>39225</v>
          </cell>
          <cell r="D115" t="str">
            <v>Wed</v>
          </cell>
        </row>
        <row r="116">
          <cell r="B116">
            <v>39225</v>
          </cell>
          <cell r="C116">
            <v>39225</v>
          </cell>
          <cell r="D116" t="str">
            <v>Wed</v>
          </cell>
        </row>
        <row r="117">
          <cell r="B117">
            <v>39226</v>
          </cell>
          <cell r="C117">
            <v>39226</v>
          </cell>
          <cell r="D117" t="str">
            <v>Thu</v>
          </cell>
        </row>
        <row r="118">
          <cell r="B118">
            <v>39226</v>
          </cell>
          <cell r="C118">
            <v>39226</v>
          </cell>
          <cell r="D118" t="str">
            <v>Thu</v>
          </cell>
        </row>
        <row r="119">
          <cell r="B119">
            <v>39226</v>
          </cell>
          <cell r="C119">
            <v>39226</v>
          </cell>
          <cell r="D119" t="str">
            <v>Thu</v>
          </cell>
        </row>
        <row r="120">
          <cell r="B120">
            <v>39226</v>
          </cell>
          <cell r="C120">
            <v>39226</v>
          </cell>
          <cell r="D120" t="str">
            <v>Thu</v>
          </cell>
        </row>
        <row r="121">
          <cell r="B121">
            <v>39226</v>
          </cell>
          <cell r="C121">
            <v>39226</v>
          </cell>
          <cell r="D121" t="str">
            <v>Thu</v>
          </cell>
        </row>
        <row r="122">
          <cell r="B122">
            <v>39227</v>
          </cell>
          <cell r="C122">
            <v>39227</v>
          </cell>
          <cell r="D122" t="str">
            <v>Fri</v>
          </cell>
        </row>
        <row r="123">
          <cell r="B123">
            <v>39227</v>
          </cell>
          <cell r="C123">
            <v>39227</v>
          </cell>
          <cell r="D123" t="str">
            <v>Fri</v>
          </cell>
        </row>
        <row r="124">
          <cell r="B124">
            <v>39227</v>
          </cell>
          <cell r="C124">
            <v>39227</v>
          </cell>
          <cell r="D124" t="str">
            <v>Fri</v>
          </cell>
        </row>
        <row r="125">
          <cell r="B125">
            <v>39227</v>
          </cell>
          <cell r="C125">
            <v>39227</v>
          </cell>
          <cell r="D125" t="str">
            <v>Fri</v>
          </cell>
        </row>
        <row r="126">
          <cell r="B126">
            <v>39227</v>
          </cell>
          <cell r="C126">
            <v>39227</v>
          </cell>
          <cell r="D126" t="str">
            <v>Fri</v>
          </cell>
        </row>
        <row r="127">
          <cell r="B127">
            <v>39228</v>
          </cell>
          <cell r="C127">
            <v>39228</v>
          </cell>
          <cell r="D127" t="str">
            <v>Sat</v>
          </cell>
        </row>
        <row r="128">
          <cell r="B128">
            <v>39228</v>
          </cell>
          <cell r="C128">
            <v>39228</v>
          </cell>
          <cell r="D128" t="str">
            <v>Sat</v>
          </cell>
        </row>
        <row r="129">
          <cell r="B129">
            <v>39228</v>
          </cell>
          <cell r="C129">
            <v>39228</v>
          </cell>
          <cell r="D129" t="str">
            <v>Sat</v>
          </cell>
        </row>
        <row r="130">
          <cell r="B130">
            <v>39228</v>
          </cell>
          <cell r="C130">
            <v>39228</v>
          </cell>
          <cell r="D130" t="str">
            <v>Sat</v>
          </cell>
        </row>
        <row r="131">
          <cell r="B131">
            <v>39228</v>
          </cell>
          <cell r="C131">
            <v>39228</v>
          </cell>
          <cell r="D131" t="str">
            <v>Sat</v>
          </cell>
        </row>
        <row r="132">
          <cell r="B132">
            <v>39229</v>
          </cell>
          <cell r="C132">
            <v>39229</v>
          </cell>
          <cell r="D132" t="str">
            <v>Sun</v>
          </cell>
        </row>
        <row r="133">
          <cell r="B133">
            <v>39229</v>
          </cell>
          <cell r="C133">
            <v>39229</v>
          </cell>
          <cell r="D133" t="str">
            <v>Sun</v>
          </cell>
        </row>
        <row r="134">
          <cell r="B134">
            <v>39229</v>
          </cell>
          <cell r="C134">
            <v>39229</v>
          </cell>
          <cell r="D134" t="str">
            <v>Sun</v>
          </cell>
        </row>
        <row r="135">
          <cell r="B135">
            <v>39229</v>
          </cell>
          <cell r="C135">
            <v>39229</v>
          </cell>
          <cell r="D135" t="str">
            <v>Sun</v>
          </cell>
        </row>
        <row r="136">
          <cell r="B136">
            <v>39229</v>
          </cell>
          <cell r="C136">
            <v>39229</v>
          </cell>
          <cell r="D136" t="str">
            <v>Sun</v>
          </cell>
        </row>
        <row r="137">
          <cell r="B137">
            <v>39230</v>
          </cell>
          <cell r="C137">
            <v>39230</v>
          </cell>
          <cell r="D137" t="str">
            <v>Mon</v>
          </cell>
        </row>
        <row r="138">
          <cell r="B138">
            <v>39230</v>
          </cell>
          <cell r="C138">
            <v>39230</v>
          </cell>
          <cell r="D138" t="str">
            <v>Mon</v>
          </cell>
        </row>
        <row r="139">
          <cell r="B139">
            <v>39230</v>
          </cell>
          <cell r="C139">
            <v>39230</v>
          </cell>
          <cell r="D139" t="str">
            <v>Mon</v>
          </cell>
        </row>
        <row r="140">
          <cell r="B140">
            <v>39230</v>
          </cell>
          <cell r="C140">
            <v>39230</v>
          </cell>
          <cell r="D140" t="str">
            <v>Mon</v>
          </cell>
        </row>
        <row r="141">
          <cell r="B141">
            <v>39230</v>
          </cell>
          <cell r="C141">
            <v>39230</v>
          </cell>
          <cell r="D141" t="str">
            <v>Mon</v>
          </cell>
        </row>
        <row r="142">
          <cell r="B142">
            <v>39231</v>
          </cell>
          <cell r="C142">
            <v>39231</v>
          </cell>
          <cell r="D142" t="str">
            <v>Tue</v>
          </cell>
        </row>
        <row r="143">
          <cell r="B143">
            <v>39231</v>
          </cell>
          <cell r="C143">
            <v>39231</v>
          </cell>
          <cell r="D143" t="str">
            <v>Tue</v>
          </cell>
        </row>
        <row r="144">
          <cell r="B144">
            <v>39231</v>
          </cell>
          <cell r="C144">
            <v>39231</v>
          </cell>
          <cell r="D144" t="str">
            <v>Tue</v>
          </cell>
        </row>
        <row r="145">
          <cell r="B145">
            <v>39231</v>
          </cell>
          <cell r="C145">
            <v>39231</v>
          </cell>
          <cell r="D145" t="str">
            <v>Tue</v>
          </cell>
        </row>
        <row r="146">
          <cell r="B146">
            <v>39231</v>
          </cell>
          <cell r="C146">
            <v>39231</v>
          </cell>
          <cell r="D146" t="str">
            <v>Tue</v>
          </cell>
        </row>
        <row r="147">
          <cell r="B147">
            <v>39232</v>
          </cell>
          <cell r="C147">
            <v>39232</v>
          </cell>
          <cell r="D147" t="str">
            <v>Wed</v>
          </cell>
        </row>
        <row r="148">
          <cell r="B148">
            <v>39232</v>
          </cell>
          <cell r="C148">
            <v>39232</v>
          </cell>
          <cell r="D148" t="str">
            <v>Wed</v>
          </cell>
        </row>
        <row r="149">
          <cell r="B149">
            <v>39232</v>
          </cell>
          <cell r="C149">
            <v>39232</v>
          </cell>
          <cell r="D149" t="str">
            <v>Wed</v>
          </cell>
        </row>
        <row r="150">
          <cell r="B150">
            <v>39232</v>
          </cell>
          <cell r="C150">
            <v>39232</v>
          </cell>
          <cell r="D150" t="str">
            <v>Wed</v>
          </cell>
        </row>
        <row r="151">
          <cell r="B151">
            <v>39232</v>
          </cell>
          <cell r="C151">
            <v>39232</v>
          </cell>
          <cell r="D151" t="str">
            <v>Wed</v>
          </cell>
        </row>
        <row r="152">
          <cell r="B152">
            <v>39233</v>
          </cell>
          <cell r="C152">
            <v>39233</v>
          </cell>
          <cell r="D152" t="str">
            <v>Thu</v>
          </cell>
        </row>
        <row r="153">
          <cell r="B153">
            <v>39233</v>
          </cell>
          <cell r="C153">
            <v>39233</v>
          </cell>
          <cell r="D153" t="str">
            <v>Thu</v>
          </cell>
        </row>
        <row r="154">
          <cell r="B154">
            <v>39233</v>
          </cell>
          <cell r="C154">
            <v>39233</v>
          </cell>
          <cell r="D154" t="str">
            <v>Thu</v>
          </cell>
        </row>
        <row r="155">
          <cell r="B155">
            <v>39233</v>
          </cell>
          <cell r="C155">
            <v>39233</v>
          </cell>
          <cell r="D155" t="str">
            <v>Thu</v>
          </cell>
        </row>
        <row r="156">
          <cell r="B156">
            <v>39233</v>
          </cell>
          <cell r="C156">
            <v>39233</v>
          </cell>
          <cell r="D156" t="str">
            <v>Thu</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Summary"/>
      <sheetName val="Cover"/>
      <sheetName val="Control"/>
      <sheetName val="Financial Summary"/>
      <sheetName val="Equity Returns - Quarterly"/>
      <sheetName val="Financing - Annual"/>
      <sheetName val="Financing - Quarterly"/>
      <sheetName val="Taxable Income Build"/>
      <sheetName val="Equity Returns - Annual"/>
      <sheetName val="Consolidated Outputs"/>
      <sheetName val="Projects &gt;&gt;"/>
      <sheetName val="Doswell CCGT"/>
      <sheetName val="Doswell CT"/>
      <sheetName val="Riverside"/>
      <sheetName val="University Park North"/>
      <sheetName val="University Park South"/>
      <sheetName val="Wallingford"/>
      <sheetName val="Inputs &gt;&gt;"/>
      <sheetName val="Capacity Prices"/>
      <sheetName val="Energy Margin"/>
    </sheetNames>
    <sheetDataSet>
      <sheetData sheetId="0" refreshError="1"/>
      <sheetData sheetId="1" refreshError="1"/>
      <sheetData sheetId="2">
        <row r="21">
          <cell r="J21">
            <v>2.3E-2</v>
          </cell>
        </row>
      </sheetData>
      <sheetData sheetId="3">
        <row r="50">
          <cell r="I50">
            <v>139321.32650064639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C Price Changes "/>
      <sheetName val="Demos"/>
      <sheetName val="June "/>
    </sheetNames>
    <sheetDataSet>
      <sheetData sheetId="0"/>
      <sheetData sheetId="1" refreshError="1"/>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bota"/>
      <sheetName val="Robota Report"/>
      <sheetName val="RobotaIn"/>
    </sheetNames>
    <sheetDataSet>
      <sheetData sheetId="0" refreshError="1"/>
      <sheetData sheetId="1" refreshError="1"/>
      <sheetData sheetId="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ata Entry Form"/>
      <sheetName val="convert"/>
      <sheetName val="sum"/>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UP"/>
      <sheetName val="Discounts"/>
    </sheetNames>
    <sheetDataSet>
      <sheetData sheetId="0" refreshError="1"/>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dmin"/>
      <sheetName val="Dept"/>
      <sheetName val="Affiliate"/>
      <sheetName val="OH"/>
      <sheetName val="HR"/>
      <sheetName val="CurvesBU"/>
      <sheetName val="CurvesHist"/>
      <sheetName val="GT"/>
      <sheetName val="Essbase"/>
      <sheetName val="Template_Lo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ineering"/>
      <sheetName val="Essbase"/>
    </sheetNames>
    <sheetDataSet>
      <sheetData sheetId="0" refreshError="1"/>
      <sheetData sheetId="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tion"/>
      <sheetName val="Cover"/>
      <sheetName val="Sheet1"/>
      <sheetName val="CapX"/>
      <sheetName val="Addendum"/>
      <sheetName val="Annual"/>
      <sheetName val="Annual recon"/>
      <sheetName val="growth charts"/>
      <sheetName val="Annual (2)"/>
      <sheetName val="EPS by Qtr"/>
      <sheetName val="CapEx Detail"/>
      <sheetName val="CapEx Summary"/>
      <sheetName val="ROCE"/>
      <sheetName val="SVA"/>
      <sheetName val="Monthly"/>
      <sheetName val="Distribution"/>
      <sheetName val="Monthly 2002"/>
      <sheetName val="Monthly 2002 (small)"/>
      <sheetName val="Data"/>
      <sheetName val="SQL"/>
      <sheetName val="Case2 Returns"/>
      <sheetName val="Link"/>
      <sheetName val="Module1"/>
      <sheetName val="Amort. Debt"/>
      <sheetName val="BackEnd"/>
      <sheetName val="Hedge Wi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Matrix"/>
      <sheetName val="Drop down lists"/>
      <sheetName val="Assumptions"/>
      <sheetName val="Summary"/>
      <sheetName val="Costs by Plant"/>
      <sheetName val="Summary Chart"/>
      <sheetName val="Waterfall"/>
      <sheetName val="Debt"/>
      <sheetName val="Book Income"/>
      <sheetName val="Depreciation"/>
      <sheetName val="CRA Capacity"/>
      <sheetName val="Constellation Toll"/>
      <sheetName val="Iroquois Gas Contract"/>
      <sheetName val="Astoria 2 Cap Contracts"/>
      <sheetName val="CRA-Total"/>
      <sheetName val="x0"/>
      <sheetName val="CRA Astoria 2 Energy"/>
      <sheetName val="CRA Astoria 3 Energy"/>
      <sheetName val="CRA Astoria 4 Energy"/>
      <sheetName val="CRA Astoria 5 Energy"/>
      <sheetName val="CRA Gowanus Energy"/>
      <sheetName val="CRA Narrows Energy"/>
      <sheetName val="x1"/>
      <sheetName val="PPA Calculations"/>
      <sheetName val="CRA Astoria Total"/>
      <sheetName val="Plant Admin Personnel"/>
      <sheetName val="TOTAL 3 PLANTS"/>
      <sheetName val="Astoria O&amp;M Expenses"/>
      <sheetName val="Gowanus O&amp;M Expenses"/>
      <sheetName val="Narrows O&amp;M Expenses"/>
      <sheetName val="N+G O&amp;M Expenses"/>
      <sheetName val="Astoria CapEx &amp; Spec Maint"/>
      <sheetName val="Gowanus CapEx &amp; Spec Maint"/>
      <sheetName val="Narrows CapEx &amp; Spec Maint"/>
      <sheetName val="Narrows Maint Sched"/>
      <sheetName val="Gowanus Maint Sched"/>
      <sheetName val="Astoria Maint Sched"/>
      <sheetName val="Narrows Fuel Use History"/>
      <sheetName val="Gowanus Fuel Use History"/>
      <sheetName val="Astoria Fuel Use History"/>
      <sheetName val="Narrows Labor"/>
      <sheetName val="Gowanus Labor"/>
      <sheetName val="Astoria Labor"/>
      <sheetName val="Allowance Value"/>
      <sheetName val="Allowance Summary"/>
      <sheetName val="NOX"/>
      <sheetName val="SO2"/>
      <sheetName val="Astoria Allowances"/>
      <sheetName val="Mgmt Carry Calc"/>
      <sheetName val="Amort. Debt"/>
    </sheetNames>
    <sheetDataSet>
      <sheetData sheetId="0"/>
      <sheetData sheetId="1"/>
      <sheetData sheetId="2" refreshError="1"/>
      <sheetData sheetId="3"/>
      <sheetData sheetId="4"/>
      <sheetData sheetId="5" refreshError="1"/>
      <sheetData sheetId="6"/>
      <sheetData sheetId="7"/>
      <sheetData sheetId="8"/>
      <sheetData sheetId="9"/>
      <sheetData sheetId="10" refreshError="1"/>
      <sheetData sheetId="11" refreshError="1"/>
      <sheetData sheetId="12" refreshError="1">
        <row r="3">
          <cell r="C3">
            <v>2006</v>
          </cell>
          <cell r="D3">
            <v>2007</v>
          </cell>
          <cell r="E3">
            <v>2008</v>
          </cell>
          <cell r="F3">
            <v>2009</v>
          </cell>
          <cell r="G3">
            <v>2010</v>
          </cell>
          <cell r="H3">
            <v>2011</v>
          </cell>
          <cell r="I3">
            <v>2012</v>
          </cell>
          <cell r="J3">
            <v>2013</v>
          </cell>
          <cell r="K3">
            <v>2014</v>
          </cell>
          <cell r="L3">
            <v>2015</v>
          </cell>
          <cell r="M3">
            <v>2016</v>
          </cell>
          <cell r="N3">
            <v>2017</v>
          </cell>
          <cell r="O3">
            <v>2018</v>
          </cell>
          <cell r="P3">
            <v>2019</v>
          </cell>
          <cell r="Q3">
            <v>2020</v>
          </cell>
        </row>
        <row r="6">
          <cell r="C6">
            <v>50000</v>
          </cell>
          <cell r="D6">
            <v>50000</v>
          </cell>
          <cell r="E6">
            <v>50000</v>
          </cell>
          <cell r="F6">
            <v>50000</v>
          </cell>
          <cell r="G6">
            <v>50000</v>
          </cell>
          <cell r="H6">
            <v>50000</v>
          </cell>
          <cell r="I6">
            <v>50000</v>
          </cell>
          <cell r="J6">
            <v>50000</v>
          </cell>
        </row>
        <row r="7">
          <cell r="C7">
            <v>14.143750000000001</v>
          </cell>
          <cell r="D7">
            <v>14.143750000000001</v>
          </cell>
          <cell r="E7">
            <v>14.143750000000001</v>
          </cell>
          <cell r="F7">
            <v>14.143750000000001</v>
          </cell>
          <cell r="G7">
            <v>14.143750000000001</v>
          </cell>
          <cell r="H7">
            <v>14.143750000000001</v>
          </cell>
          <cell r="I7">
            <v>14.143750000000001</v>
          </cell>
          <cell r="J7">
            <v>14.143750000000001</v>
          </cell>
        </row>
        <row r="8">
          <cell r="C8">
            <v>5.0000000000000001E-3</v>
          </cell>
          <cell r="D8">
            <v>5.0000000000000001E-3</v>
          </cell>
          <cell r="E8">
            <v>5.0000000000000001E-3</v>
          </cell>
          <cell r="F8">
            <v>5.0000000000000001E-3</v>
          </cell>
          <cell r="G8">
            <v>5.0000000000000001E-3</v>
          </cell>
          <cell r="H8">
            <v>5.0000000000000001E-3</v>
          </cell>
          <cell r="I8">
            <v>5.0000000000000001E-3</v>
          </cell>
          <cell r="J8">
            <v>5.0000000000000001E-3</v>
          </cell>
        </row>
        <row r="9">
          <cell r="C9">
            <v>707.1875</v>
          </cell>
          <cell r="D9">
            <v>707.1875</v>
          </cell>
          <cell r="E9">
            <v>707.1875</v>
          </cell>
          <cell r="F9">
            <v>707.1875</v>
          </cell>
          <cell r="G9">
            <v>707.1875</v>
          </cell>
          <cell r="H9">
            <v>707.1875</v>
          </cell>
          <cell r="I9">
            <v>707.1875</v>
          </cell>
          <cell r="J9">
            <v>707.1875</v>
          </cell>
        </row>
        <row r="10">
          <cell r="C10">
            <v>12</v>
          </cell>
          <cell r="D10">
            <v>12</v>
          </cell>
          <cell r="E10">
            <v>12</v>
          </cell>
          <cell r="F10">
            <v>12</v>
          </cell>
          <cell r="G10">
            <v>12</v>
          </cell>
          <cell r="H10">
            <v>12</v>
          </cell>
          <cell r="I10">
            <v>12</v>
          </cell>
          <cell r="J10">
            <v>1</v>
          </cell>
        </row>
        <row r="11">
          <cell r="C11">
            <v>8486.25</v>
          </cell>
          <cell r="D11">
            <v>8486.25</v>
          </cell>
          <cell r="E11">
            <v>8486.25</v>
          </cell>
          <cell r="F11">
            <v>8486.25</v>
          </cell>
          <cell r="G11">
            <v>8486.25</v>
          </cell>
          <cell r="H11">
            <v>8486.25</v>
          </cell>
          <cell r="I11">
            <v>8486.25</v>
          </cell>
          <cell r="J11">
            <v>707.1875</v>
          </cell>
        </row>
        <row r="14">
          <cell r="C14">
            <v>10000</v>
          </cell>
          <cell r="D14">
            <v>10000</v>
          </cell>
          <cell r="E14">
            <v>10000</v>
          </cell>
          <cell r="F14">
            <v>10000</v>
          </cell>
          <cell r="G14">
            <v>10000</v>
          </cell>
          <cell r="H14">
            <v>10000</v>
          </cell>
          <cell r="I14">
            <v>10000</v>
          </cell>
          <cell r="J14">
            <v>10000</v>
          </cell>
        </row>
        <row r="15">
          <cell r="C15">
            <v>7.8475000000000001</v>
          </cell>
          <cell r="D15">
            <v>7.8475000000000001</v>
          </cell>
          <cell r="E15">
            <v>7.8475000000000001</v>
          </cell>
          <cell r="F15">
            <v>7.8475000000000001</v>
          </cell>
          <cell r="G15">
            <v>7.8475000000000001</v>
          </cell>
          <cell r="H15">
            <v>7.8475000000000001</v>
          </cell>
          <cell r="I15">
            <v>7.8475000000000001</v>
          </cell>
          <cell r="J15">
            <v>7.8475000000000001</v>
          </cell>
        </row>
        <row r="16">
          <cell r="C16">
            <v>2E-3</v>
          </cell>
          <cell r="D16">
            <v>2E-3</v>
          </cell>
          <cell r="E16">
            <v>2E-3</v>
          </cell>
          <cell r="F16">
            <v>2E-3</v>
          </cell>
          <cell r="G16">
            <v>2E-3</v>
          </cell>
          <cell r="H16">
            <v>2E-3</v>
          </cell>
          <cell r="I16">
            <v>2E-3</v>
          </cell>
          <cell r="J16">
            <v>2E-3</v>
          </cell>
        </row>
        <row r="17">
          <cell r="C17">
            <v>78.474999999999994</v>
          </cell>
          <cell r="D17">
            <v>78.474999999999994</v>
          </cell>
          <cell r="E17">
            <v>78.474999999999994</v>
          </cell>
          <cell r="F17">
            <v>78.474999999999994</v>
          </cell>
          <cell r="G17">
            <v>78.474999999999994</v>
          </cell>
          <cell r="H17">
            <v>78.474999999999994</v>
          </cell>
          <cell r="I17">
            <v>78.474999999999994</v>
          </cell>
          <cell r="J17">
            <v>78.474999999999994</v>
          </cell>
        </row>
        <row r="18">
          <cell r="C18">
            <v>12</v>
          </cell>
          <cell r="D18">
            <v>12</v>
          </cell>
          <cell r="E18">
            <v>12</v>
          </cell>
          <cell r="F18">
            <v>12</v>
          </cell>
          <cell r="G18">
            <v>12</v>
          </cell>
          <cell r="H18">
            <v>12</v>
          </cell>
          <cell r="I18">
            <v>12</v>
          </cell>
          <cell r="J18">
            <v>1</v>
          </cell>
        </row>
        <row r="19">
          <cell r="C19">
            <v>941.69999999999993</v>
          </cell>
          <cell r="D19">
            <v>941.69999999999993</v>
          </cell>
          <cell r="E19">
            <v>941.69999999999993</v>
          </cell>
          <cell r="F19">
            <v>941.69999999999993</v>
          </cell>
          <cell r="G19">
            <v>941.69999999999993</v>
          </cell>
          <cell r="H19">
            <v>941.69999999999993</v>
          </cell>
          <cell r="I19">
            <v>941.69999999999993</v>
          </cell>
          <cell r="J19">
            <v>78.474999999999994</v>
          </cell>
        </row>
        <row r="21">
          <cell r="C21">
            <v>9427.9500000000007</v>
          </cell>
          <cell r="D21">
            <v>9427.9500000000007</v>
          </cell>
          <cell r="E21">
            <v>9427.9500000000007</v>
          </cell>
          <cell r="F21">
            <v>9427.9500000000007</v>
          </cell>
          <cell r="G21">
            <v>9427.9500000000007</v>
          </cell>
          <cell r="H21">
            <v>9427.9500000000007</v>
          </cell>
          <cell r="I21">
            <v>9427.9500000000007</v>
          </cell>
          <cell r="J21">
            <v>785.66250000000002</v>
          </cell>
        </row>
        <row r="25">
          <cell r="C25">
            <v>40000</v>
          </cell>
        </row>
        <row r="26">
          <cell r="C26">
            <v>20.11872</v>
          </cell>
        </row>
        <row r="27">
          <cell r="C27">
            <v>804.74880000000007</v>
          </cell>
          <cell r="D27">
            <v>0</v>
          </cell>
          <cell r="E27">
            <v>0</v>
          </cell>
          <cell r="F27">
            <v>0</v>
          </cell>
          <cell r="G27">
            <v>0</v>
          </cell>
          <cell r="H27">
            <v>0</v>
          </cell>
          <cell r="I27">
            <v>0</v>
          </cell>
          <cell r="J27">
            <v>0</v>
          </cell>
        </row>
        <row r="28">
          <cell r="C28">
            <v>3</v>
          </cell>
        </row>
        <row r="29">
          <cell r="C29">
            <v>2414.2464</v>
          </cell>
        </row>
        <row r="32">
          <cell r="C32">
            <v>40000</v>
          </cell>
          <cell r="D32">
            <v>40000</v>
          </cell>
        </row>
        <row r="33">
          <cell r="C33">
            <v>20.11872</v>
          </cell>
          <cell r="D33">
            <v>20.11872</v>
          </cell>
        </row>
        <row r="34">
          <cell r="C34">
            <v>804.74880000000007</v>
          </cell>
          <cell r="D34">
            <v>804.74880000000007</v>
          </cell>
        </row>
        <row r="35">
          <cell r="C35">
            <v>3</v>
          </cell>
          <cell r="D35">
            <v>3</v>
          </cell>
        </row>
        <row r="36">
          <cell r="C36">
            <v>2414.2464</v>
          </cell>
          <cell r="D36">
            <v>2414.2464</v>
          </cell>
        </row>
        <row r="38">
          <cell r="C38">
            <v>4828.4928</v>
          </cell>
          <cell r="D38">
            <v>2414.2464</v>
          </cell>
          <cell r="E38">
            <v>0</v>
          </cell>
          <cell r="F38">
            <v>0</v>
          </cell>
          <cell r="G38">
            <v>0</v>
          </cell>
          <cell r="H38">
            <v>0</v>
          </cell>
          <cell r="I38">
            <v>0</v>
          </cell>
          <cell r="J38">
            <v>0</v>
          </cell>
        </row>
        <row r="40">
          <cell r="C40">
            <v>0</v>
          </cell>
          <cell r="D40">
            <v>2414.2464</v>
          </cell>
          <cell r="E40">
            <v>4828.4928</v>
          </cell>
          <cell r="F40">
            <v>4828.4928</v>
          </cell>
          <cell r="G40">
            <v>4828.4928</v>
          </cell>
          <cell r="H40">
            <v>4828.4928</v>
          </cell>
          <cell r="I40">
            <v>4828.4928</v>
          </cell>
          <cell r="J40">
            <v>402.37439999999998</v>
          </cell>
        </row>
        <row r="42">
          <cell r="C42">
            <v>4828.4928</v>
          </cell>
          <cell r="D42">
            <v>4828.4928</v>
          </cell>
          <cell r="E42">
            <v>4828.4928</v>
          </cell>
          <cell r="F42">
            <v>4828.4928</v>
          </cell>
          <cell r="G42">
            <v>4828.4928</v>
          </cell>
          <cell r="H42">
            <v>4828.4928</v>
          </cell>
          <cell r="I42">
            <v>4828.4928</v>
          </cell>
          <cell r="J42">
            <v>402.37439999999998</v>
          </cell>
        </row>
        <row r="44">
          <cell r="C44">
            <v>4599.4572000000007</v>
          </cell>
          <cell r="D44">
            <v>4599.4572000000007</v>
          </cell>
          <cell r="E44">
            <v>4599.4572000000007</v>
          </cell>
          <cell r="F44">
            <v>4599.4572000000007</v>
          </cell>
          <cell r="G44">
            <v>4599.4572000000007</v>
          </cell>
          <cell r="H44">
            <v>4599.4572000000007</v>
          </cell>
          <cell r="I44">
            <v>4599.4572000000007</v>
          </cell>
          <cell r="J44">
            <v>383.28810000000004</v>
          </cell>
        </row>
      </sheetData>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ortis Transactions"/>
      <sheetName val="NEVP"/>
      <sheetName val="INDICES"/>
      <sheetName val="ISS"/>
      <sheetName val="GAS BALANCE"/>
      <sheetName val="STARTS &amp; VOM"/>
      <sheetName val="PLANT DATA"/>
      <sheetName val="CISO CHARGES"/>
      <sheetName val="Gas Trades"/>
      <sheetName val="Power Trades"/>
      <sheetName val="Configuration"/>
    </sheetNames>
    <sheetDataSet>
      <sheetData sheetId="0" refreshError="1"/>
      <sheetData sheetId="1" refreshError="1"/>
      <sheetData sheetId="2" refreshError="1"/>
      <sheetData sheetId="3" refreshError="1"/>
      <sheetData sheetId="4" refreshError="1">
        <row r="8">
          <cell r="A8">
            <v>39295</v>
          </cell>
          <cell r="B8" t="str">
            <v>Wed</v>
          </cell>
          <cell r="C8">
            <v>69.89</v>
          </cell>
          <cell r="D8">
            <v>38.799999999999997</v>
          </cell>
          <cell r="E8">
            <v>69.55</v>
          </cell>
          <cell r="F8">
            <v>38.75</v>
          </cell>
          <cell r="G8">
            <v>6.02</v>
          </cell>
          <cell r="H8">
            <v>460</v>
          </cell>
          <cell r="I8">
            <v>7360</v>
          </cell>
          <cell r="J8">
            <v>3680</v>
          </cell>
          <cell r="K8">
            <v>11040</v>
          </cell>
          <cell r="L8">
            <v>147089.60000000003</v>
          </cell>
          <cell r="M8">
            <v>171502.72000000003</v>
          </cell>
          <cell r="N8">
            <v>171502.72000000003</v>
          </cell>
          <cell r="O8">
            <v>11086.400000000003</v>
          </cell>
          <cell r="P8">
            <v>11086.400000000003</v>
          </cell>
          <cell r="Q8">
            <v>182589.12000000002</v>
          </cell>
        </row>
        <row r="9">
          <cell r="A9">
            <v>39296</v>
          </cell>
          <cell r="B9" t="str">
            <v>Thu</v>
          </cell>
          <cell r="C9">
            <v>68.48</v>
          </cell>
          <cell r="D9">
            <v>36.729999999999997</v>
          </cell>
          <cell r="E9">
            <v>68.849999999999994</v>
          </cell>
          <cell r="F9">
            <v>36.44</v>
          </cell>
          <cell r="G9">
            <v>5.8</v>
          </cell>
          <cell r="H9">
            <v>460</v>
          </cell>
          <cell r="I9">
            <v>7360</v>
          </cell>
          <cell r="J9">
            <v>3680</v>
          </cell>
          <cell r="K9">
            <v>11040</v>
          </cell>
          <cell r="L9">
            <v>149260.80000000005</v>
          </cell>
          <cell r="M9">
            <v>170752.00000000003</v>
          </cell>
          <cell r="N9">
            <v>170752.00000000003</v>
          </cell>
          <cell r="O9">
            <v>11560.000000000007</v>
          </cell>
          <cell r="P9">
            <v>11560.000000000007</v>
          </cell>
          <cell r="Q9">
            <v>182312.00000000003</v>
          </cell>
        </row>
        <row r="10">
          <cell r="A10">
            <v>39297</v>
          </cell>
          <cell r="B10" t="str">
            <v>Fri</v>
          </cell>
          <cell r="C10">
            <v>60.03</v>
          </cell>
          <cell r="D10">
            <v>36.47</v>
          </cell>
          <cell r="E10">
            <v>59.93</v>
          </cell>
          <cell r="F10">
            <v>36.4</v>
          </cell>
          <cell r="G10">
            <v>5.87</v>
          </cell>
          <cell r="H10">
            <v>460</v>
          </cell>
          <cell r="I10">
            <v>7360</v>
          </cell>
          <cell r="J10">
            <v>3680</v>
          </cell>
          <cell r="K10">
            <v>11040</v>
          </cell>
          <cell r="L10">
            <v>83076.000000000015</v>
          </cell>
          <cell r="M10">
            <v>102116.32</v>
          </cell>
          <cell r="N10">
            <v>102116.32</v>
          </cell>
          <cell r="O10">
            <v>4290.3999999999996</v>
          </cell>
          <cell r="P10">
            <v>4290.3999999999996</v>
          </cell>
          <cell r="Q10">
            <v>106406.72</v>
          </cell>
        </row>
        <row r="11">
          <cell r="A11">
            <v>39298</v>
          </cell>
          <cell r="B11" t="str">
            <v>Sat</v>
          </cell>
          <cell r="C11">
            <v>60.03</v>
          </cell>
          <cell r="D11">
            <v>36.47</v>
          </cell>
          <cell r="E11">
            <v>59.93</v>
          </cell>
          <cell r="F11">
            <v>36.4</v>
          </cell>
          <cell r="G11">
            <v>5.64</v>
          </cell>
          <cell r="H11">
            <v>460</v>
          </cell>
          <cell r="I11">
            <v>7360</v>
          </cell>
          <cell r="J11">
            <v>3680</v>
          </cell>
          <cell r="K11">
            <v>11040</v>
          </cell>
          <cell r="L11">
            <v>96195.199999999997</v>
          </cell>
          <cell r="M11">
            <v>120144.64000000003</v>
          </cell>
          <cell r="N11">
            <v>120144.64000000003</v>
          </cell>
          <cell r="O11">
            <v>5964.8000000000029</v>
          </cell>
          <cell r="P11">
            <v>5964.8000000000029</v>
          </cell>
          <cell r="Q11">
            <v>126109.44000000003</v>
          </cell>
        </row>
        <row r="12">
          <cell r="A12">
            <v>39299</v>
          </cell>
          <cell r="B12" t="str">
            <v>Sun</v>
          </cell>
          <cell r="C12">
            <v>0</v>
          </cell>
          <cell r="D12">
            <v>41.44</v>
          </cell>
          <cell r="E12">
            <v>37.31</v>
          </cell>
          <cell r="F12">
            <v>37.31</v>
          </cell>
          <cell r="G12">
            <v>5.64</v>
          </cell>
          <cell r="H12">
            <v>460</v>
          </cell>
          <cell r="I12">
            <v>7360</v>
          </cell>
          <cell r="J12">
            <v>3680</v>
          </cell>
          <cell r="K12">
            <v>11040</v>
          </cell>
          <cell r="L12">
            <v>-71023.999999999985</v>
          </cell>
          <cell r="M12">
            <v>-43983.359999999942</v>
          </cell>
          <cell r="N12">
            <v>0</v>
          </cell>
          <cell r="O12">
            <v>-12211.199999999997</v>
          </cell>
          <cell r="P12">
            <v>0</v>
          </cell>
          <cell r="Q12">
            <v>0</v>
          </cell>
        </row>
        <row r="13">
          <cell r="A13">
            <v>39300</v>
          </cell>
          <cell r="B13" t="str">
            <v>Mon</v>
          </cell>
          <cell r="C13">
            <v>63.55</v>
          </cell>
          <cell r="D13">
            <v>41.44</v>
          </cell>
          <cell r="E13">
            <v>63.45</v>
          </cell>
          <cell r="F13">
            <v>41.46</v>
          </cell>
          <cell r="G13">
            <v>5.64</v>
          </cell>
          <cell r="H13">
            <v>460</v>
          </cell>
          <cell r="I13">
            <v>7360</v>
          </cell>
          <cell r="J13">
            <v>3680</v>
          </cell>
          <cell r="K13">
            <v>11040</v>
          </cell>
          <cell r="L13">
            <v>122102.39999999998</v>
          </cell>
          <cell r="M13">
            <v>164341.44</v>
          </cell>
          <cell r="N13">
            <v>164341.44</v>
          </cell>
          <cell r="O13">
            <v>8780.7999999999993</v>
          </cell>
          <cell r="P13">
            <v>8780.7999999999993</v>
          </cell>
          <cell r="Q13">
            <v>173122.24</v>
          </cell>
        </row>
        <row r="14">
          <cell r="A14">
            <v>39301</v>
          </cell>
          <cell r="B14" t="str">
            <v>Tue</v>
          </cell>
          <cell r="C14">
            <v>58.18</v>
          </cell>
          <cell r="D14">
            <v>36.54</v>
          </cell>
          <cell r="E14">
            <v>58.25</v>
          </cell>
          <cell r="F14">
            <v>36.69</v>
          </cell>
          <cell r="G14">
            <v>5.79</v>
          </cell>
          <cell r="H14">
            <v>460</v>
          </cell>
          <cell r="I14">
            <v>7360</v>
          </cell>
          <cell r="J14">
            <v>3680</v>
          </cell>
          <cell r="K14">
            <v>11040</v>
          </cell>
          <cell r="L14">
            <v>74023.199999999983</v>
          </cell>
          <cell r="M14">
            <v>95028.640000000058</v>
          </cell>
          <cell r="N14">
            <v>95028.640000000058</v>
          </cell>
          <cell r="O14">
            <v>3392.7999999999997</v>
          </cell>
          <cell r="P14">
            <v>3392.7999999999997</v>
          </cell>
          <cell r="Q14">
            <v>98421.440000000061</v>
          </cell>
        </row>
        <row r="15">
          <cell r="A15">
            <v>39302</v>
          </cell>
          <cell r="B15" t="str">
            <v>Wed</v>
          </cell>
          <cell r="C15" t="str">
            <v/>
          </cell>
          <cell r="D15" t="str">
            <v/>
          </cell>
          <cell r="E15" t="str">
            <v/>
          </cell>
          <cell r="F15" t="str">
            <v/>
          </cell>
          <cell r="G15" t="str">
            <v/>
          </cell>
          <cell r="H15">
            <v>460</v>
          </cell>
          <cell r="I15">
            <v>7360</v>
          </cell>
          <cell r="J15">
            <v>3680</v>
          </cell>
          <cell r="K15">
            <v>11040</v>
          </cell>
          <cell r="L15" t="str">
            <v/>
          </cell>
          <cell r="M15" t="str">
            <v/>
          </cell>
          <cell r="N15">
            <v>0</v>
          </cell>
          <cell r="O15" t="e">
            <v>#VALUE!</v>
          </cell>
          <cell r="P15" t="e">
            <v>#VALUE!</v>
          </cell>
          <cell r="Q15" t="e">
            <v>#VALUE!</v>
          </cell>
        </row>
        <row r="16">
          <cell r="A16">
            <v>39303</v>
          </cell>
          <cell r="B16" t="str">
            <v>Thu</v>
          </cell>
          <cell r="C16" t="str">
            <v/>
          </cell>
          <cell r="D16" t="str">
            <v/>
          </cell>
          <cell r="E16" t="str">
            <v/>
          </cell>
          <cell r="F16" t="str">
            <v/>
          </cell>
          <cell r="G16" t="str">
            <v/>
          </cell>
          <cell r="H16">
            <v>460</v>
          </cell>
          <cell r="I16">
            <v>7360</v>
          </cell>
          <cell r="J16">
            <v>3680</v>
          </cell>
          <cell r="K16">
            <v>11040</v>
          </cell>
          <cell r="L16" t="str">
            <v/>
          </cell>
          <cell r="M16" t="str">
            <v/>
          </cell>
          <cell r="N16">
            <v>0</v>
          </cell>
          <cell r="O16" t="e">
            <v>#VALUE!</v>
          </cell>
          <cell r="P16" t="e">
            <v>#VALUE!</v>
          </cell>
          <cell r="Q16" t="e">
            <v>#VALUE!</v>
          </cell>
        </row>
        <row r="17">
          <cell r="A17">
            <v>39304</v>
          </cell>
          <cell r="B17" t="str">
            <v>Fri</v>
          </cell>
          <cell r="C17" t="str">
            <v/>
          </cell>
          <cell r="D17" t="str">
            <v/>
          </cell>
          <cell r="E17" t="str">
            <v/>
          </cell>
          <cell r="F17" t="str">
            <v/>
          </cell>
          <cell r="G17" t="str">
            <v/>
          </cell>
          <cell r="H17">
            <v>460</v>
          </cell>
          <cell r="I17">
            <v>7360</v>
          </cell>
          <cell r="J17">
            <v>3680</v>
          </cell>
          <cell r="K17">
            <v>11040</v>
          </cell>
          <cell r="L17" t="str">
            <v/>
          </cell>
          <cell r="M17" t="str">
            <v/>
          </cell>
          <cell r="N17">
            <v>0</v>
          </cell>
          <cell r="O17" t="e">
            <v>#VALUE!</v>
          </cell>
          <cell r="P17" t="e">
            <v>#VALUE!</v>
          </cell>
          <cell r="Q17" t="e">
            <v>#VALUE!</v>
          </cell>
        </row>
        <row r="18">
          <cell r="A18">
            <v>39305</v>
          </cell>
          <cell r="B18" t="str">
            <v>Sat</v>
          </cell>
          <cell r="C18" t="str">
            <v/>
          </cell>
          <cell r="D18" t="str">
            <v/>
          </cell>
          <cell r="E18" t="str">
            <v/>
          </cell>
          <cell r="F18" t="str">
            <v/>
          </cell>
          <cell r="G18" t="str">
            <v/>
          </cell>
          <cell r="H18">
            <v>460</v>
          </cell>
          <cell r="I18">
            <v>7360</v>
          </cell>
          <cell r="J18">
            <v>3680</v>
          </cell>
          <cell r="K18">
            <v>11040</v>
          </cell>
          <cell r="L18" t="str">
            <v/>
          </cell>
          <cell r="M18" t="str">
            <v/>
          </cell>
          <cell r="N18">
            <v>0</v>
          </cell>
          <cell r="O18" t="e">
            <v>#VALUE!</v>
          </cell>
          <cell r="P18" t="e">
            <v>#VALUE!</v>
          </cell>
          <cell r="Q18" t="e">
            <v>#VALUE!</v>
          </cell>
        </row>
        <row r="19">
          <cell r="A19">
            <v>39306</v>
          </cell>
          <cell r="B19" t="str">
            <v>Sun</v>
          </cell>
          <cell r="C19" t="str">
            <v/>
          </cell>
          <cell r="D19" t="str">
            <v/>
          </cell>
          <cell r="E19" t="str">
            <v/>
          </cell>
          <cell r="F19" t="str">
            <v/>
          </cell>
          <cell r="G19" t="str">
            <v/>
          </cell>
          <cell r="H19">
            <v>460</v>
          </cell>
          <cell r="I19">
            <v>7360</v>
          </cell>
          <cell r="J19">
            <v>3680</v>
          </cell>
          <cell r="K19">
            <v>11040</v>
          </cell>
          <cell r="L19" t="str">
            <v/>
          </cell>
          <cell r="M19" t="str">
            <v/>
          </cell>
          <cell r="N19">
            <v>0</v>
          </cell>
          <cell r="O19" t="e">
            <v>#VALUE!</v>
          </cell>
          <cell r="P19" t="e">
            <v>#VALUE!</v>
          </cell>
          <cell r="Q19" t="e">
            <v>#VALUE!</v>
          </cell>
        </row>
        <row r="20">
          <cell r="A20">
            <v>39307</v>
          </cell>
          <cell r="B20" t="str">
            <v>Mon</v>
          </cell>
          <cell r="C20" t="str">
            <v/>
          </cell>
          <cell r="D20" t="str">
            <v/>
          </cell>
          <cell r="E20" t="str">
            <v/>
          </cell>
          <cell r="F20" t="str">
            <v/>
          </cell>
          <cell r="G20" t="str">
            <v/>
          </cell>
          <cell r="H20">
            <v>460</v>
          </cell>
          <cell r="I20">
            <v>7360</v>
          </cell>
          <cell r="J20">
            <v>3680</v>
          </cell>
          <cell r="K20">
            <v>11040</v>
          </cell>
          <cell r="L20" t="str">
            <v/>
          </cell>
          <cell r="M20" t="str">
            <v/>
          </cell>
          <cell r="N20">
            <v>0</v>
          </cell>
          <cell r="O20" t="e">
            <v>#VALUE!</v>
          </cell>
          <cell r="P20" t="e">
            <v>#VALUE!</v>
          </cell>
          <cell r="Q20" t="e">
            <v>#VALUE!</v>
          </cell>
        </row>
        <row r="21">
          <cell r="A21">
            <v>39308</v>
          </cell>
          <cell r="B21" t="str">
            <v>Tue</v>
          </cell>
          <cell r="C21" t="str">
            <v/>
          </cell>
          <cell r="D21" t="str">
            <v/>
          </cell>
          <cell r="E21" t="str">
            <v/>
          </cell>
          <cell r="F21" t="str">
            <v/>
          </cell>
          <cell r="G21" t="str">
            <v/>
          </cell>
          <cell r="H21">
            <v>460</v>
          </cell>
          <cell r="I21">
            <v>7360</v>
          </cell>
          <cell r="J21">
            <v>3680</v>
          </cell>
          <cell r="K21">
            <v>11040</v>
          </cell>
          <cell r="L21" t="str">
            <v/>
          </cell>
          <cell r="M21" t="str">
            <v/>
          </cell>
          <cell r="N21">
            <v>0</v>
          </cell>
          <cell r="O21" t="e">
            <v>#VALUE!</v>
          </cell>
          <cell r="P21" t="e">
            <v>#VALUE!</v>
          </cell>
          <cell r="Q21" t="e">
            <v>#VALUE!</v>
          </cell>
        </row>
        <row r="22">
          <cell r="A22">
            <v>39309</v>
          </cell>
          <cell r="B22" t="str">
            <v>Wed</v>
          </cell>
          <cell r="C22" t="str">
            <v/>
          </cell>
          <cell r="D22" t="str">
            <v/>
          </cell>
          <cell r="E22" t="str">
            <v/>
          </cell>
          <cell r="F22" t="str">
            <v/>
          </cell>
          <cell r="G22" t="str">
            <v/>
          </cell>
          <cell r="H22">
            <v>460</v>
          </cell>
          <cell r="I22">
            <v>7360</v>
          </cell>
          <cell r="J22">
            <v>3680</v>
          </cell>
          <cell r="K22">
            <v>11040</v>
          </cell>
          <cell r="L22" t="str">
            <v/>
          </cell>
          <cell r="M22" t="str">
            <v/>
          </cell>
          <cell r="N22">
            <v>0</v>
          </cell>
          <cell r="O22" t="e">
            <v>#VALUE!</v>
          </cell>
          <cell r="P22" t="e">
            <v>#VALUE!</v>
          </cell>
          <cell r="Q22" t="e">
            <v>#VALUE!</v>
          </cell>
        </row>
        <row r="23">
          <cell r="A23">
            <v>39310</v>
          </cell>
          <cell r="B23" t="str">
            <v>Thu</v>
          </cell>
          <cell r="C23" t="str">
            <v/>
          </cell>
          <cell r="D23" t="str">
            <v/>
          </cell>
          <cell r="E23" t="str">
            <v/>
          </cell>
          <cell r="F23" t="str">
            <v/>
          </cell>
          <cell r="G23" t="str">
            <v/>
          </cell>
          <cell r="H23">
            <v>460</v>
          </cell>
          <cell r="I23">
            <v>7360</v>
          </cell>
          <cell r="J23">
            <v>3680</v>
          </cell>
          <cell r="K23">
            <v>11040</v>
          </cell>
          <cell r="L23" t="str">
            <v/>
          </cell>
          <cell r="M23" t="str">
            <v/>
          </cell>
          <cell r="N23">
            <v>0</v>
          </cell>
          <cell r="O23" t="e">
            <v>#VALUE!</v>
          </cell>
          <cell r="P23" t="e">
            <v>#VALUE!</v>
          </cell>
          <cell r="Q23" t="e">
            <v>#VALUE!</v>
          </cell>
        </row>
        <row r="24">
          <cell r="A24">
            <v>39311</v>
          </cell>
          <cell r="B24" t="str">
            <v>Fri</v>
          </cell>
          <cell r="C24" t="str">
            <v/>
          </cell>
          <cell r="D24" t="str">
            <v/>
          </cell>
          <cell r="E24" t="str">
            <v/>
          </cell>
          <cell r="F24" t="str">
            <v/>
          </cell>
          <cell r="G24" t="str">
            <v/>
          </cell>
          <cell r="H24">
            <v>460</v>
          </cell>
          <cell r="I24">
            <v>7360</v>
          </cell>
          <cell r="J24">
            <v>3680</v>
          </cell>
          <cell r="K24">
            <v>11040</v>
          </cell>
          <cell r="L24" t="str">
            <v/>
          </cell>
          <cell r="M24" t="str">
            <v/>
          </cell>
          <cell r="N24">
            <v>0</v>
          </cell>
          <cell r="O24" t="e">
            <v>#VALUE!</v>
          </cell>
          <cell r="P24" t="e">
            <v>#VALUE!</v>
          </cell>
          <cell r="Q24" t="e">
            <v>#VALUE!</v>
          </cell>
        </row>
        <row r="25">
          <cell r="A25">
            <v>39312</v>
          </cell>
          <cell r="B25" t="str">
            <v>Sat</v>
          </cell>
          <cell r="C25" t="str">
            <v/>
          </cell>
          <cell r="D25" t="str">
            <v/>
          </cell>
          <cell r="E25" t="str">
            <v/>
          </cell>
          <cell r="F25" t="str">
            <v/>
          </cell>
          <cell r="G25" t="str">
            <v/>
          </cell>
          <cell r="H25">
            <v>460</v>
          </cell>
          <cell r="I25">
            <v>7360</v>
          </cell>
          <cell r="J25">
            <v>3680</v>
          </cell>
          <cell r="K25">
            <v>11040</v>
          </cell>
          <cell r="L25" t="str">
            <v/>
          </cell>
          <cell r="M25" t="str">
            <v/>
          </cell>
          <cell r="N25">
            <v>0</v>
          </cell>
          <cell r="O25" t="e">
            <v>#VALUE!</v>
          </cell>
          <cell r="P25" t="e">
            <v>#VALUE!</v>
          </cell>
          <cell r="Q25" t="e">
            <v>#VALUE!</v>
          </cell>
        </row>
        <row r="26">
          <cell r="A26">
            <v>39313</v>
          </cell>
          <cell r="B26" t="str">
            <v>Sun</v>
          </cell>
          <cell r="C26" t="str">
            <v/>
          </cell>
          <cell r="D26" t="str">
            <v/>
          </cell>
          <cell r="E26" t="str">
            <v/>
          </cell>
          <cell r="F26" t="str">
            <v/>
          </cell>
          <cell r="G26" t="str">
            <v/>
          </cell>
          <cell r="H26">
            <v>460</v>
          </cell>
          <cell r="I26">
            <v>7360</v>
          </cell>
          <cell r="J26">
            <v>3680</v>
          </cell>
          <cell r="K26">
            <v>11040</v>
          </cell>
          <cell r="L26" t="str">
            <v/>
          </cell>
          <cell r="M26" t="str">
            <v/>
          </cell>
          <cell r="N26">
            <v>0</v>
          </cell>
          <cell r="O26" t="e">
            <v>#VALUE!</v>
          </cell>
          <cell r="P26" t="e">
            <v>#VALUE!</v>
          </cell>
          <cell r="Q26" t="e">
            <v>#VALUE!</v>
          </cell>
        </row>
        <row r="27">
          <cell r="A27">
            <v>39314</v>
          </cell>
          <cell r="B27" t="str">
            <v>Mon</v>
          </cell>
          <cell r="C27" t="str">
            <v/>
          </cell>
          <cell r="D27" t="str">
            <v/>
          </cell>
          <cell r="E27" t="str">
            <v/>
          </cell>
          <cell r="F27" t="str">
            <v/>
          </cell>
          <cell r="G27" t="str">
            <v/>
          </cell>
          <cell r="H27">
            <v>460</v>
          </cell>
          <cell r="I27">
            <v>7360</v>
          </cell>
          <cell r="J27">
            <v>3680</v>
          </cell>
          <cell r="K27">
            <v>11040</v>
          </cell>
          <cell r="L27" t="str">
            <v/>
          </cell>
          <cell r="M27" t="str">
            <v/>
          </cell>
          <cell r="N27">
            <v>0</v>
          </cell>
          <cell r="O27" t="e">
            <v>#VALUE!</v>
          </cell>
          <cell r="P27" t="e">
            <v>#VALUE!</v>
          </cell>
          <cell r="Q27" t="e">
            <v>#VALUE!</v>
          </cell>
        </row>
        <row r="28">
          <cell r="A28">
            <v>39315</v>
          </cell>
          <cell r="B28" t="str">
            <v>Tue</v>
          </cell>
          <cell r="C28" t="str">
            <v/>
          </cell>
          <cell r="D28" t="str">
            <v/>
          </cell>
          <cell r="E28" t="str">
            <v/>
          </cell>
          <cell r="F28" t="str">
            <v/>
          </cell>
          <cell r="G28" t="str">
            <v/>
          </cell>
          <cell r="H28">
            <v>460</v>
          </cell>
          <cell r="I28">
            <v>7360</v>
          </cell>
          <cell r="J28">
            <v>3680</v>
          </cell>
          <cell r="K28">
            <v>11040</v>
          </cell>
          <cell r="L28" t="str">
            <v/>
          </cell>
          <cell r="M28" t="str">
            <v/>
          </cell>
          <cell r="N28">
            <v>0</v>
          </cell>
          <cell r="O28" t="e">
            <v>#VALUE!</v>
          </cell>
          <cell r="P28" t="e">
            <v>#VALUE!</v>
          </cell>
          <cell r="Q28" t="e">
            <v>#VALUE!</v>
          </cell>
        </row>
        <row r="29">
          <cell r="A29">
            <v>39316</v>
          </cell>
          <cell r="B29" t="str">
            <v>Wed</v>
          </cell>
          <cell r="C29" t="str">
            <v/>
          </cell>
          <cell r="D29" t="str">
            <v/>
          </cell>
          <cell r="E29" t="str">
            <v/>
          </cell>
          <cell r="F29" t="str">
            <v/>
          </cell>
          <cell r="G29" t="str">
            <v/>
          </cell>
          <cell r="H29">
            <v>460</v>
          </cell>
          <cell r="I29">
            <v>7360</v>
          </cell>
          <cell r="J29">
            <v>3680</v>
          </cell>
          <cell r="K29">
            <v>11040</v>
          </cell>
          <cell r="L29" t="str">
            <v/>
          </cell>
          <cell r="M29" t="str">
            <v/>
          </cell>
          <cell r="N29">
            <v>0</v>
          </cell>
          <cell r="O29" t="e">
            <v>#VALUE!</v>
          </cell>
          <cell r="P29" t="e">
            <v>#VALUE!</v>
          </cell>
          <cell r="Q29" t="e">
            <v>#VALUE!</v>
          </cell>
        </row>
        <row r="30">
          <cell r="A30">
            <v>39317</v>
          </cell>
          <cell r="B30" t="str">
            <v>Thu</v>
          </cell>
          <cell r="C30" t="str">
            <v/>
          </cell>
          <cell r="D30" t="str">
            <v/>
          </cell>
          <cell r="E30" t="str">
            <v/>
          </cell>
          <cell r="F30" t="str">
            <v/>
          </cell>
          <cell r="G30" t="str">
            <v/>
          </cell>
          <cell r="H30">
            <v>460</v>
          </cell>
          <cell r="I30">
            <v>7360</v>
          </cell>
          <cell r="J30">
            <v>3680</v>
          </cell>
          <cell r="K30">
            <v>11040</v>
          </cell>
          <cell r="L30" t="str">
            <v/>
          </cell>
          <cell r="M30" t="str">
            <v/>
          </cell>
          <cell r="N30">
            <v>0</v>
          </cell>
          <cell r="O30" t="e">
            <v>#VALUE!</v>
          </cell>
          <cell r="P30" t="e">
            <v>#VALUE!</v>
          </cell>
          <cell r="Q30" t="e">
            <v>#VALUE!</v>
          </cell>
        </row>
        <row r="31">
          <cell r="A31">
            <v>39318</v>
          </cell>
          <cell r="B31" t="str">
            <v>Fri</v>
          </cell>
          <cell r="C31" t="str">
            <v/>
          </cell>
          <cell r="D31" t="str">
            <v/>
          </cell>
          <cell r="E31" t="str">
            <v/>
          </cell>
          <cell r="F31" t="str">
            <v/>
          </cell>
          <cell r="G31" t="str">
            <v/>
          </cell>
          <cell r="H31">
            <v>460</v>
          </cell>
          <cell r="I31">
            <v>7360</v>
          </cell>
          <cell r="J31">
            <v>3680</v>
          </cell>
          <cell r="K31">
            <v>11040</v>
          </cell>
          <cell r="L31" t="str">
            <v/>
          </cell>
          <cell r="M31" t="str">
            <v/>
          </cell>
          <cell r="N31">
            <v>0</v>
          </cell>
          <cell r="O31" t="e">
            <v>#VALUE!</v>
          </cell>
          <cell r="P31" t="e">
            <v>#VALUE!</v>
          </cell>
          <cell r="Q31" t="e">
            <v>#VALUE!</v>
          </cell>
        </row>
        <row r="32">
          <cell r="A32">
            <v>39319</v>
          </cell>
          <cell r="B32" t="str">
            <v>Sat</v>
          </cell>
          <cell r="C32" t="str">
            <v/>
          </cell>
          <cell r="D32" t="str">
            <v/>
          </cell>
          <cell r="E32" t="str">
            <v/>
          </cell>
          <cell r="F32" t="str">
            <v/>
          </cell>
          <cell r="G32" t="str">
            <v/>
          </cell>
          <cell r="H32">
            <v>460</v>
          </cell>
          <cell r="I32">
            <v>7360</v>
          </cell>
          <cell r="J32">
            <v>3680</v>
          </cell>
          <cell r="K32">
            <v>11040</v>
          </cell>
          <cell r="L32" t="str">
            <v/>
          </cell>
          <cell r="M32" t="str">
            <v/>
          </cell>
          <cell r="N32">
            <v>0</v>
          </cell>
          <cell r="O32" t="e">
            <v>#VALUE!</v>
          </cell>
          <cell r="P32" t="e">
            <v>#VALUE!</v>
          </cell>
          <cell r="Q32" t="e">
            <v>#VALUE!</v>
          </cell>
        </row>
        <row r="33">
          <cell r="A33">
            <v>39320</v>
          </cell>
          <cell r="B33" t="str">
            <v>Sun</v>
          </cell>
          <cell r="C33" t="str">
            <v/>
          </cell>
          <cell r="D33" t="str">
            <v/>
          </cell>
          <cell r="E33" t="str">
            <v/>
          </cell>
          <cell r="F33" t="str">
            <v/>
          </cell>
          <cell r="G33" t="str">
            <v/>
          </cell>
          <cell r="H33">
            <v>460</v>
          </cell>
          <cell r="I33">
            <v>7360</v>
          </cell>
          <cell r="J33">
            <v>3680</v>
          </cell>
          <cell r="K33">
            <v>11040</v>
          </cell>
          <cell r="L33" t="str">
            <v/>
          </cell>
          <cell r="M33" t="str">
            <v/>
          </cell>
          <cell r="N33">
            <v>0</v>
          </cell>
          <cell r="O33" t="e">
            <v>#VALUE!</v>
          </cell>
          <cell r="P33" t="e">
            <v>#VALUE!</v>
          </cell>
          <cell r="Q33" t="e">
            <v>#VALUE!</v>
          </cell>
        </row>
        <row r="34">
          <cell r="A34">
            <v>39321</v>
          </cell>
          <cell r="B34" t="str">
            <v>Mon</v>
          </cell>
          <cell r="C34" t="str">
            <v/>
          </cell>
          <cell r="D34" t="str">
            <v/>
          </cell>
          <cell r="E34" t="str">
            <v/>
          </cell>
          <cell r="F34" t="str">
            <v/>
          </cell>
          <cell r="G34" t="str">
            <v/>
          </cell>
          <cell r="H34">
            <v>460</v>
          </cell>
          <cell r="I34">
            <v>7360</v>
          </cell>
          <cell r="J34">
            <v>3680</v>
          </cell>
          <cell r="K34">
            <v>11040</v>
          </cell>
          <cell r="L34" t="str">
            <v/>
          </cell>
          <cell r="M34" t="str">
            <v/>
          </cell>
          <cell r="N34">
            <v>0</v>
          </cell>
          <cell r="O34" t="e">
            <v>#VALUE!</v>
          </cell>
          <cell r="P34" t="e">
            <v>#VALUE!</v>
          </cell>
          <cell r="Q34" t="e">
            <v>#VALUE!</v>
          </cell>
        </row>
        <row r="35">
          <cell r="A35">
            <v>39322</v>
          </cell>
          <cell r="B35" t="str">
            <v>Tue</v>
          </cell>
          <cell r="C35" t="str">
            <v/>
          </cell>
          <cell r="D35" t="str">
            <v/>
          </cell>
          <cell r="E35" t="str">
            <v/>
          </cell>
          <cell r="F35" t="str">
            <v/>
          </cell>
          <cell r="G35" t="str">
            <v/>
          </cell>
          <cell r="H35">
            <v>460</v>
          </cell>
          <cell r="I35">
            <v>7360</v>
          </cell>
          <cell r="J35">
            <v>3680</v>
          </cell>
          <cell r="K35">
            <v>11040</v>
          </cell>
          <cell r="L35" t="str">
            <v/>
          </cell>
          <cell r="M35" t="str">
            <v/>
          </cell>
          <cell r="N35">
            <v>0</v>
          </cell>
          <cell r="O35" t="e">
            <v>#VALUE!</v>
          </cell>
          <cell r="P35" t="e">
            <v>#VALUE!</v>
          </cell>
          <cell r="Q35" t="e">
            <v>#VALUE!</v>
          </cell>
        </row>
        <row r="36">
          <cell r="A36">
            <v>39323</v>
          </cell>
          <cell r="B36" t="str">
            <v>Wed</v>
          </cell>
          <cell r="C36" t="str">
            <v/>
          </cell>
          <cell r="D36" t="str">
            <v/>
          </cell>
          <cell r="E36" t="str">
            <v/>
          </cell>
          <cell r="F36" t="str">
            <v/>
          </cell>
          <cell r="G36" t="str">
            <v/>
          </cell>
          <cell r="H36">
            <v>460</v>
          </cell>
          <cell r="I36">
            <v>7360</v>
          </cell>
          <cell r="J36">
            <v>3680</v>
          </cell>
          <cell r="K36">
            <v>11040</v>
          </cell>
          <cell r="L36" t="str">
            <v/>
          </cell>
          <cell r="M36" t="str">
            <v/>
          </cell>
          <cell r="N36">
            <v>0</v>
          </cell>
          <cell r="O36" t="e">
            <v>#VALUE!</v>
          </cell>
          <cell r="P36" t="e">
            <v>#VALUE!</v>
          </cell>
          <cell r="Q36" t="e">
            <v>#VALUE!</v>
          </cell>
        </row>
        <row r="37">
          <cell r="A37">
            <v>39324</v>
          </cell>
          <cell r="B37" t="str">
            <v>Thu</v>
          </cell>
          <cell r="C37" t="str">
            <v/>
          </cell>
          <cell r="D37" t="str">
            <v/>
          </cell>
          <cell r="E37" t="str">
            <v/>
          </cell>
          <cell r="F37" t="str">
            <v/>
          </cell>
          <cell r="G37" t="str">
            <v/>
          </cell>
          <cell r="H37">
            <v>460</v>
          </cell>
          <cell r="I37">
            <v>7360</v>
          </cell>
          <cell r="J37">
            <v>3680</v>
          </cell>
          <cell r="K37">
            <v>11040</v>
          </cell>
          <cell r="L37" t="str">
            <v/>
          </cell>
          <cell r="M37" t="str">
            <v/>
          </cell>
          <cell r="N37">
            <v>0</v>
          </cell>
          <cell r="O37" t="e">
            <v>#VALUE!</v>
          </cell>
          <cell r="P37" t="e">
            <v>#VALUE!</v>
          </cell>
          <cell r="Q37" t="e">
            <v>#VALUE!</v>
          </cell>
        </row>
        <row r="38">
          <cell r="A38">
            <v>39325</v>
          </cell>
          <cell r="B38" t="str">
            <v>Fri</v>
          </cell>
          <cell r="C38" t="str">
            <v/>
          </cell>
          <cell r="D38" t="str">
            <v/>
          </cell>
          <cell r="E38" t="str">
            <v/>
          </cell>
          <cell r="F38" t="str">
            <v/>
          </cell>
          <cell r="G38" t="str">
            <v/>
          </cell>
          <cell r="H38">
            <v>460</v>
          </cell>
          <cell r="I38">
            <v>7360</v>
          </cell>
          <cell r="J38">
            <v>3680</v>
          </cell>
          <cell r="K38">
            <v>11040</v>
          </cell>
          <cell r="L38" t="str">
            <v/>
          </cell>
          <cell r="M38" t="str">
            <v/>
          </cell>
          <cell r="N38">
            <v>0</v>
          </cell>
          <cell r="O38" t="e">
            <v>#VALUE!</v>
          </cell>
          <cell r="P38" t="e">
            <v>#VALUE!</v>
          </cell>
          <cell r="Q38" t="e">
            <v>#VALUE!</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s"/>
      <sheetName val="Projections"/>
      <sheetName val="Toll Data"/>
      <sheetName val="MM Summary"/>
      <sheetName val="NOR Summary"/>
      <sheetName val="DSCR Summary"/>
      <sheetName val="DTBE Summary"/>
    </sheetNames>
    <sheetDataSet>
      <sheetData sheetId="0">
        <row r="41">
          <cell r="D41">
            <v>1</v>
          </cell>
          <cell r="R41">
            <v>0.65</v>
          </cell>
        </row>
      </sheetData>
      <sheetData sheetId="1"/>
      <sheetData sheetId="2"/>
      <sheetData sheetId="3"/>
      <sheetData sheetId="4"/>
      <sheetData sheetId="5"/>
      <sheetData sheetId="6"/>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s"/>
      <sheetName val="RawData"/>
      <sheetName val="SUMMARY"/>
      <sheetName val="June "/>
      <sheetName val="ILSF II"/>
    </sheetNames>
    <sheetDataSet>
      <sheetData sheetId="0" refreshError="1"/>
      <sheetData sheetId="1" refreshError="1"/>
      <sheetData sheetId="2" refreshError="1"/>
      <sheetData sheetId="3" refreshError="1"/>
      <sheetData sheetId="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vision"/>
      <sheetName val="Radio"/>
      <sheetName val="BROADQTR"/>
      <sheetName val="Income State"/>
      <sheetName val="INCQTR"/>
      <sheetName val="Cash Flow"/>
      <sheetName val="Debt"/>
      <sheetName val="Shares"/>
      <sheetName val="Valuation Multiple"/>
      <sheetName val="Valuation DCF"/>
      <sheetName val="revbreak"/>
      <sheetName val="Stations"/>
      <sheetName val="Capital Str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Tables"/>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Workpapers"/>
      <sheetName val="Inputs----&gt;"/>
      <sheetName val="Fund III - 2017 Plant Project.."/>
      <sheetName val="Decatur Gain Calc - Projection"/>
      <sheetName val="MAIN III INPUT --- PBC"/>
      <sheetName val="Rockford INPUT -- PBC"/>
      <sheetName val="Rockford Input - Appt PBC"/>
      <sheetName val="Rockford Paste-up"/>
      <sheetName val="Calpine-Input PBC"/>
      <sheetName val="Life Energy INPUT -- PBC"/>
      <sheetName val="Life Energy Input - Appt PBC"/>
      <sheetName val="Life Energy Paste-up"/>
      <sheetName val="Helix INPUT -- PBC"/>
      <sheetName val="Helix Input - Appt PBC"/>
      <sheetName val="Helix Paste-up"/>
      <sheetName val="Troy-Armstrong INPUT--PBC"/>
      <sheetName val="Troy-Armstrong Input - Appt PBC"/>
      <sheetName val="Troy-Armstrong Paste-up"/>
      <sheetName val="UNIT 40 SUBLESSOR INPUT--PBC"/>
      <sheetName val="UNIT 40 SUBLESSOR - Appt PBC"/>
      <sheetName val="UNIT 40 SUBLESSOR Paste-up"/>
      <sheetName val="Calculations----&gt;"/>
      <sheetName val="Main III Income Appt"/>
      <sheetName val="Summary of Withholding &amp; Entity"/>
      <sheetName val="Estimate Blocker 2 Tax Liab."/>
      <sheetName val="Estimate Blocker 3 Tax Liab."/>
      <sheetName val="Apportionment"/>
      <sheetName val="Factor Allocation by Partner"/>
      <sheetName val="AL PPT"/>
      <sheetName val="Main Paste-Ups -&gt;"/>
      <sheetName val="Associates Paste-Up"/>
      <sheetName val="Development Paste-Up"/>
      <sheetName val="Extension Calcs-&gt;"/>
      <sheetName val="Input PBC PIII"/>
      <sheetName val="LS Power Partners III"/>
      <sheetName val="Input PBC MFIII"/>
      <sheetName val="LSP Members Fund III"/>
      <sheetName val="Input PBC-Feeder 1"/>
      <sheetName val="LS Power Fund III Feeder I"/>
      <sheetName val="WH RATE TAB"/>
      <sheetName val="Output by fund by investor--&gt;"/>
      <sheetName val="Allocations Calc for Feeder"/>
      <sheetName val="LSP Fund III Feeder I"/>
      <sheetName val="Feeder 1 wh exmpt"/>
      <sheetName val="MF III"/>
      <sheetName val="PP III"/>
      <sheetName val="Calpine-Input PBC (Paste Up)"/>
      <sheetName val="ASPEN INPUT--PBC"/>
      <sheetName val="ASPEN INPUT-- APPT PBC"/>
      <sheetName val="ASPEN PASTE-UP"/>
      <sheetName val="Feeder I Apportionment"/>
      <sheetName val="Partners Apportionment"/>
      <sheetName val="Members Apporti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UP"/>
      <sheetName val="Discounts"/>
    </sheetNames>
    <sheetDataSet>
      <sheetData sheetId="0" refreshError="1"/>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GAS"/>
      <sheetName val="ERCOT"/>
      <sheetName val="HO"/>
      <sheetName val="WestZone (NZ) 04-05"/>
      <sheetName val="ForwardGenHR analysis"/>
      <sheetName val="Qualifiers"/>
      <sheetName val="Qualifiers Description"/>
    </sheetNames>
    <sheetDataSet>
      <sheetData sheetId="0"/>
      <sheetData sheetId="1">
        <row r="5">
          <cell r="A5" t="str">
            <v>AUG BOM</v>
          </cell>
          <cell r="B5">
            <v>5.0350000000000001</v>
          </cell>
          <cell r="D5">
            <v>31</v>
          </cell>
          <cell r="E5">
            <v>21</v>
          </cell>
          <cell r="G5">
            <v>43</v>
          </cell>
          <cell r="H5">
            <v>44</v>
          </cell>
          <cell r="J5">
            <v>37.259</v>
          </cell>
          <cell r="K5">
            <v>38.265999999999998</v>
          </cell>
          <cell r="M5">
            <v>38.700000000000003</v>
          </cell>
          <cell r="N5">
            <v>39.6</v>
          </cell>
          <cell r="P5">
            <v>36.329322580645162</v>
          </cell>
          <cell r="Q5">
            <v>37.40535483870967</v>
          </cell>
          <cell r="S5">
            <v>39.85170967741935</v>
          </cell>
          <cell r="T5">
            <v>40.855548387096775</v>
          </cell>
          <cell r="V5">
            <v>8.5402184707050637</v>
          </cell>
          <cell r="W5">
            <v>8.7388282025819262</v>
          </cell>
          <cell r="Y5">
            <v>7.4</v>
          </cell>
          <cell r="Z5">
            <v>7.6</v>
          </cell>
          <cell r="AB5">
            <v>7.686196623634558</v>
          </cell>
          <cell r="AC5">
            <v>7.8649453823237341</v>
          </cell>
          <cell r="AE5">
            <v>7.2153570170099623</v>
          </cell>
          <cell r="AF5">
            <v>7.4290674952750084</v>
          </cell>
          <cell r="AH5">
            <v>7.9149373738668025</v>
          </cell>
          <cell r="AI5">
            <v>8.1143095108434498</v>
          </cell>
          <cell r="AK5">
            <v>3</v>
          </cell>
          <cell r="AL5">
            <v>4</v>
          </cell>
          <cell r="AN5">
            <v>1</v>
          </cell>
          <cell r="AO5">
            <v>2</v>
          </cell>
          <cell r="AQ5">
            <v>46</v>
          </cell>
          <cell r="AR5">
            <v>48</v>
          </cell>
          <cell r="AT5">
            <v>38.259</v>
          </cell>
          <cell r="AU5">
            <v>40.265999999999998</v>
          </cell>
          <cell r="AW5">
            <v>41.4</v>
          </cell>
          <cell r="AX5">
            <v>43.2</v>
          </cell>
          <cell r="AZ5">
            <v>36.232548387096777</v>
          </cell>
          <cell r="BA5">
            <v>38.373096774193542</v>
          </cell>
          <cell r="BC5">
            <v>41.754935483870966</v>
          </cell>
          <cell r="BD5">
            <v>43.758774193548383</v>
          </cell>
          <cell r="BF5">
            <v>9.1360476663356494</v>
          </cell>
          <cell r="BG5">
            <v>9.5332671300893743</v>
          </cell>
          <cell r="BI5">
            <v>7.598609731876862</v>
          </cell>
          <cell r="BJ5">
            <v>7.9972194637537237</v>
          </cell>
          <cell r="BL5">
            <v>8.2224428997020844</v>
          </cell>
          <cell r="BM5">
            <v>8.5799404170804365</v>
          </cell>
          <cell r="BO5">
            <v>7.1961367203767184</v>
          </cell>
          <cell r="BP5">
            <v>7.6212704616074562</v>
          </cell>
          <cell r="BR5">
            <v>8.2929365409872826</v>
          </cell>
          <cell r="BS5">
            <v>8.6909184098407906</v>
          </cell>
          <cell r="BU5">
            <v>3.75</v>
          </cell>
          <cell r="BV5">
            <v>4.25</v>
          </cell>
          <cell r="BX5">
            <v>1</v>
          </cell>
          <cell r="BY5">
            <v>1.5</v>
          </cell>
          <cell r="CA5">
            <v>46.75</v>
          </cell>
          <cell r="CB5">
            <v>48.25</v>
          </cell>
          <cell r="CD5">
            <v>38.259</v>
          </cell>
          <cell r="CE5">
            <v>39.765999999999998</v>
          </cell>
          <cell r="CG5">
            <v>42.075000000000003</v>
          </cell>
          <cell r="CH5">
            <v>43.425000000000004</v>
          </cell>
          <cell r="CJ5">
            <v>35.797064516129034</v>
          </cell>
          <cell r="CK5">
            <v>37.40535483870967</v>
          </cell>
          <cell r="CM5">
            <v>42.093645161290318</v>
          </cell>
          <cell r="CN5">
            <v>43.597483870967743</v>
          </cell>
          <cell r="CP5">
            <v>9.2850049652432958</v>
          </cell>
          <cell r="CQ5">
            <v>9.5829195630585904</v>
          </cell>
          <cell r="CS5">
            <v>7.598609731876862</v>
          </cell>
          <cell r="CT5">
            <v>7.8979145978152925</v>
          </cell>
          <cell r="CV5">
            <v>8.3565044687189669</v>
          </cell>
          <cell r="CW5">
            <v>8.6246276067527319</v>
          </cell>
          <cell r="CY5">
            <v>7.1096453855271164</v>
          </cell>
          <cell r="CZ5">
            <v>7.4290674952750084</v>
          </cell>
          <cell r="DB5">
            <v>8.3602075792036388</v>
          </cell>
          <cell r="DC5">
            <v>8.6588845821187181</v>
          </cell>
          <cell r="DE5">
            <v>0.35</v>
          </cell>
          <cell r="DF5">
            <v>0.35</v>
          </cell>
          <cell r="DH5">
            <v>0.2</v>
          </cell>
          <cell r="DI5">
            <v>0.2</v>
          </cell>
          <cell r="DK5">
            <v>43.35</v>
          </cell>
          <cell r="DL5">
            <v>44.35</v>
          </cell>
          <cell r="DN5">
            <v>37.459000000000003</v>
          </cell>
          <cell r="DO5">
            <v>38.466000000000001</v>
          </cell>
          <cell r="DQ5">
            <v>39.015000000000001</v>
          </cell>
          <cell r="DR5">
            <v>39.914999999999999</v>
          </cell>
          <cell r="DT5">
            <v>36.455129032258071</v>
          </cell>
          <cell r="DU5">
            <v>37.531161290322586</v>
          </cell>
          <cell r="DW5">
            <v>40.119451612903227</v>
          </cell>
          <cell r="DX5">
            <v>41.123290322580651</v>
          </cell>
          <cell r="DZ5">
            <v>8.6097318768619662</v>
          </cell>
          <cell r="EA5">
            <v>8.8083416087388287</v>
          </cell>
          <cell r="EC5">
            <v>7.4397219463753732</v>
          </cell>
          <cell r="ED5">
            <v>7.6397219463753725</v>
          </cell>
          <cell r="EF5">
            <v>7.7487586891757694</v>
          </cell>
          <cell r="EG5">
            <v>7.9275074478649454</v>
          </cell>
          <cell r="EI5">
            <v>7.2403434026331821</v>
          </cell>
          <cell r="EJ5">
            <v>7.4540538808982291</v>
          </cell>
          <cell r="EL5">
            <v>7.9681135278854471</v>
          </cell>
          <cell r="EM5">
            <v>8.1674856648620953</v>
          </cell>
          <cell r="EO5">
            <v>3.5</v>
          </cell>
          <cell r="EP5">
            <v>4</v>
          </cell>
          <cell r="ER5">
            <v>0.5</v>
          </cell>
          <cell r="ES5">
            <v>0.5</v>
          </cell>
          <cell r="EU5">
            <v>46.5</v>
          </cell>
          <cell r="EV5">
            <v>48</v>
          </cell>
          <cell r="EX5">
            <v>37.759</v>
          </cell>
          <cell r="EY5">
            <v>38.765999999999998</v>
          </cell>
          <cell r="FA5">
            <v>41.85</v>
          </cell>
          <cell r="FB5">
            <v>43.2</v>
          </cell>
          <cell r="FD5">
            <v>35.119645161290322</v>
          </cell>
          <cell r="FE5">
            <v>35.90535483870967</v>
          </cell>
          <cell r="FG5">
            <v>41.706548387096774</v>
          </cell>
          <cell r="FH5">
            <v>42.936193548387095</v>
          </cell>
          <cell r="FJ5">
            <v>9.2353525322740815</v>
          </cell>
          <cell r="FK5">
            <v>9.5332671300893743</v>
          </cell>
          <cell r="FM5">
            <v>7.4993048659384307</v>
          </cell>
          <cell r="FN5">
            <v>7.69930486593843</v>
          </cell>
          <cell r="FP5">
            <v>8.3118172790466733</v>
          </cell>
          <cell r="FQ5">
            <v>8.5799404170804365</v>
          </cell>
          <cell r="FS5">
            <v>6.9751033090944032</v>
          </cell>
          <cell r="FT5">
            <v>7.1311528974597156</v>
          </cell>
          <cell r="FV5">
            <v>8.2833263926706593</v>
          </cell>
          <cell r="FW5">
            <v>8.5275458884582118</v>
          </cell>
          <cell r="GA5">
            <v>46</v>
          </cell>
          <cell r="GB5">
            <v>36.232548387096777</v>
          </cell>
          <cell r="GC5">
            <v>41.4</v>
          </cell>
          <cell r="GE5">
            <v>46.75</v>
          </cell>
          <cell r="GF5">
            <v>35.797064516129034</v>
          </cell>
          <cell r="GG5">
            <v>42.075000000000003</v>
          </cell>
          <cell r="GI5">
            <v>43.35</v>
          </cell>
          <cell r="GJ5">
            <v>36.455129032258071</v>
          </cell>
          <cell r="GK5">
            <v>39.015000000000001</v>
          </cell>
          <cell r="GM5">
            <v>46.5</v>
          </cell>
          <cell r="GN5">
            <v>35.119645161290322</v>
          </cell>
          <cell r="GO5">
            <v>41.85</v>
          </cell>
          <cell r="GQ5">
            <v>48</v>
          </cell>
          <cell r="GR5">
            <v>38.373096774193542</v>
          </cell>
          <cell r="GS5">
            <v>43.2</v>
          </cell>
          <cell r="GU5">
            <v>48.25</v>
          </cell>
          <cell r="GV5">
            <v>37.40535483870967</v>
          </cell>
          <cell r="GW5">
            <v>43.425000000000004</v>
          </cell>
          <cell r="GY5">
            <v>44.35</v>
          </cell>
          <cell r="GZ5">
            <v>37.531161290322586</v>
          </cell>
          <cell r="HA5">
            <v>39.914999999999999</v>
          </cell>
          <cell r="HC5">
            <v>48</v>
          </cell>
          <cell r="HD5">
            <v>35.90535483870967</v>
          </cell>
          <cell r="HE5">
            <v>43.2</v>
          </cell>
          <cell r="HG5">
            <v>47</v>
          </cell>
          <cell r="HH5">
            <v>37.302822580645156</v>
          </cell>
          <cell r="HI5">
            <v>42.3</v>
          </cell>
          <cell r="HK5">
            <v>47.5</v>
          </cell>
          <cell r="HL5">
            <v>36.601209677419348</v>
          </cell>
          <cell r="HM5">
            <v>42.75</v>
          </cell>
          <cell r="HO5">
            <v>43.85</v>
          </cell>
          <cell r="HP5">
            <v>36.993145161290329</v>
          </cell>
          <cell r="HQ5">
            <v>39.465000000000003</v>
          </cell>
          <cell r="HS5">
            <v>47.25</v>
          </cell>
          <cell r="HT5">
            <v>35.512499999999996</v>
          </cell>
          <cell r="HU5">
            <v>42.525000000000006</v>
          </cell>
        </row>
        <row r="6">
          <cell r="A6">
            <v>37865</v>
          </cell>
          <cell r="B6">
            <v>5.26</v>
          </cell>
          <cell r="C6">
            <v>-1.4999999999999999E-2</v>
          </cell>
          <cell r="D6">
            <v>30</v>
          </cell>
          <cell r="E6">
            <v>21</v>
          </cell>
          <cell r="G6">
            <v>44.183999999999997</v>
          </cell>
          <cell r="H6">
            <v>44.71</v>
          </cell>
          <cell r="J6">
            <v>34.821199999999997</v>
          </cell>
          <cell r="K6">
            <v>37.135599999999997</v>
          </cell>
          <cell r="M6">
            <v>39.765599999999999</v>
          </cell>
          <cell r="N6">
            <v>40.239000000000004</v>
          </cell>
          <cell r="P6">
            <v>31.854559999999992</v>
          </cell>
          <cell r="Q6">
            <v>35.273559999999989</v>
          </cell>
          <cell r="S6">
            <v>39.190506666666664</v>
          </cell>
          <cell r="T6">
            <v>40.670319999999997</v>
          </cell>
          <cell r="V6">
            <v>8.4</v>
          </cell>
          <cell r="W6">
            <v>8.5</v>
          </cell>
          <cell r="Y6">
            <v>6.62</v>
          </cell>
          <cell r="Z6">
            <v>7.06</v>
          </cell>
          <cell r="AB6">
            <v>7.5600000000000005</v>
          </cell>
          <cell r="AC6">
            <v>7.6500000000000012</v>
          </cell>
          <cell r="AE6">
            <v>6.0559999999999992</v>
          </cell>
          <cell r="AF6">
            <v>6.7059999999999986</v>
          </cell>
          <cell r="AH6">
            <v>7.4506666666666668</v>
          </cell>
          <cell r="AI6">
            <v>7.7319999999999993</v>
          </cell>
          <cell r="AK6">
            <v>3.75</v>
          </cell>
          <cell r="AL6">
            <v>5</v>
          </cell>
          <cell r="AN6">
            <v>1</v>
          </cell>
          <cell r="AO6">
            <v>2</v>
          </cell>
          <cell r="AQ6">
            <v>47.933999999999997</v>
          </cell>
          <cell r="AR6">
            <v>49.71</v>
          </cell>
          <cell r="AT6">
            <v>35.821199999999997</v>
          </cell>
          <cell r="AU6">
            <v>39.135599999999997</v>
          </cell>
          <cell r="AW6">
            <v>43.140599999999999</v>
          </cell>
          <cell r="AX6">
            <v>44.739000000000004</v>
          </cell>
          <cell r="AZ6">
            <v>31.429559999999992</v>
          </cell>
          <cell r="BA6">
            <v>35.773559999999989</v>
          </cell>
          <cell r="BC6">
            <v>41.473839999999996</v>
          </cell>
          <cell r="BD6">
            <v>44.070320000000002</v>
          </cell>
          <cell r="BF6">
            <v>9.1129277566539919</v>
          </cell>
          <cell r="BG6">
            <v>9.4505703422053244</v>
          </cell>
          <cell r="BI6">
            <v>6.8101140684410648</v>
          </cell>
          <cell r="BJ6">
            <v>7.440228136882129</v>
          </cell>
          <cell r="BL6">
            <v>8.2016349809885938</v>
          </cell>
          <cell r="BM6">
            <v>8.505513307984792</v>
          </cell>
          <cell r="BO6">
            <v>5.9752015209125462</v>
          </cell>
          <cell r="BP6">
            <v>6.8010570342205305</v>
          </cell>
          <cell r="BR6">
            <v>7.8847604562737637</v>
          </cell>
          <cell r="BS6">
            <v>8.3783878326996213</v>
          </cell>
          <cell r="BU6">
            <v>4.5</v>
          </cell>
          <cell r="BV6">
            <v>5</v>
          </cell>
          <cell r="BX6">
            <v>1</v>
          </cell>
          <cell r="BY6">
            <v>1.5</v>
          </cell>
          <cell r="CA6">
            <v>48.683999999999997</v>
          </cell>
          <cell r="CB6">
            <v>49.71</v>
          </cell>
          <cell r="CD6">
            <v>35.821199999999997</v>
          </cell>
          <cell r="CE6">
            <v>38.635599999999997</v>
          </cell>
          <cell r="CG6">
            <v>43.815599999999996</v>
          </cell>
          <cell r="CH6">
            <v>44.739000000000004</v>
          </cell>
          <cell r="CJ6">
            <v>31.024559999999994</v>
          </cell>
          <cell r="CK6">
            <v>34.973559999999992</v>
          </cell>
          <cell r="CM6">
            <v>41.823839999999997</v>
          </cell>
          <cell r="CN6">
            <v>43.803653333333337</v>
          </cell>
          <cell r="CP6">
            <v>9.2555133079847902</v>
          </cell>
          <cell r="CQ6">
            <v>9.4505703422053244</v>
          </cell>
          <cell r="CS6">
            <v>6.8101140684410648</v>
          </cell>
          <cell r="CT6">
            <v>7.3451711026615962</v>
          </cell>
          <cell r="CV6">
            <v>8.3299619771863114</v>
          </cell>
          <cell r="CW6">
            <v>8.505513307984792</v>
          </cell>
          <cell r="CY6">
            <v>5.8982053231939151</v>
          </cell>
          <cell r="CZ6">
            <v>6.6489657794676793</v>
          </cell>
          <cell r="DB6">
            <v>7.9513003802281368</v>
          </cell>
          <cell r="DC6">
            <v>8.3276907477820039</v>
          </cell>
          <cell r="DE6">
            <v>0.35</v>
          </cell>
          <cell r="DF6">
            <v>0.35</v>
          </cell>
          <cell r="DH6">
            <v>0.2</v>
          </cell>
          <cell r="DI6">
            <v>0.2</v>
          </cell>
          <cell r="DK6">
            <v>44.533999999999999</v>
          </cell>
          <cell r="DL6">
            <v>45.06</v>
          </cell>
          <cell r="DN6">
            <v>35.0212</v>
          </cell>
          <cell r="DO6">
            <v>37.335599999999999</v>
          </cell>
          <cell r="DQ6">
            <v>40.080599999999997</v>
          </cell>
          <cell r="DR6">
            <v>40.554000000000002</v>
          </cell>
          <cell r="DT6">
            <v>31.985560000000007</v>
          </cell>
          <cell r="DU6">
            <v>35.404559999999996</v>
          </cell>
          <cell r="DW6">
            <v>39.460506666666667</v>
          </cell>
          <cell r="DX6">
            <v>40.94032</v>
          </cell>
          <cell r="DZ6">
            <v>8.4665399239543735</v>
          </cell>
          <cell r="EA6">
            <v>8.5665399239543731</v>
          </cell>
          <cell r="EC6">
            <v>6.6580228136882136</v>
          </cell>
          <cell r="ED6">
            <v>7.0980228136882131</v>
          </cell>
          <cell r="EF6">
            <v>7.6198859315589349</v>
          </cell>
          <cell r="EG6">
            <v>7.7098859315589356</v>
          </cell>
          <cell r="EI6">
            <v>6.0809049429657813</v>
          </cell>
          <cell r="EJ6">
            <v>6.730904942965779</v>
          </cell>
          <cell r="EL6">
            <v>7.5019974651457542</v>
          </cell>
          <cell r="EM6">
            <v>7.7833307984790876</v>
          </cell>
          <cell r="EO6">
            <v>3.25</v>
          </cell>
          <cell r="EP6">
            <v>4.5</v>
          </cell>
          <cell r="ER6">
            <v>0.5</v>
          </cell>
          <cell r="ES6">
            <v>0.5</v>
          </cell>
          <cell r="EU6">
            <v>47.433999999999997</v>
          </cell>
          <cell r="EV6">
            <v>49.21</v>
          </cell>
          <cell r="EX6">
            <v>35.321199999999997</v>
          </cell>
          <cell r="EY6">
            <v>37.635599999999997</v>
          </cell>
          <cell r="FA6">
            <v>42.690599999999996</v>
          </cell>
          <cell r="FB6">
            <v>44.289000000000001</v>
          </cell>
          <cell r="FD6">
            <v>30.899559999999994</v>
          </cell>
          <cell r="FE6">
            <v>33.643559999999994</v>
          </cell>
          <cell r="FG6">
            <v>40.973839999999996</v>
          </cell>
          <cell r="FH6">
            <v>43.036986666666671</v>
          </cell>
          <cell r="FJ6">
            <v>9.0178707224334591</v>
          </cell>
          <cell r="FK6">
            <v>9.3555133079847916</v>
          </cell>
          <cell r="FM6">
            <v>6.715057034220532</v>
          </cell>
          <cell r="FN6">
            <v>7.1550570342205324</v>
          </cell>
          <cell r="FP6">
            <v>8.116083650190113</v>
          </cell>
          <cell r="FQ6">
            <v>8.419961977186313</v>
          </cell>
          <cell r="FS6">
            <v>5.8744410646387824</v>
          </cell>
          <cell r="FT6">
            <v>6.3961140684410633</v>
          </cell>
          <cell r="FV6">
            <v>7.7897034220532317</v>
          </cell>
          <cell r="FW6">
            <v>8.1819366286438537</v>
          </cell>
          <cell r="GA6">
            <v>47.933999999999997</v>
          </cell>
          <cell r="GB6">
            <v>31.429559999999992</v>
          </cell>
          <cell r="GC6">
            <v>43.140599999999999</v>
          </cell>
          <cell r="GE6">
            <v>48.683999999999997</v>
          </cell>
          <cell r="GF6">
            <v>31.024559999999994</v>
          </cell>
          <cell r="GG6">
            <v>43.815599999999996</v>
          </cell>
          <cell r="GI6">
            <v>44.533999999999999</v>
          </cell>
          <cell r="GJ6">
            <v>31.985560000000007</v>
          </cell>
          <cell r="GK6">
            <v>40.080599999999997</v>
          </cell>
          <cell r="GM6">
            <v>47.433999999999997</v>
          </cell>
          <cell r="GN6">
            <v>30.899559999999994</v>
          </cell>
          <cell r="GO6">
            <v>42.690599999999996</v>
          </cell>
          <cell r="GQ6">
            <v>49.71</v>
          </cell>
          <cell r="GR6">
            <v>35.773559999999989</v>
          </cell>
          <cell r="GS6">
            <v>44.739000000000004</v>
          </cell>
          <cell r="GU6">
            <v>49.71</v>
          </cell>
          <cell r="GV6">
            <v>34.973559999999992</v>
          </cell>
          <cell r="GW6">
            <v>44.739000000000004</v>
          </cell>
          <cell r="GY6">
            <v>45.06</v>
          </cell>
          <cell r="GZ6">
            <v>35.404559999999996</v>
          </cell>
          <cell r="HA6">
            <v>40.554000000000002</v>
          </cell>
          <cell r="HC6">
            <v>49.21</v>
          </cell>
          <cell r="HD6">
            <v>33.643559999999994</v>
          </cell>
          <cell r="HE6">
            <v>44.289000000000001</v>
          </cell>
          <cell r="HG6">
            <v>48.822000000000003</v>
          </cell>
          <cell r="HH6">
            <v>33.601559999999992</v>
          </cell>
          <cell r="HI6">
            <v>43.939800000000005</v>
          </cell>
          <cell r="HK6">
            <v>49.197000000000003</v>
          </cell>
          <cell r="HL6">
            <v>32.999059999999993</v>
          </cell>
          <cell r="HM6">
            <v>44.277299999999997</v>
          </cell>
          <cell r="HO6">
            <v>44.796999999999997</v>
          </cell>
          <cell r="HP6">
            <v>33.695059999999998</v>
          </cell>
          <cell r="HQ6">
            <v>40.317300000000003</v>
          </cell>
          <cell r="HS6">
            <v>48.322000000000003</v>
          </cell>
          <cell r="HT6">
            <v>32.271559999999994</v>
          </cell>
          <cell r="HU6">
            <v>43.489800000000002</v>
          </cell>
        </row>
        <row r="7">
          <cell r="A7">
            <v>37895</v>
          </cell>
          <cell r="B7">
            <v>5.3140000000000001</v>
          </cell>
          <cell r="C7">
            <v>8.9999999999999993E-3</v>
          </cell>
          <cell r="D7">
            <v>31</v>
          </cell>
          <cell r="E7">
            <v>23</v>
          </cell>
          <cell r="G7">
            <v>43.043399999999998</v>
          </cell>
          <cell r="H7">
            <v>44.106200000000001</v>
          </cell>
          <cell r="J7">
            <v>33.771214953271034</v>
          </cell>
          <cell r="K7">
            <v>35.261121495327103</v>
          </cell>
          <cell r="M7">
            <v>38.739060000000002</v>
          </cell>
          <cell r="N7">
            <v>39.69558</v>
          </cell>
          <cell r="P7">
            <v>31.207165896894796</v>
          </cell>
          <cell r="Q7">
            <v>32.972368718721732</v>
          </cell>
          <cell r="S7">
            <v>38.357457019395042</v>
          </cell>
          <cell r="T7">
            <v>39.636106562154559</v>
          </cell>
          <cell r="V7">
            <v>8.1</v>
          </cell>
          <cell r="W7">
            <v>8.3000000000000007</v>
          </cell>
          <cell r="Y7">
            <v>6.3551401869158886</v>
          </cell>
          <cell r="Z7">
            <v>6.6355140186915893</v>
          </cell>
          <cell r="AB7">
            <v>7.29</v>
          </cell>
          <cell r="AC7">
            <v>7.47</v>
          </cell>
          <cell r="AE7">
            <v>5.872631896291832</v>
          </cell>
          <cell r="AF7">
            <v>6.2048115767259562</v>
          </cell>
          <cell r="AH7">
            <v>7.2181891267209339</v>
          </cell>
          <cell r="AI7">
            <v>7.4588081599839215</v>
          </cell>
          <cell r="AK7">
            <v>3</v>
          </cell>
          <cell r="AL7">
            <v>5</v>
          </cell>
          <cell r="AN7">
            <v>1</v>
          </cell>
          <cell r="AO7">
            <v>1.5</v>
          </cell>
          <cell r="AQ7">
            <v>46.043399999999998</v>
          </cell>
          <cell r="AR7">
            <v>49.106200000000001</v>
          </cell>
          <cell r="AT7">
            <v>34.771214953271034</v>
          </cell>
          <cell r="AU7">
            <v>36.761121495327103</v>
          </cell>
          <cell r="AW7">
            <v>41.439059999999998</v>
          </cell>
          <cell r="AX7">
            <v>44.19558</v>
          </cell>
          <cell r="AZ7">
            <v>31.329746542056089</v>
          </cell>
          <cell r="BA7">
            <v>32.92398162194754</v>
          </cell>
          <cell r="BC7">
            <v>40.346704331223002</v>
          </cell>
          <cell r="BD7">
            <v>42.86728935785348</v>
          </cell>
          <cell r="BF7">
            <v>8.6645464809936019</v>
          </cell>
          <cell r="BG7">
            <v>9.2409108016560033</v>
          </cell>
          <cell r="BI7">
            <v>6.5433223472470896</v>
          </cell>
          <cell r="BJ7">
            <v>6.9177872591883895</v>
          </cell>
          <cell r="BL7">
            <v>7.798091832894241</v>
          </cell>
          <cell r="BM7">
            <v>8.3168197214904023</v>
          </cell>
          <cell r="BO7">
            <v>5.8956993869130763</v>
          </cell>
          <cell r="BP7">
            <v>6.1957059883228336</v>
          </cell>
          <cell r="BR7">
            <v>7.5925299832937529</v>
          </cell>
          <cell r="BS7">
            <v>8.0668591189035528</v>
          </cell>
          <cell r="BU7">
            <v>3.5</v>
          </cell>
          <cell r="BV7">
            <v>5</v>
          </cell>
          <cell r="BX7">
            <v>1</v>
          </cell>
          <cell r="BY7">
            <v>1.5</v>
          </cell>
          <cell r="CA7">
            <v>46.543399999999998</v>
          </cell>
          <cell r="CB7">
            <v>49.106200000000001</v>
          </cell>
          <cell r="CD7">
            <v>34.771214953271034</v>
          </cell>
          <cell r="CE7">
            <v>36.761121495327103</v>
          </cell>
          <cell r="CG7">
            <v>41.889060000000001</v>
          </cell>
          <cell r="CH7">
            <v>44.19558</v>
          </cell>
          <cell r="CJ7">
            <v>31.097488477539958</v>
          </cell>
          <cell r="CK7">
            <v>32.92398162194754</v>
          </cell>
          <cell r="CM7">
            <v>40.594016159179986</v>
          </cell>
          <cell r="CN7">
            <v>42.86728935785348</v>
          </cell>
          <cell r="CP7">
            <v>8.7586375611592011</v>
          </cell>
          <cell r="CQ7">
            <v>9.2409108016560033</v>
          </cell>
          <cell r="CS7">
            <v>6.5433223472470896</v>
          </cell>
          <cell r="CT7">
            <v>6.9177872591883895</v>
          </cell>
          <cell r="CV7">
            <v>7.8827738050432821</v>
          </cell>
          <cell r="CW7">
            <v>8.3168197214904023</v>
          </cell>
          <cell r="CY7">
            <v>5.8519925625780873</v>
          </cell>
          <cell r="CZ7">
            <v>6.1957059883228336</v>
          </cell>
          <cell r="DB7">
            <v>7.6390696573541561</v>
          </cell>
          <cell r="DC7">
            <v>8.0668591189035528</v>
          </cell>
          <cell r="DE7">
            <v>0.35</v>
          </cell>
          <cell r="DF7">
            <v>0.35</v>
          </cell>
          <cell r="DH7">
            <v>0.2</v>
          </cell>
          <cell r="DI7">
            <v>0.2</v>
          </cell>
          <cell r="DK7">
            <v>43.3934</v>
          </cell>
          <cell r="DL7">
            <v>44.456200000000003</v>
          </cell>
          <cell r="DN7">
            <v>33.971214953271037</v>
          </cell>
          <cell r="DO7">
            <v>35.461121495327106</v>
          </cell>
          <cell r="DQ7">
            <v>39.05406</v>
          </cell>
          <cell r="DR7">
            <v>40.010580000000004</v>
          </cell>
          <cell r="DT7">
            <v>31.347811058185123</v>
          </cell>
          <cell r="DU7">
            <v>33.113013880012062</v>
          </cell>
          <cell r="DW7">
            <v>38.631650567782138</v>
          </cell>
          <cell r="DX7">
            <v>39.910300110541662</v>
          </cell>
          <cell r="DZ7">
            <v>8.16586375611592</v>
          </cell>
          <cell r="EA7">
            <v>8.365863756115921</v>
          </cell>
          <cell r="EC7">
            <v>6.39277661898213</v>
          </cell>
          <cell r="ED7">
            <v>6.673150450757829</v>
          </cell>
          <cell r="EF7">
            <v>7.3492773805043283</v>
          </cell>
          <cell r="EG7">
            <v>7.5292773805043289</v>
          </cell>
          <cell r="EI7">
            <v>5.8990988065835763</v>
          </cell>
          <cell r="EJ7">
            <v>6.2312784870177005</v>
          </cell>
          <cell r="EL7">
            <v>7.2697874610052953</v>
          </cell>
          <cell r="EM7">
            <v>7.5104064942682838</v>
          </cell>
          <cell r="EO7">
            <v>3.25</v>
          </cell>
          <cell r="EP7">
            <v>4.5</v>
          </cell>
          <cell r="ER7">
            <v>0.5</v>
          </cell>
          <cell r="ES7">
            <v>0.5</v>
          </cell>
          <cell r="EU7">
            <v>46.293399999999998</v>
          </cell>
          <cell r="EV7">
            <v>48.606200000000001</v>
          </cell>
          <cell r="EX7">
            <v>34.271214953271034</v>
          </cell>
          <cell r="EY7">
            <v>35.761121495327103</v>
          </cell>
          <cell r="FA7">
            <v>41.664059999999999</v>
          </cell>
          <cell r="FB7">
            <v>43.745580000000004</v>
          </cell>
          <cell r="FD7">
            <v>30.455552993668991</v>
          </cell>
          <cell r="FE7">
            <v>31.640110654205603</v>
          </cell>
          <cell r="FG7">
            <v>40.217672073158482</v>
          </cell>
          <cell r="FH7">
            <v>42.114601185810471</v>
          </cell>
          <cell r="FJ7">
            <v>8.7115920210764024</v>
          </cell>
          <cell r="FK7">
            <v>9.1468197214904023</v>
          </cell>
          <cell r="FM7">
            <v>6.4492312670814895</v>
          </cell>
          <cell r="FN7">
            <v>6.7296050988571894</v>
          </cell>
          <cell r="FP7">
            <v>7.8404328189687611</v>
          </cell>
          <cell r="FQ7">
            <v>8.2321377493413639</v>
          </cell>
          <cell r="FS7">
            <v>5.731191756429995</v>
          </cell>
          <cell r="FT7">
            <v>5.9541043760266472</v>
          </cell>
          <cell r="FV7">
            <v>7.5682484142187585</v>
          </cell>
          <cell r="FW7">
            <v>7.9252166326327567</v>
          </cell>
          <cell r="GA7">
            <v>46.043399999999998</v>
          </cell>
          <cell r="GB7">
            <v>31.329746542056089</v>
          </cell>
          <cell r="GC7">
            <v>41.439059999999998</v>
          </cell>
          <cell r="GE7">
            <v>46.543399999999998</v>
          </cell>
          <cell r="GF7">
            <v>31.097488477539958</v>
          </cell>
          <cell r="GG7">
            <v>41.889060000000001</v>
          </cell>
          <cell r="GI7">
            <v>43.3934</v>
          </cell>
          <cell r="GJ7">
            <v>31.347811058185123</v>
          </cell>
          <cell r="GK7">
            <v>39.05406</v>
          </cell>
          <cell r="GM7">
            <v>46.293399999999998</v>
          </cell>
          <cell r="GN7">
            <v>30.455552993668991</v>
          </cell>
          <cell r="GO7">
            <v>41.664059999999999</v>
          </cell>
          <cell r="GQ7">
            <v>49.106200000000001</v>
          </cell>
          <cell r="GR7">
            <v>32.92398162194754</v>
          </cell>
          <cell r="GS7">
            <v>44.19558</v>
          </cell>
          <cell r="GU7">
            <v>49.106200000000001</v>
          </cell>
          <cell r="GV7">
            <v>32.92398162194754</v>
          </cell>
          <cell r="GW7">
            <v>44.19558</v>
          </cell>
          <cell r="GY7">
            <v>44.456200000000003</v>
          </cell>
          <cell r="GZ7">
            <v>33.113013880012062</v>
          </cell>
          <cell r="HA7">
            <v>40.010580000000004</v>
          </cell>
          <cell r="HC7">
            <v>48.606200000000001</v>
          </cell>
          <cell r="HD7">
            <v>31.640110654205603</v>
          </cell>
          <cell r="HE7">
            <v>43.745580000000004</v>
          </cell>
          <cell r="HG7">
            <v>47.574799999999996</v>
          </cell>
          <cell r="HH7">
            <v>32.126864082001816</v>
          </cell>
          <cell r="HI7">
            <v>42.817319999999995</v>
          </cell>
          <cell r="HK7">
            <v>47.824799999999996</v>
          </cell>
          <cell r="HL7">
            <v>32.010735049743751</v>
          </cell>
          <cell r="HM7">
            <v>43.042320000000004</v>
          </cell>
          <cell r="HO7">
            <v>43.924800000000005</v>
          </cell>
          <cell r="HP7">
            <v>32.230412469098596</v>
          </cell>
          <cell r="HQ7">
            <v>39.532319999999999</v>
          </cell>
          <cell r="HS7">
            <v>47.449799999999996</v>
          </cell>
          <cell r="HT7">
            <v>31.047831823937297</v>
          </cell>
          <cell r="HU7">
            <v>42.704819999999998</v>
          </cell>
        </row>
        <row r="8">
          <cell r="A8">
            <v>37926</v>
          </cell>
          <cell r="B8">
            <v>5.5110000000000001</v>
          </cell>
          <cell r="C8">
            <v>2.1000000000000001E-2</v>
          </cell>
          <cell r="D8">
            <v>30</v>
          </cell>
          <cell r="E8">
            <v>19</v>
          </cell>
          <cell r="G8">
            <v>44.363550000000004</v>
          </cell>
          <cell r="H8">
            <v>45.190199999999997</v>
          </cell>
          <cell r="J8">
            <v>34.719299999999997</v>
          </cell>
          <cell r="K8">
            <v>35.766087751371117</v>
          </cell>
          <cell r="M8">
            <v>39.927195000000005</v>
          </cell>
          <cell r="N8">
            <v>40.67118</v>
          </cell>
          <cell r="P8">
            <v>30.900176999999992</v>
          </cell>
          <cell r="Q8">
            <v>32.169020102376606</v>
          </cell>
          <cell r="S8">
            <v>38.791316666666667</v>
          </cell>
          <cell r="T8">
            <v>39.745157367458866</v>
          </cell>
          <cell r="V8">
            <v>8.0500000000000007</v>
          </cell>
          <cell r="W8">
            <v>8.1999999999999993</v>
          </cell>
          <cell r="Y8">
            <v>6.3</v>
          </cell>
          <cell r="Z8">
            <v>6.4899451553930536</v>
          </cell>
          <cell r="AB8">
            <v>7.245000000000001</v>
          </cell>
          <cell r="AC8">
            <v>7.38</v>
          </cell>
          <cell r="AE8">
            <v>5.6069999999999984</v>
          </cell>
          <cell r="AF8">
            <v>5.8372382693479601</v>
          </cell>
          <cell r="AH8">
            <v>7.0388888888888888</v>
          </cell>
          <cell r="AI8">
            <v>7.211968312004875</v>
          </cell>
          <cell r="AK8">
            <v>3</v>
          </cell>
          <cell r="AL8">
            <v>4</v>
          </cell>
          <cell r="AN8">
            <v>1</v>
          </cell>
          <cell r="AO8">
            <v>1.5</v>
          </cell>
          <cell r="AQ8">
            <v>47.363550000000004</v>
          </cell>
          <cell r="AR8">
            <v>49.190199999999997</v>
          </cell>
          <cell r="AT8">
            <v>35.719299999999997</v>
          </cell>
          <cell r="AU8">
            <v>37.266087751371117</v>
          </cell>
          <cell r="AW8">
            <v>42.627195000000007</v>
          </cell>
          <cell r="AX8">
            <v>44.271180000000001</v>
          </cell>
          <cell r="AZ8">
            <v>30.653510333333323</v>
          </cell>
          <cell r="BA8">
            <v>32.1290201023766</v>
          </cell>
          <cell r="BC8">
            <v>40.635761111111108</v>
          </cell>
          <cell r="BD8">
            <v>42.300712923014423</v>
          </cell>
          <cell r="BF8">
            <v>8.5943658138268919</v>
          </cell>
          <cell r="BG8">
            <v>8.9258210851025215</v>
          </cell>
          <cell r="BI8">
            <v>6.4814552712756299</v>
          </cell>
          <cell r="BJ8">
            <v>6.7621280623064992</v>
          </cell>
          <cell r="BL8">
            <v>7.7349292324442036</v>
          </cell>
          <cell r="BM8">
            <v>8.0332389765922692</v>
          </cell>
          <cell r="BO8">
            <v>5.5622410330853427</v>
          </cell>
          <cell r="BP8">
            <v>5.8299800584969335</v>
          </cell>
          <cell r="BR8">
            <v>7.373573055908385</v>
          </cell>
          <cell r="BS8">
            <v>7.675687338598153</v>
          </cell>
          <cell r="BU8">
            <v>1.25</v>
          </cell>
          <cell r="BV8">
            <v>3.75</v>
          </cell>
          <cell r="BX8">
            <v>1</v>
          </cell>
          <cell r="BY8">
            <v>1.5</v>
          </cell>
          <cell r="CA8">
            <v>45.613550000000004</v>
          </cell>
          <cell r="CB8">
            <v>48.940199999999997</v>
          </cell>
          <cell r="CD8">
            <v>35.719299999999997</v>
          </cell>
          <cell r="CE8">
            <v>37.266087751371117</v>
          </cell>
          <cell r="CG8">
            <v>41.052195000000005</v>
          </cell>
          <cell r="CH8">
            <v>44.04618</v>
          </cell>
          <cell r="CJ8">
            <v>31.808510333333327</v>
          </cell>
          <cell r="CK8">
            <v>32.294020102376606</v>
          </cell>
          <cell r="CM8">
            <v>39.896872222222221</v>
          </cell>
          <cell r="CN8">
            <v>42.195157367458869</v>
          </cell>
          <cell r="CP8">
            <v>8.2768190890945395</v>
          </cell>
          <cell r="CQ8">
            <v>8.8804572672836137</v>
          </cell>
          <cell r="CS8">
            <v>6.4814552712756299</v>
          </cell>
          <cell r="CT8">
            <v>6.7621280623064992</v>
          </cell>
          <cell r="CV8">
            <v>7.449137180185085</v>
          </cell>
          <cell r="CW8">
            <v>7.9924115405552527</v>
          </cell>
          <cell r="CY8">
            <v>5.7718218714086964</v>
          </cell>
          <cell r="CZ8">
            <v>5.8599201782574131</v>
          </cell>
          <cell r="DB8">
            <v>7.239497772132502</v>
          </cell>
          <cell r="DC8">
            <v>7.6565337266301698</v>
          </cell>
          <cell r="DE8">
            <v>0.35</v>
          </cell>
          <cell r="DF8">
            <v>0.35</v>
          </cell>
          <cell r="DH8">
            <v>0.2</v>
          </cell>
          <cell r="DI8">
            <v>0.2</v>
          </cell>
          <cell r="DK8">
            <v>44.713550000000005</v>
          </cell>
          <cell r="DL8">
            <v>45.540199999999999</v>
          </cell>
          <cell r="DN8">
            <v>34.9193</v>
          </cell>
          <cell r="DO8">
            <v>35.96608775137112</v>
          </cell>
          <cell r="DQ8">
            <v>40.242195000000002</v>
          </cell>
          <cell r="DR8">
            <v>40.986179999999997</v>
          </cell>
          <cell r="DT8">
            <v>31.015843666666665</v>
          </cell>
          <cell r="DU8">
            <v>32.284686769043276</v>
          </cell>
          <cell r="DW8">
            <v>39.054650000000002</v>
          </cell>
          <cell r="DX8">
            <v>40.008490700792201</v>
          </cell>
          <cell r="DZ8">
            <v>8.1135093449464719</v>
          </cell>
          <cell r="EA8">
            <v>8.2635093449464705</v>
          </cell>
          <cell r="EC8">
            <v>6.3362910542551258</v>
          </cell>
          <cell r="ED8">
            <v>6.5262362096481796</v>
          </cell>
          <cell r="EF8">
            <v>7.302158410451824</v>
          </cell>
          <cell r="EG8">
            <v>7.4371584104518229</v>
          </cell>
          <cell r="EI8">
            <v>5.6279883263775474</v>
          </cell>
          <cell r="EJ8">
            <v>5.8582265957255082</v>
          </cell>
          <cell r="EL8">
            <v>7.0866721103248054</v>
          </cell>
          <cell r="EM8">
            <v>7.2597515334407916</v>
          </cell>
          <cell r="EO8">
            <v>1</v>
          </cell>
          <cell r="EP8">
            <v>3.6</v>
          </cell>
          <cell r="ER8">
            <v>0.5</v>
          </cell>
          <cell r="ES8">
            <v>0.5</v>
          </cell>
          <cell r="EU8">
            <v>45.363550000000004</v>
          </cell>
          <cell r="EV8">
            <v>48.790199999999999</v>
          </cell>
          <cell r="EX8">
            <v>35.219299999999997</v>
          </cell>
          <cell r="EY8">
            <v>36.266087751371117</v>
          </cell>
          <cell r="FA8">
            <v>40.827195000000003</v>
          </cell>
          <cell r="FB8">
            <v>43.911180000000002</v>
          </cell>
          <cell r="FD8">
            <v>31.106843666666659</v>
          </cell>
          <cell r="FE8">
            <v>30.659686769043269</v>
          </cell>
          <cell r="FG8">
            <v>39.502427777777775</v>
          </cell>
          <cell r="FH8">
            <v>41.55404625634776</v>
          </cell>
          <cell r="FJ8">
            <v>8.2314552712756317</v>
          </cell>
          <cell r="FK8">
            <v>8.8532389765922694</v>
          </cell>
          <cell r="FM8">
            <v>6.3907276356378144</v>
          </cell>
          <cell r="FN8">
            <v>6.5806727910308682</v>
          </cell>
          <cell r="FP8">
            <v>7.4083097441480676</v>
          </cell>
          <cell r="FQ8">
            <v>7.9679150789330428</v>
          </cell>
          <cell r="FS8">
            <v>5.6445007560636284</v>
          </cell>
          <cell r="FT8">
            <v>5.5633617799026069</v>
          </cell>
          <cell r="FV8">
            <v>7.1679237484626697</v>
          </cell>
          <cell r="FW8">
            <v>7.5402007360456835</v>
          </cell>
          <cell r="GA8">
            <v>47.363550000000004</v>
          </cell>
          <cell r="GB8">
            <v>30.653510333333323</v>
          </cell>
          <cell r="GC8">
            <v>42.627195000000007</v>
          </cell>
          <cell r="GE8">
            <v>45.613550000000004</v>
          </cell>
          <cell r="GF8">
            <v>31.808510333333327</v>
          </cell>
          <cell r="GG8">
            <v>41.052195000000005</v>
          </cell>
          <cell r="GI8">
            <v>44.713550000000005</v>
          </cell>
          <cell r="GJ8">
            <v>31.015843666666665</v>
          </cell>
          <cell r="GK8">
            <v>40.242195000000002</v>
          </cell>
          <cell r="GM8">
            <v>45.363550000000004</v>
          </cell>
          <cell r="GN8">
            <v>31.106843666666659</v>
          </cell>
          <cell r="GO8">
            <v>40.827195000000003</v>
          </cell>
          <cell r="GQ8">
            <v>49.190199999999997</v>
          </cell>
          <cell r="GR8">
            <v>32.1290201023766</v>
          </cell>
          <cell r="GS8">
            <v>44.271180000000001</v>
          </cell>
          <cell r="GU8">
            <v>48.940199999999997</v>
          </cell>
          <cell r="GV8">
            <v>32.294020102376606</v>
          </cell>
          <cell r="GW8">
            <v>44.04618</v>
          </cell>
          <cell r="GY8">
            <v>45.540199999999999</v>
          </cell>
          <cell r="GZ8">
            <v>32.284686769043276</v>
          </cell>
          <cell r="HA8">
            <v>40.986179999999997</v>
          </cell>
          <cell r="HC8">
            <v>48.790199999999999</v>
          </cell>
          <cell r="HD8">
            <v>30.659686769043269</v>
          </cell>
          <cell r="HE8">
            <v>43.911180000000002</v>
          </cell>
          <cell r="HG8">
            <v>48.276875000000004</v>
          </cell>
          <cell r="HH8">
            <v>31.391265217854961</v>
          </cell>
          <cell r="HI8">
            <v>43.449187500000008</v>
          </cell>
          <cell r="HK8">
            <v>47.276875000000004</v>
          </cell>
          <cell r="HL8">
            <v>32.051265217854969</v>
          </cell>
          <cell r="HM8">
            <v>42.549187500000002</v>
          </cell>
          <cell r="HO8">
            <v>45.126874999999998</v>
          </cell>
          <cell r="HP8">
            <v>31.650265217854972</v>
          </cell>
          <cell r="HQ8">
            <v>40.6141875</v>
          </cell>
          <cell r="HS8">
            <v>47.076875000000001</v>
          </cell>
          <cell r="HT8">
            <v>30.883265217854962</v>
          </cell>
          <cell r="HU8">
            <v>42.369187500000002</v>
          </cell>
        </row>
        <row r="9">
          <cell r="A9">
            <v>37956</v>
          </cell>
          <cell r="B9">
            <v>5.6740000000000004</v>
          </cell>
          <cell r="C9">
            <v>-2.1000000000000001E-2</v>
          </cell>
          <cell r="D9">
            <v>31</v>
          </cell>
          <cell r="E9">
            <v>22</v>
          </cell>
          <cell r="G9">
            <v>45.675700000000006</v>
          </cell>
          <cell r="H9">
            <v>46.526800000000001</v>
          </cell>
          <cell r="J9">
            <v>35.178800000000003</v>
          </cell>
          <cell r="K9">
            <v>36.033452593917715</v>
          </cell>
          <cell r="M9">
            <v>41.10813000000001</v>
          </cell>
          <cell r="N9">
            <v>41.874120000000005</v>
          </cell>
          <cell r="P9">
            <v>31.735963225806451</v>
          </cell>
          <cell r="Q9">
            <v>32.642097325869933</v>
          </cell>
          <cell r="S9">
            <v>40.145075268817209</v>
          </cell>
          <cell r="T9">
            <v>40.99804706561256</v>
          </cell>
          <cell r="V9">
            <v>8.0500000000000007</v>
          </cell>
          <cell r="W9">
            <v>8.1999999999999993</v>
          </cell>
          <cell r="Y9">
            <v>6.2</v>
          </cell>
          <cell r="Z9">
            <v>6.3506261180679786</v>
          </cell>
          <cell r="AB9">
            <v>7.245000000000001</v>
          </cell>
          <cell r="AC9">
            <v>7.3800000000000008</v>
          </cell>
          <cell r="AE9">
            <v>5.5932258064516125</v>
          </cell>
          <cell r="AF9">
            <v>5.7529251543655144</v>
          </cell>
          <cell r="AH9">
            <v>7.075268817204301</v>
          </cell>
          <cell r="AI9">
            <v>7.2255987073691497</v>
          </cell>
          <cell r="AK9">
            <v>2.5</v>
          </cell>
          <cell r="AL9">
            <v>4</v>
          </cell>
          <cell r="AN9">
            <v>1</v>
          </cell>
          <cell r="AO9">
            <v>1.5</v>
          </cell>
          <cell r="AQ9">
            <v>48.175700000000006</v>
          </cell>
          <cell r="AR9">
            <v>50.526800000000001</v>
          </cell>
          <cell r="AT9">
            <v>36.178800000000003</v>
          </cell>
          <cell r="AU9">
            <v>37.533452593917715</v>
          </cell>
          <cell r="AW9">
            <v>43.35813000000001</v>
          </cell>
          <cell r="AX9">
            <v>45.474119999999999</v>
          </cell>
          <cell r="AZ9">
            <v>32.010156774193547</v>
          </cell>
          <cell r="BA9">
            <v>32.922742487160264</v>
          </cell>
          <cell r="BC9">
            <v>41.854752688172042</v>
          </cell>
          <cell r="BD9">
            <v>43.680842764537289</v>
          </cell>
          <cell r="BF9">
            <v>8.490606274233345</v>
          </cell>
          <cell r="BG9">
            <v>8.9049700387733512</v>
          </cell>
          <cell r="BI9">
            <v>6.3762425096933377</v>
          </cell>
          <cell r="BJ9">
            <v>6.6149898826079863</v>
          </cell>
          <cell r="BL9">
            <v>7.6415456468100116</v>
          </cell>
          <cell r="BM9">
            <v>8.0144730348960156</v>
          </cell>
          <cell r="BO9">
            <v>5.6415503655610761</v>
          </cell>
          <cell r="BP9">
            <v>5.8023867619246143</v>
          </cell>
          <cell r="BR9">
            <v>7.3765866563574267</v>
          </cell>
          <cell r="BS9">
            <v>7.6984213543421367</v>
          </cell>
          <cell r="BU9">
            <v>1.25</v>
          </cell>
          <cell r="BV9">
            <v>3.75</v>
          </cell>
          <cell r="BX9">
            <v>1</v>
          </cell>
          <cell r="BY9">
            <v>1.5</v>
          </cell>
          <cell r="CA9">
            <v>46.925700000000006</v>
          </cell>
          <cell r="CB9">
            <v>50.276800000000001</v>
          </cell>
          <cell r="CD9">
            <v>36.178800000000003</v>
          </cell>
          <cell r="CE9">
            <v>37.533452593917715</v>
          </cell>
          <cell r="CG9">
            <v>42.23313000000001</v>
          </cell>
          <cell r="CH9">
            <v>45.249120000000005</v>
          </cell>
          <cell r="CJ9">
            <v>32.663382580645163</v>
          </cell>
          <cell r="CK9">
            <v>33.053387648450581</v>
          </cell>
          <cell r="CM9">
            <v>41.263354838709681</v>
          </cell>
          <cell r="CN9">
            <v>43.562563194644817</v>
          </cell>
          <cell r="CP9">
            <v>8.2703031371166738</v>
          </cell>
          <cell r="CQ9">
            <v>8.8609094113500166</v>
          </cell>
          <cell r="CS9">
            <v>6.3762425096933377</v>
          </cell>
          <cell r="CT9">
            <v>6.6149898826079863</v>
          </cell>
          <cell r="CV9">
            <v>7.4432728234050067</v>
          </cell>
          <cell r="CW9">
            <v>7.9748184702150162</v>
          </cell>
          <cell r="CY9">
            <v>5.7566765210865629</v>
          </cell>
          <cell r="CZ9">
            <v>5.8254119930297108</v>
          </cell>
          <cell r="DB9">
            <v>7.2723572151409375</v>
          </cell>
          <cell r="DC9">
            <v>7.6775754660988396</v>
          </cell>
          <cell r="DE9">
            <v>0.35</v>
          </cell>
          <cell r="DF9">
            <v>0.35</v>
          </cell>
          <cell r="DH9">
            <v>0.2</v>
          </cell>
          <cell r="DI9">
            <v>0.2</v>
          </cell>
          <cell r="DK9">
            <v>46.025700000000008</v>
          </cell>
          <cell r="DL9">
            <v>46.876800000000003</v>
          </cell>
          <cell r="DN9">
            <v>35.378800000000005</v>
          </cell>
          <cell r="DO9">
            <v>36.233452593917718</v>
          </cell>
          <cell r="DQ9">
            <v>41.423130000000008</v>
          </cell>
          <cell r="DR9">
            <v>42.189120000000003</v>
          </cell>
          <cell r="DT9">
            <v>31.86918903225807</v>
          </cell>
          <cell r="DU9">
            <v>32.775323132321553</v>
          </cell>
          <cell r="DW9">
            <v>40.416043010752695</v>
          </cell>
          <cell r="DX9">
            <v>41.269014807548047</v>
          </cell>
          <cell r="DZ9">
            <v>8.1116848783926692</v>
          </cell>
          <cell r="EA9">
            <v>8.2616848783926677</v>
          </cell>
          <cell r="EC9">
            <v>6.2352485019386679</v>
          </cell>
          <cell r="ED9">
            <v>6.3858746200066472</v>
          </cell>
          <cell r="EF9">
            <v>7.3005163905534021</v>
          </cell>
          <cell r="EG9">
            <v>7.4355163905534019</v>
          </cell>
          <cell r="EI9">
            <v>5.6167058569365649</v>
          </cell>
          <cell r="EJ9">
            <v>5.7764052048504668</v>
          </cell>
          <cell r="EL9">
            <v>7.1230248520889479</v>
          </cell>
          <cell r="EM9">
            <v>7.2733547422537965</v>
          </cell>
          <cell r="EO9">
            <v>1</v>
          </cell>
          <cell r="EP9">
            <v>3.6</v>
          </cell>
          <cell r="ER9">
            <v>0.5</v>
          </cell>
          <cell r="ES9">
            <v>0.5</v>
          </cell>
          <cell r="EU9">
            <v>46.675700000000006</v>
          </cell>
          <cell r="EV9">
            <v>50.126800000000003</v>
          </cell>
          <cell r="EX9">
            <v>35.678800000000003</v>
          </cell>
          <cell r="EY9">
            <v>36.533452593917715</v>
          </cell>
          <cell r="FA9">
            <v>42.008130000000008</v>
          </cell>
          <cell r="FB9">
            <v>45.114120000000007</v>
          </cell>
          <cell r="FD9">
            <v>32.00370516129032</v>
          </cell>
          <cell r="FE9">
            <v>31.551129583934447</v>
          </cell>
          <cell r="FG9">
            <v>40.881634408602153</v>
          </cell>
          <cell r="FH9">
            <v>42.964713732279229</v>
          </cell>
          <cell r="FJ9">
            <v>8.2262425096933391</v>
          </cell>
          <cell r="FK9">
            <v>8.8344730348960177</v>
          </cell>
          <cell r="FM9">
            <v>6.2881212548466694</v>
          </cell>
          <cell r="FN9">
            <v>6.4387473729146478</v>
          </cell>
          <cell r="FP9">
            <v>7.4036182587240056</v>
          </cell>
          <cell r="FQ9">
            <v>7.9510257314064159</v>
          </cell>
          <cell r="FS9">
            <v>5.6404133171114417</v>
          </cell>
          <cell r="FT9">
            <v>5.5606502615323308</v>
          </cell>
          <cell r="FV9">
            <v>7.2050818485375663</v>
          </cell>
          <cell r="FW9">
            <v>7.572208976432715</v>
          </cell>
          <cell r="GA9">
            <v>48.175700000000006</v>
          </cell>
          <cell r="GB9">
            <v>32.010156774193547</v>
          </cell>
          <cell r="GC9">
            <v>43.35813000000001</v>
          </cell>
          <cell r="GE9">
            <v>46.925700000000006</v>
          </cell>
          <cell r="GF9">
            <v>32.663382580645163</v>
          </cell>
          <cell r="GG9">
            <v>42.23313000000001</v>
          </cell>
          <cell r="GI9">
            <v>46.025700000000008</v>
          </cell>
          <cell r="GJ9">
            <v>31.86918903225807</v>
          </cell>
          <cell r="GK9">
            <v>41.423130000000008</v>
          </cell>
          <cell r="GM9">
            <v>46.675700000000006</v>
          </cell>
          <cell r="GN9">
            <v>32.00370516129032</v>
          </cell>
          <cell r="GO9">
            <v>42.008130000000008</v>
          </cell>
          <cell r="GQ9">
            <v>50.526800000000001</v>
          </cell>
          <cell r="GR9">
            <v>32.922742487160264</v>
          </cell>
          <cell r="GS9">
            <v>45.474119999999999</v>
          </cell>
          <cell r="GU9">
            <v>50.276800000000001</v>
          </cell>
          <cell r="GV9">
            <v>33.053387648450581</v>
          </cell>
          <cell r="GW9">
            <v>45.249120000000005</v>
          </cell>
          <cell r="GY9">
            <v>46.876800000000003</v>
          </cell>
          <cell r="GZ9">
            <v>32.775323132321553</v>
          </cell>
          <cell r="HA9">
            <v>42.189120000000003</v>
          </cell>
          <cell r="HC9">
            <v>50.126800000000003</v>
          </cell>
          <cell r="HD9">
            <v>31.551129583934447</v>
          </cell>
          <cell r="HE9">
            <v>45.114120000000007</v>
          </cell>
          <cell r="HG9">
            <v>49.351250000000007</v>
          </cell>
          <cell r="HH9">
            <v>32.466449630676905</v>
          </cell>
          <cell r="HI9">
            <v>44.416125000000008</v>
          </cell>
          <cell r="HK9">
            <v>48.601250000000007</v>
          </cell>
          <cell r="HL9">
            <v>32.858385114547872</v>
          </cell>
          <cell r="HM9">
            <v>43.741125000000011</v>
          </cell>
          <cell r="HO9">
            <v>46.451250000000002</v>
          </cell>
          <cell r="HP9">
            <v>32.322256082289812</v>
          </cell>
          <cell r="HQ9">
            <v>41.806125000000009</v>
          </cell>
          <cell r="HS9">
            <v>48.401250000000005</v>
          </cell>
          <cell r="HT9">
            <v>31.777417372612383</v>
          </cell>
          <cell r="HU9">
            <v>43.561125000000004</v>
          </cell>
        </row>
        <row r="10">
          <cell r="A10">
            <v>37987</v>
          </cell>
          <cell r="B10">
            <v>5.7859999999999996</v>
          </cell>
          <cell r="C10">
            <v>-2.4E-2</v>
          </cell>
          <cell r="D10">
            <v>31</v>
          </cell>
          <cell r="E10">
            <v>21</v>
          </cell>
          <cell r="G10">
            <v>46.577300000000001</v>
          </cell>
          <cell r="H10">
            <v>47.445199999999993</v>
          </cell>
          <cell r="J10">
            <v>35.873199999999997</v>
          </cell>
          <cell r="K10">
            <v>36.741099999999996</v>
          </cell>
          <cell r="M10">
            <v>41.91957</v>
          </cell>
          <cell r="N10">
            <v>42.700679999999991</v>
          </cell>
          <cell r="P10">
            <v>31.972316129032254</v>
          </cell>
          <cell r="Q10">
            <v>32.896209677419357</v>
          </cell>
          <cell r="S10">
            <v>40.707309677419353</v>
          </cell>
          <cell r="T10">
            <v>41.575209677419352</v>
          </cell>
          <cell r="V10">
            <v>8.0500000000000007</v>
          </cell>
          <cell r="W10">
            <v>8.1999999999999993</v>
          </cell>
          <cell r="Y10">
            <v>6.2</v>
          </cell>
          <cell r="Z10">
            <v>6.35</v>
          </cell>
          <cell r="AB10">
            <v>7.245000000000001</v>
          </cell>
          <cell r="AC10">
            <v>7.379999999999999</v>
          </cell>
          <cell r="AE10">
            <v>5.5258064516129028</v>
          </cell>
          <cell r="AF10">
            <v>5.6854838709677429</v>
          </cell>
          <cell r="AH10">
            <v>7.0354838709677425</v>
          </cell>
          <cell r="AI10">
            <v>7.185483870967742</v>
          </cell>
          <cell r="AK10">
            <v>2</v>
          </cell>
          <cell r="AL10">
            <v>4</v>
          </cell>
          <cell r="AN10">
            <v>1</v>
          </cell>
          <cell r="AO10">
            <v>1.5</v>
          </cell>
          <cell r="AQ10">
            <v>48.577300000000001</v>
          </cell>
          <cell r="AR10">
            <v>51.445199999999993</v>
          </cell>
          <cell r="AT10">
            <v>36.873199999999997</v>
          </cell>
          <cell r="AU10">
            <v>38.241099999999996</v>
          </cell>
          <cell r="AW10">
            <v>43.719570000000004</v>
          </cell>
          <cell r="AX10">
            <v>46.300679999999993</v>
          </cell>
          <cell r="AZ10">
            <v>32.456187096774187</v>
          </cell>
          <cell r="BA10">
            <v>33.041370967741926</v>
          </cell>
          <cell r="BC10">
            <v>42.158922580645161</v>
          </cell>
          <cell r="BD10">
            <v>44.204241935483871</v>
          </cell>
          <cell r="BF10">
            <v>8.3956619426201176</v>
          </cell>
          <cell r="BG10">
            <v>8.8913238852402348</v>
          </cell>
          <cell r="BI10">
            <v>6.3728309713100586</v>
          </cell>
          <cell r="BJ10">
            <v>6.6092464569650877</v>
          </cell>
          <cell r="BL10">
            <v>7.556095748358107</v>
          </cell>
          <cell r="BM10">
            <v>8.0021914967162111</v>
          </cell>
          <cell r="BO10">
            <v>5.6094343409564793</v>
          </cell>
          <cell r="BP10">
            <v>5.7105722377708137</v>
          </cell>
          <cell r="BR10">
            <v>7.2863675389984728</v>
          </cell>
          <cell r="BS10">
            <v>7.6398620697345097</v>
          </cell>
          <cell r="BU10">
            <v>1.25</v>
          </cell>
          <cell r="BV10">
            <v>2</v>
          </cell>
          <cell r="BX10">
            <v>1</v>
          </cell>
          <cell r="BY10">
            <v>1.5</v>
          </cell>
          <cell r="CA10">
            <v>47.827300000000001</v>
          </cell>
          <cell r="CB10">
            <v>49.445199999999993</v>
          </cell>
          <cell r="CD10">
            <v>36.873199999999997</v>
          </cell>
          <cell r="CE10">
            <v>38.241099999999996</v>
          </cell>
          <cell r="CG10">
            <v>43.04457</v>
          </cell>
          <cell r="CH10">
            <v>44.500679999999996</v>
          </cell>
          <cell r="CJ10">
            <v>32.891670967741931</v>
          </cell>
          <cell r="CK10">
            <v>34.202661290322574</v>
          </cell>
          <cell r="CM10">
            <v>41.820212903225801</v>
          </cell>
          <cell r="CN10">
            <v>43.301016129032256</v>
          </cell>
          <cell r="CP10">
            <v>8.266038714137574</v>
          </cell>
          <cell r="CQ10">
            <v>8.5456619426201161</v>
          </cell>
          <cell r="CS10">
            <v>6.3728309713100586</v>
          </cell>
          <cell r="CT10">
            <v>6.6092464569650877</v>
          </cell>
          <cell r="CV10">
            <v>7.4394348427238164</v>
          </cell>
          <cell r="CW10">
            <v>7.6910957483581059</v>
          </cell>
          <cell r="CY10">
            <v>5.6846994413656988</v>
          </cell>
          <cell r="CZ10">
            <v>5.9112791721953988</v>
          </cell>
          <cell r="DB10">
            <v>7.227828016457968</v>
          </cell>
          <cell r="DC10">
            <v>7.483756676293166</v>
          </cell>
          <cell r="DE10">
            <v>0.4</v>
          </cell>
          <cell r="DF10">
            <v>0.5</v>
          </cell>
          <cell r="DH10">
            <v>0.2</v>
          </cell>
          <cell r="DI10">
            <v>0.2</v>
          </cell>
          <cell r="DK10">
            <v>46.9773</v>
          </cell>
          <cell r="DL10">
            <v>47.945199999999993</v>
          </cell>
          <cell r="DN10">
            <v>36.0732</v>
          </cell>
          <cell r="DO10">
            <v>36.941099999999999</v>
          </cell>
          <cell r="DQ10">
            <v>42.27957</v>
          </cell>
          <cell r="DR10">
            <v>43.150679999999994</v>
          </cell>
          <cell r="DT10">
            <v>32.069090322580642</v>
          </cell>
          <cell r="DU10">
            <v>32.934919354838705</v>
          </cell>
          <cell r="DW10">
            <v>40.997632258064513</v>
          </cell>
          <cell r="DX10">
            <v>41.910693548387094</v>
          </cell>
          <cell r="DZ10">
            <v>8.1191323885240241</v>
          </cell>
          <cell r="EA10">
            <v>8.2864154856550289</v>
          </cell>
          <cell r="EC10">
            <v>6.2345661942620119</v>
          </cell>
          <cell r="ED10">
            <v>6.3845661942620122</v>
          </cell>
          <cell r="EF10">
            <v>7.3072191496716217</v>
          </cell>
          <cell r="EG10">
            <v>7.4577739370895264</v>
          </cell>
          <cell r="EI10">
            <v>5.5425320294816185</v>
          </cell>
          <cell r="EJ10">
            <v>5.6921741021152279</v>
          </cell>
          <cell r="EL10">
            <v>7.0856606045738877</v>
          </cell>
          <cell r="EM10">
            <v>7.2434658742459552</v>
          </cell>
          <cell r="EO10">
            <v>1</v>
          </cell>
          <cell r="EP10">
            <v>3</v>
          </cell>
          <cell r="ER10">
            <v>0.5</v>
          </cell>
          <cell r="ES10">
            <v>0.5</v>
          </cell>
          <cell r="EU10">
            <v>47.577300000000001</v>
          </cell>
          <cell r="EV10">
            <v>50.445199999999993</v>
          </cell>
          <cell r="EX10">
            <v>36.373199999999997</v>
          </cell>
          <cell r="EY10">
            <v>37.241099999999996</v>
          </cell>
          <cell r="FA10">
            <v>42.819569999999999</v>
          </cell>
          <cell r="FB10">
            <v>45.400679999999994</v>
          </cell>
          <cell r="FD10">
            <v>32.214251612903219</v>
          </cell>
          <cell r="FE10">
            <v>31.976854838709674</v>
          </cell>
          <cell r="FG10">
            <v>41.433116129032257</v>
          </cell>
          <cell r="FH10">
            <v>43.204241935483871</v>
          </cell>
          <cell r="FJ10">
            <v>8.22283097131006</v>
          </cell>
          <cell r="FK10">
            <v>8.7184929139301754</v>
          </cell>
          <cell r="FM10">
            <v>6.2864154856550289</v>
          </cell>
          <cell r="FN10">
            <v>6.4364154856550293</v>
          </cell>
          <cell r="FP10">
            <v>7.4005478741790531</v>
          </cell>
          <cell r="FQ10">
            <v>7.8466436225371581</v>
          </cell>
          <cell r="FS10">
            <v>5.5676203962846911</v>
          </cell>
          <cell r="FT10">
            <v>5.526590881214946</v>
          </cell>
          <cell r="FV10">
            <v>7.1609257049831072</v>
          </cell>
          <cell r="FW10">
            <v>7.4670310984244512</v>
          </cell>
          <cell r="GA10">
            <v>48.577300000000001</v>
          </cell>
          <cell r="GB10">
            <v>32.456187096774187</v>
          </cell>
          <cell r="GC10">
            <v>43.719570000000004</v>
          </cell>
          <cell r="GE10">
            <v>47.827300000000001</v>
          </cell>
          <cell r="GF10">
            <v>32.891670967741931</v>
          </cell>
          <cell r="GG10">
            <v>43.04457</v>
          </cell>
          <cell r="GI10">
            <v>46.9773</v>
          </cell>
          <cell r="GJ10">
            <v>32.069090322580642</v>
          </cell>
          <cell r="GK10">
            <v>42.27957</v>
          </cell>
          <cell r="GM10">
            <v>47.577300000000001</v>
          </cell>
          <cell r="GN10">
            <v>32.214251612903219</v>
          </cell>
          <cell r="GO10">
            <v>42.819569999999999</v>
          </cell>
          <cell r="GQ10">
            <v>51.445199999999993</v>
          </cell>
          <cell r="GR10">
            <v>33.041370967741926</v>
          </cell>
          <cell r="GS10">
            <v>46.300679999999993</v>
          </cell>
          <cell r="GU10">
            <v>49.445199999999993</v>
          </cell>
          <cell r="GV10">
            <v>34.202661290322574</v>
          </cell>
          <cell r="GW10">
            <v>44.500679999999996</v>
          </cell>
          <cell r="GY10">
            <v>47.945199999999993</v>
          </cell>
          <cell r="GZ10">
            <v>32.934919354838705</v>
          </cell>
          <cell r="HA10">
            <v>43.150679999999994</v>
          </cell>
          <cell r="HC10">
            <v>50.445199999999993</v>
          </cell>
          <cell r="HD10">
            <v>31.976854838709674</v>
          </cell>
          <cell r="HE10">
            <v>45.400679999999994</v>
          </cell>
          <cell r="HG10">
            <v>50.011249999999997</v>
          </cell>
          <cell r="HH10">
            <v>32.748779032258057</v>
          </cell>
          <cell r="HI10">
            <v>45.010125000000002</v>
          </cell>
          <cell r="HK10">
            <v>48.636249999999997</v>
          </cell>
          <cell r="HL10">
            <v>33.547166129032249</v>
          </cell>
          <cell r="HM10">
            <v>43.772624999999998</v>
          </cell>
          <cell r="HO10">
            <v>47.461249999999993</v>
          </cell>
          <cell r="HP10">
            <v>32.502004838709674</v>
          </cell>
          <cell r="HQ10">
            <v>42.715125</v>
          </cell>
          <cell r="HS10">
            <v>49.011249999999997</v>
          </cell>
          <cell r="HT10">
            <v>32.095553225806448</v>
          </cell>
          <cell r="HU10">
            <v>44.110124999999996</v>
          </cell>
        </row>
        <row r="11">
          <cell r="A11">
            <v>38018</v>
          </cell>
          <cell r="B11">
            <v>5.72</v>
          </cell>
          <cell r="C11">
            <v>0</v>
          </cell>
          <cell r="D11">
            <v>29</v>
          </cell>
          <cell r="E11">
            <v>20</v>
          </cell>
          <cell r="G11">
            <v>46.045999999999999</v>
          </cell>
          <cell r="H11">
            <v>46.903999999999996</v>
          </cell>
          <cell r="J11">
            <v>35.463999999999999</v>
          </cell>
          <cell r="K11">
            <v>36.321999999999996</v>
          </cell>
          <cell r="M11">
            <v>41.441400000000002</v>
          </cell>
          <cell r="N11">
            <v>42.2136</v>
          </cell>
          <cell r="P11">
            <v>31.753889655172415</v>
          </cell>
          <cell r="Q11">
            <v>32.665144827586204</v>
          </cell>
          <cell r="S11">
            <v>40.329287356321842</v>
          </cell>
          <cell r="T11">
            <v>41.187287356321839</v>
          </cell>
          <cell r="V11">
            <v>8.0500000000000007</v>
          </cell>
          <cell r="W11">
            <v>8.1999999999999993</v>
          </cell>
          <cell r="Y11">
            <v>6.2</v>
          </cell>
          <cell r="Z11">
            <v>6.35</v>
          </cell>
          <cell r="AB11">
            <v>7.245000000000001</v>
          </cell>
          <cell r="AC11">
            <v>7.38</v>
          </cell>
          <cell r="AE11">
            <v>5.5513793103448279</v>
          </cell>
          <cell r="AF11">
            <v>5.7106896551724136</v>
          </cell>
          <cell r="AH11">
            <v>7.0505747126436793</v>
          </cell>
          <cell r="AI11">
            <v>7.2005747126436788</v>
          </cell>
          <cell r="AK11">
            <v>2</v>
          </cell>
          <cell r="AL11">
            <v>4</v>
          </cell>
          <cell r="AN11">
            <v>1</v>
          </cell>
          <cell r="AO11">
            <v>1.5</v>
          </cell>
          <cell r="AQ11">
            <v>48.045999999999999</v>
          </cell>
          <cell r="AR11">
            <v>50.903999999999996</v>
          </cell>
          <cell r="AT11">
            <v>36.463999999999999</v>
          </cell>
          <cell r="AU11">
            <v>37.821999999999996</v>
          </cell>
          <cell r="AW11">
            <v>43.241399999999999</v>
          </cell>
          <cell r="AX11">
            <v>45.813600000000001</v>
          </cell>
          <cell r="AZ11">
            <v>32.257337931034485</v>
          </cell>
          <cell r="BA11">
            <v>32.86169655172413</v>
          </cell>
          <cell r="BC11">
            <v>41.789057471264371</v>
          </cell>
          <cell r="BD11">
            <v>43.836712643678162</v>
          </cell>
          <cell r="BF11">
            <v>8.3996503496503507</v>
          </cell>
          <cell r="BG11">
            <v>8.8993006993006993</v>
          </cell>
          <cell r="BI11">
            <v>6.3748251748251752</v>
          </cell>
          <cell r="BJ11">
            <v>6.6122377622377622</v>
          </cell>
          <cell r="BL11">
            <v>7.5596853146853151</v>
          </cell>
          <cell r="BM11">
            <v>8.009370629370629</v>
          </cell>
          <cell r="BO11">
            <v>5.6393947431878475</v>
          </cell>
          <cell r="BP11">
            <v>5.7450518447070156</v>
          </cell>
          <cell r="BR11">
            <v>7.3057792781930724</v>
          </cell>
          <cell r="BS11">
            <v>7.6637609516919865</v>
          </cell>
          <cell r="BU11">
            <v>1.25</v>
          </cell>
          <cell r="BV11">
            <v>2</v>
          </cell>
          <cell r="BX11">
            <v>1</v>
          </cell>
          <cell r="BY11">
            <v>1.5</v>
          </cell>
          <cell r="CA11">
            <v>47.295999999999999</v>
          </cell>
          <cell r="CB11">
            <v>48.903999999999996</v>
          </cell>
          <cell r="CD11">
            <v>36.463999999999999</v>
          </cell>
          <cell r="CE11">
            <v>37.821999999999996</v>
          </cell>
          <cell r="CG11">
            <v>42.566400000000002</v>
          </cell>
          <cell r="CH11">
            <v>44.013599999999997</v>
          </cell>
          <cell r="CJ11">
            <v>32.67630344827586</v>
          </cell>
          <cell r="CK11">
            <v>33.97893793103448</v>
          </cell>
          <cell r="CM11">
            <v>41.444229885057474</v>
          </cell>
          <cell r="CN11">
            <v>42.917172413793104</v>
          </cell>
          <cell r="CP11">
            <v>8.268531468531469</v>
          </cell>
          <cell r="CQ11">
            <v>8.5496503496503493</v>
          </cell>
          <cell r="CS11">
            <v>6.3748251748251752</v>
          </cell>
          <cell r="CT11">
            <v>6.6122377622377622</v>
          </cell>
          <cell r="CV11">
            <v>7.4416783216783227</v>
          </cell>
          <cell r="CW11">
            <v>7.694685314685314</v>
          </cell>
          <cell r="CY11">
            <v>5.7126404629852905</v>
          </cell>
          <cell r="CZ11">
            <v>5.9403737641668677</v>
          </cell>
          <cell r="DB11">
            <v>7.2454947351499088</v>
          </cell>
          <cell r="DC11">
            <v>7.5030021702435503</v>
          </cell>
          <cell r="DE11">
            <v>0.4</v>
          </cell>
          <cell r="DF11">
            <v>0.5</v>
          </cell>
          <cell r="DH11">
            <v>0.2</v>
          </cell>
          <cell r="DI11">
            <v>0.2</v>
          </cell>
          <cell r="DK11">
            <v>46.445999999999998</v>
          </cell>
          <cell r="DL11">
            <v>47.403999999999996</v>
          </cell>
          <cell r="DN11">
            <v>35.664000000000001</v>
          </cell>
          <cell r="DO11">
            <v>36.521999999999998</v>
          </cell>
          <cell r="DQ11">
            <v>41.801400000000001</v>
          </cell>
          <cell r="DR11">
            <v>42.663599999999995</v>
          </cell>
          <cell r="DT11">
            <v>31.854579310344828</v>
          </cell>
          <cell r="DU11">
            <v>32.709972413793103</v>
          </cell>
          <cell r="DW11">
            <v>40.621241379310341</v>
          </cell>
          <cell r="DX11">
            <v>41.525218390804589</v>
          </cell>
          <cell r="DZ11">
            <v>8.1199300699300707</v>
          </cell>
          <cell r="EA11">
            <v>8.2874125874125877</v>
          </cell>
          <cell r="EC11">
            <v>6.2349650349650352</v>
          </cell>
          <cell r="ED11">
            <v>6.3849650349650346</v>
          </cell>
          <cell r="EF11">
            <v>7.3079370629370635</v>
          </cell>
          <cell r="EG11">
            <v>7.4586713286713282</v>
          </cell>
          <cell r="EI11">
            <v>5.568982396913432</v>
          </cell>
          <cell r="EJ11">
            <v>5.7185266457680255</v>
          </cell>
          <cell r="EL11">
            <v>7.1016156257535563</v>
          </cell>
          <cell r="EM11">
            <v>7.2596535648259772</v>
          </cell>
          <cell r="EO11">
            <v>1</v>
          </cell>
          <cell r="EP11">
            <v>3</v>
          </cell>
          <cell r="ER11">
            <v>0.5</v>
          </cell>
          <cell r="ES11">
            <v>0.5</v>
          </cell>
          <cell r="EU11">
            <v>47.045999999999999</v>
          </cell>
          <cell r="EV11">
            <v>49.903999999999996</v>
          </cell>
          <cell r="EX11">
            <v>35.963999999999999</v>
          </cell>
          <cell r="EY11">
            <v>36.821999999999996</v>
          </cell>
          <cell r="FA11">
            <v>42.3414</v>
          </cell>
          <cell r="FB11">
            <v>44.913599999999995</v>
          </cell>
          <cell r="FD11">
            <v>32.00561379310345</v>
          </cell>
          <cell r="FE11">
            <v>31.799627586206892</v>
          </cell>
          <cell r="FG11">
            <v>41.059172413793107</v>
          </cell>
          <cell r="FH11">
            <v>42.836712643678162</v>
          </cell>
          <cell r="FJ11">
            <v>8.2248251748251757</v>
          </cell>
          <cell r="FK11">
            <v>8.7244755244755243</v>
          </cell>
          <cell r="FM11">
            <v>6.2874125874125877</v>
          </cell>
          <cell r="FN11">
            <v>6.4374125874125872</v>
          </cell>
          <cell r="FP11">
            <v>7.4023426573426576</v>
          </cell>
          <cell r="FQ11">
            <v>7.8520279720279715</v>
          </cell>
          <cell r="FS11">
            <v>5.5953870267663373</v>
          </cell>
          <cell r="FT11">
            <v>5.5593754521340726</v>
          </cell>
          <cell r="FV11">
            <v>7.1781769954183758</v>
          </cell>
          <cell r="FW11">
            <v>7.4889357768668114</v>
          </cell>
          <cell r="GA11">
            <v>48.045999999999999</v>
          </cell>
          <cell r="GB11">
            <v>32.257337931034485</v>
          </cell>
          <cell r="GC11">
            <v>43.241399999999999</v>
          </cell>
          <cell r="GE11">
            <v>47.295999999999999</v>
          </cell>
          <cell r="GF11">
            <v>32.67630344827586</v>
          </cell>
          <cell r="GG11">
            <v>42.566400000000002</v>
          </cell>
          <cell r="GI11">
            <v>46.445999999999998</v>
          </cell>
          <cell r="GJ11">
            <v>31.854579310344828</v>
          </cell>
          <cell r="GK11">
            <v>41.801400000000001</v>
          </cell>
          <cell r="GM11">
            <v>47.045999999999999</v>
          </cell>
          <cell r="GN11">
            <v>32.00561379310345</v>
          </cell>
          <cell r="GO11">
            <v>42.3414</v>
          </cell>
          <cell r="GQ11">
            <v>50.903999999999996</v>
          </cell>
          <cell r="GR11">
            <v>32.86169655172413</v>
          </cell>
          <cell r="GS11">
            <v>45.813600000000001</v>
          </cell>
          <cell r="GU11">
            <v>48.903999999999996</v>
          </cell>
          <cell r="GV11">
            <v>33.97893793103448</v>
          </cell>
          <cell r="GW11">
            <v>44.013599999999997</v>
          </cell>
          <cell r="GY11">
            <v>47.403999999999996</v>
          </cell>
          <cell r="GZ11">
            <v>32.709972413793103</v>
          </cell>
          <cell r="HA11">
            <v>42.663599999999995</v>
          </cell>
          <cell r="HC11">
            <v>49.903999999999996</v>
          </cell>
          <cell r="HD11">
            <v>31.799627586206892</v>
          </cell>
          <cell r="HE11">
            <v>44.913599999999995</v>
          </cell>
          <cell r="HG11">
            <v>49.474999999999994</v>
          </cell>
          <cell r="HH11">
            <v>32.559517241379311</v>
          </cell>
          <cell r="HI11">
            <v>44.527500000000003</v>
          </cell>
          <cell r="HK11">
            <v>48.099999999999994</v>
          </cell>
          <cell r="HL11">
            <v>33.32762068965517</v>
          </cell>
          <cell r="HM11">
            <v>43.29</v>
          </cell>
          <cell r="HO11">
            <v>46.924999999999997</v>
          </cell>
          <cell r="HP11">
            <v>32.282275862068964</v>
          </cell>
          <cell r="HQ11">
            <v>42.232500000000002</v>
          </cell>
          <cell r="HS11">
            <v>48.474999999999994</v>
          </cell>
          <cell r="HT11">
            <v>31.902620689655173</v>
          </cell>
          <cell r="HU11">
            <v>43.627499999999998</v>
          </cell>
        </row>
        <row r="12">
          <cell r="A12">
            <v>38047</v>
          </cell>
          <cell r="B12">
            <v>5.6340000000000003</v>
          </cell>
          <cell r="C12">
            <v>3.9E-2</v>
          </cell>
          <cell r="D12">
            <v>31</v>
          </cell>
          <cell r="E12">
            <v>23</v>
          </cell>
          <cell r="G12">
            <v>45.072000000000003</v>
          </cell>
          <cell r="H12">
            <v>46.762200000000007</v>
          </cell>
          <cell r="J12">
            <v>34.930800000000005</v>
          </cell>
          <cell r="K12">
            <v>35.494199999999999</v>
          </cell>
          <cell r="M12">
            <v>40.564800000000005</v>
          </cell>
          <cell r="N12">
            <v>42.085980000000006</v>
          </cell>
          <cell r="P12">
            <v>32.02292903225807</v>
          </cell>
          <cell r="Q12">
            <v>32.091990967741928</v>
          </cell>
          <cell r="S12">
            <v>39.946877419354841</v>
          </cell>
          <cell r="T12">
            <v>41.067619354838705</v>
          </cell>
          <cell r="V12">
            <v>8</v>
          </cell>
          <cell r="W12">
            <v>8.3000000000000007</v>
          </cell>
          <cell r="Y12">
            <v>6.2</v>
          </cell>
          <cell r="Z12">
            <v>6.3</v>
          </cell>
          <cell r="AB12">
            <v>7.2</v>
          </cell>
          <cell r="AC12">
            <v>7.4700000000000006</v>
          </cell>
          <cell r="AE12">
            <v>5.6838709677419361</v>
          </cell>
          <cell r="AF12">
            <v>5.6961290322580629</v>
          </cell>
          <cell r="AH12">
            <v>7.0903225806451617</v>
          </cell>
          <cell r="AI12">
            <v>7.2892473118279559</v>
          </cell>
          <cell r="AK12">
            <v>3</v>
          </cell>
          <cell r="AL12">
            <v>4</v>
          </cell>
          <cell r="AN12">
            <v>1</v>
          </cell>
          <cell r="AO12">
            <v>1.5</v>
          </cell>
          <cell r="AQ12">
            <v>48.072000000000003</v>
          </cell>
          <cell r="AR12">
            <v>50.762200000000007</v>
          </cell>
          <cell r="AT12">
            <v>35.930800000000005</v>
          </cell>
          <cell r="AU12">
            <v>36.994199999999999</v>
          </cell>
          <cell r="AW12">
            <v>43.264800000000001</v>
          </cell>
          <cell r="AX12">
            <v>45.685980000000008</v>
          </cell>
          <cell r="AZ12">
            <v>32.145509677419362</v>
          </cell>
          <cell r="BA12">
            <v>32.508119999999998</v>
          </cell>
          <cell r="BC12">
            <v>41.936124731182794</v>
          </cell>
          <cell r="BD12">
            <v>43.804178494623656</v>
          </cell>
          <cell r="BF12">
            <v>8.5324813631522893</v>
          </cell>
          <cell r="BG12">
            <v>9.009975150869721</v>
          </cell>
          <cell r="BI12">
            <v>6.3774937877174303</v>
          </cell>
          <cell r="BJ12">
            <v>6.5662406815761445</v>
          </cell>
          <cell r="BL12">
            <v>7.6792332268370602</v>
          </cell>
          <cell r="BM12">
            <v>8.1089776357827485</v>
          </cell>
          <cell r="BO12">
            <v>5.7056282707524604</v>
          </cell>
          <cell r="BP12">
            <v>5.769989350372736</v>
          </cell>
          <cell r="BR12">
            <v>7.4434016207282196</v>
          </cell>
          <cell r="BS12">
            <v>7.7749695588611383</v>
          </cell>
          <cell r="BU12">
            <v>1.5</v>
          </cell>
          <cell r="BV12">
            <v>2.5</v>
          </cell>
          <cell r="BX12">
            <v>1</v>
          </cell>
          <cell r="BY12">
            <v>1.5</v>
          </cell>
          <cell r="CA12">
            <v>46.572000000000003</v>
          </cell>
          <cell r="CB12">
            <v>49.262200000000007</v>
          </cell>
          <cell r="CD12">
            <v>35.930800000000005</v>
          </cell>
          <cell r="CE12">
            <v>36.994199999999999</v>
          </cell>
          <cell r="CG12">
            <v>41.914800000000007</v>
          </cell>
          <cell r="CH12">
            <v>44.335980000000006</v>
          </cell>
          <cell r="CJ12">
            <v>32.842283870967741</v>
          </cell>
          <cell r="CK12">
            <v>33.204894193548384</v>
          </cell>
          <cell r="CM12">
            <v>41.194189247311826</v>
          </cell>
          <cell r="CN12">
            <v>43.062243010752688</v>
          </cell>
          <cell r="CP12">
            <v>8.2662406815761447</v>
          </cell>
          <cell r="CQ12">
            <v>8.7437344692935763</v>
          </cell>
          <cell r="CS12">
            <v>6.3774937877174303</v>
          </cell>
          <cell r="CT12">
            <v>6.5662406815761445</v>
          </cell>
          <cell r="CV12">
            <v>7.4396166134185311</v>
          </cell>
          <cell r="CW12">
            <v>7.8693610223642176</v>
          </cell>
          <cell r="CY12">
            <v>5.8293013615491196</v>
          </cell>
          <cell r="CZ12">
            <v>5.893662441169397</v>
          </cell>
          <cell r="DB12">
            <v>7.3117126814539981</v>
          </cell>
          <cell r="DC12">
            <v>7.6432806195869158</v>
          </cell>
          <cell r="DE12">
            <v>0.4</v>
          </cell>
          <cell r="DF12">
            <v>0.5</v>
          </cell>
          <cell r="DH12">
            <v>0.2</v>
          </cell>
          <cell r="DI12">
            <v>0.2</v>
          </cell>
          <cell r="DK12">
            <v>45.472000000000001</v>
          </cell>
          <cell r="DL12">
            <v>47.262200000000007</v>
          </cell>
          <cell r="DN12">
            <v>35.130800000000008</v>
          </cell>
          <cell r="DO12">
            <v>35.694200000000002</v>
          </cell>
          <cell r="DQ12">
            <v>40.924800000000005</v>
          </cell>
          <cell r="DR12">
            <v>42.535980000000009</v>
          </cell>
          <cell r="DT12">
            <v>32.140348387096786</v>
          </cell>
          <cell r="DU12">
            <v>32.162958709677419</v>
          </cell>
          <cell r="DW12">
            <v>40.245802150537642</v>
          </cell>
          <cell r="DX12">
            <v>41.416006451612908</v>
          </cell>
          <cell r="DZ12">
            <v>8.0709975150869724</v>
          </cell>
          <cell r="EA12">
            <v>8.3887468938587162</v>
          </cell>
          <cell r="EC12">
            <v>6.2354987575434873</v>
          </cell>
          <cell r="ED12">
            <v>6.335498757543486</v>
          </cell>
          <cell r="EF12">
            <v>7.2638977635782753</v>
          </cell>
          <cell r="EG12">
            <v>7.5498722044728446</v>
          </cell>
          <cell r="EI12">
            <v>5.7047121737835971</v>
          </cell>
          <cell r="EJ12">
            <v>5.7087253655799461</v>
          </cell>
          <cell r="EL12">
            <v>7.1433798634252108</v>
          </cell>
          <cell r="EM12">
            <v>7.3510838572262882</v>
          </cell>
          <cell r="EO12">
            <v>1.25</v>
          </cell>
          <cell r="EP12">
            <v>3</v>
          </cell>
          <cell r="ER12">
            <v>0.5</v>
          </cell>
          <cell r="ES12">
            <v>0.5</v>
          </cell>
          <cell r="EU12">
            <v>46.322000000000003</v>
          </cell>
          <cell r="EV12">
            <v>49.762200000000007</v>
          </cell>
          <cell r="EX12">
            <v>35.430800000000005</v>
          </cell>
          <cell r="EY12">
            <v>35.994199999999999</v>
          </cell>
          <cell r="FA12">
            <v>41.689800000000005</v>
          </cell>
          <cell r="FB12">
            <v>44.785980000000009</v>
          </cell>
          <cell r="FD12">
            <v>32.200348387096774</v>
          </cell>
          <cell r="FE12">
            <v>31.456507096774189</v>
          </cell>
          <cell r="FG12">
            <v>40.817845161290322</v>
          </cell>
          <cell r="FH12">
            <v>42.804178494623656</v>
          </cell>
          <cell r="FJ12">
            <v>8.2218672346467869</v>
          </cell>
          <cell r="FK12">
            <v>8.83248136315229</v>
          </cell>
          <cell r="FM12">
            <v>6.2887468938587157</v>
          </cell>
          <cell r="FN12">
            <v>6.3887468938587144</v>
          </cell>
          <cell r="FP12">
            <v>7.3996805111821091</v>
          </cell>
          <cell r="FQ12">
            <v>7.9492332268370616</v>
          </cell>
          <cell r="FS12">
            <v>5.7153618010466403</v>
          </cell>
          <cell r="FT12">
            <v>5.583334592966664</v>
          </cell>
          <cell r="FV12">
            <v>7.2449139441409871</v>
          </cell>
          <cell r="FW12">
            <v>7.5974757711437082</v>
          </cell>
          <cell r="GA12">
            <v>48.072000000000003</v>
          </cell>
          <cell r="GB12">
            <v>32.145509677419362</v>
          </cell>
          <cell r="GC12">
            <v>43.264800000000001</v>
          </cell>
          <cell r="GE12">
            <v>46.572000000000003</v>
          </cell>
          <cell r="GF12">
            <v>32.842283870967741</v>
          </cell>
          <cell r="GG12">
            <v>41.914800000000007</v>
          </cell>
          <cell r="GI12">
            <v>45.472000000000001</v>
          </cell>
          <cell r="GJ12">
            <v>32.140348387096786</v>
          </cell>
          <cell r="GK12">
            <v>40.924800000000005</v>
          </cell>
          <cell r="GM12">
            <v>46.322000000000003</v>
          </cell>
          <cell r="GN12">
            <v>32.200348387096774</v>
          </cell>
          <cell r="GO12">
            <v>41.689800000000005</v>
          </cell>
          <cell r="GQ12">
            <v>50.762200000000007</v>
          </cell>
          <cell r="GR12">
            <v>32.508119999999998</v>
          </cell>
          <cell r="GS12">
            <v>45.685980000000008</v>
          </cell>
          <cell r="GU12">
            <v>49.262200000000007</v>
          </cell>
          <cell r="GV12">
            <v>33.204894193548384</v>
          </cell>
          <cell r="GW12">
            <v>44.335980000000006</v>
          </cell>
          <cell r="GY12">
            <v>47.262200000000007</v>
          </cell>
          <cell r="GZ12">
            <v>32.162958709677419</v>
          </cell>
          <cell r="HA12">
            <v>42.535980000000009</v>
          </cell>
          <cell r="HC12">
            <v>49.762200000000007</v>
          </cell>
          <cell r="HD12">
            <v>31.456507096774189</v>
          </cell>
          <cell r="HE12">
            <v>44.785980000000009</v>
          </cell>
          <cell r="HG12">
            <v>49.417100000000005</v>
          </cell>
          <cell r="HH12">
            <v>32.32681483870968</v>
          </cell>
          <cell r="HI12">
            <v>44.475390000000004</v>
          </cell>
          <cell r="HK12">
            <v>47.917100000000005</v>
          </cell>
          <cell r="HL12">
            <v>33.023589032258059</v>
          </cell>
          <cell r="HM12">
            <v>43.12539000000001</v>
          </cell>
          <cell r="HO12">
            <v>46.367100000000008</v>
          </cell>
          <cell r="HP12">
            <v>32.151653548387102</v>
          </cell>
          <cell r="HQ12">
            <v>41.730390000000007</v>
          </cell>
          <cell r="HS12">
            <v>48.042100000000005</v>
          </cell>
          <cell r="HT12">
            <v>31.828427741935482</v>
          </cell>
          <cell r="HU12">
            <v>43.237890000000007</v>
          </cell>
        </row>
        <row r="13">
          <cell r="A13">
            <v>38078</v>
          </cell>
          <cell r="B13">
            <v>5.0990000000000002</v>
          </cell>
          <cell r="C13">
            <v>3.4000000000000002E-2</v>
          </cell>
          <cell r="D13">
            <v>30</v>
          </cell>
          <cell r="E13">
            <v>22</v>
          </cell>
          <cell r="G13">
            <v>40.792000000000002</v>
          </cell>
          <cell r="H13">
            <v>42.321700000000007</v>
          </cell>
          <cell r="J13">
            <v>35.077013422818794</v>
          </cell>
          <cell r="K13">
            <v>36.411651006711409</v>
          </cell>
          <cell r="M13">
            <v>36.712800000000001</v>
          </cell>
          <cell r="N13">
            <v>38.089530000000011</v>
          </cell>
          <cell r="P13">
            <v>34.204593914988813</v>
          </cell>
          <cell r="Q13">
            <v>35.51678221029082</v>
          </cell>
          <cell r="S13">
            <v>37.871006860551823</v>
          </cell>
          <cell r="T13">
            <v>39.301008292319167</v>
          </cell>
          <cell r="V13">
            <v>8</v>
          </cell>
          <cell r="W13">
            <v>8.3000000000000007</v>
          </cell>
          <cell r="Y13">
            <v>6.8791946308724832</v>
          </cell>
          <cell r="Z13">
            <v>7.1409395973154366</v>
          </cell>
          <cell r="AB13">
            <v>7.2</v>
          </cell>
          <cell r="AC13">
            <v>7.4700000000000015</v>
          </cell>
          <cell r="AE13">
            <v>6.7080984340044738</v>
          </cell>
          <cell r="AF13">
            <v>6.9654407158836671</v>
          </cell>
          <cell r="AH13">
            <v>7.4271439224459348</v>
          </cell>
          <cell r="AI13">
            <v>7.7075913497390012</v>
          </cell>
          <cell r="AK13">
            <v>3</v>
          </cell>
          <cell r="AL13">
            <v>4</v>
          </cell>
          <cell r="AN13">
            <v>1</v>
          </cell>
          <cell r="AO13">
            <v>1.5</v>
          </cell>
          <cell r="AQ13">
            <v>43.792000000000002</v>
          </cell>
          <cell r="AR13">
            <v>46.321700000000007</v>
          </cell>
          <cell r="AT13">
            <v>36.077013422818794</v>
          </cell>
          <cell r="AU13">
            <v>37.911651006711409</v>
          </cell>
          <cell r="AW13">
            <v>39.412800000000004</v>
          </cell>
          <cell r="AX13">
            <v>41.689530000000005</v>
          </cell>
          <cell r="AZ13">
            <v>34.297927248322146</v>
          </cell>
          <cell r="BA13">
            <v>35.896782210290823</v>
          </cell>
          <cell r="BC13">
            <v>39.848784638329604</v>
          </cell>
          <cell r="BD13">
            <v>42.023230514541389</v>
          </cell>
          <cell r="BF13">
            <v>8.5883506569915671</v>
          </cell>
          <cell r="BG13">
            <v>9.0844675426554229</v>
          </cell>
          <cell r="BI13">
            <v>7.0753115165363392</v>
          </cell>
          <cell r="BJ13">
            <v>7.4351149258112192</v>
          </cell>
          <cell r="BL13">
            <v>7.7295155912924107</v>
          </cell>
          <cell r="BM13">
            <v>8.1760207883898808</v>
          </cell>
          <cell r="BO13">
            <v>6.7264026766664333</v>
          </cell>
          <cell r="BP13">
            <v>7.0399651324359329</v>
          </cell>
          <cell r="BR13">
            <v>7.815019540758894</v>
          </cell>
          <cell r="BS13">
            <v>8.2414650940461627</v>
          </cell>
          <cell r="BU13">
            <v>1.5</v>
          </cell>
          <cell r="BV13">
            <v>2.5</v>
          </cell>
          <cell r="BX13">
            <v>1</v>
          </cell>
          <cell r="BY13">
            <v>1.5</v>
          </cell>
          <cell r="CA13">
            <v>42.292000000000002</v>
          </cell>
          <cell r="CB13">
            <v>44.821700000000007</v>
          </cell>
          <cell r="CD13">
            <v>36.077013422818794</v>
          </cell>
          <cell r="CE13">
            <v>37.911651006711409</v>
          </cell>
          <cell r="CG13">
            <v>38.062800000000003</v>
          </cell>
          <cell r="CH13">
            <v>40.339530000000011</v>
          </cell>
          <cell r="CJ13">
            <v>35.017927248322152</v>
          </cell>
          <cell r="CK13">
            <v>36.616782210290822</v>
          </cell>
          <cell r="CM13">
            <v>39.11545130499627</v>
          </cell>
          <cell r="CN13">
            <v>41.289897181208055</v>
          </cell>
          <cell r="CP13">
            <v>8.2941753284957827</v>
          </cell>
          <cell r="CQ13">
            <v>8.7902922141596402</v>
          </cell>
          <cell r="CS13">
            <v>7.0753115165363392</v>
          </cell>
          <cell r="CT13">
            <v>7.4351149258112192</v>
          </cell>
          <cell r="CV13">
            <v>7.4647577956462055</v>
          </cell>
          <cell r="CW13">
            <v>7.9112629927436773</v>
          </cell>
          <cell r="CY13">
            <v>6.8676068343444108</v>
          </cell>
          <cell r="CZ13">
            <v>7.1811692901139086</v>
          </cell>
          <cell r="DB13">
            <v>7.6712004912720664</v>
          </cell>
          <cell r="DC13">
            <v>8.097646044559335</v>
          </cell>
          <cell r="DE13">
            <v>0.4</v>
          </cell>
          <cell r="DF13">
            <v>0.5</v>
          </cell>
          <cell r="DH13">
            <v>0.2</v>
          </cell>
          <cell r="DI13">
            <v>0.2</v>
          </cell>
          <cell r="DK13">
            <v>41.192</v>
          </cell>
          <cell r="DL13">
            <v>42.821700000000007</v>
          </cell>
          <cell r="DN13">
            <v>35.277013422818797</v>
          </cell>
          <cell r="DO13">
            <v>36.611651006711412</v>
          </cell>
          <cell r="DQ13">
            <v>37.072800000000001</v>
          </cell>
          <cell r="DR13">
            <v>38.539530000000006</v>
          </cell>
          <cell r="DT13">
            <v>34.319260581655492</v>
          </cell>
          <cell r="DU13">
            <v>35.583448876957497</v>
          </cell>
          <cell r="DW13">
            <v>38.168784638329612</v>
          </cell>
          <cell r="DX13">
            <v>39.647674958985831</v>
          </cell>
          <cell r="DZ13">
            <v>8.078446754265542</v>
          </cell>
          <cell r="EA13">
            <v>8.3980584428319283</v>
          </cell>
          <cell r="EC13">
            <v>6.9184180080052551</v>
          </cell>
          <cell r="ED13">
            <v>7.1801629744482076</v>
          </cell>
          <cell r="EF13">
            <v>7.270602078838988</v>
          </cell>
          <cell r="EG13">
            <v>7.5582525985487363</v>
          </cell>
          <cell r="EI13">
            <v>6.7305865035605983</v>
          </cell>
          <cell r="EJ13">
            <v>6.9785151749279262</v>
          </cell>
          <cell r="EL13">
            <v>7.4855431728436184</v>
          </cell>
          <cell r="EM13">
            <v>7.775578536769137</v>
          </cell>
          <cell r="EO13">
            <v>1.25</v>
          </cell>
          <cell r="EP13">
            <v>3</v>
          </cell>
          <cell r="ER13">
            <v>0.5</v>
          </cell>
          <cell r="ES13">
            <v>0.5</v>
          </cell>
          <cell r="EU13">
            <v>42.042000000000002</v>
          </cell>
          <cell r="EV13">
            <v>45.321700000000007</v>
          </cell>
          <cell r="EX13">
            <v>35.577013422818794</v>
          </cell>
          <cell r="EY13">
            <v>36.911651006711409</v>
          </cell>
          <cell r="FA13">
            <v>37.837800000000001</v>
          </cell>
          <cell r="FB13">
            <v>40.789530000000006</v>
          </cell>
          <cell r="FD13">
            <v>34.371260581655484</v>
          </cell>
          <cell r="FE13">
            <v>34.843448876957488</v>
          </cell>
          <cell r="FG13">
            <v>38.73767352721849</v>
          </cell>
          <cell r="FH13">
            <v>41.023230514541389</v>
          </cell>
          <cell r="FJ13">
            <v>8.2451461070798189</v>
          </cell>
          <cell r="FK13">
            <v>8.8883506569915678</v>
          </cell>
          <cell r="FM13">
            <v>6.9772530737044116</v>
          </cell>
          <cell r="FN13">
            <v>7.2389980401473641</v>
          </cell>
          <cell r="FP13">
            <v>7.4206314963718372</v>
          </cell>
          <cell r="FQ13">
            <v>7.9995155912924112</v>
          </cell>
          <cell r="FS13">
            <v>6.7407845816151175</v>
          </cell>
          <cell r="FT13">
            <v>6.8333886795366716</v>
          </cell>
          <cell r="FV13">
            <v>7.5971118900212762</v>
          </cell>
          <cell r="FW13">
            <v>8.0453482083823076</v>
          </cell>
          <cell r="GA13">
            <v>43.792000000000002</v>
          </cell>
          <cell r="GB13">
            <v>34.297927248322146</v>
          </cell>
          <cell r="GC13">
            <v>39.412800000000004</v>
          </cell>
          <cell r="GE13">
            <v>42.292000000000002</v>
          </cell>
          <cell r="GF13">
            <v>35.017927248322152</v>
          </cell>
          <cell r="GG13">
            <v>38.062800000000003</v>
          </cell>
          <cell r="GI13">
            <v>41.192</v>
          </cell>
          <cell r="GJ13">
            <v>34.319260581655492</v>
          </cell>
          <cell r="GK13">
            <v>37.072800000000001</v>
          </cell>
          <cell r="GM13">
            <v>42.042000000000002</v>
          </cell>
          <cell r="GN13">
            <v>34.371260581655484</v>
          </cell>
          <cell r="GO13">
            <v>37.837800000000001</v>
          </cell>
          <cell r="GQ13">
            <v>46.321700000000007</v>
          </cell>
          <cell r="GR13">
            <v>35.896782210290823</v>
          </cell>
          <cell r="GS13">
            <v>41.689530000000005</v>
          </cell>
          <cell r="GU13">
            <v>44.821700000000007</v>
          </cell>
          <cell r="GV13">
            <v>36.616782210290822</v>
          </cell>
          <cell r="GW13">
            <v>40.339530000000011</v>
          </cell>
          <cell r="GY13">
            <v>42.821700000000007</v>
          </cell>
          <cell r="GZ13">
            <v>35.583448876957497</v>
          </cell>
          <cell r="HA13">
            <v>38.539530000000006</v>
          </cell>
          <cell r="HC13">
            <v>45.321700000000007</v>
          </cell>
          <cell r="HD13">
            <v>34.843448876957488</v>
          </cell>
          <cell r="HE13">
            <v>40.789530000000006</v>
          </cell>
          <cell r="HG13">
            <v>45.056850000000004</v>
          </cell>
          <cell r="HH13">
            <v>35.097354729306488</v>
          </cell>
          <cell r="HI13">
            <v>40.551165000000005</v>
          </cell>
          <cell r="HK13">
            <v>43.556850000000004</v>
          </cell>
          <cell r="HL13">
            <v>35.817354729306487</v>
          </cell>
          <cell r="HM13">
            <v>39.201165000000003</v>
          </cell>
          <cell r="HO13">
            <v>42.00685</v>
          </cell>
          <cell r="HP13">
            <v>34.951354729306495</v>
          </cell>
          <cell r="HQ13">
            <v>37.806165000000007</v>
          </cell>
          <cell r="HS13">
            <v>43.681850000000004</v>
          </cell>
          <cell r="HT13">
            <v>34.607354729306486</v>
          </cell>
          <cell r="HU13">
            <v>39.313665</v>
          </cell>
        </row>
        <row r="14">
          <cell r="A14">
            <v>38108</v>
          </cell>
          <cell r="B14">
            <v>5</v>
          </cell>
          <cell r="C14">
            <v>2.5000000000000001E-2</v>
          </cell>
          <cell r="D14">
            <v>31</v>
          </cell>
          <cell r="E14">
            <v>20</v>
          </cell>
          <cell r="G14">
            <v>43.5</v>
          </cell>
          <cell r="H14">
            <v>46.5</v>
          </cell>
          <cell r="J14">
            <v>34.827213822894166</v>
          </cell>
          <cell r="K14">
            <v>36.112311015118792</v>
          </cell>
          <cell r="M14">
            <v>39.15</v>
          </cell>
          <cell r="N14">
            <v>41.85</v>
          </cell>
          <cell r="P14">
            <v>31.759430084302927</v>
          </cell>
          <cell r="Q14">
            <v>32.04040270326761</v>
          </cell>
          <cell r="S14">
            <v>38.557444436703129</v>
          </cell>
          <cell r="T14">
            <v>40.580134234422538</v>
          </cell>
          <cell r="V14">
            <v>8.6999999999999993</v>
          </cell>
          <cell r="W14">
            <v>9.3000000000000007</v>
          </cell>
          <cell r="Y14">
            <v>6.9654427645788335</v>
          </cell>
          <cell r="Z14">
            <v>7.222462203023758</v>
          </cell>
          <cell r="AB14">
            <v>7.83</v>
          </cell>
          <cell r="AC14">
            <v>8.370000000000001</v>
          </cell>
          <cell r="AE14">
            <v>6.3518860168605853</v>
          </cell>
          <cell r="AF14">
            <v>6.408080540653522</v>
          </cell>
          <cell r="AH14">
            <v>7.711488887340626</v>
          </cell>
          <cell r="AI14">
            <v>8.1160268468845072</v>
          </cell>
          <cell r="AK14">
            <v>4</v>
          </cell>
          <cell r="AL14">
            <v>5</v>
          </cell>
          <cell r="AN14">
            <v>1</v>
          </cell>
          <cell r="AO14">
            <v>1.5</v>
          </cell>
          <cell r="AQ14">
            <v>47.5</v>
          </cell>
          <cell r="AR14">
            <v>51.5</v>
          </cell>
          <cell r="AT14">
            <v>35.827213822894166</v>
          </cell>
          <cell r="AU14">
            <v>37.612311015118792</v>
          </cell>
          <cell r="AW14">
            <v>42.75</v>
          </cell>
          <cell r="AX14">
            <v>46.35</v>
          </cell>
          <cell r="AZ14">
            <v>30.914268793980344</v>
          </cell>
          <cell r="BA14">
            <v>31.411370445203097</v>
          </cell>
          <cell r="BC14">
            <v>40.847767017348289</v>
          </cell>
          <cell r="BD14">
            <v>43.585510578508554</v>
          </cell>
          <cell r="BF14">
            <v>9.5</v>
          </cell>
          <cell r="BG14">
            <v>10.3</v>
          </cell>
          <cell r="BI14">
            <v>7.1654427645788328</v>
          </cell>
          <cell r="BJ14">
            <v>7.5224622030237587</v>
          </cell>
          <cell r="BL14">
            <v>8.5500000000000007</v>
          </cell>
          <cell r="BM14">
            <v>9.27</v>
          </cell>
          <cell r="BO14">
            <v>6.1828537587960692</v>
          </cell>
          <cell r="BP14">
            <v>6.2822740890406195</v>
          </cell>
          <cell r="BR14">
            <v>8.1695534034696582</v>
          </cell>
          <cell r="BS14">
            <v>8.7171021157017101</v>
          </cell>
          <cell r="BU14">
            <v>2</v>
          </cell>
          <cell r="BV14">
            <v>3.5</v>
          </cell>
          <cell r="BX14">
            <v>1</v>
          </cell>
          <cell r="BY14">
            <v>1.5</v>
          </cell>
          <cell r="CA14">
            <v>45.5</v>
          </cell>
          <cell r="CB14">
            <v>50</v>
          </cell>
          <cell r="CD14">
            <v>35.827213822894166</v>
          </cell>
          <cell r="CE14">
            <v>37.612311015118792</v>
          </cell>
          <cell r="CG14">
            <v>40.950000000000003</v>
          </cell>
          <cell r="CH14">
            <v>45</v>
          </cell>
          <cell r="CJ14">
            <v>32.191688148819054</v>
          </cell>
          <cell r="CK14">
            <v>32.369434961332132</v>
          </cell>
          <cell r="CM14">
            <v>39.987551963584849</v>
          </cell>
          <cell r="CN14">
            <v>42.940349288185978</v>
          </cell>
          <cell r="CP14">
            <v>9.1</v>
          </cell>
          <cell r="CQ14">
            <v>10</v>
          </cell>
          <cell r="CS14">
            <v>7.1654427645788328</v>
          </cell>
          <cell r="CT14">
            <v>7.5224622030237587</v>
          </cell>
          <cell r="CV14">
            <v>8.1900000000000013</v>
          </cell>
          <cell r="CW14">
            <v>9</v>
          </cell>
          <cell r="CY14">
            <v>6.4383376297638106</v>
          </cell>
          <cell r="CZ14">
            <v>6.4738869922664266</v>
          </cell>
          <cell r="DB14">
            <v>7.9975103927169702</v>
          </cell>
          <cell r="DC14">
            <v>8.5880698576371959</v>
          </cell>
          <cell r="DE14">
            <v>0.4</v>
          </cell>
          <cell r="DF14">
            <v>0.5</v>
          </cell>
          <cell r="DH14">
            <v>0.2</v>
          </cell>
          <cell r="DI14">
            <v>0.2</v>
          </cell>
          <cell r="DK14">
            <v>43.9</v>
          </cell>
          <cell r="DL14">
            <v>47</v>
          </cell>
          <cell r="DN14">
            <v>35.027213822894169</v>
          </cell>
          <cell r="DO14">
            <v>36.312311015118794</v>
          </cell>
          <cell r="DQ14">
            <v>39.51</v>
          </cell>
          <cell r="DR14">
            <v>42.300000000000004</v>
          </cell>
          <cell r="DT14">
            <v>31.845881697206167</v>
          </cell>
          <cell r="DU14">
            <v>32.062983348428901</v>
          </cell>
          <cell r="DW14">
            <v>38.843465942079476</v>
          </cell>
          <cell r="DX14">
            <v>40.909166492487053</v>
          </cell>
          <cell r="DZ14">
            <v>8.7799999999999994</v>
          </cell>
          <cell r="EA14">
            <v>9.4</v>
          </cell>
          <cell r="EC14">
            <v>7.0054427645788335</v>
          </cell>
          <cell r="ED14">
            <v>7.2624622030237589</v>
          </cell>
          <cell r="EF14">
            <v>7.9019999999999992</v>
          </cell>
          <cell r="EG14">
            <v>8.4600000000000009</v>
          </cell>
          <cell r="EI14">
            <v>6.3691763394412337</v>
          </cell>
          <cell r="EJ14">
            <v>6.4125966696857803</v>
          </cell>
          <cell r="EL14">
            <v>7.7686931884158952</v>
          </cell>
          <cell r="EM14">
            <v>8.1818332984974109</v>
          </cell>
          <cell r="EO14">
            <v>1.75</v>
          </cell>
          <cell r="EP14">
            <v>3.5</v>
          </cell>
          <cell r="ER14">
            <v>0.5</v>
          </cell>
          <cell r="ES14">
            <v>0.5</v>
          </cell>
          <cell r="EU14">
            <v>45.25</v>
          </cell>
          <cell r="EV14">
            <v>50</v>
          </cell>
          <cell r="EX14">
            <v>35.327213822894166</v>
          </cell>
          <cell r="EY14">
            <v>36.612311015118792</v>
          </cell>
          <cell r="FA14">
            <v>40.725000000000001</v>
          </cell>
          <cell r="FB14">
            <v>45</v>
          </cell>
          <cell r="FD14">
            <v>31.496526858496473</v>
          </cell>
          <cell r="FE14">
            <v>30.659757541977292</v>
          </cell>
          <cell r="FG14">
            <v>39.595078845305274</v>
          </cell>
          <cell r="FH14">
            <v>42.370456815067698</v>
          </cell>
          <cell r="FJ14">
            <v>9.0500000000000007</v>
          </cell>
          <cell r="FK14">
            <v>10</v>
          </cell>
          <cell r="FM14">
            <v>7.0654427645788331</v>
          </cell>
          <cell r="FN14">
            <v>7.3224622030237585</v>
          </cell>
          <cell r="FP14">
            <v>8.1449999999999996</v>
          </cell>
          <cell r="FQ14">
            <v>9</v>
          </cell>
          <cell r="FS14">
            <v>6.2993053716992948</v>
          </cell>
          <cell r="FT14">
            <v>6.1319515083954581</v>
          </cell>
          <cell r="FV14">
            <v>7.9190157690610548</v>
          </cell>
          <cell r="FW14">
            <v>8.4740913630135388</v>
          </cell>
          <cell r="GA14">
            <v>47.5</v>
          </cell>
          <cell r="GB14">
            <v>30.914268793980344</v>
          </cell>
          <cell r="GC14">
            <v>42.75</v>
          </cell>
          <cell r="GE14">
            <v>45.5</v>
          </cell>
          <cell r="GF14">
            <v>32.191688148819054</v>
          </cell>
          <cell r="GG14">
            <v>40.950000000000003</v>
          </cell>
          <cell r="GI14">
            <v>43.9</v>
          </cell>
          <cell r="GJ14">
            <v>31.845881697206167</v>
          </cell>
          <cell r="GK14">
            <v>39.51</v>
          </cell>
          <cell r="GM14">
            <v>45.25</v>
          </cell>
          <cell r="GN14">
            <v>31.496526858496473</v>
          </cell>
          <cell r="GO14">
            <v>40.725000000000001</v>
          </cell>
          <cell r="GQ14">
            <v>51.5</v>
          </cell>
          <cell r="GR14">
            <v>31.411370445203097</v>
          </cell>
          <cell r="GS14">
            <v>46.35</v>
          </cell>
          <cell r="GU14">
            <v>50</v>
          </cell>
          <cell r="GV14">
            <v>32.369434961332132</v>
          </cell>
          <cell r="GW14">
            <v>45</v>
          </cell>
          <cell r="GY14">
            <v>47</v>
          </cell>
          <cell r="GZ14">
            <v>32.062983348428901</v>
          </cell>
          <cell r="HA14">
            <v>42.300000000000004</v>
          </cell>
          <cell r="HC14">
            <v>50</v>
          </cell>
          <cell r="HD14">
            <v>30.659757541977292</v>
          </cell>
          <cell r="HE14">
            <v>45</v>
          </cell>
          <cell r="HG14">
            <v>49.5</v>
          </cell>
          <cell r="HH14">
            <v>31.162819619591723</v>
          </cell>
          <cell r="HI14">
            <v>44.55</v>
          </cell>
          <cell r="HK14">
            <v>47.75</v>
          </cell>
          <cell r="HL14">
            <v>32.280561555075593</v>
          </cell>
          <cell r="HM14">
            <v>42.975000000000001</v>
          </cell>
          <cell r="HO14">
            <v>45.45</v>
          </cell>
          <cell r="HP14">
            <v>31.954432522817534</v>
          </cell>
          <cell r="HQ14">
            <v>40.905000000000001</v>
          </cell>
          <cell r="HS14">
            <v>47.625</v>
          </cell>
          <cell r="HT14">
            <v>31.078142200236883</v>
          </cell>
          <cell r="HU14">
            <v>42.862499999999997</v>
          </cell>
        </row>
        <row r="15">
          <cell r="A15">
            <v>38139</v>
          </cell>
          <cell r="B15">
            <v>4.9749999999999996</v>
          </cell>
          <cell r="C15">
            <v>0</v>
          </cell>
          <cell r="D15">
            <v>30</v>
          </cell>
          <cell r="E15">
            <v>22</v>
          </cell>
          <cell r="G15">
            <v>44.774999999999999</v>
          </cell>
          <cell r="H15">
            <v>46.765000000000001</v>
          </cell>
          <cell r="J15">
            <v>32.75524809160305</v>
          </cell>
          <cell r="K15">
            <v>35.603530534351137</v>
          </cell>
          <cell r="M15">
            <v>40.297499999999999</v>
          </cell>
          <cell r="N15">
            <v>42.088500000000003</v>
          </cell>
          <cell r="P15">
            <v>28.732713740458006</v>
          </cell>
          <cell r="Q15">
            <v>32.144880152671739</v>
          </cell>
          <cell r="S15">
            <v>38.631571246819334</v>
          </cell>
          <cell r="T15">
            <v>41.06024893977947</v>
          </cell>
          <cell r="V15">
            <v>9</v>
          </cell>
          <cell r="W15">
            <v>9.4</v>
          </cell>
          <cell r="Y15">
            <v>6.5839694656488543</v>
          </cell>
          <cell r="Z15">
            <v>7.1564885496183201</v>
          </cell>
          <cell r="AB15">
            <v>8.1</v>
          </cell>
          <cell r="AC15">
            <v>8.4600000000000009</v>
          </cell>
          <cell r="AE15">
            <v>5.7754198473282425</v>
          </cell>
          <cell r="AF15">
            <v>6.4612824427480886</v>
          </cell>
          <cell r="AH15">
            <v>7.7651399491094146</v>
          </cell>
          <cell r="AI15">
            <v>8.253316369804919</v>
          </cell>
          <cell r="AK15">
            <v>4</v>
          </cell>
          <cell r="AL15">
            <v>5</v>
          </cell>
          <cell r="AN15">
            <v>1</v>
          </cell>
          <cell r="AO15">
            <v>2</v>
          </cell>
          <cell r="AQ15">
            <v>48.774999999999999</v>
          </cell>
          <cell r="AR15">
            <v>51.765000000000001</v>
          </cell>
          <cell r="AT15">
            <v>33.75524809160305</v>
          </cell>
          <cell r="AU15">
            <v>37.603530534351137</v>
          </cell>
          <cell r="AW15">
            <v>43.897500000000001</v>
          </cell>
          <cell r="AX15">
            <v>46.588500000000003</v>
          </cell>
          <cell r="AZ15">
            <v>28.34604707379134</v>
          </cell>
          <cell r="BA15">
            <v>32.811546819338403</v>
          </cell>
          <cell r="BC15">
            <v>41.098237913486003</v>
          </cell>
          <cell r="BD15">
            <v>44.526915606446131</v>
          </cell>
          <cell r="BF15">
            <v>9.8040201005025125</v>
          </cell>
          <cell r="BG15">
            <v>10.405025125628141</v>
          </cell>
          <cell r="BI15">
            <v>6.7849744907744833</v>
          </cell>
          <cell r="BJ15">
            <v>7.5584985998695755</v>
          </cell>
          <cell r="BL15">
            <v>8.8236180904522623</v>
          </cell>
          <cell r="BM15">
            <v>9.3645226130653274</v>
          </cell>
          <cell r="BO15">
            <v>5.6976979042796669</v>
          </cell>
          <cell r="BP15">
            <v>6.5952857928318407</v>
          </cell>
          <cell r="BR15">
            <v>8.260952344419298</v>
          </cell>
          <cell r="BS15">
            <v>8.9501337902404288</v>
          </cell>
          <cell r="BU15">
            <v>2</v>
          </cell>
          <cell r="BV15">
            <v>4</v>
          </cell>
          <cell r="BX15">
            <v>1</v>
          </cell>
          <cell r="BY15">
            <v>1.5</v>
          </cell>
          <cell r="CA15">
            <v>46.774999999999999</v>
          </cell>
          <cell r="CB15">
            <v>50.765000000000001</v>
          </cell>
          <cell r="CD15">
            <v>33.75524809160305</v>
          </cell>
          <cell r="CE15">
            <v>37.103530534351137</v>
          </cell>
          <cell r="CG15">
            <v>42.097499999999997</v>
          </cell>
          <cell r="CH15">
            <v>45.688500000000005</v>
          </cell>
          <cell r="CJ15">
            <v>29.306047073791341</v>
          </cell>
          <cell r="CK15">
            <v>32.524880152671734</v>
          </cell>
          <cell r="CM15">
            <v>40.120460135708221</v>
          </cell>
          <cell r="CN15">
            <v>43.782471162001691</v>
          </cell>
          <cell r="CP15">
            <v>9.4020100502512562</v>
          </cell>
          <cell r="CQ15">
            <v>10.204020100502513</v>
          </cell>
          <cell r="CS15">
            <v>6.7849744907744833</v>
          </cell>
          <cell r="CT15">
            <v>7.4579960873067614</v>
          </cell>
          <cell r="CV15">
            <v>8.461809045226131</v>
          </cell>
          <cell r="CW15">
            <v>9.1836180904522635</v>
          </cell>
          <cell r="CY15">
            <v>5.8906627284002697</v>
          </cell>
          <cell r="CZ15">
            <v>6.5376643522958267</v>
          </cell>
          <cell r="DB15">
            <v>8.0644140976297933</v>
          </cell>
          <cell r="DC15">
            <v>8.8004967159802394</v>
          </cell>
          <cell r="DE15">
            <v>0.4</v>
          </cell>
          <cell r="DF15">
            <v>0.5</v>
          </cell>
          <cell r="DH15">
            <v>0.2</v>
          </cell>
          <cell r="DI15">
            <v>0.2</v>
          </cell>
          <cell r="DK15">
            <v>45.174999999999997</v>
          </cell>
          <cell r="DL15">
            <v>47.265000000000001</v>
          </cell>
          <cell r="DN15">
            <v>32.955248091603053</v>
          </cell>
          <cell r="DO15">
            <v>35.80353053435114</v>
          </cell>
          <cell r="DQ15">
            <v>40.657499999999999</v>
          </cell>
          <cell r="DR15">
            <v>42.538499999999999</v>
          </cell>
          <cell r="DT15">
            <v>28.847380407124682</v>
          </cell>
          <cell r="DU15">
            <v>32.211546819338416</v>
          </cell>
          <cell r="DW15">
            <v>38.929349024597116</v>
          </cell>
          <cell r="DX15">
            <v>41.406915606446134</v>
          </cell>
          <cell r="DZ15">
            <v>9.0804020100502516</v>
          </cell>
          <cell r="EA15">
            <v>9.5005025125628144</v>
          </cell>
          <cell r="EC15">
            <v>6.624170470673981</v>
          </cell>
          <cell r="ED15">
            <v>7.196689554643446</v>
          </cell>
          <cell r="EF15">
            <v>8.1723618090452259</v>
          </cell>
          <cell r="EG15">
            <v>8.5504522613065337</v>
          </cell>
          <cell r="EI15">
            <v>5.7984684235426496</v>
          </cell>
          <cell r="EJ15">
            <v>6.4746827777564659</v>
          </cell>
          <cell r="EL15">
            <v>7.8249947788134913</v>
          </cell>
          <cell r="EM15">
            <v>8.3229981118484702</v>
          </cell>
          <cell r="EO15">
            <v>1.75</v>
          </cell>
          <cell r="EP15">
            <v>4</v>
          </cell>
          <cell r="ER15">
            <v>0.5</v>
          </cell>
          <cell r="ES15">
            <v>0.5</v>
          </cell>
          <cell r="EU15">
            <v>46.524999999999999</v>
          </cell>
          <cell r="EV15">
            <v>50.765000000000001</v>
          </cell>
          <cell r="EX15">
            <v>33.25524809160305</v>
          </cell>
          <cell r="EY15">
            <v>36.103530534351137</v>
          </cell>
          <cell r="FA15">
            <v>41.872500000000002</v>
          </cell>
          <cell r="FB15">
            <v>45.688500000000005</v>
          </cell>
          <cell r="FD15">
            <v>28.659380407124672</v>
          </cell>
          <cell r="FE15">
            <v>30.991546819338403</v>
          </cell>
          <cell r="FG15">
            <v>39.742682357930448</v>
          </cell>
          <cell r="FH15">
            <v>43.271360050890578</v>
          </cell>
          <cell r="FJ15">
            <v>9.3517587939698501</v>
          </cell>
          <cell r="FK15">
            <v>10.204020100502513</v>
          </cell>
          <cell r="FM15">
            <v>6.6844719782116693</v>
          </cell>
          <cell r="FN15">
            <v>7.2569910621811333</v>
          </cell>
          <cell r="FP15">
            <v>8.4165829145728654</v>
          </cell>
          <cell r="FQ15">
            <v>9.1836180904522635</v>
          </cell>
          <cell r="FS15">
            <v>5.7606794788190303</v>
          </cell>
          <cell r="FT15">
            <v>6.2294566471031967</v>
          </cell>
          <cell r="FV15">
            <v>7.9884788659156687</v>
          </cell>
          <cell r="FW15">
            <v>8.6977608142493636</v>
          </cell>
          <cell r="GA15">
            <v>48.774999999999999</v>
          </cell>
          <cell r="GB15">
            <v>28.34604707379134</v>
          </cell>
          <cell r="GC15">
            <v>43.897500000000001</v>
          </cell>
          <cell r="GE15">
            <v>46.774999999999999</v>
          </cell>
          <cell r="GF15">
            <v>29.306047073791341</v>
          </cell>
          <cell r="GG15">
            <v>42.097499999999997</v>
          </cell>
          <cell r="GI15">
            <v>45.174999999999997</v>
          </cell>
          <cell r="GJ15">
            <v>28.847380407124682</v>
          </cell>
          <cell r="GK15">
            <v>40.657499999999999</v>
          </cell>
          <cell r="GM15">
            <v>46.524999999999999</v>
          </cell>
          <cell r="GN15">
            <v>28.659380407124672</v>
          </cell>
          <cell r="GO15">
            <v>41.872500000000002</v>
          </cell>
          <cell r="GQ15">
            <v>51.765000000000001</v>
          </cell>
          <cell r="GR15">
            <v>32.811546819338403</v>
          </cell>
          <cell r="GS15">
            <v>46.588500000000003</v>
          </cell>
          <cell r="GU15">
            <v>50.765000000000001</v>
          </cell>
          <cell r="GV15">
            <v>32.524880152671734</v>
          </cell>
          <cell r="GW15">
            <v>45.688500000000005</v>
          </cell>
          <cell r="GY15">
            <v>47.265000000000001</v>
          </cell>
          <cell r="GZ15">
            <v>32.211546819338416</v>
          </cell>
          <cell r="HA15">
            <v>42.538499999999999</v>
          </cell>
          <cell r="HC15">
            <v>50.765000000000001</v>
          </cell>
          <cell r="HD15">
            <v>30.991546819338403</v>
          </cell>
          <cell r="HE15">
            <v>45.688500000000005</v>
          </cell>
          <cell r="HG15">
            <v>50.269999999999996</v>
          </cell>
          <cell r="HH15">
            <v>30.578796946564871</v>
          </cell>
          <cell r="HI15">
            <v>45.243000000000002</v>
          </cell>
          <cell r="HK15">
            <v>48.769999999999996</v>
          </cell>
          <cell r="HL15">
            <v>30.915463613231537</v>
          </cell>
          <cell r="HM15">
            <v>43.893000000000001</v>
          </cell>
          <cell r="HO15">
            <v>46.22</v>
          </cell>
          <cell r="HP15">
            <v>30.529463613231549</v>
          </cell>
          <cell r="HQ15">
            <v>41.597999999999999</v>
          </cell>
          <cell r="HS15">
            <v>48.644999999999996</v>
          </cell>
          <cell r="HT15">
            <v>29.825463613231538</v>
          </cell>
          <cell r="HU15">
            <v>43.780500000000004</v>
          </cell>
        </row>
        <row r="16">
          <cell r="A16">
            <v>38169</v>
          </cell>
          <cell r="B16">
            <v>4.96</v>
          </cell>
          <cell r="C16">
            <v>-5.0000000000000001E-3</v>
          </cell>
          <cell r="D16">
            <v>31</v>
          </cell>
          <cell r="E16">
            <v>21</v>
          </cell>
          <cell r="G16">
            <v>47.12</v>
          </cell>
          <cell r="H16">
            <v>49.6</v>
          </cell>
          <cell r="J16">
            <v>38.764595103578152</v>
          </cell>
          <cell r="K16">
            <v>39.932203389830512</v>
          </cell>
          <cell r="M16">
            <v>42.408000000000001</v>
          </cell>
          <cell r="N16">
            <v>44.64</v>
          </cell>
          <cell r="P16">
            <v>36.414011299435025</v>
          </cell>
          <cell r="Q16">
            <v>36.894915254237297</v>
          </cell>
          <cell r="S16">
            <v>42.53800376647834</v>
          </cell>
          <cell r="T16">
            <v>44.29830508474577</v>
          </cell>
          <cell r="V16">
            <v>9.5</v>
          </cell>
          <cell r="W16">
            <v>10</v>
          </cell>
          <cell r="Y16">
            <v>7.8154425612052734</v>
          </cell>
          <cell r="Z16">
            <v>8.0508474576271194</v>
          </cell>
          <cell r="AB16">
            <v>8.5500000000000007</v>
          </cell>
          <cell r="AC16">
            <v>9</v>
          </cell>
          <cell r="AE16">
            <v>7.3415345361764164</v>
          </cell>
          <cell r="AF16">
            <v>7.4384909786768745</v>
          </cell>
          <cell r="AH16">
            <v>8.5762104367899887</v>
          </cell>
          <cell r="AI16">
            <v>8.9311098961180981</v>
          </cell>
          <cell r="AK16">
            <v>4.5</v>
          </cell>
          <cell r="AL16">
            <v>6</v>
          </cell>
          <cell r="AN16">
            <v>1</v>
          </cell>
          <cell r="AO16">
            <v>2</v>
          </cell>
          <cell r="AQ16">
            <v>51.62</v>
          </cell>
          <cell r="AR16">
            <v>55.6</v>
          </cell>
          <cell r="AT16">
            <v>39.764595103578152</v>
          </cell>
          <cell r="AU16">
            <v>41.932203389830512</v>
          </cell>
          <cell r="AW16">
            <v>46.457999999999998</v>
          </cell>
          <cell r="AX16">
            <v>50.04</v>
          </cell>
          <cell r="AZ16">
            <v>35.44626936395116</v>
          </cell>
          <cell r="BA16">
            <v>36.701366867140521</v>
          </cell>
          <cell r="BC16">
            <v>45.11864892776866</v>
          </cell>
          <cell r="BD16">
            <v>48.104756697648995</v>
          </cell>
          <cell r="BF16">
            <v>10.407258064516128</v>
          </cell>
          <cell r="BG16">
            <v>11.20967741935484</v>
          </cell>
          <cell r="BI16">
            <v>8.0170554644310794</v>
          </cell>
          <cell r="BJ16">
            <v>8.4540732640787315</v>
          </cell>
          <cell r="BL16">
            <v>9.3665322580645167</v>
          </cell>
          <cell r="BM16">
            <v>10.088709677419354</v>
          </cell>
          <cell r="BO16">
            <v>7.1464252749901531</v>
          </cell>
          <cell r="BP16">
            <v>7.3994691264396213</v>
          </cell>
          <cell r="BR16">
            <v>9.0965017999533586</v>
          </cell>
          <cell r="BS16">
            <v>9.6985396567840709</v>
          </cell>
          <cell r="BU16">
            <v>3</v>
          </cell>
          <cell r="BV16">
            <v>5</v>
          </cell>
          <cell r="BX16">
            <v>1</v>
          </cell>
          <cell r="BY16">
            <v>1.5</v>
          </cell>
          <cell r="CA16">
            <v>50.12</v>
          </cell>
          <cell r="CB16">
            <v>54.6</v>
          </cell>
          <cell r="CD16">
            <v>39.764595103578152</v>
          </cell>
          <cell r="CE16">
            <v>41.432203389830512</v>
          </cell>
          <cell r="CG16">
            <v>45.107999999999997</v>
          </cell>
          <cell r="CH16">
            <v>49.14</v>
          </cell>
          <cell r="CJ16">
            <v>36.31723710588664</v>
          </cell>
          <cell r="CK16">
            <v>36.459431383269553</v>
          </cell>
          <cell r="CM16">
            <v>44.441229572929949</v>
          </cell>
          <cell r="CN16">
            <v>47.378950246036091</v>
          </cell>
          <cell r="CP16">
            <v>10.104838709677418</v>
          </cell>
          <cell r="CQ16">
            <v>11.008064516129032</v>
          </cell>
          <cell r="CS16">
            <v>8.0170554644310794</v>
          </cell>
          <cell r="CT16">
            <v>8.3532668124658294</v>
          </cell>
          <cell r="CV16">
            <v>9.0943548387096769</v>
          </cell>
          <cell r="CW16">
            <v>9.9072580645161299</v>
          </cell>
          <cell r="CY16">
            <v>7.3220236100577907</v>
          </cell>
          <cell r="CZ16">
            <v>7.3506918111430553</v>
          </cell>
          <cell r="DB16">
            <v>8.9599253171229734</v>
          </cell>
          <cell r="DC16">
            <v>9.5522077108943737</v>
          </cell>
          <cell r="DE16">
            <v>0.4</v>
          </cell>
          <cell r="DF16">
            <v>0.5</v>
          </cell>
          <cell r="DH16">
            <v>0.2</v>
          </cell>
          <cell r="DI16">
            <v>0.2</v>
          </cell>
          <cell r="DK16">
            <v>47.519999999999996</v>
          </cell>
          <cell r="DL16">
            <v>50.1</v>
          </cell>
          <cell r="DN16">
            <v>38.964595103578155</v>
          </cell>
          <cell r="DO16">
            <v>40.132203389830515</v>
          </cell>
          <cell r="DQ16">
            <v>42.768000000000001</v>
          </cell>
          <cell r="DR16">
            <v>45.09</v>
          </cell>
          <cell r="DT16">
            <v>36.510785492983416</v>
          </cell>
          <cell r="DU16">
            <v>36.933624931656652</v>
          </cell>
          <cell r="DW16">
            <v>42.8283263471235</v>
          </cell>
          <cell r="DX16">
            <v>44.633788955713506</v>
          </cell>
          <cell r="DZ16">
            <v>9.5806451612903221</v>
          </cell>
          <cell r="EA16">
            <v>10.100806451612904</v>
          </cell>
          <cell r="EC16">
            <v>7.8557651418504344</v>
          </cell>
          <cell r="ED16">
            <v>8.0911700382722813</v>
          </cell>
          <cell r="EF16">
            <v>8.6225806451612907</v>
          </cell>
          <cell r="EG16">
            <v>9.0907258064516139</v>
          </cell>
          <cell r="EI16">
            <v>7.3610454622950439</v>
          </cell>
          <cell r="EJ16">
            <v>7.4462953491243251</v>
          </cell>
          <cell r="EL16">
            <v>8.6347432151458676</v>
          </cell>
          <cell r="EM16">
            <v>8.9987477733293364</v>
          </cell>
          <cell r="EO16">
            <v>2.75</v>
          </cell>
          <cell r="EP16">
            <v>5</v>
          </cell>
          <cell r="ER16">
            <v>0.5</v>
          </cell>
          <cell r="ES16">
            <v>0.5</v>
          </cell>
          <cell r="EU16">
            <v>49.87</v>
          </cell>
          <cell r="EV16">
            <v>54.6</v>
          </cell>
          <cell r="EX16">
            <v>39.264595103578152</v>
          </cell>
          <cell r="EY16">
            <v>40.432203389830512</v>
          </cell>
          <cell r="FA16">
            <v>44.882999999999996</v>
          </cell>
          <cell r="FB16">
            <v>49.14</v>
          </cell>
          <cell r="FD16">
            <v>35.639817751047936</v>
          </cell>
          <cell r="FE16">
            <v>34.814270092946977</v>
          </cell>
          <cell r="FG16">
            <v>44.054132798736404</v>
          </cell>
          <cell r="FH16">
            <v>46.830563149261899</v>
          </cell>
          <cell r="FJ16">
            <v>10.054435483870968</v>
          </cell>
          <cell r="FK16">
            <v>11.008064516129032</v>
          </cell>
          <cell r="FM16">
            <v>7.9162490128181755</v>
          </cell>
          <cell r="FN16">
            <v>8.1516539092400233</v>
          </cell>
          <cell r="FP16">
            <v>9.0489919354838708</v>
          </cell>
          <cell r="FQ16">
            <v>9.9072580645161299</v>
          </cell>
          <cell r="FS16">
            <v>7.1854471272274063</v>
          </cell>
          <cell r="FT16">
            <v>7.0190060671264067</v>
          </cell>
          <cell r="FV16">
            <v>8.8818816126484688</v>
          </cell>
          <cell r="FW16">
            <v>9.4416457962221578</v>
          </cell>
          <cell r="GA16">
            <v>51.62</v>
          </cell>
          <cell r="GB16">
            <v>35.44626936395116</v>
          </cell>
          <cell r="GC16">
            <v>46.457999999999998</v>
          </cell>
          <cell r="GE16">
            <v>50.12</v>
          </cell>
          <cell r="GF16">
            <v>36.31723710588664</v>
          </cell>
          <cell r="GG16">
            <v>45.107999999999997</v>
          </cell>
          <cell r="GI16">
            <v>47.519999999999996</v>
          </cell>
          <cell r="GJ16">
            <v>36.510785492983416</v>
          </cell>
          <cell r="GK16">
            <v>42.768000000000001</v>
          </cell>
          <cell r="GM16">
            <v>49.87</v>
          </cell>
          <cell r="GN16">
            <v>35.639817751047936</v>
          </cell>
          <cell r="GO16">
            <v>44.882999999999996</v>
          </cell>
          <cell r="GQ16">
            <v>55.6</v>
          </cell>
          <cell r="GR16">
            <v>36.701366867140521</v>
          </cell>
          <cell r="GS16">
            <v>50.04</v>
          </cell>
          <cell r="GU16">
            <v>54.6</v>
          </cell>
          <cell r="GV16">
            <v>36.459431383269553</v>
          </cell>
          <cell r="GW16">
            <v>49.14</v>
          </cell>
          <cell r="GY16">
            <v>50.1</v>
          </cell>
          <cell r="GZ16">
            <v>36.933624931656652</v>
          </cell>
          <cell r="HA16">
            <v>45.09</v>
          </cell>
          <cell r="HC16">
            <v>54.6</v>
          </cell>
          <cell r="HD16">
            <v>34.814270092946977</v>
          </cell>
          <cell r="HE16">
            <v>49.14</v>
          </cell>
          <cell r="HG16">
            <v>53.61</v>
          </cell>
          <cell r="HH16">
            <v>36.073818115545841</v>
          </cell>
          <cell r="HI16">
            <v>48.248999999999995</v>
          </cell>
          <cell r="HK16">
            <v>52.36</v>
          </cell>
          <cell r="HL16">
            <v>36.388334244578097</v>
          </cell>
          <cell r="HM16">
            <v>47.123999999999995</v>
          </cell>
          <cell r="HO16">
            <v>48.81</v>
          </cell>
          <cell r="HP16">
            <v>36.722205212320034</v>
          </cell>
          <cell r="HQ16">
            <v>43.929000000000002</v>
          </cell>
          <cell r="HS16">
            <v>52.234999999999999</v>
          </cell>
          <cell r="HT16">
            <v>35.227043921997456</v>
          </cell>
          <cell r="HU16">
            <v>47.011499999999998</v>
          </cell>
        </row>
        <row r="17">
          <cell r="A17">
            <v>38200</v>
          </cell>
          <cell r="B17">
            <v>4.9649999999999999</v>
          </cell>
          <cell r="C17">
            <v>0</v>
          </cell>
          <cell r="D17">
            <v>31</v>
          </cell>
          <cell r="E17">
            <v>22</v>
          </cell>
          <cell r="G17">
            <v>47.167499999999997</v>
          </cell>
          <cell r="H17">
            <v>49.65</v>
          </cell>
          <cell r="J17">
            <v>38.513551401869158</v>
          </cell>
          <cell r="K17">
            <v>39.673598130841121</v>
          </cell>
          <cell r="M17">
            <v>42.450749999999999</v>
          </cell>
          <cell r="N17">
            <v>44.685000000000002</v>
          </cell>
          <cell r="P17">
            <v>36.227436086825449</v>
          </cell>
          <cell r="Q17">
            <v>36.76375188423274</v>
          </cell>
          <cell r="S17">
            <v>42.607892674103105</v>
          </cell>
          <cell r="T17">
            <v>44.393616219475426</v>
          </cell>
          <cell r="V17">
            <v>9.5</v>
          </cell>
          <cell r="W17">
            <v>10</v>
          </cell>
          <cell r="Y17">
            <v>7.7570093457943932</v>
          </cell>
          <cell r="Z17">
            <v>7.990654205607477</v>
          </cell>
          <cell r="AB17">
            <v>8.5500000000000007</v>
          </cell>
          <cell r="AC17">
            <v>9</v>
          </cell>
          <cell r="AE17">
            <v>7.2965631594814599</v>
          </cell>
          <cell r="AF17">
            <v>7.4045824540247214</v>
          </cell>
          <cell r="AH17">
            <v>8.581650085418552</v>
          </cell>
          <cell r="AI17">
            <v>8.9413124309114664</v>
          </cell>
          <cell r="AK17">
            <v>4.5</v>
          </cell>
          <cell r="AL17">
            <v>6</v>
          </cell>
          <cell r="AN17">
            <v>1</v>
          </cell>
          <cell r="AO17">
            <v>2</v>
          </cell>
          <cell r="AQ17">
            <v>51.667499999999997</v>
          </cell>
          <cell r="AR17">
            <v>55.65</v>
          </cell>
          <cell r="AT17">
            <v>39.513551401869158</v>
          </cell>
          <cell r="AU17">
            <v>41.673598130841121</v>
          </cell>
          <cell r="AW17">
            <v>46.500749999999996</v>
          </cell>
          <cell r="AX17">
            <v>50.085000000000001</v>
          </cell>
          <cell r="AZ17">
            <v>35.456468344889963</v>
          </cell>
          <cell r="BA17">
            <v>36.789558335845641</v>
          </cell>
          <cell r="BC17">
            <v>45.263806652597729</v>
          </cell>
          <cell r="BD17">
            <v>48.286089337754994</v>
          </cell>
          <cell r="BF17">
            <v>10.406344410876132</v>
          </cell>
          <cell r="BG17">
            <v>11.208459214501511</v>
          </cell>
          <cell r="BI17">
            <v>7.9584192148779778</v>
          </cell>
          <cell r="BJ17">
            <v>8.3934739437746462</v>
          </cell>
          <cell r="BL17">
            <v>9.3657099697885187</v>
          </cell>
          <cell r="BM17">
            <v>10.08761329305136</v>
          </cell>
          <cell r="BO17">
            <v>7.1412826475105664</v>
          </cell>
          <cell r="BP17">
            <v>7.4097801280655871</v>
          </cell>
          <cell r="BR17">
            <v>9.1165773721244179</v>
          </cell>
          <cell r="BS17">
            <v>9.7252949320755278</v>
          </cell>
          <cell r="BU17">
            <v>3</v>
          </cell>
          <cell r="BV17">
            <v>5</v>
          </cell>
          <cell r="BX17">
            <v>1</v>
          </cell>
          <cell r="BY17">
            <v>1.5</v>
          </cell>
          <cell r="CA17">
            <v>50.167499999999997</v>
          </cell>
          <cell r="CB17">
            <v>54.65</v>
          </cell>
          <cell r="CD17">
            <v>39.513551401869158</v>
          </cell>
          <cell r="CE17">
            <v>41.173598130841121</v>
          </cell>
          <cell r="CG17">
            <v>45.150749999999995</v>
          </cell>
          <cell r="CH17">
            <v>49.185000000000002</v>
          </cell>
          <cell r="CJ17">
            <v>36.240339312631903</v>
          </cell>
          <cell r="CK17">
            <v>36.521816400361772</v>
          </cell>
          <cell r="CM17">
            <v>44.554129233242897</v>
          </cell>
          <cell r="CN17">
            <v>47.54953019797005</v>
          </cell>
          <cell r="CP17">
            <v>10.104229607250755</v>
          </cell>
          <cell r="CQ17">
            <v>11.007049345417926</v>
          </cell>
          <cell r="CS17">
            <v>7.9584192148779778</v>
          </cell>
          <cell r="CT17">
            <v>8.2927690092328543</v>
          </cell>
          <cell r="CV17">
            <v>9.0938066465256782</v>
          </cell>
          <cell r="CW17">
            <v>9.9063444108761338</v>
          </cell>
          <cell r="CY17">
            <v>7.2991619965018941</v>
          </cell>
          <cell r="CZ17">
            <v>7.3558542598915961</v>
          </cell>
          <cell r="DB17">
            <v>8.9736413360005844</v>
          </cell>
          <cell r="DC17">
            <v>9.5769446521591242</v>
          </cell>
          <cell r="DE17">
            <v>0.4</v>
          </cell>
          <cell r="DF17">
            <v>0.5</v>
          </cell>
          <cell r="DH17">
            <v>0.2</v>
          </cell>
          <cell r="DI17">
            <v>0.2</v>
          </cell>
          <cell r="DK17">
            <v>47.567499999999995</v>
          </cell>
          <cell r="DL17">
            <v>50.15</v>
          </cell>
          <cell r="DN17">
            <v>38.713551401869161</v>
          </cell>
          <cell r="DO17">
            <v>39.873598130841124</v>
          </cell>
          <cell r="DQ17">
            <v>42.810749999999999</v>
          </cell>
          <cell r="DR17">
            <v>45.134999999999998</v>
          </cell>
          <cell r="DT17">
            <v>36.334532861018999</v>
          </cell>
          <cell r="DU17">
            <v>36.818590593910166</v>
          </cell>
          <cell r="DW17">
            <v>42.902516330017086</v>
          </cell>
          <cell r="DX17">
            <v>44.735551703346395</v>
          </cell>
          <cell r="DZ17">
            <v>9.5805639476334328</v>
          </cell>
          <cell r="EA17">
            <v>10.100704934541792</v>
          </cell>
          <cell r="EC17">
            <v>7.7972913196111104</v>
          </cell>
          <cell r="ED17">
            <v>8.0309361794241951</v>
          </cell>
          <cell r="EF17">
            <v>8.6225075528700899</v>
          </cell>
          <cell r="EG17">
            <v>9.0906344410876123</v>
          </cell>
          <cell r="EI17">
            <v>7.3181335067510576</v>
          </cell>
          <cell r="EJ17">
            <v>7.4156275113615644</v>
          </cell>
          <cell r="EL17">
            <v>8.6409901973851131</v>
          </cell>
          <cell r="EM17">
            <v>9.0101816119529499</v>
          </cell>
          <cell r="EO17">
            <v>2.75</v>
          </cell>
          <cell r="EP17">
            <v>5</v>
          </cell>
          <cell r="ER17">
            <v>0.5</v>
          </cell>
          <cell r="ES17">
            <v>0.5</v>
          </cell>
          <cell r="EU17">
            <v>49.917499999999997</v>
          </cell>
          <cell r="EV17">
            <v>54.65</v>
          </cell>
          <cell r="EX17">
            <v>39.013551401869158</v>
          </cell>
          <cell r="EY17">
            <v>40.173598130841121</v>
          </cell>
          <cell r="FA17">
            <v>44.925750000000001</v>
          </cell>
          <cell r="FB17">
            <v>49.185000000000002</v>
          </cell>
          <cell r="FD17">
            <v>35.580661893277053</v>
          </cell>
          <cell r="FE17">
            <v>34.941171239071451</v>
          </cell>
          <cell r="FG17">
            <v>44.172408803135369</v>
          </cell>
          <cell r="FH17">
            <v>47.022648477539946</v>
          </cell>
          <cell r="FJ17">
            <v>10.053877139979859</v>
          </cell>
          <cell r="FK17">
            <v>11.007049345417926</v>
          </cell>
          <cell r="FM17">
            <v>7.857714280336185</v>
          </cell>
          <cell r="FN17">
            <v>8.0913591401492688</v>
          </cell>
          <cell r="FP17">
            <v>9.0484894259818738</v>
          </cell>
          <cell r="FQ17">
            <v>9.9063444108761338</v>
          </cell>
          <cell r="FS17">
            <v>7.1662964538322367</v>
          </cell>
          <cell r="FT17">
            <v>7.0374967248885101</v>
          </cell>
          <cell r="FV17">
            <v>8.8967590741460967</v>
          </cell>
          <cell r="FW17">
            <v>9.4708254738247621</v>
          </cell>
          <cell r="GA17">
            <v>51.667499999999997</v>
          </cell>
          <cell r="GB17">
            <v>35.456468344889963</v>
          </cell>
          <cell r="GC17">
            <v>46.500749999999996</v>
          </cell>
          <cell r="GE17">
            <v>50.167499999999997</v>
          </cell>
          <cell r="GF17">
            <v>36.240339312631903</v>
          </cell>
          <cell r="GG17">
            <v>45.150749999999995</v>
          </cell>
          <cell r="GI17">
            <v>47.567499999999995</v>
          </cell>
          <cell r="GJ17">
            <v>36.334532861018999</v>
          </cell>
          <cell r="GK17">
            <v>42.810749999999999</v>
          </cell>
          <cell r="GM17">
            <v>49.917499999999997</v>
          </cell>
          <cell r="GN17">
            <v>35.580661893277053</v>
          </cell>
          <cell r="GO17">
            <v>44.925750000000001</v>
          </cell>
          <cell r="GQ17">
            <v>55.65</v>
          </cell>
          <cell r="GR17">
            <v>36.789558335845641</v>
          </cell>
          <cell r="GS17">
            <v>50.085000000000001</v>
          </cell>
          <cell r="GU17">
            <v>54.65</v>
          </cell>
          <cell r="GV17">
            <v>36.521816400361772</v>
          </cell>
          <cell r="GW17">
            <v>49.185000000000002</v>
          </cell>
          <cell r="GY17">
            <v>50.15</v>
          </cell>
          <cell r="GZ17">
            <v>36.818590593910166</v>
          </cell>
          <cell r="HA17">
            <v>45.134999999999998</v>
          </cell>
          <cell r="HC17">
            <v>54.65</v>
          </cell>
          <cell r="HD17">
            <v>34.941171239071451</v>
          </cell>
          <cell r="HE17">
            <v>49.185000000000002</v>
          </cell>
          <cell r="HG17">
            <v>53.658749999999998</v>
          </cell>
          <cell r="HH17">
            <v>36.123013340367805</v>
          </cell>
          <cell r="HI17">
            <v>48.292874999999995</v>
          </cell>
          <cell r="HK17">
            <v>52.408749999999998</v>
          </cell>
          <cell r="HL17">
            <v>36.381077856496837</v>
          </cell>
          <cell r="HM17">
            <v>47.167874999999995</v>
          </cell>
          <cell r="HO17">
            <v>48.858750000000001</v>
          </cell>
          <cell r="HP17">
            <v>36.576561727464579</v>
          </cell>
          <cell r="HQ17">
            <v>43.972875000000002</v>
          </cell>
          <cell r="HS17">
            <v>52.283749999999998</v>
          </cell>
          <cell r="HT17">
            <v>35.260916566174252</v>
          </cell>
          <cell r="HU17">
            <v>47.055374999999998</v>
          </cell>
        </row>
        <row r="18">
          <cell r="A18">
            <v>38231</v>
          </cell>
          <cell r="B18">
            <v>4.95</v>
          </cell>
          <cell r="C18">
            <v>0.02</v>
          </cell>
          <cell r="D18">
            <v>30</v>
          </cell>
          <cell r="E18">
            <v>21</v>
          </cell>
          <cell r="G18">
            <v>43.56</v>
          </cell>
          <cell r="H18">
            <v>45.045000000000002</v>
          </cell>
          <cell r="J18">
            <v>33.433395872420263</v>
          </cell>
          <cell r="K18">
            <v>36.219512195121951</v>
          </cell>
          <cell r="M18">
            <v>39.204000000000001</v>
          </cell>
          <cell r="N18">
            <v>40.540500000000002</v>
          </cell>
          <cell r="P18">
            <v>29.971033395872421</v>
          </cell>
          <cell r="Q18">
            <v>33.626919512195123</v>
          </cell>
          <cell r="S18">
            <v>38.159144465290801</v>
          </cell>
          <cell r="T18">
            <v>40.338073170731704</v>
          </cell>
          <cell r="V18">
            <v>8.8000000000000007</v>
          </cell>
          <cell r="W18">
            <v>9.1</v>
          </cell>
          <cell r="Y18">
            <v>6.7542213883677293</v>
          </cell>
          <cell r="Z18">
            <v>7.3170731707317076</v>
          </cell>
          <cell r="AB18">
            <v>7.92</v>
          </cell>
          <cell r="AC18">
            <v>8.19</v>
          </cell>
          <cell r="AE18">
            <v>6.0547542213883681</v>
          </cell>
          <cell r="AF18">
            <v>6.7933170731707317</v>
          </cell>
          <cell r="AH18">
            <v>7.7089180737961209</v>
          </cell>
          <cell r="AI18">
            <v>8.14910569105691</v>
          </cell>
          <cell r="AK18">
            <v>4.5</v>
          </cell>
          <cell r="AL18">
            <v>5</v>
          </cell>
          <cell r="AN18">
            <v>1</v>
          </cell>
          <cell r="AO18">
            <v>2</v>
          </cell>
          <cell r="AQ18">
            <v>48.06</v>
          </cell>
          <cell r="AR18">
            <v>50.045000000000002</v>
          </cell>
          <cell r="AT18">
            <v>34.433395872420263</v>
          </cell>
          <cell r="AU18">
            <v>38.219512195121951</v>
          </cell>
          <cell r="AW18">
            <v>43.254000000000005</v>
          </cell>
          <cell r="AX18">
            <v>45.040500000000002</v>
          </cell>
          <cell r="AZ18">
            <v>29.141033395872416</v>
          </cell>
          <cell r="BA18">
            <v>34.126919512195123</v>
          </cell>
          <cell r="BC18">
            <v>40.792477798624141</v>
          </cell>
          <cell r="BD18">
            <v>43.738073170731703</v>
          </cell>
          <cell r="BF18">
            <v>9.709090909090909</v>
          </cell>
          <cell r="BG18">
            <v>10.11010101010101</v>
          </cell>
          <cell r="BI18">
            <v>6.9562415903879318</v>
          </cell>
          <cell r="BJ18">
            <v>7.7211135747721107</v>
          </cell>
          <cell r="BL18">
            <v>8.7381818181818183</v>
          </cell>
          <cell r="BM18">
            <v>9.0990909090909096</v>
          </cell>
          <cell r="BO18">
            <v>5.8870774537115986</v>
          </cell>
          <cell r="BP18">
            <v>6.894327174180833</v>
          </cell>
          <cell r="BR18">
            <v>8.2409046057826547</v>
          </cell>
          <cell r="BS18">
            <v>8.8359743779255968</v>
          </cell>
          <cell r="BU18">
            <v>3</v>
          </cell>
          <cell r="BV18">
            <v>4</v>
          </cell>
          <cell r="BX18">
            <v>1</v>
          </cell>
          <cell r="BY18">
            <v>1.5</v>
          </cell>
          <cell r="CA18">
            <v>46.56</v>
          </cell>
          <cell r="CB18">
            <v>49.045000000000002</v>
          </cell>
          <cell r="CD18">
            <v>34.433395872420263</v>
          </cell>
          <cell r="CE18">
            <v>37.719512195121951</v>
          </cell>
          <cell r="CG18">
            <v>41.904000000000003</v>
          </cell>
          <cell r="CH18">
            <v>44.140500000000003</v>
          </cell>
          <cell r="CJ18">
            <v>29.951033395872418</v>
          </cell>
          <cell r="CK18">
            <v>33.866919512195118</v>
          </cell>
          <cell r="CM18">
            <v>40.092477798624138</v>
          </cell>
          <cell r="CN18">
            <v>43.004739837398375</v>
          </cell>
          <cell r="CP18">
            <v>9.4060606060606062</v>
          </cell>
          <cell r="CQ18">
            <v>9.9080808080808076</v>
          </cell>
          <cell r="CS18">
            <v>6.9562415903879318</v>
          </cell>
          <cell r="CT18">
            <v>7.6201034737620104</v>
          </cell>
          <cell r="CV18">
            <v>8.4654545454545467</v>
          </cell>
          <cell r="CW18">
            <v>8.9172727272727279</v>
          </cell>
          <cell r="CY18">
            <v>6.0507138173479627</v>
          </cell>
          <cell r="CZ18">
            <v>6.8418019216555788</v>
          </cell>
          <cell r="DB18">
            <v>8.0994904643685128</v>
          </cell>
          <cell r="DC18">
            <v>8.6878262297774498</v>
          </cell>
          <cell r="DE18">
            <v>0.4</v>
          </cell>
          <cell r="DF18">
            <v>0.5</v>
          </cell>
          <cell r="DH18">
            <v>0.2</v>
          </cell>
          <cell r="DI18">
            <v>0.2</v>
          </cell>
          <cell r="DK18">
            <v>43.96</v>
          </cell>
          <cell r="DL18">
            <v>45.545000000000002</v>
          </cell>
          <cell r="DN18">
            <v>33.633395872420266</v>
          </cell>
          <cell r="DO18">
            <v>36.419512195121953</v>
          </cell>
          <cell r="DQ18">
            <v>39.564</v>
          </cell>
          <cell r="DR18">
            <v>40.990500000000004</v>
          </cell>
          <cell r="DT18">
            <v>30.075033395872424</v>
          </cell>
          <cell r="DU18">
            <v>33.67691951219512</v>
          </cell>
          <cell r="DW18">
            <v>38.452477798624145</v>
          </cell>
          <cell r="DX18">
            <v>40.678073170731707</v>
          </cell>
          <cell r="DZ18">
            <v>8.8808080808080803</v>
          </cell>
          <cell r="EA18">
            <v>9.2010101010101017</v>
          </cell>
          <cell r="EC18">
            <v>6.7946254287717709</v>
          </cell>
          <cell r="ED18">
            <v>7.3574772111357483</v>
          </cell>
          <cell r="EF18">
            <v>7.9927272727272722</v>
          </cell>
          <cell r="EG18">
            <v>8.2809090909090912</v>
          </cell>
          <cell r="EI18">
            <v>6.0757643223984692</v>
          </cell>
          <cell r="EJ18">
            <v>6.8034180832717412</v>
          </cell>
          <cell r="EL18">
            <v>7.7681773330553821</v>
          </cell>
          <cell r="EM18">
            <v>8.2177925597437795</v>
          </cell>
          <cell r="EO18">
            <v>2.75</v>
          </cell>
          <cell r="EP18">
            <v>4</v>
          </cell>
          <cell r="ER18">
            <v>0.5</v>
          </cell>
          <cell r="ES18">
            <v>0.5</v>
          </cell>
          <cell r="EU18">
            <v>46.31</v>
          </cell>
          <cell r="EV18">
            <v>49.045000000000002</v>
          </cell>
          <cell r="EX18">
            <v>33.933395872420263</v>
          </cell>
          <cell r="EY18">
            <v>36.719512195121951</v>
          </cell>
          <cell r="FA18">
            <v>41.679000000000002</v>
          </cell>
          <cell r="FB18">
            <v>44.140500000000003</v>
          </cell>
          <cell r="FD18">
            <v>29.286033395872423</v>
          </cell>
          <cell r="FE18">
            <v>32.266919512195123</v>
          </cell>
          <cell r="FG18">
            <v>39.709144465290805</v>
          </cell>
          <cell r="FH18">
            <v>42.471406504065037</v>
          </cell>
          <cell r="FJ18">
            <v>9.3555555555555561</v>
          </cell>
          <cell r="FK18">
            <v>9.9080808080808076</v>
          </cell>
          <cell r="FM18">
            <v>6.8552314893778306</v>
          </cell>
          <cell r="FN18">
            <v>7.4180832717418079</v>
          </cell>
          <cell r="FP18">
            <v>8.42</v>
          </cell>
          <cell r="FQ18">
            <v>8.9172727272727279</v>
          </cell>
          <cell r="FS18">
            <v>5.91637038300453</v>
          </cell>
          <cell r="FT18">
            <v>6.518569598423257</v>
          </cell>
          <cell r="FV18">
            <v>8.022049386927435</v>
          </cell>
          <cell r="FW18">
            <v>8.5800821220333408</v>
          </cell>
          <cell r="GA18">
            <v>48.06</v>
          </cell>
          <cell r="GB18">
            <v>29.141033395872416</v>
          </cell>
          <cell r="GC18">
            <v>43.254000000000005</v>
          </cell>
          <cell r="GE18">
            <v>46.56</v>
          </cell>
          <cell r="GF18">
            <v>29.951033395872418</v>
          </cell>
          <cell r="GG18">
            <v>41.904000000000003</v>
          </cell>
          <cell r="GI18">
            <v>43.96</v>
          </cell>
          <cell r="GJ18">
            <v>30.075033395872424</v>
          </cell>
          <cell r="GK18">
            <v>39.564</v>
          </cell>
          <cell r="GM18">
            <v>46.31</v>
          </cell>
          <cell r="GN18">
            <v>29.286033395872423</v>
          </cell>
          <cell r="GO18">
            <v>41.679000000000002</v>
          </cell>
          <cell r="GQ18">
            <v>50.045000000000002</v>
          </cell>
          <cell r="GR18">
            <v>34.126919512195123</v>
          </cell>
          <cell r="GS18">
            <v>45.040500000000002</v>
          </cell>
          <cell r="GU18">
            <v>49.045000000000002</v>
          </cell>
          <cell r="GV18">
            <v>33.866919512195118</v>
          </cell>
          <cell r="GW18">
            <v>44.140500000000003</v>
          </cell>
          <cell r="GY18">
            <v>45.545000000000002</v>
          </cell>
          <cell r="GZ18">
            <v>33.67691951219512</v>
          </cell>
          <cell r="HA18">
            <v>40.990500000000004</v>
          </cell>
          <cell r="HC18">
            <v>49.045000000000002</v>
          </cell>
          <cell r="HD18">
            <v>32.266919512195123</v>
          </cell>
          <cell r="HE18">
            <v>44.140500000000003</v>
          </cell>
          <cell r="HG18">
            <v>49.052500000000002</v>
          </cell>
          <cell r="HH18">
            <v>31.633976454033771</v>
          </cell>
          <cell r="HI18">
            <v>44.14725</v>
          </cell>
          <cell r="HK18">
            <v>47.802500000000002</v>
          </cell>
          <cell r="HL18">
            <v>31.90897645403377</v>
          </cell>
          <cell r="HM18">
            <v>43.02225</v>
          </cell>
          <cell r="HO18">
            <v>44.752499999999998</v>
          </cell>
          <cell r="HP18">
            <v>31.875976454033772</v>
          </cell>
          <cell r="HQ18">
            <v>40.277250000000002</v>
          </cell>
          <cell r="HS18">
            <v>47.677500000000002</v>
          </cell>
          <cell r="HT18">
            <v>30.776476454033773</v>
          </cell>
          <cell r="HU18">
            <v>42.909750000000003</v>
          </cell>
        </row>
        <row r="19">
          <cell r="A19">
            <v>38261</v>
          </cell>
          <cell r="B19">
            <v>4.9470000000000001</v>
          </cell>
          <cell r="C19">
            <v>0</v>
          </cell>
          <cell r="D19">
            <v>31</v>
          </cell>
          <cell r="E19">
            <v>21</v>
          </cell>
          <cell r="G19">
            <v>40.070700000000002</v>
          </cell>
          <cell r="H19">
            <v>41.060100000000006</v>
          </cell>
          <cell r="J19">
            <v>31.4388785046729</v>
          </cell>
          <cell r="K19">
            <v>32.825887850467289</v>
          </cell>
          <cell r="M19">
            <v>36.063630000000003</v>
          </cell>
          <cell r="N19">
            <v>36.954090000000008</v>
          </cell>
          <cell r="P19">
            <v>28.455167862526388</v>
          </cell>
          <cell r="Q19">
            <v>30.162531624962309</v>
          </cell>
          <cell r="S19">
            <v>35.337120470304498</v>
          </cell>
          <cell r="T19">
            <v>36.544564305094973</v>
          </cell>
          <cell r="V19">
            <v>8.1</v>
          </cell>
          <cell r="W19">
            <v>8.3000000000000007</v>
          </cell>
          <cell r="Y19">
            <v>6.3551401869158886</v>
          </cell>
          <cell r="Z19">
            <v>6.6355140186915893</v>
          </cell>
          <cell r="AB19">
            <v>7.2900000000000009</v>
          </cell>
          <cell r="AC19">
            <v>7.4700000000000015</v>
          </cell>
          <cell r="AE19">
            <v>5.7520048236358168</v>
          </cell>
          <cell r="AF19">
            <v>6.0971359662345481</v>
          </cell>
          <cell r="AH19">
            <v>7.1431413928248428</v>
          </cell>
          <cell r="AI19">
            <v>7.3872173650889374</v>
          </cell>
          <cell r="AK19">
            <v>3.5</v>
          </cell>
          <cell r="AL19">
            <v>5</v>
          </cell>
          <cell r="AN19">
            <v>1</v>
          </cell>
          <cell r="AO19">
            <v>1.5</v>
          </cell>
          <cell r="AQ19">
            <v>43.570700000000002</v>
          </cell>
          <cell r="AR19">
            <v>46.060100000000006</v>
          </cell>
          <cell r="AT19">
            <v>32.4388785046729</v>
          </cell>
          <cell r="AU19">
            <v>34.325887850467289</v>
          </cell>
          <cell r="AW19">
            <v>39.213630000000002</v>
          </cell>
          <cell r="AX19">
            <v>41.454090000000008</v>
          </cell>
          <cell r="AZ19">
            <v>28.068071088332839</v>
          </cell>
          <cell r="BA19">
            <v>29.727047753994569</v>
          </cell>
          <cell r="BC19">
            <v>37.466152728369011</v>
          </cell>
          <cell r="BD19">
            <v>39.625209466385293</v>
          </cell>
          <cell r="BF19">
            <v>8.8074994946432188</v>
          </cell>
          <cell r="BG19">
            <v>9.3107135637760265</v>
          </cell>
          <cell r="BI19">
            <v>6.5572828996710939</v>
          </cell>
          <cell r="BJ19">
            <v>6.938728087824396</v>
          </cell>
          <cell r="BL19">
            <v>7.9267495451788967</v>
          </cell>
          <cell r="BM19">
            <v>8.3796422073984242</v>
          </cell>
          <cell r="BO19">
            <v>5.6737560316015445</v>
          </cell>
          <cell r="BP19">
            <v>6.0091060751959908</v>
          </cell>
          <cell r="BR19">
            <v>7.5735097490133434</v>
          </cell>
          <cell r="BS19">
            <v>8.0099473350283592</v>
          </cell>
          <cell r="BU19">
            <v>3</v>
          </cell>
          <cell r="BV19">
            <v>4</v>
          </cell>
          <cell r="BX19">
            <v>1</v>
          </cell>
          <cell r="BY19">
            <v>1.5</v>
          </cell>
          <cell r="CA19">
            <v>43.070700000000002</v>
          </cell>
          <cell r="CB19">
            <v>45.060100000000006</v>
          </cell>
          <cell r="CD19">
            <v>32.4388785046729</v>
          </cell>
          <cell r="CE19">
            <v>34.325887850467289</v>
          </cell>
          <cell r="CG19">
            <v>38.763630000000006</v>
          </cell>
          <cell r="CH19">
            <v>40.554090000000009</v>
          </cell>
          <cell r="CJ19">
            <v>28.358393668977996</v>
          </cell>
          <cell r="CK19">
            <v>30.307692915284889</v>
          </cell>
          <cell r="CM19">
            <v>37.240346276756107</v>
          </cell>
          <cell r="CN19">
            <v>39.173596563159485</v>
          </cell>
          <cell r="CP19">
            <v>8.7064281382656166</v>
          </cell>
          <cell r="CQ19">
            <v>9.1085708510208221</v>
          </cell>
          <cell r="CS19">
            <v>6.5572828996710939</v>
          </cell>
          <cell r="CT19">
            <v>6.938728087824396</v>
          </cell>
          <cell r="CV19">
            <v>7.8357853244390547</v>
          </cell>
          <cell r="CW19">
            <v>8.1977137659187402</v>
          </cell>
          <cell r="CY19">
            <v>5.7324426256272476</v>
          </cell>
          <cell r="CZ19">
            <v>6.1264792632474006</v>
          </cell>
          <cell r="DB19">
            <v>7.5278646203266844</v>
          </cell>
          <cell r="DC19">
            <v>7.9186570776550402</v>
          </cell>
          <cell r="DE19">
            <v>0.4</v>
          </cell>
          <cell r="DF19">
            <v>0.5</v>
          </cell>
          <cell r="DH19">
            <v>0.2</v>
          </cell>
          <cell r="DI19">
            <v>0.2</v>
          </cell>
          <cell r="DK19">
            <v>40.470700000000001</v>
          </cell>
          <cell r="DL19">
            <v>41.560100000000006</v>
          </cell>
          <cell r="DN19">
            <v>31.638878504672899</v>
          </cell>
          <cell r="DO19">
            <v>33.025887850467292</v>
          </cell>
          <cell r="DQ19">
            <v>36.423630000000003</v>
          </cell>
          <cell r="DR19">
            <v>37.404090000000004</v>
          </cell>
          <cell r="DT19">
            <v>28.551942056074765</v>
          </cell>
          <cell r="DU19">
            <v>30.201241302381668</v>
          </cell>
          <cell r="DW19">
            <v>35.627443050949658</v>
          </cell>
          <cell r="DX19">
            <v>36.880048176062708</v>
          </cell>
          <cell r="DZ19">
            <v>8.1808570851020814</v>
          </cell>
          <cell r="EA19">
            <v>8.4010713563776029</v>
          </cell>
          <cell r="EC19">
            <v>6.3955687294669294</v>
          </cell>
          <cell r="ED19">
            <v>6.6759425612426302</v>
          </cell>
          <cell r="EF19">
            <v>7.3627713765918745</v>
          </cell>
          <cell r="EG19">
            <v>7.5609642207398426</v>
          </cell>
          <cell r="EI19">
            <v>5.7715670216443833</v>
          </cell>
          <cell r="EJ19">
            <v>6.1049608454379758</v>
          </cell>
          <cell r="EL19">
            <v>7.2018279868505477</v>
          </cell>
          <cell r="EM19">
            <v>7.4550329848519725</v>
          </cell>
          <cell r="EO19">
            <v>2.75</v>
          </cell>
          <cell r="EP19">
            <v>4</v>
          </cell>
          <cell r="ER19">
            <v>0.5</v>
          </cell>
          <cell r="ES19">
            <v>0.5</v>
          </cell>
          <cell r="EU19">
            <v>42.820700000000002</v>
          </cell>
          <cell r="EV19">
            <v>45.060100000000006</v>
          </cell>
          <cell r="EX19">
            <v>31.9388785046729</v>
          </cell>
          <cell r="EY19">
            <v>33.325887850467289</v>
          </cell>
          <cell r="FA19">
            <v>38.538630000000005</v>
          </cell>
          <cell r="FB19">
            <v>40.554090000000009</v>
          </cell>
          <cell r="FD19">
            <v>27.680974314139284</v>
          </cell>
          <cell r="FE19">
            <v>28.662531624962309</v>
          </cell>
          <cell r="FG19">
            <v>36.853249502562562</v>
          </cell>
          <cell r="FH19">
            <v>38.625209466385293</v>
          </cell>
          <cell r="FJ19">
            <v>8.6558924600768137</v>
          </cell>
          <cell r="FK19">
            <v>9.1085708510208221</v>
          </cell>
          <cell r="FM19">
            <v>6.4562115432934908</v>
          </cell>
          <cell r="FN19">
            <v>6.7365853750691915</v>
          </cell>
          <cell r="FP19">
            <v>7.7903032140691337</v>
          </cell>
          <cell r="FQ19">
            <v>8.1977137659187402</v>
          </cell>
          <cell r="FS19">
            <v>5.5955072395672696</v>
          </cell>
          <cell r="FT19">
            <v>5.7939218971017405</v>
          </cell>
          <cell r="FV19">
            <v>7.4496158282924121</v>
          </cell>
          <cell r="FW19">
            <v>7.8078046222731539</v>
          </cell>
          <cell r="GA19">
            <v>43.570700000000002</v>
          </cell>
          <cell r="GB19">
            <v>28.068071088332839</v>
          </cell>
          <cell r="GC19">
            <v>39.213630000000002</v>
          </cell>
          <cell r="GE19">
            <v>43.070700000000002</v>
          </cell>
          <cell r="GF19">
            <v>28.358393668977996</v>
          </cell>
          <cell r="GG19">
            <v>38.763630000000006</v>
          </cell>
          <cell r="GI19">
            <v>40.470700000000001</v>
          </cell>
          <cell r="GJ19">
            <v>28.551942056074765</v>
          </cell>
          <cell r="GK19">
            <v>36.423630000000003</v>
          </cell>
          <cell r="GM19">
            <v>42.820700000000002</v>
          </cell>
          <cell r="GN19">
            <v>27.680974314139284</v>
          </cell>
          <cell r="GO19">
            <v>38.538630000000005</v>
          </cell>
          <cell r="GQ19">
            <v>46.060100000000006</v>
          </cell>
          <cell r="GR19">
            <v>29.727047753994569</v>
          </cell>
          <cell r="GS19">
            <v>41.454090000000008</v>
          </cell>
          <cell r="GU19">
            <v>45.060100000000006</v>
          </cell>
          <cell r="GV19">
            <v>30.307692915284889</v>
          </cell>
          <cell r="GW19">
            <v>40.554090000000009</v>
          </cell>
          <cell r="GY19">
            <v>41.560100000000006</v>
          </cell>
          <cell r="GZ19">
            <v>30.201241302381668</v>
          </cell>
          <cell r="HA19">
            <v>37.404090000000004</v>
          </cell>
          <cell r="HC19">
            <v>45.060100000000006</v>
          </cell>
          <cell r="HD19">
            <v>28.662531624962309</v>
          </cell>
          <cell r="HE19">
            <v>40.554090000000009</v>
          </cell>
          <cell r="HG19">
            <v>44.815400000000004</v>
          </cell>
          <cell r="HH19">
            <v>28.897559421163706</v>
          </cell>
          <cell r="HI19">
            <v>40.333860000000001</v>
          </cell>
          <cell r="HK19">
            <v>44.065400000000004</v>
          </cell>
          <cell r="HL19">
            <v>29.333043292131443</v>
          </cell>
          <cell r="HM19">
            <v>39.658860000000004</v>
          </cell>
          <cell r="HO19">
            <v>41.0154</v>
          </cell>
          <cell r="HP19">
            <v>29.376591679228216</v>
          </cell>
          <cell r="HQ19">
            <v>36.91386</v>
          </cell>
          <cell r="HS19">
            <v>43.940400000000004</v>
          </cell>
          <cell r="HT19">
            <v>28.171752969550795</v>
          </cell>
          <cell r="HU19">
            <v>39.546360000000007</v>
          </cell>
        </row>
        <row r="20">
          <cell r="A20">
            <v>38292</v>
          </cell>
          <cell r="B20">
            <v>5.1120000000000001</v>
          </cell>
          <cell r="C20">
            <v>0</v>
          </cell>
          <cell r="D20">
            <v>30</v>
          </cell>
          <cell r="E20">
            <v>21</v>
          </cell>
          <cell r="G20">
            <v>41.151600000000002</v>
          </cell>
          <cell r="H20">
            <v>41.918399999999998</v>
          </cell>
          <cell r="J20">
            <v>31.77477148080439</v>
          </cell>
          <cell r="K20">
            <v>33.176599634369289</v>
          </cell>
          <cell r="M20">
            <v>37.036440000000006</v>
          </cell>
          <cell r="N20">
            <v>37.726559999999999</v>
          </cell>
          <cell r="P20">
            <v>28.617770369287019</v>
          </cell>
          <cell r="Q20">
            <v>30.44662341499086</v>
          </cell>
          <cell r="S20">
            <v>36.15062478976234</v>
          </cell>
          <cell r="T20">
            <v>37.256106471663621</v>
          </cell>
          <cell r="V20">
            <v>8.0500000000000007</v>
          </cell>
          <cell r="W20">
            <v>8.1999999999999993</v>
          </cell>
          <cell r="Y20">
            <v>6.2157221206581355</v>
          </cell>
          <cell r="Z20">
            <v>6.4899451553930536</v>
          </cell>
          <cell r="AB20">
            <v>7.245000000000001</v>
          </cell>
          <cell r="AC20">
            <v>7.38</v>
          </cell>
          <cell r="AE20">
            <v>5.5981553930530161</v>
          </cell>
          <cell r="AF20">
            <v>5.9559122486288851</v>
          </cell>
          <cell r="AH20">
            <v>7.0717184643510054</v>
          </cell>
          <cell r="AI20">
            <v>7.2879707495429615</v>
          </cell>
          <cell r="AK20">
            <v>3.5</v>
          </cell>
          <cell r="AL20">
            <v>4</v>
          </cell>
          <cell r="AN20">
            <v>1</v>
          </cell>
          <cell r="AO20">
            <v>1.5</v>
          </cell>
          <cell r="AQ20">
            <v>44.651600000000002</v>
          </cell>
          <cell r="AR20">
            <v>45.918399999999998</v>
          </cell>
          <cell r="AT20">
            <v>32.77477148080439</v>
          </cell>
          <cell r="AU20">
            <v>34.676599634369289</v>
          </cell>
          <cell r="AW20">
            <v>40.186440000000005</v>
          </cell>
          <cell r="AX20">
            <v>41.326560000000001</v>
          </cell>
          <cell r="AZ20">
            <v>28.32777036928702</v>
          </cell>
          <cell r="BA20">
            <v>30.686623414990859</v>
          </cell>
          <cell r="BC20">
            <v>38.317291456429011</v>
          </cell>
          <cell r="BD20">
            <v>39.922773138330285</v>
          </cell>
          <cell r="BF20">
            <v>8.7346635367762122</v>
          </cell>
          <cell r="BG20">
            <v>8.982472613458528</v>
          </cell>
          <cell r="BI20">
            <v>6.4113402740227681</v>
          </cell>
          <cell r="BJ20">
            <v>6.7833723854400017</v>
          </cell>
          <cell r="BL20">
            <v>7.8611971830985921</v>
          </cell>
          <cell r="BM20">
            <v>8.0842253521126768</v>
          </cell>
          <cell r="BO20">
            <v>5.5414261285772728</v>
          </cell>
          <cell r="BP20">
            <v>6.0028606054363962</v>
          </cell>
          <cell r="BR20">
            <v>7.4955577966410427</v>
          </cell>
          <cell r="BS20">
            <v>7.8096191585153143</v>
          </cell>
          <cell r="BU20">
            <v>1.5</v>
          </cell>
          <cell r="BV20">
            <v>3.75</v>
          </cell>
          <cell r="BX20">
            <v>1</v>
          </cell>
          <cell r="BY20">
            <v>1.5</v>
          </cell>
          <cell r="CA20">
            <v>42.651600000000002</v>
          </cell>
          <cell r="CB20">
            <v>45.668399999999998</v>
          </cell>
          <cell r="CD20">
            <v>32.77477148080439</v>
          </cell>
          <cell r="CE20">
            <v>34.676599634369289</v>
          </cell>
          <cell r="CG20">
            <v>38.38644</v>
          </cell>
          <cell r="CH20">
            <v>41.101559999999999</v>
          </cell>
          <cell r="CJ20">
            <v>29.407770369287025</v>
          </cell>
          <cell r="CK20">
            <v>30.82162341499086</v>
          </cell>
          <cell r="CM20">
            <v>37.383958123095674</v>
          </cell>
          <cell r="CN20">
            <v>39.806106471663618</v>
          </cell>
          <cell r="CP20">
            <v>8.3434272300469488</v>
          </cell>
          <cell r="CQ20">
            <v>8.9335680751173712</v>
          </cell>
          <cell r="CS20">
            <v>6.4113402740227681</v>
          </cell>
          <cell r="CT20">
            <v>6.7833723854400017</v>
          </cell>
          <cell r="CV20">
            <v>7.5090845070422532</v>
          </cell>
          <cell r="CW20">
            <v>8.040211267605633</v>
          </cell>
          <cell r="CY20">
            <v>5.7526937342110767</v>
          </cell>
          <cell r="CZ20">
            <v>6.0292690561406221</v>
          </cell>
          <cell r="DB20">
            <v>7.3129808535007186</v>
          </cell>
          <cell r="DC20">
            <v>7.7867970406227736</v>
          </cell>
          <cell r="DE20">
            <v>0.4</v>
          </cell>
          <cell r="DF20">
            <v>0.5</v>
          </cell>
          <cell r="DH20">
            <v>0.2</v>
          </cell>
          <cell r="DI20">
            <v>0.2</v>
          </cell>
          <cell r="DK20">
            <v>41.551600000000001</v>
          </cell>
          <cell r="DL20">
            <v>42.418399999999998</v>
          </cell>
          <cell r="DN20">
            <v>31.974771480804389</v>
          </cell>
          <cell r="DO20">
            <v>33.376599634369292</v>
          </cell>
          <cell r="DQ20">
            <v>37.396439999999998</v>
          </cell>
          <cell r="DR20">
            <v>38.176560000000002</v>
          </cell>
          <cell r="DT20">
            <v>28.721770369287022</v>
          </cell>
          <cell r="DU20">
            <v>30.496623414990871</v>
          </cell>
          <cell r="DW20">
            <v>36.443958123095669</v>
          </cell>
          <cell r="DX20">
            <v>37.596106471663624</v>
          </cell>
          <cell r="DZ20">
            <v>8.1282472613458534</v>
          </cell>
          <cell r="EA20">
            <v>8.2978090766823165</v>
          </cell>
          <cell r="EC20">
            <v>6.2548457513310618</v>
          </cell>
          <cell r="ED20">
            <v>6.52906878606598</v>
          </cell>
          <cell r="EF20">
            <v>7.3154225352112672</v>
          </cell>
          <cell r="EG20">
            <v>7.4680281690140848</v>
          </cell>
          <cell r="EI20">
            <v>5.6184996810029384</v>
          </cell>
          <cell r="EJ20">
            <v>5.9656931562971192</v>
          </cell>
          <cell r="EL20">
            <v>7.1290997893379631</v>
          </cell>
          <cell r="EM20">
            <v>7.3544809216869371</v>
          </cell>
          <cell r="EO20">
            <v>1.25</v>
          </cell>
          <cell r="EP20">
            <v>3.5</v>
          </cell>
          <cell r="ER20">
            <v>0.5</v>
          </cell>
          <cell r="ES20">
            <v>0.5</v>
          </cell>
          <cell r="EU20">
            <v>42.401600000000002</v>
          </cell>
          <cell r="EV20">
            <v>45.418399999999998</v>
          </cell>
          <cell r="EX20">
            <v>32.27477148080439</v>
          </cell>
          <cell r="EY20">
            <v>33.676599634369289</v>
          </cell>
          <cell r="FA20">
            <v>38.161440000000006</v>
          </cell>
          <cell r="FB20">
            <v>40.876559999999998</v>
          </cell>
          <cell r="FD20">
            <v>28.742770369287019</v>
          </cell>
          <cell r="FE20">
            <v>29.35662341499086</v>
          </cell>
          <cell r="FG20">
            <v>37.000624789762341</v>
          </cell>
          <cell r="FH20">
            <v>39.15610647166362</v>
          </cell>
          <cell r="FJ20">
            <v>8.2945226917057902</v>
          </cell>
          <cell r="FK20">
            <v>8.8846635367762126</v>
          </cell>
          <cell r="FM20">
            <v>6.3135311973404518</v>
          </cell>
          <cell r="FN20">
            <v>6.587754232075369</v>
          </cell>
          <cell r="FP20">
            <v>7.465070422535212</v>
          </cell>
          <cell r="FQ20">
            <v>7.996197183098591</v>
          </cell>
          <cell r="FS20">
            <v>5.6226076622235954</v>
          </cell>
          <cell r="FT20">
            <v>5.7426884614614355</v>
          </cell>
          <cell r="FV20">
            <v>7.237993894710943</v>
          </cell>
          <cell r="FW20">
            <v>7.6596452409357623</v>
          </cell>
          <cell r="GA20">
            <v>44.651600000000002</v>
          </cell>
          <cell r="GB20">
            <v>28.32777036928702</v>
          </cell>
          <cell r="GC20">
            <v>40.186440000000005</v>
          </cell>
          <cell r="GE20">
            <v>42.651600000000002</v>
          </cell>
          <cell r="GF20">
            <v>29.407770369287025</v>
          </cell>
          <cell r="GG20">
            <v>38.38644</v>
          </cell>
          <cell r="GI20">
            <v>41.551600000000001</v>
          </cell>
          <cell r="GJ20">
            <v>28.721770369287022</v>
          </cell>
          <cell r="GK20">
            <v>37.396439999999998</v>
          </cell>
          <cell r="GM20">
            <v>42.401600000000002</v>
          </cell>
          <cell r="GN20">
            <v>28.742770369287019</v>
          </cell>
          <cell r="GO20">
            <v>38.161440000000006</v>
          </cell>
          <cell r="GQ20">
            <v>45.918399999999998</v>
          </cell>
          <cell r="GR20">
            <v>30.686623414990859</v>
          </cell>
          <cell r="GS20">
            <v>41.326560000000001</v>
          </cell>
          <cell r="GU20">
            <v>45.668399999999998</v>
          </cell>
          <cell r="GV20">
            <v>30.82162341499086</v>
          </cell>
          <cell r="GW20">
            <v>41.101559999999999</v>
          </cell>
          <cell r="GY20">
            <v>42.418399999999998</v>
          </cell>
          <cell r="GZ20">
            <v>30.496623414990871</v>
          </cell>
          <cell r="HA20">
            <v>38.176560000000002</v>
          </cell>
          <cell r="HC20">
            <v>45.418399999999998</v>
          </cell>
          <cell r="HD20">
            <v>29.35662341499086</v>
          </cell>
          <cell r="HE20">
            <v>40.876559999999998</v>
          </cell>
          <cell r="HG20">
            <v>45.284999999999997</v>
          </cell>
          <cell r="HH20">
            <v>29.507196892138939</v>
          </cell>
          <cell r="HI20">
            <v>40.756500000000003</v>
          </cell>
          <cell r="HK20">
            <v>44.16</v>
          </cell>
          <cell r="HL20">
            <v>30.114696892138944</v>
          </cell>
          <cell r="HM20">
            <v>39.744</v>
          </cell>
          <cell r="HO20">
            <v>41.984999999999999</v>
          </cell>
          <cell r="HP20">
            <v>29.609196892138947</v>
          </cell>
          <cell r="HQ20">
            <v>37.786500000000004</v>
          </cell>
          <cell r="HS20">
            <v>43.91</v>
          </cell>
          <cell r="HT20">
            <v>29.04969689213894</v>
          </cell>
          <cell r="HU20">
            <v>39.519000000000005</v>
          </cell>
        </row>
        <row r="21">
          <cell r="A21">
            <v>38322</v>
          </cell>
          <cell r="B21">
            <v>5.282</v>
          </cell>
          <cell r="C21">
            <v>0</v>
          </cell>
          <cell r="D21">
            <v>31</v>
          </cell>
          <cell r="E21">
            <v>23</v>
          </cell>
          <cell r="G21">
            <v>42.520100000000006</v>
          </cell>
          <cell r="H21">
            <v>43.312399999999997</v>
          </cell>
          <cell r="J21">
            <v>32.126654740608231</v>
          </cell>
          <cell r="K21">
            <v>33.544007155635065</v>
          </cell>
          <cell r="M21">
            <v>38.268090000000008</v>
          </cell>
          <cell r="N21">
            <v>38.981159999999996</v>
          </cell>
          <cell r="P21">
            <v>28.956881703502795</v>
          </cell>
          <cell r="Q21">
            <v>30.73773471983381</v>
          </cell>
          <cell r="S21">
            <v>37.267498632350396</v>
          </cell>
          <cell r="T21">
            <v>38.375685336718796</v>
          </cell>
          <cell r="V21">
            <v>8.0500000000000007</v>
          </cell>
          <cell r="W21">
            <v>8.1999999999999993</v>
          </cell>
          <cell r="Y21">
            <v>6.0822898032200357</v>
          </cell>
          <cell r="Z21">
            <v>6.3506261180679786</v>
          </cell>
          <cell r="AB21">
            <v>7.2450000000000019</v>
          </cell>
          <cell r="AC21">
            <v>7.379999999999999</v>
          </cell>
          <cell r="AE21">
            <v>5.4821813145594085</v>
          </cell>
          <cell r="AF21">
            <v>5.8193363725546785</v>
          </cell>
          <cell r="AH21">
            <v>7.0555658145305555</v>
          </cell>
          <cell r="AI21">
            <v>7.2653701887010218</v>
          </cell>
          <cell r="AK21">
            <v>3.5</v>
          </cell>
          <cell r="AL21">
            <v>4</v>
          </cell>
          <cell r="AN21">
            <v>1</v>
          </cell>
          <cell r="AO21">
            <v>1.5</v>
          </cell>
          <cell r="AQ21">
            <v>46.020100000000006</v>
          </cell>
          <cell r="AR21">
            <v>47.312399999999997</v>
          </cell>
          <cell r="AT21">
            <v>33.126654740608231</v>
          </cell>
          <cell r="AU21">
            <v>35.044007155635065</v>
          </cell>
          <cell r="AW21">
            <v>41.418090000000007</v>
          </cell>
          <cell r="AX21">
            <v>42.581159999999997</v>
          </cell>
          <cell r="AZ21">
            <v>28.84720428414796</v>
          </cell>
          <cell r="BA21">
            <v>31.153863752091873</v>
          </cell>
          <cell r="BC21">
            <v>39.504057772135347</v>
          </cell>
          <cell r="BD21">
            <v>41.11224447650374</v>
          </cell>
          <cell r="BF21">
            <v>8.7126277925028415</v>
          </cell>
          <cell r="BG21">
            <v>8.9572889057175313</v>
          </cell>
          <cell r="BI21">
            <v>6.2716120296494191</v>
          </cell>
          <cell r="BJ21">
            <v>6.6346094577120533</v>
          </cell>
          <cell r="BL21">
            <v>7.841365013252557</v>
          </cell>
          <cell r="BM21">
            <v>8.061560015145778</v>
          </cell>
          <cell r="BO21">
            <v>5.4614169413381219</v>
          </cell>
          <cell r="BP21">
            <v>5.898118847423679</v>
          </cell>
          <cell r="BR21">
            <v>7.4789961704156278</v>
          </cell>
          <cell r="BS21">
            <v>7.7834616578007836</v>
          </cell>
          <cell r="BU21">
            <v>1.5</v>
          </cell>
          <cell r="BV21">
            <v>3.75</v>
          </cell>
          <cell r="BX21">
            <v>1</v>
          </cell>
          <cell r="BY21">
            <v>1.5</v>
          </cell>
          <cell r="CA21">
            <v>44.020100000000006</v>
          </cell>
          <cell r="CB21">
            <v>47.062399999999997</v>
          </cell>
          <cell r="CD21">
            <v>33.126654740608231</v>
          </cell>
          <cell r="CE21">
            <v>35.044007155635065</v>
          </cell>
          <cell r="CG21">
            <v>39.618090000000009</v>
          </cell>
          <cell r="CH21">
            <v>42.356159999999996</v>
          </cell>
          <cell r="CJ21">
            <v>29.776236542212473</v>
          </cell>
          <cell r="CK21">
            <v>31.269992784349938</v>
          </cell>
          <cell r="CM21">
            <v>38.514810460307388</v>
          </cell>
          <cell r="CN21">
            <v>40.988588562525244</v>
          </cell>
          <cell r="CP21">
            <v>8.3339833396440746</v>
          </cell>
          <cell r="CQ21">
            <v>8.9099583491101857</v>
          </cell>
          <cell r="CS21">
            <v>6.2716120296494191</v>
          </cell>
          <cell r="CT21">
            <v>6.6346094577120533</v>
          </cell>
          <cell r="CV21">
            <v>7.5005850056796683</v>
          </cell>
          <cell r="CW21">
            <v>8.0189625141991669</v>
          </cell>
          <cell r="CY21">
            <v>5.637303396859612</v>
          </cell>
          <cell r="CZ21">
            <v>5.9201046543638656</v>
          </cell>
          <cell r="DB21">
            <v>7.2917096668510766</v>
          </cell>
          <cell r="DC21">
            <v>7.7600508448552148</v>
          </cell>
          <cell r="DE21">
            <v>0.4</v>
          </cell>
          <cell r="DF21">
            <v>0.5</v>
          </cell>
          <cell r="DH21">
            <v>0.2</v>
          </cell>
          <cell r="DI21">
            <v>0.2</v>
          </cell>
          <cell r="DK21">
            <v>42.920100000000005</v>
          </cell>
          <cell r="DL21">
            <v>43.812399999999997</v>
          </cell>
          <cell r="DN21">
            <v>32.326654740608234</v>
          </cell>
          <cell r="DO21">
            <v>33.744007155635067</v>
          </cell>
          <cell r="DQ21">
            <v>38.628090000000007</v>
          </cell>
          <cell r="DR21">
            <v>39.431159999999998</v>
          </cell>
          <cell r="DT21">
            <v>29.074301058341508</v>
          </cell>
          <cell r="DU21">
            <v>30.808702461769293</v>
          </cell>
          <cell r="DW21">
            <v>37.566423363533197</v>
          </cell>
          <cell r="DX21">
            <v>38.724072433492985</v>
          </cell>
          <cell r="DZ21">
            <v>8.1257288905717537</v>
          </cell>
          <cell r="EA21">
            <v>8.2946611132146906</v>
          </cell>
          <cell r="EC21">
            <v>6.1201542485059131</v>
          </cell>
          <cell r="ED21">
            <v>6.388490563353856</v>
          </cell>
          <cell r="EF21">
            <v>7.3131560015145789</v>
          </cell>
          <cell r="EG21">
            <v>7.465195001893222</v>
          </cell>
          <cell r="EI21">
            <v>5.5044114082433753</v>
          </cell>
          <cell r="EJ21">
            <v>5.8327721434625701</v>
          </cell>
          <cell r="EL21">
            <v>7.1121589101728881</v>
          </cell>
          <cell r="EM21">
            <v>7.3313276095215798</v>
          </cell>
          <cell r="EO21">
            <v>1.25</v>
          </cell>
          <cell r="EP21">
            <v>3.5</v>
          </cell>
          <cell r="ER21">
            <v>0.5</v>
          </cell>
          <cell r="ES21">
            <v>0.5</v>
          </cell>
          <cell r="EU21">
            <v>43.770100000000006</v>
          </cell>
          <cell r="EV21">
            <v>46.812399999999997</v>
          </cell>
          <cell r="EX21">
            <v>32.626654740608231</v>
          </cell>
          <cell r="EY21">
            <v>34.044007155635065</v>
          </cell>
          <cell r="FA21">
            <v>39.393090000000008</v>
          </cell>
          <cell r="FB21">
            <v>42.131160000000001</v>
          </cell>
          <cell r="FD21">
            <v>29.134301058341507</v>
          </cell>
          <cell r="FE21">
            <v>29.869992784349936</v>
          </cell>
          <cell r="FG21">
            <v>38.138466374285883</v>
          </cell>
          <cell r="FH21">
            <v>40.359556304460732</v>
          </cell>
          <cell r="FJ21">
            <v>8.2866527830367289</v>
          </cell>
          <cell r="FK21">
            <v>8.8626277925028383</v>
          </cell>
          <cell r="FM21">
            <v>6.1769509164347278</v>
          </cell>
          <cell r="FN21">
            <v>6.4452872312826699</v>
          </cell>
          <cell r="FP21">
            <v>7.4579875047330573</v>
          </cell>
          <cell r="FQ21">
            <v>7.9763650132525559</v>
          </cell>
          <cell r="FS21">
            <v>5.5157707418291375</v>
          </cell>
          <cell r="FT21">
            <v>5.6550535373627291</v>
          </cell>
          <cell r="FV21">
            <v>7.2204593665819541</v>
          </cell>
          <cell r="FW21">
            <v>7.6409610572625395</v>
          </cell>
          <cell r="GA21">
            <v>46.020100000000006</v>
          </cell>
          <cell r="GB21">
            <v>28.84720428414796</v>
          </cell>
          <cell r="GC21">
            <v>41.418090000000007</v>
          </cell>
          <cell r="GE21">
            <v>44.020100000000006</v>
          </cell>
          <cell r="GF21">
            <v>29.776236542212473</v>
          </cell>
          <cell r="GG21">
            <v>39.618090000000009</v>
          </cell>
          <cell r="GI21">
            <v>42.920100000000005</v>
          </cell>
          <cell r="GJ21">
            <v>29.074301058341508</v>
          </cell>
          <cell r="GK21">
            <v>38.628090000000007</v>
          </cell>
          <cell r="GM21">
            <v>43.770100000000006</v>
          </cell>
          <cell r="GN21">
            <v>29.134301058341507</v>
          </cell>
          <cell r="GO21">
            <v>39.393090000000008</v>
          </cell>
          <cell r="GQ21">
            <v>47.312399999999997</v>
          </cell>
          <cell r="GR21">
            <v>31.153863752091873</v>
          </cell>
          <cell r="GS21">
            <v>42.581159999999997</v>
          </cell>
          <cell r="GU21">
            <v>47.062399999999997</v>
          </cell>
          <cell r="GV21">
            <v>31.269992784349938</v>
          </cell>
          <cell r="GW21">
            <v>42.356159999999996</v>
          </cell>
          <cell r="GY21">
            <v>43.812399999999997</v>
          </cell>
          <cell r="GZ21">
            <v>30.808702461769293</v>
          </cell>
          <cell r="HA21">
            <v>39.431159999999998</v>
          </cell>
          <cell r="HC21">
            <v>46.812399999999997</v>
          </cell>
          <cell r="HD21">
            <v>29.869992784349936</v>
          </cell>
          <cell r="HE21">
            <v>42.131160000000001</v>
          </cell>
          <cell r="HG21">
            <v>46.666250000000005</v>
          </cell>
          <cell r="HH21">
            <v>30.000534018119914</v>
          </cell>
          <cell r="HI21">
            <v>41.999625000000002</v>
          </cell>
          <cell r="HK21">
            <v>45.541250000000005</v>
          </cell>
          <cell r="HL21">
            <v>30.523114663281206</v>
          </cell>
          <cell r="HM21">
            <v>40.987125000000006</v>
          </cell>
          <cell r="HO21">
            <v>43.366250000000001</v>
          </cell>
          <cell r="HP21">
            <v>29.941501760055402</v>
          </cell>
          <cell r="HQ21">
            <v>39.029625000000003</v>
          </cell>
          <cell r="HS21">
            <v>45.291250000000005</v>
          </cell>
          <cell r="HT21">
            <v>29.502146921345719</v>
          </cell>
          <cell r="HU21">
            <v>40.762125000000005</v>
          </cell>
        </row>
        <row r="22">
          <cell r="A22">
            <v>38353</v>
          </cell>
          <cell r="B22">
            <v>5.3719999999999999</v>
          </cell>
          <cell r="C22">
            <v>0</v>
          </cell>
          <cell r="D22">
            <v>31</v>
          </cell>
          <cell r="E22">
            <v>21</v>
          </cell>
          <cell r="G22">
            <v>43.244600000000005</v>
          </cell>
          <cell r="H22">
            <v>44.050399999999996</v>
          </cell>
          <cell r="J22">
            <v>33.306400000000004</v>
          </cell>
          <cell r="K22">
            <v>34.112199999999994</v>
          </cell>
          <cell r="M22">
            <v>38.920140000000004</v>
          </cell>
          <cell r="N22">
            <v>39.645359999999997</v>
          </cell>
          <cell r="P22">
            <v>29.684632258064518</v>
          </cell>
          <cell r="Q22">
            <v>30.542419354838703</v>
          </cell>
          <cell r="S22">
            <v>37.794619354838716</v>
          </cell>
          <cell r="T22">
            <v>38.600419354838706</v>
          </cell>
          <cell r="V22">
            <v>8.0500000000000007</v>
          </cell>
          <cell r="W22">
            <v>8.1999999999999993</v>
          </cell>
          <cell r="Y22">
            <v>6.2</v>
          </cell>
          <cell r="Z22">
            <v>6.35</v>
          </cell>
          <cell r="AB22">
            <v>7.245000000000001</v>
          </cell>
          <cell r="AC22">
            <v>7.38</v>
          </cell>
          <cell r="AE22">
            <v>5.5258064516129037</v>
          </cell>
          <cell r="AF22">
            <v>5.6854838709677411</v>
          </cell>
          <cell r="AH22">
            <v>7.0354838709677434</v>
          </cell>
          <cell r="AI22">
            <v>7.1854838709677411</v>
          </cell>
          <cell r="AK22">
            <v>2</v>
          </cell>
          <cell r="AL22">
            <v>4</v>
          </cell>
          <cell r="AN22">
            <v>1</v>
          </cell>
          <cell r="AO22">
            <v>1.5</v>
          </cell>
          <cell r="AQ22">
            <v>45.244600000000005</v>
          </cell>
          <cell r="AR22">
            <v>48.050399999999996</v>
          </cell>
          <cell r="AT22">
            <v>34.306400000000004</v>
          </cell>
          <cell r="AU22">
            <v>35.612199999999994</v>
          </cell>
          <cell r="AW22">
            <v>40.720140000000008</v>
          </cell>
          <cell r="AX22">
            <v>43.245359999999998</v>
          </cell>
          <cell r="AZ22">
            <v>30.16850322580645</v>
          </cell>
          <cell r="BA22">
            <v>30.68758064516128</v>
          </cell>
          <cell r="BC22">
            <v>39.246232258064524</v>
          </cell>
          <cell r="BD22">
            <v>41.229451612903219</v>
          </cell>
          <cell r="BF22">
            <v>8.4223008190618032</v>
          </cell>
          <cell r="BG22">
            <v>8.9446016381236042</v>
          </cell>
          <cell r="BI22">
            <v>6.3861504095309014</v>
          </cell>
          <cell r="BJ22">
            <v>6.6292256142963506</v>
          </cell>
          <cell r="BL22">
            <v>7.5800707371556237</v>
          </cell>
          <cell r="BM22">
            <v>8.0501414743112427</v>
          </cell>
          <cell r="BO22">
            <v>5.6158792304181775</v>
          </cell>
          <cell r="BP22">
            <v>5.7125057046093222</v>
          </cell>
          <cell r="BR22">
            <v>7.3057022073835673</v>
          </cell>
          <cell r="BS22">
            <v>7.6748793024764002</v>
          </cell>
          <cell r="BU22">
            <v>1.25</v>
          </cell>
          <cell r="BV22">
            <v>2</v>
          </cell>
          <cell r="BX22">
            <v>1</v>
          </cell>
          <cell r="BY22">
            <v>1.5</v>
          </cell>
          <cell r="CA22">
            <v>44.494600000000005</v>
          </cell>
          <cell r="CB22">
            <v>46.050399999999996</v>
          </cell>
          <cell r="CD22">
            <v>34.306400000000004</v>
          </cell>
          <cell r="CE22">
            <v>35.612199999999994</v>
          </cell>
          <cell r="CG22">
            <v>40.045140000000004</v>
          </cell>
          <cell r="CH22">
            <v>41.445360000000001</v>
          </cell>
          <cell r="CJ22">
            <v>30.603987096774194</v>
          </cell>
          <cell r="CK22">
            <v>31.848870967741927</v>
          </cell>
          <cell r="CM22">
            <v>38.907522580645171</v>
          </cell>
          <cell r="CN22">
            <v>40.32622580645161</v>
          </cell>
          <cell r="CP22">
            <v>8.2826880119136277</v>
          </cell>
          <cell r="CQ22">
            <v>8.5723008190618017</v>
          </cell>
          <cell r="CS22">
            <v>6.3861504095309014</v>
          </cell>
          <cell r="CT22">
            <v>6.6292256142963506</v>
          </cell>
          <cell r="CV22">
            <v>7.4544192107222642</v>
          </cell>
          <cell r="CW22">
            <v>7.7150707371556217</v>
          </cell>
          <cell r="CY22">
            <v>5.6969447313429251</v>
          </cell>
          <cell r="CZ22">
            <v>5.9286803737419822</v>
          </cell>
          <cell r="DB22">
            <v>7.2426512622198755</v>
          </cell>
          <cell r="DC22">
            <v>7.5067434487065547</v>
          </cell>
          <cell r="DE22">
            <v>0.4</v>
          </cell>
          <cell r="DF22">
            <v>0.5</v>
          </cell>
          <cell r="DH22">
            <v>0.2</v>
          </cell>
          <cell r="DI22">
            <v>0.2</v>
          </cell>
          <cell r="DK22">
            <v>43.644600000000004</v>
          </cell>
          <cell r="DL22">
            <v>44.550399999999996</v>
          </cell>
          <cell r="DN22">
            <v>33.506400000000006</v>
          </cell>
          <cell r="DO22">
            <v>34.312199999999997</v>
          </cell>
          <cell r="DQ22">
            <v>39.280140000000003</v>
          </cell>
          <cell r="DR22">
            <v>40.095359999999999</v>
          </cell>
          <cell r="DT22">
            <v>29.781406451612913</v>
          </cell>
          <cell r="DU22">
            <v>30.581129032258058</v>
          </cell>
          <cell r="DW22">
            <v>38.084941935483876</v>
          </cell>
          <cell r="DX22">
            <v>38.935903225806449</v>
          </cell>
          <cell r="DZ22">
            <v>8.1244601638123619</v>
          </cell>
          <cell r="EA22">
            <v>8.2930752047654508</v>
          </cell>
          <cell r="EC22">
            <v>6.2372300819061817</v>
          </cell>
          <cell r="ED22">
            <v>6.3872300819061794</v>
          </cell>
          <cell r="EF22">
            <v>7.3120141474311247</v>
          </cell>
          <cell r="EG22">
            <v>7.4637676842889054</v>
          </cell>
          <cell r="EI22">
            <v>5.5438210073739604</v>
          </cell>
          <cell r="EJ22">
            <v>5.6926896932721629</v>
          </cell>
          <cell r="EL22">
            <v>7.0895275382509082</v>
          </cell>
          <cell r="EM22">
            <v>7.2479343309393984</v>
          </cell>
          <cell r="EO22">
            <v>1</v>
          </cell>
          <cell r="EP22">
            <v>3</v>
          </cell>
          <cell r="ER22">
            <v>0.5</v>
          </cell>
          <cell r="ES22">
            <v>0.5</v>
          </cell>
          <cell r="EU22">
            <v>44.244600000000005</v>
          </cell>
          <cell r="EV22">
            <v>47.050399999999996</v>
          </cell>
          <cell r="EX22">
            <v>33.806400000000004</v>
          </cell>
          <cell r="EY22">
            <v>34.612199999999994</v>
          </cell>
          <cell r="FA22">
            <v>39.820140000000009</v>
          </cell>
          <cell r="FB22">
            <v>42.345359999999999</v>
          </cell>
          <cell r="FD22">
            <v>29.926567741935482</v>
          </cell>
          <cell r="FE22">
            <v>29.623064516129023</v>
          </cell>
          <cell r="FG22">
            <v>38.52042580645162</v>
          </cell>
          <cell r="FH22">
            <v>40.229451612903219</v>
          </cell>
          <cell r="FJ22">
            <v>8.2361504095309019</v>
          </cell>
          <cell r="FK22">
            <v>8.758451228592703</v>
          </cell>
          <cell r="FM22">
            <v>6.2930752047654517</v>
          </cell>
          <cell r="FN22">
            <v>6.4430752047654494</v>
          </cell>
          <cell r="FP22">
            <v>7.4125353685778128</v>
          </cell>
          <cell r="FQ22">
            <v>7.8826061057334327</v>
          </cell>
          <cell r="FS22">
            <v>5.5708428410155406</v>
          </cell>
          <cell r="FT22">
            <v>5.5143455912377188</v>
          </cell>
          <cell r="FV22">
            <v>7.1705930391756549</v>
          </cell>
          <cell r="FW22">
            <v>7.4887288929454989</v>
          </cell>
          <cell r="GA22">
            <v>45.244600000000005</v>
          </cell>
          <cell r="GB22">
            <v>30.16850322580645</v>
          </cell>
          <cell r="GC22">
            <v>40.720140000000008</v>
          </cell>
          <cell r="GE22">
            <v>44.494600000000005</v>
          </cell>
          <cell r="GF22">
            <v>30.603987096774194</v>
          </cell>
          <cell r="GG22">
            <v>40.045140000000004</v>
          </cell>
          <cell r="GI22">
            <v>43.644600000000004</v>
          </cell>
          <cell r="GJ22">
            <v>29.781406451612913</v>
          </cell>
          <cell r="GK22">
            <v>39.280140000000003</v>
          </cell>
          <cell r="GM22">
            <v>44.244600000000005</v>
          </cell>
          <cell r="GN22">
            <v>29.926567741935482</v>
          </cell>
          <cell r="GO22">
            <v>39.820140000000009</v>
          </cell>
          <cell r="GQ22">
            <v>48.050399999999996</v>
          </cell>
          <cell r="GR22">
            <v>30.68758064516128</v>
          </cell>
          <cell r="GS22">
            <v>43.245359999999998</v>
          </cell>
          <cell r="GU22">
            <v>46.050399999999996</v>
          </cell>
          <cell r="GV22">
            <v>31.848870967741927</v>
          </cell>
          <cell r="GW22">
            <v>41.445360000000001</v>
          </cell>
          <cell r="GY22">
            <v>44.550399999999996</v>
          </cell>
          <cell r="GZ22">
            <v>30.581129032258058</v>
          </cell>
          <cell r="HA22">
            <v>40.095359999999999</v>
          </cell>
          <cell r="HC22">
            <v>47.050399999999996</v>
          </cell>
          <cell r="HD22">
            <v>29.623064516129023</v>
          </cell>
          <cell r="HE22">
            <v>42.345359999999999</v>
          </cell>
          <cell r="HG22">
            <v>46.647500000000001</v>
          </cell>
          <cell r="HH22">
            <v>30.428041935483865</v>
          </cell>
          <cell r="HI22">
            <v>41.982750000000003</v>
          </cell>
          <cell r="HK22">
            <v>45.272500000000001</v>
          </cell>
          <cell r="HL22">
            <v>31.226429032258061</v>
          </cell>
          <cell r="HM22">
            <v>40.745249999999999</v>
          </cell>
          <cell r="HO22">
            <v>44.097499999999997</v>
          </cell>
          <cell r="HP22">
            <v>30.181267741935486</v>
          </cell>
          <cell r="HQ22">
            <v>39.687750000000001</v>
          </cell>
          <cell r="HS22">
            <v>45.647500000000001</v>
          </cell>
          <cell r="HT22">
            <v>29.774816129032253</v>
          </cell>
          <cell r="HU22">
            <v>41.082750000000004</v>
          </cell>
        </row>
        <row r="23">
          <cell r="A23">
            <v>38384</v>
          </cell>
          <cell r="B23">
            <v>5.3049999999999997</v>
          </cell>
          <cell r="C23">
            <v>0</v>
          </cell>
          <cell r="D23">
            <v>28</v>
          </cell>
          <cell r="E23">
            <v>20</v>
          </cell>
          <cell r="G23">
            <v>42.705249999999999</v>
          </cell>
          <cell r="H23">
            <v>43.500999999999991</v>
          </cell>
          <cell r="J23">
            <v>32.890999999999998</v>
          </cell>
          <cell r="K23">
            <v>33.686749999999996</v>
          </cell>
          <cell r="M23">
            <v>38.434725</v>
          </cell>
          <cell r="N23">
            <v>39.150899999999993</v>
          </cell>
          <cell r="P23">
            <v>29.72315714285714</v>
          </cell>
          <cell r="Q23">
            <v>30.56437857142857</v>
          </cell>
          <cell r="S23">
            <v>37.564452380952375</v>
          </cell>
          <cell r="T23">
            <v>38.360202380952373</v>
          </cell>
          <cell r="V23">
            <v>8.0500000000000007</v>
          </cell>
          <cell r="W23">
            <v>8.1999999999999993</v>
          </cell>
          <cell r="Y23">
            <v>6.2</v>
          </cell>
          <cell r="Z23">
            <v>6.35</v>
          </cell>
          <cell r="AB23">
            <v>7.2450000000000001</v>
          </cell>
          <cell r="AC23">
            <v>7.379999999999999</v>
          </cell>
          <cell r="AE23">
            <v>5.6028571428571423</v>
          </cell>
          <cell r="AF23">
            <v>5.7614285714285716</v>
          </cell>
          <cell r="AH23">
            <v>7.0809523809523798</v>
          </cell>
          <cell r="AI23">
            <v>7.2309523809523801</v>
          </cell>
          <cell r="AK23">
            <v>2</v>
          </cell>
          <cell r="AL23">
            <v>4</v>
          </cell>
          <cell r="AN23">
            <v>1</v>
          </cell>
          <cell r="AO23">
            <v>1.5</v>
          </cell>
          <cell r="AQ23">
            <v>44.705249999999999</v>
          </cell>
          <cell r="AR23">
            <v>47.500999999999991</v>
          </cell>
          <cell r="AT23">
            <v>33.890999999999998</v>
          </cell>
          <cell r="AU23">
            <v>35.186749999999996</v>
          </cell>
          <cell r="AW23">
            <v>40.234724999999997</v>
          </cell>
          <cell r="AX23">
            <v>42.750899999999994</v>
          </cell>
          <cell r="AZ23">
            <v>30.266014285714284</v>
          </cell>
          <cell r="BA23">
            <v>30.864378571428571</v>
          </cell>
          <cell r="BC23">
            <v>39.040642857142856</v>
          </cell>
          <cell r="BD23">
            <v>41.05067857142857</v>
          </cell>
          <cell r="BF23">
            <v>8.427002827521207</v>
          </cell>
          <cell r="BG23">
            <v>8.9540056550424119</v>
          </cell>
          <cell r="BI23">
            <v>6.3885014137606033</v>
          </cell>
          <cell r="BJ23">
            <v>6.6327521206409044</v>
          </cell>
          <cell r="BL23">
            <v>7.5843025447690859</v>
          </cell>
          <cell r="BM23">
            <v>8.0586050895381707</v>
          </cell>
          <cell r="BO23">
            <v>5.7051864817557565</v>
          </cell>
          <cell r="BP23">
            <v>5.8179789955567527</v>
          </cell>
          <cell r="BR23">
            <v>7.3592163726942239</v>
          </cell>
          <cell r="BS23">
            <v>7.7381109465463851</v>
          </cell>
          <cell r="BU23">
            <v>1.25</v>
          </cell>
          <cell r="BV23">
            <v>2</v>
          </cell>
          <cell r="BX23">
            <v>1</v>
          </cell>
          <cell r="BY23">
            <v>1.5</v>
          </cell>
          <cell r="CA23">
            <v>43.955249999999999</v>
          </cell>
          <cell r="CB23">
            <v>45.500999999999991</v>
          </cell>
          <cell r="CD23">
            <v>33.890999999999998</v>
          </cell>
          <cell r="CE23">
            <v>35.186749999999996</v>
          </cell>
          <cell r="CG23">
            <v>39.559725</v>
          </cell>
          <cell r="CH23">
            <v>40.95089999999999</v>
          </cell>
          <cell r="CJ23">
            <v>30.651728571428571</v>
          </cell>
          <cell r="CK23">
            <v>31.892950000000003</v>
          </cell>
          <cell r="CM23">
            <v>38.683499999999995</v>
          </cell>
          <cell r="CN23">
            <v>40.098297619047614</v>
          </cell>
          <cell r="CP23">
            <v>8.2856267672007551</v>
          </cell>
          <cell r="CQ23">
            <v>8.5770028275212056</v>
          </cell>
          <cell r="CS23">
            <v>6.3885014137606033</v>
          </cell>
          <cell r="CT23">
            <v>6.6327521206409044</v>
          </cell>
          <cell r="CV23">
            <v>7.4570640904806789</v>
          </cell>
          <cell r="CW23">
            <v>7.719302544769084</v>
          </cell>
          <cell r="CY23">
            <v>5.7778941699205602</v>
          </cell>
          <cell r="CZ23">
            <v>6.0118661639962312</v>
          </cell>
          <cell r="DB23">
            <v>7.2918944392082938</v>
          </cell>
          <cell r="DC23">
            <v>7.5585857905839049</v>
          </cell>
          <cell r="DE23">
            <v>0.4</v>
          </cell>
          <cell r="DF23">
            <v>0.5</v>
          </cell>
          <cell r="DH23">
            <v>0.2</v>
          </cell>
          <cell r="DI23">
            <v>0.2</v>
          </cell>
          <cell r="DK23">
            <v>43.105249999999998</v>
          </cell>
          <cell r="DL23">
            <v>44.000999999999991</v>
          </cell>
          <cell r="DN23">
            <v>33.091000000000001</v>
          </cell>
          <cell r="DO23">
            <v>33.886749999999999</v>
          </cell>
          <cell r="DQ23">
            <v>38.794725</v>
          </cell>
          <cell r="DR23">
            <v>39.600899999999996</v>
          </cell>
          <cell r="DT23">
            <v>29.831728571428577</v>
          </cell>
          <cell r="DU23">
            <v>30.621521428571434</v>
          </cell>
          <cell r="DW23">
            <v>37.859690476190472</v>
          </cell>
          <cell r="DX23">
            <v>38.703059523809522</v>
          </cell>
          <cell r="DZ23">
            <v>8.1254005655042416</v>
          </cell>
          <cell r="EA23">
            <v>8.2942507068803</v>
          </cell>
          <cell r="EC23">
            <v>6.2377002827521215</v>
          </cell>
          <cell r="ED23">
            <v>6.387700282752121</v>
          </cell>
          <cell r="EF23">
            <v>7.3128605089538175</v>
          </cell>
          <cell r="EG23">
            <v>7.4648256361922707</v>
          </cell>
          <cell r="EI23">
            <v>5.6233230106368666</v>
          </cell>
          <cell r="EJ23">
            <v>5.7722000807863214</v>
          </cell>
          <cell r="EL23">
            <v>7.1366051793007488</v>
          </cell>
          <cell r="EM23">
            <v>7.2955814370988739</v>
          </cell>
          <cell r="EO23">
            <v>1</v>
          </cell>
          <cell r="EP23">
            <v>3</v>
          </cell>
          <cell r="ER23">
            <v>0.5</v>
          </cell>
          <cell r="ES23">
            <v>0.5</v>
          </cell>
          <cell r="EU23">
            <v>43.705249999999999</v>
          </cell>
          <cell r="EV23">
            <v>46.500999999999991</v>
          </cell>
          <cell r="EX23">
            <v>33.390999999999998</v>
          </cell>
          <cell r="EY23">
            <v>34.186749999999996</v>
          </cell>
          <cell r="FA23">
            <v>39.334724999999999</v>
          </cell>
          <cell r="FB23">
            <v>41.850899999999996</v>
          </cell>
          <cell r="FD23">
            <v>29.994585714285712</v>
          </cell>
          <cell r="FE23">
            <v>29.807235714285714</v>
          </cell>
          <cell r="FG23">
            <v>38.302547619047616</v>
          </cell>
          <cell r="FH23">
            <v>40.05067857142857</v>
          </cell>
          <cell r="FJ23">
            <v>8.2385014137606039</v>
          </cell>
          <cell r="FK23">
            <v>8.7655042412818087</v>
          </cell>
          <cell r="FM23">
            <v>6.2942507068803017</v>
          </cell>
          <cell r="FN23">
            <v>6.4442507068803012</v>
          </cell>
          <cell r="FP23">
            <v>7.4146512723845435</v>
          </cell>
          <cell r="FQ23">
            <v>7.8889538171536282</v>
          </cell>
          <cell r="FS23">
            <v>5.654021812306449</v>
          </cell>
          <cell r="FT23">
            <v>5.6187060724384006</v>
          </cell>
          <cell r="FV23">
            <v>7.2200843768233023</v>
          </cell>
          <cell r="FW23">
            <v>7.549609532785782</v>
          </cell>
          <cell r="GA23">
            <v>44.705249999999999</v>
          </cell>
          <cell r="GB23">
            <v>30.266014285714284</v>
          </cell>
          <cell r="GC23">
            <v>40.234724999999997</v>
          </cell>
          <cell r="GE23">
            <v>43.955249999999999</v>
          </cell>
          <cell r="GF23">
            <v>30.651728571428571</v>
          </cell>
          <cell r="GG23">
            <v>39.559725</v>
          </cell>
          <cell r="GI23">
            <v>43.105249999999998</v>
          </cell>
          <cell r="GJ23">
            <v>29.831728571428577</v>
          </cell>
          <cell r="GK23">
            <v>38.794725</v>
          </cell>
          <cell r="GM23">
            <v>43.705249999999999</v>
          </cell>
          <cell r="GN23">
            <v>29.994585714285712</v>
          </cell>
          <cell r="GO23">
            <v>39.334724999999999</v>
          </cell>
          <cell r="GQ23">
            <v>47.500999999999991</v>
          </cell>
          <cell r="GR23">
            <v>30.864378571428571</v>
          </cell>
          <cell r="GS23">
            <v>42.750899999999994</v>
          </cell>
          <cell r="GU23">
            <v>45.500999999999991</v>
          </cell>
          <cell r="GV23">
            <v>31.892950000000003</v>
          </cell>
          <cell r="GW23">
            <v>40.95089999999999</v>
          </cell>
          <cell r="GY23">
            <v>44.000999999999991</v>
          </cell>
          <cell r="GZ23">
            <v>30.621521428571434</v>
          </cell>
          <cell r="HA23">
            <v>39.600899999999996</v>
          </cell>
          <cell r="HC23">
            <v>46.500999999999991</v>
          </cell>
          <cell r="HD23">
            <v>29.807235714285714</v>
          </cell>
          <cell r="HE23">
            <v>41.850899999999996</v>
          </cell>
          <cell r="HG23">
            <v>46.103124999999991</v>
          </cell>
          <cell r="HH23">
            <v>30.565196428571426</v>
          </cell>
          <cell r="HI23">
            <v>41.492812499999999</v>
          </cell>
          <cell r="HK23">
            <v>44.728124999999991</v>
          </cell>
          <cell r="HL23">
            <v>31.272339285714288</v>
          </cell>
          <cell r="HM23">
            <v>40.255312499999995</v>
          </cell>
          <cell r="HO23">
            <v>43.553124999999994</v>
          </cell>
          <cell r="HP23">
            <v>30.226625000000006</v>
          </cell>
          <cell r="HQ23">
            <v>39.197812499999998</v>
          </cell>
          <cell r="HS23">
            <v>45.103124999999991</v>
          </cell>
          <cell r="HT23">
            <v>29.900910714285715</v>
          </cell>
          <cell r="HU23">
            <v>40.592812499999994</v>
          </cell>
        </row>
        <row r="24">
          <cell r="A24">
            <v>38412</v>
          </cell>
          <cell r="B24">
            <v>5.1349999999999998</v>
          </cell>
          <cell r="C24">
            <v>0</v>
          </cell>
          <cell r="D24">
            <v>31</v>
          </cell>
          <cell r="E24">
            <v>23</v>
          </cell>
          <cell r="G24">
            <v>40.41245</v>
          </cell>
          <cell r="H24">
            <v>41.439450000000001</v>
          </cell>
          <cell r="J24">
            <v>31.837</v>
          </cell>
          <cell r="K24">
            <v>32.350499999999997</v>
          </cell>
          <cell r="M24">
            <v>36.371205000000003</v>
          </cell>
          <cell r="N24">
            <v>37.295504999999999</v>
          </cell>
          <cell r="P24">
            <v>29.49676516129032</v>
          </cell>
          <cell r="Q24">
            <v>29.798239354838707</v>
          </cell>
          <cell r="S24">
            <v>36.078620430107527</v>
          </cell>
          <cell r="T24">
            <v>36.846109677419349</v>
          </cell>
          <cell r="V24">
            <v>7.87</v>
          </cell>
          <cell r="W24">
            <v>8.07</v>
          </cell>
          <cell r="Y24">
            <v>6.2</v>
          </cell>
          <cell r="Z24">
            <v>6.3</v>
          </cell>
          <cell r="AB24">
            <v>7.0830000000000011</v>
          </cell>
          <cell r="AC24">
            <v>7.2629999999999999</v>
          </cell>
          <cell r="AE24">
            <v>5.7442580645161287</v>
          </cell>
          <cell r="AF24">
            <v>5.8029677419354835</v>
          </cell>
          <cell r="AH24">
            <v>7.0260215053763444</v>
          </cell>
          <cell r="AI24">
            <v>7.1754838709677413</v>
          </cell>
          <cell r="AK24">
            <v>3</v>
          </cell>
          <cell r="AL24">
            <v>4</v>
          </cell>
          <cell r="AN24">
            <v>1</v>
          </cell>
          <cell r="AO24">
            <v>1.5</v>
          </cell>
          <cell r="AQ24">
            <v>43.41245</v>
          </cell>
          <cell r="AR24">
            <v>45.439450000000001</v>
          </cell>
          <cell r="AT24">
            <v>32.837000000000003</v>
          </cell>
          <cell r="AU24">
            <v>33.850499999999997</v>
          </cell>
          <cell r="AW24">
            <v>39.071204999999999</v>
          </cell>
          <cell r="AX24">
            <v>40.895505</v>
          </cell>
          <cell r="AZ24">
            <v>29.619345806451619</v>
          </cell>
          <cell r="BA24">
            <v>30.214368387096769</v>
          </cell>
          <cell r="BC24">
            <v>38.067867741935487</v>
          </cell>
          <cell r="BD24">
            <v>39.582668817204294</v>
          </cell>
          <cell r="BF24">
            <v>8.4542259006815978</v>
          </cell>
          <cell r="BG24">
            <v>8.8489678675754622</v>
          </cell>
          <cell r="BI24">
            <v>6.3947419668938661</v>
          </cell>
          <cell r="BJ24">
            <v>6.5921129503407982</v>
          </cell>
          <cell r="BL24">
            <v>7.6088033106134372</v>
          </cell>
          <cell r="BM24">
            <v>7.9640710808179165</v>
          </cell>
          <cell r="BO24">
            <v>5.7681296604579595</v>
          </cell>
          <cell r="BP24">
            <v>5.8840055281590598</v>
          </cell>
          <cell r="BR24">
            <v>7.4134114395200559</v>
          </cell>
          <cell r="BS24">
            <v>7.7084067803708463</v>
          </cell>
          <cell r="BU24">
            <v>1.5</v>
          </cell>
          <cell r="BV24">
            <v>2.5</v>
          </cell>
          <cell r="BX24">
            <v>1</v>
          </cell>
          <cell r="BY24">
            <v>1.5</v>
          </cell>
          <cell r="CA24">
            <v>41.91245</v>
          </cell>
          <cell r="CB24">
            <v>43.939450000000001</v>
          </cell>
          <cell r="CD24">
            <v>32.837000000000003</v>
          </cell>
          <cell r="CE24">
            <v>33.850499999999997</v>
          </cell>
          <cell r="CG24">
            <v>37.721204999999998</v>
          </cell>
          <cell r="CH24">
            <v>39.545504999999999</v>
          </cell>
          <cell r="CJ24">
            <v>30.316120000000005</v>
          </cell>
          <cell r="CK24">
            <v>30.911142580645155</v>
          </cell>
          <cell r="CM24">
            <v>37.325932258064519</v>
          </cell>
          <cell r="CN24">
            <v>38.840733333333326</v>
          </cell>
          <cell r="CP24">
            <v>8.1621129503407985</v>
          </cell>
          <cell r="CQ24">
            <v>8.5568549172346646</v>
          </cell>
          <cell r="CS24">
            <v>6.3947419668938661</v>
          </cell>
          <cell r="CT24">
            <v>6.5921129503407982</v>
          </cell>
          <cell r="CV24">
            <v>7.3459016553067187</v>
          </cell>
          <cell r="CW24">
            <v>7.701169425511198</v>
          </cell>
          <cell r="CY24">
            <v>5.9038208373904588</v>
          </cell>
          <cell r="CZ24">
            <v>6.0196967050915591</v>
          </cell>
          <cell r="DB24">
            <v>7.2689254640826721</v>
          </cell>
          <cell r="DC24">
            <v>7.5639208049334616</v>
          </cell>
          <cell r="DE24">
            <v>0.4</v>
          </cell>
          <cell r="DF24">
            <v>0.5</v>
          </cell>
          <cell r="DH24">
            <v>0.2</v>
          </cell>
          <cell r="DI24">
            <v>0.2</v>
          </cell>
          <cell r="DK24">
            <v>40.812449999999998</v>
          </cell>
          <cell r="DL24">
            <v>41.939450000000001</v>
          </cell>
          <cell r="DN24">
            <v>32.036999999999999</v>
          </cell>
          <cell r="DO24">
            <v>32.5505</v>
          </cell>
          <cell r="DQ24">
            <v>36.731205000000003</v>
          </cell>
          <cell r="DR24">
            <v>37.745505000000001</v>
          </cell>
          <cell r="DT24">
            <v>29.614184516129033</v>
          </cell>
          <cell r="DU24">
            <v>29.86920709677419</v>
          </cell>
          <cell r="DW24">
            <v>36.377545161290321</v>
          </cell>
          <cell r="DX24">
            <v>37.194496774193553</v>
          </cell>
          <cell r="DZ24">
            <v>7.9478967867575463</v>
          </cell>
          <cell r="EA24">
            <v>8.1673709834469328</v>
          </cell>
          <cell r="EC24">
            <v>6.2389483933787728</v>
          </cell>
          <cell r="ED24">
            <v>6.3389483933787734</v>
          </cell>
          <cell r="EF24">
            <v>7.1531071080817927</v>
          </cell>
          <cell r="EG24">
            <v>7.3506338851022397</v>
          </cell>
          <cell r="EI24">
            <v>5.7671245406288287</v>
          </cell>
          <cell r="EJ24">
            <v>5.8167881395860155</v>
          </cell>
          <cell r="EL24">
            <v>7.0842346954801014</v>
          </cell>
          <cell r="EM24">
            <v>7.2433294594339932</v>
          </cell>
          <cell r="EO24">
            <v>1.25</v>
          </cell>
          <cell r="EP24">
            <v>3</v>
          </cell>
          <cell r="ER24">
            <v>0.5</v>
          </cell>
          <cell r="ES24">
            <v>0.5</v>
          </cell>
          <cell r="EU24">
            <v>41.66245</v>
          </cell>
          <cell r="EV24">
            <v>44.439450000000001</v>
          </cell>
          <cell r="EX24">
            <v>32.337000000000003</v>
          </cell>
          <cell r="EY24">
            <v>32.850499999999997</v>
          </cell>
          <cell r="FA24">
            <v>37.496205000000003</v>
          </cell>
          <cell r="FB24">
            <v>39.995505000000001</v>
          </cell>
          <cell r="FD24">
            <v>29.674184516129035</v>
          </cell>
          <cell r="FE24">
            <v>29.16275548387096</v>
          </cell>
          <cell r="FG24">
            <v>36.949588172043015</v>
          </cell>
          <cell r="FH24">
            <v>38.582668817204294</v>
          </cell>
          <cell r="FJ24">
            <v>8.1134274586173323</v>
          </cell>
          <cell r="FK24">
            <v>8.6542259006815971</v>
          </cell>
          <cell r="FM24">
            <v>6.2973709834469336</v>
          </cell>
          <cell r="FN24">
            <v>6.3973709834469323</v>
          </cell>
          <cell r="FP24">
            <v>7.3020847127556001</v>
          </cell>
          <cell r="FQ24">
            <v>7.7888033106134378</v>
          </cell>
          <cell r="FS24">
            <v>5.7788090586424605</v>
          </cell>
          <cell r="FT24">
            <v>5.6792123629738969</v>
          </cell>
          <cell r="FV24">
            <v>7.1956354765419697</v>
          </cell>
          <cell r="FW24">
            <v>7.5136648134769803</v>
          </cell>
          <cell r="GA24">
            <v>43.41245</v>
          </cell>
          <cell r="GB24">
            <v>29.619345806451619</v>
          </cell>
          <cell r="GC24">
            <v>39.071204999999999</v>
          </cell>
          <cell r="GE24">
            <v>41.91245</v>
          </cell>
          <cell r="GF24">
            <v>30.316120000000005</v>
          </cell>
          <cell r="GG24">
            <v>37.721204999999998</v>
          </cell>
          <cell r="GI24">
            <v>40.812449999999998</v>
          </cell>
          <cell r="GJ24">
            <v>29.614184516129033</v>
          </cell>
          <cell r="GK24">
            <v>36.731205000000003</v>
          </cell>
          <cell r="GM24">
            <v>41.66245</v>
          </cell>
          <cell r="GN24">
            <v>29.674184516129035</v>
          </cell>
          <cell r="GO24">
            <v>37.496205000000003</v>
          </cell>
          <cell r="GQ24">
            <v>45.439450000000001</v>
          </cell>
          <cell r="GR24">
            <v>30.214368387096769</v>
          </cell>
          <cell r="GS24">
            <v>40.895505</v>
          </cell>
          <cell r="GU24">
            <v>43.939450000000001</v>
          </cell>
          <cell r="GV24">
            <v>30.911142580645155</v>
          </cell>
          <cell r="GW24">
            <v>39.545504999999999</v>
          </cell>
          <cell r="GY24">
            <v>41.939450000000001</v>
          </cell>
          <cell r="GZ24">
            <v>29.86920709677419</v>
          </cell>
          <cell r="HA24">
            <v>37.745505000000001</v>
          </cell>
          <cell r="HC24">
            <v>44.439450000000001</v>
          </cell>
          <cell r="HD24">
            <v>29.16275548387096</v>
          </cell>
          <cell r="HE24">
            <v>39.995505000000001</v>
          </cell>
          <cell r="HG24">
            <v>44.42595</v>
          </cell>
          <cell r="HH24">
            <v>29.916857096774194</v>
          </cell>
          <cell r="HI24">
            <v>39.983355000000003</v>
          </cell>
          <cell r="HK24">
            <v>42.92595</v>
          </cell>
          <cell r="HL24">
            <v>30.61363129032258</v>
          </cell>
          <cell r="HM24">
            <v>38.633354999999995</v>
          </cell>
          <cell r="HO24">
            <v>41.375950000000003</v>
          </cell>
          <cell r="HP24">
            <v>29.741695806451609</v>
          </cell>
          <cell r="HQ24">
            <v>37.238354999999999</v>
          </cell>
          <cell r="HS24">
            <v>43.05095</v>
          </cell>
          <cell r="HT24">
            <v>29.418469999999999</v>
          </cell>
          <cell r="HU24">
            <v>38.745855000000006</v>
          </cell>
        </row>
        <row r="25">
          <cell r="A25">
            <v>38443</v>
          </cell>
          <cell r="B25">
            <v>4.75</v>
          </cell>
          <cell r="C25">
            <v>-2.3E-2</v>
          </cell>
          <cell r="D25">
            <v>30</v>
          </cell>
          <cell r="E25">
            <v>21</v>
          </cell>
          <cell r="G25">
            <v>38</v>
          </cell>
          <cell r="H25">
            <v>39.9</v>
          </cell>
          <cell r="J25">
            <v>32.676174496644293</v>
          </cell>
          <cell r="K25">
            <v>33.919463087248324</v>
          </cell>
          <cell r="M25">
            <v>34.200000000000003</v>
          </cell>
          <cell r="N25">
            <v>35.909999999999997</v>
          </cell>
          <cell r="P25">
            <v>31.761879194630868</v>
          </cell>
          <cell r="Q25">
            <v>32.725140939597324</v>
          </cell>
          <cell r="S25">
            <v>35.16062639821029</v>
          </cell>
          <cell r="T25">
            <v>36.71038031319911</v>
          </cell>
          <cell r="V25">
            <v>8</v>
          </cell>
          <cell r="W25">
            <v>8.4</v>
          </cell>
          <cell r="Y25">
            <v>6.8791946308724832</v>
          </cell>
          <cell r="Z25">
            <v>7.1409395973154366</v>
          </cell>
          <cell r="AB25">
            <v>7.2</v>
          </cell>
          <cell r="AC25">
            <v>7.56</v>
          </cell>
          <cell r="AE25">
            <v>6.6867114093959721</v>
          </cell>
          <cell r="AF25">
            <v>6.8895033557046998</v>
          </cell>
          <cell r="AH25">
            <v>7.4022371364653239</v>
          </cell>
          <cell r="AI25">
            <v>7.728501118568234</v>
          </cell>
          <cell r="AK25">
            <v>3</v>
          </cell>
          <cell r="AL25">
            <v>4</v>
          </cell>
          <cell r="AN25">
            <v>1</v>
          </cell>
          <cell r="AO25">
            <v>1.5</v>
          </cell>
          <cell r="AQ25">
            <v>41</v>
          </cell>
          <cell r="AR25">
            <v>43.9</v>
          </cell>
          <cell r="AT25">
            <v>33.676174496644293</v>
          </cell>
          <cell r="AU25">
            <v>35.419463087248324</v>
          </cell>
          <cell r="AW25">
            <v>36.9</v>
          </cell>
          <cell r="AX25">
            <v>39.51</v>
          </cell>
          <cell r="AZ25">
            <v>31.741879194630872</v>
          </cell>
          <cell r="BA25">
            <v>32.965140939597326</v>
          </cell>
          <cell r="BC25">
            <v>37.09395973154362</v>
          </cell>
          <cell r="BD25">
            <v>39.377046979865774</v>
          </cell>
          <cell r="BF25">
            <v>8.6315789473684212</v>
          </cell>
          <cell r="BG25">
            <v>9.2421052631578942</v>
          </cell>
          <cell r="BI25">
            <v>7.0897209466619566</v>
          </cell>
          <cell r="BJ25">
            <v>7.4567290709996472</v>
          </cell>
          <cell r="BL25">
            <v>7.7684210526315782</v>
          </cell>
          <cell r="BM25">
            <v>8.3178947368421046</v>
          </cell>
          <cell r="BO25">
            <v>6.6825008830801833</v>
          </cell>
          <cell r="BP25">
            <v>6.940029671494174</v>
          </cell>
          <cell r="BR25">
            <v>7.8092546803249725</v>
          </cell>
          <cell r="BS25">
            <v>8.2899046273401638</v>
          </cell>
          <cell r="BU25">
            <v>1.5</v>
          </cell>
          <cell r="BV25">
            <v>2.5</v>
          </cell>
          <cell r="BX25">
            <v>1</v>
          </cell>
          <cell r="BY25">
            <v>1.5</v>
          </cell>
          <cell r="CA25">
            <v>39.5</v>
          </cell>
          <cell r="CB25">
            <v>42.4</v>
          </cell>
          <cell r="CD25">
            <v>33.676174496644293</v>
          </cell>
          <cell r="CE25">
            <v>35.419463087248324</v>
          </cell>
          <cell r="CG25">
            <v>35.550000000000004</v>
          </cell>
          <cell r="CH25">
            <v>38.159999999999997</v>
          </cell>
          <cell r="CJ25">
            <v>32.551879194630864</v>
          </cell>
          <cell r="CK25">
            <v>33.775140939597328</v>
          </cell>
          <cell r="CM25">
            <v>36.393959731543617</v>
          </cell>
          <cell r="CN25">
            <v>38.677046979865779</v>
          </cell>
          <cell r="CP25">
            <v>8.3157894736842106</v>
          </cell>
          <cell r="CQ25">
            <v>8.9263157894736835</v>
          </cell>
          <cell r="CS25">
            <v>7.0897209466619566</v>
          </cell>
          <cell r="CT25">
            <v>7.4567290709996472</v>
          </cell>
          <cell r="CV25">
            <v>7.4842105263157901</v>
          </cell>
          <cell r="CW25">
            <v>8.0336842105263155</v>
          </cell>
          <cell r="CY25">
            <v>6.8530271988696558</v>
          </cell>
          <cell r="CZ25">
            <v>7.1105559872836483</v>
          </cell>
          <cell r="DB25">
            <v>7.6618862592723405</v>
          </cell>
          <cell r="DC25">
            <v>8.1425362062875326</v>
          </cell>
          <cell r="DE25">
            <v>0.4</v>
          </cell>
          <cell r="DF25">
            <v>0.5</v>
          </cell>
          <cell r="DH25">
            <v>0.2</v>
          </cell>
          <cell r="DI25">
            <v>0.2</v>
          </cell>
          <cell r="DK25">
            <v>38.4</v>
          </cell>
          <cell r="DL25">
            <v>40.4</v>
          </cell>
          <cell r="DN25">
            <v>32.876174496644296</v>
          </cell>
          <cell r="DO25">
            <v>34.119463087248327</v>
          </cell>
          <cell r="DQ25">
            <v>34.56</v>
          </cell>
          <cell r="DR25">
            <v>36.36</v>
          </cell>
          <cell r="DT25">
            <v>31.865879194630871</v>
          </cell>
          <cell r="DU25">
            <v>32.775140939597321</v>
          </cell>
          <cell r="DW25">
            <v>35.453959731543627</v>
          </cell>
          <cell r="DX25">
            <v>37.050380313199106</v>
          </cell>
          <cell r="DZ25">
            <v>8.0842105263157897</v>
          </cell>
          <cell r="EA25">
            <v>8.5052631578947366</v>
          </cell>
          <cell r="EC25">
            <v>6.921299894030378</v>
          </cell>
          <cell r="ED25">
            <v>7.1830448604733323</v>
          </cell>
          <cell r="EF25">
            <v>7.2757894736842106</v>
          </cell>
          <cell r="EG25">
            <v>7.6547368421052626</v>
          </cell>
          <cell r="EI25">
            <v>6.7086061462380782</v>
          </cell>
          <cell r="EJ25">
            <v>6.9000296714941731</v>
          </cell>
          <cell r="EL25">
            <v>7.4639915224302369</v>
          </cell>
          <cell r="EM25">
            <v>7.8000800659366538</v>
          </cell>
          <cell r="EO25">
            <v>1.25</v>
          </cell>
          <cell r="EP25">
            <v>3</v>
          </cell>
          <cell r="ER25">
            <v>0.5</v>
          </cell>
          <cell r="ES25">
            <v>0.5</v>
          </cell>
          <cell r="EU25">
            <v>39.25</v>
          </cell>
          <cell r="EV25">
            <v>42.9</v>
          </cell>
          <cell r="EX25">
            <v>33.176174496644293</v>
          </cell>
          <cell r="EY25">
            <v>34.419463087248324</v>
          </cell>
          <cell r="FA25">
            <v>35.325000000000003</v>
          </cell>
          <cell r="FB25">
            <v>38.61</v>
          </cell>
          <cell r="FD25">
            <v>31.886879194630868</v>
          </cell>
          <cell r="FE25">
            <v>31.905140939597324</v>
          </cell>
          <cell r="FG25">
            <v>36.010626398210285</v>
          </cell>
          <cell r="FH25">
            <v>38.377046979865774</v>
          </cell>
          <cell r="FJ25">
            <v>8.2631578947368425</v>
          </cell>
          <cell r="FK25">
            <v>9.0315789473684216</v>
          </cell>
          <cell r="FM25">
            <v>6.9844577887672195</v>
          </cell>
          <cell r="FN25">
            <v>7.2462027552101738</v>
          </cell>
          <cell r="FP25">
            <v>7.4368421052631586</v>
          </cell>
          <cell r="FQ25">
            <v>8.1284210526315785</v>
          </cell>
          <cell r="FS25">
            <v>6.7130271988696562</v>
          </cell>
          <cell r="FT25">
            <v>6.7168717767573316</v>
          </cell>
          <cell r="FV25">
            <v>7.5811845048863757</v>
          </cell>
          <cell r="FW25">
            <v>8.0793783115506894</v>
          </cell>
          <cell r="GA25">
            <v>41</v>
          </cell>
          <cell r="GB25">
            <v>31.741879194630872</v>
          </cell>
          <cell r="GC25">
            <v>36.9</v>
          </cell>
          <cell r="GE25">
            <v>39.5</v>
          </cell>
          <cell r="GF25">
            <v>32.551879194630864</v>
          </cell>
          <cell r="GG25">
            <v>35.550000000000004</v>
          </cell>
          <cell r="GI25">
            <v>38.4</v>
          </cell>
          <cell r="GJ25">
            <v>31.865879194630871</v>
          </cell>
          <cell r="GK25">
            <v>34.56</v>
          </cell>
          <cell r="GM25">
            <v>39.25</v>
          </cell>
          <cell r="GN25">
            <v>31.886879194630868</v>
          </cell>
          <cell r="GO25">
            <v>35.325000000000003</v>
          </cell>
          <cell r="GQ25">
            <v>43.9</v>
          </cell>
          <cell r="GR25">
            <v>32.965140939597326</v>
          </cell>
          <cell r="GS25">
            <v>39.51</v>
          </cell>
          <cell r="GU25">
            <v>42.4</v>
          </cell>
          <cell r="GV25">
            <v>33.775140939597328</v>
          </cell>
          <cell r="GW25">
            <v>38.159999999999997</v>
          </cell>
          <cell r="GY25">
            <v>40.4</v>
          </cell>
          <cell r="GZ25">
            <v>32.775140939597321</v>
          </cell>
          <cell r="HA25">
            <v>36.36</v>
          </cell>
          <cell r="HC25">
            <v>42.9</v>
          </cell>
          <cell r="HD25">
            <v>31.905140939597324</v>
          </cell>
          <cell r="HE25">
            <v>38.61</v>
          </cell>
          <cell r="HG25">
            <v>42.45</v>
          </cell>
          <cell r="HH25">
            <v>32.353510067114101</v>
          </cell>
          <cell r="HI25">
            <v>38.204999999999998</v>
          </cell>
          <cell r="HK25">
            <v>40.950000000000003</v>
          </cell>
          <cell r="HL25">
            <v>33.163510067114096</v>
          </cell>
          <cell r="HM25">
            <v>36.855000000000004</v>
          </cell>
          <cell r="HO25">
            <v>39.4</v>
          </cell>
          <cell r="HP25">
            <v>32.3205100671141</v>
          </cell>
          <cell r="HQ25">
            <v>35.46</v>
          </cell>
          <cell r="HS25">
            <v>41.075000000000003</v>
          </cell>
          <cell r="HT25">
            <v>31.896010067114098</v>
          </cell>
          <cell r="HU25">
            <v>36.967500000000001</v>
          </cell>
        </row>
        <row r="26">
          <cell r="A26">
            <v>38473</v>
          </cell>
          <cell r="B26">
            <v>4.6550000000000002</v>
          </cell>
          <cell r="C26">
            <v>-2.3E-2</v>
          </cell>
          <cell r="D26">
            <v>31</v>
          </cell>
          <cell r="E26">
            <v>21</v>
          </cell>
          <cell r="G26">
            <v>40.033000000000001</v>
          </cell>
          <cell r="H26">
            <v>42.826000000000001</v>
          </cell>
          <cell r="J26">
            <v>32.424136069114475</v>
          </cell>
          <cell r="K26">
            <v>33.620561555075597</v>
          </cell>
          <cell r="M26">
            <v>36.029700000000005</v>
          </cell>
          <cell r="N26">
            <v>38.543399999999998</v>
          </cell>
          <cell r="P26">
            <v>30.097965791123809</v>
          </cell>
          <cell r="Q26">
            <v>30.444536751898561</v>
          </cell>
          <cell r="S26">
            <v>35.860397199191809</v>
          </cell>
          <cell r="T26">
            <v>37.777856336654359</v>
          </cell>
          <cell r="V26">
            <v>8.6</v>
          </cell>
          <cell r="W26">
            <v>9.1999999999999993</v>
          </cell>
          <cell r="Y26">
            <v>6.9654427645788335</v>
          </cell>
          <cell r="Z26">
            <v>7.222462203023758</v>
          </cell>
          <cell r="AB26">
            <v>7.7400000000000011</v>
          </cell>
          <cell r="AC26">
            <v>8.2799999999999994</v>
          </cell>
          <cell r="AE26">
            <v>6.4657284191458233</v>
          </cell>
          <cell r="AF26">
            <v>6.5401797533616666</v>
          </cell>
          <cell r="AH26">
            <v>7.7036299031561351</v>
          </cell>
          <cell r="AI26">
            <v>8.1155437887549642</v>
          </cell>
          <cell r="AK26">
            <v>4</v>
          </cell>
          <cell r="AL26">
            <v>5</v>
          </cell>
          <cell r="AN26">
            <v>1</v>
          </cell>
          <cell r="AO26">
            <v>1.5</v>
          </cell>
          <cell r="AQ26">
            <v>44.033000000000001</v>
          </cell>
          <cell r="AR26">
            <v>47.826000000000001</v>
          </cell>
          <cell r="AT26">
            <v>33.424136069114475</v>
          </cell>
          <cell r="AU26">
            <v>35.120561555075597</v>
          </cell>
          <cell r="AW26">
            <v>39.6297</v>
          </cell>
          <cell r="AX26">
            <v>43.043399999999998</v>
          </cell>
          <cell r="AZ26">
            <v>29.4205464362851</v>
          </cell>
          <cell r="BA26">
            <v>30.009052880930817</v>
          </cell>
          <cell r="BC26">
            <v>38.215235908869225</v>
          </cell>
          <cell r="BD26">
            <v>40.85850149794468</v>
          </cell>
          <cell r="BF26">
            <v>9.4592910848549945</v>
          </cell>
          <cell r="BG26">
            <v>10.274113856068743</v>
          </cell>
          <cell r="BI26">
            <v>7.1802655357925831</v>
          </cell>
          <cell r="BJ26">
            <v>7.544696359844381</v>
          </cell>
          <cell r="BL26">
            <v>8.5133619763694952</v>
          </cell>
          <cell r="BM26">
            <v>9.2467024704618677</v>
          </cell>
          <cell r="BO26">
            <v>6.320203316065542</v>
          </cell>
          <cell r="BP26">
            <v>6.4466279013814853</v>
          </cell>
          <cell r="BR26">
            <v>8.2095028805304455</v>
          </cell>
          <cell r="BS26">
            <v>8.7773365194295767</v>
          </cell>
          <cell r="BU26">
            <v>2</v>
          </cell>
          <cell r="BV26">
            <v>3.5</v>
          </cell>
          <cell r="BX26">
            <v>1</v>
          </cell>
          <cell r="BY26">
            <v>1.5</v>
          </cell>
          <cell r="CA26">
            <v>42.033000000000001</v>
          </cell>
          <cell r="CB26">
            <v>46.326000000000001</v>
          </cell>
          <cell r="CD26">
            <v>33.424136069114475</v>
          </cell>
          <cell r="CE26">
            <v>35.120561555075597</v>
          </cell>
          <cell r="CG26">
            <v>37.829700000000003</v>
          </cell>
          <cell r="CH26">
            <v>41.693400000000004</v>
          </cell>
          <cell r="CJ26">
            <v>30.581836758865744</v>
          </cell>
          <cell r="CK26">
            <v>30.880020622866297</v>
          </cell>
          <cell r="CM26">
            <v>37.312010102417617</v>
          </cell>
          <cell r="CN26">
            <v>40.181082143105968</v>
          </cell>
          <cell r="CP26">
            <v>9.0296455424274971</v>
          </cell>
          <cell r="CQ26">
            <v>9.9518796992481207</v>
          </cell>
          <cell r="CS26">
            <v>7.1802655357925831</v>
          </cell>
          <cell r="CT26">
            <v>7.544696359844381</v>
          </cell>
          <cell r="CV26">
            <v>8.1266809881847468</v>
          </cell>
          <cell r="CW26">
            <v>8.9566917293233086</v>
          </cell>
          <cell r="CY26">
            <v>6.5696749213460244</v>
          </cell>
          <cell r="CZ26">
            <v>6.6337316053418469</v>
          </cell>
          <cell r="DB26">
            <v>8.0154694097567383</v>
          </cell>
          <cell r="DC26">
            <v>8.6318114163492936</v>
          </cell>
          <cell r="DE26">
            <v>0.4</v>
          </cell>
          <cell r="DF26">
            <v>0.5</v>
          </cell>
          <cell r="DH26">
            <v>0.2</v>
          </cell>
          <cell r="DI26">
            <v>0.2</v>
          </cell>
          <cell r="DK26">
            <v>40.433</v>
          </cell>
          <cell r="DL26">
            <v>43.326000000000001</v>
          </cell>
          <cell r="DN26">
            <v>32.624136069114478</v>
          </cell>
          <cell r="DO26">
            <v>33.820561555075599</v>
          </cell>
          <cell r="DQ26">
            <v>36.389699999999998</v>
          </cell>
          <cell r="DR26">
            <v>38.993400000000001</v>
          </cell>
          <cell r="DT26">
            <v>30.194739984672207</v>
          </cell>
          <cell r="DU26">
            <v>30.483246429317919</v>
          </cell>
          <cell r="DW26">
            <v>36.150719779836976</v>
          </cell>
          <cell r="DX26">
            <v>38.113340207622102</v>
          </cell>
          <cell r="DZ26">
            <v>8.6859291084854995</v>
          </cell>
          <cell r="EA26">
            <v>9.3074113856068745</v>
          </cell>
          <cell r="EC26">
            <v>7.0084073188215843</v>
          </cell>
          <cell r="ED26">
            <v>7.2654267572665088</v>
          </cell>
          <cell r="EF26">
            <v>7.8173361976369486</v>
          </cell>
          <cell r="EG26">
            <v>8.3766702470461869</v>
          </cell>
          <cell r="EI26">
            <v>6.4865177195858656</v>
          </cell>
          <cell r="EJ26">
            <v>6.5484954735376837</v>
          </cell>
          <cell r="EL26">
            <v>7.7659978044762568</v>
          </cell>
          <cell r="EM26">
            <v>8.1876133636137709</v>
          </cell>
          <cell r="EO26">
            <v>1.75</v>
          </cell>
          <cell r="EP26">
            <v>3.5</v>
          </cell>
          <cell r="ER26">
            <v>0.5</v>
          </cell>
          <cell r="ES26">
            <v>0.5</v>
          </cell>
          <cell r="EU26">
            <v>41.783000000000001</v>
          </cell>
          <cell r="EV26">
            <v>46.326000000000001</v>
          </cell>
          <cell r="EX26">
            <v>32.924136069114475</v>
          </cell>
          <cell r="EY26">
            <v>34.120561555075597</v>
          </cell>
          <cell r="FA26">
            <v>37.604700000000001</v>
          </cell>
          <cell r="FB26">
            <v>41.693400000000004</v>
          </cell>
          <cell r="FD26">
            <v>29.904417404027036</v>
          </cell>
          <cell r="FE26">
            <v>29.234859332543717</v>
          </cell>
          <cell r="FG26">
            <v>36.924913328224065</v>
          </cell>
          <cell r="FH26">
            <v>39.632695046331776</v>
          </cell>
          <cell r="FJ26">
            <v>8.9759398496240603</v>
          </cell>
          <cell r="FK26">
            <v>9.9518796992481207</v>
          </cell>
          <cell r="FM26">
            <v>7.0728541501857087</v>
          </cell>
          <cell r="FN26">
            <v>7.3298735886306323</v>
          </cell>
          <cell r="FP26">
            <v>8.0783458646616548</v>
          </cell>
          <cell r="FQ26">
            <v>8.9566917293233086</v>
          </cell>
          <cell r="FS26">
            <v>6.4241498182657431</v>
          </cell>
          <cell r="FT26">
            <v>6.2803134978611634</v>
          </cell>
          <cell r="FV26">
            <v>7.932312207996576</v>
          </cell>
          <cell r="FW26">
            <v>8.5140053805224003</v>
          </cell>
          <cell r="GA26">
            <v>44.033000000000001</v>
          </cell>
          <cell r="GB26">
            <v>29.4205464362851</v>
          </cell>
          <cell r="GC26">
            <v>39.6297</v>
          </cell>
          <cell r="GE26">
            <v>42.033000000000001</v>
          </cell>
          <cell r="GF26">
            <v>30.581836758865744</v>
          </cell>
          <cell r="GG26">
            <v>37.829700000000003</v>
          </cell>
          <cell r="GI26">
            <v>40.433</v>
          </cell>
          <cell r="GJ26">
            <v>30.194739984672207</v>
          </cell>
          <cell r="GK26">
            <v>36.389699999999998</v>
          </cell>
          <cell r="GM26">
            <v>41.783000000000001</v>
          </cell>
          <cell r="GN26">
            <v>29.904417404027036</v>
          </cell>
          <cell r="GO26">
            <v>37.604700000000001</v>
          </cell>
          <cell r="GQ26">
            <v>47.826000000000001</v>
          </cell>
          <cell r="GR26">
            <v>30.009052880930817</v>
          </cell>
          <cell r="GS26">
            <v>43.043399999999998</v>
          </cell>
          <cell r="GU26">
            <v>46.326000000000001</v>
          </cell>
          <cell r="GV26">
            <v>30.880020622866297</v>
          </cell>
          <cell r="GW26">
            <v>41.693400000000004</v>
          </cell>
          <cell r="GY26">
            <v>43.326000000000001</v>
          </cell>
          <cell r="GZ26">
            <v>30.483246429317919</v>
          </cell>
          <cell r="HA26">
            <v>38.993400000000001</v>
          </cell>
          <cell r="HC26">
            <v>46.326000000000001</v>
          </cell>
          <cell r="HD26">
            <v>29.234859332543717</v>
          </cell>
          <cell r="HE26">
            <v>41.693400000000004</v>
          </cell>
          <cell r="HG26">
            <v>45.929500000000004</v>
          </cell>
          <cell r="HH26">
            <v>29.714799658607959</v>
          </cell>
          <cell r="HI26">
            <v>41.336550000000003</v>
          </cell>
          <cell r="HK26">
            <v>44.179500000000004</v>
          </cell>
          <cell r="HL26">
            <v>30.730928690866023</v>
          </cell>
          <cell r="HM26">
            <v>39.76155</v>
          </cell>
          <cell r="HO26">
            <v>41.8795</v>
          </cell>
          <cell r="HP26">
            <v>30.338993206995063</v>
          </cell>
          <cell r="HQ26">
            <v>37.691549999999999</v>
          </cell>
          <cell r="HS26">
            <v>44.054500000000004</v>
          </cell>
          <cell r="HT26">
            <v>29.569638368285375</v>
          </cell>
          <cell r="HU26">
            <v>39.649050000000003</v>
          </cell>
        </row>
        <row r="27">
          <cell r="A27">
            <v>38504</v>
          </cell>
          <cell r="B27">
            <v>4.6349999999999998</v>
          </cell>
          <cell r="C27">
            <v>0</v>
          </cell>
          <cell r="D27">
            <v>30</v>
          </cell>
          <cell r="E27">
            <v>22</v>
          </cell>
          <cell r="G27">
            <v>41.714999999999996</v>
          </cell>
          <cell r="H27">
            <v>43.105499999999999</v>
          </cell>
          <cell r="J27">
            <v>30.516698473282439</v>
          </cell>
          <cell r="K27">
            <v>33.170324427480914</v>
          </cell>
          <cell r="M27">
            <v>37.543499999999995</v>
          </cell>
          <cell r="N27">
            <v>38.79495</v>
          </cell>
          <cell r="P27">
            <v>26.769070992366405</v>
          </cell>
          <cell r="Q27">
            <v>30.170524122137401</v>
          </cell>
          <cell r="S27">
            <v>35.991423664122131</v>
          </cell>
          <cell r="T27">
            <v>38.027521374045804</v>
          </cell>
          <cell r="V27">
            <v>9</v>
          </cell>
          <cell r="W27">
            <v>9.3000000000000007</v>
          </cell>
          <cell r="Y27">
            <v>6.5839694656488543</v>
          </cell>
          <cell r="Z27">
            <v>7.1564885496183201</v>
          </cell>
          <cell r="AB27">
            <v>8.1</v>
          </cell>
          <cell r="AC27">
            <v>8.370000000000001</v>
          </cell>
          <cell r="AE27">
            <v>5.7754198473282434</v>
          </cell>
          <cell r="AF27">
            <v>6.5092824427480913</v>
          </cell>
          <cell r="AH27">
            <v>7.7651399491094137</v>
          </cell>
          <cell r="AI27">
            <v>8.2044274809160314</v>
          </cell>
          <cell r="AK27">
            <v>4</v>
          </cell>
          <cell r="AL27">
            <v>5</v>
          </cell>
          <cell r="AN27">
            <v>1</v>
          </cell>
          <cell r="AO27">
            <v>2</v>
          </cell>
          <cell r="AQ27">
            <v>45.714999999999996</v>
          </cell>
          <cell r="AR27">
            <v>48.105499999999999</v>
          </cell>
          <cell r="AT27">
            <v>31.516698473282439</v>
          </cell>
          <cell r="AU27">
            <v>35.170324427480914</v>
          </cell>
          <cell r="AW27">
            <v>41.143499999999996</v>
          </cell>
          <cell r="AX27">
            <v>43.29495</v>
          </cell>
          <cell r="AZ27">
            <v>26.382404325699738</v>
          </cell>
          <cell r="BA27">
            <v>30.837190788804069</v>
          </cell>
          <cell r="BC27">
            <v>38.458090330788799</v>
          </cell>
          <cell r="BD27">
            <v>41.494188040712466</v>
          </cell>
          <cell r="BF27">
            <v>9.8629989212513482</v>
          </cell>
          <cell r="BG27">
            <v>10.378748651564186</v>
          </cell>
          <cell r="BI27">
            <v>6.7997191959616918</v>
          </cell>
          <cell r="BJ27">
            <v>7.5879880102439943</v>
          </cell>
          <cell r="BL27">
            <v>8.8766990291262129</v>
          </cell>
          <cell r="BM27">
            <v>9.3408737864077676</v>
          </cell>
          <cell r="BO27">
            <v>5.6919966182739463</v>
          </cell>
          <cell r="BP27">
            <v>6.6531155962899824</v>
          </cell>
          <cell r="BR27">
            <v>8.2973226172144123</v>
          </cell>
          <cell r="BS27">
            <v>8.9523598793338657</v>
          </cell>
          <cell r="BU27">
            <v>2</v>
          </cell>
          <cell r="BV27">
            <v>4</v>
          </cell>
          <cell r="BX27">
            <v>1</v>
          </cell>
          <cell r="BY27">
            <v>1.5</v>
          </cell>
          <cell r="CA27">
            <v>43.714999999999996</v>
          </cell>
          <cell r="CB27">
            <v>47.105499999999999</v>
          </cell>
          <cell r="CD27">
            <v>31.516698473282439</v>
          </cell>
          <cell r="CE27">
            <v>34.670324427480914</v>
          </cell>
          <cell r="CG27">
            <v>39.343499999999999</v>
          </cell>
          <cell r="CH27">
            <v>42.394950000000001</v>
          </cell>
          <cell r="CJ27">
            <v>27.342404325699739</v>
          </cell>
          <cell r="CK27">
            <v>30.5505241221374</v>
          </cell>
          <cell r="CM27">
            <v>37.480312553011018</v>
          </cell>
          <cell r="CN27">
            <v>40.749743596268019</v>
          </cell>
          <cell r="CP27">
            <v>9.4314994606256732</v>
          </cell>
          <cell r="CQ27">
            <v>10.162998921251349</v>
          </cell>
          <cell r="CS27">
            <v>6.7997191959616918</v>
          </cell>
          <cell r="CT27">
            <v>7.480113145087576</v>
          </cell>
          <cell r="CV27">
            <v>8.4883495145631063</v>
          </cell>
          <cell r="CW27">
            <v>9.1466990291262142</v>
          </cell>
          <cell r="CY27">
            <v>5.8991163593742701</v>
          </cell>
          <cell r="CZ27">
            <v>6.5912673402669686</v>
          </cell>
          <cell r="DB27">
            <v>8.0863673253529704</v>
          </cell>
          <cell r="DC27">
            <v>8.791746191212086</v>
          </cell>
          <cell r="DE27">
            <v>0.4</v>
          </cell>
          <cell r="DF27">
            <v>0.5</v>
          </cell>
          <cell r="DH27">
            <v>0.2</v>
          </cell>
          <cell r="DI27">
            <v>0.2</v>
          </cell>
          <cell r="DK27">
            <v>42.114999999999995</v>
          </cell>
          <cell r="DL27">
            <v>43.605499999999999</v>
          </cell>
          <cell r="DN27">
            <v>30.716698473282438</v>
          </cell>
          <cell r="DO27">
            <v>33.370324427480917</v>
          </cell>
          <cell r="DQ27">
            <v>37.903499999999994</v>
          </cell>
          <cell r="DR27">
            <v>39.244950000000003</v>
          </cell>
          <cell r="DT27">
            <v>26.883737659033077</v>
          </cell>
          <cell r="DU27">
            <v>30.237190788804067</v>
          </cell>
          <cell r="DW27">
            <v>36.289201441899905</v>
          </cell>
          <cell r="DX27">
            <v>38.374188040712468</v>
          </cell>
          <cell r="DZ27">
            <v>9.086299892125135</v>
          </cell>
          <cell r="EA27">
            <v>9.407874865156419</v>
          </cell>
          <cell r="EC27">
            <v>6.6271194117114218</v>
          </cell>
          <cell r="ED27">
            <v>7.1996384956808885</v>
          </cell>
          <cell r="EF27">
            <v>8.177669902912621</v>
          </cell>
          <cell r="EG27">
            <v>8.4670873786407785</v>
          </cell>
          <cell r="EI27">
            <v>5.8001591497374498</v>
          </cell>
          <cell r="EJ27">
            <v>6.5236657581022799</v>
          </cell>
          <cell r="EL27">
            <v>7.8293854243581249</v>
          </cell>
          <cell r="EM27">
            <v>8.2792207207578148</v>
          </cell>
          <cell r="EO27">
            <v>1.75</v>
          </cell>
          <cell r="EP27">
            <v>4</v>
          </cell>
          <cell r="ER27">
            <v>0.5</v>
          </cell>
          <cell r="ES27">
            <v>0.5</v>
          </cell>
          <cell r="EU27">
            <v>43.464999999999996</v>
          </cell>
          <cell r="EV27">
            <v>47.105499999999999</v>
          </cell>
          <cell r="EX27">
            <v>31.016698473282439</v>
          </cell>
          <cell r="EY27">
            <v>33.670324427480914</v>
          </cell>
          <cell r="FA27">
            <v>39.118499999999997</v>
          </cell>
          <cell r="FB27">
            <v>42.394950000000001</v>
          </cell>
          <cell r="FD27">
            <v>26.695737659033071</v>
          </cell>
          <cell r="FE27">
            <v>29.017190788804065</v>
          </cell>
          <cell r="FG27">
            <v>37.102534775233245</v>
          </cell>
          <cell r="FH27">
            <v>40.238632485156913</v>
          </cell>
          <cell r="FJ27">
            <v>9.3775620280474641</v>
          </cell>
          <cell r="FK27">
            <v>10.162998921251349</v>
          </cell>
          <cell r="FM27">
            <v>6.6918443308052726</v>
          </cell>
          <cell r="FN27">
            <v>7.2643634147747393</v>
          </cell>
          <cell r="FP27">
            <v>8.4398058252427184</v>
          </cell>
          <cell r="FQ27">
            <v>9.1466990291262142</v>
          </cell>
          <cell r="FS27">
            <v>5.759598200438635</v>
          </cell>
          <cell r="FT27">
            <v>6.260451087120618</v>
          </cell>
          <cell r="FV27">
            <v>8.0048618716792337</v>
          </cell>
          <cell r="FW27">
            <v>8.6814741068299703</v>
          </cell>
          <cell r="GA27">
            <v>45.714999999999996</v>
          </cell>
          <cell r="GB27">
            <v>26.382404325699738</v>
          </cell>
          <cell r="GC27">
            <v>41.143499999999996</v>
          </cell>
          <cell r="GE27">
            <v>43.714999999999996</v>
          </cell>
          <cell r="GF27">
            <v>27.342404325699739</v>
          </cell>
          <cell r="GG27">
            <v>39.343499999999999</v>
          </cell>
          <cell r="GI27">
            <v>42.114999999999995</v>
          </cell>
          <cell r="GJ27">
            <v>26.883737659033077</v>
          </cell>
          <cell r="GK27">
            <v>37.903499999999994</v>
          </cell>
          <cell r="GM27">
            <v>43.464999999999996</v>
          </cell>
          <cell r="GN27">
            <v>26.695737659033071</v>
          </cell>
          <cell r="GO27">
            <v>39.118499999999997</v>
          </cell>
          <cell r="GQ27">
            <v>48.105499999999999</v>
          </cell>
          <cell r="GR27">
            <v>30.837190788804069</v>
          </cell>
          <cell r="GS27">
            <v>43.29495</v>
          </cell>
          <cell r="GU27">
            <v>47.105499999999999</v>
          </cell>
          <cell r="GV27">
            <v>30.5505241221374</v>
          </cell>
          <cell r="GW27">
            <v>42.394950000000001</v>
          </cell>
          <cell r="GY27">
            <v>43.605499999999999</v>
          </cell>
          <cell r="GZ27">
            <v>30.237190788804067</v>
          </cell>
          <cell r="HA27">
            <v>39.244950000000003</v>
          </cell>
          <cell r="HC27">
            <v>47.105499999999999</v>
          </cell>
          <cell r="HD27">
            <v>29.017190788804065</v>
          </cell>
          <cell r="HE27">
            <v>42.394950000000001</v>
          </cell>
          <cell r="HG27">
            <v>46.910249999999998</v>
          </cell>
          <cell r="HH27">
            <v>28.609797557251902</v>
          </cell>
          <cell r="HI27">
            <v>42.219224999999994</v>
          </cell>
          <cell r="HK27">
            <v>45.410249999999998</v>
          </cell>
          <cell r="HL27">
            <v>28.946464223918568</v>
          </cell>
          <cell r="HM27">
            <v>40.869225</v>
          </cell>
          <cell r="HO27">
            <v>42.860249999999994</v>
          </cell>
          <cell r="HP27">
            <v>28.560464223918572</v>
          </cell>
          <cell r="HQ27">
            <v>38.574224999999998</v>
          </cell>
          <cell r="HS27">
            <v>45.285249999999998</v>
          </cell>
          <cell r="HT27">
            <v>27.856464223918568</v>
          </cell>
          <cell r="HU27">
            <v>40.756725000000003</v>
          </cell>
        </row>
        <row r="28">
          <cell r="A28">
            <v>38534</v>
          </cell>
          <cell r="B28">
            <v>4.6399999999999997</v>
          </cell>
          <cell r="C28">
            <v>-2.3E-2</v>
          </cell>
          <cell r="D28">
            <v>31</v>
          </cell>
          <cell r="E28">
            <v>20</v>
          </cell>
          <cell r="G28">
            <v>45.007999999999996</v>
          </cell>
          <cell r="H28">
            <v>46.631999999999998</v>
          </cell>
          <cell r="J28">
            <v>36.263653483992464</v>
          </cell>
          <cell r="K28">
            <v>37.355932203389834</v>
          </cell>
          <cell r="M28">
            <v>40.507199999999997</v>
          </cell>
          <cell r="N28">
            <v>41.968800000000002</v>
          </cell>
          <cell r="P28">
            <v>33.252104343600024</v>
          </cell>
          <cell r="Q28">
            <v>34.082284089666494</v>
          </cell>
          <cell r="S28">
            <v>40.024662738189249</v>
          </cell>
          <cell r="T28">
            <v>41.345638782576998</v>
          </cell>
          <cell r="V28">
            <v>9.6999999999999993</v>
          </cell>
          <cell r="W28">
            <v>10.050000000000001</v>
          </cell>
          <cell r="Y28">
            <v>7.8154425612052734</v>
          </cell>
          <cell r="Z28">
            <v>8.0508474576271194</v>
          </cell>
          <cell r="AB28">
            <v>8.73</v>
          </cell>
          <cell r="AC28">
            <v>9.0450000000000017</v>
          </cell>
          <cell r="AE28">
            <v>7.1664017981896606</v>
          </cell>
          <cell r="AF28">
            <v>7.3453198469108827</v>
          </cell>
          <cell r="AH28">
            <v>8.6260049004718216</v>
          </cell>
          <cell r="AI28">
            <v>8.9106980134864227</v>
          </cell>
          <cell r="AK28">
            <v>4.5</v>
          </cell>
          <cell r="AL28">
            <v>6</v>
          </cell>
          <cell r="AN28">
            <v>1</v>
          </cell>
          <cell r="AO28">
            <v>2</v>
          </cell>
          <cell r="AQ28">
            <v>49.507999999999996</v>
          </cell>
          <cell r="AR28">
            <v>52.631999999999998</v>
          </cell>
          <cell r="AT28">
            <v>37.263653483992464</v>
          </cell>
          <cell r="AU28">
            <v>39.355932203389834</v>
          </cell>
          <cell r="AW28">
            <v>44.557199999999995</v>
          </cell>
          <cell r="AX28">
            <v>47.3688</v>
          </cell>
          <cell r="AZ28">
            <v>32.087588214567766</v>
          </cell>
          <cell r="BA28">
            <v>33.669380863860042</v>
          </cell>
          <cell r="BC28">
            <v>42.530039082275273</v>
          </cell>
          <cell r="BD28">
            <v>45.066068890103885</v>
          </cell>
          <cell r="BF28">
            <v>10.669827586206896</v>
          </cell>
          <cell r="BG28">
            <v>11.343103448275862</v>
          </cell>
          <cell r="BI28">
            <v>8.030959802584583</v>
          </cell>
          <cell r="BJ28">
            <v>8.4818819403857404</v>
          </cell>
          <cell r="BL28">
            <v>9.6028448275862068</v>
          </cell>
          <cell r="BM28">
            <v>10.208793103448276</v>
          </cell>
          <cell r="BO28">
            <v>6.9154284945189159</v>
          </cell>
          <cell r="BP28">
            <v>7.2563320827284574</v>
          </cell>
          <cell r="BR28">
            <v>9.1659566987662231</v>
          </cell>
          <cell r="BS28">
            <v>9.7125148470051492</v>
          </cell>
          <cell r="BU28">
            <v>3</v>
          </cell>
          <cell r="BV28">
            <v>5</v>
          </cell>
          <cell r="BX28">
            <v>1</v>
          </cell>
          <cell r="BY28">
            <v>1.5</v>
          </cell>
          <cell r="CA28">
            <v>48.007999999999996</v>
          </cell>
          <cell r="CB28">
            <v>51.631999999999998</v>
          </cell>
          <cell r="CD28">
            <v>37.263653483992464</v>
          </cell>
          <cell r="CE28">
            <v>38.855932203389834</v>
          </cell>
          <cell r="CG28">
            <v>43.2072</v>
          </cell>
          <cell r="CH28">
            <v>46.468800000000002</v>
          </cell>
          <cell r="CJ28">
            <v>33.045652730696794</v>
          </cell>
          <cell r="CK28">
            <v>33.453251831601982</v>
          </cell>
          <cell r="CM28">
            <v>41.88487779195269</v>
          </cell>
          <cell r="CN28">
            <v>44.351015126663022</v>
          </cell>
          <cell r="CP28">
            <v>10.346551724137932</v>
          </cell>
          <cell r="CQ28">
            <v>11.127586206896552</v>
          </cell>
          <cell r="CS28">
            <v>8.030959802584583</v>
          </cell>
          <cell r="CT28">
            <v>8.3741233196960856</v>
          </cell>
          <cell r="CV28">
            <v>9.3118965517241392</v>
          </cell>
          <cell r="CW28">
            <v>10.014827586206897</v>
          </cell>
          <cell r="CY28">
            <v>7.1219079160984471</v>
          </cell>
          <cell r="CZ28">
            <v>7.2097525499142208</v>
          </cell>
          <cell r="DB28">
            <v>9.026913317231184</v>
          </cell>
          <cell r="DC28">
            <v>9.558408432470479</v>
          </cell>
          <cell r="DE28">
            <v>0.4</v>
          </cell>
          <cell r="DF28">
            <v>0.5</v>
          </cell>
          <cell r="DH28">
            <v>0.2</v>
          </cell>
          <cell r="DI28">
            <v>0.2</v>
          </cell>
          <cell r="DK28">
            <v>45.407999999999994</v>
          </cell>
          <cell r="DL28">
            <v>47.131999999999998</v>
          </cell>
          <cell r="DN28">
            <v>36.463653483992466</v>
          </cell>
          <cell r="DO28">
            <v>37.555932203389837</v>
          </cell>
          <cell r="DQ28">
            <v>40.867199999999997</v>
          </cell>
          <cell r="DR28">
            <v>42.418799999999997</v>
          </cell>
          <cell r="DT28">
            <v>33.338555956503257</v>
          </cell>
          <cell r="DU28">
            <v>34.104864734827792</v>
          </cell>
          <cell r="DW28">
            <v>40.310684243565596</v>
          </cell>
          <cell r="DX28">
            <v>41.67467104064152</v>
          </cell>
          <cell r="DZ28">
            <v>9.7862068965517235</v>
          </cell>
          <cell r="EA28">
            <v>10.157758620689656</v>
          </cell>
          <cell r="EC28">
            <v>7.8585460094811355</v>
          </cell>
          <cell r="ED28">
            <v>8.0939509059029824</v>
          </cell>
          <cell r="EF28">
            <v>8.807586206896552</v>
          </cell>
          <cell r="EG28">
            <v>9.1419827586206903</v>
          </cell>
          <cell r="EI28">
            <v>7.1850336113153572</v>
          </cell>
          <cell r="EJ28">
            <v>7.3501863652646113</v>
          </cell>
          <cell r="EL28">
            <v>8.6876474662856893</v>
          </cell>
          <cell r="EM28">
            <v>8.9816101380692945</v>
          </cell>
          <cell r="EO28">
            <v>2.75</v>
          </cell>
          <cell r="EP28">
            <v>5</v>
          </cell>
          <cell r="ER28">
            <v>0.5</v>
          </cell>
          <cell r="ES28">
            <v>0.5</v>
          </cell>
          <cell r="EU28">
            <v>47.757999999999996</v>
          </cell>
          <cell r="EV28">
            <v>51.631999999999998</v>
          </cell>
          <cell r="EX28">
            <v>36.763653483992464</v>
          </cell>
          <cell r="EY28">
            <v>37.855932203389834</v>
          </cell>
          <cell r="FA28">
            <v>42.982199999999999</v>
          </cell>
          <cell r="FB28">
            <v>46.468800000000002</v>
          </cell>
          <cell r="FD28">
            <v>32.350491440374213</v>
          </cell>
          <cell r="FE28">
            <v>31.743574412247135</v>
          </cell>
          <cell r="FG28">
            <v>41.492404673673121</v>
          </cell>
          <cell r="FH28">
            <v>43.781122653544742</v>
          </cell>
          <cell r="FJ28">
            <v>10.292672413793102</v>
          </cell>
          <cell r="FK28">
            <v>11.127586206896552</v>
          </cell>
          <cell r="FM28">
            <v>7.9232011818949282</v>
          </cell>
          <cell r="FN28">
            <v>8.158606078316776</v>
          </cell>
          <cell r="FP28">
            <v>9.263405172413794</v>
          </cell>
          <cell r="FQ28">
            <v>10.014827586206897</v>
          </cell>
          <cell r="FS28">
            <v>6.9720886724944426</v>
          </cell>
          <cell r="FT28">
            <v>6.8412875888463658</v>
          </cell>
          <cell r="FV28">
            <v>8.9423285934640351</v>
          </cell>
          <cell r="FW28">
            <v>9.4355867787811949</v>
          </cell>
          <cell r="GA28">
            <v>49.507999999999996</v>
          </cell>
          <cell r="GB28">
            <v>32.087588214567766</v>
          </cell>
          <cell r="GC28">
            <v>44.557199999999995</v>
          </cell>
          <cell r="GE28">
            <v>48.007999999999996</v>
          </cell>
          <cell r="GF28">
            <v>33.045652730696794</v>
          </cell>
          <cell r="GG28">
            <v>43.2072</v>
          </cell>
          <cell r="GI28">
            <v>45.407999999999994</v>
          </cell>
          <cell r="GJ28">
            <v>33.338555956503257</v>
          </cell>
          <cell r="GK28">
            <v>40.867199999999997</v>
          </cell>
          <cell r="GM28">
            <v>47.757999999999996</v>
          </cell>
          <cell r="GN28">
            <v>32.350491440374213</v>
          </cell>
          <cell r="GO28">
            <v>42.982199999999999</v>
          </cell>
          <cell r="GQ28">
            <v>52.631999999999998</v>
          </cell>
          <cell r="GR28">
            <v>33.669380863860042</v>
          </cell>
          <cell r="GS28">
            <v>47.3688</v>
          </cell>
          <cell r="GU28">
            <v>51.631999999999998</v>
          </cell>
          <cell r="GV28">
            <v>33.453251831601982</v>
          </cell>
          <cell r="GW28">
            <v>46.468800000000002</v>
          </cell>
          <cell r="GY28">
            <v>47.131999999999998</v>
          </cell>
          <cell r="GZ28">
            <v>34.104864734827792</v>
          </cell>
          <cell r="HA28">
            <v>42.418799999999997</v>
          </cell>
          <cell r="HC28">
            <v>51.631999999999998</v>
          </cell>
          <cell r="HD28">
            <v>31.743574412247135</v>
          </cell>
          <cell r="HE28">
            <v>46.468800000000002</v>
          </cell>
          <cell r="HG28">
            <v>51.069999999999993</v>
          </cell>
          <cell r="HH28">
            <v>32.8784845392139</v>
          </cell>
          <cell r="HI28">
            <v>45.962999999999994</v>
          </cell>
          <cell r="HK28">
            <v>49.819999999999993</v>
          </cell>
          <cell r="HL28">
            <v>33.249452281149388</v>
          </cell>
          <cell r="HM28">
            <v>44.838000000000001</v>
          </cell>
          <cell r="HO28">
            <v>46.269999999999996</v>
          </cell>
          <cell r="HP28">
            <v>33.721710345665528</v>
          </cell>
          <cell r="HQ28">
            <v>41.643000000000001</v>
          </cell>
          <cell r="HS28">
            <v>49.694999999999993</v>
          </cell>
          <cell r="HT28">
            <v>32.047032926310678</v>
          </cell>
          <cell r="HU28">
            <v>44.725499999999997</v>
          </cell>
        </row>
        <row r="29">
          <cell r="A29">
            <v>38565</v>
          </cell>
          <cell r="B29">
            <v>4.6449999999999996</v>
          </cell>
          <cell r="C29">
            <v>-2.3E-2</v>
          </cell>
          <cell r="D29">
            <v>31</v>
          </cell>
          <cell r="E29">
            <v>23</v>
          </cell>
          <cell r="G29">
            <v>45.056499999999993</v>
          </cell>
          <cell r="H29">
            <v>46.682249999999996</v>
          </cell>
          <cell r="J29">
            <v>36.031308411214951</v>
          </cell>
          <cell r="K29">
            <v>37.11658878504673</v>
          </cell>
          <cell r="M29">
            <v>40.550849999999997</v>
          </cell>
          <cell r="N29">
            <v>42.014024999999997</v>
          </cell>
          <cell r="P29">
            <v>33.698641784745249</v>
          </cell>
          <cell r="Q29">
            <v>34.588879770877305</v>
          </cell>
          <cell r="S29">
            <v>40.495381670183896</v>
          </cell>
          <cell r="T29">
            <v>41.84799110642146</v>
          </cell>
          <cell r="V29">
            <v>9.6999999999999993</v>
          </cell>
          <cell r="W29">
            <v>10.050000000000001</v>
          </cell>
          <cell r="Y29">
            <v>7.7570093457943932</v>
          </cell>
          <cell r="Z29">
            <v>7.990654205607477</v>
          </cell>
          <cell r="AB29">
            <v>8.73</v>
          </cell>
          <cell r="AC29">
            <v>9.0449999999999999</v>
          </cell>
          <cell r="AE29">
            <v>7.2548206210431117</v>
          </cell>
          <cell r="AF29">
            <v>7.4464757310823053</v>
          </cell>
          <cell r="AH29">
            <v>8.7180584865842619</v>
          </cell>
          <cell r="AI29">
            <v>9.0092553512209825</v>
          </cell>
          <cell r="AK29">
            <v>4.5</v>
          </cell>
          <cell r="AL29">
            <v>6</v>
          </cell>
          <cell r="AN29">
            <v>1</v>
          </cell>
          <cell r="AO29">
            <v>2</v>
          </cell>
          <cell r="AQ29">
            <v>49.556499999999993</v>
          </cell>
          <cell r="AR29">
            <v>52.682249999999996</v>
          </cell>
          <cell r="AT29">
            <v>37.031308411214951</v>
          </cell>
          <cell r="AU29">
            <v>39.11658878504673</v>
          </cell>
          <cell r="AW29">
            <v>44.600849999999994</v>
          </cell>
          <cell r="AX29">
            <v>47.414024999999995</v>
          </cell>
          <cell r="AZ29">
            <v>33.124448236358155</v>
          </cell>
          <cell r="BA29">
            <v>34.834041061199883</v>
          </cell>
          <cell r="BC29">
            <v>43.226564465882824</v>
          </cell>
          <cell r="BD29">
            <v>45.826485730077373</v>
          </cell>
          <cell r="BF29">
            <v>10.668783638320775</v>
          </cell>
          <cell r="BG29">
            <v>11.341711517761034</v>
          </cell>
          <cell r="BI29">
            <v>7.9722945987545648</v>
          </cell>
          <cell r="BJ29">
            <v>8.421224711527822</v>
          </cell>
          <cell r="BL29">
            <v>9.601905274488697</v>
          </cell>
          <cell r="BM29">
            <v>10.207540365984929</v>
          </cell>
          <cell r="BO29">
            <v>7.1312052177304972</v>
          </cell>
          <cell r="BP29">
            <v>7.4992553414854441</v>
          </cell>
          <cell r="BR29">
            <v>9.3060418656367769</v>
          </cell>
          <cell r="BS29">
            <v>9.8657665726754313</v>
          </cell>
          <cell r="BU29">
            <v>3</v>
          </cell>
          <cell r="BV29">
            <v>5</v>
          </cell>
          <cell r="BX29">
            <v>1</v>
          </cell>
          <cell r="BY29">
            <v>1.5</v>
          </cell>
          <cell r="CA29">
            <v>48.056499999999993</v>
          </cell>
          <cell r="CB29">
            <v>51.682249999999996</v>
          </cell>
          <cell r="CD29">
            <v>37.031308411214951</v>
          </cell>
          <cell r="CE29">
            <v>38.61658878504673</v>
          </cell>
          <cell r="CG29">
            <v>43.250849999999993</v>
          </cell>
          <cell r="CH29">
            <v>46.514024999999997</v>
          </cell>
          <cell r="CJ29">
            <v>33.821222429906548</v>
          </cell>
          <cell r="CK29">
            <v>34.540492674103106</v>
          </cell>
          <cell r="CM29">
            <v>42.484628982011856</v>
          </cell>
          <cell r="CN29">
            <v>45.079173902120388</v>
          </cell>
          <cell r="CP29">
            <v>10.345855758880516</v>
          </cell>
          <cell r="CQ29">
            <v>11.126426264800861</v>
          </cell>
          <cell r="CS29">
            <v>7.9722945987545648</v>
          </cell>
          <cell r="CT29">
            <v>8.3135820850477362</v>
          </cell>
          <cell r="CV29">
            <v>9.3112701829924642</v>
          </cell>
          <cell r="CW29">
            <v>10.013783638320776</v>
          </cell>
          <cell r="CY29">
            <v>7.2812104262446828</v>
          </cell>
          <cell r="CZ29">
            <v>7.4360587027132636</v>
          </cell>
          <cell r="DB29">
            <v>9.1463140973114871</v>
          </cell>
          <cell r="DC29">
            <v>9.7048813567535834</v>
          </cell>
          <cell r="DE29">
            <v>0.4</v>
          </cell>
          <cell r="DF29">
            <v>0.5</v>
          </cell>
          <cell r="DH29">
            <v>0.2</v>
          </cell>
          <cell r="DI29">
            <v>0.2</v>
          </cell>
          <cell r="DK29">
            <v>45.456499999999991</v>
          </cell>
          <cell r="DL29">
            <v>47.182249999999996</v>
          </cell>
          <cell r="DN29">
            <v>36.231308411214954</v>
          </cell>
          <cell r="DO29">
            <v>37.316588785046733</v>
          </cell>
          <cell r="DQ29">
            <v>40.910849999999996</v>
          </cell>
          <cell r="DR29">
            <v>42.464024999999999</v>
          </cell>
          <cell r="DT29">
            <v>33.816061139583965</v>
          </cell>
          <cell r="DU29">
            <v>34.659847512812796</v>
          </cell>
          <cell r="DW29">
            <v>40.794306401366697</v>
          </cell>
          <cell r="DX29">
            <v>42.196378203195664</v>
          </cell>
          <cell r="DZ29">
            <v>9.7861141011840687</v>
          </cell>
          <cell r="EA29">
            <v>10.157642626480087</v>
          </cell>
          <cell r="EC29">
            <v>7.8000663963864278</v>
          </cell>
          <cell r="ED29">
            <v>8.0337112561995134</v>
          </cell>
          <cell r="EF29">
            <v>8.8075026910656629</v>
          </cell>
          <cell r="EG29">
            <v>9.1418783638320775</v>
          </cell>
          <cell r="EI29">
            <v>7.2800992765519847</v>
          </cell>
          <cell r="EJ29">
            <v>7.4617540393569</v>
          </cell>
          <cell r="EL29">
            <v>8.7824125729530031</v>
          </cell>
          <cell r="EM29">
            <v>9.0842579554780762</v>
          </cell>
          <cell r="EO29">
            <v>2.75</v>
          </cell>
          <cell r="EP29">
            <v>5</v>
          </cell>
          <cell r="ER29">
            <v>0.5</v>
          </cell>
          <cell r="ES29">
            <v>0.5</v>
          </cell>
          <cell r="EU29">
            <v>47.806499999999993</v>
          </cell>
          <cell r="EV29">
            <v>51.682249999999996</v>
          </cell>
          <cell r="EX29">
            <v>36.531308411214951</v>
          </cell>
          <cell r="EY29">
            <v>37.61658878504673</v>
          </cell>
          <cell r="FA29">
            <v>43.025849999999991</v>
          </cell>
          <cell r="FB29">
            <v>46.514024999999997</v>
          </cell>
          <cell r="FD29">
            <v>33.179286946035575</v>
          </cell>
          <cell r="FE29">
            <v>33.024363641845042</v>
          </cell>
          <cell r="FG29">
            <v>42.108284895990352</v>
          </cell>
          <cell r="FH29">
            <v>44.573797558034364</v>
          </cell>
          <cell r="FJ29">
            <v>10.292034445640473</v>
          </cell>
          <cell r="FK29">
            <v>11.126426264800861</v>
          </cell>
          <cell r="FM29">
            <v>7.864651972274479</v>
          </cell>
          <cell r="FN29">
            <v>8.0982968320875646</v>
          </cell>
          <cell r="FP29">
            <v>9.2628310010764245</v>
          </cell>
          <cell r="FQ29">
            <v>10.013783638320776</v>
          </cell>
          <cell r="FS29">
            <v>7.1430111832154095</v>
          </cell>
          <cell r="FT29">
            <v>7.1096584804833247</v>
          </cell>
          <cell r="FV29">
            <v>9.0652927655522824</v>
          </cell>
          <cell r="FW29">
            <v>9.5960812826769359</v>
          </cell>
          <cell r="GA29">
            <v>49.556499999999993</v>
          </cell>
          <cell r="GB29">
            <v>33.124448236358155</v>
          </cell>
          <cell r="GC29">
            <v>44.600849999999994</v>
          </cell>
          <cell r="GE29">
            <v>48.056499999999993</v>
          </cell>
          <cell r="GF29">
            <v>33.821222429906548</v>
          </cell>
          <cell r="GG29">
            <v>43.250849999999993</v>
          </cell>
          <cell r="GI29">
            <v>45.456499999999991</v>
          </cell>
          <cell r="GJ29">
            <v>33.816061139583965</v>
          </cell>
          <cell r="GK29">
            <v>40.910849999999996</v>
          </cell>
          <cell r="GM29">
            <v>47.806499999999993</v>
          </cell>
          <cell r="GN29">
            <v>33.179286946035575</v>
          </cell>
          <cell r="GO29">
            <v>43.025849999999991</v>
          </cell>
          <cell r="GQ29">
            <v>52.682249999999996</v>
          </cell>
          <cell r="GR29">
            <v>34.834041061199883</v>
          </cell>
          <cell r="GS29">
            <v>47.414024999999995</v>
          </cell>
          <cell r="GU29">
            <v>51.682249999999996</v>
          </cell>
          <cell r="GV29">
            <v>34.540492674103106</v>
          </cell>
          <cell r="GW29">
            <v>46.514024999999997</v>
          </cell>
          <cell r="GY29">
            <v>47.182249999999996</v>
          </cell>
          <cell r="GZ29">
            <v>34.659847512812796</v>
          </cell>
          <cell r="HA29">
            <v>42.464024999999999</v>
          </cell>
          <cell r="HC29">
            <v>51.682249999999996</v>
          </cell>
          <cell r="HD29">
            <v>33.024363641845042</v>
          </cell>
          <cell r="HE29">
            <v>46.514024999999997</v>
          </cell>
          <cell r="HG29">
            <v>51.119374999999991</v>
          </cell>
          <cell r="HH29">
            <v>33.979244648779016</v>
          </cell>
          <cell r="HI29">
            <v>46.007437499999995</v>
          </cell>
          <cell r="HK29">
            <v>49.869374999999991</v>
          </cell>
          <cell r="HL29">
            <v>34.180857552004824</v>
          </cell>
          <cell r="HM29">
            <v>44.882437499999995</v>
          </cell>
          <cell r="HO29">
            <v>46.319374999999994</v>
          </cell>
          <cell r="HP29">
            <v>34.237954326198377</v>
          </cell>
          <cell r="HQ29">
            <v>41.687437500000001</v>
          </cell>
          <cell r="HS29">
            <v>49.744374999999991</v>
          </cell>
          <cell r="HT29">
            <v>33.101825293940308</v>
          </cell>
          <cell r="HU29">
            <v>44.769937499999997</v>
          </cell>
        </row>
        <row r="30">
          <cell r="A30">
            <v>38596</v>
          </cell>
          <cell r="B30">
            <v>4.62</v>
          </cell>
          <cell r="C30">
            <v>-2.3E-2</v>
          </cell>
          <cell r="D30">
            <v>30</v>
          </cell>
          <cell r="E30">
            <v>21</v>
          </cell>
          <cell r="G30">
            <v>40.702200000000005</v>
          </cell>
          <cell r="H30">
            <v>42.042000000000002</v>
          </cell>
          <cell r="J30">
            <v>31.204502814258909</v>
          </cell>
          <cell r="K30">
            <v>33.804878048780488</v>
          </cell>
          <cell r="M30">
            <v>36.631980000000006</v>
          </cell>
          <cell r="N30">
            <v>37.837800000000001</v>
          </cell>
          <cell r="P30">
            <v>27.948016502814248</v>
          </cell>
          <cell r="Q30">
            <v>31.385124878048774</v>
          </cell>
          <cell r="S30">
            <v>35.636761500938086</v>
          </cell>
          <cell r="T30">
            <v>37.648868292682927</v>
          </cell>
          <cell r="V30">
            <v>8.81</v>
          </cell>
          <cell r="W30">
            <v>9.1</v>
          </cell>
          <cell r="Y30">
            <v>6.7542213883677293</v>
          </cell>
          <cell r="Z30">
            <v>7.3170731707317076</v>
          </cell>
          <cell r="AB30">
            <v>7.9290000000000012</v>
          </cell>
          <cell r="AC30">
            <v>8.19</v>
          </cell>
          <cell r="AE30">
            <v>6.0493542213883655</v>
          </cell>
          <cell r="AF30">
            <v>6.79331707317073</v>
          </cell>
          <cell r="AH30">
            <v>7.7135847404627889</v>
          </cell>
          <cell r="AI30">
            <v>8.14910569105691</v>
          </cell>
          <cell r="AK30">
            <v>4.5</v>
          </cell>
          <cell r="AL30">
            <v>5</v>
          </cell>
          <cell r="AN30">
            <v>1</v>
          </cell>
          <cell r="AO30">
            <v>2</v>
          </cell>
          <cell r="AQ30">
            <v>45.202200000000005</v>
          </cell>
          <cell r="AR30">
            <v>47.042000000000002</v>
          </cell>
          <cell r="AT30">
            <v>32.204502814258909</v>
          </cell>
          <cell r="AU30">
            <v>35.804878048780488</v>
          </cell>
          <cell r="AW30">
            <v>40.681980000000003</v>
          </cell>
          <cell r="AX30">
            <v>42.337800000000001</v>
          </cell>
          <cell r="AZ30">
            <v>27.11801650281425</v>
          </cell>
          <cell r="BA30">
            <v>31.885124878048774</v>
          </cell>
          <cell r="BC30">
            <v>38.270094834271418</v>
          </cell>
          <cell r="BD30">
            <v>41.048868292682926</v>
          </cell>
          <cell r="BF30">
            <v>9.7840259740259743</v>
          </cell>
          <cell r="BG30">
            <v>10.182251082251083</v>
          </cell>
          <cell r="BI30">
            <v>6.9706716048179453</v>
          </cell>
          <cell r="BJ30">
            <v>7.7499736036321396</v>
          </cell>
          <cell r="BL30">
            <v>8.8056233766233767</v>
          </cell>
          <cell r="BM30">
            <v>9.1640259740259733</v>
          </cell>
          <cell r="BO30">
            <v>5.8697005417346864</v>
          </cell>
          <cell r="BP30">
            <v>6.9015421813958389</v>
          </cell>
          <cell r="BR30">
            <v>8.2835703104483596</v>
          </cell>
          <cell r="BS30">
            <v>8.8850364269876465</v>
          </cell>
          <cell r="BU30">
            <v>3</v>
          </cell>
          <cell r="BV30">
            <v>4</v>
          </cell>
          <cell r="BX30">
            <v>1</v>
          </cell>
          <cell r="BY30">
            <v>1.5</v>
          </cell>
          <cell r="CA30">
            <v>43.702200000000005</v>
          </cell>
          <cell r="CB30">
            <v>46.042000000000002</v>
          </cell>
          <cell r="CD30">
            <v>32.204502814258909</v>
          </cell>
          <cell r="CE30">
            <v>35.304878048780488</v>
          </cell>
          <cell r="CG30">
            <v>39.331980000000009</v>
          </cell>
          <cell r="CH30">
            <v>41.437800000000003</v>
          </cell>
          <cell r="CJ30">
            <v>27.928016502814248</v>
          </cell>
          <cell r="CK30">
            <v>31.625124878048776</v>
          </cell>
          <cell r="CM30">
            <v>37.570094834271416</v>
          </cell>
          <cell r="CN30">
            <v>40.315534959349591</v>
          </cell>
          <cell r="CP30">
            <v>9.4593506493506503</v>
          </cell>
          <cell r="CQ30">
            <v>9.9658008658008654</v>
          </cell>
          <cell r="CS30">
            <v>6.9706716048179453</v>
          </cell>
          <cell r="CT30">
            <v>7.6417484954070316</v>
          </cell>
          <cell r="CV30">
            <v>8.5134155844155863</v>
          </cell>
          <cell r="CW30">
            <v>8.9692207792207803</v>
          </cell>
          <cell r="CY30">
            <v>6.0450252170593606</v>
          </cell>
          <cell r="CZ30">
            <v>6.8452651251187824</v>
          </cell>
          <cell r="DB30">
            <v>8.1320551589332073</v>
          </cell>
          <cell r="DC30">
            <v>8.7263062682574866</v>
          </cell>
          <cell r="DE30">
            <v>0.4</v>
          </cell>
          <cell r="DF30">
            <v>0.5</v>
          </cell>
          <cell r="DH30">
            <v>0.2</v>
          </cell>
          <cell r="DI30">
            <v>0.2</v>
          </cell>
          <cell r="DK30">
            <v>41.102200000000003</v>
          </cell>
          <cell r="DL30">
            <v>42.542000000000002</v>
          </cell>
          <cell r="DN30">
            <v>31.404502814258908</v>
          </cell>
          <cell r="DO30">
            <v>34.00487804878049</v>
          </cell>
          <cell r="DQ30">
            <v>36.991980000000005</v>
          </cell>
          <cell r="DR30">
            <v>38.287800000000004</v>
          </cell>
          <cell r="DT30">
            <v>28.052016502814251</v>
          </cell>
          <cell r="DU30">
            <v>31.435124878048786</v>
          </cell>
          <cell r="DW30">
            <v>35.930094834271422</v>
          </cell>
          <cell r="DX30">
            <v>37.98886829268293</v>
          </cell>
          <cell r="DZ30">
            <v>8.8965800865800873</v>
          </cell>
          <cell r="EA30">
            <v>9.2082251082251076</v>
          </cell>
          <cell r="EC30">
            <v>6.7975114316577718</v>
          </cell>
          <cell r="ED30">
            <v>7.360363214021751</v>
          </cell>
          <cell r="EF30">
            <v>8.0069220779220789</v>
          </cell>
          <cell r="EG30">
            <v>8.2874025974025987</v>
          </cell>
          <cell r="EI30">
            <v>6.0718650438991881</v>
          </cell>
          <cell r="EJ30">
            <v>6.8041395839932433</v>
          </cell>
          <cell r="EL30">
            <v>7.777076803954853</v>
          </cell>
          <cell r="EM30">
            <v>8.2226987646499854</v>
          </cell>
          <cell r="EO30">
            <v>2.75</v>
          </cell>
          <cell r="EP30">
            <v>4</v>
          </cell>
          <cell r="ER30">
            <v>0.5</v>
          </cell>
          <cell r="ES30">
            <v>0.5</v>
          </cell>
          <cell r="EU30">
            <v>43.452200000000005</v>
          </cell>
          <cell r="EV30">
            <v>46.042000000000002</v>
          </cell>
          <cell r="EX30">
            <v>31.704502814258909</v>
          </cell>
          <cell r="EY30">
            <v>34.304878048780488</v>
          </cell>
          <cell r="FA30">
            <v>39.106980000000007</v>
          </cell>
          <cell r="FB30">
            <v>41.437800000000003</v>
          </cell>
          <cell r="FD30">
            <v>27.263016502814246</v>
          </cell>
          <cell r="FE30">
            <v>30.025124878048775</v>
          </cell>
          <cell r="FG30">
            <v>37.186761500938083</v>
          </cell>
          <cell r="FH30">
            <v>39.78220162601626</v>
          </cell>
          <cell r="FJ30">
            <v>9.4052380952380954</v>
          </cell>
          <cell r="FK30">
            <v>9.9658008658008654</v>
          </cell>
          <cell r="FM30">
            <v>6.8624464965928373</v>
          </cell>
          <cell r="FN30">
            <v>7.4252982789568156</v>
          </cell>
          <cell r="FP30">
            <v>8.4647142857142867</v>
          </cell>
          <cell r="FQ30">
            <v>8.9692207792207803</v>
          </cell>
          <cell r="FS30">
            <v>5.9010858231199661</v>
          </cell>
          <cell r="FT30">
            <v>6.4989447787984362</v>
          </cell>
          <cell r="FV30">
            <v>8.0490825759606235</v>
          </cell>
          <cell r="FW30">
            <v>8.6108661528173727</v>
          </cell>
          <cell r="GA30">
            <v>45.202200000000005</v>
          </cell>
          <cell r="GB30">
            <v>27.11801650281425</v>
          </cell>
          <cell r="GC30">
            <v>40.681980000000003</v>
          </cell>
          <cell r="GE30">
            <v>43.702200000000005</v>
          </cell>
          <cell r="GF30">
            <v>27.928016502814248</v>
          </cell>
          <cell r="GG30">
            <v>39.331980000000009</v>
          </cell>
          <cell r="GI30">
            <v>41.102200000000003</v>
          </cell>
          <cell r="GJ30">
            <v>28.052016502814251</v>
          </cell>
          <cell r="GK30">
            <v>36.991980000000005</v>
          </cell>
          <cell r="GM30">
            <v>43.452200000000005</v>
          </cell>
          <cell r="GN30">
            <v>27.263016502814246</v>
          </cell>
          <cell r="GO30">
            <v>39.106980000000007</v>
          </cell>
          <cell r="GQ30">
            <v>47.042000000000002</v>
          </cell>
          <cell r="GR30">
            <v>31.885124878048774</v>
          </cell>
          <cell r="GS30">
            <v>42.337800000000001</v>
          </cell>
          <cell r="GU30">
            <v>46.042000000000002</v>
          </cell>
          <cell r="GV30">
            <v>31.625124878048776</v>
          </cell>
          <cell r="GW30">
            <v>41.437800000000003</v>
          </cell>
          <cell r="GY30">
            <v>42.542000000000002</v>
          </cell>
          <cell r="GZ30">
            <v>31.435124878048786</v>
          </cell>
          <cell r="HA30">
            <v>38.287800000000004</v>
          </cell>
          <cell r="HC30">
            <v>46.042000000000002</v>
          </cell>
          <cell r="HD30">
            <v>30.025124878048775</v>
          </cell>
          <cell r="HE30">
            <v>41.437800000000003</v>
          </cell>
          <cell r="HG30">
            <v>46.122100000000003</v>
          </cell>
          <cell r="HH30">
            <v>29.501570690431514</v>
          </cell>
          <cell r="HI30">
            <v>41.509889999999999</v>
          </cell>
          <cell r="HK30">
            <v>44.872100000000003</v>
          </cell>
          <cell r="HL30">
            <v>29.776570690431512</v>
          </cell>
          <cell r="HM30">
            <v>40.384890000000006</v>
          </cell>
          <cell r="HO30">
            <v>41.822100000000006</v>
          </cell>
          <cell r="HP30">
            <v>29.743570690431518</v>
          </cell>
          <cell r="HQ30">
            <v>37.639890000000008</v>
          </cell>
          <cell r="HS30">
            <v>44.747100000000003</v>
          </cell>
          <cell r="HT30">
            <v>28.644070690431512</v>
          </cell>
          <cell r="HU30">
            <v>40.272390000000001</v>
          </cell>
        </row>
        <row r="31">
          <cell r="A31">
            <v>38626</v>
          </cell>
          <cell r="B31">
            <v>4.6500000000000004</v>
          </cell>
          <cell r="C31">
            <v>-2.3E-2</v>
          </cell>
          <cell r="D31">
            <v>31</v>
          </cell>
          <cell r="E31">
            <v>21</v>
          </cell>
          <cell r="G31">
            <v>38.408999999999999</v>
          </cell>
          <cell r="H31">
            <v>39.459813084112156</v>
          </cell>
          <cell r="J31">
            <v>29.551401869158884</v>
          </cell>
          <cell r="K31">
            <v>30.855140186915893</v>
          </cell>
          <cell r="M31">
            <v>34.568100000000001</v>
          </cell>
          <cell r="N31">
            <v>35.513831775700943</v>
          </cell>
          <cell r="P31">
            <v>26.314822429906549</v>
          </cell>
          <cell r="Q31">
            <v>27.849532710280382</v>
          </cell>
          <cell r="S31">
            <v>33.55160747663551</v>
          </cell>
          <cell r="T31">
            <v>34.741121495327107</v>
          </cell>
          <cell r="V31">
            <v>8.26</v>
          </cell>
          <cell r="W31">
            <v>8.4859813084112155</v>
          </cell>
          <cell r="Y31">
            <v>6.3551401869158886</v>
          </cell>
          <cell r="Z31">
            <v>6.6355140186915893</v>
          </cell>
          <cell r="AB31">
            <v>7.4339999999999993</v>
          </cell>
          <cell r="AC31">
            <v>7.6373831775700944</v>
          </cell>
          <cell r="AE31">
            <v>5.6591015978293653</v>
          </cell>
          <cell r="AF31">
            <v>5.9891468194151356</v>
          </cell>
          <cell r="AH31">
            <v>7.2153994573409692</v>
          </cell>
          <cell r="AI31">
            <v>7.4712089237262589</v>
          </cell>
          <cell r="AK31">
            <v>3.5</v>
          </cell>
          <cell r="AL31">
            <v>5</v>
          </cell>
          <cell r="AN31">
            <v>1</v>
          </cell>
          <cell r="AO31">
            <v>1.5</v>
          </cell>
          <cell r="AQ31">
            <v>41.908999999999999</v>
          </cell>
          <cell r="AR31">
            <v>44.459813084112156</v>
          </cell>
          <cell r="AT31">
            <v>30.551401869158884</v>
          </cell>
          <cell r="AU31">
            <v>32.355140186915889</v>
          </cell>
          <cell r="AW31">
            <v>37.7181</v>
          </cell>
          <cell r="AX31">
            <v>40.013831775700943</v>
          </cell>
          <cell r="AZ31">
            <v>25.927725655713001</v>
          </cell>
          <cell r="BA31">
            <v>27.414048839312631</v>
          </cell>
          <cell r="BC31">
            <v>35.68063973470003</v>
          </cell>
          <cell r="BD31">
            <v>37.821766656617434</v>
          </cell>
          <cell r="BF31">
            <v>9.0126881720430099</v>
          </cell>
          <cell r="BG31">
            <v>9.5612501256155173</v>
          </cell>
          <cell r="BI31">
            <v>6.5701939503567486</v>
          </cell>
          <cell r="BJ31">
            <v>6.9580946638528793</v>
          </cell>
          <cell r="BL31">
            <v>8.1114193548387092</v>
          </cell>
          <cell r="BM31">
            <v>8.6051251130539654</v>
          </cell>
          <cell r="BO31">
            <v>5.5758549797232257</v>
          </cell>
          <cell r="BP31">
            <v>5.8954943740457271</v>
          </cell>
          <cell r="BR31">
            <v>7.6732558569247367</v>
          </cell>
          <cell r="BS31">
            <v>8.1337132594876191</v>
          </cell>
          <cell r="BU31">
            <v>3</v>
          </cell>
          <cell r="BV31">
            <v>4</v>
          </cell>
          <cell r="BX31">
            <v>1</v>
          </cell>
          <cell r="BY31">
            <v>1.5</v>
          </cell>
          <cell r="CA31">
            <v>41.408999999999999</v>
          </cell>
          <cell r="CB31">
            <v>43.459813084112156</v>
          </cell>
          <cell r="CD31">
            <v>30.551401869158884</v>
          </cell>
          <cell r="CE31">
            <v>32.355140186915889</v>
          </cell>
          <cell r="CG31">
            <v>37.268099999999997</v>
          </cell>
          <cell r="CH31">
            <v>39.113831775700945</v>
          </cell>
          <cell r="CJ31">
            <v>26.218048236358165</v>
          </cell>
          <cell r="CK31">
            <v>27.994694000602955</v>
          </cell>
          <cell r="CM31">
            <v>35.454833283087126</v>
          </cell>
          <cell r="CN31">
            <v>37.370153753391627</v>
          </cell>
          <cell r="CP31">
            <v>8.9051612903225799</v>
          </cell>
          <cell r="CQ31">
            <v>9.3461963621746573</v>
          </cell>
          <cell r="CS31">
            <v>6.5701939503567486</v>
          </cell>
          <cell r="CT31">
            <v>6.9580946638528793</v>
          </cell>
          <cell r="CV31">
            <v>8.0146451612903213</v>
          </cell>
          <cell r="CW31">
            <v>8.4115767259571914</v>
          </cell>
          <cell r="CY31">
            <v>5.6382899433028308</v>
          </cell>
          <cell r="CZ31">
            <v>6.0203643012049364</v>
          </cell>
          <cell r="DB31">
            <v>7.6246953296961557</v>
          </cell>
          <cell r="DC31">
            <v>8.0365922050304572</v>
          </cell>
          <cell r="DE31">
            <v>0.4</v>
          </cell>
          <cell r="DF31">
            <v>0.5</v>
          </cell>
          <cell r="DH31">
            <v>0.2</v>
          </cell>
          <cell r="DI31">
            <v>0.2</v>
          </cell>
          <cell r="DK31">
            <v>38.808999999999997</v>
          </cell>
          <cell r="DL31">
            <v>39.959813084112156</v>
          </cell>
          <cell r="DN31">
            <v>29.751401869158883</v>
          </cell>
          <cell r="DO31">
            <v>31.055140186915892</v>
          </cell>
          <cell r="DQ31">
            <v>34.928100000000001</v>
          </cell>
          <cell r="DR31">
            <v>35.963831775700939</v>
          </cell>
          <cell r="DT31">
            <v>26.411596623454937</v>
          </cell>
          <cell r="DU31">
            <v>27.88824238769973</v>
          </cell>
          <cell r="DW31">
            <v>33.841930057280678</v>
          </cell>
          <cell r="DX31">
            <v>35.076605366294849</v>
          </cell>
          <cell r="DZ31">
            <v>8.3460215053763438</v>
          </cell>
          <cell r="EA31">
            <v>8.5935081901316455</v>
          </cell>
          <cell r="EC31">
            <v>6.3981509396040606</v>
          </cell>
          <cell r="ED31">
            <v>6.6785247713797613</v>
          </cell>
          <cell r="EF31">
            <v>7.5114193548387096</v>
          </cell>
          <cell r="EG31">
            <v>7.7341573711184806</v>
          </cell>
          <cell r="EI31">
            <v>5.6799132523558997</v>
          </cell>
          <cell r="EJ31">
            <v>5.9974714812257481</v>
          </cell>
          <cell r="EL31">
            <v>7.2778344209205752</v>
          </cell>
          <cell r="EM31">
            <v>7.5433559927515796</v>
          </cell>
          <cell r="EO31">
            <v>2.75</v>
          </cell>
          <cell r="EP31">
            <v>4</v>
          </cell>
          <cell r="ER31">
            <v>0.5</v>
          </cell>
          <cell r="ES31">
            <v>0.5</v>
          </cell>
          <cell r="EU31">
            <v>41.158999999999999</v>
          </cell>
          <cell r="EV31">
            <v>43.459813084112156</v>
          </cell>
          <cell r="EX31">
            <v>30.051401869158884</v>
          </cell>
          <cell r="EY31">
            <v>31.355140186915893</v>
          </cell>
          <cell r="FA31">
            <v>37.043100000000003</v>
          </cell>
          <cell r="FB31">
            <v>39.113831775700945</v>
          </cell>
          <cell r="FD31">
            <v>25.540628881519449</v>
          </cell>
          <cell r="FE31">
            <v>26.349532710280382</v>
          </cell>
          <cell r="FG31">
            <v>35.067736508893574</v>
          </cell>
          <cell r="FH31">
            <v>36.821766656617434</v>
          </cell>
          <cell r="FJ31">
            <v>8.851397849462364</v>
          </cell>
          <cell r="FK31">
            <v>9.3461963621746573</v>
          </cell>
          <cell r="FM31">
            <v>6.4626670686363186</v>
          </cell>
          <cell r="FN31">
            <v>6.7430409004120193</v>
          </cell>
          <cell r="FP31">
            <v>7.9662580645161292</v>
          </cell>
          <cell r="FQ31">
            <v>8.4115767259571914</v>
          </cell>
          <cell r="FS31">
            <v>5.4926083616170853</v>
          </cell>
          <cell r="FT31">
            <v>5.6665661742538456</v>
          </cell>
          <cell r="FV31">
            <v>7.5414487115900153</v>
          </cell>
          <cell r="FW31">
            <v>7.9186594960467591</v>
          </cell>
          <cell r="GA31">
            <v>41.908999999999999</v>
          </cell>
          <cell r="GB31">
            <v>25.927725655713001</v>
          </cell>
          <cell r="GC31">
            <v>37.7181</v>
          </cell>
          <cell r="GE31">
            <v>41.408999999999999</v>
          </cell>
          <cell r="GF31">
            <v>26.218048236358165</v>
          </cell>
          <cell r="GG31">
            <v>37.268099999999997</v>
          </cell>
          <cell r="GI31">
            <v>38.808999999999997</v>
          </cell>
          <cell r="GJ31">
            <v>26.411596623454937</v>
          </cell>
          <cell r="GK31">
            <v>34.928100000000001</v>
          </cell>
          <cell r="GM31">
            <v>41.158999999999999</v>
          </cell>
          <cell r="GN31">
            <v>25.540628881519449</v>
          </cell>
          <cell r="GO31">
            <v>37.043100000000003</v>
          </cell>
          <cell r="GQ31">
            <v>44.459813084112156</v>
          </cell>
          <cell r="GR31">
            <v>27.414048839312631</v>
          </cell>
          <cell r="GS31">
            <v>40.013831775700943</v>
          </cell>
          <cell r="GU31">
            <v>43.459813084112156</v>
          </cell>
          <cell r="GV31">
            <v>27.994694000602955</v>
          </cell>
          <cell r="GW31">
            <v>39.113831775700945</v>
          </cell>
          <cell r="GY31">
            <v>39.959813084112156</v>
          </cell>
          <cell r="GZ31">
            <v>27.88824238769973</v>
          </cell>
          <cell r="HA31">
            <v>35.963831775700939</v>
          </cell>
          <cell r="HC31">
            <v>43.459813084112156</v>
          </cell>
          <cell r="HD31">
            <v>26.349532710280382</v>
          </cell>
          <cell r="HE31">
            <v>39.113831775700945</v>
          </cell>
          <cell r="HG31">
            <v>43.184406542056081</v>
          </cell>
          <cell r="HH31">
            <v>26.670887247512816</v>
          </cell>
          <cell r="HI31">
            <v>38.865965887850471</v>
          </cell>
          <cell r="HK31">
            <v>42.434406542056081</v>
          </cell>
          <cell r="HL31">
            <v>27.10637111848056</v>
          </cell>
          <cell r="HM31">
            <v>38.190965887850467</v>
          </cell>
          <cell r="HO31">
            <v>39.384406542056077</v>
          </cell>
          <cell r="HP31">
            <v>27.149919505577333</v>
          </cell>
          <cell r="HQ31">
            <v>35.44596588785047</v>
          </cell>
          <cell r="HS31">
            <v>42.309406542056081</v>
          </cell>
          <cell r="HT31">
            <v>25.945080795899916</v>
          </cell>
          <cell r="HU31">
            <v>38.07846588785047</v>
          </cell>
        </row>
        <row r="32">
          <cell r="A32">
            <v>38657</v>
          </cell>
          <cell r="B32">
            <v>4.8499999999999996</v>
          </cell>
          <cell r="C32">
            <v>-1.7999999999999999E-2</v>
          </cell>
          <cell r="D32">
            <v>30</v>
          </cell>
          <cell r="E32">
            <v>21</v>
          </cell>
          <cell r="G32">
            <v>39.187999999999995</v>
          </cell>
          <cell r="H32">
            <v>40.25411334552102</v>
          </cell>
          <cell r="J32">
            <v>30.146252285191956</v>
          </cell>
          <cell r="K32">
            <v>31.476234003656309</v>
          </cell>
          <cell r="M32">
            <v>35.269199999999998</v>
          </cell>
          <cell r="N32">
            <v>36.228702010968917</v>
          </cell>
          <cell r="P32">
            <v>27.072483656307124</v>
          </cell>
          <cell r="Q32">
            <v>28.624753199268742</v>
          </cell>
          <cell r="S32">
            <v>34.365734552102374</v>
          </cell>
          <cell r="T32">
            <v>35.572577696526501</v>
          </cell>
          <cell r="V32">
            <v>8.08</v>
          </cell>
          <cell r="W32">
            <v>8.2998171846435103</v>
          </cell>
          <cell r="Y32">
            <v>6.2157221206581355</v>
          </cell>
          <cell r="Z32">
            <v>6.4899451553930536</v>
          </cell>
          <cell r="AB32">
            <v>7.2720000000000002</v>
          </cell>
          <cell r="AC32">
            <v>7.4698354661791591</v>
          </cell>
          <cell r="AE32">
            <v>5.5819553930530157</v>
          </cell>
          <cell r="AF32">
            <v>5.9020109689213909</v>
          </cell>
          <cell r="AH32">
            <v>7.0857184643510056</v>
          </cell>
          <cell r="AI32">
            <v>7.3345521023765992</v>
          </cell>
          <cell r="AK32">
            <v>3.5</v>
          </cell>
          <cell r="AL32">
            <v>4</v>
          </cell>
          <cell r="AN32">
            <v>1</v>
          </cell>
          <cell r="AO32">
            <v>1.5</v>
          </cell>
          <cell r="AQ32">
            <v>42.687999999999995</v>
          </cell>
          <cell r="AR32">
            <v>44.25411334552102</v>
          </cell>
          <cell r="AT32">
            <v>31.146252285191956</v>
          </cell>
          <cell r="AU32">
            <v>32.976234003656309</v>
          </cell>
          <cell r="AW32">
            <v>38.419199999999996</v>
          </cell>
          <cell r="AX32">
            <v>39.828702010968918</v>
          </cell>
          <cell r="AZ32">
            <v>26.782483656307129</v>
          </cell>
          <cell r="BA32">
            <v>28.864753199268741</v>
          </cell>
          <cell r="BC32">
            <v>36.532401218769039</v>
          </cell>
          <cell r="BD32">
            <v>38.239244363193173</v>
          </cell>
          <cell r="BF32">
            <v>8.8016494845360818</v>
          </cell>
          <cell r="BG32">
            <v>9.1245594526847462</v>
          </cell>
          <cell r="BI32">
            <v>6.4219076876684449</v>
          </cell>
          <cell r="BJ32">
            <v>6.7992235059085182</v>
          </cell>
          <cell r="BL32">
            <v>7.9214845360824739</v>
          </cell>
          <cell r="BM32">
            <v>8.2121035074162716</v>
          </cell>
          <cell r="BO32">
            <v>5.5221615786200271</v>
          </cell>
          <cell r="BP32">
            <v>5.951495505003864</v>
          </cell>
          <cell r="BR32">
            <v>7.5324538595400083</v>
          </cell>
          <cell r="BS32">
            <v>7.8843802810707579</v>
          </cell>
          <cell r="BU32">
            <v>1.5</v>
          </cell>
          <cell r="BV32">
            <v>3.75</v>
          </cell>
          <cell r="BX32">
            <v>1</v>
          </cell>
          <cell r="BY32">
            <v>1.5</v>
          </cell>
          <cell r="CA32">
            <v>40.687999999999995</v>
          </cell>
          <cell r="CB32">
            <v>44.00411334552102</v>
          </cell>
          <cell r="CD32">
            <v>31.146252285191956</v>
          </cell>
          <cell r="CE32">
            <v>32.976234003656309</v>
          </cell>
          <cell r="CG32">
            <v>36.619199999999999</v>
          </cell>
          <cell r="CH32">
            <v>39.603702010968917</v>
          </cell>
          <cell r="CJ32">
            <v>27.862483656307127</v>
          </cell>
          <cell r="CK32">
            <v>28.999753199268742</v>
          </cell>
          <cell r="CM32">
            <v>35.599067885435709</v>
          </cell>
          <cell r="CN32">
            <v>38.122577696526506</v>
          </cell>
          <cell r="CP32">
            <v>8.3892783505154629</v>
          </cell>
          <cell r="CQ32">
            <v>9.0730130609321691</v>
          </cell>
          <cell r="CS32">
            <v>6.4219076876684449</v>
          </cell>
          <cell r="CT32">
            <v>6.7992235059085182</v>
          </cell>
          <cell r="CV32">
            <v>7.5503505154639177</v>
          </cell>
          <cell r="CW32">
            <v>8.1657117548389522</v>
          </cell>
          <cell r="CY32">
            <v>5.7448419909911603</v>
          </cell>
          <cell r="CZ32">
            <v>5.9793305565502566</v>
          </cell>
          <cell r="DB32">
            <v>7.3400139969970537</v>
          </cell>
          <cell r="DC32">
            <v>7.8603252982528886</v>
          </cell>
          <cell r="DE32">
            <v>0.4</v>
          </cell>
          <cell r="DF32">
            <v>0.5</v>
          </cell>
          <cell r="DH32">
            <v>0.2</v>
          </cell>
          <cell r="DI32">
            <v>0.2</v>
          </cell>
          <cell r="DK32">
            <v>39.587999999999994</v>
          </cell>
          <cell r="DL32">
            <v>40.75411334552102</v>
          </cell>
          <cell r="DN32">
            <v>30.346252285191955</v>
          </cell>
          <cell r="DO32">
            <v>31.676234003656308</v>
          </cell>
          <cell r="DQ32">
            <v>35.629199999999997</v>
          </cell>
          <cell r="DR32">
            <v>36.678702010968919</v>
          </cell>
          <cell r="DT32">
            <v>27.176483656307134</v>
          </cell>
          <cell r="DU32">
            <v>28.674753199268746</v>
          </cell>
          <cell r="DW32">
            <v>34.659067885435704</v>
          </cell>
          <cell r="DX32">
            <v>35.912577696526505</v>
          </cell>
          <cell r="DZ32">
            <v>8.1624742268041235</v>
          </cell>
          <cell r="EA32">
            <v>8.4029099681486645</v>
          </cell>
          <cell r="EC32">
            <v>6.2569592340601972</v>
          </cell>
          <cell r="ED32">
            <v>6.5311822687951153</v>
          </cell>
          <cell r="EF32">
            <v>7.3462268041237113</v>
          </cell>
          <cell r="EG32">
            <v>7.5626189713337988</v>
          </cell>
          <cell r="EI32">
            <v>5.6033986920220897</v>
          </cell>
          <cell r="EJ32">
            <v>5.9123202472719072</v>
          </cell>
          <cell r="EL32">
            <v>7.1461995640073619</v>
          </cell>
          <cell r="EM32">
            <v>7.404655195160105</v>
          </cell>
          <cell r="EO32">
            <v>1.25</v>
          </cell>
          <cell r="EP32">
            <v>3.5</v>
          </cell>
          <cell r="ER32">
            <v>0.5</v>
          </cell>
          <cell r="ES32">
            <v>0.5</v>
          </cell>
          <cell r="EU32">
            <v>40.437999999999995</v>
          </cell>
          <cell r="EV32">
            <v>43.75411334552102</v>
          </cell>
          <cell r="EX32">
            <v>30.646252285191956</v>
          </cell>
          <cell r="EY32">
            <v>31.976234003656309</v>
          </cell>
          <cell r="FA32">
            <v>36.394199999999998</v>
          </cell>
          <cell r="FB32">
            <v>39.378702010968922</v>
          </cell>
          <cell r="FD32">
            <v>27.197483656307124</v>
          </cell>
          <cell r="FE32">
            <v>27.534753199268735</v>
          </cell>
          <cell r="FG32">
            <v>35.215734552102376</v>
          </cell>
          <cell r="FH32">
            <v>37.472577696526507</v>
          </cell>
          <cell r="FJ32">
            <v>8.3377319587628858</v>
          </cell>
          <cell r="FK32">
            <v>9.0214666691795919</v>
          </cell>
          <cell r="FM32">
            <v>6.3188149041632906</v>
          </cell>
          <cell r="FN32">
            <v>6.5930379388982088</v>
          </cell>
          <cell r="FP32">
            <v>7.5039587628865982</v>
          </cell>
          <cell r="FQ32">
            <v>8.1193200022616345</v>
          </cell>
          <cell r="FS32">
            <v>5.6077285889293043</v>
          </cell>
          <cell r="FT32">
            <v>5.6772687008801519</v>
          </cell>
          <cell r="FV32">
            <v>7.2609761963097688</v>
          </cell>
          <cell r="FW32">
            <v>7.7263046796961872</v>
          </cell>
          <cell r="GA32">
            <v>42.687999999999995</v>
          </cell>
          <cell r="GB32">
            <v>26.782483656307129</v>
          </cell>
          <cell r="GC32">
            <v>38.419199999999996</v>
          </cell>
          <cell r="GE32">
            <v>40.687999999999995</v>
          </cell>
          <cell r="GF32">
            <v>27.862483656307127</v>
          </cell>
          <cell r="GG32">
            <v>36.619199999999999</v>
          </cell>
          <cell r="GI32">
            <v>39.587999999999994</v>
          </cell>
          <cell r="GJ32">
            <v>27.176483656307134</v>
          </cell>
          <cell r="GK32">
            <v>35.629199999999997</v>
          </cell>
          <cell r="GM32">
            <v>40.437999999999995</v>
          </cell>
          <cell r="GN32">
            <v>27.197483656307124</v>
          </cell>
          <cell r="GO32">
            <v>36.394199999999998</v>
          </cell>
          <cell r="GQ32">
            <v>44.25411334552102</v>
          </cell>
          <cell r="GR32">
            <v>28.864753199268741</v>
          </cell>
          <cell r="GS32">
            <v>39.828702010968918</v>
          </cell>
          <cell r="GU32">
            <v>44.00411334552102</v>
          </cell>
          <cell r="GV32">
            <v>28.999753199268742</v>
          </cell>
          <cell r="GW32">
            <v>39.603702010968917</v>
          </cell>
          <cell r="GY32">
            <v>40.75411334552102</v>
          </cell>
          <cell r="GZ32">
            <v>28.674753199268746</v>
          </cell>
          <cell r="HA32">
            <v>36.678702010968919</v>
          </cell>
          <cell r="HC32">
            <v>43.75411334552102</v>
          </cell>
          <cell r="HD32">
            <v>27.534753199268735</v>
          </cell>
          <cell r="HE32">
            <v>39.378702010968922</v>
          </cell>
          <cell r="HG32">
            <v>43.471056672760511</v>
          </cell>
          <cell r="HH32">
            <v>27.823618427787935</v>
          </cell>
          <cell r="HI32">
            <v>39.123951005484457</v>
          </cell>
          <cell r="HK32">
            <v>42.346056672760511</v>
          </cell>
          <cell r="HL32">
            <v>28.431118427787936</v>
          </cell>
          <cell r="HM32">
            <v>38.111451005484454</v>
          </cell>
          <cell r="HO32">
            <v>40.171056672760507</v>
          </cell>
          <cell r="HP32">
            <v>27.925618427787938</v>
          </cell>
          <cell r="HQ32">
            <v>36.153951005484458</v>
          </cell>
          <cell r="HS32">
            <v>42.096056672760511</v>
          </cell>
          <cell r="HT32">
            <v>27.366118427787931</v>
          </cell>
          <cell r="HU32">
            <v>37.88645100548446</v>
          </cell>
        </row>
        <row r="33">
          <cell r="A33">
            <v>38687</v>
          </cell>
          <cell r="B33">
            <v>5.05</v>
          </cell>
          <cell r="C33">
            <v>-0.01</v>
          </cell>
          <cell r="D33">
            <v>31</v>
          </cell>
          <cell r="E33">
            <v>21</v>
          </cell>
          <cell r="G33">
            <v>40.427101967799643</v>
          </cell>
          <cell r="H33">
            <v>41.914999999999999</v>
          </cell>
          <cell r="J33">
            <v>30.71556350626118</v>
          </cell>
          <cell r="K33">
            <v>32.070661896243294</v>
          </cell>
          <cell r="M33">
            <v>36.384391771019679</v>
          </cell>
          <cell r="N33">
            <v>37.723500000000001</v>
          </cell>
          <cell r="P33">
            <v>27.05825494835247</v>
          </cell>
          <cell r="Q33">
            <v>28.423669571238964</v>
          </cell>
          <cell r="S33">
            <v>35.101419585665646</v>
          </cell>
          <cell r="T33">
            <v>36.516492007617288</v>
          </cell>
          <cell r="V33">
            <v>8.005366726296959</v>
          </cell>
          <cell r="W33">
            <v>8.3000000000000007</v>
          </cell>
          <cell r="Y33">
            <v>6.0822898032200357</v>
          </cell>
          <cell r="Z33">
            <v>6.3506261180679786</v>
          </cell>
          <cell r="AB33">
            <v>7.2048300536672638</v>
          </cell>
          <cell r="AC33">
            <v>7.4700000000000006</v>
          </cell>
          <cell r="AE33">
            <v>5.3580702868024694</v>
          </cell>
          <cell r="AF33">
            <v>5.6284494200473194</v>
          </cell>
          <cell r="AH33">
            <v>6.9507761555773557</v>
          </cell>
          <cell r="AI33">
            <v>7.2309885163598588</v>
          </cell>
          <cell r="AK33">
            <v>3.5</v>
          </cell>
          <cell r="AL33">
            <v>4</v>
          </cell>
          <cell r="AN33">
            <v>1</v>
          </cell>
          <cell r="AO33">
            <v>1.5</v>
          </cell>
          <cell r="AQ33">
            <v>43.927101967799643</v>
          </cell>
          <cell r="AR33">
            <v>45.914999999999999</v>
          </cell>
          <cell r="AT33">
            <v>31.71556350626118</v>
          </cell>
          <cell r="AU33">
            <v>33.570661896243294</v>
          </cell>
          <cell r="AW33">
            <v>39.534391771019678</v>
          </cell>
          <cell r="AX33">
            <v>41.323500000000003</v>
          </cell>
          <cell r="AZ33">
            <v>26.671158174158926</v>
          </cell>
          <cell r="BA33">
            <v>28.568830861561544</v>
          </cell>
          <cell r="BC33">
            <v>37.230451843730165</v>
          </cell>
          <cell r="BD33">
            <v>39.145524265681807</v>
          </cell>
          <cell r="BF33">
            <v>8.6984360332276527</v>
          </cell>
          <cell r="BG33">
            <v>9.0920792079207917</v>
          </cell>
          <cell r="BI33">
            <v>6.2803096052002338</v>
          </cell>
          <cell r="BJ33">
            <v>6.6476558210382759</v>
          </cell>
          <cell r="BL33">
            <v>7.8285924299048872</v>
          </cell>
          <cell r="BM33">
            <v>8.1828712871287141</v>
          </cell>
          <cell r="BO33">
            <v>5.2814174602294903</v>
          </cell>
          <cell r="BP33">
            <v>5.6571942300121876</v>
          </cell>
          <cell r="BR33">
            <v>7.3723667017287458</v>
          </cell>
          <cell r="BS33">
            <v>7.751588963501348</v>
          </cell>
          <cell r="BU33">
            <v>1.5</v>
          </cell>
          <cell r="BV33">
            <v>3.75</v>
          </cell>
          <cell r="BX33">
            <v>1</v>
          </cell>
          <cell r="BY33">
            <v>1.5</v>
          </cell>
          <cell r="CA33">
            <v>41.927101967799643</v>
          </cell>
          <cell r="CB33">
            <v>45.664999999999999</v>
          </cell>
          <cell r="CD33">
            <v>31.71556350626118</v>
          </cell>
          <cell r="CE33">
            <v>33.570661896243294</v>
          </cell>
          <cell r="CG33">
            <v>37.734391771019681</v>
          </cell>
          <cell r="CH33">
            <v>41.098500000000001</v>
          </cell>
          <cell r="CJ33">
            <v>27.832448496739566</v>
          </cell>
          <cell r="CK33">
            <v>28.713992151884124</v>
          </cell>
          <cell r="CM33">
            <v>36.32722603727855</v>
          </cell>
          <cell r="CN33">
            <v>39.032621039875352</v>
          </cell>
          <cell r="CP33">
            <v>8.3023964292672563</v>
          </cell>
          <cell r="CQ33">
            <v>9.0425742574257431</v>
          </cell>
          <cell r="CS33">
            <v>6.2803096052002338</v>
          </cell>
          <cell r="CT33">
            <v>6.6476558210382759</v>
          </cell>
          <cell r="CV33">
            <v>7.4721567863405314</v>
          </cell>
          <cell r="CW33">
            <v>8.1383168316831682</v>
          </cell>
          <cell r="CY33">
            <v>5.5113759399484294</v>
          </cell>
          <cell r="CZ33">
            <v>5.6859390399770549</v>
          </cell>
          <cell r="DB33">
            <v>7.1935101063917921</v>
          </cell>
          <cell r="DC33">
            <v>7.729231889084228</v>
          </cell>
          <cell r="DE33">
            <v>0.4</v>
          </cell>
          <cell r="DF33">
            <v>0.5</v>
          </cell>
          <cell r="DH33">
            <v>0.2</v>
          </cell>
          <cell r="DI33">
            <v>0.2</v>
          </cell>
          <cell r="DK33">
            <v>40.827101967799642</v>
          </cell>
          <cell r="DL33">
            <v>42.414999999999999</v>
          </cell>
          <cell r="DN33">
            <v>30.915563506261179</v>
          </cell>
          <cell r="DO33">
            <v>32.270661896243297</v>
          </cell>
          <cell r="DQ33">
            <v>36.744391771019679</v>
          </cell>
          <cell r="DR33">
            <v>38.173499999999997</v>
          </cell>
          <cell r="DT33">
            <v>27.155029141900854</v>
          </cell>
          <cell r="DU33">
            <v>28.46237924865833</v>
          </cell>
          <cell r="DW33">
            <v>35.391742166310806</v>
          </cell>
          <cell r="DX33">
            <v>36.851975878585037</v>
          </cell>
          <cell r="DZ33">
            <v>8.0845746470890383</v>
          </cell>
          <cell r="EA33">
            <v>8.3990099009900998</v>
          </cell>
          <cell r="EC33">
            <v>6.1218937636160753</v>
          </cell>
          <cell r="ED33">
            <v>6.3902300784640191</v>
          </cell>
          <cell r="EF33">
            <v>7.2761171823801343</v>
          </cell>
          <cell r="EG33">
            <v>7.5591089108910889</v>
          </cell>
          <cell r="EI33">
            <v>5.377233493445714</v>
          </cell>
          <cell r="EJ33">
            <v>5.6361147027046199</v>
          </cell>
          <cell r="EL33">
            <v>7.0082657755070903</v>
          </cell>
          <cell r="EM33">
            <v>7.2974209660564435</v>
          </cell>
          <cell r="EO33">
            <v>1.25</v>
          </cell>
          <cell r="EP33">
            <v>3.5</v>
          </cell>
          <cell r="ER33">
            <v>0.5</v>
          </cell>
          <cell r="ES33">
            <v>0.5</v>
          </cell>
          <cell r="EU33">
            <v>41.677101967799643</v>
          </cell>
          <cell r="EV33">
            <v>45.414999999999999</v>
          </cell>
          <cell r="EX33">
            <v>31.21556350626118</v>
          </cell>
          <cell r="EY33">
            <v>32.570661896243294</v>
          </cell>
          <cell r="FA33">
            <v>37.509391771019679</v>
          </cell>
          <cell r="FB33">
            <v>40.8735</v>
          </cell>
          <cell r="FD33">
            <v>27.155029141900858</v>
          </cell>
          <cell r="FE33">
            <v>27.213992151884124</v>
          </cell>
          <cell r="FG33">
            <v>35.940129263084998</v>
          </cell>
          <cell r="FH33">
            <v>38.371330717294711</v>
          </cell>
          <cell r="FJ33">
            <v>8.2528914787722076</v>
          </cell>
          <cell r="FK33">
            <v>8.9930693069306926</v>
          </cell>
          <cell r="FM33">
            <v>6.1812997042101347</v>
          </cell>
          <cell r="FN33">
            <v>6.4496360190580786</v>
          </cell>
          <cell r="FP33">
            <v>7.4276023308949863</v>
          </cell>
          <cell r="FQ33">
            <v>8.0937623762376241</v>
          </cell>
          <cell r="FS33">
            <v>5.3772334934457149</v>
          </cell>
          <cell r="FT33">
            <v>5.3889093370067576</v>
          </cell>
          <cell r="FV33">
            <v>7.1168572798188121</v>
          </cell>
          <cell r="FW33">
            <v>7.5982833103553888</v>
          </cell>
          <cell r="GA33">
            <v>43.927101967799643</v>
          </cell>
          <cell r="GB33">
            <v>26.671158174158926</v>
          </cell>
          <cell r="GC33">
            <v>39.534391771019678</v>
          </cell>
          <cell r="GE33">
            <v>41.927101967799643</v>
          </cell>
          <cell r="GF33">
            <v>27.832448496739566</v>
          </cell>
          <cell r="GG33">
            <v>37.734391771019681</v>
          </cell>
          <cell r="GI33">
            <v>40.827101967799642</v>
          </cell>
          <cell r="GJ33">
            <v>27.155029141900854</v>
          </cell>
          <cell r="GK33">
            <v>36.744391771019679</v>
          </cell>
          <cell r="GM33">
            <v>41.677101967799643</v>
          </cell>
          <cell r="GN33">
            <v>27.155029141900858</v>
          </cell>
          <cell r="GO33">
            <v>37.509391771019679</v>
          </cell>
          <cell r="GQ33">
            <v>45.914999999999999</v>
          </cell>
          <cell r="GR33">
            <v>28.568830861561544</v>
          </cell>
          <cell r="GS33">
            <v>41.323500000000003</v>
          </cell>
          <cell r="GU33">
            <v>45.664999999999999</v>
          </cell>
          <cell r="GV33">
            <v>28.713992151884124</v>
          </cell>
          <cell r="GW33">
            <v>41.098500000000001</v>
          </cell>
          <cell r="GY33">
            <v>42.414999999999999</v>
          </cell>
          <cell r="GZ33">
            <v>28.46237924865833</v>
          </cell>
          <cell r="HA33">
            <v>38.173499999999997</v>
          </cell>
          <cell r="HC33">
            <v>45.414999999999999</v>
          </cell>
          <cell r="HD33">
            <v>27.213992151884124</v>
          </cell>
          <cell r="HE33">
            <v>40.8735</v>
          </cell>
          <cell r="HG33">
            <v>44.921050983899818</v>
          </cell>
          <cell r="HH33">
            <v>27.619994517860235</v>
          </cell>
          <cell r="HI33">
            <v>40.42894588550984</v>
          </cell>
          <cell r="HK33">
            <v>43.796050983899818</v>
          </cell>
          <cell r="HL33">
            <v>28.273220324311843</v>
          </cell>
          <cell r="HM33">
            <v>39.416445885509845</v>
          </cell>
          <cell r="HO33">
            <v>41.621050983899821</v>
          </cell>
          <cell r="HP33">
            <v>27.808704195279592</v>
          </cell>
          <cell r="HQ33">
            <v>37.458945885509834</v>
          </cell>
          <cell r="HS33">
            <v>43.546050983899818</v>
          </cell>
          <cell r="HT33">
            <v>27.184510646892491</v>
          </cell>
          <cell r="HU33">
            <v>39.191445885509836</v>
          </cell>
        </row>
        <row r="34">
          <cell r="A34">
            <v>38718</v>
          </cell>
          <cell r="B34">
            <v>5.15</v>
          </cell>
          <cell r="C34">
            <v>-0.01</v>
          </cell>
          <cell r="D34">
            <v>31</v>
          </cell>
          <cell r="E34">
            <v>21</v>
          </cell>
          <cell r="G34">
            <v>41.457500000000003</v>
          </cell>
          <cell r="H34">
            <v>42.745000000000005</v>
          </cell>
          <cell r="J34">
            <v>31.930000000000003</v>
          </cell>
          <cell r="K34">
            <v>32.702500000000001</v>
          </cell>
          <cell r="M34">
            <v>37.311750000000004</v>
          </cell>
          <cell r="N34">
            <v>38.470500000000008</v>
          </cell>
          <cell r="P34">
            <v>28.457903225806451</v>
          </cell>
          <cell r="Q34">
            <v>28.981209677419351</v>
          </cell>
          <cell r="S34">
            <v>36.232741935483872</v>
          </cell>
          <cell r="T34">
            <v>37.237822580645165</v>
          </cell>
          <cell r="V34">
            <v>8.0500000000000007</v>
          </cell>
          <cell r="W34">
            <v>8.3000000000000007</v>
          </cell>
          <cell r="Y34">
            <v>6.2</v>
          </cell>
          <cell r="Z34">
            <v>6.35</v>
          </cell>
          <cell r="AB34">
            <v>7.2450000000000001</v>
          </cell>
          <cell r="AC34">
            <v>7.4700000000000015</v>
          </cell>
          <cell r="AE34">
            <v>5.5258064516129028</v>
          </cell>
          <cell r="AF34">
            <v>5.6274193548387084</v>
          </cell>
          <cell r="AH34">
            <v>7.0354838709677416</v>
          </cell>
          <cell r="AI34">
            <v>7.2306451612903224</v>
          </cell>
          <cell r="AK34">
            <v>2</v>
          </cell>
          <cell r="AL34">
            <v>4</v>
          </cell>
          <cell r="AN34">
            <v>1</v>
          </cell>
          <cell r="AO34">
            <v>1.5</v>
          </cell>
          <cell r="AQ34">
            <v>43.457500000000003</v>
          </cell>
          <cell r="AR34">
            <v>46.745000000000005</v>
          </cell>
          <cell r="AT34">
            <v>32.930000000000007</v>
          </cell>
          <cell r="AU34">
            <v>34.202500000000001</v>
          </cell>
          <cell r="AW34">
            <v>39.111750000000001</v>
          </cell>
          <cell r="AX34">
            <v>42.070500000000003</v>
          </cell>
          <cell r="AZ34">
            <v>28.941774193548397</v>
          </cell>
          <cell r="BA34">
            <v>29.126370967741938</v>
          </cell>
          <cell r="BC34">
            <v>37.68435483870968</v>
          </cell>
          <cell r="BD34">
            <v>39.866854838709678</v>
          </cell>
          <cell r="BF34">
            <v>8.4383495145631073</v>
          </cell>
          <cell r="BG34">
            <v>9.076699029126214</v>
          </cell>
          <cell r="BI34">
            <v>6.3941747572815544</v>
          </cell>
          <cell r="BJ34">
            <v>6.6412621359223296</v>
          </cell>
          <cell r="BL34">
            <v>7.5945145631067961</v>
          </cell>
          <cell r="BM34">
            <v>8.1690291262135926</v>
          </cell>
          <cell r="BO34">
            <v>5.6197619793297857</v>
          </cell>
          <cell r="BP34">
            <v>5.6556060131537738</v>
          </cell>
          <cell r="BR34">
            <v>7.317350454118384</v>
          </cell>
          <cell r="BS34">
            <v>7.7411368618853738</v>
          </cell>
          <cell r="BU34">
            <v>1.25</v>
          </cell>
          <cell r="BV34">
            <v>2</v>
          </cell>
          <cell r="BX34">
            <v>1</v>
          </cell>
          <cell r="BY34">
            <v>1.5</v>
          </cell>
          <cell r="CA34">
            <v>42.707500000000003</v>
          </cell>
          <cell r="CB34">
            <v>44.745000000000005</v>
          </cell>
          <cell r="CD34">
            <v>32.930000000000007</v>
          </cell>
          <cell r="CE34">
            <v>34.202500000000001</v>
          </cell>
          <cell r="CG34">
            <v>38.436750000000004</v>
          </cell>
          <cell r="CH34">
            <v>40.270500000000006</v>
          </cell>
          <cell r="CJ34">
            <v>29.377258064516134</v>
          </cell>
          <cell r="CK34">
            <v>30.287661290322582</v>
          </cell>
          <cell r="CM34">
            <v>37.345645161290328</v>
          </cell>
          <cell r="CN34">
            <v>38.963629032258069</v>
          </cell>
          <cell r="CP34">
            <v>8.2927184466019419</v>
          </cell>
          <cell r="CQ34">
            <v>8.6883495145631073</v>
          </cell>
          <cell r="CS34">
            <v>6.3941747572815544</v>
          </cell>
          <cell r="CT34">
            <v>6.6412621359223296</v>
          </cell>
          <cell r="CV34">
            <v>7.4634466019417474</v>
          </cell>
          <cell r="CW34">
            <v>7.8195145631067966</v>
          </cell>
          <cell r="CY34">
            <v>5.7043219542749775</v>
          </cell>
          <cell r="CZ34">
            <v>5.8810992796742871</v>
          </cell>
          <cell r="DB34">
            <v>7.2515815847165683</v>
          </cell>
          <cell r="DC34">
            <v>7.5657532101471974</v>
          </cell>
          <cell r="DE34">
            <v>0.4</v>
          </cell>
          <cell r="DF34">
            <v>0.5</v>
          </cell>
          <cell r="DH34">
            <v>0.2</v>
          </cell>
          <cell r="DI34">
            <v>0.2</v>
          </cell>
          <cell r="DK34">
            <v>41.857500000000002</v>
          </cell>
          <cell r="DL34">
            <v>43.245000000000005</v>
          </cell>
          <cell r="DN34">
            <v>32.130000000000003</v>
          </cell>
          <cell r="DO34">
            <v>32.902500000000003</v>
          </cell>
          <cell r="DQ34">
            <v>37.671750000000003</v>
          </cell>
          <cell r="DR34">
            <v>38.920500000000004</v>
          </cell>
          <cell r="DT34">
            <v>28.554677419354839</v>
          </cell>
          <cell r="DU34">
            <v>29.019919354838713</v>
          </cell>
          <cell r="DW34">
            <v>36.52306451612904</v>
          </cell>
          <cell r="DX34">
            <v>37.573306451612908</v>
          </cell>
          <cell r="DZ34">
            <v>8.1276699029126203</v>
          </cell>
          <cell r="EA34">
            <v>8.3970873786407765</v>
          </cell>
          <cell r="EC34">
            <v>6.2388349514563108</v>
          </cell>
          <cell r="ED34">
            <v>6.3888349514563112</v>
          </cell>
          <cell r="EF34">
            <v>7.3149029126213589</v>
          </cell>
          <cell r="EG34">
            <v>7.5573786407766992</v>
          </cell>
          <cell r="EI34">
            <v>5.5445975571562789</v>
          </cell>
          <cell r="EJ34">
            <v>5.6349357970560607</v>
          </cell>
          <cell r="EL34">
            <v>7.0918571875978715</v>
          </cell>
          <cell r="EM34">
            <v>7.2957876605073606</v>
          </cell>
          <cell r="EO34">
            <v>1</v>
          </cell>
          <cell r="EP34">
            <v>3</v>
          </cell>
          <cell r="ER34">
            <v>0.5</v>
          </cell>
          <cell r="ES34">
            <v>0.5</v>
          </cell>
          <cell r="EU34">
            <v>42.457500000000003</v>
          </cell>
          <cell r="EV34">
            <v>45.745000000000005</v>
          </cell>
          <cell r="EX34">
            <v>32.430000000000007</v>
          </cell>
          <cell r="EY34">
            <v>33.202500000000001</v>
          </cell>
          <cell r="FA34">
            <v>38.211750000000002</v>
          </cell>
          <cell r="FB34">
            <v>41.170500000000004</v>
          </cell>
          <cell r="FD34">
            <v>28.699838709677429</v>
          </cell>
          <cell r="FE34">
            <v>28.061854838709678</v>
          </cell>
          <cell r="FG34">
            <v>36.958548387096776</v>
          </cell>
          <cell r="FH34">
            <v>38.866854838709678</v>
          </cell>
          <cell r="FJ34">
            <v>8.244174757281554</v>
          </cell>
          <cell r="FK34">
            <v>8.8825242718446606</v>
          </cell>
          <cell r="FM34">
            <v>6.2970873786407777</v>
          </cell>
          <cell r="FN34">
            <v>6.4470873786407763</v>
          </cell>
          <cell r="FP34">
            <v>7.4197572815533981</v>
          </cell>
          <cell r="FQ34">
            <v>7.9942718446601946</v>
          </cell>
          <cell r="FS34">
            <v>5.5727842154713452</v>
          </cell>
          <cell r="FT34">
            <v>5.4489038521766364</v>
          </cell>
          <cell r="FV34">
            <v>7.1764171625430633</v>
          </cell>
          <cell r="FW34">
            <v>7.5469621046038204</v>
          </cell>
          <cell r="GA34">
            <v>43.457500000000003</v>
          </cell>
          <cell r="GB34">
            <v>28.941774193548397</v>
          </cell>
          <cell r="GC34">
            <v>39.111750000000001</v>
          </cell>
          <cell r="GE34">
            <v>42.707500000000003</v>
          </cell>
          <cell r="GF34">
            <v>29.377258064516134</v>
          </cell>
          <cell r="GG34">
            <v>38.436750000000004</v>
          </cell>
          <cell r="GI34">
            <v>41.857500000000002</v>
          </cell>
          <cell r="GJ34">
            <v>28.554677419354839</v>
          </cell>
          <cell r="GK34">
            <v>37.671750000000003</v>
          </cell>
          <cell r="GM34">
            <v>42.457500000000003</v>
          </cell>
          <cell r="GN34">
            <v>28.699838709677429</v>
          </cell>
          <cell r="GO34">
            <v>38.211750000000002</v>
          </cell>
          <cell r="GQ34">
            <v>46.745000000000005</v>
          </cell>
          <cell r="GR34">
            <v>29.126370967741938</v>
          </cell>
          <cell r="GS34">
            <v>42.070500000000003</v>
          </cell>
          <cell r="GU34">
            <v>44.745000000000005</v>
          </cell>
          <cell r="GV34">
            <v>30.287661290322582</v>
          </cell>
          <cell r="GW34">
            <v>40.270500000000006</v>
          </cell>
          <cell r="GY34">
            <v>43.245000000000005</v>
          </cell>
          <cell r="GZ34">
            <v>29.019919354838713</v>
          </cell>
          <cell r="HA34">
            <v>38.920500000000004</v>
          </cell>
          <cell r="HC34">
            <v>45.745000000000005</v>
          </cell>
          <cell r="HD34">
            <v>28.061854838709678</v>
          </cell>
          <cell r="HE34">
            <v>41.170500000000004</v>
          </cell>
          <cell r="HG34">
            <v>45.101250000000007</v>
          </cell>
          <cell r="HH34">
            <v>29.034072580645166</v>
          </cell>
          <cell r="HI34">
            <v>40.591125000000005</v>
          </cell>
          <cell r="HK34">
            <v>43.726250000000007</v>
          </cell>
          <cell r="HL34">
            <v>29.832459677419358</v>
          </cell>
          <cell r="HM34">
            <v>39.353625000000008</v>
          </cell>
          <cell r="HO34">
            <v>42.551250000000003</v>
          </cell>
          <cell r="HP34">
            <v>28.787298387096776</v>
          </cell>
          <cell r="HQ34">
            <v>38.296125000000004</v>
          </cell>
          <cell r="HS34">
            <v>44.101250000000007</v>
          </cell>
          <cell r="HT34">
            <v>28.380846774193554</v>
          </cell>
          <cell r="HU34">
            <v>39.691125</v>
          </cell>
        </row>
        <row r="35">
          <cell r="A35">
            <v>38749</v>
          </cell>
          <cell r="B35">
            <v>5.1100000000000003</v>
          </cell>
          <cell r="C35">
            <v>-1.4999999999999999E-2</v>
          </cell>
          <cell r="D35">
            <v>28</v>
          </cell>
          <cell r="E35">
            <v>20</v>
          </cell>
          <cell r="G35">
            <v>41.135500000000008</v>
          </cell>
          <cell r="H35">
            <v>42.413000000000004</v>
          </cell>
          <cell r="J35">
            <v>31.682000000000002</v>
          </cell>
          <cell r="K35">
            <v>32.448500000000003</v>
          </cell>
          <cell r="M35">
            <v>37.021950000000011</v>
          </cell>
          <cell r="N35">
            <v>38.171700000000001</v>
          </cell>
          <cell r="P35">
            <v>28.630599999999994</v>
          </cell>
          <cell r="Q35">
            <v>29.178100000000004</v>
          </cell>
          <cell r="S35">
            <v>36.183666666666667</v>
          </cell>
          <cell r="T35">
            <v>37.193500000000007</v>
          </cell>
          <cell r="V35">
            <v>8.0500000000000007</v>
          </cell>
          <cell r="W35">
            <v>8.3000000000000007</v>
          </cell>
          <cell r="Y35">
            <v>6.2</v>
          </cell>
          <cell r="Z35">
            <v>6.35</v>
          </cell>
          <cell r="AB35">
            <v>7.2450000000000019</v>
          </cell>
          <cell r="AC35">
            <v>7.47</v>
          </cell>
          <cell r="AE35">
            <v>5.6028571428571414</v>
          </cell>
          <cell r="AF35">
            <v>5.7100000000000009</v>
          </cell>
          <cell r="AH35">
            <v>7.0809523809523807</v>
          </cell>
          <cell r="AI35">
            <v>7.2785714285714294</v>
          </cell>
          <cell r="AK35">
            <v>2</v>
          </cell>
          <cell r="AL35">
            <v>4</v>
          </cell>
          <cell r="AN35">
            <v>1</v>
          </cell>
          <cell r="AO35">
            <v>1.5</v>
          </cell>
          <cell r="AQ35">
            <v>43.135500000000008</v>
          </cell>
          <cell r="AR35">
            <v>46.413000000000004</v>
          </cell>
          <cell r="AT35">
            <v>32.682000000000002</v>
          </cell>
          <cell r="AU35">
            <v>33.948500000000003</v>
          </cell>
          <cell r="AW35">
            <v>38.821950000000008</v>
          </cell>
          <cell r="AX35">
            <v>41.771700000000003</v>
          </cell>
          <cell r="AZ35">
            <v>29.173457142857139</v>
          </cell>
          <cell r="BA35">
            <v>29.478100000000005</v>
          </cell>
          <cell r="BC35">
            <v>37.659857142857149</v>
          </cell>
          <cell r="BD35">
            <v>39.883976190476197</v>
          </cell>
          <cell r="BF35">
            <v>8.4413894324853231</v>
          </cell>
          <cell r="BG35">
            <v>9.0827788649706456</v>
          </cell>
          <cell r="BI35">
            <v>6.3956947162426614</v>
          </cell>
          <cell r="BJ35">
            <v>6.6435420743639924</v>
          </cell>
          <cell r="BL35">
            <v>7.5972504892367914</v>
          </cell>
          <cell r="BM35">
            <v>8.1745009784735814</v>
          </cell>
          <cell r="BO35">
            <v>5.7090914173888718</v>
          </cell>
          <cell r="BP35">
            <v>5.7687084148727994</v>
          </cell>
          <cell r="BR35">
            <v>7.3698350573105964</v>
          </cell>
          <cell r="BS35">
            <v>7.8050834032243044</v>
          </cell>
          <cell r="BU35">
            <v>1.25</v>
          </cell>
          <cell r="BV35">
            <v>2</v>
          </cell>
          <cell r="BX35">
            <v>1</v>
          </cell>
          <cell r="BY35">
            <v>1.5</v>
          </cell>
          <cell r="CA35">
            <v>42.385500000000008</v>
          </cell>
          <cell r="CB35">
            <v>44.413000000000004</v>
          </cell>
          <cell r="CD35">
            <v>32.682000000000002</v>
          </cell>
          <cell r="CE35">
            <v>33.948500000000003</v>
          </cell>
          <cell r="CG35">
            <v>38.146950000000011</v>
          </cell>
          <cell r="CH35">
            <v>39.971700000000006</v>
          </cell>
          <cell r="CJ35">
            <v>29.559171428571425</v>
          </cell>
          <cell r="CK35">
            <v>30.50667142857143</v>
          </cell>
          <cell r="CM35">
            <v>37.302714285714288</v>
          </cell>
          <cell r="CN35">
            <v>38.931595238095241</v>
          </cell>
          <cell r="CP35">
            <v>8.2946183953033277</v>
          </cell>
          <cell r="CQ35">
            <v>8.6913894324853231</v>
          </cell>
          <cell r="CS35">
            <v>6.3956947162426614</v>
          </cell>
          <cell r="CT35">
            <v>6.6435420743639924</v>
          </cell>
          <cell r="CV35">
            <v>7.465156555772996</v>
          </cell>
          <cell r="CW35">
            <v>7.822250489236791</v>
          </cell>
          <cell r="CY35">
            <v>5.78457366508247</v>
          </cell>
          <cell r="CZ35">
            <v>5.9699944087223926</v>
          </cell>
          <cell r="DB35">
            <v>7.2999440872239303</v>
          </cell>
          <cell r="DC35">
            <v>7.6187074829931971</v>
          </cell>
          <cell r="DE35">
            <v>0.4</v>
          </cell>
          <cell r="DF35">
            <v>0.5</v>
          </cell>
          <cell r="DH35">
            <v>0.2</v>
          </cell>
          <cell r="DI35">
            <v>0.2</v>
          </cell>
          <cell r="DK35">
            <v>41.535500000000006</v>
          </cell>
          <cell r="DL35">
            <v>42.913000000000004</v>
          </cell>
          <cell r="DN35">
            <v>31.882000000000001</v>
          </cell>
          <cell r="DO35">
            <v>32.648500000000006</v>
          </cell>
          <cell r="DQ35">
            <v>37.381950000000003</v>
          </cell>
          <cell r="DR35">
            <v>38.621700000000004</v>
          </cell>
          <cell r="DT35">
            <v>28.739171428571428</v>
          </cell>
          <cell r="DU35">
            <v>29.235242857142868</v>
          </cell>
          <cell r="DW35">
            <v>36.478904761904765</v>
          </cell>
          <cell r="DX35">
            <v>37.536357142857149</v>
          </cell>
          <cell r="DZ35">
            <v>8.1282778864970648</v>
          </cell>
          <cell r="EA35">
            <v>8.3978473581213304</v>
          </cell>
          <cell r="EC35">
            <v>6.2391389432485322</v>
          </cell>
          <cell r="ED35">
            <v>6.3891389432485326</v>
          </cell>
          <cell r="EF35">
            <v>7.315450097847358</v>
          </cell>
          <cell r="EG35">
            <v>7.5580626223091976</v>
          </cell>
          <cell r="EI35">
            <v>5.6241039977634886</v>
          </cell>
          <cell r="EJ35">
            <v>5.7211825552138684</v>
          </cell>
          <cell r="EL35">
            <v>7.1387289162240242</v>
          </cell>
          <cell r="EM35">
            <v>7.3456667598546277</v>
          </cell>
          <cell r="EO35">
            <v>1</v>
          </cell>
          <cell r="EP35">
            <v>3</v>
          </cell>
          <cell r="ER35">
            <v>0.5</v>
          </cell>
          <cell r="ES35">
            <v>0.5</v>
          </cell>
          <cell r="EU35">
            <v>42.135500000000008</v>
          </cell>
          <cell r="EV35">
            <v>45.413000000000004</v>
          </cell>
          <cell r="EX35">
            <v>32.182000000000002</v>
          </cell>
          <cell r="EY35">
            <v>32.948500000000003</v>
          </cell>
          <cell r="FA35">
            <v>37.92195000000001</v>
          </cell>
          <cell r="FB35">
            <v>40.871700000000004</v>
          </cell>
          <cell r="FD35">
            <v>28.902028571428566</v>
          </cell>
          <cell r="FE35">
            <v>28.420957142857144</v>
          </cell>
          <cell r="FG35">
            <v>36.921761904761908</v>
          </cell>
          <cell r="FH35">
            <v>38.883976190476197</v>
          </cell>
          <cell r="FJ35">
            <v>8.2456947162426619</v>
          </cell>
          <cell r="FK35">
            <v>8.8870841487279844</v>
          </cell>
          <cell r="FM35">
            <v>6.2978473581213308</v>
          </cell>
          <cell r="FN35">
            <v>6.4478473581213311</v>
          </cell>
          <cell r="FP35">
            <v>7.4211252446183966</v>
          </cell>
          <cell r="FQ35">
            <v>7.9983757338551866</v>
          </cell>
          <cell r="FS35">
            <v>5.6559742801230071</v>
          </cell>
          <cell r="FT35">
            <v>5.5618311434162706</v>
          </cell>
          <cell r="FV35">
            <v>7.2253937191314881</v>
          </cell>
          <cell r="FW35">
            <v>7.6093886869816432</v>
          </cell>
          <cell r="GA35">
            <v>43.135500000000008</v>
          </cell>
          <cell r="GB35">
            <v>29.173457142857139</v>
          </cell>
          <cell r="GC35">
            <v>38.821950000000008</v>
          </cell>
          <cell r="GE35">
            <v>42.385500000000008</v>
          </cell>
          <cell r="GF35">
            <v>29.559171428571425</v>
          </cell>
          <cell r="GG35">
            <v>38.146950000000011</v>
          </cell>
          <cell r="GI35">
            <v>41.535500000000006</v>
          </cell>
          <cell r="GJ35">
            <v>28.739171428571428</v>
          </cell>
          <cell r="GK35">
            <v>37.381950000000003</v>
          </cell>
          <cell r="GM35">
            <v>42.135500000000008</v>
          </cell>
          <cell r="GN35">
            <v>28.902028571428566</v>
          </cell>
          <cell r="GO35">
            <v>37.92195000000001</v>
          </cell>
          <cell r="GQ35">
            <v>46.413000000000004</v>
          </cell>
          <cell r="GR35">
            <v>29.478100000000005</v>
          </cell>
          <cell r="GS35">
            <v>41.771700000000003</v>
          </cell>
          <cell r="GU35">
            <v>44.413000000000004</v>
          </cell>
          <cell r="GV35">
            <v>30.50667142857143</v>
          </cell>
          <cell r="GW35">
            <v>39.971700000000006</v>
          </cell>
          <cell r="GY35">
            <v>42.913000000000004</v>
          </cell>
          <cell r="GZ35">
            <v>29.235242857142868</v>
          </cell>
          <cell r="HA35">
            <v>38.621700000000004</v>
          </cell>
          <cell r="HC35">
            <v>45.413000000000004</v>
          </cell>
          <cell r="HD35">
            <v>28.420957142857144</v>
          </cell>
          <cell r="HE35">
            <v>40.871700000000004</v>
          </cell>
          <cell r="HG35">
            <v>44.774250000000009</v>
          </cell>
          <cell r="HH35">
            <v>29.325778571428572</v>
          </cell>
          <cell r="HI35">
            <v>40.296825000000005</v>
          </cell>
          <cell r="HK35">
            <v>43.399250000000009</v>
          </cell>
          <cell r="HL35">
            <v>30.032921428571427</v>
          </cell>
          <cell r="HM35">
            <v>39.059325000000008</v>
          </cell>
          <cell r="HO35">
            <v>42.224250000000005</v>
          </cell>
          <cell r="HP35">
            <v>28.987207142857148</v>
          </cell>
          <cell r="HQ35">
            <v>38.001825000000004</v>
          </cell>
          <cell r="HS35">
            <v>43.774250000000009</v>
          </cell>
          <cell r="HT35">
            <v>28.661492857142854</v>
          </cell>
          <cell r="HU35">
            <v>39.396825000000007</v>
          </cell>
        </row>
        <row r="36">
          <cell r="A36">
            <v>38777</v>
          </cell>
          <cell r="B36">
            <v>5</v>
          </cell>
          <cell r="C36">
            <v>-1.4999999999999999E-2</v>
          </cell>
          <cell r="D36">
            <v>31</v>
          </cell>
          <cell r="E36">
            <v>23</v>
          </cell>
          <cell r="G36">
            <v>39.35</v>
          </cell>
          <cell r="H36">
            <v>41.5</v>
          </cell>
          <cell r="J36">
            <v>31</v>
          </cell>
          <cell r="K36">
            <v>31.5</v>
          </cell>
          <cell r="M36">
            <v>35.414999999999999</v>
          </cell>
          <cell r="N36">
            <v>37.35</v>
          </cell>
          <cell r="P36">
            <v>28.721290322580646</v>
          </cell>
          <cell r="Q36">
            <v>28.480645161290322</v>
          </cell>
          <cell r="S36">
            <v>35.130107526881723</v>
          </cell>
          <cell r="T36">
            <v>36.446236559139784</v>
          </cell>
          <cell r="V36">
            <v>7.87</v>
          </cell>
          <cell r="W36">
            <v>8.3000000000000007</v>
          </cell>
          <cell r="Y36">
            <v>6.2</v>
          </cell>
          <cell r="Z36">
            <v>6.3</v>
          </cell>
          <cell r="AB36">
            <v>7.0830000000000002</v>
          </cell>
          <cell r="AC36">
            <v>7.4700000000000006</v>
          </cell>
          <cell r="AE36">
            <v>5.7442580645161296</v>
          </cell>
          <cell r="AF36">
            <v>5.6961290322580647</v>
          </cell>
          <cell r="AH36">
            <v>7.0260215053763444</v>
          </cell>
          <cell r="AI36">
            <v>7.2892473118279568</v>
          </cell>
          <cell r="AK36">
            <v>3</v>
          </cell>
          <cell r="AL36">
            <v>4</v>
          </cell>
          <cell r="AN36">
            <v>1</v>
          </cell>
          <cell r="AO36">
            <v>1.5</v>
          </cell>
          <cell r="AQ36">
            <v>42.35</v>
          </cell>
          <cell r="AR36">
            <v>45.5</v>
          </cell>
          <cell r="AT36">
            <v>32</v>
          </cell>
          <cell r="AU36">
            <v>33</v>
          </cell>
          <cell r="AW36">
            <v>38.115000000000002</v>
          </cell>
          <cell r="AX36">
            <v>40.950000000000003</v>
          </cell>
          <cell r="AZ36">
            <v>28.843870967741935</v>
          </cell>
          <cell r="BA36">
            <v>28.896774193548385</v>
          </cell>
          <cell r="BC36">
            <v>37.119354838709683</v>
          </cell>
          <cell r="BD36">
            <v>39.182795698924728</v>
          </cell>
          <cell r="BF36">
            <v>8.4700000000000006</v>
          </cell>
          <cell r="BG36">
            <v>9.1</v>
          </cell>
          <cell r="BI36">
            <v>6.4</v>
          </cell>
          <cell r="BJ36">
            <v>6.6</v>
          </cell>
          <cell r="BL36">
            <v>7.6230000000000002</v>
          </cell>
          <cell r="BM36">
            <v>8.1900000000000013</v>
          </cell>
          <cell r="BO36">
            <v>5.7687741935483867</v>
          </cell>
          <cell r="BP36">
            <v>5.7793548387096774</v>
          </cell>
          <cell r="BR36">
            <v>7.4238709677419363</v>
          </cell>
          <cell r="BS36">
            <v>7.8365591397849457</v>
          </cell>
          <cell r="BU36">
            <v>1.5</v>
          </cell>
          <cell r="BV36">
            <v>2.5</v>
          </cell>
          <cell r="BX36">
            <v>1</v>
          </cell>
          <cell r="BY36">
            <v>1.5</v>
          </cell>
          <cell r="CA36">
            <v>40.85</v>
          </cell>
          <cell r="CB36">
            <v>44</v>
          </cell>
          <cell r="CD36">
            <v>32</v>
          </cell>
          <cell r="CE36">
            <v>33</v>
          </cell>
          <cell r="CG36">
            <v>36.765000000000001</v>
          </cell>
          <cell r="CH36">
            <v>39.6</v>
          </cell>
          <cell r="CJ36">
            <v>29.540645161290321</v>
          </cell>
          <cell r="CK36">
            <v>29.593548387096774</v>
          </cell>
          <cell r="CM36">
            <v>36.377419354838715</v>
          </cell>
          <cell r="CN36">
            <v>38.44086021505376</v>
          </cell>
          <cell r="CP36">
            <v>8.17</v>
          </cell>
          <cell r="CQ36">
            <v>8.8000000000000007</v>
          </cell>
          <cell r="CS36">
            <v>6.4</v>
          </cell>
          <cell r="CT36">
            <v>6.6</v>
          </cell>
          <cell r="CV36">
            <v>7.3529999999999998</v>
          </cell>
          <cell r="CW36">
            <v>7.92</v>
          </cell>
          <cell r="CY36">
            <v>5.9081290322580644</v>
          </cell>
          <cell r="CZ36">
            <v>5.9187096774193551</v>
          </cell>
          <cell r="DB36">
            <v>7.2754838709677427</v>
          </cell>
          <cell r="DC36">
            <v>7.6881720430107521</v>
          </cell>
          <cell r="DE36">
            <v>0.4</v>
          </cell>
          <cell r="DF36">
            <v>0.5</v>
          </cell>
          <cell r="DH36">
            <v>0.2</v>
          </cell>
          <cell r="DI36">
            <v>0.2</v>
          </cell>
          <cell r="DK36">
            <v>39.75</v>
          </cell>
          <cell r="DL36">
            <v>42</v>
          </cell>
          <cell r="DN36">
            <v>31.2</v>
          </cell>
          <cell r="DO36">
            <v>31.7</v>
          </cell>
          <cell r="DQ36">
            <v>35.774999999999999</v>
          </cell>
          <cell r="DR36">
            <v>37.800000000000004</v>
          </cell>
          <cell r="DT36">
            <v>28.838709677419352</v>
          </cell>
          <cell r="DU36">
            <v>28.551612903225799</v>
          </cell>
          <cell r="DW36">
            <v>35.42903225806451</v>
          </cell>
          <cell r="DX36">
            <v>36.794623655913973</v>
          </cell>
          <cell r="DZ36">
            <v>7.95</v>
          </cell>
          <cell r="EA36">
            <v>8.4</v>
          </cell>
          <cell r="EC36">
            <v>6.24</v>
          </cell>
          <cell r="ED36">
            <v>6.34</v>
          </cell>
          <cell r="EF36">
            <v>7.1549999999999994</v>
          </cell>
          <cell r="EG36">
            <v>7.5600000000000005</v>
          </cell>
          <cell r="EI36">
            <v>5.7677419354838708</v>
          </cell>
          <cell r="EJ36">
            <v>5.7103225806451601</v>
          </cell>
          <cell r="EL36">
            <v>7.0858064516129016</v>
          </cell>
          <cell r="EM36">
            <v>7.3589247311827943</v>
          </cell>
          <cell r="EO36">
            <v>1.25</v>
          </cell>
          <cell r="EP36">
            <v>3</v>
          </cell>
          <cell r="ER36">
            <v>0.5</v>
          </cell>
          <cell r="ES36">
            <v>0.5</v>
          </cell>
          <cell r="EU36">
            <v>40.6</v>
          </cell>
          <cell r="EV36">
            <v>44.5</v>
          </cell>
          <cell r="EX36">
            <v>31.5</v>
          </cell>
          <cell r="EY36">
            <v>32</v>
          </cell>
          <cell r="FA36">
            <v>36.54</v>
          </cell>
          <cell r="FB36">
            <v>40.050000000000004</v>
          </cell>
          <cell r="FD36">
            <v>28.898709677419355</v>
          </cell>
          <cell r="FE36">
            <v>27.845161290322579</v>
          </cell>
          <cell r="FG36">
            <v>36.00107526881721</v>
          </cell>
          <cell r="FH36">
            <v>38.182795698924728</v>
          </cell>
          <cell r="FJ36">
            <v>8.120000000000001</v>
          </cell>
          <cell r="FK36">
            <v>8.9</v>
          </cell>
          <cell r="FM36">
            <v>6.3</v>
          </cell>
          <cell r="FN36">
            <v>6.4</v>
          </cell>
          <cell r="FP36">
            <v>7.3079999999999998</v>
          </cell>
          <cell r="FQ36">
            <v>8.0100000000000016</v>
          </cell>
          <cell r="FS36">
            <v>5.7797419354838713</v>
          </cell>
          <cell r="FT36">
            <v>5.5690322580645155</v>
          </cell>
          <cell r="FV36">
            <v>7.2002150537634417</v>
          </cell>
          <cell r="FW36">
            <v>7.6365591397849455</v>
          </cell>
          <cell r="GA36">
            <v>42.35</v>
          </cell>
          <cell r="GB36">
            <v>28.843870967741935</v>
          </cell>
          <cell r="GC36">
            <v>38.115000000000002</v>
          </cell>
          <cell r="GE36">
            <v>40.85</v>
          </cell>
          <cell r="GF36">
            <v>29.540645161290321</v>
          </cell>
          <cell r="GG36">
            <v>36.765000000000001</v>
          </cell>
          <cell r="GI36">
            <v>39.75</v>
          </cell>
          <cell r="GJ36">
            <v>28.838709677419352</v>
          </cell>
          <cell r="GK36">
            <v>35.774999999999999</v>
          </cell>
          <cell r="GM36">
            <v>40.6</v>
          </cell>
          <cell r="GN36">
            <v>28.898709677419355</v>
          </cell>
          <cell r="GO36">
            <v>36.54</v>
          </cell>
          <cell r="GQ36">
            <v>45.5</v>
          </cell>
          <cell r="GR36">
            <v>28.896774193548385</v>
          </cell>
          <cell r="GS36">
            <v>40.950000000000003</v>
          </cell>
          <cell r="GU36">
            <v>44</v>
          </cell>
          <cell r="GV36">
            <v>29.593548387096774</v>
          </cell>
          <cell r="GW36">
            <v>39.6</v>
          </cell>
          <cell r="GY36">
            <v>42</v>
          </cell>
          <cell r="GZ36">
            <v>28.551612903225799</v>
          </cell>
          <cell r="HA36">
            <v>37.800000000000004</v>
          </cell>
          <cell r="HC36">
            <v>44.5</v>
          </cell>
          <cell r="HD36">
            <v>27.845161290322579</v>
          </cell>
          <cell r="HE36">
            <v>40.050000000000004</v>
          </cell>
          <cell r="HG36">
            <v>43.924999999999997</v>
          </cell>
          <cell r="HH36">
            <v>28.870322580645158</v>
          </cell>
          <cell r="HI36">
            <v>39.532499999999999</v>
          </cell>
          <cell r="HK36">
            <v>42.424999999999997</v>
          </cell>
          <cell r="HL36">
            <v>29.567096774193548</v>
          </cell>
          <cell r="HM36">
            <v>38.182500000000005</v>
          </cell>
          <cell r="HO36">
            <v>40.875</v>
          </cell>
          <cell r="HP36">
            <v>28.695161290322574</v>
          </cell>
          <cell r="HQ36">
            <v>36.787500000000001</v>
          </cell>
          <cell r="HS36">
            <v>42.55</v>
          </cell>
          <cell r="HT36">
            <v>28.371935483870967</v>
          </cell>
          <cell r="HU36">
            <v>38.295000000000002</v>
          </cell>
        </row>
        <row r="37">
          <cell r="A37">
            <v>38808</v>
          </cell>
          <cell r="B37">
            <v>4.7350000000000003</v>
          </cell>
          <cell r="C37">
            <v>-1.4999999999999999E-2</v>
          </cell>
          <cell r="D37">
            <v>30</v>
          </cell>
          <cell r="E37">
            <v>20</v>
          </cell>
          <cell r="G37">
            <v>37.880000000000003</v>
          </cell>
          <cell r="H37">
            <v>40.721000000000004</v>
          </cell>
          <cell r="J37">
            <v>32.572986577181211</v>
          </cell>
          <cell r="K37">
            <v>33.812348993288595</v>
          </cell>
          <cell r="M37">
            <v>34.092000000000006</v>
          </cell>
          <cell r="N37">
            <v>36.648900000000005</v>
          </cell>
          <cell r="P37">
            <v>31.560310961968678</v>
          </cell>
          <cell r="Q37">
            <v>31.921314988814327</v>
          </cell>
          <cell r="S37">
            <v>34.931659209545117</v>
          </cell>
          <cell r="T37">
            <v>36.882860551827001</v>
          </cell>
          <cell r="V37">
            <v>8</v>
          </cell>
          <cell r="W37">
            <v>8.6</v>
          </cell>
          <cell r="Y37">
            <v>6.8791946308724832</v>
          </cell>
          <cell r="Z37">
            <v>7.1409395973154366</v>
          </cell>
          <cell r="AB37">
            <v>7.2000000000000011</v>
          </cell>
          <cell r="AC37">
            <v>7.74</v>
          </cell>
          <cell r="AE37">
            <v>6.6653243847874712</v>
          </cell>
          <cell r="AF37">
            <v>6.741565995525729</v>
          </cell>
          <cell r="AH37">
            <v>7.377330350484713</v>
          </cell>
          <cell r="AI37">
            <v>7.789410887397465</v>
          </cell>
          <cell r="AK37">
            <v>3</v>
          </cell>
          <cell r="AL37">
            <v>4</v>
          </cell>
          <cell r="AN37">
            <v>1</v>
          </cell>
          <cell r="AO37">
            <v>1.5</v>
          </cell>
          <cell r="AQ37">
            <v>40.880000000000003</v>
          </cell>
          <cell r="AR37">
            <v>44.721000000000004</v>
          </cell>
          <cell r="AT37">
            <v>33.572986577181211</v>
          </cell>
          <cell r="AU37">
            <v>35.312348993288595</v>
          </cell>
          <cell r="AW37">
            <v>36.792000000000002</v>
          </cell>
          <cell r="AX37">
            <v>40.248900000000006</v>
          </cell>
          <cell r="AZ37">
            <v>31.426977628635349</v>
          </cell>
          <cell r="BA37">
            <v>32.021314988814325</v>
          </cell>
          <cell r="BC37">
            <v>36.82054809843401</v>
          </cell>
          <cell r="BD37">
            <v>39.493971662938108</v>
          </cell>
          <cell r="BF37">
            <v>8.6335797254487847</v>
          </cell>
          <cell r="BG37">
            <v>9.4447729672650471</v>
          </cell>
          <cell r="BI37">
            <v>7.090387872688745</v>
          </cell>
          <cell r="BJ37">
            <v>7.457729460039829</v>
          </cell>
          <cell r="BL37">
            <v>7.7702217529039066</v>
          </cell>
          <cell r="BM37">
            <v>8.5002956705385433</v>
          </cell>
          <cell r="BO37">
            <v>6.6371652858786367</v>
          </cell>
          <cell r="BP37">
            <v>6.7626853197073542</v>
          </cell>
          <cell r="BR37">
            <v>7.7762509183598745</v>
          </cell>
          <cell r="BS37">
            <v>8.3408599076954815</v>
          </cell>
          <cell r="BU37">
            <v>1.5</v>
          </cell>
          <cell r="BV37">
            <v>2.5</v>
          </cell>
          <cell r="BX37">
            <v>1</v>
          </cell>
          <cell r="BY37">
            <v>1.5</v>
          </cell>
          <cell r="CA37">
            <v>39.380000000000003</v>
          </cell>
          <cell r="CB37">
            <v>43.221000000000004</v>
          </cell>
          <cell r="CD37">
            <v>33.572986577181211</v>
          </cell>
          <cell r="CE37">
            <v>35.312348993288595</v>
          </cell>
          <cell r="CG37">
            <v>35.442</v>
          </cell>
          <cell r="CH37">
            <v>38.898900000000005</v>
          </cell>
          <cell r="CJ37">
            <v>32.326977628635348</v>
          </cell>
          <cell r="CK37">
            <v>32.921314988814323</v>
          </cell>
          <cell r="CM37">
            <v>36.153881431767338</v>
          </cell>
          <cell r="CN37">
            <v>38.827304996271444</v>
          </cell>
          <cell r="CP37">
            <v>8.3167898627243932</v>
          </cell>
          <cell r="CQ37">
            <v>9.1279831045406556</v>
          </cell>
          <cell r="CS37">
            <v>7.090387872688745</v>
          </cell>
          <cell r="CT37">
            <v>7.457729460039829</v>
          </cell>
          <cell r="CV37">
            <v>7.4851108764519534</v>
          </cell>
          <cell r="CW37">
            <v>8.2151847940865892</v>
          </cell>
          <cell r="CY37">
            <v>6.8272392035132725</v>
          </cell>
          <cell r="CZ37">
            <v>6.95275923734199</v>
          </cell>
          <cell r="DB37">
            <v>7.6354554238156993</v>
          </cell>
          <cell r="DC37">
            <v>8.2000644131513081</v>
          </cell>
          <cell r="DE37">
            <v>0.4</v>
          </cell>
          <cell r="DF37">
            <v>0.5</v>
          </cell>
          <cell r="DH37">
            <v>0.2</v>
          </cell>
          <cell r="DI37">
            <v>0.2</v>
          </cell>
          <cell r="DK37">
            <v>38.28</v>
          </cell>
          <cell r="DL37">
            <v>41.221000000000004</v>
          </cell>
          <cell r="DN37">
            <v>32.772986577181214</v>
          </cell>
          <cell r="DO37">
            <v>34.012348993288597</v>
          </cell>
          <cell r="DQ37">
            <v>34.452000000000005</v>
          </cell>
          <cell r="DR37">
            <v>37.098900000000008</v>
          </cell>
          <cell r="DT37">
            <v>31.653644295302019</v>
          </cell>
          <cell r="DU37">
            <v>31.954648322147655</v>
          </cell>
          <cell r="DW37">
            <v>35.220548098434008</v>
          </cell>
          <cell r="DX37">
            <v>37.216193885160337</v>
          </cell>
          <cell r="DZ37">
            <v>8.0844772967265044</v>
          </cell>
          <cell r="EA37">
            <v>8.7055966209081319</v>
          </cell>
          <cell r="EC37">
            <v>6.9214332792357363</v>
          </cell>
          <cell r="ED37">
            <v>7.1831782456786897</v>
          </cell>
          <cell r="EF37">
            <v>7.2760295670538548</v>
          </cell>
          <cell r="EG37">
            <v>7.8350369588173185</v>
          </cell>
          <cell r="EI37">
            <v>6.6850357540236569</v>
          </cell>
          <cell r="EJ37">
            <v>6.7486057702529365</v>
          </cell>
          <cell r="EL37">
            <v>7.4383417314538551</v>
          </cell>
          <cell r="EM37">
            <v>7.8598086346695535</v>
          </cell>
          <cell r="EO37">
            <v>1.25</v>
          </cell>
          <cell r="EP37">
            <v>3</v>
          </cell>
          <cell r="ER37">
            <v>0.5</v>
          </cell>
          <cell r="ES37">
            <v>0.5</v>
          </cell>
          <cell r="EU37">
            <v>39.130000000000003</v>
          </cell>
          <cell r="EV37">
            <v>43.721000000000004</v>
          </cell>
          <cell r="EX37">
            <v>33.072986577181211</v>
          </cell>
          <cell r="EY37">
            <v>34.312348993288595</v>
          </cell>
          <cell r="FA37">
            <v>35.217000000000006</v>
          </cell>
          <cell r="FB37">
            <v>39.348900000000008</v>
          </cell>
          <cell r="FD37">
            <v>31.643644295302011</v>
          </cell>
          <cell r="FE37">
            <v>30.954648322147655</v>
          </cell>
          <cell r="FG37">
            <v>35.764992542878453</v>
          </cell>
          <cell r="FH37">
            <v>38.493971662938108</v>
          </cell>
          <cell r="FJ37">
            <v>8.263991552270328</v>
          </cell>
          <cell r="FK37">
            <v>9.2335797254487861</v>
          </cell>
          <cell r="FM37">
            <v>6.9847912517806146</v>
          </cell>
          <cell r="FN37">
            <v>7.2465362182235671</v>
          </cell>
          <cell r="FP37">
            <v>7.4375923970432956</v>
          </cell>
          <cell r="FQ37">
            <v>8.3102217529039084</v>
          </cell>
          <cell r="FS37">
            <v>6.6829238216054927</v>
          </cell>
          <cell r="FT37">
            <v>6.5374125284366746</v>
          </cell>
          <cell r="FV37">
            <v>7.553324718664931</v>
          </cell>
          <cell r="FW37">
            <v>8.1296666658792205</v>
          </cell>
          <cell r="GA37">
            <v>40.880000000000003</v>
          </cell>
          <cell r="GB37">
            <v>31.426977628635349</v>
          </cell>
          <cell r="GC37">
            <v>36.792000000000002</v>
          </cell>
          <cell r="GE37">
            <v>39.380000000000003</v>
          </cell>
          <cell r="GF37">
            <v>32.326977628635348</v>
          </cell>
          <cell r="GG37">
            <v>35.442</v>
          </cell>
          <cell r="GI37">
            <v>38.28</v>
          </cell>
          <cell r="GJ37">
            <v>31.653644295302019</v>
          </cell>
          <cell r="GK37">
            <v>34.452000000000005</v>
          </cell>
          <cell r="GM37">
            <v>39.130000000000003</v>
          </cell>
          <cell r="GN37">
            <v>31.643644295302011</v>
          </cell>
          <cell r="GO37">
            <v>35.217000000000006</v>
          </cell>
          <cell r="GQ37">
            <v>44.721000000000004</v>
          </cell>
          <cell r="GR37">
            <v>32.021314988814325</v>
          </cell>
          <cell r="GS37">
            <v>40.248900000000006</v>
          </cell>
          <cell r="GU37">
            <v>43.221000000000004</v>
          </cell>
          <cell r="GV37">
            <v>32.921314988814323</v>
          </cell>
          <cell r="GW37">
            <v>38.898900000000005</v>
          </cell>
          <cell r="GY37">
            <v>41.221000000000004</v>
          </cell>
          <cell r="GZ37">
            <v>31.954648322147655</v>
          </cell>
          <cell r="HA37">
            <v>37.098900000000008</v>
          </cell>
          <cell r="HC37">
            <v>43.721000000000004</v>
          </cell>
          <cell r="HD37">
            <v>30.954648322147655</v>
          </cell>
          <cell r="HE37">
            <v>39.348900000000008</v>
          </cell>
          <cell r="HG37">
            <v>42.8005</v>
          </cell>
          <cell r="HH37">
            <v>31.724146308724837</v>
          </cell>
          <cell r="HI37">
            <v>38.520450000000004</v>
          </cell>
          <cell r="HK37">
            <v>41.3005</v>
          </cell>
          <cell r="HL37">
            <v>32.624146308724832</v>
          </cell>
          <cell r="HM37">
            <v>37.170450000000002</v>
          </cell>
          <cell r="HO37">
            <v>39.750500000000002</v>
          </cell>
          <cell r="HP37">
            <v>31.804146308724839</v>
          </cell>
          <cell r="HQ37">
            <v>35.775450000000006</v>
          </cell>
          <cell r="HS37">
            <v>41.4255</v>
          </cell>
          <cell r="HT37">
            <v>31.299146308724833</v>
          </cell>
          <cell r="HU37">
            <v>37.282950000000007</v>
          </cell>
        </row>
        <row r="38">
          <cell r="A38">
            <v>38838</v>
          </cell>
          <cell r="B38">
            <v>4.6500000000000004</v>
          </cell>
          <cell r="C38">
            <v>-1.4999999999999999E-2</v>
          </cell>
          <cell r="D38">
            <v>31</v>
          </cell>
          <cell r="E38">
            <v>22</v>
          </cell>
          <cell r="G38">
            <v>39.99</v>
          </cell>
          <cell r="H38">
            <v>43.710000000000008</v>
          </cell>
          <cell r="J38">
            <v>32.389308855291581</v>
          </cell>
          <cell r="K38">
            <v>33.58444924406048</v>
          </cell>
          <cell r="M38">
            <v>35.991</v>
          </cell>
          <cell r="N38">
            <v>39.339000000000006</v>
          </cell>
          <cell r="P38">
            <v>30.298004319654439</v>
          </cell>
          <cell r="Q38">
            <v>30.243097192224628</v>
          </cell>
          <cell r="S38">
            <v>35.985334773218149</v>
          </cell>
          <cell r="T38">
            <v>38.375032397408219</v>
          </cell>
          <cell r="V38">
            <v>8.6</v>
          </cell>
          <cell r="W38">
            <v>9.4</v>
          </cell>
          <cell r="Y38">
            <v>6.9654427645788335</v>
          </cell>
          <cell r="Z38">
            <v>7.222462203023758</v>
          </cell>
          <cell r="AB38">
            <v>7.7399999999999993</v>
          </cell>
          <cell r="AC38">
            <v>8.4600000000000009</v>
          </cell>
          <cell r="AE38">
            <v>6.5156998536891262</v>
          </cell>
          <cell r="AF38">
            <v>6.503891869295618</v>
          </cell>
          <cell r="AH38">
            <v>7.7387816716598161</v>
          </cell>
          <cell r="AI38">
            <v>8.2526951392275727</v>
          </cell>
          <cell r="AK38">
            <v>4</v>
          </cell>
          <cell r="AL38">
            <v>5</v>
          </cell>
          <cell r="AN38">
            <v>1</v>
          </cell>
          <cell r="AO38">
            <v>1.5</v>
          </cell>
          <cell r="AQ38">
            <v>43.99</v>
          </cell>
          <cell r="AR38">
            <v>48.710000000000008</v>
          </cell>
          <cell r="AT38">
            <v>33.389308855291581</v>
          </cell>
          <cell r="AU38">
            <v>35.08444924406048</v>
          </cell>
          <cell r="AW38">
            <v>39.591000000000001</v>
          </cell>
          <cell r="AX38">
            <v>43.839000000000006</v>
          </cell>
          <cell r="AZ38">
            <v>29.788326900299598</v>
          </cell>
          <cell r="BA38">
            <v>30.00116170835366</v>
          </cell>
          <cell r="BC38">
            <v>38.404689611927829</v>
          </cell>
          <cell r="BD38">
            <v>41.530946375902836</v>
          </cell>
          <cell r="BF38">
            <v>9.4602150537634397</v>
          </cell>
          <cell r="BG38">
            <v>10.475268817204302</v>
          </cell>
          <cell r="BI38">
            <v>7.1804965280196944</v>
          </cell>
          <cell r="BJ38">
            <v>7.5450428481850489</v>
          </cell>
          <cell r="BL38">
            <v>8.5141935483870963</v>
          </cell>
          <cell r="BM38">
            <v>9.427741935483871</v>
          </cell>
          <cell r="BO38">
            <v>6.4060918065160424</v>
          </cell>
          <cell r="BP38">
            <v>6.451862732979281</v>
          </cell>
          <cell r="BR38">
            <v>8.2590730348231887</v>
          </cell>
          <cell r="BS38">
            <v>8.9313863173984593</v>
          </cell>
          <cell r="BU38">
            <v>2</v>
          </cell>
          <cell r="BV38">
            <v>3.5</v>
          </cell>
          <cell r="BX38">
            <v>1</v>
          </cell>
          <cell r="BY38">
            <v>1.5</v>
          </cell>
          <cell r="CA38">
            <v>41.99</v>
          </cell>
          <cell r="CB38">
            <v>47.210000000000008</v>
          </cell>
          <cell r="CD38">
            <v>33.389308855291581</v>
          </cell>
          <cell r="CE38">
            <v>35.08444924406048</v>
          </cell>
          <cell r="CG38">
            <v>37.791000000000004</v>
          </cell>
          <cell r="CH38">
            <v>42.489000000000011</v>
          </cell>
          <cell r="CJ38">
            <v>30.83348819062218</v>
          </cell>
          <cell r="CK38">
            <v>30.785032676095593</v>
          </cell>
          <cell r="CM38">
            <v>37.458453052788037</v>
          </cell>
          <cell r="CN38">
            <v>40.821268956548003</v>
          </cell>
          <cell r="CP38">
            <v>9.0301075268817197</v>
          </cell>
          <cell r="CQ38">
            <v>10.152688172043012</v>
          </cell>
          <cell r="CS38">
            <v>7.1804965280196944</v>
          </cell>
          <cell r="CT38">
            <v>7.5450428481850489</v>
          </cell>
          <cell r="CV38">
            <v>8.1270967741935483</v>
          </cell>
          <cell r="CW38">
            <v>9.1374193548387108</v>
          </cell>
          <cell r="CY38">
            <v>6.6308576754026189</v>
          </cell>
          <cell r="CZ38">
            <v>6.620437134644213</v>
          </cell>
          <cell r="DB38">
            <v>8.055581301674847</v>
          </cell>
          <cell r="DC38">
            <v>8.7787675175372044</v>
          </cell>
          <cell r="DE38">
            <v>0.4</v>
          </cell>
          <cell r="DF38">
            <v>0.5</v>
          </cell>
          <cell r="DH38">
            <v>0.2</v>
          </cell>
          <cell r="DI38">
            <v>0.2</v>
          </cell>
          <cell r="DK38">
            <v>40.39</v>
          </cell>
          <cell r="DL38">
            <v>44.210000000000008</v>
          </cell>
          <cell r="DN38">
            <v>32.589308855291584</v>
          </cell>
          <cell r="DO38">
            <v>33.784449244060482</v>
          </cell>
          <cell r="DQ38">
            <v>36.350999999999999</v>
          </cell>
          <cell r="DR38">
            <v>39.789000000000009</v>
          </cell>
          <cell r="DT38">
            <v>30.405101093847986</v>
          </cell>
          <cell r="DU38">
            <v>30.297935901902047</v>
          </cell>
          <cell r="DW38">
            <v>36.27995842913213</v>
          </cell>
          <cell r="DX38">
            <v>38.716967881279182</v>
          </cell>
          <cell r="DZ38">
            <v>8.6860215053763437</v>
          </cell>
          <cell r="EA38">
            <v>9.5075268817204304</v>
          </cell>
          <cell r="EC38">
            <v>7.0084535172670064</v>
          </cell>
          <cell r="ED38">
            <v>7.2654729557119309</v>
          </cell>
          <cell r="EF38">
            <v>7.8174193548387088</v>
          </cell>
          <cell r="EG38">
            <v>8.5567741935483888</v>
          </cell>
          <cell r="EI38">
            <v>6.5387314180318246</v>
          </cell>
          <cell r="EJ38">
            <v>6.5156851401939884</v>
          </cell>
          <cell r="EL38">
            <v>7.802141597662823</v>
          </cell>
          <cell r="EM38">
            <v>8.3262296518879957</v>
          </cell>
          <cell r="EO38">
            <v>1.75</v>
          </cell>
          <cell r="EP38">
            <v>3.5</v>
          </cell>
          <cell r="ER38">
            <v>0.5</v>
          </cell>
          <cell r="ES38">
            <v>0.5</v>
          </cell>
          <cell r="EU38">
            <v>41.74</v>
          </cell>
          <cell r="EV38">
            <v>47.210000000000008</v>
          </cell>
          <cell r="EX38">
            <v>32.889308855291581</v>
          </cell>
          <cell r="EY38">
            <v>34.08444924406048</v>
          </cell>
          <cell r="FA38">
            <v>37.566000000000003</v>
          </cell>
          <cell r="FB38">
            <v>42.489000000000011</v>
          </cell>
          <cell r="FD38">
            <v>30.173810771267338</v>
          </cell>
          <cell r="FE38">
            <v>29.204387514805269</v>
          </cell>
          <cell r="FG38">
            <v>37.076732622680517</v>
          </cell>
          <cell r="FH38">
            <v>40.294387236117892</v>
          </cell>
          <cell r="FJ38">
            <v>8.9763440860215056</v>
          </cell>
          <cell r="FK38">
            <v>10.152688172043012</v>
          </cell>
          <cell r="FM38">
            <v>7.0729696462992644</v>
          </cell>
          <cell r="FN38">
            <v>7.3299890847441889</v>
          </cell>
          <cell r="FP38">
            <v>8.0787096774193543</v>
          </cell>
          <cell r="FQ38">
            <v>9.1374193548387108</v>
          </cell>
          <cell r="FS38">
            <v>6.4889915637134052</v>
          </cell>
          <cell r="FT38">
            <v>6.2805134440441437</v>
          </cell>
          <cell r="FV38">
            <v>7.9734908865979603</v>
          </cell>
          <cell r="FW38">
            <v>8.6654596206705143</v>
          </cell>
          <cell r="GA38">
            <v>43.99</v>
          </cell>
          <cell r="GB38">
            <v>29.788326900299598</v>
          </cell>
          <cell r="GC38">
            <v>39.591000000000001</v>
          </cell>
          <cell r="GE38">
            <v>41.99</v>
          </cell>
          <cell r="GF38">
            <v>30.83348819062218</v>
          </cell>
          <cell r="GG38">
            <v>37.791000000000004</v>
          </cell>
          <cell r="GI38">
            <v>40.39</v>
          </cell>
          <cell r="GJ38">
            <v>30.405101093847986</v>
          </cell>
          <cell r="GK38">
            <v>36.350999999999999</v>
          </cell>
          <cell r="GM38">
            <v>41.74</v>
          </cell>
          <cell r="GN38">
            <v>30.173810771267338</v>
          </cell>
          <cell r="GO38">
            <v>37.566000000000003</v>
          </cell>
          <cell r="GQ38">
            <v>48.710000000000008</v>
          </cell>
          <cell r="GR38">
            <v>30.00116170835366</v>
          </cell>
          <cell r="GS38">
            <v>43.839000000000006</v>
          </cell>
          <cell r="GU38">
            <v>47.210000000000008</v>
          </cell>
          <cell r="GV38">
            <v>30.785032676095593</v>
          </cell>
          <cell r="GW38">
            <v>42.489000000000011</v>
          </cell>
          <cell r="GY38">
            <v>44.210000000000008</v>
          </cell>
          <cell r="GZ38">
            <v>30.297935901902047</v>
          </cell>
          <cell r="HA38">
            <v>39.789000000000009</v>
          </cell>
          <cell r="HC38">
            <v>47.210000000000008</v>
          </cell>
          <cell r="HD38">
            <v>29.204387514805269</v>
          </cell>
          <cell r="HE38">
            <v>42.489000000000011</v>
          </cell>
          <cell r="HG38">
            <v>46.350000000000009</v>
          </cell>
          <cell r="HH38">
            <v>29.894744304326629</v>
          </cell>
          <cell r="HI38">
            <v>41.715000000000003</v>
          </cell>
          <cell r="HK38">
            <v>44.600000000000009</v>
          </cell>
          <cell r="HL38">
            <v>30.809260433358887</v>
          </cell>
          <cell r="HM38">
            <v>40.140000000000008</v>
          </cell>
          <cell r="HO38">
            <v>42.300000000000004</v>
          </cell>
          <cell r="HP38">
            <v>30.351518497875016</v>
          </cell>
          <cell r="HQ38">
            <v>38.070000000000007</v>
          </cell>
          <cell r="HS38">
            <v>44.475000000000009</v>
          </cell>
          <cell r="HT38">
            <v>29.689099143036302</v>
          </cell>
          <cell r="HU38">
            <v>40.027500000000003</v>
          </cell>
        </row>
        <row r="39">
          <cell r="A39">
            <v>38869</v>
          </cell>
          <cell r="B39">
            <v>4.6399999999999997</v>
          </cell>
          <cell r="C39">
            <v>-1.4999999999999999E-2</v>
          </cell>
          <cell r="D39">
            <v>30</v>
          </cell>
          <cell r="E39">
            <v>22</v>
          </cell>
          <cell r="G39">
            <v>41.76</v>
          </cell>
          <cell r="H39">
            <v>43.616</v>
          </cell>
          <cell r="J39">
            <v>30.549618320610683</v>
          </cell>
          <cell r="K39">
            <v>33.206106870229</v>
          </cell>
          <cell r="M39">
            <v>37.583999999999996</v>
          </cell>
          <cell r="N39">
            <v>39.254400000000004</v>
          </cell>
          <cell r="P39">
            <v>26.79794809160305</v>
          </cell>
          <cell r="Q39">
            <v>29.980350534351132</v>
          </cell>
          <cell r="S39">
            <v>36.030249363867682</v>
          </cell>
          <cell r="T39">
            <v>38.295387955894824</v>
          </cell>
          <cell r="V39">
            <v>9</v>
          </cell>
          <cell r="W39">
            <v>9.4</v>
          </cell>
          <cell r="Y39">
            <v>6.5839694656488543</v>
          </cell>
          <cell r="Z39">
            <v>7.1564885496183201</v>
          </cell>
          <cell r="AB39">
            <v>8.1</v>
          </cell>
          <cell r="AC39">
            <v>8.4600000000000009</v>
          </cell>
          <cell r="AE39">
            <v>5.7754198473282443</v>
          </cell>
          <cell r="AF39">
            <v>6.4612824427480895</v>
          </cell>
          <cell r="AH39">
            <v>7.7651399491094146</v>
          </cell>
          <cell r="AI39">
            <v>8.253316369804919</v>
          </cell>
          <cell r="AK39">
            <v>4</v>
          </cell>
          <cell r="AL39">
            <v>5</v>
          </cell>
          <cell r="AN39">
            <v>1</v>
          </cell>
          <cell r="AO39">
            <v>2</v>
          </cell>
          <cell r="AQ39">
            <v>45.76</v>
          </cell>
          <cell r="AR39">
            <v>48.616</v>
          </cell>
          <cell r="AT39">
            <v>31.549618320610683</v>
          </cell>
          <cell r="AU39">
            <v>35.206106870229</v>
          </cell>
          <cell r="AW39">
            <v>41.183999999999997</v>
          </cell>
          <cell r="AX39">
            <v>43.754400000000004</v>
          </cell>
          <cell r="AZ39">
            <v>26.41128142493638</v>
          </cell>
          <cell r="BA39">
            <v>30.647017201017796</v>
          </cell>
          <cell r="BC39">
            <v>38.496916030534351</v>
          </cell>
          <cell r="BD39">
            <v>41.762054622561486</v>
          </cell>
          <cell r="BF39">
            <v>9.862068965517242</v>
          </cell>
          <cell r="BG39">
            <v>10.477586206896552</v>
          </cell>
          <cell r="BI39">
            <v>6.7994867070281648</v>
          </cell>
          <cell r="BJ39">
            <v>7.5875230323769403</v>
          </cell>
          <cell r="BL39">
            <v>8.8758620689655174</v>
          </cell>
          <cell r="BM39">
            <v>9.4298275862068976</v>
          </cell>
          <cell r="BO39">
            <v>5.6920865139949095</v>
          </cell>
          <cell r="BP39">
            <v>6.6049606036676289</v>
          </cell>
          <cell r="BR39">
            <v>8.2967491445117147</v>
          </cell>
          <cell r="BS39">
            <v>9.000442806586527</v>
          </cell>
          <cell r="BU39">
            <v>2</v>
          </cell>
          <cell r="BV39">
            <v>4</v>
          </cell>
          <cell r="BX39">
            <v>1</v>
          </cell>
          <cell r="BY39">
            <v>1.5</v>
          </cell>
          <cell r="CA39">
            <v>43.76</v>
          </cell>
          <cell r="CB39">
            <v>47.616</v>
          </cell>
          <cell r="CD39">
            <v>31.549618320610683</v>
          </cell>
          <cell r="CE39">
            <v>34.706106870229</v>
          </cell>
          <cell r="CG39">
            <v>39.384</v>
          </cell>
          <cell r="CH39">
            <v>42.854399999999998</v>
          </cell>
          <cell r="CJ39">
            <v>27.371281424936381</v>
          </cell>
          <cell r="CK39">
            <v>30.360350534351134</v>
          </cell>
          <cell r="CM39">
            <v>37.519138252756569</v>
          </cell>
          <cell r="CN39">
            <v>41.017610178117039</v>
          </cell>
          <cell r="CP39">
            <v>9.431034482758621</v>
          </cell>
          <cell r="CQ39">
            <v>10.262068965517242</v>
          </cell>
          <cell r="CS39">
            <v>6.7994867070281648</v>
          </cell>
          <cell r="CT39">
            <v>7.4797644116872855</v>
          </cell>
          <cell r="CV39">
            <v>8.4879310344827594</v>
          </cell>
          <cell r="CW39">
            <v>9.2358620689655169</v>
          </cell>
          <cell r="CY39">
            <v>5.8989830657190483</v>
          </cell>
          <cell r="CZ39">
            <v>6.5431789944722274</v>
          </cell>
          <cell r="DB39">
            <v>8.0860211751630544</v>
          </cell>
          <cell r="DC39">
            <v>8.8400021935597071</v>
          </cell>
          <cell r="DE39">
            <v>0.4</v>
          </cell>
          <cell r="DF39">
            <v>0.5</v>
          </cell>
          <cell r="DH39">
            <v>0.2</v>
          </cell>
          <cell r="DI39">
            <v>0.2</v>
          </cell>
          <cell r="DK39">
            <v>42.16</v>
          </cell>
          <cell r="DL39">
            <v>44.116</v>
          </cell>
          <cell r="DN39">
            <v>30.749618320610683</v>
          </cell>
          <cell r="DO39">
            <v>33.406106870229003</v>
          </cell>
          <cell r="DQ39">
            <v>37.943999999999996</v>
          </cell>
          <cell r="DR39">
            <v>39.7044</v>
          </cell>
          <cell r="DT39">
            <v>26.912614758269719</v>
          </cell>
          <cell r="DU39">
            <v>30.047017201017802</v>
          </cell>
          <cell r="DW39">
            <v>36.328027141645464</v>
          </cell>
          <cell r="DX39">
            <v>38.642054622561488</v>
          </cell>
          <cell r="DZ39">
            <v>9.0862068965517242</v>
          </cell>
          <cell r="EA39">
            <v>9.5077586206896552</v>
          </cell>
          <cell r="EC39">
            <v>6.6270729139247164</v>
          </cell>
          <cell r="ED39">
            <v>7.1995919978941822</v>
          </cell>
          <cell r="EF39">
            <v>8.1775862068965512</v>
          </cell>
          <cell r="EG39">
            <v>8.5569827586206895</v>
          </cell>
          <cell r="EI39">
            <v>5.8001324910064049</v>
          </cell>
          <cell r="EJ39">
            <v>6.4756502588400435</v>
          </cell>
          <cell r="EL39">
            <v>7.8293161943201435</v>
          </cell>
          <cell r="EM39">
            <v>8.3280290134830803</v>
          </cell>
          <cell r="EO39">
            <v>1.75</v>
          </cell>
          <cell r="EP39">
            <v>4</v>
          </cell>
          <cell r="ER39">
            <v>0.5</v>
          </cell>
          <cell r="ES39">
            <v>0.5</v>
          </cell>
          <cell r="EU39">
            <v>43.51</v>
          </cell>
          <cell r="EV39">
            <v>47.616</v>
          </cell>
          <cell r="EX39">
            <v>31.049618320610683</v>
          </cell>
          <cell r="EY39">
            <v>33.706106870229</v>
          </cell>
          <cell r="FA39">
            <v>39.158999999999999</v>
          </cell>
          <cell r="FB39">
            <v>42.854399999999998</v>
          </cell>
          <cell r="FD39">
            <v>26.724614758269713</v>
          </cell>
          <cell r="FE39">
            <v>28.827017201017799</v>
          </cell>
          <cell r="FG39">
            <v>37.141360474978796</v>
          </cell>
          <cell r="FH39">
            <v>40.506499067005933</v>
          </cell>
          <cell r="FJ39">
            <v>9.3771551724137936</v>
          </cell>
          <cell r="FK39">
            <v>10.262068965517242</v>
          </cell>
          <cell r="FM39">
            <v>6.69172808633851</v>
          </cell>
          <cell r="FN39">
            <v>7.264247170307975</v>
          </cell>
          <cell r="FP39">
            <v>8.4394396551724142</v>
          </cell>
          <cell r="FQ39">
            <v>9.2358620689655169</v>
          </cell>
          <cell r="FS39">
            <v>5.7596152496270934</v>
          </cell>
          <cell r="FT39">
            <v>6.2127192243572846</v>
          </cell>
          <cell r="FV39">
            <v>8.004603550641983</v>
          </cell>
          <cell r="FW39">
            <v>8.7298489368547276</v>
          </cell>
          <cell r="GA39">
            <v>45.76</v>
          </cell>
          <cell r="GB39">
            <v>26.41128142493638</v>
          </cell>
          <cell r="GC39">
            <v>41.183999999999997</v>
          </cell>
          <cell r="GE39">
            <v>43.76</v>
          </cell>
          <cell r="GF39">
            <v>27.371281424936381</v>
          </cell>
          <cell r="GG39">
            <v>39.384</v>
          </cell>
          <cell r="GI39">
            <v>42.16</v>
          </cell>
          <cell r="GJ39">
            <v>26.912614758269719</v>
          </cell>
          <cell r="GK39">
            <v>37.943999999999996</v>
          </cell>
          <cell r="GM39">
            <v>43.51</v>
          </cell>
          <cell r="GN39">
            <v>26.724614758269713</v>
          </cell>
          <cell r="GO39">
            <v>39.158999999999999</v>
          </cell>
          <cell r="GQ39">
            <v>48.616</v>
          </cell>
          <cell r="GR39">
            <v>30.647017201017796</v>
          </cell>
          <cell r="GS39">
            <v>43.754400000000004</v>
          </cell>
          <cell r="GU39">
            <v>47.616</v>
          </cell>
          <cell r="GV39">
            <v>30.360350534351134</v>
          </cell>
          <cell r="GW39">
            <v>42.854399999999998</v>
          </cell>
          <cell r="GY39">
            <v>44.116</v>
          </cell>
          <cell r="GZ39">
            <v>30.047017201017802</v>
          </cell>
          <cell r="HA39">
            <v>39.7044</v>
          </cell>
          <cell r="HC39">
            <v>47.616</v>
          </cell>
          <cell r="HD39">
            <v>28.827017201017799</v>
          </cell>
          <cell r="HE39">
            <v>42.854399999999998</v>
          </cell>
          <cell r="HG39">
            <v>47.188000000000002</v>
          </cell>
          <cell r="HH39">
            <v>28.52914931297709</v>
          </cell>
          <cell r="HI39">
            <v>42.469200000000001</v>
          </cell>
          <cell r="HK39">
            <v>45.688000000000002</v>
          </cell>
          <cell r="HL39">
            <v>28.865815979643756</v>
          </cell>
          <cell r="HM39">
            <v>41.119199999999999</v>
          </cell>
          <cell r="HO39">
            <v>43.137999999999998</v>
          </cell>
          <cell r="HP39">
            <v>28.47981597964376</v>
          </cell>
          <cell r="HQ39">
            <v>38.824199999999998</v>
          </cell>
          <cell r="HS39">
            <v>45.563000000000002</v>
          </cell>
          <cell r="HT39">
            <v>27.775815979643756</v>
          </cell>
          <cell r="HU39">
            <v>41.006699999999995</v>
          </cell>
        </row>
        <row r="40">
          <cell r="A40">
            <v>38899</v>
          </cell>
          <cell r="B40">
            <v>4.6349999999999998</v>
          </cell>
          <cell r="C40">
            <v>-1.4999999999999999E-2</v>
          </cell>
          <cell r="D40">
            <v>31</v>
          </cell>
          <cell r="E40">
            <v>20</v>
          </cell>
          <cell r="G40">
            <v>44.959499999999991</v>
          </cell>
          <cell r="H40">
            <v>47.045250000000003</v>
          </cell>
          <cell r="J40">
            <v>36.224576271186443</v>
          </cell>
          <cell r="K40">
            <v>37.315677966101696</v>
          </cell>
          <cell r="M40">
            <v>40.463549999999991</v>
          </cell>
          <cell r="N40">
            <v>42.340725000000006</v>
          </cell>
          <cell r="P40">
            <v>33.216272334609087</v>
          </cell>
          <cell r="Q40">
            <v>33.749515554948054</v>
          </cell>
          <cell r="S40">
            <v>39.981532713686889</v>
          </cell>
          <cell r="T40">
            <v>41.50044013121925</v>
          </cell>
          <cell r="V40">
            <v>9.6999999999999993</v>
          </cell>
          <cell r="W40">
            <v>10.15</v>
          </cell>
          <cell r="Y40">
            <v>7.8154425612052734</v>
          </cell>
          <cell r="Z40">
            <v>8.0508474576271194</v>
          </cell>
          <cell r="AB40">
            <v>8.7299999999999986</v>
          </cell>
          <cell r="AC40">
            <v>9.1350000000000016</v>
          </cell>
          <cell r="AE40">
            <v>7.1664017981896633</v>
          </cell>
          <cell r="AF40">
            <v>7.281448879168944</v>
          </cell>
          <cell r="AH40">
            <v>8.6260049004718216</v>
          </cell>
          <cell r="AI40">
            <v>8.9537087661745964</v>
          </cell>
          <cell r="AK40">
            <v>4.5</v>
          </cell>
          <cell r="AL40">
            <v>6</v>
          </cell>
          <cell r="AN40">
            <v>1</v>
          </cell>
          <cell r="AO40">
            <v>2</v>
          </cell>
          <cell r="AQ40">
            <v>49.459499999999991</v>
          </cell>
          <cell r="AR40">
            <v>53.045250000000003</v>
          </cell>
          <cell r="AT40">
            <v>37.224576271186443</v>
          </cell>
          <cell r="AU40">
            <v>39.315677966101696</v>
          </cell>
          <cell r="AW40">
            <v>44.513549999999995</v>
          </cell>
          <cell r="AX40">
            <v>47.740725000000005</v>
          </cell>
          <cell r="AZ40">
            <v>32.051756205576829</v>
          </cell>
          <cell r="BA40">
            <v>33.336612329141602</v>
          </cell>
          <cell r="BC40">
            <v>42.486909057772912</v>
          </cell>
          <cell r="BD40">
            <v>45.22087023874613</v>
          </cell>
          <cell r="BF40">
            <v>10.670873786407766</v>
          </cell>
          <cell r="BG40">
            <v>11.444498381877024</v>
          </cell>
          <cell r="BI40">
            <v>8.0311922915181118</v>
          </cell>
          <cell r="BJ40">
            <v>8.4823469182527926</v>
          </cell>
          <cell r="BL40">
            <v>9.6037864077669894</v>
          </cell>
          <cell r="BM40">
            <v>10.300048543689321</v>
          </cell>
          <cell r="BO40">
            <v>6.9151577574060044</v>
          </cell>
          <cell r="BP40">
            <v>7.1923651195559017</v>
          </cell>
          <cell r="BR40">
            <v>9.1665391710405419</v>
          </cell>
          <cell r="BS40">
            <v>9.7563905585212805</v>
          </cell>
          <cell r="BU40">
            <v>3</v>
          </cell>
          <cell r="BV40">
            <v>5</v>
          </cell>
          <cell r="BX40">
            <v>1</v>
          </cell>
          <cell r="BY40">
            <v>1.5</v>
          </cell>
          <cell r="CA40">
            <v>47.959499999999991</v>
          </cell>
          <cell r="CB40">
            <v>52.045250000000003</v>
          </cell>
          <cell r="CD40">
            <v>37.224576271186443</v>
          </cell>
          <cell r="CE40">
            <v>38.815677966101696</v>
          </cell>
          <cell r="CG40">
            <v>43.163549999999994</v>
          </cell>
          <cell r="CH40">
            <v>46.840725000000006</v>
          </cell>
          <cell r="CJ40">
            <v>33.009820721705857</v>
          </cell>
          <cell r="CK40">
            <v>33.120483296883535</v>
          </cell>
          <cell r="CM40">
            <v>41.841747767450336</v>
          </cell>
          <cell r="CN40">
            <v>44.505816475305274</v>
          </cell>
          <cell r="CP40">
            <v>10.347249190938509</v>
          </cell>
          <cell r="CQ40">
            <v>11.228748651564187</v>
          </cell>
          <cell r="CS40">
            <v>8.0311922915181118</v>
          </cell>
          <cell r="CT40">
            <v>8.3744720530963743</v>
          </cell>
          <cell r="CV40">
            <v>9.3125242718446586</v>
          </cell>
          <cell r="CW40">
            <v>10.105873786407768</v>
          </cell>
          <cell r="CY40">
            <v>7.1218599183831408</v>
          </cell>
          <cell r="CZ40">
            <v>7.1457353391334486</v>
          </cell>
          <cell r="DB40">
            <v>9.0273457966451645</v>
          </cell>
          <cell r="DC40">
            <v>9.6021179018997351</v>
          </cell>
          <cell r="DE40">
            <v>0.4</v>
          </cell>
          <cell r="DF40">
            <v>0.5</v>
          </cell>
          <cell r="DH40">
            <v>0.2</v>
          </cell>
          <cell r="DI40">
            <v>0.2</v>
          </cell>
          <cell r="DK40">
            <v>45.35949999999999</v>
          </cell>
          <cell r="DL40">
            <v>47.545250000000003</v>
          </cell>
          <cell r="DN40">
            <v>36.424576271186446</v>
          </cell>
          <cell r="DO40">
            <v>37.515677966101698</v>
          </cell>
          <cell r="DQ40">
            <v>40.82354999999999</v>
          </cell>
          <cell r="DR40">
            <v>42.790725000000002</v>
          </cell>
          <cell r="DT40">
            <v>33.30272394751232</v>
          </cell>
          <cell r="DU40">
            <v>33.772096200109353</v>
          </cell>
          <cell r="DW40">
            <v>40.267554219063243</v>
          </cell>
          <cell r="DX40">
            <v>41.829472389283765</v>
          </cell>
          <cell r="DZ40">
            <v>9.7862998921251325</v>
          </cell>
          <cell r="EA40">
            <v>10.25787486515642</v>
          </cell>
          <cell r="EC40">
            <v>7.8585925072678418</v>
          </cell>
          <cell r="ED40">
            <v>8.0939974036896878</v>
          </cell>
          <cell r="EF40">
            <v>8.80766990291262</v>
          </cell>
          <cell r="EG40">
            <v>9.2320873786407773</v>
          </cell>
          <cell r="EI40">
            <v>7.1850537103586456</v>
          </cell>
          <cell r="EJ40">
            <v>7.2863206472727837</v>
          </cell>
          <cell r="EL40">
            <v>8.6877139631204408</v>
          </cell>
          <cell r="EM40">
            <v>9.0246973871162393</v>
          </cell>
          <cell r="EO40">
            <v>2.75</v>
          </cell>
          <cell r="EP40">
            <v>5</v>
          </cell>
          <cell r="ER40">
            <v>0.5</v>
          </cell>
          <cell r="ES40">
            <v>0.5</v>
          </cell>
          <cell r="EU40">
            <v>47.709499999999991</v>
          </cell>
          <cell r="EV40">
            <v>52.045250000000003</v>
          </cell>
          <cell r="EX40">
            <v>36.724576271186443</v>
          </cell>
          <cell r="EY40">
            <v>37.815677966101696</v>
          </cell>
          <cell r="FA40">
            <v>42.938549999999992</v>
          </cell>
          <cell r="FB40">
            <v>46.840725000000006</v>
          </cell>
          <cell r="FD40">
            <v>32.314659431383276</v>
          </cell>
          <cell r="FE40">
            <v>31.410805877528695</v>
          </cell>
          <cell r="FG40">
            <v>41.449274649170761</v>
          </cell>
          <cell r="FH40">
            <v>43.935924002186987</v>
          </cell>
          <cell r="FJ40">
            <v>10.2933117583603</v>
          </cell>
          <cell r="FK40">
            <v>11.228748651564187</v>
          </cell>
          <cell r="FM40">
            <v>7.9233174263616926</v>
          </cell>
          <cell r="FN40">
            <v>8.1587223227835377</v>
          </cell>
          <cell r="FP40">
            <v>9.2639805825242707</v>
          </cell>
          <cell r="FQ40">
            <v>10.105873786407768</v>
          </cell>
          <cell r="FS40">
            <v>6.9718790574721208</v>
          </cell>
          <cell r="FT40">
            <v>6.7768728969856946</v>
          </cell>
          <cell r="FV40">
            <v>8.9426698272213088</v>
          </cell>
          <cell r="FW40">
            <v>9.479163754517149</v>
          </cell>
          <cell r="GA40">
            <v>49.459499999999991</v>
          </cell>
          <cell r="GB40">
            <v>32.051756205576829</v>
          </cell>
          <cell r="GC40">
            <v>44.513549999999995</v>
          </cell>
          <cell r="GE40">
            <v>47.959499999999991</v>
          </cell>
          <cell r="GF40">
            <v>33.009820721705857</v>
          </cell>
          <cell r="GG40">
            <v>43.163549999999994</v>
          </cell>
          <cell r="GI40">
            <v>45.35949999999999</v>
          </cell>
          <cell r="GJ40">
            <v>33.30272394751232</v>
          </cell>
          <cell r="GK40">
            <v>40.82354999999999</v>
          </cell>
          <cell r="GM40">
            <v>47.709499999999991</v>
          </cell>
          <cell r="GN40">
            <v>32.314659431383276</v>
          </cell>
          <cell r="GO40">
            <v>42.938549999999992</v>
          </cell>
          <cell r="GQ40">
            <v>53.045250000000003</v>
          </cell>
          <cell r="GR40">
            <v>33.336612329141602</v>
          </cell>
          <cell r="GS40">
            <v>47.740725000000005</v>
          </cell>
          <cell r="GU40">
            <v>52.045250000000003</v>
          </cell>
          <cell r="GV40">
            <v>33.120483296883535</v>
          </cell>
          <cell r="GW40">
            <v>46.840725000000006</v>
          </cell>
          <cell r="GY40">
            <v>47.545250000000003</v>
          </cell>
          <cell r="GZ40">
            <v>33.772096200109353</v>
          </cell>
          <cell r="HA40">
            <v>42.790725000000002</v>
          </cell>
          <cell r="HC40">
            <v>52.045250000000003</v>
          </cell>
          <cell r="HD40">
            <v>31.410805877528695</v>
          </cell>
          <cell r="HE40">
            <v>46.840725000000006</v>
          </cell>
          <cell r="HG40">
            <v>51.252375000000001</v>
          </cell>
          <cell r="HH40">
            <v>32.694184267359219</v>
          </cell>
          <cell r="HI40">
            <v>46.127137500000003</v>
          </cell>
          <cell r="HK40">
            <v>50.002375000000001</v>
          </cell>
          <cell r="HL40">
            <v>33.065152009294692</v>
          </cell>
          <cell r="HM40">
            <v>45.002137500000003</v>
          </cell>
          <cell r="HO40">
            <v>46.452374999999996</v>
          </cell>
          <cell r="HP40">
            <v>33.537410073810833</v>
          </cell>
          <cell r="HQ40">
            <v>41.807137499999996</v>
          </cell>
          <cell r="HS40">
            <v>49.877375000000001</v>
          </cell>
          <cell r="HT40">
            <v>31.862732654455986</v>
          </cell>
          <cell r="HU40">
            <v>44.889637499999999</v>
          </cell>
        </row>
        <row r="41">
          <cell r="A41">
            <v>38930</v>
          </cell>
          <cell r="B41">
            <v>4.6399999999999997</v>
          </cell>
          <cell r="C41">
            <v>-1.4999999999999999E-2</v>
          </cell>
          <cell r="D41">
            <v>31</v>
          </cell>
          <cell r="E41">
            <v>23</v>
          </cell>
          <cell r="G41">
            <v>45.007999999999996</v>
          </cell>
          <cell r="H41">
            <v>47.095999999999997</v>
          </cell>
          <cell r="J41">
            <v>35.992523364485983</v>
          </cell>
          <cell r="K41">
            <v>37.07663551401869</v>
          </cell>
          <cell r="M41">
            <v>40.507199999999997</v>
          </cell>
          <cell r="N41">
            <v>42.386399999999995</v>
          </cell>
          <cell r="P41">
            <v>33.662367681640042</v>
          </cell>
          <cell r="Q41">
            <v>34.336111908350915</v>
          </cell>
          <cell r="S41">
            <v>40.451791377750979</v>
          </cell>
          <cell r="T41">
            <v>42.032450206009443</v>
          </cell>
          <cell r="V41">
            <v>9.6999999999999993</v>
          </cell>
          <cell r="W41">
            <v>10.15</v>
          </cell>
          <cell r="Y41">
            <v>7.7570093457943932</v>
          </cell>
          <cell r="Z41">
            <v>7.990654205607477</v>
          </cell>
          <cell r="AB41">
            <v>8.73</v>
          </cell>
          <cell r="AC41">
            <v>9.1349999999999998</v>
          </cell>
          <cell r="AE41">
            <v>7.2548206210431125</v>
          </cell>
          <cell r="AF41">
            <v>7.4000241181790773</v>
          </cell>
          <cell r="AH41">
            <v>8.7180584865842636</v>
          </cell>
          <cell r="AI41">
            <v>9.0587177168123798</v>
          </cell>
          <cell r="AK41">
            <v>4.5</v>
          </cell>
          <cell r="AL41">
            <v>6</v>
          </cell>
          <cell r="AN41">
            <v>1</v>
          </cell>
          <cell r="AO41">
            <v>2</v>
          </cell>
          <cell r="AQ41">
            <v>49.507999999999996</v>
          </cell>
          <cell r="AR41">
            <v>53.095999999999997</v>
          </cell>
          <cell r="AT41">
            <v>36.992523364485983</v>
          </cell>
          <cell r="AU41">
            <v>39.07663551401869</v>
          </cell>
          <cell r="AW41">
            <v>44.557199999999995</v>
          </cell>
          <cell r="AX41">
            <v>47.7864</v>
          </cell>
          <cell r="AZ41">
            <v>33.088174133252949</v>
          </cell>
          <cell r="BA41">
            <v>34.581273198673493</v>
          </cell>
          <cell r="BC41">
            <v>43.1829741734499</v>
          </cell>
          <cell r="BD41">
            <v>46.010944829665355</v>
          </cell>
          <cell r="BF41">
            <v>10.669827586206896</v>
          </cell>
          <cell r="BG41">
            <v>11.443103448275862</v>
          </cell>
          <cell r="BI41">
            <v>7.9725265871737037</v>
          </cell>
          <cell r="BJ41">
            <v>8.421688688366098</v>
          </cell>
          <cell r="BL41">
            <v>9.6028448275862068</v>
          </cell>
          <cell r="BM41">
            <v>10.298793103448277</v>
          </cell>
          <cell r="BO41">
            <v>7.1310720114769293</v>
          </cell>
          <cell r="BP41">
            <v>7.4528606031623914</v>
          </cell>
          <cell r="BR41">
            <v>9.3066754684159267</v>
          </cell>
          <cell r="BS41">
            <v>9.9161519029451206</v>
          </cell>
          <cell r="BU41">
            <v>3</v>
          </cell>
          <cell r="BV41">
            <v>5</v>
          </cell>
          <cell r="BX41">
            <v>1</v>
          </cell>
          <cell r="BY41">
            <v>1.5</v>
          </cell>
          <cell r="CA41">
            <v>48.007999999999996</v>
          </cell>
          <cell r="CB41">
            <v>52.095999999999997</v>
          </cell>
          <cell r="CD41">
            <v>36.992523364485983</v>
          </cell>
          <cell r="CE41">
            <v>38.57663551401869</v>
          </cell>
          <cell r="CG41">
            <v>43.2072</v>
          </cell>
          <cell r="CH41">
            <v>46.886399999999995</v>
          </cell>
          <cell r="CJ41">
            <v>33.784948326801334</v>
          </cell>
          <cell r="CK41">
            <v>34.287724811576723</v>
          </cell>
          <cell r="CM41">
            <v>42.441038689578939</v>
          </cell>
          <cell r="CN41">
            <v>45.263633001708364</v>
          </cell>
          <cell r="CP41">
            <v>10.346551724137932</v>
          </cell>
          <cell r="CQ41">
            <v>11.227586206896552</v>
          </cell>
          <cell r="CS41">
            <v>7.9725265871737037</v>
          </cell>
          <cell r="CT41">
            <v>8.3139300676764432</v>
          </cell>
          <cell r="CV41">
            <v>9.3118965517241392</v>
          </cell>
          <cell r="CW41">
            <v>10.104827586206897</v>
          </cell>
          <cell r="CY41">
            <v>7.2812388635347709</v>
          </cell>
          <cell r="CZ41">
            <v>7.3895958645639492</v>
          </cell>
          <cell r="DB41">
            <v>9.1467755796506331</v>
          </cell>
          <cell r="DC41">
            <v>9.7550933193336995</v>
          </cell>
          <cell r="DE41">
            <v>0.4</v>
          </cell>
          <cell r="DF41">
            <v>0.5</v>
          </cell>
          <cell r="DH41">
            <v>0.2</v>
          </cell>
          <cell r="DI41">
            <v>0.2</v>
          </cell>
          <cell r="DK41">
            <v>45.407999999999994</v>
          </cell>
          <cell r="DL41">
            <v>47.595999999999997</v>
          </cell>
          <cell r="DN41">
            <v>36.192523364485986</v>
          </cell>
          <cell r="DO41">
            <v>37.276635514018693</v>
          </cell>
          <cell r="DQ41">
            <v>40.867199999999997</v>
          </cell>
          <cell r="DR41">
            <v>42.836399999999998</v>
          </cell>
          <cell r="DT41">
            <v>33.779787036478758</v>
          </cell>
          <cell r="DU41">
            <v>34.407079650286413</v>
          </cell>
          <cell r="DW41">
            <v>40.750716108933773</v>
          </cell>
          <cell r="DX41">
            <v>42.38083730278364</v>
          </cell>
          <cell r="DZ41">
            <v>9.7862068965517235</v>
          </cell>
          <cell r="EA41">
            <v>10.257758620689655</v>
          </cell>
          <cell r="EC41">
            <v>7.8001127940702562</v>
          </cell>
          <cell r="ED41">
            <v>8.03375765388334</v>
          </cell>
          <cell r="EF41">
            <v>8.807586206896552</v>
          </cell>
          <cell r="EG41">
            <v>9.2319827586206902</v>
          </cell>
          <cell r="EI41">
            <v>7.2801265164824915</v>
          </cell>
          <cell r="EJ41">
            <v>7.4153188901479341</v>
          </cell>
          <cell r="EL41">
            <v>8.7824819200288307</v>
          </cell>
          <cell r="EM41">
            <v>9.1338011428413015</v>
          </cell>
          <cell r="EO41">
            <v>2.75</v>
          </cell>
          <cell r="EP41">
            <v>5</v>
          </cell>
          <cell r="ER41">
            <v>0.5</v>
          </cell>
          <cell r="ES41">
            <v>0.5</v>
          </cell>
          <cell r="EU41">
            <v>47.757999999999996</v>
          </cell>
          <cell r="EV41">
            <v>52.095999999999997</v>
          </cell>
          <cell r="EX41">
            <v>36.492523364485983</v>
          </cell>
          <cell r="EY41">
            <v>37.57663551401869</v>
          </cell>
          <cell r="FA41">
            <v>42.982199999999999</v>
          </cell>
          <cell r="FB41">
            <v>46.886399999999995</v>
          </cell>
          <cell r="FD41">
            <v>33.143012842930368</v>
          </cell>
          <cell r="FE41">
            <v>32.771595779318659</v>
          </cell>
          <cell r="FG41">
            <v>42.064694603557427</v>
          </cell>
          <cell r="FH41">
            <v>44.758256657622347</v>
          </cell>
          <cell r="FJ41">
            <v>10.292672413793102</v>
          </cell>
          <cell r="FK41">
            <v>11.227586206896552</v>
          </cell>
          <cell r="FM41">
            <v>7.8647679664840489</v>
          </cell>
          <cell r="FN41">
            <v>8.0984128262971318</v>
          </cell>
          <cell r="FP41">
            <v>9.263405172413794</v>
          </cell>
          <cell r="FQ41">
            <v>10.104827586206897</v>
          </cell>
          <cell r="FS41">
            <v>7.142890698907407</v>
          </cell>
          <cell r="FT41">
            <v>7.0628439179566076</v>
          </cell>
          <cell r="FV41">
            <v>9.0656669404218597</v>
          </cell>
          <cell r="FW41">
            <v>9.6461760037979207</v>
          </cell>
          <cell r="GA41">
            <v>49.507999999999996</v>
          </cell>
          <cell r="GB41">
            <v>33.088174133252949</v>
          </cell>
          <cell r="GC41">
            <v>44.557199999999995</v>
          </cell>
          <cell r="GE41">
            <v>48.007999999999996</v>
          </cell>
          <cell r="GF41">
            <v>33.784948326801334</v>
          </cell>
          <cell r="GG41">
            <v>43.2072</v>
          </cell>
          <cell r="GI41">
            <v>45.407999999999994</v>
          </cell>
          <cell r="GJ41">
            <v>33.779787036478758</v>
          </cell>
          <cell r="GK41">
            <v>40.867199999999997</v>
          </cell>
          <cell r="GM41">
            <v>47.757999999999996</v>
          </cell>
          <cell r="GN41">
            <v>33.143012842930368</v>
          </cell>
          <cell r="GO41">
            <v>42.982199999999999</v>
          </cell>
          <cell r="GQ41">
            <v>53.095999999999997</v>
          </cell>
          <cell r="GR41">
            <v>34.581273198673493</v>
          </cell>
          <cell r="GS41">
            <v>47.7864</v>
          </cell>
          <cell r="GU41">
            <v>52.095999999999997</v>
          </cell>
          <cell r="GV41">
            <v>34.287724811576723</v>
          </cell>
          <cell r="GW41">
            <v>46.886399999999995</v>
          </cell>
          <cell r="GY41">
            <v>47.595999999999997</v>
          </cell>
          <cell r="GZ41">
            <v>34.407079650286413</v>
          </cell>
          <cell r="HA41">
            <v>42.836399999999998</v>
          </cell>
          <cell r="HC41">
            <v>52.095999999999997</v>
          </cell>
          <cell r="HD41">
            <v>32.771595779318659</v>
          </cell>
          <cell r="HE41">
            <v>46.886399999999995</v>
          </cell>
          <cell r="HG41">
            <v>51.301999999999992</v>
          </cell>
          <cell r="HH41">
            <v>33.834723665963224</v>
          </cell>
          <cell r="HI41">
            <v>46.171799999999998</v>
          </cell>
          <cell r="HK41">
            <v>50.051999999999992</v>
          </cell>
          <cell r="HL41">
            <v>34.036336569189032</v>
          </cell>
          <cell r="HM41">
            <v>45.046799999999998</v>
          </cell>
          <cell r="HO41">
            <v>46.501999999999995</v>
          </cell>
          <cell r="HP41">
            <v>34.093433343382586</v>
          </cell>
          <cell r="HQ41">
            <v>41.851799999999997</v>
          </cell>
          <cell r="HS41">
            <v>49.926999999999992</v>
          </cell>
          <cell r="HT41">
            <v>32.957304311124517</v>
          </cell>
          <cell r="HU41">
            <v>44.934299999999993</v>
          </cell>
        </row>
        <row r="42">
          <cell r="A42">
            <v>38961</v>
          </cell>
          <cell r="B42">
            <v>4.6180000000000003</v>
          </cell>
          <cell r="C42">
            <v>-2.1999999999999999E-2</v>
          </cell>
          <cell r="D42">
            <v>30</v>
          </cell>
          <cell r="E42">
            <v>20</v>
          </cell>
          <cell r="G42">
            <v>40.684580000000004</v>
          </cell>
          <cell r="H42">
            <v>43.409200000000006</v>
          </cell>
          <cell r="J42">
            <v>31.190994371482176</v>
          </cell>
          <cell r="K42">
            <v>33.79024390243903</v>
          </cell>
          <cell r="M42">
            <v>36.616122000000004</v>
          </cell>
          <cell r="N42">
            <v>39.068280000000009</v>
          </cell>
          <cell r="P42">
            <v>27.574242619136953</v>
          </cell>
          <cell r="Q42">
            <v>30.271553170731707</v>
          </cell>
          <cell r="S42">
            <v>35.410365761934543</v>
          </cell>
          <cell r="T42">
            <v>38.065335501355015</v>
          </cell>
          <cell r="V42">
            <v>8.81</v>
          </cell>
          <cell r="W42">
            <v>9.4</v>
          </cell>
          <cell r="Y42">
            <v>6.7542213883677293</v>
          </cell>
          <cell r="Z42">
            <v>7.3170731707317076</v>
          </cell>
          <cell r="AB42">
            <v>7.9290000000000003</v>
          </cell>
          <cell r="AC42">
            <v>8.4600000000000009</v>
          </cell>
          <cell r="AE42">
            <v>5.9710356472795478</v>
          </cell>
          <cell r="AF42">
            <v>6.5551219512195118</v>
          </cell>
          <cell r="AH42">
            <v>7.6679007713154048</v>
          </cell>
          <cell r="AI42">
            <v>8.2428184281842825</v>
          </cell>
          <cell r="AK42">
            <v>4.5</v>
          </cell>
          <cell r="AL42">
            <v>5</v>
          </cell>
          <cell r="AN42">
            <v>1</v>
          </cell>
          <cell r="AO42">
            <v>2</v>
          </cell>
          <cell r="AQ42">
            <v>45.184580000000004</v>
          </cell>
          <cell r="AR42">
            <v>48.409200000000006</v>
          </cell>
          <cell r="AT42">
            <v>32.190994371482176</v>
          </cell>
          <cell r="AU42">
            <v>35.79024390243903</v>
          </cell>
          <cell r="AW42">
            <v>40.666122000000001</v>
          </cell>
          <cell r="AX42">
            <v>43.568280000000009</v>
          </cell>
          <cell r="AZ42">
            <v>26.540909285803625</v>
          </cell>
          <cell r="BA42">
            <v>30.604886504065043</v>
          </cell>
          <cell r="BC42">
            <v>37.9659213174901</v>
          </cell>
          <cell r="BD42">
            <v>41.398668834688351</v>
          </cell>
          <cell r="BF42">
            <v>9.7844478129060199</v>
          </cell>
          <cell r="BG42">
            <v>10.4827197921178</v>
          </cell>
          <cell r="BI42">
            <v>6.9707653467912891</v>
          </cell>
          <cell r="BJ42">
            <v>7.750161087578828</v>
          </cell>
          <cell r="BL42">
            <v>8.8060030316154183</v>
          </cell>
          <cell r="BM42">
            <v>9.4344478129060203</v>
          </cell>
          <cell r="BO42">
            <v>5.7472735569085369</v>
          </cell>
          <cell r="BP42">
            <v>6.627303270694032</v>
          </cell>
          <cell r="BR42">
            <v>8.2212908872867256</v>
          </cell>
          <cell r="BS42">
            <v>8.9646316229294829</v>
          </cell>
          <cell r="BU42">
            <v>3</v>
          </cell>
          <cell r="BV42">
            <v>4</v>
          </cell>
          <cell r="BX42">
            <v>1</v>
          </cell>
          <cell r="BY42">
            <v>1.5</v>
          </cell>
          <cell r="CA42">
            <v>43.684580000000004</v>
          </cell>
          <cell r="CB42">
            <v>47.409200000000006</v>
          </cell>
          <cell r="CD42">
            <v>32.190994371482176</v>
          </cell>
          <cell r="CE42">
            <v>35.29024390243903</v>
          </cell>
          <cell r="CG42">
            <v>39.316122000000007</v>
          </cell>
          <cell r="CH42">
            <v>42.668280000000003</v>
          </cell>
          <cell r="CJ42">
            <v>27.44090928580362</v>
          </cell>
          <cell r="CK42">
            <v>30.371553170731712</v>
          </cell>
          <cell r="CM42">
            <v>37.299254650823435</v>
          </cell>
          <cell r="CN42">
            <v>40.67644661246613</v>
          </cell>
          <cell r="CP42">
            <v>9.4596318752706807</v>
          </cell>
          <cell r="CQ42">
            <v>10.266175833694241</v>
          </cell>
          <cell r="CS42">
            <v>6.9707653467912891</v>
          </cell>
          <cell r="CT42">
            <v>7.6418891083670477</v>
          </cell>
          <cell r="CV42">
            <v>8.5136686877436123</v>
          </cell>
          <cell r="CW42">
            <v>9.2395582503248157</v>
          </cell>
          <cell r="CY42">
            <v>5.9421631194897397</v>
          </cell>
          <cell r="CZ42">
            <v>6.5767763470618688</v>
          </cell>
          <cell r="DB42">
            <v>8.0769282483376852</v>
          </cell>
          <cell r="DC42">
            <v>8.8082387640680224</v>
          </cell>
          <cell r="DE42">
            <v>0.4</v>
          </cell>
          <cell r="DF42">
            <v>0.5</v>
          </cell>
          <cell r="DH42">
            <v>0.2</v>
          </cell>
          <cell r="DI42">
            <v>0.2</v>
          </cell>
          <cell r="DK42">
            <v>41.084580000000003</v>
          </cell>
          <cell r="DL42">
            <v>43.909200000000006</v>
          </cell>
          <cell r="DN42">
            <v>31.390994371482176</v>
          </cell>
          <cell r="DO42">
            <v>33.990243902439033</v>
          </cell>
          <cell r="DQ42">
            <v>36.976122000000004</v>
          </cell>
          <cell r="DR42">
            <v>39.518280000000004</v>
          </cell>
          <cell r="DT42">
            <v>27.66757595247029</v>
          </cell>
          <cell r="DU42">
            <v>30.304886504065053</v>
          </cell>
          <cell r="DW42">
            <v>35.699254650823434</v>
          </cell>
          <cell r="DX42">
            <v>38.398668834688358</v>
          </cell>
          <cell r="DZ42">
            <v>8.8966175833694248</v>
          </cell>
          <cell r="EA42">
            <v>9.5082719792117807</v>
          </cell>
          <cell r="EC42">
            <v>6.7975301800524415</v>
          </cell>
          <cell r="ED42">
            <v>7.3603819624164206</v>
          </cell>
          <cell r="EF42">
            <v>8.006955825032481</v>
          </cell>
          <cell r="EG42">
            <v>8.5574447812906023</v>
          </cell>
          <cell r="EI42">
            <v>5.9912464167324142</v>
          </cell>
          <cell r="EJ42">
            <v>6.5623400831669665</v>
          </cell>
          <cell r="EL42">
            <v>7.7304579148599899</v>
          </cell>
          <cell r="EM42">
            <v>8.3149997476588045</v>
          </cell>
          <cell r="EO42">
            <v>2.75</v>
          </cell>
          <cell r="EP42">
            <v>4</v>
          </cell>
          <cell r="ER42">
            <v>0.5</v>
          </cell>
          <cell r="ES42">
            <v>0.5</v>
          </cell>
          <cell r="EU42">
            <v>43.434580000000004</v>
          </cell>
          <cell r="EV42">
            <v>47.409200000000006</v>
          </cell>
          <cell r="EX42">
            <v>31.690994371482176</v>
          </cell>
          <cell r="EY42">
            <v>34.29024390243903</v>
          </cell>
          <cell r="FA42">
            <v>39.091122000000006</v>
          </cell>
          <cell r="FB42">
            <v>42.668280000000003</v>
          </cell>
          <cell r="FD42">
            <v>26.757575952470287</v>
          </cell>
          <cell r="FE42">
            <v>28.704886504065044</v>
          </cell>
          <cell r="FG42">
            <v>36.910365761934543</v>
          </cell>
          <cell r="FH42">
            <v>40.120891056910573</v>
          </cell>
          <cell r="FJ42">
            <v>9.4054958856647897</v>
          </cell>
          <cell r="FK42">
            <v>10.266175833694241</v>
          </cell>
          <cell r="FM42">
            <v>6.8624933675795097</v>
          </cell>
          <cell r="FN42">
            <v>7.4253451499434879</v>
          </cell>
          <cell r="FP42">
            <v>8.4649462970983116</v>
          </cell>
          <cell r="FQ42">
            <v>9.2395582503248157</v>
          </cell>
          <cell r="FS42">
            <v>5.7941914145669742</v>
          </cell>
          <cell r="FT42">
            <v>6.2158697496892685</v>
          </cell>
          <cell r="FV42">
            <v>7.9927167089507449</v>
          </cell>
          <cell r="FW42">
            <v>8.687936564943822</v>
          </cell>
          <cell r="GA42">
            <v>45.184580000000004</v>
          </cell>
          <cell r="GB42">
            <v>26.540909285803625</v>
          </cell>
          <cell r="GC42">
            <v>40.666122000000001</v>
          </cell>
          <cell r="GE42">
            <v>43.684580000000004</v>
          </cell>
          <cell r="GF42">
            <v>27.44090928580362</v>
          </cell>
          <cell r="GG42">
            <v>39.316122000000007</v>
          </cell>
          <cell r="GI42">
            <v>41.084580000000003</v>
          </cell>
          <cell r="GJ42">
            <v>27.66757595247029</v>
          </cell>
          <cell r="GK42">
            <v>36.976122000000004</v>
          </cell>
          <cell r="GM42">
            <v>43.434580000000004</v>
          </cell>
          <cell r="GN42">
            <v>26.757575952470287</v>
          </cell>
          <cell r="GO42">
            <v>39.091122000000006</v>
          </cell>
          <cell r="GQ42">
            <v>48.409200000000006</v>
          </cell>
          <cell r="GR42">
            <v>30.604886504065043</v>
          </cell>
          <cell r="GS42">
            <v>43.568280000000009</v>
          </cell>
          <cell r="GU42">
            <v>47.409200000000006</v>
          </cell>
          <cell r="GV42">
            <v>30.371553170731712</v>
          </cell>
          <cell r="GW42">
            <v>42.668280000000003</v>
          </cell>
          <cell r="GY42">
            <v>43.909200000000006</v>
          </cell>
          <cell r="GZ42">
            <v>30.304886504065053</v>
          </cell>
          <cell r="HA42">
            <v>39.518280000000004</v>
          </cell>
          <cell r="HC42">
            <v>47.409200000000006</v>
          </cell>
          <cell r="HD42">
            <v>28.704886504065044</v>
          </cell>
          <cell r="HE42">
            <v>42.668280000000003</v>
          </cell>
          <cell r="HG42">
            <v>46.796890000000005</v>
          </cell>
          <cell r="HH42">
            <v>28.572897894934336</v>
          </cell>
          <cell r="HI42">
            <v>42.117201000000009</v>
          </cell>
          <cell r="HK42">
            <v>45.546890000000005</v>
          </cell>
          <cell r="HL42">
            <v>28.906231228267664</v>
          </cell>
          <cell r="HM42">
            <v>40.992201000000009</v>
          </cell>
          <cell r="HO42">
            <v>42.496890000000008</v>
          </cell>
          <cell r="HP42">
            <v>28.98623122826767</v>
          </cell>
          <cell r="HQ42">
            <v>38.247201000000004</v>
          </cell>
          <cell r="HS42">
            <v>45.421890000000005</v>
          </cell>
          <cell r="HT42">
            <v>27.731231228267667</v>
          </cell>
          <cell r="HU42">
            <v>40.879701000000004</v>
          </cell>
        </row>
        <row r="43">
          <cell r="A43">
            <v>38991</v>
          </cell>
          <cell r="B43">
            <v>4.6379999999999999</v>
          </cell>
          <cell r="C43">
            <v>-2.1999999999999999E-2</v>
          </cell>
          <cell r="D43">
            <v>31</v>
          </cell>
          <cell r="E43">
            <v>22</v>
          </cell>
          <cell r="G43">
            <v>38.30988</v>
          </cell>
          <cell r="H43">
            <v>39.886800000000001</v>
          </cell>
          <cell r="J43">
            <v>29.47514018691589</v>
          </cell>
          <cell r="K43">
            <v>30.775514018691592</v>
          </cell>
          <cell r="M43">
            <v>34.478892000000002</v>
          </cell>
          <cell r="N43">
            <v>35.898119999999999</v>
          </cell>
          <cell r="P43">
            <v>26.569735908350925</v>
          </cell>
          <cell r="Q43">
            <v>27.801097642447999</v>
          </cell>
          <cell r="S43">
            <v>33.655017087729881</v>
          </cell>
          <cell r="T43">
            <v>35.086229966837507</v>
          </cell>
          <cell r="V43">
            <v>8.26</v>
          </cell>
          <cell r="W43">
            <v>8.6</v>
          </cell>
          <cell r="Y43">
            <v>6.3551401869158886</v>
          </cell>
          <cell r="Z43">
            <v>6.6355140186915893</v>
          </cell>
          <cell r="AB43">
            <v>7.4340000000000002</v>
          </cell>
          <cell r="AC43">
            <v>7.74</v>
          </cell>
          <cell r="AE43">
            <v>5.7287054567380178</v>
          </cell>
          <cell r="AF43">
            <v>5.9941995779318669</v>
          </cell>
          <cell r="AH43">
            <v>7.2563641845040712</v>
          </cell>
          <cell r="AI43">
            <v>7.5649482464073969</v>
          </cell>
          <cell r="AK43">
            <v>3.5</v>
          </cell>
          <cell r="AL43">
            <v>5</v>
          </cell>
          <cell r="AN43">
            <v>1</v>
          </cell>
          <cell r="AO43">
            <v>1.5</v>
          </cell>
          <cell r="AQ43">
            <v>41.80988</v>
          </cell>
          <cell r="AR43">
            <v>44.886800000000001</v>
          </cell>
          <cell r="AT43">
            <v>30.47514018691589</v>
          </cell>
          <cell r="AU43">
            <v>32.275514018691595</v>
          </cell>
          <cell r="AW43">
            <v>37.628892</v>
          </cell>
          <cell r="AX43">
            <v>40.398119999999999</v>
          </cell>
          <cell r="AZ43">
            <v>26.32134881157673</v>
          </cell>
          <cell r="BA43">
            <v>27.559162158577038</v>
          </cell>
          <cell r="BC43">
            <v>35.837812786654609</v>
          </cell>
          <cell r="BD43">
            <v>38.242143945332131</v>
          </cell>
          <cell r="BF43">
            <v>9.0146356188012078</v>
          </cell>
          <cell r="BG43">
            <v>9.6780508840017259</v>
          </cell>
          <cell r="BI43">
            <v>6.5707503637162334</v>
          </cell>
          <cell r="BJ43">
            <v>6.9589292838921075</v>
          </cell>
          <cell r="BL43">
            <v>8.113172056921087</v>
          </cell>
          <cell r="BM43">
            <v>8.7102457956015531</v>
          </cell>
          <cell r="BO43">
            <v>5.6751506708876089</v>
          </cell>
          <cell r="BP43">
            <v>5.942035825480172</v>
          </cell>
          <cell r="BR43">
            <v>7.7269971510682645</v>
          </cell>
          <cell r="BS43">
            <v>8.2453954172773027</v>
          </cell>
          <cell r="BU43">
            <v>3</v>
          </cell>
          <cell r="BV43">
            <v>4</v>
          </cell>
          <cell r="BX43">
            <v>1</v>
          </cell>
          <cell r="BY43">
            <v>1.5</v>
          </cell>
          <cell r="CA43">
            <v>41.30988</v>
          </cell>
          <cell r="CB43">
            <v>43.886800000000001</v>
          </cell>
          <cell r="CD43">
            <v>30.47514018691589</v>
          </cell>
          <cell r="CE43">
            <v>32.275514018691595</v>
          </cell>
          <cell r="CG43">
            <v>37.178891999999998</v>
          </cell>
          <cell r="CH43">
            <v>39.49812</v>
          </cell>
          <cell r="CJ43">
            <v>26.582639134157375</v>
          </cell>
          <cell r="CK43">
            <v>28.081742803738329</v>
          </cell>
          <cell r="CM43">
            <v>35.601253646869665</v>
          </cell>
          <cell r="CN43">
            <v>37.769025665762243</v>
          </cell>
          <cell r="CP43">
            <v>8.9068305304010345</v>
          </cell>
          <cell r="CQ43">
            <v>9.462440707201381</v>
          </cell>
          <cell r="CS43">
            <v>6.5707503637162334</v>
          </cell>
          <cell r="CT43">
            <v>6.9589292838921075</v>
          </cell>
          <cell r="CV43">
            <v>8.0161474773609314</v>
          </cell>
          <cell r="CW43">
            <v>8.5161966364812418</v>
          </cell>
          <cell r="CY43">
            <v>5.7314875235354412</v>
          </cell>
          <cell r="CZ43">
            <v>6.0547095307758365</v>
          </cell>
          <cell r="DB43">
            <v>7.6759925931154953</v>
          </cell>
          <cell r="DC43">
            <v>8.1433863013717644</v>
          </cell>
          <cell r="DE43">
            <v>0.4</v>
          </cell>
          <cell r="DF43">
            <v>0.5</v>
          </cell>
          <cell r="DH43">
            <v>0.2</v>
          </cell>
          <cell r="DI43">
            <v>0.2</v>
          </cell>
          <cell r="DK43">
            <v>38.709879999999998</v>
          </cell>
          <cell r="DL43">
            <v>40.386800000000001</v>
          </cell>
          <cell r="DN43">
            <v>29.67514018691589</v>
          </cell>
          <cell r="DO43">
            <v>30.975514018691591</v>
          </cell>
          <cell r="DQ43">
            <v>34.838892000000001</v>
          </cell>
          <cell r="DR43">
            <v>36.348120000000002</v>
          </cell>
          <cell r="DT43">
            <v>26.676832682544472</v>
          </cell>
          <cell r="DU43">
            <v>27.855936352125418</v>
          </cell>
          <cell r="DW43">
            <v>33.949640743643855</v>
          </cell>
          <cell r="DX43">
            <v>35.42816545070847</v>
          </cell>
          <cell r="DZ43">
            <v>8.3462440707201377</v>
          </cell>
          <cell r="EA43">
            <v>8.707805088400173</v>
          </cell>
          <cell r="EC43">
            <v>6.3982622222759575</v>
          </cell>
          <cell r="ED43">
            <v>6.6786360540516583</v>
          </cell>
          <cell r="EF43">
            <v>7.5116196636481245</v>
          </cell>
          <cell r="EG43">
            <v>7.8370245795601559</v>
          </cell>
          <cell r="EI43">
            <v>5.7517966111566352</v>
          </cell>
          <cell r="EJ43">
            <v>6.006023361820918</v>
          </cell>
          <cell r="EL43">
            <v>7.3198880430452471</v>
          </cell>
          <cell r="EM43">
            <v>7.6386730165391272</v>
          </cell>
          <cell r="EO43">
            <v>2.75</v>
          </cell>
          <cell r="EP43">
            <v>4</v>
          </cell>
          <cell r="ER43">
            <v>0.5</v>
          </cell>
          <cell r="ES43">
            <v>0.5</v>
          </cell>
          <cell r="EU43">
            <v>41.05988</v>
          </cell>
          <cell r="EV43">
            <v>43.886800000000001</v>
          </cell>
          <cell r="EX43">
            <v>29.97514018691589</v>
          </cell>
          <cell r="EY43">
            <v>31.275514018691592</v>
          </cell>
          <cell r="FA43">
            <v>36.953892000000003</v>
          </cell>
          <cell r="FB43">
            <v>39.49812</v>
          </cell>
          <cell r="FD43">
            <v>25.922961714802536</v>
          </cell>
          <cell r="FE43">
            <v>26.501097642448002</v>
          </cell>
          <cell r="FG43">
            <v>35.219533216762137</v>
          </cell>
          <cell r="FH43">
            <v>37.242143945332131</v>
          </cell>
          <cell r="FJ43">
            <v>8.8529279862009496</v>
          </cell>
          <cell r="FK43">
            <v>9.462440707201381</v>
          </cell>
          <cell r="FM43">
            <v>6.462945275316061</v>
          </cell>
          <cell r="FN43">
            <v>6.7433191070917617</v>
          </cell>
          <cell r="FP43">
            <v>7.9676351875808544</v>
          </cell>
          <cell r="FQ43">
            <v>8.5161966364812418</v>
          </cell>
          <cell r="FS43">
            <v>5.5892543585171488</v>
          </cell>
          <cell r="FT43">
            <v>5.7139063480914194</v>
          </cell>
          <cell r="FV43">
            <v>7.5936897836917074</v>
          </cell>
          <cell r="FW43">
            <v>8.0297852404769579</v>
          </cell>
          <cell r="GA43">
            <v>41.80988</v>
          </cell>
          <cell r="GB43">
            <v>26.32134881157673</v>
          </cell>
          <cell r="GC43">
            <v>37.628892</v>
          </cell>
          <cell r="GE43">
            <v>41.30988</v>
          </cell>
          <cell r="GF43">
            <v>26.582639134157375</v>
          </cell>
          <cell r="GG43">
            <v>37.178891999999998</v>
          </cell>
          <cell r="GI43">
            <v>38.709879999999998</v>
          </cell>
          <cell r="GJ43">
            <v>26.676832682544472</v>
          </cell>
          <cell r="GK43">
            <v>34.838892000000001</v>
          </cell>
          <cell r="GM43">
            <v>41.05988</v>
          </cell>
          <cell r="GN43">
            <v>25.922961714802536</v>
          </cell>
          <cell r="GO43">
            <v>36.953892000000003</v>
          </cell>
          <cell r="GQ43">
            <v>44.886800000000001</v>
          </cell>
          <cell r="GR43">
            <v>27.559162158577038</v>
          </cell>
          <cell r="GS43">
            <v>40.398119999999999</v>
          </cell>
          <cell r="GU43">
            <v>43.886800000000001</v>
          </cell>
          <cell r="GV43">
            <v>28.081742803738329</v>
          </cell>
          <cell r="GW43">
            <v>39.49812</v>
          </cell>
          <cell r="GY43">
            <v>40.386800000000001</v>
          </cell>
          <cell r="GZ43">
            <v>27.855936352125418</v>
          </cell>
          <cell r="HA43">
            <v>36.348120000000002</v>
          </cell>
          <cell r="HC43">
            <v>43.886800000000001</v>
          </cell>
          <cell r="HD43">
            <v>26.501097642448002</v>
          </cell>
          <cell r="HE43">
            <v>39.49812</v>
          </cell>
          <cell r="HG43">
            <v>43.34834</v>
          </cell>
          <cell r="HH43">
            <v>26.940255485076882</v>
          </cell>
          <cell r="HI43">
            <v>39.013506</v>
          </cell>
          <cell r="HK43">
            <v>42.59834</v>
          </cell>
          <cell r="HL43">
            <v>27.332190968947852</v>
          </cell>
          <cell r="HM43">
            <v>38.338505999999995</v>
          </cell>
          <cell r="HO43">
            <v>39.548339999999996</v>
          </cell>
          <cell r="HP43">
            <v>27.266384517334945</v>
          </cell>
          <cell r="HQ43">
            <v>35.593506000000005</v>
          </cell>
          <cell r="HS43">
            <v>42.47334</v>
          </cell>
          <cell r="HT43">
            <v>26.212029678625271</v>
          </cell>
          <cell r="HU43">
            <v>38.226005999999998</v>
          </cell>
        </row>
        <row r="44">
          <cell r="A44">
            <v>39022</v>
          </cell>
          <cell r="B44">
            <v>4.8079999999999998</v>
          </cell>
          <cell r="C44">
            <v>-2.1999999999999999E-2</v>
          </cell>
          <cell r="D44">
            <v>30</v>
          </cell>
          <cell r="E44">
            <v>21</v>
          </cell>
          <cell r="G44">
            <v>38.848639999999996</v>
          </cell>
          <cell r="H44">
            <v>40.3872</v>
          </cell>
          <cell r="J44">
            <v>29.885191956124313</v>
          </cell>
          <cell r="K44">
            <v>31.203656307129801</v>
          </cell>
          <cell r="M44">
            <v>34.963775999999996</v>
          </cell>
          <cell r="N44">
            <v>36.348480000000002</v>
          </cell>
          <cell r="P44">
            <v>26.8380415297989</v>
          </cell>
          <cell r="Q44">
            <v>28.116762091407679</v>
          </cell>
          <cell r="S44">
            <v>34.068134376599637</v>
          </cell>
          <cell r="T44">
            <v>35.489310030469227</v>
          </cell>
          <cell r="V44">
            <v>8.08</v>
          </cell>
          <cell r="W44">
            <v>8.4</v>
          </cell>
          <cell r="Y44">
            <v>6.2157221206581355</v>
          </cell>
          <cell r="Z44">
            <v>6.4899451553930536</v>
          </cell>
          <cell r="AB44">
            <v>7.2719999999999994</v>
          </cell>
          <cell r="AC44">
            <v>7.5600000000000005</v>
          </cell>
          <cell r="AE44">
            <v>5.5819553930530157</v>
          </cell>
          <cell r="AF44">
            <v>5.8479122486288855</v>
          </cell>
          <cell r="AH44">
            <v>7.0857184643510065</v>
          </cell>
          <cell r="AI44">
            <v>7.3813040828762952</v>
          </cell>
          <cell r="AK44">
            <v>3.5</v>
          </cell>
          <cell r="AL44">
            <v>4</v>
          </cell>
          <cell r="AN44">
            <v>1</v>
          </cell>
          <cell r="AO44">
            <v>1.5</v>
          </cell>
          <cell r="AQ44">
            <v>42.348639999999996</v>
          </cell>
          <cell r="AR44">
            <v>44.3872</v>
          </cell>
          <cell r="AT44">
            <v>30.885191956124313</v>
          </cell>
          <cell r="AU44">
            <v>32.703656307129805</v>
          </cell>
          <cell r="AW44">
            <v>38.113775999999994</v>
          </cell>
          <cell r="AX44">
            <v>39.948480000000004</v>
          </cell>
          <cell r="AZ44">
            <v>26.548041529798905</v>
          </cell>
          <cell r="BA44">
            <v>28.356762091407685</v>
          </cell>
          <cell r="BC44">
            <v>36.234801043266302</v>
          </cell>
          <cell r="BD44">
            <v>38.155976697135891</v>
          </cell>
          <cell r="BF44">
            <v>8.8079534109816962</v>
          </cell>
          <cell r="BG44">
            <v>9.2319467554076535</v>
          </cell>
          <cell r="BI44">
            <v>6.4237088095100487</v>
          </cell>
          <cell r="BJ44">
            <v>6.8019251886709249</v>
          </cell>
          <cell r="BL44">
            <v>7.9271580698835269</v>
          </cell>
          <cell r="BM44">
            <v>8.3087520798668901</v>
          </cell>
          <cell r="BO44">
            <v>5.5216392532859624</v>
          </cell>
          <cell r="BP44">
            <v>5.8978290539533456</v>
          </cell>
          <cell r="BR44">
            <v>7.5363562901968182</v>
          </cell>
          <cell r="BS44">
            <v>7.935935253148064</v>
          </cell>
          <cell r="BU44">
            <v>1.5</v>
          </cell>
          <cell r="BV44">
            <v>3.75</v>
          </cell>
          <cell r="BX44">
            <v>1</v>
          </cell>
          <cell r="BY44">
            <v>1.5</v>
          </cell>
          <cell r="CA44">
            <v>40.348639999999996</v>
          </cell>
          <cell r="CB44">
            <v>44.1372</v>
          </cell>
          <cell r="CD44">
            <v>30.885191956124313</v>
          </cell>
          <cell r="CE44">
            <v>32.703656307129805</v>
          </cell>
          <cell r="CG44">
            <v>36.313775999999997</v>
          </cell>
          <cell r="CH44">
            <v>39.723480000000002</v>
          </cell>
          <cell r="CJ44">
            <v>27.628041529798899</v>
          </cell>
          <cell r="CK44">
            <v>28.491762091407686</v>
          </cell>
          <cell r="CM44">
            <v>35.301467709932965</v>
          </cell>
          <cell r="CN44">
            <v>38.039310030469224</v>
          </cell>
          <cell r="CP44">
            <v>8.3919800332778696</v>
          </cell>
          <cell r="CQ44">
            <v>9.1799500831946759</v>
          </cell>
          <cell r="CS44">
            <v>6.4237088095100487</v>
          </cell>
          <cell r="CT44">
            <v>6.8019251886709249</v>
          </cell>
          <cell r="CV44">
            <v>7.552782029950083</v>
          </cell>
          <cell r="CW44">
            <v>8.2619550748752086</v>
          </cell>
          <cell r="CY44">
            <v>5.7462648772460279</v>
          </cell>
          <cell r="CZ44">
            <v>5.9259072569483546</v>
          </cell>
          <cell r="DB44">
            <v>7.3422353806016982</v>
          </cell>
          <cell r="DC44">
            <v>7.9116701394486739</v>
          </cell>
          <cell r="DE44">
            <v>0.4</v>
          </cell>
          <cell r="DF44">
            <v>0.5</v>
          </cell>
          <cell r="DH44">
            <v>0.2</v>
          </cell>
          <cell r="DI44">
            <v>0.2</v>
          </cell>
          <cell r="DK44">
            <v>39.248639999999995</v>
          </cell>
          <cell r="DL44">
            <v>40.8872</v>
          </cell>
          <cell r="DN44">
            <v>30.085191956124312</v>
          </cell>
          <cell r="DO44">
            <v>31.4036563071298</v>
          </cell>
          <cell r="DQ44">
            <v>35.323775999999995</v>
          </cell>
          <cell r="DR44">
            <v>36.798479999999998</v>
          </cell>
          <cell r="DT44">
            <v>26.942041529798907</v>
          </cell>
          <cell r="DU44">
            <v>28.16676209140768</v>
          </cell>
          <cell r="DW44">
            <v>34.361467709932967</v>
          </cell>
          <cell r="DX44">
            <v>35.829310030469223</v>
          </cell>
          <cell r="DZ44">
            <v>8.1631946755407654</v>
          </cell>
          <cell r="EA44">
            <v>8.5039933444259574</v>
          </cell>
          <cell r="EC44">
            <v>6.2573194584285181</v>
          </cell>
          <cell r="ED44">
            <v>6.5315424931634363</v>
          </cell>
          <cell r="EF44">
            <v>7.3468752079866881</v>
          </cell>
          <cell r="EG44">
            <v>7.6535940099833608</v>
          </cell>
          <cell r="EI44">
            <v>5.6035860086936164</v>
          </cell>
          <cell r="EJ44">
            <v>5.8583115830714814</v>
          </cell>
          <cell r="EL44">
            <v>7.1467278930809002</v>
          </cell>
          <cell r="EM44">
            <v>7.4520195570859453</v>
          </cell>
          <cell r="EO44">
            <v>1.25</v>
          </cell>
          <cell r="EP44">
            <v>3.5</v>
          </cell>
          <cell r="ER44">
            <v>0.5</v>
          </cell>
          <cell r="ES44">
            <v>0.5</v>
          </cell>
          <cell r="EU44">
            <v>40.098639999999996</v>
          </cell>
          <cell r="EV44">
            <v>43.8872</v>
          </cell>
          <cell r="EX44">
            <v>30.385191956124313</v>
          </cell>
          <cell r="EY44">
            <v>31.703656307129801</v>
          </cell>
          <cell r="FA44">
            <v>36.088775999999996</v>
          </cell>
          <cell r="FB44">
            <v>39.498480000000001</v>
          </cell>
          <cell r="FD44">
            <v>26.9630415297989</v>
          </cell>
          <cell r="FE44">
            <v>27.026762091407683</v>
          </cell>
          <cell r="FG44">
            <v>34.918134376599632</v>
          </cell>
          <cell r="FH44">
            <v>37.389310030469225</v>
          </cell>
          <cell r="FJ44">
            <v>8.3399833610648919</v>
          </cell>
          <cell r="FK44">
            <v>9.1279534109816982</v>
          </cell>
          <cell r="FM44">
            <v>6.3197154650840917</v>
          </cell>
          <cell r="FN44">
            <v>6.5939384998190107</v>
          </cell>
          <cell r="FP44">
            <v>7.5059850249584024</v>
          </cell>
          <cell r="FQ44">
            <v>8.2151580698835271</v>
          </cell>
          <cell r="FS44">
            <v>5.6079537291595054</v>
          </cell>
          <cell r="FT44">
            <v>5.6212067577803007</v>
          </cell>
          <cell r="FV44">
            <v>7.2625071498751312</v>
          </cell>
          <cell r="FW44">
            <v>7.7764787916949309</v>
          </cell>
          <cell r="GA44">
            <v>42.348639999999996</v>
          </cell>
          <cell r="GB44">
            <v>26.548041529798905</v>
          </cell>
          <cell r="GC44">
            <v>38.113775999999994</v>
          </cell>
          <cell r="GE44">
            <v>40.348639999999996</v>
          </cell>
          <cell r="GF44">
            <v>27.628041529798899</v>
          </cell>
          <cell r="GG44">
            <v>36.313775999999997</v>
          </cell>
          <cell r="GI44">
            <v>39.248639999999995</v>
          </cell>
          <cell r="GJ44">
            <v>26.942041529798907</v>
          </cell>
          <cell r="GK44">
            <v>35.323775999999995</v>
          </cell>
          <cell r="GM44">
            <v>40.098639999999996</v>
          </cell>
          <cell r="GN44">
            <v>26.9630415297989</v>
          </cell>
          <cell r="GO44">
            <v>36.088775999999996</v>
          </cell>
          <cell r="GQ44">
            <v>44.3872</v>
          </cell>
          <cell r="GR44">
            <v>28.356762091407685</v>
          </cell>
          <cell r="GS44">
            <v>39.948480000000004</v>
          </cell>
          <cell r="GU44">
            <v>44.1372</v>
          </cell>
          <cell r="GV44">
            <v>28.491762091407686</v>
          </cell>
          <cell r="GW44">
            <v>39.723480000000002</v>
          </cell>
          <cell r="GY44">
            <v>40.8872</v>
          </cell>
          <cell r="GZ44">
            <v>28.16676209140768</v>
          </cell>
          <cell r="HA44">
            <v>36.798479999999998</v>
          </cell>
          <cell r="HC44">
            <v>43.8872</v>
          </cell>
          <cell r="HD44">
            <v>27.026762091407683</v>
          </cell>
          <cell r="HE44">
            <v>39.498480000000001</v>
          </cell>
          <cell r="HG44">
            <v>43.367919999999998</v>
          </cell>
          <cell r="HH44">
            <v>27.452401810603295</v>
          </cell>
          <cell r="HI44">
            <v>39.031127999999995</v>
          </cell>
          <cell r="HK44">
            <v>42.242919999999998</v>
          </cell>
          <cell r="HL44">
            <v>28.059901810603293</v>
          </cell>
          <cell r="HM44">
            <v>38.018628</v>
          </cell>
          <cell r="HO44">
            <v>40.067920000000001</v>
          </cell>
          <cell r="HP44">
            <v>27.554401810603295</v>
          </cell>
          <cell r="HQ44">
            <v>36.061127999999997</v>
          </cell>
          <cell r="HS44">
            <v>41.992919999999998</v>
          </cell>
          <cell r="HT44">
            <v>26.994901810603292</v>
          </cell>
          <cell r="HU44">
            <v>37.793627999999998</v>
          </cell>
        </row>
        <row r="45">
          <cell r="A45">
            <v>39052</v>
          </cell>
          <cell r="B45">
            <v>5.008</v>
          </cell>
          <cell r="C45">
            <v>-2.1999999999999999E-2</v>
          </cell>
          <cell r="D45">
            <v>31</v>
          </cell>
          <cell r="E45">
            <v>20</v>
          </cell>
          <cell r="G45">
            <v>40.090876565295169</v>
          </cell>
          <cell r="H45">
            <v>42.0672</v>
          </cell>
          <cell r="J45">
            <v>30.46010733452594</v>
          </cell>
          <cell r="K45">
            <v>31.803935599284436</v>
          </cell>
          <cell r="M45">
            <v>36.081788908765652</v>
          </cell>
          <cell r="N45">
            <v>37.860480000000003</v>
          </cell>
          <cell r="P45">
            <v>26.470526862484853</v>
          </cell>
          <cell r="Q45">
            <v>27.50574279877662</v>
          </cell>
          <cell r="S45">
            <v>34.602373670340661</v>
          </cell>
          <cell r="T45">
            <v>36.218242868409412</v>
          </cell>
          <cell r="V45">
            <v>8.005366726296959</v>
          </cell>
          <cell r="W45">
            <v>8.4</v>
          </cell>
          <cell r="Y45">
            <v>6.0822898032200357</v>
          </cell>
          <cell r="Z45">
            <v>6.3506261180679786</v>
          </cell>
          <cell r="AB45">
            <v>7.2048300536672629</v>
          </cell>
          <cell r="AC45">
            <v>7.5600000000000005</v>
          </cell>
          <cell r="AE45">
            <v>5.2856483351607135</v>
          </cell>
          <cell r="AF45">
            <v>5.4923607825033187</v>
          </cell>
          <cell r="AH45">
            <v>6.9094196626079594</v>
          </cell>
          <cell r="AI45">
            <v>7.2320772500817512</v>
          </cell>
          <cell r="AK45">
            <v>3.5</v>
          </cell>
          <cell r="AL45">
            <v>4</v>
          </cell>
          <cell r="AN45">
            <v>1</v>
          </cell>
          <cell r="AO45">
            <v>1.5</v>
          </cell>
          <cell r="AQ45">
            <v>43.590876565295169</v>
          </cell>
          <cell r="AR45">
            <v>46.0672</v>
          </cell>
          <cell r="AT45">
            <v>31.46010733452594</v>
          </cell>
          <cell r="AU45">
            <v>33.303935599284436</v>
          </cell>
          <cell r="AW45">
            <v>39.231788908765651</v>
          </cell>
          <cell r="AX45">
            <v>41.460480000000004</v>
          </cell>
          <cell r="AZ45">
            <v>25.944720410871952</v>
          </cell>
          <cell r="BA45">
            <v>27.515420218131457</v>
          </cell>
          <cell r="BC45">
            <v>36.677642487544965</v>
          </cell>
          <cell r="BD45">
            <v>38.793511685613709</v>
          </cell>
          <cell r="BF45">
            <v>8.7042485154343385</v>
          </cell>
          <cell r="BG45">
            <v>9.1987220447284344</v>
          </cell>
          <cell r="BI45">
            <v>6.2819703144021446</v>
          </cell>
          <cell r="BJ45">
            <v>6.6501468848411411</v>
          </cell>
          <cell r="BL45">
            <v>7.8338236638909047</v>
          </cell>
          <cell r="BM45">
            <v>8.2788498402555923</v>
          </cell>
          <cell r="BO45">
            <v>5.1806550341197983</v>
          </cell>
          <cell r="BP45">
            <v>5.4942931745470158</v>
          </cell>
          <cell r="BR45">
            <v>7.3238104008676048</v>
          </cell>
          <cell r="BS45">
            <v>7.7463082439324502</v>
          </cell>
          <cell r="BU45">
            <v>1.5</v>
          </cell>
          <cell r="BV45">
            <v>3.75</v>
          </cell>
          <cell r="BX45">
            <v>1</v>
          </cell>
          <cell r="BY45">
            <v>1.5</v>
          </cell>
          <cell r="CA45">
            <v>41.590876565295169</v>
          </cell>
          <cell r="CB45">
            <v>45.8172</v>
          </cell>
          <cell r="CD45">
            <v>31.46010733452594</v>
          </cell>
          <cell r="CE45">
            <v>33.303935599284436</v>
          </cell>
          <cell r="CG45">
            <v>37.431788908765654</v>
          </cell>
          <cell r="CH45">
            <v>41.235480000000003</v>
          </cell>
          <cell r="CJ45">
            <v>27.222139765710658</v>
          </cell>
          <cell r="CK45">
            <v>27.675097637486296</v>
          </cell>
          <cell r="CM45">
            <v>35.817427433781525</v>
          </cell>
          <cell r="CN45">
            <v>38.685984803893284</v>
          </cell>
          <cell r="CP45">
            <v>8.3048874930701206</v>
          </cell>
          <cell r="CQ45">
            <v>9.1488019169329071</v>
          </cell>
          <cell r="CS45">
            <v>6.2819703144021446</v>
          </cell>
          <cell r="CT45">
            <v>6.6501468848411411</v>
          </cell>
          <cell r="CV45">
            <v>7.4743987437631096</v>
          </cell>
          <cell r="CW45">
            <v>8.2339217252396164</v>
          </cell>
          <cell r="CY45">
            <v>5.4357307838879105</v>
          </cell>
          <cell r="CZ45">
            <v>5.5261776432680305</v>
          </cell>
          <cell r="DB45">
            <v>7.1520422192055761</v>
          </cell>
          <cell r="DC45">
            <v>7.7248372212246972</v>
          </cell>
          <cell r="DE45">
            <v>0.4</v>
          </cell>
          <cell r="DF45">
            <v>0.5</v>
          </cell>
          <cell r="DH45">
            <v>0.2</v>
          </cell>
          <cell r="DI45">
            <v>0.2</v>
          </cell>
          <cell r="DK45">
            <v>40.490876565295167</v>
          </cell>
          <cell r="DL45">
            <v>42.5672</v>
          </cell>
          <cell r="DN45">
            <v>30.660107334525939</v>
          </cell>
          <cell r="DO45">
            <v>32.003935599284439</v>
          </cell>
          <cell r="DQ45">
            <v>36.441788908765652</v>
          </cell>
          <cell r="DR45">
            <v>38.310479999999998</v>
          </cell>
          <cell r="DT45">
            <v>26.556978475388075</v>
          </cell>
          <cell r="DU45">
            <v>27.528323443937914</v>
          </cell>
          <cell r="DW45">
            <v>34.888395175717001</v>
          </cell>
          <cell r="DX45">
            <v>36.547275126473927</v>
          </cell>
          <cell r="DZ45">
            <v>8.0852389307698012</v>
          </cell>
          <cell r="EA45">
            <v>8.4998402555910548</v>
          </cell>
          <cell r="EC45">
            <v>6.1222259054564576</v>
          </cell>
          <cell r="ED45">
            <v>6.3905622203044006</v>
          </cell>
          <cell r="EF45">
            <v>7.2767150376928216</v>
          </cell>
          <cell r="EG45">
            <v>7.6498562300319488</v>
          </cell>
          <cell r="EI45">
            <v>5.3029110374177462</v>
          </cell>
          <cell r="EJ45">
            <v>5.496869697271948</v>
          </cell>
          <cell r="EL45">
            <v>6.9665325830105829</v>
          </cell>
          <cell r="EM45">
            <v>7.2977785795674777</v>
          </cell>
          <cell r="EO45">
            <v>1.25</v>
          </cell>
          <cell r="EP45">
            <v>3.5</v>
          </cell>
          <cell r="ER45">
            <v>0.5</v>
          </cell>
          <cell r="ES45">
            <v>0.5</v>
          </cell>
          <cell r="EU45">
            <v>41.340876565295169</v>
          </cell>
          <cell r="EV45">
            <v>45.5672</v>
          </cell>
          <cell r="EX45">
            <v>30.96010733452594</v>
          </cell>
          <cell r="EY45">
            <v>32.303935599284436</v>
          </cell>
          <cell r="FA45">
            <v>37.206788908765652</v>
          </cell>
          <cell r="FB45">
            <v>41.010480000000001</v>
          </cell>
          <cell r="FD45">
            <v>26.526978475388081</v>
          </cell>
          <cell r="FE45">
            <v>26.125097637486299</v>
          </cell>
          <cell r="FG45">
            <v>35.424954315501957</v>
          </cell>
          <cell r="FH45">
            <v>38.008565449054572</v>
          </cell>
          <cell r="FJ45">
            <v>8.2549673652745952</v>
          </cell>
          <cell r="FK45">
            <v>9.0988817891373799</v>
          </cell>
          <cell r="FM45">
            <v>6.1821300588110901</v>
          </cell>
          <cell r="FN45">
            <v>6.4504663736590331</v>
          </cell>
          <cell r="FP45">
            <v>7.4294706287471355</v>
          </cell>
          <cell r="FQ45">
            <v>8.1889936102236422</v>
          </cell>
          <cell r="FS45">
            <v>5.2969206220822844</v>
          </cell>
          <cell r="FT45">
            <v>5.2166728509357627</v>
          </cell>
          <cell r="FV45">
            <v>7.0736729863222756</v>
          </cell>
          <cell r="FW45">
            <v>7.5895697781658491</v>
          </cell>
          <cell r="GA45">
            <v>43.590876565295169</v>
          </cell>
          <cell r="GB45">
            <v>25.944720410871952</v>
          </cell>
          <cell r="GC45">
            <v>39.231788908765651</v>
          </cell>
          <cell r="GE45">
            <v>41.590876565295169</v>
          </cell>
          <cell r="GF45">
            <v>27.222139765710658</v>
          </cell>
          <cell r="GG45">
            <v>37.431788908765654</v>
          </cell>
          <cell r="GI45">
            <v>40.490876565295167</v>
          </cell>
          <cell r="GJ45">
            <v>26.556978475388075</v>
          </cell>
          <cell r="GK45">
            <v>36.441788908765652</v>
          </cell>
          <cell r="GM45">
            <v>41.340876565295169</v>
          </cell>
          <cell r="GN45">
            <v>26.526978475388081</v>
          </cell>
          <cell r="GO45">
            <v>37.206788908765652</v>
          </cell>
          <cell r="GQ45">
            <v>46.0672</v>
          </cell>
          <cell r="GR45">
            <v>27.515420218131457</v>
          </cell>
          <cell r="GS45">
            <v>41.460480000000004</v>
          </cell>
          <cell r="GU45">
            <v>45.8172</v>
          </cell>
          <cell r="GV45">
            <v>27.675097637486296</v>
          </cell>
          <cell r="GW45">
            <v>41.235480000000003</v>
          </cell>
          <cell r="GY45">
            <v>42.5672</v>
          </cell>
          <cell r="GZ45">
            <v>27.528323443937914</v>
          </cell>
          <cell r="HA45">
            <v>38.310479999999998</v>
          </cell>
          <cell r="HC45">
            <v>45.5672</v>
          </cell>
          <cell r="HD45">
            <v>26.125097637486299</v>
          </cell>
          <cell r="HE45">
            <v>41.010480000000001</v>
          </cell>
          <cell r="HG45">
            <v>44.829038282647588</v>
          </cell>
          <cell r="HH45">
            <v>26.730070314501702</v>
          </cell>
          <cell r="HI45">
            <v>40.346134454382828</v>
          </cell>
          <cell r="HK45">
            <v>43.704038282647588</v>
          </cell>
          <cell r="HL45">
            <v>27.448618701598477</v>
          </cell>
          <cell r="HM45">
            <v>39.333634454382832</v>
          </cell>
          <cell r="HO45">
            <v>41.529038282647583</v>
          </cell>
          <cell r="HP45">
            <v>27.042650959662993</v>
          </cell>
          <cell r="HQ45">
            <v>37.376134454382822</v>
          </cell>
          <cell r="HS45">
            <v>43.454038282647588</v>
          </cell>
          <cell r="HT45">
            <v>26.326038056437191</v>
          </cell>
          <cell r="HU45">
            <v>39.108634454382823</v>
          </cell>
        </row>
        <row r="47">
          <cell r="A47" t="str">
            <v>Summer 03</v>
          </cell>
          <cell r="B47">
            <v>5.0350000000000001</v>
          </cell>
          <cell r="G47">
            <v>43</v>
          </cell>
          <cell r="H47">
            <v>44</v>
          </cell>
          <cell r="J47">
            <v>37.259</v>
          </cell>
          <cell r="K47">
            <v>38.265999999999998</v>
          </cell>
          <cell r="M47">
            <v>38.700000000000003</v>
          </cell>
          <cell r="N47">
            <v>39.6</v>
          </cell>
          <cell r="P47">
            <v>36.329322580645162</v>
          </cell>
          <cell r="Q47">
            <v>37.40535483870967</v>
          </cell>
          <cell r="S47">
            <v>39.85170967741935</v>
          </cell>
          <cell r="T47">
            <v>40.855548387096775</v>
          </cell>
          <cell r="V47">
            <v>8.5402184707050637</v>
          </cell>
          <cell r="W47">
            <v>8.7388282025819262</v>
          </cell>
          <cell r="Y47">
            <v>7.4</v>
          </cell>
          <cell r="Z47">
            <v>7.6</v>
          </cell>
          <cell r="AB47">
            <v>7.686196623634558</v>
          </cell>
          <cell r="AC47">
            <v>7.8649453823237341</v>
          </cell>
          <cell r="AE47">
            <v>7.2153570170099623</v>
          </cell>
          <cell r="AF47">
            <v>7.4290674952750084</v>
          </cell>
          <cell r="AH47">
            <v>7.9149373738668025</v>
          </cell>
          <cell r="AI47">
            <v>8.1143095108434498</v>
          </cell>
          <cell r="AK47">
            <v>3</v>
          </cell>
          <cell r="AL47">
            <v>4</v>
          </cell>
          <cell r="AN47">
            <v>1</v>
          </cell>
          <cell r="AO47">
            <v>2</v>
          </cell>
          <cell r="AQ47">
            <v>46</v>
          </cell>
          <cell r="AR47">
            <v>48</v>
          </cell>
          <cell r="AT47">
            <v>38.259</v>
          </cell>
          <cell r="AU47">
            <v>40.265999999999998</v>
          </cell>
          <cell r="AW47">
            <v>41.4</v>
          </cell>
          <cell r="AX47">
            <v>43.2</v>
          </cell>
          <cell r="AZ47">
            <v>36.232548387096777</v>
          </cell>
          <cell r="BA47">
            <v>38.373096774193542</v>
          </cell>
          <cell r="BC47">
            <v>41.754935483870966</v>
          </cell>
          <cell r="BD47">
            <v>43.758774193548383</v>
          </cell>
          <cell r="BF47">
            <v>9.1360476663356494</v>
          </cell>
          <cell r="BG47">
            <v>9.5332671300893743</v>
          </cell>
          <cell r="BI47">
            <v>7.598609731876862</v>
          </cell>
          <cell r="BJ47">
            <v>7.9972194637537237</v>
          </cell>
          <cell r="BL47">
            <v>8.2224428997020844</v>
          </cell>
          <cell r="BM47">
            <v>8.5799404170804365</v>
          </cell>
          <cell r="BO47">
            <v>7.1961367203767184</v>
          </cell>
          <cell r="BP47">
            <v>7.6212704616074562</v>
          </cell>
          <cell r="BR47">
            <v>8.2929365409872826</v>
          </cell>
          <cell r="BS47">
            <v>8.6909184098407906</v>
          </cell>
          <cell r="BU47">
            <v>3.75</v>
          </cell>
          <cell r="BV47">
            <v>4.25</v>
          </cell>
          <cell r="BX47">
            <v>1</v>
          </cell>
          <cell r="BY47">
            <v>1.5</v>
          </cell>
          <cell r="CA47">
            <v>46.75</v>
          </cell>
          <cell r="CB47">
            <v>48.25</v>
          </cell>
          <cell r="CD47">
            <v>38.259</v>
          </cell>
          <cell r="CE47">
            <v>39.765999999999998</v>
          </cell>
          <cell r="CG47">
            <v>42.075000000000003</v>
          </cell>
          <cell r="CH47">
            <v>43.425000000000004</v>
          </cell>
          <cell r="CJ47">
            <v>35.797064516129034</v>
          </cell>
          <cell r="CK47">
            <v>37.40535483870967</v>
          </cell>
          <cell r="CM47">
            <v>42.093645161290318</v>
          </cell>
          <cell r="CN47">
            <v>43.597483870967743</v>
          </cell>
          <cell r="CP47">
            <v>9.2850049652432958</v>
          </cell>
          <cell r="CQ47">
            <v>9.5829195630585904</v>
          </cell>
          <cell r="CS47">
            <v>7.598609731876862</v>
          </cell>
          <cell r="CT47">
            <v>7.8979145978152925</v>
          </cell>
          <cell r="CV47">
            <v>8.3565044687189669</v>
          </cell>
          <cell r="CW47">
            <v>8.6246276067527319</v>
          </cell>
          <cell r="CY47">
            <v>7.1096453855271164</v>
          </cell>
          <cell r="CZ47">
            <v>7.4290674952750084</v>
          </cell>
          <cell r="DB47">
            <v>8.3602075792036388</v>
          </cell>
          <cell r="DC47">
            <v>8.6588845821187181</v>
          </cell>
          <cell r="DE47">
            <v>0.35</v>
          </cell>
          <cell r="DF47">
            <v>0.35</v>
          </cell>
          <cell r="DH47">
            <v>0.2</v>
          </cell>
          <cell r="DI47">
            <v>0.2</v>
          </cell>
          <cell r="DK47">
            <v>43.35</v>
          </cell>
          <cell r="DL47">
            <v>44.35</v>
          </cell>
          <cell r="DN47">
            <v>37.459000000000003</v>
          </cell>
          <cell r="DO47">
            <v>38.466000000000001</v>
          </cell>
          <cell r="DQ47">
            <v>39.015000000000001</v>
          </cell>
          <cell r="DR47">
            <v>39.914999999999999</v>
          </cell>
          <cell r="DT47">
            <v>36.455129032258071</v>
          </cell>
          <cell r="DU47">
            <v>37.531161290322586</v>
          </cell>
          <cell r="DW47">
            <v>40.119451612903227</v>
          </cell>
          <cell r="DX47">
            <v>41.123290322580651</v>
          </cell>
          <cell r="DZ47">
            <v>8.6097318768619662</v>
          </cell>
          <cell r="EA47">
            <v>8.8083416087388287</v>
          </cell>
          <cell r="EC47">
            <v>7.4397219463753732</v>
          </cell>
          <cell r="ED47">
            <v>7.6397219463753725</v>
          </cell>
          <cell r="EF47">
            <v>7.7487586891757694</v>
          </cell>
          <cell r="EG47">
            <v>7.9275074478649454</v>
          </cell>
          <cell r="EI47">
            <v>7.2403434026331821</v>
          </cell>
          <cell r="EJ47">
            <v>7.4540538808982291</v>
          </cell>
          <cell r="EL47">
            <v>7.9681135278854471</v>
          </cell>
          <cell r="EM47">
            <v>8.1674856648620953</v>
          </cell>
          <cell r="EO47">
            <v>3.5</v>
          </cell>
          <cell r="EP47">
            <v>4</v>
          </cell>
          <cell r="ER47">
            <v>0.5</v>
          </cell>
          <cell r="ES47">
            <v>0.5</v>
          </cell>
          <cell r="EU47">
            <v>46.5</v>
          </cell>
          <cell r="EV47">
            <v>48</v>
          </cell>
          <cell r="EX47">
            <v>37.759</v>
          </cell>
          <cell r="EY47">
            <v>38.765999999999998</v>
          </cell>
          <cell r="FA47">
            <v>41.85</v>
          </cell>
          <cell r="FB47">
            <v>43.2</v>
          </cell>
          <cell r="FD47">
            <v>35.119645161290322</v>
          </cell>
          <cell r="FE47">
            <v>35.90535483870967</v>
          </cell>
          <cell r="FG47">
            <v>41.706548387096774</v>
          </cell>
          <cell r="FH47">
            <v>42.936193548387095</v>
          </cell>
          <cell r="FJ47">
            <v>9.2353525322740815</v>
          </cell>
          <cell r="FK47">
            <v>9.5332671300893743</v>
          </cell>
          <cell r="FM47">
            <v>7.4993048659384307</v>
          </cell>
          <cell r="FN47">
            <v>7.69930486593843</v>
          </cell>
          <cell r="FP47">
            <v>8.3118172790466733</v>
          </cell>
          <cell r="FQ47">
            <v>8.5799404170804365</v>
          </cell>
          <cell r="FS47">
            <v>6.9751033090944032</v>
          </cell>
          <cell r="FT47">
            <v>7.1311528974597156</v>
          </cell>
          <cell r="FV47">
            <v>8.2833263926706593</v>
          </cell>
          <cell r="FW47">
            <v>8.5275458884582118</v>
          </cell>
        </row>
        <row r="48">
          <cell r="A48" t="str">
            <v>2003 Q4</v>
          </cell>
          <cell r="B48">
            <v>5.4996666666666663</v>
          </cell>
          <cell r="G48">
            <v>44.360883333333334</v>
          </cell>
          <cell r="H48">
            <v>45.274400000000007</v>
          </cell>
          <cell r="J48">
            <v>34.556438317757006</v>
          </cell>
          <cell r="K48">
            <v>35.686887280205312</v>
          </cell>
          <cell r="M48">
            <v>39.92479500000001</v>
          </cell>
          <cell r="N48">
            <v>40.746960000000001</v>
          </cell>
          <cell r="P48">
            <v>31.281102040900418</v>
          </cell>
          <cell r="Q48">
            <v>32.594495382322755</v>
          </cell>
          <cell r="S48">
            <v>39.097949651626301</v>
          </cell>
          <cell r="T48">
            <v>40.126436998408657</v>
          </cell>
          <cell r="V48">
            <v>8.0666666666666664</v>
          </cell>
          <cell r="W48">
            <v>8.2333333333333325</v>
          </cell>
          <cell r="Y48">
            <v>6.2850467289719631</v>
          </cell>
          <cell r="Z48">
            <v>6.4920284307175402</v>
          </cell>
          <cell r="AB48">
            <v>7.2600000000000007</v>
          </cell>
          <cell r="AC48">
            <v>7.41</v>
          </cell>
          <cell r="AE48">
            <v>5.6909525675811485</v>
          </cell>
          <cell r="AF48">
            <v>5.9316583334798096</v>
          </cell>
          <cell r="AH48">
            <v>7.1107822776047085</v>
          </cell>
          <cell r="AI48">
            <v>7.2987917264526487</v>
          </cell>
          <cell r="AK48">
            <v>2.8333333333333335</v>
          </cell>
          <cell r="AL48">
            <v>4.333333333333333</v>
          </cell>
          <cell r="AN48">
            <v>1</v>
          </cell>
          <cell r="AO48">
            <v>1.5</v>
          </cell>
          <cell r="AQ48">
            <v>47.194216666666669</v>
          </cell>
          <cell r="AR48">
            <v>49.607733333333336</v>
          </cell>
          <cell r="AT48">
            <v>35.556438317757006</v>
          </cell>
          <cell r="AU48">
            <v>37.186887280205312</v>
          </cell>
          <cell r="AW48">
            <v>42.474795000000007</v>
          </cell>
          <cell r="AX48">
            <v>44.64696</v>
          </cell>
          <cell r="AZ48">
            <v>31.331137883194319</v>
          </cell>
          <cell r="BA48">
            <v>32.65858140382813</v>
          </cell>
          <cell r="BC48">
            <v>40.945739376835384</v>
          </cell>
          <cell r="BD48">
            <v>42.949615015135066</v>
          </cell>
          <cell r="BF48">
            <v>8.5831728563512808</v>
          </cell>
          <cell r="BG48">
            <v>9.0239006418439587</v>
          </cell>
          <cell r="BI48">
            <v>6.4670067094053527</v>
          </cell>
          <cell r="BJ48">
            <v>6.764968401367625</v>
          </cell>
          <cell r="BL48">
            <v>7.7248555707161524</v>
          </cell>
          <cell r="BM48">
            <v>8.1215105776595617</v>
          </cell>
          <cell r="BO48">
            <v>5.6998302618531653</v>
          </cell>
          <cell r="BP48">
            <v>5.9426909362481268</v>
          </cell>
          <cell r="BR48">
            <v>7.4475632318531879</v>
          </cell>
          <cell r="BS48">
            <v>7.8136559372812817</v>
          </cell>
          <cell r="BU48">
            <v>2</v>
          </cell>
          <cell r="BV48">
            <v>4.166666666666667</v>
          </cell>
          <cell r="BX48">
            <v>1</v>
          </cell>
          <cell r="BY48">
            <v>1.5</v>
          </cell>
          <cell r="CA48">
            <v>46.360883333333334</v>
          </cell>
          <cell r="CB48">
            <v>49.441066666666671</v>
          </cell>
          <cell r="CD48">
            <v>35.556438317757006</v>
          </cell>
          <cell r="CE48">
            <v>37.186887280205312</v>
          </cell>
          <cell r="CG48">
            <v>41.724795000000007</v>
          </cell>
          <cell r="CH48">
            <v>44.496960000000001</v>
          </cell>
          <cell r="CJ48">
            <v>31.856460463839483</v>
          </cell>
          <cell r="CK48">
            <v>32.757129790924914</v>
          </cell>
          <cell r="CM48">
            <v>40.584747740037301</v>
          </cell>
          <cell r="CN48">
            <v>42.875003306652388</v>
          </cell>
          <cell r="CP48">
            <v>8.435253262456806</v>
          </cell>
          <cell r="CQ48">
            <v>8.9940924934298767</v>
          </cell>
          <cell r="CS48">
            <v>6.4670067094053527</v>
          </cell>
          <cell r="CT48">
            <v>6.764968401367625</v>
          </cell>
          <cell r="CV48">
            <v>7.5917279362111243</v>
          </cell>
          <cell r="CW48">
            <v>8.094683244086891</v>
          </cell>
          <cell r="CY48">
            <v>5.7934969850244498</v>
          </cell>
          <cell r="CZ48">
            <v>5.9603460532033194</v>
          </cell>
          <cell r="DB48">
            <v>7.3836415482091979</v>
          </cell>
          <cell r="DC48">
            <v>7.800322770544188</v>
          </cell>
          <cell r="DE48">
            <v>0.34999999999999992</v>
          </cell>
          <cell r="DF48">
            <v>0.34999999999999992</v>
          </cell>
          <cell r="DH48">
            <v>0.20000000000000004</v>
          </cell>
          <cell r="DI48">
            <v>0.20000000000000004</v>
          </cell>
          <cell r="DK48">
            <v>44.710883333333335</v>
          </cell>
          <cell r="DL48">
            <v>45.624400000000001</v>
          </cell>
          <cell r="DN48">
            <v>34.756438317757016</v>
          </cell>
          <cell r="DO48">
            <v>35.886887280205315</v>
          </cell>
          <cell r="DQ48">
            <v>40.239795000000008</v>
          </cell>
          <cell r="DR48">
            <v>41.061959999999999</v>
          </cell>
          <cell r="DT48">
            <v>31.410947919036619</v>
          </cell>
          <cell r="DU48">
            <v>32.724341260458964</v>
          </cell>
          <cell r="DW48">
            <v>39.367447859511607</v>
          </cell>
          <cell r="DX48">
            <v>40.39593520629397</v>
          </cell>
          <cell r="DZ48">
            <v>8.1303526598183531</v>
          </cell>
          <cell r="EA48">
            <v>8.2970193264850192</v>
          </cell>
          <cell r="EC48">
            <v>6.3214387250586412</v>
          </cell>
          <cell r="ED48">
            <v>6.5284204268042183</v>
          </cell>
          <cell r="EF48">
            <v>7.3173173938365181</v>
          </cell>
          <cell r="EG48">
            <v>7.4673173938365176</v>
          </cell>
          <cell r="EI48">
            <v>5.7145976632992301</v>
          </cell>
          <cell r="EJ48">
            <v>5.9553034291978912</v>
          </cell>
          <cell r="EL48">
            <v>7.1598281411396831</v>
          </cell>
          <cell r="EM48">
            <v>7.3478375899876243</v>
          </cell>
          <cell r="EO48">
            <v>1.75</v>
          </cell>
          <cell r="EP48">
            <v>3.9</v>
          </cell>
          <cell r="ER48">
            <v>0.5</v>
          </cell>
          <cell r="ES48">
            <v>0.5</v>
          </cell>
          <cell r="EU48">
            <v>46.110883333333334</v>
          </cell>
          <cell r="EV48">
            <v>49.174399999999999</v>
          </cell>
          <cell r="EX48">
            <v>35.056438317757006</v>
          </cell>
          <cell r="EY48">
            <v>36.186887280205312</v>
          </cell>
          <cell r="FA48">
            <v>41.499794999999999</v>
          </cell>
          <cell r="FB48">
            <v>44.256959999999999</v>
          </cell>
          <cell r="FD48">
            <v>31.188700607208659</v>
          </cell>
          <cell r="FE48">
            <v>31.283642335727773</v>
          </cell>
          <cell r="FG48">
            <v>40.200578086512806</v>
          </cell>
          <cell r="FH48">
            <v>42.211120391479149</v>
          </cell>
          <cell r="FJ48">
            <v>8.3897632673484583</v>
          </cell>
          <cell r="FK48">
            <v>8.9448439109928959</v>
          </cell>
          <cell r="FM48">
            <v>6.3760267191886575</v>
          </cell>
          <cell r="FN48">
            <v>6.5830084209342346</v>
          </cell>
          <cell r="FP48">
            <v>7.5507869406136114</v>
          </cell>
          <cell r="FQ48">
            <v>8.0503595198936093</v>
          </cell>
          <cell r="FS48">
            <v>5.6720352765350226</v>
          </cell>
          <cell r="FT48">
            <v>5.6927054724871953</v>
          </cell>
          <cell r="FV48">
            <v>7.3137513370729978</v>
          </cell>
          <cell r="FW48">
            <v>7.6792087817037187</v>
          </cell>
        </row>
      </sheetData>
      <sheetData sheetId="2"/>
      <sheetData sheetId="3"/>
      <sheetData sheetId="4"/>
      <sheetData sheetId="5"/>
      <sheetData sheetId="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 val="2016"/>
      <sheetName val="2015-AFUDC"/>
      <sheetName val="2016-AFUDC "/>
      <sheetName val="JE-2015  "/>
      <sheetName val="JE-2016"/>
      <sheetName val="Chart of Account"/>
      <sheetName val="COA"/>
    </sheetNames>
    <sheetDataSet>
      <sheetData sheetId="0"/>
      <sheetData sheetId="1"/>
      <sheetData sheetId="2">
        <row r="71">
          <cell r="C71">
            <v>107010</v>
          </cell>
        </row>
      </sheetData>
      <sheetData sheetId="3"/>
      <sheetData sheetId="4"/>
      <sheetData sheetId="5"/>
      <sheetData sheetId="6"/>
      <sheetData sheetId="7"/>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pril Promo"/>
      <sheetName val="DMA Rankings $ History"/>
      <sheetName val="Assumptions and Inputs"/>
      <sheetName val="Summary"/>
    </sheetNames>
    <sheetDataSet>
      <sheetData sheetId="0" refreshError="1">
        <row r="3">
          <cell r="B3" t="str">
            <v>DMA</v>
          </cell>
          <cell r="C3" t="str">
            <v>Market Name</v>
          </cell>
          <cell r="D3" t="str">
            <v>#strs</v>
          </cell>
          <cell r="E3" t="str">
            <v>#wks</v>
          </cell>
        </row>
        <row r="4">
          <cell r="B4">
            <v>503</v>
          </cell>
          <cell r="C4" t="str">
            <v>Macon, GA</v>
          </cell>
          <cell r="D4">
            <v>2</v>
          </cell>
          <cell r="E4">
            <v>8</v>
          </cell>
        </row>
        <row r="5">
          <cell r="B5">
            <v>506</v>
          </cell>
          <cell r="C5" t="str">
            <v>Boston, MA</v>
          </cell>
          <cell r="D5">
            <v>3</v>
          </cell>
          <cell r="E5">
            <v>12</v>
          </cell>
        </row>
        <row r="6">
          <cell r="B6">
            <v>508</v>
          </cell>
          <cell r="C6" t="str">
            <v>Pittsburg, PA</v>
          </cell>
          <cell r="D6">
            <v>1</v>
          </cell>
          <cell r="E6">
            <v>4</v>
          </cell>
        </row>
        <row r="7">
          <cell r="B7">
            <v>514</v>
          </cell>
          <cell r="C7" t="str">
            <v>Buffalo, NY</v>
          </cell>
          <cell r="D7">
            <v>1</v>
          </cell>
          <cell r="E7">
            <v>4</v>
          </cell>
        </row>
        <row r="8">
          <cell r="B8">
            <v>515</v>
          </cell>
          <cell r="C8" t="str">
            <v>Cincinnati, OH</v>
          </cell>
          <cell r="D8">
            <v>3</v>
          </cell>
          <cell r="E8">
            <v>12</v>
          </cell>
        </row>
        <row r="9">
          <cell r="B9">
            <v>522</v>
          </cell>
          <cell r="C9" t="str">
            <v>Columbus, GA</v>
          </cell>
          <cell r="D9">
            <v>1</v>
          </cell>
          <cell r="E9">
            <v>4</v>
          </cell>
        </row>
        <row r="10">
          <cell r="B10">
            <v>525</v>
          </cell>
          <cell r="C10" t="str">
            <v>Albany, GA</v>
          </cell>
          <cell r="D10">
            <v>2</v>
          </cell>
          <cell r="E10">
            <v>8</v>
          </cell>
        </row>
        <row r="11">
          <cell r="B11">
            <v>527</v>
          </cell>
          <cell r="C11" t="str">
            <v>Indianapolis, IN</v>
          </cell>
          <cell r="D11">
            <v>2</v>
          </cell>
          <cell r="E11">
            <v>8</v>
          </cell>
        </row>
        <row r="12">
          <cell r="B12">
            <v>530</v>
          </cell>
          <cell r="C12" t="str">
            <v>Tallahassee, FL</v>
          </cell>
          <cell r="D12">
            <v>4</v>
          </cell>
          <cell r="E12">
            <v>16</v>
          </cell>
        </row>
        <row r="13">
          <cell r="B13">
            <v>532</v>
          </cell>
          <cell r="C13" t="str">
            <v>Albany/Troy, NY</v>
          </cell>
          <cell r="D13">
            <v>1</v>
          </cell>
          <cell r="E13">
            <v>4</v>
          </cell>
        </row>
        <row r="14">
          <cell r="B14">
            <v>533</v>
          </cell>
          <cell r="C14" t="str">
            <v>Hartford, CT</v>
          </cell>
          <cell r="D14">
            <v>2</v>
          </cell>
          <cell r="E14">
            <v>8</v>
          </cell>
        </row>
        <row r="15">
          <cell r="B15">
            <v>537</v>
          </cell>
          <cell r="C15" t="str">
            <v>Bangor, ME</v>
          </cell>
          <cell r="D15">
            <v>1</v>
          </cell>
          <cell r="E15">
            <v>4</v>
          </cell>
        </row>
        <row r="16">
          <cell r="B16">
            <v>538</v>
          </cell>
          <cell r="C16" t="str">
            <v>Rochester, NY</v>
          </cell>
          <cell r="D16">
            <v>1</v>
          </cell>
          <cell r="E16">
            <v>4</v>
          </cell>
        </row>
        <row r="17">
          <cell r="B17">
            <v>548</v>
          </cell>
          <cell r="C17" t="str">
            <v>West Palm, FL</v>
          </cell>
          <cell r="D17">
            <v>3</v>
          </cell>
          <cell r="E17">
            <v>12</v>
          </cell>
        </row>
        <row r="18">
          <cell r="B18">
            <v>556</v>
          </cell>
          <cell r="C18" t="str">
            <v>Richmond, VA</v>
          </cell>
          <cell r="D18">
            <v>1</v>
          </cell>
          <cell r="E18">
            <v>4</v>
          </cell>
        </row>
        <row r="19">
          <cell r="B19">
            <v>563</v>
          </cell>
          <cell r="C19" t="str">
            <v>Grand Rapids, MI</v>
          </cell>
          <cell r="D19">
            <v>1</v>
          </cell>
          <cell r="E19">
            <v>4</v>
          </cell>
        </row>
        <row r="20">
          <cell r="B20">
            <v>571</v>
          </cell>
          <cell r="C20" t="str">
            <v>Ft. Myers, FL</v>
          </cell>
          <cell r="D20">
            <v>4</v>
          </cell>
          <cell r="E20">
            <v>13</v>
          </cell>
        </row>
        <row r="21">
          <cell r="B21">
            <v>576</v>
          </cell>
          <cell r="C21" t="str">
            <v>Salisbury, MD</v>
          </cell>
          <cell r="D21">
            <v>4</v>
          </cell>
          <cell r="E21">
            <v>16</v>
          </cell>
        </row>
        <row r="22">
          <cell r="B22">
            <v>588</v>
          </cell>
          <cell r="C22" t="str">
            <v>South Bend, IN</v>
          </cell>
          <cell r="D22">
            <v>2</v>
          </cell>
          <cell r="E22">
            <v>8</v>
          </cell>
        </row>
        <row r="23">
          <cell r="B23">
            <v>592</v>
          </cell>
          <cell r="C23" t="str">
            <v>Gainesville, FL</v>
          </cell>
          <cell r="D23">
            <v>1</v>
          </cell>
          <cell r="E23">
            <v>4</v>
          </cell>
        </row>
        <row r="24">
          <cell r="B24">
            <v>613</v>
          </cell>
          <cell r="C24" t="str">
            <v>Minneapolis, MN</v>
          </cell>
          <cell r="D24">
            <v>1</v>
          </cell>
          <cell r="E24">
            <v>4</v>
          </cell>
        </row>
        <row r="25">
          <cell r="B25">
            <v>625</v>
          </cell>
          <cell r="C25" t="str">
            <v xml:space="preserve">Waco, TX </v>
          </cell>
          <cell r="D25">
            <v>3</v>
          </cell>
          <cell r="E25">
            <v>12</v>
          </cell>
        </row>
        <row r="26">
          <cell r="B26">
            <v>626</v>
          </cell>
          <cell r="C26" t="str">
            <v xml:space="preserve">Victoria, TX </v>
          </cell>
          <cell r="D26">
            <v>1</v>
          </cell>
          <cell r="E26">
            <v>4</v>
          </cell>
        </row>
        <row r="27">
          <cell r="B27">
            <v>627</v>
          </cell>
          <cell r="C27" t="str">
            <v xml:space="preserve">Wichita Falls, TX </v>
          </cell>
          <cell r="D27">
            <v>1</v>
          </cell>
          <cell r="E27">
            <v>4</v>
          </cell>
        </row>
        <row r="28">
          <cell r="B28">
            <v>630</v>
          </cell>
          <cell r="C28" t="str">
            <v>Birmingham, AL</v>
          </cell>
          <cell r="D28">
            <v>4</v>
          </cell>
          <cell r="E28">
            <v>16</v>
          </cell>
        </row>
        <row r="29">
          <cell r="B29">
            <v>633</v>
          </cell>
          <cell r="C29" t="str">
            <v xml:space="preserve">Odessa/Midland, TX </v>
          </cell>
          <cell r="D29">
            <v>1</v>
          </cell>
          <cell r="E29">
            <v>4</v>
          </cell>
        </row>
        <row r="30">
          <cell r="B30">
            <v>634</v>
          </cell>
          <cell r="C30" t="str">
            <v xml:space="preserve">Amarillo, TX </v>
          </cell>
          <cell r="D30">
            <v>3</v>
          </cell>
          <cell r="E30">
            <v>12</v>
          </cell>
        </row>
        <row r="31">
          <cell r="B31">
            <v>639</v>
          </cell>
          <cell r="C31" t="str">
            <v>Jackson, TN</v>
          </cell>
          <cell r="D31">
            <v>2</v>
          </cell>
          <cell r="E31">
            <v>8</v>
          </cell>
        </row>
        <row r="32">
          <cell r="B32">
            <v>640</v>
          </cell>
          <cell r="C32" t="str">
            <v>Memphis, TN</v>
          </cell>
          <cell r="D32">
            <v>3</v>
          </cell>
          <cell r="E32">
            <v>12</v>
          </cell>
        </row>
        <row r="33">
          <cell r="B33">
            <v>646</v>
          </cell>
          <cell r="C33" t="str">
            <v>Anniston, AL</v>
          </cell>
          <cell r="D33">
            <v>3</v>
          </cell>
          <cell r="E33">
            <v>12</v>
          </cell>
        </row>
        <row r="34">
          <cell r="B34">
            <v>647</v>
          </cell>
          <cell r="C34" t="str">
            <v>Greenwood, MS</v>
          </cell>
          <cell r="D34">
            <v>3</v>
          </cell>
          <cell r="E34">
            <v>12</v>
          </cell>
        </row>
        <row r="35">
          <cell r="B35">
            <v>648</v>
          </cell>
          <cell r="C35" t="str">
            <v>Springfield, IL</v>
          </cell>
          <cell r="D35">
            <v>1</v>
          </cell>
          <cell r="E35">
            <v>4</v>
          </cell>
        </row>
        <row r="36">
          <cell r="B36">
            <v>651</v>
          </cell>
          <cell r="C36" t="str">
            <v xml:space="preserve">Lubbock, TX </v>
          </cell>
          <cell r="D36">
            <v>1</v>
          </cell>
          <cell r="E36">
            <v>4</v>
          </cell>
        </row>
        <row r="37">
          <cell r="B37">
            <v>656</v>
          </cell>
          <cell r="C37" t="str">
            <v>Panama City, FL</v>
          </cell>
          <cell r="D37">
            <v>2</v>
          </cell>
          <cell r="E37">
            <v>8</v>
          </cell>
        </row>
        <row r="38">
          <cell r="B38">
            <v>670</v>
          </cell>
          <cell r="C38" t="str">
            <v>Twin Falls, ID</v>
          </cell>
          <cell r="D38">
            <v>1</v>
          </cell>
          <cell r="E38">
            <v>1</v>
          </cell>
        </row>
        <row r="39">
          <cell r="B39">
            <v>673</v>
          </cell>
          <cell r="C39" t="str">
            <v>Columbus/Tupelo, MS</v>
          </cell>
          <cell r="D39">
            <v>3</v>
          </cell>
          <cell r="E39">
            <v>12</v>
          </cell>
        </row>
        <row r="40">
          <cell r="B40">
            <v>678</v>
          </cell>
          <cell r="C40" t="str">
            <v>Wichita, KS</v>
          </cell>
          <cell r="D40">
            <v>2</v>
          </cell>
          <cell r="E40">
            <v>8</v>
          </cell>
        </row>
        <row r="41">
          <cell r="B41">
            <v>691</v>
          </cell>
          <cell r="C41" t="str">
            <v>Huntsville, AL</v>
          </cell>
          <cell r="D41">
            <v>3</v>
          </cell>
          <cell r="E41">
            <v>12</v>
          </cell>
        </row>
        <row r="42">
          <cell r="B42">
            <v>693</v>
          </cell>
          <cell r="C42" t="str">
            <v>Little Rock-Pine Bluff</v>
          </cell>
          <cell r="D42">
            <v>2</v>
          </cell>
          <cell r="E42">
            <v>8</v>
          </cell>
        </row>
        <row r="43">
          <cell r="B43">
            <v>709</v>
          </cell>
          <cell r="C43" t="str">
            <v>Tyler, TX</v>
          </cell>
          <cell r="D43">
            <v>3</v>
          </cell>
          <cell r="E43">
            <v>12</v>
          </cell>
        </row>
        <row r="44">
          <cell r="B44">
            <v>711</v>
          </cell>
          <cell r="C44" t="str">
            <v>Meridian, MS</v>
          </cell>
          <cell r="D44">
            <v>2</v>
          </cell>
          <cell r="E44">
            <v>8</v>
          </cell>
        </row>
        <row r="45">
          <cell r="B45">
            <v>722</v>
          </cell>
          <cell r="C45" t="str">
            <v>Lincoln, NE</v>
          </cell>
          <cell r="D45">
            <v>2</v>
          </cell>
          <cell r="E45">
            <v>8</v>
          </cell>
        </row>
        <row r="46">
          <cell r="B46">
            <v>746</v>
          </cell>
          <cell r="C46" t="str">
            <v>Biloxi/Gulport, MS</v>
          </cell>
          <cell r="D46">
            <v>4</v>
          </cell>
          <cell r="E46">
            <v>16</v>
          </cell>
        </row>
        <row r="47">
          <cell r="B47">
            <v>751</v>
          </cell>
          <cell r="C47" t="str">
            <v>Denver, CO</v>
          </cell>
          <cell r="D47">
            <v>4</v>
          </cell>
          <cell r="E47">
            <v>16</v>
          </cell>
        </row>
        <row r="48">
          <cell r="B48">
            <v>752</v>
          </cell>
          <cell r="C48" t="str">
            <v>Colorado Springs, CO</v>
          </cell>
          <cell r="D48">
            <v>4</v>
          </cell>
          <cell r="E48">
            <v>16</v>
          </cell>
        </row>
        <row r="49">
          <cell r="B49">
            <v>753</v>
          </cell>
          <cell r="C49" t="str">
            <v>Phoenix, AZ</v>
          </cell>
          <cell r="D49">
            <v>2</v>
          </cell>
          <cell r="E49">
            <v>8</v>
          </cell>
        </row>
        <row r="50">
          <cell r="B50">
            <v>757</v>
          </cell>
          <cell r="C50" t="str">
            <v>Boise, ID</v>
          </cell>
          <cell r="D50">
            <v>1</v>
          </cell>
          <cell r="E50">
            <v>4</v>
          </cell>
        </row>
        <row r="51">
          <cell r="B51">
            <v>789</v>
          </cell>
          <cell r="C51" t="str">
            <v>Tucson</v>
          </cell>
          <cell r="D51">
            <v>1</v>
          </cell>
          <cell r="E51">
            <v>4</v>
          </cell>
        </row>
        <row r="52">
          <cell r="B52">
            <v>800</v>
          </cell>
          <cell r="C52" t="str">
            <v>Bakersfield, CA</v>
          </cell>
          <cell r="D52">
            <v>1</v>
          </cell>
          <cell r="E52">
            <v>4</v>
          </cell>
        </row>
        <row r="53">
          <cell r="B53">
            <v>819</v>
          </cell>
          <cell r="C53" t="str">
            <v>Seattle, WA</v>
          </cell>
          <cell r="D53">
            <v>2</v>
          </cell>
          <cell r="E53">
            <v>8</v>
          </cell>
        </row>
        <row r="54">
          <cell r="B54">
            <v>820</v>
          </cell>
          <cell r="C54" t="str">
            <v>Portland, OR</v>
          </cell>
          <cell r="D54">
            <v>2</v>
          </cell>
          <cell r="E54">
            <v>8</v>
          </cell>
        </row>
        <row r="55">
          <cell r="B55">
            <v>825</v>
          </cell>
          <cell r="C55" t="str">
            <v>San Diego, CA</v>
          </cell>
          <cell r="D55">
            <v>4</v>
          </cell>
          <cell r="E55">
            <v>16</v>
          </cell>
        </row>
        <row r="56">
          <cell r="B56">
            <v>839</v>
          </cell>
          <cell r="C56" t="str">
            <v>Las Vegas, NV</v>
          </cell>
          <cell r="D56">
            <v>2</v>
          </cell>
          <cell r="E56">
            <v>8</v>
          </cell>
        </row>
        <row r="57">
          <cell r="B57">
            <v>862</v>
          </cell>
          <cell r="C57" t="str">
            <v>Sacramento, CA</v>
          </cell>
          <cell r="D57">
            <v>2</v>
          </cell>
          <cell r="E57">
            <v>8</v>
          </cell>
        </row>
        <row r="58">
          <cell r="B58">
            <v>866</v>
          </cell>
          <cell r="C58" t="str">
            <v>Fresno, CA</v>
          </cell>
          <cell r="D58">
            <v>1</v>
          </cell>
          <cell r="E58">
            <v>4</v>
          </cell>
        </row>
      </sheetData>
      <sheetData sheetId="1" refreshError="1"/>
      <sheetData sheetId="2" refreshError="1"/>
      <sheetData sheetId="3" refreshError="1"/>
      <sheetData sheetId="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Cover Sheet"/>
      <sheetName val="Safe Harbor Statement"/>
      <sheetName val=" IS Summ"/>
      <sheetName val="High level IS - 2"/>
      <sheetName val="High level CF - 2"/>
      <sheetName val="High level CF -1 "/>
      <sheetName val="High level BS"/>
      <sheetName val="Revenue Sum"/>
      <sheetName val="High Level Capex"/>
      <sheetName val="Keep Business - Capex"/>
      <sheetName val="Growth - Capex"/>
      <sheetName val="Capex Summ"/>
      <sheetName val="Depreciation Sum"/>
      <sheetName val="Ratios"/>
      <sheetName val="Opening BS Loral"/>
      <sheetName val="Qtrly Cover"/>
      <sheetName val="2004 P&amp;L Summ"/>
      <sheetName val="2004 Qtrly IS"/>
      <sheetName val="2004 Qtrly CF"/>
      <sheetName val="2004 Qtrly BS"/>
      <sheetName val="Detail Cover"/>
      <sheetName val="Opex Sum"/>
      <sheetName val="High level IS - 1"/>
      <sheetName val="Income Statement"/>
      <sheetName val="Balance Sheet"/>
      <sheetName val="Cash Flow"/>
      <sheetName val="debt calc"/>
      <sheetName val="Other income - expense Sum"/>
      <sheetName val="IntExp"/>
      <sheetName val="Opex BP"/>
      <sheetName val="CapEx"/>
      <sheetName val="Company Valuation"/>
      <sheetName val="Depreciation"/>
      <sheetName val="InOrbit Insurance"/>
      <sheetName val="CapPerfIncent"/>
      <sheetName val="BSitems"/>
      <sheetName val="Loral PPA Summ"/>
      <sheetName val="Loral"/>
      <sheetName val="Galaxy"/>
      <sheetName val="Comsat General"/>
      <sheetName val="CFItems"/>
      <sheetName val="WildBlue"/>
      <sheetName val="$600M Bond "/>
      <sheetName val="$700M Senior Notes"/>
      <sheetName val="$400M Senior Notes"/>
      <sheetName val="Insat Schedule"/>
      <sheetName val="Check Sheet"/>
      <sheetName val="Summary Acquis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heck Page"/>
      <sheetName val="Waterfall Summary"/>
      <sheetName val="33M Paydown Split"/>
      <sheetName val="Waterfall Detail"/>
      <sheetName val="Ratios"/>
      <sheetName val="Variance vs Model EBITDA Detail"/>
      <sheetName val="Variance vs Model"/>
      <sheetName val="EBITDA Detail"/>
      <sheetName val="Cash Receipts Summary"/>
      <sheetName val="Cash Receipts Detail"/>
      <sheetName val="Local Account Funding"/>
      <sheetName val="Debt Service"/>
      <sheetName val="Debt Service Prepayment"/>
      <sheetName val="LIBOR Curve"/>
      <sheetName val="Debt Prin -Interest "/>
      <sheetName val="MMR Requirement"/>
      <sheetName val="Cherokee forecast"/>
      <sheetName val="LSP SafeHarb forecast"/>
      <sheetName val="LSP Upark forecast"/>
      <sheetName val="Upark Energy Forecast"/>
      <sheetName val="Wallingford forecast"/>
      <sheetName val="Doswell Forecast"/>
      <sheetName val="Doswell Forcast"/>
      <sheetName val="Riverside Forecast"/>
      <sheetName val="Blythe Forecast"/>
      <sheetName val="Blythe Forcast"/>
      <sheetName val="for 2013 MMR calcs&gt;&gt;"/>
      <sheetName val="Cherokee Maint Parts &amp; Services"/>
      <sheetName val="cher Maint Parts &amp; Services"/>
      <sheetName val="Cher CapEx Smry"/>
      <sheetName val="Cherokee CapEx Smry"/>
      <sheetName val="Cherokee 2013 Budget"/>
      <sheetName val="UPN 2013 Budget-Cash "/>
      <sheetName val="Riverside CapEx Smry"/>
      <sheetName val="Riverside Spring Outage"/>
      <sheetName val="Riverside 2013 Cash Budget"/>
      <sheetName val="RIVE MPS 2013"/>
      <sheetName val="UPS 2013 Budget-Cash"/>
      <sheetName val="Wallingford 2013 Budget-Cash"/>
      <sheetName val="Doswell CapEx Smry"/>
      <sheetName val="Dos Maint Parts &amp; Services"/>
      <sheetName val="Doswell Spring 2013 Outage"/>
      <sheetName val="Doswell Fall 2013 Outage"/>
      <sheetName val="Credit Ratios Summary"/>
      <sheetName val="Debt Service Ratio"/>
      <sheetName val="Consolidated Adjusted EBITDA"/>
      <sheetName val="Consolidated Interest Expense"/>
      <sheetName val="Consolidated Total Debt"/>
    </sheetNames>
    <sheetDataSet>
      <sheetData sheetId="0"/>
      <sheetData sheetId="1"/>
      <sheetData sheetId="2"/>
      <sheetData sheetId="3"/>
      <sheetData sheetId="4"/>
      <sheetData sheetId="5"/>
      <sheetData sheetId="6"/>
      <sheetData sheetId="7"/>
      <sheetData sheetId="8"/>
      <sheetData sheetId="9"/>
      <sheetData sheetId="10">
        <row r="4">
          <cell r="K4">
            <v>2500000</v>
          </cell>
        </row>
        <row r="5">
          <cell r="K5">
            <v>200000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re-Payment  Instructions"/>
      <sheetName val="Sched 1"/>
      <sheetName val="Sch of Pay from Proj Acct"/>
      <sheetName val="Tax Bond Req Worksheet"/>
      <sheetName val="Tax Exempt Bond Req Worksheet"/>
      <sheetName val="Plum Actual 9-30"/>
      <sheetName val="Plum 9-30-07 Hypo"/>
      <sheetName val="LSP YTD Sept09 TB"/>
      <sheetName val="Dynergy Cons YTD Sept TB"/>
      <sheetName val="ACT"/>
      <sheetName val="ILSF II"/>
      <sheetName val="Value Multiple"/>
    </sheetNames>
    <sheetDataSet>
      <sheetData sheetId="0">
        <row r="1">
          <cell r="A1" t="str">
            <v>Payee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Listing"/>
      <sheetName val="JE-1"/>
      <sheetName val="Mar movement"/>
      <sheetName val="JE-2"/>
      <sheetName val="JE-3"/>
      <sheetName val="Chart of Account"/>
    </sheetNames>
    <sheetDataSet>
      <sheetData sheetId="0">
        <row r="1">
          <cell r="B1" t="str">
            <v>088</v>
          </cell>
        </row>
      </sheetData>
      <sheetData sheetId="1"/>
      <sheetData sheetId="2"/>
      <sheetData sheetId="3"/>
      <sheetData sheetId="4"/>
      <sheetData sheetId="5">
        <row r="3">
          <cell r="A3">
            <v>0</v>
          </cell>
          <cell r="B3" t="str">
            <v>GL SUSPENSE</v>
          </cell>
        </row>
        <row r="4">
          <cell r="A4">
            <v>100000</v>
          </cell>
          <cell r="B4" t="str">
            <v>Petty Cash</v>
          </cell>
        </row>
        <row r="5">
          <cell r="A5">
            <v>100005</v>
          </cell>
          <cell r="B5" t="str">
            <v>Chase Custodial Account</v>
          </cell>
        </row>
        <row r="6">
          <cell r="A6">
            <v>100010</v>
          </cell>
          <cell r="B6" t="str">
            <v>Chase Custodial Account #2</v>
          </cell>
        </row>
        <row r="7">
          <cell r="A7">
            <v>100011</v>
          </cell>
          <cell r="B7" t="str">
            <v>Cash-Sandy Creek Chase Q Acct</v>
          </cell>
        </row>
        <row r="8">
          <cell r="A8">
            <v>100013</v>
          </cell>
          <cell r="B8" t="str">
            <v>West Dept Energy - BlackRock</v>
          </cell>
        </row>
        <row r="9">
          <cell r="A9">
            <v>100014</v>
          </cell>
          <cell r="B9" t="str">
            <v>Chase Control Acct-Associates</v>
          </cell>
        </row>
        <row r="10">
          <cell r="A10">
            <v>100015</v>
          </cell>
          <cell r="B10" t="str">
            <v>Chase Money Market Account</v>
          </cell>
        </row>
        <row r="11">
          <cell r="A11">
            <v>100016</v>
          </cell>
          <cell r="B11" t="str">
            <v>Chase Checking Account WOSE</v>
          </cell>
        </row>
        <row r="12">
          <cell r="A12">
            <v>100017</v>
          </cell>
          <cell r="B12" t="str">
            <v>Equity Advisors Q account</v>
          </cell>
        </row>
        <row r="13">
          <cell r="A13">
            <v>100018</v>
          </cell>
          <cell r="B13" t="str">
            <v>Equity Advisors II Q account</v>
          </cell>
        </row>
        <row r="14">
          <cell r="A14">
            <v>100019</v>
          </cell>
          <cell r="B14" t="str">
            <v>LSP Polaria Q-account</v>
          </cell>
        </row>
        <row r="15">
          <cell r="A15">
            <v>100020</v>
          </cell>
          <cell r="B15" t="str">
            <v>Chase Money Market Account #2</v>
          </cell>
        </row>
        <row r="16">
          <cell r="A16">
            <v>100021</v>
          </cell>
          <cell r="B16" t="str">
            <v>Chase Checking DLS Holding-old</v>
          </cell>
        </row>
        <row r="17">
          <cell r="A17">
            <v>100022</v>
          </cell>
          <cell r="B17" t="str">
            <v>Chase Checking DLS Holding-new</v>
          </cell>
        </row>
        <row r="18">
          <cell r="A18">
            <v>100023</v>
          </cell>
          <cell r="B18" t="str">
            <v>Checking LSP Serv Plum Pt.</v>
          </cell>
        </row>
        <row r="19">
          <cell r="A19">
            <v>100024</v>
          </cell>
          <cell r="B19" t="str">
            <v>Checking Plum Pt Energy Sta.</v>
          </cell>
        </row>
        <row r="20">
          <cell r="A20">
            <v>100025</v>
          </cell>
          <cell r="B20" t="str">
            <v>Chase Business CD</v>
          </cell>
        </row>
        <row r="21">
          <cell r="A21">
            <v>100029</v>
          </cell>
          <cell r="B21" t="str">
            <v>Checking Plum Pt. Energy Assoc</v>
          </cell>
        </row>
        <row r="22">
          <cell r="A22">
            <v>100030</v>
          </cell>
          <cell r="B22" t="str">
            <v>Chase Checking NY Luminus</v>
          </cell>
        </row>
        <row r="23">
          <cell r="A23">
            <v>100031</v>
          </cell>
          <cell r="B23" t="str">
            <v>PNC Checking LS Power, LLC</v>
          </cell>
        </row>
        <row r="24">
          <cell r="A24">
            <v>100032</v>
          </cell>
          <cell r="B24" t="str">
            <v>Chase Checking LS Powr Holding</v>
          </cell>
        </row>
        <row r="25">
          <cell r="A25">
            <v>100033</v>
          </cell>
          <cell r="B25" t="str">
            <v>Checking LSP Services, LLC</v>
          </cell>
        </row>
        <row r="26">
          <cell r="A26">
            <v>100034</v>
          </cell>
          <cell r="B26" t="str">
            <v>Chase Checking Polaris Energy</v>
          </cell>
        </row>
        <row r="27">
          <cell r="A27">
            <v>100035</v>
          </cell>
          <cell r="B27" t="str">
            <v>PNC Bank Checking Development</v>
          </cell>
        </row>
        <row r="28">
          <cell r="A28">
            <v>100036</v>
          </cell>
          <cell r="B28" t="str">
            <v>PNC Bank Checking Assoc.</v>
          </cell>
        </row>
        <row r="29">
          <cell r="A29">
            <v>100037</v>
          </cell>
          <cell r="B29" t="str">
            <v>Chase Checking LSP Serv TX</v>
          </cell>
        </row>
        <row r="30">
          <cell r="A30">
            <v>100038</v>
          </cell>
          <cell r="B30" t="str">
            <v>Chase Checking LSP Development</v>
          </cell>
        </row>
        <row r="31">
          <cell r="A31">
            <v>100039</v>
          </cell>
          <cell r="B31" t="str">
            <v>Chase Checking LSP Associates</v>
          </cell>
        </row>
        <row r="32">
          <cell r="A32">
            <v>100040</v>
          </cell>
          <cell r="B32" t="str">
            <v>BOA  Checking- MO</v>
          </cell>
        </row>
        <row r="33">
          <cell r="A33">
            <v>100041</v>
          </cell>
          <cell r="B33" t="str">
            <v>JPMorgan GPP Services Qacct</v>
          </cell>
        </row>
        <row r="34">
          <cell r="A34">
            <v>100042</v>
          </cell>
          <cell r="B34" t="str">
            <v>JPMorgan Credit Advisors I</v>
          </cell>
        </row>
        <row r="35">
          <cell r="A35">
            <v>100043</v>
          </cell>
          <cell r="B35" t="str">
            <v>JPM - Tiber Q01714007</v>
          </cell>
        </row>
        <row r="36">
          <cell r="A36">
            <v>100044</v>
          </cell>
          <cell r="B36" t="str">
            <v>JPM - Tiber 739191489</v>
          </cell>
        </row>
        <row r="37">
          <cell r="A37">
            <v>100045</v>
          </cell>
          <cell r="B37" t="str">
            <v>JP Morgan Edge Princ Adv</v>
          </cell>
        </row>
        <row r="38">
          <cell r="A38">
            <v>100046</v>
          </cell>
          <cell r="B38" t="str">
            <v>JP Morgan Edge Princ Part</v>
          </cell>
        </row>
        <row r="39">
          <cell r="A39">
            <v>100047</v>
          </cell>
          <cell r="B39" t="str">
            <v>JP Morgan Edge Princ Inv</v>
          </cell>
        </row>
        <row r="40">
          <cell r="A40">
            <v>100048</v>
          </cell>
          <cell r="B40" t="str">
            <v>JP Morgan Cross Texas Trans</v>
          </cell>
        </row>
        <row r="41">
          <cell r="A41">
            <v>100049</v>
          </cell>
          <cell r="B41" t="str">
            <v>JPM Debit Card</v>
          </cell>
        </row>
        <row r="42">
          <cell r="A42">
            <v>100050</v>
          </cell>
          <cell r="B42" t="str">
            <v>JP Morgan Edge Hosp Inv.</v>
          </cell>
        </row>
        <row r="43">
          <cell r="A43">
            <v>100051</v>
          </cell>
          <cell r="B43" t="str">
            <v>JP Morgan EA Hotel Inv</v>
          </cell>
        </row>
        <row r="44">
          <cell r="A44">
            <v>100052</v>
          </cell>
          <cell r="B44" t="str">
            <v>JP Morgan Tuscan HoldCo</v>
          </cell>
        </row>
        <row r="45">
          <cell r="A45">
            <v>100053</v>
          </cell>
          <cell r="B45" t="str">
            <v>JP Morgan Tuscan Ownership    </v>
          </cell>
        </row>
        <row r="46">
          <cell r="A46">
            <v>100054</v>
          </cell>
          <cell r="B46" t="str">
            <v>JP Morgan Edge Res Inv</v>
          </cell>
        </row>
        <row r="47">
          <cell r="A47">
            <v>100055</v>
          </cell>
          <cell r="B47" t="str">
            <v>JP Morgan Edge Residential Dan</v>
          </cell>
        </row>
        <row r="48">
          <cell r="A48">
            <v>100056</v>
          </cell>
          <cell r="B48" t="str">
            <v>JP Morgan Edge Res Danada</v>
          </cell>
        </row>
        <row r="49">
          <cell r="A49">
            <v>100057</v>
          </cell>
          <cell r="B49" t="str">
            <v>JPM - Tiber Q83477002</v>
          </cell>
        </row>
        <row r="50">
          <cell r="A50">
            <v>100058</v>
          </cell>
          <cell r="B50" t="str">
            <v>JPM - Tiber 811144427</v>
          </cell>
        </row>
        <row r="51">
          <cell r="A51">
            <v>100059</v>
          </cell>
          <cell r="B51" t="str">
            <v>JPM Aterian Inv Part</v>
          </cell>
        </row>
        <row r="52">
          <cell r="A52">
            <v>100060</v>
          </cell>
          <cell r="B52" t="str">
            <v>JPM Aterian Inv Part Adv</v>
          </cell>
        </row>
        <row r="53">
          <cell r="A53">
            <v>100061</v>
          </cell>
          <cell r="B53" t="str">
            <v>JPM Aterian Distressed Opportu</v>
          </cell>
        </row>
        <row r="54">
          <cell r="A54">
            <v>100062</v>
          </cell>
          <cell r="B54" t="str">
            <v>JPM Enright Capital</v>
          </cell>
        </row>
        <row r="55">
          <cell r="A55">
            <v>100063</v>
          </cell>
          <cell r="B55" t="str">
            <v>JPM Edge Residential Chastain</v>
          </cell>
        </row>
        <row r="56">
          <cell r="A56">
            <v>100064</v>
          </cell>
          <cell r="B56" t="str">
            <v>Goldman Sachs-LSP Assoc., LP</v>
          </cell>
        </row>
        <row r="57">
          <cell r="A57">
            <v>100065</v>
          </cell>
          <cell r="B57" t="str">
            <v>JPM Tuscan Ownership-Clearing</v>
          </cell>
        </row>
        <row r="58">
          <cell r="A58">
            <v>100066</v>
          </cell>
          <cell r="B58" t="str">
            <v>JPM Tuscan Ownership-Repair</v>
          </cell>
        </row>
        <row r="59">
          <cell r="A59">
            <v>100067</v>
          </cell>
          <cell r="B59" t="str">
            <v>JPM Tuscan Ownership-Restrictd</v>
          </cell>
        </row>
        <row r="60">
          <cell r="A60">
            <v>100068</v>
          </cell>
          <cell r="B60" t="str">
            <v>JPM Tuscan Ownership-Tax&amp;Ins</v>
          </cell>
        </row>
        <row r="61">
          <cell r="A61">
            <v>100069</v>
          </cell>
          <cell r="B61" t="str">
            <v>JPM Tuscan Ownership-FF&amp;E</v>
          </cell>
        </row>
        <row r="62">
          <cell r="A62">
            <v>100070</v>
          </cell>
          <cell r="B62" t="str">
            <v>JPM Edge Residential 7 Bridges</v>
          </cell>
        </row>
        <row r="63">
          <cell r="A63">
            <v>100071</v>
          </cell>
          <cell r="B63" t="str">
            <v>JPM Edge Greensboro</v>
          </cell>
        </row>
        <row r="64">
          <cell r="A64">
            <v>100072</v>
          </cell>
          <cell r="B64" t="str">
            <v>JPM EP Greensboro</v>
          </cell>
        </row>
        <row r="65">
          <cell r="A65">
            <v>100073</v>
          </cell>
          <cell r="B65" t="str">
            <v>JPM Riverside D/E/P</v>
          </cell>
        </row>
        <row r="66">
          <cell r="A66">
            <v>100074</v>
          </cell>
          <cell r="B66" t="str">
            <v>JPM Edge Land Investments</v>
          </cell>
        </row>
        <row r="67">
          <cell r="A67">
            <v>100075</v>
          </cell>
          <cell r="B67" t="str">
            <v>JPM Playa 2 D/E/P</v>
          </cell>
        </row>
        <row r="68">
          <cell r="A68">
            <v>100076</v>
          </cell>
          <cell r="B68" t="str">
            <v>JPM – Tiber MMIA 2950511838</v>
          </cell>
        </row>
        <row r="69">
          <cell r="A69">
            <v>100077</v>
          </cell>
          <cell r="B69" t="str">
            <v>JPM Edge Vista I</v>
          </cell>
        </row>
        <row r="70">
          <cell r="A70">
            <v>100078</v>
          </cell>
          <cell r="B70" t="str">
            <v>JPM Edge Vista II</v>
          </cell>
        </row>
        <row r="71">
          <cell r="A71">
            <v>100079</v>
          </cell>
          <cell r="B71" t="str">
            <v>JPM Edge Tampa, LLC</v>
          </cell>
        </row>
        <row r="72">
          <cell r="A72">
            <v>100080</v>
          </cell>
          <cell r="B72" t="str">
            <v>JPM EP Tampa, LLC</v>
          </cell>
        </row>
        <row r="73">
          <cell r="A73">
            <v>100081</v>
          </cell>
          <cell r="B73" t="str">
            <v>JPM Tuscan Inn Services</v>
          </cell>
        </row>
        <row r="74">
          <cell r="A74">
            <v>100082</v>
          </cell>
          <cell r="B74" t="str">
            <v>JPM- Edge Occupied Eastern I</v>
          </cell>
        </row>
        <row r="75">
          <cell r="A75">
            <v>100083</v>
          </cell>
          <cell r="B75" t="str">
            <v>JPM- Edge Occupied Eastern II</v>
          </cell>
        </row>
        <row r="76">
          <cell r="A76">
            <v>100084</v>
          </cell>
          <cell r="B76" t="str">
            <v>JPM- Edge Mall Inv I</v>
          </cell>
        </row>
        <row r="77">
          <cell r="A77">
            <v>100085</v>
          </cell>
          <cell r="B77" t="str">
            <v>JPM-TNT</v>
          </cell>
        </row>
        <row r="78">
          <cell r="A78">
            <v>100086</v>
          </cell>
          <cell r="B78" t="str">
            <v>JPM-TNT Holdings</v>
          </cell>
        </row>
        <row r="79">
          <cell r="A79">
            <v>100100</v>
          </cell>
          <cell r="B79" t="str">
            <v>Investment in Commercial Paper</v>
          </cell>
        </row>
        <row r="80">
          <cell r="A80">
            <v>101010</v>
          </cell>
          <cell r="B80" t="str">
            <v>Cash  -  Other</v>
          </cell>
        </row>
        <row r="81">
          <cell r="A81">
            <v>103010</v>
          </cell>
          <cell r="B81" t="str">
            <v>Services Project Account</v>
          </cell>
        </row>
        <row r="82">
          <cell r="A82">
            <v>103012</v>
          </cell>
          <cell r="B82" t="str">
            <v>Services UPRR Project Account</v>
          </cell>
        </row>
        <row r="83">
          <cell r="A83">
            <v>103015</v>
          </cell>
          <cell r="B83" t="str">
            <v>Services Operating Account</v>
          </cell>
        </row>
        <row r="84">
          <cell r="A84">
            <v>103020</v>
          </cell>
          <cell r="B84" t="str">
            <v>Construction Discretionary</v>
          </cell>
        </row>
        <row r="85">
          <cell r="A85">
            <v>103025</v>
          </cell>
          <cell r="B85" t="str">
            <v>Construction Account</v>
          </cell>
        </row>
        <row r="86">
          <cell r="A86">
            <v>103030</v>
          </cell>
          <cell r="B86" t="str">
            <v>Revenue Account</v>
          </cell>
        </row>
        <row r="87">
          <cell r="A87">
            <v>103035</v>
          </cell>
          <cell r="B87" t="str">
            <v>Operation and Maintenance Acco</v>
          </cell>
        </row>
        <row r="88">
          <cell r="A88">
            <v>103040</v>
          </cell>
          <cell r="B88" t="str">
            <v>Interest Payment Account</v>
          </cell>
        </row>
        <row r="89">
          <cell r="A89">
            <v>103045</v>
          </cell>
          <cell r="B89" t="str">
            <v>Distributions</v>
          </cell>
        </row>
        <row r="90">
          <cell r="A90">
            <v>103050</v>
          </cell>
          <cell r="B90" t="str">
            <v>Principal Payment Account</v>
          </cell>
        </row>
        <row r="91">
          <cell r="A91">
            <v>103055</v>
          </cell>
          <cell r="B91" t="str">
            <v>Debt Service Reserve  Account</v>
          </cell>
        </row>
        <row r="92">
          <cell r="A92">
            <v>103060</v>
          </cell>
          <cell r="B92" t="str">
            <v>Redemption  Account</v>
          </cell>
        </row>
        <row r="93">
          <cell r="A93">
            <v>103065</v>
          </cell>
          <cell r="B93" t="str">
            <v>Loss Proceeds  Account</v>
          </cell>
        </row>
        <row r="94">
          <cell r="A94">
            <v>103070</v>
          </cell>
          <cell r="B94" t="str">
            <v>Prepayment  Account</v>
          </cell>
        </row>
        <row r="95">
          <cell r="A95">
            <v>103075</v>
          </cell>
          <cell r="B95" t="str">
            <v>Excess Cash Flow  Suspense Acc</v>
          </cell>
        </row>
        <row r="96">
          <cell r="A96">
            <v>103080</v>
          </cell>
          <cell r="B96" t="str">
            <v>Tax-Exempt Bond Proceeds Sub-</v>
          </cell>
        </row>
        <row r="97">
          <cell r="A97">
            <v>103085</v>
          </cell>
          <cell r="B97" t="str">
            <v>Asset Sales Proceed Sub- Accou</v>
          </cell>
        </row>
        <row r="98">
          <cell r="A98">
            <v>103100</v>
          </cell>
          <cell r="B98" t="str">
            <v>TaxExempt07-Project Fund</v>
          </cell>
        </row>
        <row r="99">
          <cell r="A99">
            <v>103105</v>
          </cell>
          <cell r="B99" t="str">
            <v>TaxExempt07-Cost of Issuance F</v>
          </cell>
        </row>
        <row r="100">
          <cell r="A100">
            <v>103110</v>
          </cell>
          <cell r="B100" t="str">
            <v>TaxExempt07-Bond Fund</v>
          </cell>
        </row>
        <row r="101">
          <cell r="A101">
            <v>103115</v>
          </cell>
          <cell r="B101" t="str">
            <v>TaxExempt07-Rebate Fund</v>
          </cell>
        </row>
        <row r="102">
          <cell r="A102">
            <v>103120</v>
          </cell>
          <cell r="B102" t="str">
            <v>TaxExempt07-Bond Fund-LOC</v>
          </cell>
        </row>
        <row r="103">
          <cell r="A103">
            <v>103125</v>
          </cell>
          <cell r="B103" t="str">
            <v>TaxExempt07-Bond Fund-INTEREST</v>
          </cell>
        </row>
        <row r="104">
          <cell r="A104">
            <v>103130</v>
          </cell>
          <cell r="B104" t="str">
            <v>TaxExempt07-Fund-PRINCIPLE</v>
          </cell>
        </row>
        <row r="105">
          <cell r="A105">
            <v>103135</v>
          </cell>
          <cell r="B105" t="str">
            <v>TaxExempt08-Project Fund</v>
          </cell>
        </row>
        <row r="106">
          <cell r="A106">
            <v>103140</v>
          </cell>
          <cell r="B106" t="str">
            <v>TaxExempt08-Cost of Issuance F</v>
          </cell>
        </row>
        <row r="107">
          <cell r="A107">
            <v>103145</v>
          </cell>
          <cell r="B107" t="str">
            <v>TaxExempt08-Bond Fund</v>
          </cell>
        </row>
        <row r="108">
          <cell r="A108">
            <v>103150</v>
          </cell>
          <cell r="B108" t="str">
            <v>TaxExempt08-Rebate Fund</v>
          </cell>
        </row>
        <row r="109">
          <cell r="A109">
            <v>103155</v>
          </cell>
          <cell r="B109" t="str">
            <v>TaxExempt08-Bond Fund- LOC</v>
          </cell>
        </row>
        <row r="110">
          <cell r="A110">
            <v>103160</v>
          </cell>
          <cell r="B110" t="str">
            <v>TaxExempt08-Bond Fund- INTERES</v>
          </cell>
        </row>
        <row r="111">
          <cell r="A111">
            <v>103165</v>
          </cell>
          <cell r="B111" t="str">
            <v>TaxExempt08-Bond Fund- PRINCIP</v>
          </cell>
        </row>
        <row r="112">
          <cell r="A112">
            <v>103170</v>
          </cell>
          <cell r="B112" t="str">
            <v>TaxExempt-SCEA In Favor Credit</v>
          </cell>
        </row>
        <row r="113">
          <cell r="A113">
            <v>104010</v>
          </cell>
          <cell r="B113" t="str">
            <v>Chase Checking - LSP Equipment</v>
          </cell>
        </row>
        <row r="114">
          <cell r="A114">
            <v>105010</v>
          </cell>
          <cell r="B114" t="str">
            <v>Construction Account</v>
          </cell>
        </row>
        <row r="115">
          <cell r="A115">
            <v>105016</v>
          </cell>
          <cell r="B115" t="str">
            <v>Construction Discretionary</v>
          </cell>
        </row>
        <row r="116">
          <cell r="A116">
            <v>105019</v>
          </cell>
          <cell r="B116" t="str">
            <v>Tax-Exempt Bond Proceeds Acct</v>
          </cell>
        </row>
        <row r="117">
          <cell r="A117">
            <v>105020</v>
          </cell>
          <cell r="B117" t="str">
            <v>Revenue Account</v>
          </cell>
        </row>
        <row r="118">
          <cell r="A118">
            <v>105025</v>
          </cell>
          <cell r="B118" t="str">
            <v>Regions Bond Account 819359027</v>
          </cell>
        </row>
        <row r="119">
          <cell r="A119">
            <v>105026</v>
          </cell>
          <cell r="B119" t="str">
            <v>Regions Taxable Bond</v>
          </cell>
        </row>
        <row r="120">
          <cell r="A120">
            <v>105030</v>
          </cell>
          <cell r="B120" t="str">
            <v>O&amp;M Account</v>
          </cell>
        </row>
        <row r="121">
          <cell r="A121">
            <v>105035</v>
          </cell>
          <cell r="B121" t="str">
            <v>JPM O&amp;M Discretionary subacct</v>
          </cell>
        </row>
        <row r="122">
          <cell r="A122">
            <v>105040</v>
          </cell>
          <cell r="B122" t="str">
            <v>Debt Payment Account</v>
          </cell>
        </row>
        <row r="123">
          <cell r="A123">
            <v>105041</v>
          </cell>
          <cell r="B123" t="str">
            <v>Interest Payment Account</v>
          </cell>
        </row>
        <row r="124">
          <cell r="A124">
            <v>105050</v>
          </cell>
          <cell r="B124" t="str">
            <v>Debt Service Reserve Account</v>
          </cell>
        </row>
        <row r="125">
          <cell r="A125">
            <v>105060</v>
          </cell>
          <cell r="B125" t="str">
            <v>Distribution Account</v>
          </cell>
        </row>
        <row r="126">
          <cell r="A126">
            <v>105070</v>
          </cell>
          <cell r="B126" t="str">
            <v>Loss Proceeds Account</v>
          </cell>
        </row>
        <row r="127">
          <cell r="A127">
            <v>105075</v>
          </cell>
          <cell r="B127" t="str">
            <v>Asset Proceeds Account</v>
          </cell>
        </row>
        <row r="128">
          <cell r="A128">
            <v>105080</v>
          </cell>
          <cell r="B128" t="str">
            <v>Prepayment Account</v>
          </cell>
        </row>
        <row r="129">
          <cell r="A129">
            <v>105090</v>
          </cell>
          <cell r="B129" t="str">
            <v>Major Maintenance Reserve Acct</v>
          </cell>
        </row>
        <row r="130">
          <cell r="A130">
            <v>105095</v>
          </cell>
          <cell r="B130" t="str">
            <v>Escrow Account</v>
          </cell>
        </row>
        <row r="131">
          <cell r="A131">
            <v>106000</v>
          </cell>
          <cell r="B131" t="str">
            <v>Investments</v>
          </cell>
        </row>
        <row r="132">
          <cell r="A132">
            <v>110000</v>
          </cell>
          <cell r="B132" t="str">
            <v>Accounts Receivable - Trade</v>
          </cell>
        </row>
        <row r="133">
          <cell r="A133">
            <v>110005</v>
          </cell>
          <cell r="B133" t="str">
            <v>Account Receivable - Rent</v>
          </cell>
        </row>
        <row r="134">
          <cell r="A134">
            <v>110010</v>
          </cell>
          <cell r="B134" t="str">
            <v>AR-Project Participants</v>
          </cell>
        </row>
        <row r="135">
          <cell r="A135">
            <v>110016</v>
          </cell>
          <cell r="B135" t="str">
            <v>AR - Asset Purchase</v>
          </cell>
        </row>
        <row r="136">
          <cell r="A136">
            <v>110020</v>
          </cell>
          <cell r="B136" t="str">
            <v>AR-NRG Energy, Inc.</v>
          </cell>
        </row>
        <row r="137">
          <cell r="A137">
            <v>110025</v>
          </cell>
          <cell r="B137" t="str">
            <v>AR- Luminus L.P.</v>
          </cell>
        </row>
        <row r="138">
          <cell r="A138">
            <v>110030</v>
          </cell>
          <cell r="B138" t="str">
            <v>AR- Luminis LTD</v>
          </cell>
        </row>
        <row r="139">
          <cell r="A139">
            <v>110031</v>
          </cell>
          <cell r="B139" t="str">
            <v>AR-Luminus II LTD</v>
          </cell>
        </row>
        <row r="140">
          <cell r="A140">
            <v>110035</v>
          </cell>
          <cell r="B140" t="str">
            <v>AR - MASTER</v>
          </cell>
        </row>
        <row r="141">
          <cell r="A141">
            <v>110040</v>
          </cell>
          <cell r="B141" t="str">
            <v>AR- Luminus QP</v>
          </cell>
        </row>
        <row r="142">
          <cell r="A142">
            <v>110045</v>
          </cell>
          <cell r="B142" t="str">
            <v>AR-Luminus Assets</v>
          </cell>
        </row>
        <row r="143">
          <cell r="A143">
            <v>110050</v>
          </cell>
          <cell r="B143" t="str">
            <v>AR-Tiber</v>
          </cell>
        </row>
        <row r="144">
          <cell r="A144">
            <v>110055</v>
          </cell>
          <cell r="B144" t="str">
            <v>AR-Luminus ETD II</v>
          </cell>
        </row>
        <row r="145">
          <cell r="A145">
            <v>110056</v>
          </cell>
          <cell r="B145" t="str">
            <v>AR-LSP Equity</v>
          </cell>
        </row>
        <row r="146">
          <cell r="A146">
            <v>110057</v>
          </cell>
          <cell r="B146" t="str">
            <v>AR-Luminus</v>
          </cell>
        </row>
        <row r="147">
          <cell r="A147">
            <v>110060</v>
          </cell>
          <cell r="B147" t="str">
            <v>AR-Kendall</v>
          </cell>
        </row>
        <row r="148">
          <cell r="A148">
            <v>110065</v>
          </cell>
          <cell r="B148" t="str">
            <v>AR-Main II</v>
          </cell>
        </row>
        <row r="149">
          <cell r="A149">
            <v>110066</v>
          </cell>
          <cell r="B149" t="str">
            <v>AR-Pie II</v>
          </cell>
        </row>
        <row r="150">
          <cell r="A150">
            <v>110067</v>
          </cell>
          <cell r="B150" t="str">
            <v>AR - Project Receivables</v>
          </cell>
        </row>
        <row r="151">
          <cell r="A151">
            <v>110070</v>
          </cell>
          <cell r="B151" t="str">
            <v>Allowance for Doubtful Accts</v>
          </cell>
        </row>
        <row r="152">
          <cell r="A152">
            <v>110080</v>
          </cell>
          <cell r="B152" t="str">
            <v>Tax Refund Receivable</v>
          </cell>
        </row>
        <row r="153">
          <cell r="A153">
            <v>110090</v>
          </cell>
          <cell r="B153" t="str">
            <v>Miscellaneous Receivables</v>
          </cell>
        </row>
        <row r="154">
          <cell r="A154">
            <v>110091</v>
          </cell>
          <cell r="B154" t="str">
            <v>Miscellaneous Receivables-NVE</v>
          </cell>
        </row>
        <row r="155">
          <cell r="A155">
            <v>110110</v>
          </cell>
          <cell r="B155" t="str">
            <v>Interest rec - Custodial Acct</v>
          </cell>
        </row>
        <row r="156">
          <cell r="A156">
            <v>110120</v>
          </cell>
          <cell r="B156" t="str">
            <v>Interest Rec - Money Mrkt Acct</v>
          </cell>
        </row>
        <row r="157">
          <cell r="A157">
            <v>110130</v>
          </cell>
          <cell r="B157" t="str">
            <v>Interest Rec - Deposits</v>
          </cell>
        </row>
        <row r="158">
          <cell r="A158">
            <v>110140</v>
          </cell>
          <cell r="B158" t="str">
            <v>Interest Receivable - Swaps</v>
          </cell>
        </row>
        <row r="159">
          <cell r="A159">
            <v>110150</v>
          </cell>
          <cell r="B159" t="str">
            <v>Bond Interest Receivable</v>
          </cell>
        </row>
        <row r="160">
          <cell r="A160">
            <v>110200</v>
          </cell>
          <cell r="B160" t="str">
            <v>Accounts receivable, affiliate</v>
          </cell>
        </row>
        <row r="161">
          <cell r="A161">
            <v>110201</v>
          </cell>
          <cell r="B161" t="str">
            <v>Due from LS Power Assoc., L.P.</v>
          </cell>
        </row>
        <row r="162">
          <cell r="A162">
            <v>110202</v>
          </cell>
          <cell r="B162" t="str">
            <v>Due from LS Power Devel., LLC</v>
          </cell>
        </row>
        <row r="163">
          <cell r="A163">
            <v>110203</v>
          </cell>
          <cell r="B163" t="str">
            <v>Due from LS Power Holding, LLC</v>
          </cell>
        </row>
        <row r="164">
          <cell r="A164">
            <v>110204</v>
          </cell>
          <cell r="B164" t="str">
            <v>Due from LS Power, LLC</v>
          </cell>
        </row>
        <row r="165">
          <cell r="A165">
            <v>110205</v>
          </cell>
          <cell r="B165" t="str">
            <v>Due from Luminus Mmgt, LLC</v>
          </cell>
        </row>
        <row r="166">
          <cell r="A166">
            <v>110206</v>
          </cell>
          <cell r="B166" t="str">
            <v>Due from Polaris Energy GP,LLC</v>
          </cell>
        </row>
        <row r="167">
          <cell r="A167">
            <v>110207</v>
          </cell>
          <cell r="B167" t="str">
            <v>Due from Luminus Engy Prtrs,LP</v>
          </cell>
        </row>
        <row r="168">
          <cell r="A168">
            <v>110208</v>
          </cell>
          <cell r="B168" t="str">
            <v>Due from LSP Services, LLC</v>
          </cell>
        </row>
        <row r="169">
          <cell r="A169">
            <v>110209</v>
          </cell>
          <cell r="B169" t="str">
            <v>Due from 5 Fork Engy Assoc,LLC</v>
          </cell>
        </row>
        <row r="170">
          <cell r="A170">
            <v>110210</v>
          </cell>
          <cell r="B170" t="str">
            <v>Due from Topaz Engy Assoc, LLC</v>
          </cell>
        </row>
        <row r="171">
          <cell r="A171">
            <v>110211</v>
          </cell>
          <cell r="B171" t="str">
            <v>Due from Elk Run Engy Assoc, L</v>
          </cell>
        </row>
        <row r="172">
          <cell r="A172">
            <v>110212</v>
          </cell>
          <cell r="B172" t="str">
            <v>Due from Riverside Engy  , LLC</v>
          </cell>
        </row>
        <row r="173">
          <cell r="A173">
            <v>110213</v>
          </cell>
          <cell r="B173" t="str">
            <v>Due from Plum Point Engy, LLC</v>
          </cell>
        </row>
        <row r="174">
          <cell r="A174">
            <v>110214</v>
          </cell>
          <cell r="B174" t="str">
            <v>Due from Moss Point Engy, LLC</v>
          </cell>
        </row>
        <row r="175">
          <cell r="A175">
            <v>110215</v>
          </cell>
          <cell r="B175" t="str">
            <v>Due from Longleaf Engy  , LLC</v>
          </cell>
        </row>
        <row r="176">
          <cell r="A176">
            <v>110216</v>
          </cell>
          <cell r="B176" t="str">
            <v>Due from Tyler Cnty Engy, LLC</v>
          </cell>
        </row>
        <row r="177">
          <cell r="A177">
            <v>110217</v>
          </cell>
          <cell r="B177" t="str">
            <v>Due from Hunter Creek Engy,LLC</v>
          </cell>
        </row>
        <row r="178">
          <cell r="A178">
            <v>110218</v>
          </cell>
          <cell r="B178" t="str">
            <v>Due from Keeney Creek Engy,LLC</v>
          </cell>
        </row>
        <row r="179">
          <cell r="A179">
            <v>110219</v>
          </cell>
          <cell r="B179" t="str">
            <v>Due from Sandy Creek Engy,LP</v>
          </cell>
        </row>
        <row r="180">
          <cell r="A180">
            <v>110220</v>
          </cell>
          <cell r="B180" t="str">
            <v>Due from Sandy Crk Engy GP,Inc</v>
          </cell>
        </row>
        <row r="181">
          <cell r="A181">
            <v>110221</v>
          </cell>
          <cell r="B181" t="str">
            <v>Due from Coyote Engy Assoc, LP</v>
          </cell>
        </row>
        <row r="182">
          <cell r="A182">
            <v>110222</v>
          </cell>
          <cell r="B182" t="str">
            <v>Due from Coyote Engy, LLC</v>
          </cell>
        </row>
        <row r="183">
          <cell r="A183">
            <v>110223</v>
          </cell>
          <cell r="B183" t="str">
            <v>Due from Coyote Engy GP, Inc.</v>
          </cell>
        </row>
        <row r="184">
          <cell r="A184">
            <v>110224</v>
          </cell>
          <cell r="B184" t="str">
            <v>Due from Vega</v>
          </cell>
        </row>
        <row r="185">
          <cell r="A185">
            <v>110225</v>
          </cell>
          <cell r="B185" t="str">
            <v>Due from White Pine Energy</v>
          </cell>
        </row>
        <row r="186">
          <cell r="A186">
            <v>110226</v>
          </cell>
          <cell r="B186" t="str">
            <v>Due from PYXIS Energy, LLC</v>
          </cell>
        </row>
        <row r="187">
          <cell r="A187">
            <v>110227</v>
          </cell>
          <cell r="B187" t="str">
            <v>Due from LSP NH</v>
          </cell>
        </row>
        <row r="188">
          <cell r="A188">
            <v>110228</v>
          </cell>
          <cell r="B188" t="str">
            <v>Due from LSP Equity Part, LP</v>
          </cell>
        </row>
        <row r="189">
          <cell r="A189">
            <v>110229</v>
          </cell>
          <cell r="B189" t="str">
            <v>Due from LSP Kendall Holdings</v>
          </cell>
        </row>
        <row r="190">
          <cell r="A190">
            <v>110230</v>
          </cell>
          <cell r="B190" t="str">
            <v>Due from LSP Equipment, LLC</v>
          </cell>
        </row>
        <row r="191">
          <cell r="A191">
            <v>110231</v>
          </cell>
          <cell r="B191" t="str">
            <v>Due from LSP Kendall Energy</v>
          </cell>
        </row>
        <row r="192">
          <cell r="A192">
            <v>110232</v>
          </cell>
          <cell r="B192" t="str">
            <v>Due from LSP Services Kendall</v>
          </cell>
        </row>
        <row r="193">
          <cell r="A193">
            <v>110233</v>
          </cell>
          <cell r="B193" t="str">
            <v>Due from Luminus Asset Partner</v>
          </cell>
        </row>
        <row r="194">
          <cell r="A194">
            <v>110234</v>
          </cell>
          <cell r="B194" t="str">
            <v>Due from LS Power Partners, LP</v>
          </cell>
        </row>
        <row r="195">
          <cell r="A195">
            <v>110235</v>
          </cell>
          <cell r="B195" t="str">
            <v>Due from LSP Equity Part, PIE</v>
          </cell>
        </row>
        <row r="196">
          <cell r="A196">
            <v>110236</v>
          </cell>
          <cell r="B196" t="str">
            <v>Due from LSP Serv Plum Point</v>
          </cell>
        </row>
        <row r="197">
          <cell r="A197">
            <v>110237</v>
          </cell>
          <cell r="B197" t="str">
            <v>Due from PPEA Holding Co</v>
          </cell>
        </row>
        <row r="198">
          <cell r="A198">
            <v>110238</v>
          </cell>
          <cell r="B198" t="str">
            <v>Due from LSP Plum, LLC</v>
          </cell>
        </row>
        <row r="199">
          <cell r="A199">
            <v>110239</v>
          </cell>
          <cell r="B199" t="str">
            <v>Due from LSP Plum Pt Holding</v>
          </cell>
        </row>
        <row r="200">
          <cell r="A200">
            <v>110240</v>
          </cell>
          <cell r="B200" t="str">
            <v>Due from LSP Equity Advisor II</v>
          </cell>
        </row>
        <row r="201">
          <cell r="A201">
            <v>110241</v>
          </cell>
          <cell r="B201" t="str">
            <v>Due to/from LSP Eq Partner II</v>
          </cell>
        </row>
        <row r="202">
          <cell r="A202">
            <v>110242</v>
          </cell>
          <cell r="B202" t="str">
            <v>Due to/from LSP Eq Part Pie II</v>
          </cell>
        </row>
        <row r="203">
          <cell r="A203">
            <v>110243</v>
          </cell>
          <cell r="B203" t="str">
            <v>Due to/from LSP Cal EB II</v>
          </cell>
        </row>
        <row r="204">
          <cell r="A204">
            <v>110244</v>
          </cell>
          <cell r="B204" t="str">
            <v>Due from LSP Services DLS</v>
          </cell>
        </row>
        <row r="205">
          <cell r="A205">
            <v>110245</v>
          </cell>
          <cell r="B205" t="str">
            <v>Due from DLS Power Develop Co</v>
          </cell>
        </row>
        <row r="206">
          <cell r="A206">
            <v>110246</v>
          </cell>
          <cell r="B206" t="str">
            <v>Due from DLS Power Holdings</v>
          </cell>
        </row>
        <row r="207">
          <cell r="A207">
            <v>110247</v>
          </cell>
          <cell r="B207" t="str">
            <v>Due from LSP Serv TX</v>
          </cell>
        </row>
        <row r="208">
          <cell r="A208">
            <v>110248</v>
          </cell>
          <cell r="B208" t="str">
            <v>Due from LSP Penn Holding I</v>
          </cell>
        </row>
        <row r="209">
          <cell r="A209">
            <v>110249</v>
          </cell>
          <cell r="B209" t="str">
            <v>Due from LSP Penn Holding II</v>
          </cell>
        </row>
        <row r="210">
          <cell r="A210">
            <v>110250</v>
          </cell>
          <cell r="B210" t="str">
            <v>Due from LS PEP, LP</v>
          </cell>
        </row>
        <row r="211">
          <cell r="A211">
            <v>110251</v>
          </cell>
          <cell r="B211" t="str">
            <v>Due from LS PIE II</v>
          </cell>
        </row>
        <row r="212">
          <cell r="A212">
            <v>110252</v>
          </cell>
          <cell r="B212" t="str">
            <v>Due to/from Sandy Creek Serv</v>
          </cell>
        </row>
        <row r="213">
          <cell r="A213">
            <v>110253</v>
          </cell>
          <cell r="B213" t="str">
            <v>Due to/from LSP SC Services</v>
          </cell>
        </row>
        <row r="214">
          <cell r="A214">
            <v>110254</v>
          </cell>
          <cell r="B214" t="str">
            <v>Due to/from Sandy Creek Hldg</v>
          </cell>
        </row>
        <row r="215">
          <cell r="A215">
            <v>110255</v>
          </cell>
          <cell r="B215" t="str">
            <v>Due to/from LSP SC Mgmt Co</v>
          </cell>
        </row>
        <row r="216">
          <cell r="A216">
            <v>110256</v>
          </cell>
          <cell r="B216" t="str">
            <v>Due from(to) Edge Princ Adv</v>
          </cell>
        </row>
        <row r="217">
          <cell r="A217">
            <v>110257</v>
          </cell>
          <cell r="B217" t="str">
            <v>Due from(to) SC Int Holdings</v>
          </cell>
        </row>
        <row r="218">
          <cell r="A218">
            <v>110258</v>
          </cell>
          <cell r="B218" t="str">
            <v>Due to/from Mid-Michigan Ener</v>
          </cell>
        </row>
        <row r="219">
          <cell r="A219">
            <v>110259</v>
          </cell>
          <cell r="B219" t="str">
            <v>Due to/from Aterian Advisors</v>
          </cell>
        </row>
        <row r="220">
          <cell r="A220">
            <v>110260</v>
          </cell>
          <cell r="B220" t="str">
            <v>Due to/from LS Power Part II</v>
          </cell>
        </row>
        <row r="221">
          <cell r="A221">
            <v>110301</v>
          </cell>
          <cell r="B221" t="str">
            <v>Due from Employees</v>
          </cell>
        </row>
        <row r="222">
          <cell r="A222">
            <v>110305</v>
          </cell>
          <cell r="B222" t="str">
            <v>Due from LSP Equit Advisor</v>
          </cell>
        </row>
        <row r="223">
          <cell r="A223">
            <v>110306</v>
          </cell>
          <cell r="B223" t="str">
            <v>Due to/from LSP SC Member Co</v>
          </cell>
        </row>
        <row r="224">
          <cell r="A224">
            <v>110307</v>
          </cell>
          <cell r="B224" t="str">
            <v>Due to/from LSP SC Reo, LLC</v>
          </cell>
        </row>
        <row r="225">
          <cell r="A225">
            <v>110308</v>
          </cell>
          <cell r="B225" t="str">
            <v>Due to/from LSP SC Holding LLC</v>
          </cell>
        </row>
        <row r="226">
          <cell r="A226">
            <v>110309</v>
          </cell>
          <cell r="B226" t="str">
            <v>Due to/from Luminus Cap Partnr</v>
          </cell>
        </row>
        <row r="227">
          <cell r="A227">
            <v>110310</v>
          </cell>
          <cell r="B227" t="str">
            <v>Due from Luminus - 401K</v>
          </cell>
        </row>
        <row r="228">
          <cell r="A228">
            <v>110311</v>
          </cell>
          <cell r="B228" t="str">
            <v>Due to/from Lum Cr Oppt I</v>
          </cell>
        </row>
        <row r="229">
          <cell r="A229">
            <v>110312</v>
          </cell>
          <cell r="B229" t="str">
            <v>Due to/from Lum Cr Oppt PIE I</v>
          </cell>
        </row>
        <row r="230">
          <cell r="A230">
            <v>110313</v>
          </cell>
          <cell r="B230" t="str">
            <v>Due from Related Fund</v>
          </cell>
        </row>
        <row r="231">
          <cell r="A231">
            <v>110314</v>
          </cell>
          <cell r="B231" t="str">
            <v>Due to/from GPP Services</v>
          </cell>
        </row>
        <row r="232">
          <cell r="A232">
            <v>110315</v>
          </cell>
          <cell r="B232" t="str">
            <v>Due to/from Lum Cr Partners</v>
          </cell>
        </row>
        <row r="233">
          <cell r="A233">
            <v>110316</v>
          </cell>
          <cell r="B233" t="str">
            <v>Due to/from LSP Credit Adisor1</v>
          </cell>
        </row>
        <row r="234">
          <cell r="A234">
            <v>110317</v>
          </cell>
          <cell r="B234" t="str">
            <v>Due to/from Luminus Credit II</v>
          </cell>
        </row>
        <row r="235">
          <cell r="A235">
            <v>110318</v>
          </cell>
          <cell r="B235" t="str">
            <v>Due to/from Luminus Credit I</v>
          </cell>
        </row>
        <row r="236">
          <cell r="A236">
            <v>110319</v>
          </cell>
          <cell r="B236" t="str">
            <v>Due to/from Luminus Cr Part II</v>
          </cell>
        </row>
        <row r="237">
          <cell r="A237">
            <v>110320</v>
          </cell>
          <cell r="B237" t="str">
            <v>Due From Luminus Investment Ad</v>
          </cell>
        </row>
        <row r="238">
          <cell r="A238">
            <v>110321</v>
          </cell>
          <cell r="B238" t="str">
            <v>Due from Trindle Capital</v>
          </cell>
        </row>
        <row r="239">
          <cell r="A239">
            <v>110322</v>
          </cell>
          <cell r="B239" t="str">
            <v>Due from ARA Partners GP, LLC</v>
          </cell>
        </row>
        <row r="240">
          <cell r="A240">
            <v>110401</v>
          </cell>
          <cell r="B240" t="str">
            <v>Due from Members</v>
          </cell>
        </row>
        <row r="241">
          <cell r="A241">
            <v>110402</v>
          </cell>
          <cell r="B241" t="str">
            <v>Due from Partners</v>
          </cell>
        </row>
        <row r="242">
          <cell r="A242">
            <v>110403</v>
          </cell>
          <cell r="B242" t="str">
            <v>Member-Income Tax Payments</v>
          </cell>
        </row>
        <row r="243">
          <cell r="A243">
            <v>110404</v>
          </cell>
          <cell r="B243" t="str">
            <v>Due to/from Segal Equity</v>
          </cell>
        </row>
        <row r="244">
          <cell r="A244">
            <v>110405</v>
          </cell>
          <cell r="B244" t="str">
            <v>Due to/from Segal Management C</v>
          </cell>
        </row>
        <row r="245">
          <cell r="A245">
            <v>110406</v>
          </cell>
          <cell r="B245" t="str">
            <v>Due to/from Segal Family LP</v>
          </cell>
        </row>
        <row r="246">
          <cell r="A246">
            <v>110407</v>
          </cell>
          <cell r="B246" t="str">
            <v>Due to/from Edge Prin Part, LP</v>
          </cell>
        </row>
        <row r="247">
          <cell r="A247">
            <v>110408</v>
          </cell>
          <cell r="B247" t="str">
            <v>Due to/from Edge Princ Inv, LP</v>
          </cell>
        </row>
        <row r="248">
          <cell r="A248">
            <v>110409</v>
          </cell>
          <cell r="B248" t="str">
            <v>Due to/from Farrington Mngt Co</v>
          </cell>
        </row>
        <row r="249">
          <cell r="A249">
            <v>110410</v>
          </cell>
          <cell r="B249" t="str">
            <v>Due to/from Farrington Assets</v>
          </cell>
        </row>
        <row r="250">
          <cell r="A250">
            <v>110411</v>
          </cell>
          <cell r="B250" t="str">
            <v>Due to/from Farrington Capital</v>
          </cell>
        </row>
        <row r="251">
          <cell r="A251">
            <v>110412</v>
          </cell>
          <cell r="B251" t="str">
            <v>Due to/from Segal Projects,LLC</v>
          </cell>
        </row>
        <row r="252">
          <cell r="A252">
            <v>110413</v>
          </cell>
          <cell r="B252" t="str">
            <v>Due to/from Aterian Investmen</v>
          </cell>
        </row>
        <row r="253">
          <cell r="A253">
            <v>110414</v>
          </cell>
          <cell r="B253" t="str">
            <v>Due to/from Vally Road, LLC</v>
          </cell>
        </row>
        <row r="254">
          <cell r="A254">
            <v>110415</v>
          </cell>
          <cell r="B254" t="str">
            <v>Due to/from Port River, LLC</v>
          </cell>
        </row>
        <row r="255">
          <cell r="A255">
            <v>110416</v>
          </cell>
          <cell r="B255" t="str">
            <v>Due to/from Aterian Partners</v>
          </cell>
        </row>
        <row r="256">
          <cell r="A256">
            <v>110417</v>
          </cell>
          <cell r="B256" t="str">
            <v>Due to/from Dos Rios, LLC</v>
          </cell>
        </row>
        <row r="257">
          <cell r="A257">
            <v>110418</v>
          </cell>
          <cell r="B257" t="str">
            <v>Due from Enright Capital</v>
          </cell>
        </row>
        <row r="258">
          <cell r="A258">
            <v>110419</v>
          </cell>
          <cell r="B258" t="str">
            <v>Due from Segal NYC</v>
          </cell>
        </row>
        <row r="259">
          <cell r="A259">
            <v>110420</v>
          </cell>
          <cell r="B259" t="str">
            <v>Due to/from GBTS</v>
          </cell>
        </row>
        <row r="260">
          <cell r="A260">
            <v>110421</v>
          </cell>
          <cell r="B260" t="str">
            <v>Due to/from Cross Texas</v>
          </cell>
        </row>
        <row r="261">
          <cell r="A261">
            <v>110422</v>
          </cell>
          <cell r="B261" t="str">
            <v>Due to/from LSP Western Trans Hold</v>
          </cell>
        </row>
        <row r="262">
          <cell r="A262">
            <v>124000</v>
          </cell>
          <cell r="B262" t="str">
            <v>SO2 Allowances</v>
          </cell>
        </row>
        <row r="263">
          <cell r="A263">
            <v>125010</v>
          </cell>
          <cell r="B263" t="str">
            <v>Boiler Spare Parts</v>
          </cell>
        </row>
        <row r="264">
          <cell r="A264">
            <v>125020</v>
          </cell>
          <cell r="B264" t="str">
            <v>Combustion Turb Gen Spare Part</v>
          </cell>
        </row>
        <row r="265">
          <cell r="A265">
            <v>125030</v>
          </cell>
          <cell r="B265" t="str">
            <v>Steam Turbine Gen Spare Parts</v>
          </cell>
        </row>
        <row r="266">
          <cell r="A266">
            <v>125040</v>
          </cell>
          <cell r="B266" t="str">
            <v>Heat Recovery Steam Gen Spare</v>
          </cell>
        </row>
        <row r="267">
          <cell r="A267">
            <v>125050</v>
          </cell>
          <cell r="B267" t="str">
            <v>Steam Generator Spare Parts</v>
          </cell>
        </row>
        <row r="268">
          <cell r="A268">
            <v>125060</v>
          </cell>
          <cell r="B268" t="str">
            <v>SCR System Spare Parts</v>
          </cell>
        </row>
        <row r="269">
          <cell r="A269">
            <v>125070</v>
          </cell>
          <cell r="B269" t="str">
            <v>Water Supply/Treat Spare Parts</v>
          </cell>
        </row>
        <row r="270">
          <cell r="A270">
            <v>125080</v>
          </cell>
          <cell r="B270" t="str">
            <v>Cooling Water System Spare Prt</v>
          </cell>
        </row>
        <row r="271">
          <cell r="A271">
            <v>125090</v>
          </cell>
          <cell r="B271" t="str">
            <v>Condensate/Feedwater Spare Prt</v>
          </cell>
        </row>
        <row r="272">
          <cell r="A272">
            <v>125100</v>
          </cell>
          <cell r="B272" t="str">
            <v>Scrubber System Spare Parts</v>
          </cell>
        </row>
        <row r="273">
          <cell r="A273">
            <v>125110</v>
          </cell>
          <cell r="B273" t="str">
            <v>Ash Handling System Spare Part</v>
          </cell>
        </row>
        <row r="274">
          <cell r="A274">
            <v>125120</v>
          </cell>
          <cell r="B274" t="str">
            <v>Coal Handling System Spare Prt</v>
          </cell>
        </row>
        <row r="275">
          <cell r="A275">
            <v>125130</v>
          </cell>
          <cell r="B275" t="str">
            <v>Distr Control System Spare Prt</v>
          </cell>
        </row>
        <row r="276">
          <cell r="A276">
            <v>125140</v>
          </cell>
          <cell r="B276" t="str">
            <v>Bal of Plant - Mechl Spare Prt</v>
          </cell>
        </row>
        <row r="277">
          <cell r="A277">
            <v>125150</v>
          </cell>
          <cell r="B277" t="str">
            <v>Bal of Plant-Eletrcl Spare Prt</v>
          </cell>
        </row>
        <row r="278">
          <cell r="A278">
            <v>125160</v>
          </cell>
          <cell r="B278" t="str">
            <v>Balance of Plant-I&amp;C Spare Prt</v>
          </cell>
        </row>
        <row r="279">
          <cell r="A279">
            <v>125170</v>
          </cell>
          <cell r="B279" t="str">
            <v>Switchyrd/Substation Spare Prt</v>
          </cell>
        </row>
        <row r="280">
          <cell r="A280">
            <v>125180</v>
          </cell>
          <cell r="B280" t="str">
            <v>Buildings/Structures Spare Prt</v>
          </cell>
        </row>
        <row r="281">
          <cell r="A281">
            <v>130000</v>
          </cell>
          <cell r="B281" t="str">
            <v>PPD O&amp;M Labor</v>
          </cell>
        </row>
        <row r="282">
          <cell r="A282">
            <v>130005</v>
          </cell>
          <cell r="B282" t="str">
            <v>PPD O&amp;M W/C</v>
          </cell>
        </row>
        <row r="283">
          <cell r="A283">
            <v>130010</v>
          </cell>
          <cell r="B283" t="str">
            <v>PPD Liability &amp; prop insurance</v>
          </cell>
        </row>
        <row r="284">
          <cell r="A284">
            <v>130015</v>
          </cell>
          <cell r="B284" t="str">
            <v>PPD FUEL</v>
          </cell>
        </row>
        <row r="285">
          <cell r="A285">
            <v>130020</v>
          </cell>
          <cell r="B285" t="str">
            <v>PPD Workers' Comp. Insurance</v>
          </cell>
        </row>
        <row r="286">
          <cell r="A286">
            <v>130030</v>
          </cell>
          <cell r="B286" t="str">
            <v>PPD Computer Software Support</v>
          </cell>
        </row>
        <row r="287">
          <cell r="A287">
            <v>130040</v>
          </cell>
          <cell r="B287" t="str">
            <v>PPD Network Support</v>
          </cell>
        </row>
        <row r="288">
          <cell r="A288">
            <v>130050</v>
          </cell>
          <cell r="B288" t="str">
            <v>PPD Equipment Service Support</v>
          </cell>
        </row>
        <row r="289">
          <cell r="A289">
            <v>130060</v>
          </cell>
          <cell r="B289" t="str">
            <v>PPD Letter of Credit Fees</v>
          </cell>
        </row>
        <row r="290">
          <cell r="A290">
            <v>130065</v>
          </cell>
          <cell r="B290" t="str">
            <v>PPD Bank Fees and Facility Fee</v>
          </cell>
        </row>
        <row r="291">
          <cell r="A291">
            <v>130070</v>
          </cell>
          <cell r="B291" t="str">
            <v>PPD D&amp;O Insurance</v>
          </cell>
        </row>
        <row r="292">
          <cell r="A292">
            <v>130080</v>
          </cell>
          <cell r="B292" t="str">
            <v>PPD Pre-Close Development Exp</v>
          </cell>
        </row>
        <row r="293">
          <cell r="A293">
            <v>130085</v>
          </cell>
          <cell r="B293" t="str">
            <v>PPD Affiliate Financing Cost</v>
          </cell>
        </row>
        <row r="294">
          <cell r="A294">
            <v>130090</v>
          </cell>
          <cell r="B294" t="str">
            <v>PPD Other</v>
          </cell>
        </row>
        <row r="295">
          <cell r="A295">
            <v>130095</v>
          </cell>
          <cell r="B295" t="str">
            <v>Prepaid State Filing Fees</v>
          </cell>
        </row>
        <row r="296">
          <cell r="A296">
            <v>130096</v>
          </cell>
          <cell r="B296" t="str">
            <v>PPD Mgmt Fee</v>
          </cell>
        </row>
        <row r="297">
          <cell r="A297">
            <v>140000</v>
          </cell>
          <cell r="B297" t="str">
            <v>NOx Allowances</v>
          </cell>
        </row>
        <row r="298">
          <cell r="A298">
            <v>140005</v>
          </cell>
          <cell r="B298" t="str">
            <v>Deferred Financing - ST</v>
          </cell>
        </row>
        <row r="299">
          <cell r="A299">
            <v>140010</v>
          </cell>
          <cell r="B299" t="str">
            <v>Other Current Assets</v>
          </cell>
        </row>
        <row r="300">
          <cell r="A300">
            <v>140015</v>
          </cell>
          <cell r="B300" t="str">
            <v>Miscellaneous deferred debits</v>
          </cell>
        </row>
        <row r="301">
          <cell r="A301">
            <v>145000</v>
          </cell>
          <cell r="B301" t="str">
            <v>Risk Management - ST</v>
          </cell>
        </row>
        <row r="302">
          <cell r="A302">
            <v>145005</v>
          </cell>
          <cell r="B302" t="str">
            <v>Risk Management - ST (Coal0</v>
          </cell>
        </row>
        <row r="303">
          <cell r="A303">
            <v>155010</v>
          </cell>
          <cell r="B303" t="str">
            <v>Mechanical Equipment &amp; Tools</v>
          </cell>
        </row>
        <row r="304">
          <cell r="A304">
            <v>155020</v>
          </cell>
          <cell r="B304" t="str">
            <v>Electrical Equipment &amp; Tools</v>
          </cell>
        </row>
        <row r="305">
          <cell r="A305">
            <v>155030</v>
          </cell>
          <cell r="B305" t="str">
            <v>Laboratory Equipment</v>
          </cell>
        </row>
        <row r="306">
          <cell r="A306">
            <v>155040</v>
          </cell>
          <cell r="B306" t="str">
            <v>Safety Equipment</v>
          </cell>
        </row>
        <row r="307">
          <cell r="A307">
            <v>155050</v>
          </cell>
          <cell r="B307" t="str">
            <v>Plant Radios</v>
          </cell>
        </row>
        <row r="308">
          <cell r="A308">
            <v>155060</v>
          </cell>
          <cell r="B308" t="str">
            <v>Warehouse / Storage</v>
          </cell>
        </row>
        <row r="309">
          <cell r="A309">
            <v>155070</v>
          </cell>
          <cell r="B309" t="str">
            <v>Machine Shop</v>
          </cell>
        </row>
        <row r="310">
          <cell r="A310">
            <v>155910</v>
          </cell>
          <cell r="B310" t="str">
            <v>Accum Deprec-Mech Equip &amp; Tool</v>
          </cell>
        </row>
        <row r="311">
          <cell r="A311">
            <v>155920</v>
          </cell>
          <cell r="B311" t="str">
            <v>Accm Depr-Electrl Equip &amp; Tool</v>
          </cell>
        </row>
        <row r="312">
          <cell r="A312">
            <v>155930</v>
          </cell>
          <cell r="B312" t="str">
            <v>Accum Deprec-Laboratory Equip</v>
          </cell>
        </row>
        <row r="313">
          <cell r="A313">
            <v>155940</v>
          </cell>
          <cell r="B313" t="str">
            <v>Accum Deprec-Safety Equipment</v>
          </cell>
        </row>
        <row r="314">
          <cell r="A314">
            <v>155950</v>
          </cell>
          <cell r="B314" t="str">
            <v>Accum Deprec-Plant Radios</v>
          </cell>
        </row>
        <row r="315">
          <cell r="A315">
            <v>155960</v>
          </cell>
          <cell r="B315" t="str">
            <v>Accum Deprec-Warehouse/Storage</v>
          </cell>
        </row>
        <row r="316">
          <cell r="A316">
            <v>155970</v>
          </cell>
          <cell r="B316" t="str">
            <v>Accum Deprec-Struct/Improv</v>
          </cell>
        </row>
        <row r="317">
          <cell r="A317">
            <v>160001</v>
          </cell>
          <cell r="B317" t="str">
            <v>Inv in LS Power Associates, LP</v>
          </cell>
        </row>
        <row r="318">
          <cell r="A318">
            <v>160002</v>
          </cell>
          <cell r="B318" t="str">
            <v>Inv in Luminus Credit Oppor LP</v>
          </cell>
        </row>
        <row r="319">
          <cell r="A319">
            <v>160003</v>
          </cell>
          <cell r="B319" t="str">
            <v>Inv in LTAC</v>
          </cell>
        </row>
        <row r="320">
          <cell r="A320">
            <v>160004</v>
          </cell>
          <cell r="B320" t="str">
            <v>Inv in Luminus Credit Partners</v>
          </cell>
        </row>
        <row r="321">
          <cell r="A321">
            <v>160006</v>
          </cell>
          <cell r="B321" t="str">
            <v>Inv in Luminus Asset Partners</v>
          </cell>
        </row>
        <row r="322">
          <cell r="A322">
            <v>160007</v>
          </cell>
          <cell r="B322" t="str">
            <v>Inv in Luminus Engy Partner,LP</v>
          </cell>
        </row>
        <row r="323">
          <cell r="A323">
            <v>160008</v>
          </cell>
          <cell r="B323" t="str">
            <v>Inv in LSP Services, LLC</v>
          </cell>
        </row>
        <row r="324">
          <cell r="A324">
            <v>160009</v>
          </cell>
          <cell r="B324" t="str">
            <v>Inv in 5 Forks Engy Assoc, LLC</v>
          </cell>
        </row>
        <row r="325">
          <cell r="A325">
            <v>160010</v>
          </cell>
          <cell r="B325" t="str">
            <v>Inv in Topaz Energy Assoc, LLC</v>
          </cell>
        </row>
        <row r="326">
          <cell r="A326">
            <v>160011</v>
          </cell>
          <cell r="B326" t="str">
            <v>Inv in Shrt Leaf Engy Assc,LLC</v>
          </cell>
        </row>
        <row r="327">
          <cell r="A327">
            <v>160012</v>
          </cell>
          <cell r="B327" t="str">
            <v>Inv in Riverside Engy Assc,LLC</v>
          </cell>
        </row>
        <row r="328">
          <cell r="A328">
            <v>160013</v>
          </cell>
          <cell r="B328" t="str">
            <v>Inv in Plum Pt. Engy Assoc,LLC</v>
          </cell>
        </row>
        <row r="329">
          <cell r="A329">
            <v>160014</v>
          </cell>
          <cell r="B329" t="str">
            <v>Inv in Moss Pt. Engy Assoc,LLC</v>
          </cell>
        </row>
        <row r="330">
          <cell r="A330">
            <v>160015</v>
          </cell>
          <cell r="B330" t="str">
            <v>Inv in Longleaf Engy Assoc,LLC</v>
          </cell>
        </row>
        <row r="331">
          <cell r="A331">
            <v>160016</v>
          </cell>
          <cell r="B331" t="str">
            <v>Inv in Tyler Cty Engy Assc,LLC</v>
          </cell>
        </row>
        <row r="332">
          <cell r="A332">
            <v>160017</v>
          </cell>
          <cell r="B332" t="str">
            <v>Inv in Huntr Crk Engy Assc,LLC</v>
          </cell>
        </row>
        <row r="333">
          <cell r="A333">
            <v>160018</v>
          </cell>
          <cell r="B333" t="str">
            <v>Inv in Keeney Crk Engy Asc,LLC</v>
          </cell>
        </row>
        <row r="334">
          <cell r="A334">
            <v>160019</v>
          </cell>
          <cell r="B334" t="str">
            <v>Inv in Sandy Crk Engy Assc, LP</v>
          </cell>
        </row>
        <row r="335">
          <cell r="A335">
            <v>160020</v>
          </cell>
          <cell r="B335" t="str">
            <v>Inv in Sandy Crk Engy GP, Inc.</v>
          </cell>
        </row>
        <row r="336">
          <cell r="A336">
            <v>160021</v>
          </cell>
          <cell r="B336" t="str">
            <v>Inv in Coyote Energy Assoc,LP</v>
          </cell>
        </row>
        <row r="337">
          <cell r="A337">
            <v>160022</v>
          </cell>
          <cell r="B337" t="str">
            <v>Investment in Coyote, LLC</v>
          </cell>
        </row>
        <row r="338">
          <cell r="A338">
            <v>160023</v>
          </cell>
          <cell r="B338" t="str">
            <v>Investment in Coyote GP, Inc</v>
          </cell>
        </row>
        <row r="339">
          <cell r="A339">
            <v>160024</v>
          </cell>
          <cell r="B339" t="str">
            <v>Inv in White Pine Energy Assoc</v>
          </cell>
        </row>
        <row r="340">
          <cell r="A340">
            <v>160025</v>
          </cell>
          <cell r="B340" t="str">
            <v>Inv in LSP Kendall Holding,LLC</v>
          </cell>
        </row>
        <row r="341">
          <cell r="A341">
            <v>160026</v>
          </cell>
          <cell r="B341" t="str">
            <v>Inv in LSP Equity Advisors.LLC</v>
          </cell>
        </row>
        <row r="342">
          <cell r="A342">
            <v>160027</v>
          </cell>
          <cell r="B342" t="str">
            <v>Inv in LSP Services NH, LLC</v>
          </cell>
        </row>
        <row r="343">
          <cell r="A343">
            <v>160028</v>
          </cell>
          <cell r="B343" t="str">
            <v>Inv in LSP Services Kendall</v>
          </cell>
        </row>
        <row r="344">
          <cell r="A344">
            <v>160029</v>
          </cell>
          <cell r="B344" t="str">
            <v>Inv in LSP Kendall Energy</v>
          </cell>
        </row>
        <row r="345">
          <cell r="A345">
            <v>160033</v>
          </cell>
          <cell r="B345" t="str">
            <v>Inv in LSP Equipment</v>
          </cell>
        </row>
        <row r="346">
          <cell r="A346">
            <v>160034</v>
          </cell>
          <cell r="B346" t="str">
            <v>Inv in LSP Serv Plum Point</v>
          </cell>
        </row>
        <row r="347">
          <cell r="A347">
            <v>160035</v>
          </cell>
          <cell r="B347" t="str">
            <v>Inv in LSP Plum Pt Holdings</v>
          </cell>
        </row>
        <row r="348">
          <cell r="A348">
            <v>160036</v>
          </cell>
          <cell r="B348" t="str">
            <v>Inv in PPEA Holding Co, LLC</v>
          </cell>
        </row>
        <row r="349">
          <cell r="A349">
            <v>160037</v>
          </cell>
          <cell r="B349" t="str">
            <v>Inv in LSP Plum, LLC</v>
          </cell>
        </row>
        <row r="350">
          <cell r="A350">
            <v>160038</v>
          </cell>
          <cell r="B350" t="str">
            <v>Inv in LS Power Partners, LP</v>
          </cell>
        </row>
        <row r="351">
          <cell r="A351">
            <v>160039</v>
          </cell>
          <cell r="B351" t="str">
            <v>Inv in Elk Run Energy Assoc</v>
          </cell>
        </row>
        <row r="352">
          <cell r="A352">
            <v>160040</v>
          </cell>
          <cell r="B352" t="str">
            <v>Inv in Great Basin Trans</v>
          </cell>
        </row>
        <row r="353">
          <cell r="A353">
            <v>160041</v>
          </cell>
          <cell r="B353" t="str">
            <v>Inv in High Plains Engy Assoc</v>
          </cell>
        </row>
        <row r="354">
          <cell r="A354">
            <v>160042</v>
          </cell>
          <cell r="B354" t="str">
            <v>Inv in W. Deptford Energy,LLC</v>
          </cell>
        </row>
        <row r="355">
          <cell r="A355">
            <v>160043</v>
          </cell>
          <cell r="B355" t="str">
            <v>Inv in W. Deptford Energy,LP</v>
          </cell>
        </row>
        <row r="356">
          <cell r="A356">
            <v>160044</v>
          </cell>
          <cell r="B356" t="str">
            <v>Inv in W. Dptford Enrgy GP,Inc</v>
          </cell>
        </row>
        <row r="357">
          <cell r="A357">
            <v>160045</v>
          </cell>
          <cell r="B357" t="str">
            <v>Inv in Mid-Michigan Energy,LLC</v>
          </cell>
        </row>
        <row r="358">
          <cell r="A358">
            <v>160046</v>
          </cell>
          <cell r="B358" t="str">
            <v>Inv in LSP Equity Advisors II</v>
          </cell>
        </row>
        <row r="359">
          <cell r="A359">
            <v>160047</v>
          </cell>
          <cell r="B359" t="str">
            <v>Inv in Plum Pt Energy Assoc II</v>
          </cell>
        </row>
        <row r="360">
          <cell r="A360">
            <v>160048</v>
          </cell>
          <cell r="B360" t="str">
            <v>Inv in LSP Services Plum Pt II</v>
          </cell>
        </row>
        <row r="361">
          <cell r="A361">
            <v>160049</v>
          </cell>
          <cell r="B361" t="str">
            <v>Inv in DLS Power Holdings</v>
          </cell>
        </row>
        <row r="362">
          <cell r="A362">
            <v>160050</v>
          </cell>
          <cell r="B362" t="str">
            <v>Inv in Arlington Valley II</v>
          </cell>
        </row>
        <row r="363">
          <cell r="A363">
            <v>160051</v>
          </cell>
          <cell r="B363" t="str">
            <v>Inv in Bridgeport Energy II, L</v>
          </cell>
        </row>
        <row r="364">
          <cell r="A364">
            <v>160052</v>
          </cell>
          <cell r="B364" t="str">
            <v>Inv in Casco Bay Energy II, LL</v>
          </cell>
        </row>
        <row r="365">
          <cell r="A365">
            <v>160053</v>
          </cell>
          <cell r="B365" t="str">
            <v>Inv in Kendall Energy II, LLC</v>
          </cell>
        </row>
        <row r="366">
          <cell r="A366">
            <v>160054</v>
          </cell>
          <cell r="B366" t="str">
            <v>Inv in Morro Bay Energy II, LL</v>
          </cell>
        </row>
        <row r="367">
          <cell r="A367">
            <v>160055</v>
          </cell>
          <cell r="B367" t="str">
            <v>Inv in Moss Landing Energy II</v>
          </cell>
        </row>
        <row r="368">
          <cell r="A368">
            <v>160056</v>
          </cell>
          <cell r="B368" t="str">
            <v>Inv in Northern Arizona Energy</v>
          </cell>
        </row>
        <row r="369">
          <cell r="A369">
            <v>160057</v>
          </cell>
          <cell r="B369" t="str">
            <v>Inv in Oakland Energy II, LLC</v>
          </cell>
        </row>
        <row r="370">
          <cell r="A370">
            <v>160058</v>
          </cell>
          <cell r="B370" t="str">
            <v>Inv in Ontelaunee Energy II</v>
          </cell>
        </row>
        <row r="371">
          <cell r="A371">
            <v>160059</v>
          </cell>
          <cell r="B371" t="str">
            <v>Inv in South Bay Replacement</v>
          </cell>
        </row>
        <row r="372">
          <cell r="A372">
            <v>160060</v>
          </cell>
          <cell r="B372" t="str">
            <v>Inv in DLS Power Dev Co,LLC</v>
          </cell>
        </row>
        <row r="373">
          <cell r="A373">
            <v>160061</v>
          </cell>
          <cell r="B373" t="str">
            <v>Inv in French Valley Energy</v>
          </cell>
        </row>
        <row r="374">
          <cell r="A374">
            <v>160062</v>
          </cell>
          <cell r="B374" t="str">
            <v>Inv in Polaria, LLC</v>
          </cell>
        </row>
        <row r="375">
          <cell r="A375">
            <v>160063</v>
          </cell>
          <cell r="B375" t="str">
            <v>Inv in LS Power Partners II</v>
          </cell>
        </row>
        <row r="376">
          <cell r="A376">
            <v>160064</v>
          </cell>
          <cell r="B376" t="str">
            <v>Inv in LSP French Valley, LLC</v>
          </cell>
        </row>
        <row r="377">
          <cell r="A377">
            <v>160065</v>
          </cell>
          <cell r="B377" t="str">
            <v>Inv in Sandy Creek Holding, LC</v>
          </cell>
        </row>
        <row r="378">
          <cell r="A378">
            <v>160066</v>
          </cell>
          <cell r="B378" t="str">
            <v>Inv LSP Sandy Creek Member Co</v>
          </cell>
        </row>
        <row r="379">
          <cell r="A379">
            <v>160067</v>
          </cell>
          <cell r="B379" t="str">
            <v>Inv in LSP SC REO, LLC</v>
          </cell>
        </row>
        <row r="380">
          <cell r="A380">
            <v>160068</v>
          </cell>
          <cell r="B380" t="str">
            <v>Inv in LSP Sandy Creek Holding</v>
          </cell>
        </row>
        <row r="381">
          <cell r="A381">
            <v>160069</v>
          </cell>
          <cell r="B381" t="str">
            <v>Inv in SC Intermediate Holding</v>
          </cell>
        </row>
        <row r="382">
          <cell r="A382">
            <v>160070</v>
          </cell>
          <cell r="B382" t="str">
            <v>Inv in LSP Services TX</v>
          </cell>
        </row>
        <row r="383">
          <cell r="A383">
            <v>160071</v>
          </cell>
          <cell r="B383" t="str">
            <v>Inv in GPP Services, LLC</v>
          </cell>
        </row>
        <row r="384">
          <cell r="A384">
            <v>160072</v>
          </cell>
          <cell r="B384" t="str">
            <v>Inv in LSP SC Services LLC</v>
          </cell>
        </row>
        <row r="385">
          <cell r="A385">
            <v>160073</v>
          </cell>
          <cell r="B385" t="str">
            <v>Inv in Sandy Creek Services LL</v>
          </cell>
        </row>
        <row r="386">
          <cell r="A386">
            <v>160074</v>
          </cell>
          <cell r="B386" t="str">
            <v>Inv in Pattillo Branch Power</v>
          </cell>
        </row>
        <row r="387">
          <cell r="A387">
            <v>160075</v>
          </cell>
          <cell r="B387" t="str">
            <v>Inv in LSP Wind Power Holdings</v>
          </cell>
        </row>
        <row r="388">
          <cell r="A388">
            <v>160076</v>
          </cell>
          <cell r="B388" t="str">
            <v>Inv in LSP Resources</v>
          </cell>
        </row>
        <row r="389">
          <cell r="A389">
            <v>160077</v>
          </cell>
          <cell r="B389" t="str">
            <v>Inv in Elements Land Dev Co</v>
          </cell>
        </row>
        <row r="390">
          <cell r="A390">
            <v>160078</v>
          </cell>
          <cell r="B390" t="str">
            <v>Inv in Plum Pt Mgmt Co</v>
          </cell>
        </row>
        <row r="391">
          <cell r="A391">
            <v>160079</v>
          </cell>
          <cell r="B391" t="str">
            <v>Inv in Pin Oak Creek Energy</v>
          </cell>
        </row>
        <row r="392">
          <cell r="A392">
            <v>160080</v>
          </cell>
          <cell r="B392" t="str">
            <v>Inv in Luminus Credit Prts I</v>
          </cell>
        </row>
        <row r="393">
          <cell r="A393">
            <v>160081</v>
          </cell>
          <cell r="B393" t="str">
            <v>Inv in Arlington Valley Solar</v>
          </cell>
        </row>
        <row r="394">
          <cell r="A394">
            <v>160082</v>
          </cell>
          <cell r="B394" t="str">
            <v>Inv in LSP Credit Advisors I L</v>
          </cell>
        </row>
        <row r="395">
          <cell r="A395">
            <v>160083</v>
          </cell>
          <cell r="B395" t="str">
            <v>Inv in Silver Lake</v>
          </cell>
        </row>
        <row r="396">
          <cell r="A396">
            <v>160084</v>
          </cell>
          <cell r="B396" t="str">
            <v>Inv in South Chester</v>
          </cell>
        </row>
        <row r="397">
          <cell r="A397">
            <v>160085</v>
          </cell>
          <cell r="B397" t="str">
            <v>Inv in Tidewater</v>
          </cell>
        </row>
        <row r="398">
          <cell r="A398">
            <v>160086</v>
          </cell>
          <cell r="B398" t="str">
            <v>Inv in Edge Princ Advisor, LLC</v>
          </cell>
        </row>
        <row r="399">
          <cell r="A399">
            <v>160087</v>
          </cell>
          <cell r="B399" t="str">
            <v>Inv in McCall Energy Partners</v>
          </cell>
        </row>
        <row r="400">
          <cell r="A400">
            <v>160088</v>
          </cell>
          <cell r="B400" t="str">
            <v>Inv in NoVa Energy Associates,</v>
          </cell>
        </row>
        <row r="401">
          <cell r="A401">
            <v>160089</v>
          </cell>
          <cell r="B401" t="str">
            <v>Inv in Cross Texas Transmissin</v>
          </cell>
        </row>
        <row r="402">
          <cell r="A402">
            <v>160090</v>
          </cell>
          <cell r="B402" t="str">
            <v>Inv in Republic Transmission</v>
          </cell>
        </row>
        <row r="403">
          <cell r="A403">
            <v>160091</v>
          </cell>
          <cell r="B403" t="str">
            <v>Inv in Power Partners 2 (2008)</v>
          </cell>
        </row>
        <row r="404">
          <cell r="A404">
            <v>160092</v>
          </cell>
          <cell r="B404" t="str">
            <v>Inv in Edge Princ Part, LP</v>
          </cell>
        </row>
        <row r="405">
          <cell r="A405">
            <v>160093</v>
          </cell>
          <cell r="B405" t="str">
            <v>Inv in Edge Princ Inv, LP</v>
          </cell>
        </row>
        <row r="406">
          <cell r="A406">
            <v>160094</v>
          </cell>
          <cell r="B406" t="str">
            <v>Inv in LSP Service DLS</v>
          </cell>
        </row>
        <row r="407">
          <cell r="A407">
            <v>160095</v>
          </cell>
          <cell r="B407" t="str">
            <v>Inv in Edge Princpl Advsr, LLC</v>
          </cell>
        </row>
        <row r="408">
          <cell r="A408">
            <v>160096</v>
          </cell>
          <cell r="B408" t="str">
            <v>Inv in Jade Energy , LLC</v>
          </cell>
        </row>
        <row r="409">
          <cell r="A409">
            <v>160097</v>
          </cell>
          <cell r="B409" t="str">
            <v>Inv in Lumimus Credit Prts II</v>
          </cell>
        </row>
        <row r="410">
          <cell r="A410">
            <v>160098</v>
          </cell>
          <cell r="B410" t="str">
            <v>Inv in Power Part 2 (Doren)</v>
          </cell>
        </row>
        <row r="411">
          <cell r="A411">
            <v>160099</v>
          </cell>
          <cell r="B411" t="str">
            <v>Inv in LSP SC Mgmt</v>
          </cell>
        </row>
        <row r="412">
          <cell r="A412">
            <v>160100</v>
          </cell>
          <cell r="B412" t="str">
            <v>Inv in LSP Genco</v>
          </cell>
        </row>
        <row r="413">
          <cell r="A413">
            <v>160101</v>
          </cell>
          <cell r="B413" t="str">
            <v>Inv in Power Part 2 (DorenSp)</v>
          </cell>
        </row>
        <row r="414">
          <cell r="A414">
            <v>160102</v>
          </cell>
          <cell r="B414" t="str">
            <v>Inv in Arlington Valley Sol II</v>
          </cell>
        </row>
        <row r="415">
          <cell r="A415">
            <v>160103</v>
          </cell>
          <cell r="B415" t="str">
            <v>Inv In California Trans Devel</v>
          </cell>
        </row>
        <row r="416">
          <cell r="A416">
            <v>160104</v>
          </cell>
          <cell r="B416" t="str">
            <v>Inv In Centinella Solar Energy</v>
          </cell>
        </row>
        <row r="417">
          <cell r="A417">
            <v>160105</v>
          </cell>
          <cell r="B417" t="str">
            <v>Inv In Central Trans Develop</v>
          </cell>
        </row>
        <row r="418">
          <cell r="A418">
            <v>160106</v>
          </cell>
          <cell r="B418" t="str">
            <v>Inv in LSP Trans-Elect Holding</v>
          </cell>
        </row>
        <row r="419">
          <cell r="A419">
            <v>160107</v>
          </cell>
          <cell r="B419" t="str">
            <v>Inv in Mimbres Solar Energy</v>
          </cell>
        </row>
        <row r="420">
          <cell r="A420">
            <v>160108</v>
          </cell>
          <cell r="B420" t="str">
            <v>Inv in Northeast Trans Develop</v>
          </cell>
        </row>
        <row r="421">
          <cell r="A421">
            <v>160109</v>
          </cell>
          <cell r="B421" t="str">
            <v>Inv in Pearland Energy</v>
          </cell>
        </row>
        <row r="422">
          <cell r="A422">
            <v>160110</v>
          </cell>
          <cell r="B422" t="str">
            <v>Inv in South Fork Energy Assoc</v>
          </cell>
        </row>
        <row r="423">
          <cell r="A423">
            <v>160111</v>
          </cell>
          <cell r="B423" t="str">
            <v>Inv in Southwest Trans Devel</v>
          </cell>
        </row>
        <row r="424">
          <cell r="A424">
            <v>160112</v>
          </cell>
          <cell r="B424" t="str">
            <v>Inv in Sunrise River Energy</v>
          </cell>
        </row>
        <row r="425">
          <cell r="A425">
            <v>160113</v>
          </cell>
          <cell r="B425" t="str">
            <v>Inv in WY-CO Intertie</v>
          </cell>
        </row>
        <row r="426">
          <cell r="A426">
            <v>160114</v>
          </cell>
          <cell r="B426" t="str">
            <v>Inv in LSP Transmission</v>
          </cell>
        </row>
        <row r="427">
          <cell r="A427">
            <v>160115</v>
          </cell>
          <cell r="B427" t="str">
            <v>Inv in North America Trans</v>
          </cell>
        </row>
        <row r="428">
          <cell r="A428">
            <v>160116</v>
          </cell>
          <cell r="B428" t="str">
            <v>Inv in Renewable Gateway Tran</v>
          </cell>
        </row>
        <row r="429">
          <cell r="A429">
            <v>160117</v>
          </cell>
          <cell r="B429" t="str">
            <v>Inv in US Express Transmission</v>
          </cell>
        </row>
        <row r="430">
          <cell r="A430">
            <v>160118</v>
          </cell>
          <cell r="B430" t="str">
            <v>Inv in White Oak Solar Energy</v>
          </cell>
        </row>
        <row r="431">
          <cell r="A431">
            <v>160119</v>
          </cell>
          <cell r="B431" t="str">
            <v>Inv in Long Point Energy, LLC</v>
          </cell>
        </row>
        <row r="432">
          <cell r="A432">
            <v>160120</v>
          </cell>
          <cell r="B432" t="str">
            <v>Inv in Basin Wind Energy, LLC</v>
          </cell>
        </row>
        <row r="433">
          <cell r="A433">
            <v>160121</v>
          </cell>
          <cell r="B433" t="str">
            <v>Inv in Tuscan Inn</v>
          </cell>
        </row>
        <row r="434">
          <cell r="A434">
            <v>160122</v>
          </cell>
          <cell r="B434" t="str">
            <v>Equity Net Inc(loss) Edge Inv</v>
          </cell>
        </row>
        <row r="435">
          <cell r="A435">
            <v>160123</v>
          </cell>
          <cell r="B435" t="str">
            <v>Inv in Avalon at Danada</v>
          </cell>
        </row>
        <row r="436">
          <cell r="A436">
            <v>160124</v>
          </cell>
          <cell r="B436" t="str">
            <v>Inv in Blue Diamond Solar</v>
          </cell>
        </row>
        <row r="437">
          <cell r="A437">
            <v>160125</v>
          </cell>
          <cell r="B437" t="str">
            <v>Inv in Palm Breeze Energy</v>
          </cell>
        </row>
        <row r="438">
          <cell r="A438">
            <v>160126</v>
          </cell>
          <cell r="B438" t="str">
            <v>Inv in Oasis Solar Energy</v>
          </cell>
        </row>
        <row r="439">
          <cell r="A439">
            <v>160127</v>
          </cell>
          <cell r="B439" t="str">
            <v>Inv in Valley Road, LLC</v>
          </cell>
        </row>
        <row r="440">
          <cell r="A440">
            <v>160128</v>
          </cell>
          <cell r="B440" t="str">
            <v>Inv in Dinerstein</v>
          </cell>
        </row>
        <row r="441">
          <cell r="A441">
            <v>160129</v>
          </cell>
          <cell r="B441" t="str">
            <v>Inv in Arlington Solar III</v>
          </cell>
        </row>
        <row r="442">
          <cell r="A442">
            <v>160130</v>
          </cell>
          <cell r="B442" t="str">
            <v>Inv in Edge Hospitality Inv s</v>
          </cell>
        </row>
        <row r="443">
          <cell r="A443">
            <v>160131</v>
          </cell>
          <cell r="B443" t="str">
            <v>Inv in EA Hotel Inv s, LLC</v>
          </cell>
        </row>
        <row r="444">
          <cell r="A444">
            <v>160132</v>
          </cell>
          <cell r="B444" t="str">
            <v>Inv in Tuscan Holdco, LLC</v>
          </cell>
        </row>
        <row r="445">
          <cell r="A445">
            <v>160133</v>
          </cell>
          <cell r="B445" t="str">
            <v>Inv in Tuscan Ownership, LLC</v>
          </cell>
        </row>
        <row r="446">
          <cell r="A446">
            <v>160134</v>
          </cell>
          <cell r="B446" t="str">
            <v>Inv in Tuscan Inn Services, LL</v>
          </cell>
        </row>
        <row r="447">
          <cell r="A447">
            <v>160135</v>
          </cell>
          <cell r="B447" t="str">
            <v>Inv in Edge Land Inv s I, LLC</v>
          </cell>
        </row>
        <row r="448">
          <cell r="A448">
            <v>160136</v>
          </cell>
          <cell r="B448" t="str">
            <v>Inv in Playa D/E/P, LLC</v>
          </cell>
        </row>
        <row r="449">
          <cell r="A449">
            <v>160137</v>
          </cell>
          <cell r="B449" t="str">
            <v>Inv in Edge Residential Inv s</v>
          </cell>
        </row>
        <row r="450">
          <cell r="A450">
            <v>160138</v>
          </cell>
          <cell r="B450" t="str">
            <v>Inv in Edge Residential Danada</v>
          </cell>
        </row>
        <row r="451">
          <cell r="A451">
            <v>160139</v>
          </cell>
          <cell r="B451" t="str">
            <v>Inv in Edge Residential Danada</v>
          </cell>
        </row>
        <row r="452">
          <cell r="A452">
            <v>160140</v>
          </cell>
          <cell r="B452" t="str">
            <v>Inv in Millennium at Playa Del</v>
          </cell>
        </row>
        <row r="453">
          <cell r="A453">
            <v>160141</v>
          </cell>
          <cell r="B453" t="str">
            <v>Inv in Hickory Flatts</v>
          </cell>
        </row>
        <row r="454">
          <cell r="A454">
            <v>160142</v>
          </cell>
          <cell r="B454" t="str">
            <v>Inv in Aterian Inv Ptr Dis Opp</v>
          </cell>
        </row>
        <row r="455">
          <cell r="A455">
            <v>160143</v>
          </cell>
          <cell r="B455" t="str">
            <v>Inv in Envirosolutions Debt</v>
          </cell>
        </row>
        <row r="456">
          <cell r="A456">
            <v>160144</v>
          </cell>
          <cell r="B456" t="str">
            <v>Inv in Aterian Inv Partners</v>
          </cell>
        </row>
        <row r="457">
          <cell r="A457">
            <v>160145</v>
          </cell>
          <cell r="B457" t="str">
            <v>Inv in Dos Rios Holdings</v>
          </cell>
        </row>
        <row r="458">
          <cell r="A458">
            <v>160146</v>
          </cell>
          <cell r="B458" t="str">
            <v>Inv in Dos Rios, LLC</v>
          </cell>
        </row>
        <row r="459">
          <cell r="A459">
            <v>160147</v>
          </cell>
          <cell r="B459" t="str">
            <v>Inv in Project Hoover</v>
          </cell>
        </row>
        <row r="460">
          <cell r="A460">
            <v>160148</v>
          </cell>
          <cell r="B460" t="str">
            <v>Inv in Edge Residential Chasta</v>
          </cell>
        </row>
        <row r="461">
          <cell r="A461">
            <v>160149</v>
          </cell>
          <cell r="B461" t="str">
            <v>Inv in Chastain Terrace</v>
          </cell>
        </row>
        <row r="462">
          <cell r="A462">
            <v>160150</v>
          </cell>
          <cell r="B462" t="str">
            <v>Inv in Tuscan FF&amp;E</v>
          </cell>
        </row>
        <row r="463">
          <cell r="A463">
            <v>160151</v>
          </cell>
          <cell r="B463" t="str">
            <v>Inv in Arlington Valley Holdo</v>
          </cell>
        </row>
        <row r="464">
          <cell r="A464">
            <v>160152</v>
          </cell>
          <cell r="B464" t="str">
            <v>Inv in Aterian Inv Advisors</v>
          </cell>
        </row>
        <row r="465">
          <cell r="A465">
            <v>160153</v>
          </cell>
          <cell r="B465" t="str">
            <v>Inv in Edge Seven Bridges</v>
          </cell>
        </row>
        <row r="466">
          <cell r="A466">
            <v>160154</v>
          </cell>
          <cell r="B466" t="str">
            <v>Inv in LA Solar 20, LLC</v>
          </cell>
        </row>
        <row r="467">
          <cell r="A467">
            <v>160155</v>
          </cell>
          <cell r="B467" t="str">
            <v>Inv in Edge Greensboro</v>
          </cell>
        </row>
        <row r="468">
          <cell r="A468">
            <v>160156</v>
          </cell>
          <cell r="B468" t="str">
            <v>Inv in EP Greensboro</v>
          </cell>
        </row>
        <row r="469">
          <cell r="A469">
            <v>160157</v>
          </cell>
          <cell r="B469" t="str">
            <v>Inv in Greensboro DEP</v>
          </cell>
        </row>
        <row r="470">
          <cell r="A470">
            <v>160158</v>
          </cell>
          <cell r="B470" t="str">
            <v>Inv in property</v>
          </cell>
        </row>
        <row r="471">
          <cell r="A471">
            <v>160159</v>
          </cell>
          <cell r="B471" t="str">
            <v>Inv in Riverside 2 D/E/P</v>
          </cell>
        </row>
        <row r="472">
          <cell r="A472">
            <v>160160</v>
          </cell>
          <cell r="B472" t="str">
            <v>Inv in White Oak Solar Holding</v>
          </cell>
        </row>
        <row r="473">
          <cell r="A473">
            <v>160161</v>
          </cell>
          <cell r="B473" t="str">
            <v>Inv in Voyager Solar Energy</v>
          </cell>
        </row>
        <row r="474">
          <cell r="A474">
            <v>160162</v>
          </cell>
          <cell r="B474" t="str">
            <v>Inv in Granite Hills Solar</v>
          </cell>
        </row>
        <row r="475">
          <cell r="A475">
            <v>160163</v>
          </cell>
          <cell r="B475" t="str">
            <v>Inv in Edge Land Inv. II, LLC</v>
          </cell>
        </row>
        <row r="476">
          <cell r="A476">
            <v>160164</v>
          </cell>
          <cell r="B476" t="str">
            <v>Inv in Great Basin Trans South</v>
          </cell>
        </row>
        <row r="477">
          <cell r="A477">
            <v>160165</v>
          </cell>
          <cell r="B477" t="str">
            <v>Inv in CE Eastern Parkway LLC</v>
          </cell>
        </row>
        <row r="478">
          <cell r="A478">
            <v>160166</v>
          </cell>
          <cell r="B478" t="str">
            <v>Inv in Edge Tampa, LLC</v>
          </cell>
        </row>
        <row r="479">
          <cell r="A479">
            <v>160167</v>
          </cell>
          <cell r="B479" t="str">
            <v>Inv in EP Tampa, LLC</v>
          </cell>
        </row>
        <row r="480">
          <cell r="A480">
            <v>160168</v>
          </cell>
          <cell r="B480" t="str">
            <v>Inv in Intrepid Solar Energy,</v>
          </cell>
        </row>
        <row r="481">
          <cell r="A481">
            <v>160169</v>
          </cell>
          <cell r="B481" t="str">
            <v>Inv in South Dome Solar, LLC</v>
          </cell>
        </row>
        <row r="482">
          <cell r="A482">
            <v>160170</v>
          </cell>
          <cell r="B482" t="str">
            <v>Inv in Las Lomas Solar, LLC</v>
          </cell>
        </row>
        <row r="483">
          <cell r="A483">
            <v>160171</v>
          </cell>
          <cell r="B483" t="str">
            <v>Inv in Edge Res Inv II</v>
          </cell>
        </row>
        <row r="484">
          <cell r="A484">
            <v>160172</v>
          </cell>
          <cell r="B484" t="str">
            <v>Inv in EP East Tampa LLC</v>
          </cell>
        </row>
        <row r="485">
          <cell r="A485">
            <v>160173</v>
          </cell>
          <cell r="B485" t="str">
            <v>Inv in TX NV Transmission, LLC</v>
          </cell>
        </row>
        <row r="486">
          <cell r="A486">
            <v>160174</v>
          </cell>
          <cell r="B486" t="str">
            <v>Inv in GBT Holdings, LLC</v>
          </cell>
        </row>
        <row r="487">
          <cell r="A487">
            <v>160175</v>
          </cell>
          <cell r="B487" t="str">
            <v>Inv in Columbia Solar Energy,</v>
          </cell>
        </row>
        <row r="488">
          <cell r="A488">
            <v>160176</v>
          </cell>
          <cell r="B488" t="str">
            <v>Inv in Puerto Rico Loan Portfo</v>
          </cell>
        </row>
        <row r="489">
          <cell r="A489">
            <v>160177</v>
          </cell>
          <cell r="B489" t="str">
            <v>Inv in Edge Mall Inv I</v>
          </cell>
        </row>
        <row r="490">
          <cell r="A490">
            <v>160178</v>
          </cell>
          <cell r="B490" t="str">
            <v>Inv in Edge East Tampa</v>
          </cell>
        </row>
        <row r="491">
          <cell r="A491">
            <v>160179</v>
          </cell>
          <cell r="B491" t="str">
            <v>Inv in Aterian Galata Holding</v>
          </cell>
        </row>
        <row r="492">
          <cell r="A492">
            <v>160180</v>
          </cell>
          <cell r="B492" t="str">
            <v>Unreal Appr(Depr)-LumCrPtn I</v>
          </cell>
        </row>
        <row r="493">
          <cell r="A493">
            <v>160181</v>
          </cell>
          <cell r="B493" t="str">
            <v>Inv in FF FBLP Investors- Edge</v>
          </cell>
        </row>
        <row r="494">
          <cell r="A494">
            <v>160182</v>
          </cell>
          <cell r="B494" t="str">
            <v>Inv in Kirkwood Mall Mezz-Edge</v>
          </cell>
        </row>
        <row r="495">
          <cell r="A495">
            <v>160183</v>
          </cell>
          <cell r="B495" t="str">
            <v>Unreal Appr(Depr)-Envirosoluti</v>
          </cell>
        </row>
        <row r="496">
          <cell r="A496">
            <v>160185</v>
          </cell>
          <cell r="B496" t="str">
            <v>Inv in LSP International Hold</v>
          </cell>
        </row>
        <row r="497">
          <cell r="A497">
            <v>160186</v>
          </cell>
          <cell r="B497" t="str">
            <v>Inv in TNT Holdings, LLC</v>
          </cell>
        </row>
        <row r="498">
          <cell r="A498">
            <v>160187</v>
          </cell>
          <cell r="B498" t="str">
            <v>Inv in LSP Western Trans Hold</v>
          </cell>
        </row>
        <row r="499">
          <cell r="A499">
            <v>160197</v>
          </cell>
          <cell r="B499" t="str">
            <v>Unreal Appr(Depr)-LumCrPtn II</v>
          </cell>
        </row>
        <row r="500">
          <cell r="A500">
            <v>160198</v>
          </cell>
          <cell r="B500" t="str">
            <v>Unreal Appr(Depr) Edge Hospita</v>
          </cell>
        </row>
        <row r="501">
          <cell r="A501">
            <v>160199</v>
          </cell>
          <cell r="B501" t="str">
            <v>Unreal Appr(Depr)Edge Res InvI</v>
          </cell>
        </row>
        <row r="502">
          <cell r="A502">
            <v>160200</v>
          </cell>
          <cell r="B502" t="str">
            <v>Unreal G/L FV Sandy</v>
          </cell>
        </row>
        <row r="503">
          <cell r="A503">
            <v>160201</v>
          </cell>
          <cell r="B503" t="str">
            <v>Unreal G/L FV SCS</v>
          </cell>
        </row>
        <row r="504">
          <cell r="A504">
            <v>160202</v>
          </cell>
          <cell r="B504" t="str">
            <v>Unreal G/L OCI - Sandy Creek</v>
          </cell>
        </row>
        <row r="505">
          <cell r="A505">
            <v>160203</v>
          </cell>
          <cell r="B505" t="str">
            <v>Equity Net Inc(loss) Ater Inv</v>
          </cell>
        </row>
        <row r="506">
          <cell r="A506">
            <v>160204</v>
          </cell>
          <cell r="B506" t="str">
            <v>Equity Net Inc(loss) Danada</v>
          </cell>
        </row>
        <row r="507">
          <cell r="A507">
            <v>160205</v>
          </cell>
          <cell r="B507" t="str">
            <v>Equity Net Inc(loss) Tuscan</v>
          </cell>
        </row>
        <row r="508">
          <cell r="A508">
            <v>160206</v>
          </cell>
          <cell r="B508" t="str">
            <v>Equity Net Inc(loss) Chastain</v>
          </cell>
        </row>
        <row r="509">
          <cell r="A509">
            <v>160207</v>
          </cell>
          <cell r="B509" t="str">
            <v>Equity Net Inc(loss) 7 Bridges</v>
          </cell>
        </row>
        <row r="510">
          <cell r="A510">
            <v>160208</v>
          </cell>
          <cell r="B510" t="str">
            <v>Equity Net Inc(loss) Greensbor</v>
          </cell>
        </row>
        <row r="511">
          <cell r="A511">
            <v>160209</v>
          </cell>
          <cell r="B511" t="str">
            <v>Equity Net Inc(loss) Tampa</v>
          </cell>
        </row>
        <row r="512">
          <cell r="A512">
            <v>160210</v>
          </cell>
          <cell r="B512" t="str">
            <v>Loans Receivable</v>
          </cell>
        </row>
        <row r="513">
          <cell r="A513">
            <v>160211</v>
          </cell>
          <cell r="B513" t="str">
            <v>Equity Net Inc(loss) Playa</v>
          </cell>
        </row>
        <row r="514">
          <cell r="A514">
            <v>160212</v>
          </cell>
          <cell r="B514" t="str">
            <v>Equity Net Inc(loss) Riverside</v>
          </cell>
        </row>
        <row r="515">
          <cell r="A515">
            <v>160213</v>
          </cell>
          <cell r="B515" t="str">
            <v>Incentive Allocation BS</v>
          </cell>
        </row>
        <row r="516">
          <cell r="A516">
            <v>160214</v>
          </cell>
          <cell r="B516" t="str">
            <v>Equity Net Inc(loss) Parkway</v>
          </cell>
        </row>
        <row r="517">
          <cell r="A517">
            <v>160220</v>
          </cell>
          <cell r="B517" t="str">
            <v>Loans Receivable - Affiliates</v>
          </cell>
        </row>
        <row r="518">
          <cell r="A518">
            <v>160230</v>
          </cell>
          <cell r="B518" t="str">
            <v>Loans Receivable-LSP Partners</v>
          </cell>
        </row>
        <row r="519">
          <cell r="A519">
            <v>160235</v>
          </cell>
          <cell r="B519" t="str">
            <v>Loans Receivable-LSP Partners2</v>
          </cell>
        </row>
        <row r="520">
          <cell r="A520">
            <v>160240</v>
          </cell>
          <cell r="B520" t="str">
            <v>Loan Receivable  - Kendall</v>
          </cell>
        </row>
        <row r="521">
          <cell r="A521">
            <v>160245</v>
          </cell>
          <cell r="B521" t="str">
            <v>Loan Receivable</v>
          </cell>
        </row>
        <row r="522">
          <cell r="A522">
            <v>160250</v>
          </cell>
          <cell r="B522" t="str">
            <v>Loan Receivable - LSP SC Holdg</v>
          </cell>
        </row>
        <row r="523">
          <cell r="A523">
            <v>160255</v>
          </cell>
          <cell r="B523" t="str">
            <v>Loan Receivable - Port River</v>
          </cell>
        </row>
        <row r="524">
          <cell r="A524">
            <v>160310</v>
          </cell>
          <cell r="B524" t="str">
            <v>Interest Rec - Loans Rec Affl</v>
          </cell>
        </row>
        <row r="525">
          <cell r="A525">
            <v>160320</v>
          </cell>
          <cell r="B525" t="str">
            <v>Interest Rec - Loans Rec Affl</v>
          </cell>
        </row>
        <row r="526">
          <cell r="A526">
            <v>160325</v>
          </cell>
          <cell r="B526" t="str">
            <v>Interest Rec - LS Power Ptrs</v>
          </cell>
        </row>
        <row r="527">
          <cell r="A527">
            <v>160328</v>
          </cell>
          <cell r="B527" t="str">
            <v>Interest Rec - LS Power Ptrs2</v>
          </cell>
        </row>
        <row r="528">
          <cell r="A528">
            <v>160330</v>
          </cell>
          <cell r="B528" t="str">
            <v>Interest Rec White Pine</v>
          </cell>
        </row>
        <row r="529">
          <cell r="A529">
            <v>160335</v>
          </cell>
          <cell r="B529" t="str">
            <v>Interest Rec - LSP SC Holdg</v>
          </cell>
        </row>
        <row r="530">
          <cell r="A530">
            <v>160340</v>
          </cell>
          <cell r="B530" t="str">
            <v>Interest Rec - Port River</v>
          </cell>
        </row>
        <row r="531">
          <cell r="A531">
            <v>160345</v>
          </cell>
          <cell r="B531" t="str">
            <v>Interest Rec-LSP Development</v>
          </cell>
        </row>
        <row r="532">
          <cell r="A532">
            <v>170010</v>
          </cell>
          <cell r="B532" t="str">
            <v>Inv in Dynegy Class B shares</v>
          </cell>
        </row>
        <row r="533">
          <cell r="A533">
            <v>170011</v>
          </cell>
          <cell r="B533" t="str">
            <v>Inv in NRG shares</v>
          </cell>
        </row>
        <row r="534">
          <cell r="A534">
            <v>180010</v>
          </cell>
          <cell r="B534" t="str">
            <v>Computers - Software</v>
          </cell>
        </row>
        <row r="535">
          <cell r="A535">
            <v>180020</v>
          </cell>
          <cell r="B535" t="str">
            <v>Computers - Hardware</v>
          </cell>
        </row>
        <row r="536">
          <cell r="A536">
            <v>180030</v>
          </cell>
          <cell r="B536" t="str">
            <v>Office Equipment</v>
          </cell>
        </row>
        <row r="537">
          <cell r="A537">
            <v>180040</v>
          </cell>
          <cell r="B537" t="str">
            <v>Automobiles</v>
          </cell>
        </row>
        <row r="538">
          <cell r="A538">
            <v>180050</v>
          </cell>
          <cell r="B538" t="str">
            <v>Office Furniture &amp; Fixtures</v>
          </cell>
        </row>
        <row r="539">
          <cell r="A539">
            <v>180060</v>
          </cell>
          <cell r="B539" t="str">
            <v>Leasehold Improvements</v>
          </cell>
        </row>
        <row r="540">
          <cell r="A540">
            <v>180070</v>
          </cell>
          <cell r="B540" t="str">
            <v>Plant Security System</v>
          </cell>
        </row>
        <row r="541">
          <cell r="A541">
            <v>180080</v>
          </cell>
          <cell r="B541" t="str">
            <v>Airplane</v>
          </cell>
        </row>
        <row r="542">
          <cell r="A542">
            <v>180090</v>
          </cell>
          <cell r="B542" t="str">
            <v>ARO - Assets</v>
          </cell>
        </row>
        <row r="543">
          <cell r="A543">
            <v>180510</v>
          </cell>
          <cell r="B543" t="str">
            <v>Accum Deprec-Computer Software</v>
          </cell>
        </row>
        <row r="544">
          <cell r="A544">
            <v>180520</v>
          </cell>
          <cell r="B544" t="str">
            <v>Accum Deprec-Computer Hardware</v>
          </cell>
        </row>
        <row r="545">
          <cell r="A545">
            <v>180530</v>
          </cell>
          <cell r="B545" t="str">
            <v>Accum Deprec-Office Equipment</v>
          </cell>
        </row>
        <row r="546">
          <cell r="A546">
            <v>180540</v>
          </cell>
          <cell r="B546" t="str">
            <v>Accum Deprec - Automobiles</v>
          </cell>
        </row>
        <row r="547">
          <cell r="A547">
            <v>180550</v>
          </cell>
          <cell r="B547" t="str">
            <v>Accum Deprec-Office Furniture</v>
          </cell>
        </row>
        <row r="548">
          <cell r="A548">
            <v>180560</v>
          </cell>
          <cell r="B548" t="str">
            <v>Accum Deprec-Leasehold Improv</v>
          </cell>
        </row>
        <row r="549">
          <cell r="A549">
            <v>180570</v>
          </cell>
          <cell r="B549" t="str">
            <v>Accum Depr-Plant Security Syst</v>
          </cell>
        </row>
        <row r="550">
          <cell r="A550">
            <v>180590</v>
          </cell>
          <cell r="B550" t="str">
            <v>Accum-Deprec - ARO</v>
          </cell>
        </row>
        <row r="551">
          <cell r="A551">
            <v>184010</v>
          </cell>
          <cell r="B551" t="str">
            <v>Risk Mgt Asst-LT</v>
          </cell>
        </row>
        <row r="552">
          <cell r="A552">
            <v>185001</v>
          </cell>
          <cell r="B552" t="str">
            <v>Land</v>
          </cell>
        </row>
        <row r="553">
          <cell r="A553">
            <v>185002</v>
          </cell>
          <cell r="B553" t="str">
            <v>Land Options</v>
          </cell>
        </row>
        <row r="554">
          <cell r="A554">
            <v>185003</v>
          </cell>
          <cell r="B554" t="str">
            <v>Land Easements</v>
          </cell>
        </row>
        <row r="555">
          <cell r="A555">
            <v>185004</v>
          </cell>
          <cell r="B555" t="str">
            <v>Land Right-of-Way</v>
          </cell>
        </row>
        <row r="556">
          <cell r="A556">
            <v>185005</v>
          </cell>
          <cell r="B556" t="str">
            <v>Land Improvements</v>
          </cell>
        </row>
        <row r="557">
          <cell r="A557">
            <v>185007</v>
          </cell>
          <cell r="B557" t="str">
            <v>Buildings</v>
          </cell>
        </row>
        <row r="558">
          <cell r="A558">
            <v>185008</v>
          </cell>
          <cell r="B558" t="str">
            <v>Equipment</v>
          </cell>
        </row>
        <row r="559">
          <cell r="A559">
            <v>185010</v>
          </cell>
          <cell r="B559" t="str">
            <v>Boiler System</v>
          </cell>
        </row>
        <row r="560">
          <cell r="A560">
            <v>185020</v>
          </cell>
          <cell r="B560" t="str">
            <v>Combustion Turbine Generator</v>
          </cell>
        </row>
        <row r="561">
          <cell r="A561">
            <v>185030</v>
          </cell>
          <cell r="B561" t="str">
            <v>Steam Turbine Generators</v>
          </cell>
        </row>
        <row r="562">
          <cell r="A562">
            <v>185040</v>
          </cell>
          <cell r="B562" t="str">
            <v>Heat Recovery Steam Generators</v>
          </cell>
        </row>
        <row r="563">
          <cell r="A563">
            <v>185050</v>
          </cell>
          <cell r="B563" t="str">
            <v>Steam Generator</v>
          </cell>
        </row>
        <row r="564">
          <cell r="A564">
            <v>185060</v>
          </cell>
          <cell r="B564" t="str">
            <v>SCR System</v>
          </cell>
        </row>
        <row r="565">
          <cell r="A565">
            <v>185070</v>
          </cell>
          <cell r="B565" t="str">
            <v>Water Supply / Treatment</v>
          </cell>
        </row>
        <row r="566">
          <cell r="A566">
            <v>185080</v>
          </cell>
          <cell r="B566" t="str">
            <v>Cooling Water System</v>
          </cell>
        </row>
        <row r="567">
          <cell r="A567">
            <v>185090</v>
          </cell>
          <cell r="B567" t="str">
            <v>Condensate/Feedwater  System</v>
          </cell>
        </row>
        <row r="568">
          <cell r="A568">
            <v>185100</v>
          </cell>
          <cell r="B568" t="str">
            <v>Scrubber System</v>
          </cell>
        </row>
        <row r="569">
          <cell r="A569">
            <v>185110</v>
          </cell>
          <cell r="B569" t="str">
            <v>Ash Handling System</v>
          </cell>
        </row>
        <row r="570">
          <cell r="A570">
            <v>185120</v>
          </cell>
          <cell r="B570" t="str">
            <v>Coal Handling System</v>
          </cell>
        </row>
        <row r="571">
          <cell r="A571">
            <v>185130</v>
          </cell>
          <cell r="B571" t="str">
            <v>Distributed Control System</v>
          </cell>
        </row>
        <row r="572">
          <cell r="A572">
            <v>185200</v>
          </cell>
          <cell r="B572" t="str">
            <v>Plant Equipment</v>
          </cell>
        </row>
        <row r="573">
          <cell r="A573">
            <v>185210</v>
          </cell>
          <cell r="B573" t="str">
            <v>Rolling Stock</v>
          </cell>
        </row>
        <row r="574">
          <cell r="A574">
            <v>185220</v>
          </cell>
          <cell r="B574" t="str">
            <v>Transmission Assets</v>
          </cell>
        </row>
        <row r="575">
          <cell r="A575">
            <v>185230</v>
          </cell>
          <cell r="B575" t="str">
            <v>Capital Spares</v>
          </cell>
        </row>
        <row r="576">
          <cell r="A576">
            <v>185235</v>
          </cell>
          <cell r="B576" t="str">
            <v>Accum Deprec-Cap Spares</v>
          </cell>
        </row>
        <row r="577">
          <cell r="A577">
            <v>185240</v>
          </cell>
          <cell r="B577" t="str">
            <v>Structures and improvements</v>
          </cell>
        </row>
        <row r="578">
          <cell r="A578">
            <v>185505</v>
          </cell>
          <cell r="B578" t="str">
            <v>Accum Deprec-Land Improvements</v>
          </cell>
        </row>
        <row r="579">
          <cell r="A579">
            <v>185507</v>
          </cell>
          <cell r="B579" t="str">
            <v>Accum Deprec-Buildings</v>
          </cell>
        </row>
        <row r="580">
          <cell r="A580">
            <v>185508</v>
          </cell>
          <cell r="B580" t="str">
            <v>Accum Deprec-Equipment</v>
          </cell>
        </row>
        <row r="581">
          <cell r="A581">
            <v>185510</v>
          </cell>
          <cell r="B581" t="str">
            <v>Accum Deprec-Boiler System</v>
          </cell>
        </row>
        <row r="582">
          <cell r="A582">
            <v>185520</v>
          </cell>
          <cell r="B582" t="str">
            <v>Accm Depr-Combustion Turb Gen</v>
          </cell>
        </row>
        <row r="583">
          <cell r="A583">
            <v>185530</v>
          </cell>
          <cell r="B583" t="str">
            <v>Accum Deprec - Steam Turb Gen</v>
          </cell>
        </row>
        <row r="584">
          <cell r="A584">
            <v>185540</v>
          </cell>
          <cell r="B584" t="str">
            <v>Accm Depr-Heat Rcvy Steam Gen</v>
          </cell>
        </row>
        <row r="585">
          <cell r="A585">
            <v>185550</v>
          </cell>
          <cell r="B585" t="str">
            <v>Accum Deprec-Steam Generator</v>
          </cell>
        </row>
        <row r="586">
          <cell r="A586">
            <v>185560</v>
          </cell>
          <cell r="B586" t="str">
            <v>Accum Deprec - SCR System</v>
          </cell>
        </row>
        <row r="587">
          <cell r="A587">
            <v>185570</v>
          </cell>
          <cell r="B587" t="str">
            <v>Accm Depr-WaterSply/Trtmnt Sys</v>
          </cell>
        </row>
        <row r="588">
          <cell r="A588">
            <v>185580</v>
          </cell>
          <cell r="B588" t="str">
            <v>Accum Deprec-Cooling Water Sys</v>
          </cell>
        </row>
        <row r="589">
          <cell r="A589">
            <v>185590</v>
          </cell>
          <cell r="B589" t="str">
            <v>Accum Deprc-Cond/Feedwater Sys</v>
          </cell>
        </row>
        <row r="590">
          <cell r="A590">
            <v>185600</v>
          </cell>
          <cell r="B590" t="str">
            <v>Accum Deprec - Scrubber System</v>
          </cell>
        </row>
        <row r="591">
          <cell r="A591">
            <v>185610</v>
          </cell>
          <cell r="B591" t="str">
            <v>Accum Deprec-Ash Handling Sys</v>
          </cell>
        </row>
        <row r="592">
          <cell r="A592">
            <v>185620</v>
          </cell>
          <cell r="B592" t="str">
            <v>Accum Deprec-Coal Handling Sys</v>
          </cell>
        </row>
        <row r="593">
          <cell r="A593">
            <v>185630</v>
          </cell>
          <cell r="B593" t="str">
            <v>Accum Deprec - DCS System</v>
          </cell>
        </row>
        <row r="594">
          <cell r="A594">
            <v>185640</v>
          </cell>
          <cell r="B594" t="str">
            <v>Accumulated Depreciation</v>
          </cell>
        </row>
        <row r="595">
          <cell r="A595">
            <v>185700</v>
          </cell>
          <cell r="B595" t="str">
            <v>Accum Deprec-Plant Equip</v>
          </cell>
        </row>
        <row r="596">
          <cell r="A596">
            <v>185780</v>
          </cell>
          <cell r="B596" t="str">
            <v>Accum Deprec-Airplane</v>
          </cell>
        </row>
        <row r="597">
          <cell r="A597">
            <v>185801</v>
          </cell>
          <cell r="B597" t="str">
            <v>CIP Structures and Improvement</v>
          </cell>
        </row>
        <row r="598">
          <cell r="A598">
            <v>185802</v>
          </cell>
          <cell r="B598" t="str">
            <v>CIP Boiler Plant Equipment</v>
          </cell>
        </row>
        <row r="599">
          <cell r="A599">
            <v>185803</v>
          </cell>
          <cell r="B599" t="str">
            <v>CIP Combustion Turbine Gen</v>
          </cell>
        </row>
        <row r="600">
          <cell r="A600">
            <v>185804</v>
          </cell>
          <cell r="B600" t="str">
            <v>CIP Steam Turbine Generator</v>
          </cell>
        </row>
        <row r="601">
          <cell r="A601">
            <v>185805</v>
          </cell>
          <cell r="B601" t="str">
            <v>CIP Heat Recovery Steam Gen</v>
          </cell>
        </row>
        <row r="602">
          <cell r="A602">
            <v>185806</v>
          </cell>
          <cell r="B602" t="str">
            <v>CIP EPC Contract</v>
          </cell>
        </row>
        <row r="603">
          <cell r="A603">
            <v>185807</v>
          </cell>
          <cell r="B603" t="str">
            <v>CIP Misc EPC</v>
          </cell>
        </row>
        <row r="604">
          <cell r="A604">
            <v>185808</v>
          </cell>
          <cell r="B604" t="str">
            <v>CIP Water Supply/Treatment</v>
          </cell>
        </row>
        <row r="605">
          <cell r="A605">
            <v>185809</v>
          </cell>
          <cell r="B605" t="str">
            <v>CIP EPC Sales &amp; Use Tax</v>
          </cell>
        </row>
        <row r="606">
          <cell r="A606">
            <v>185810</v>
          </cell>
          <cell r="B606" t="str">
            <v>CIP Condensate/Feedwater Sys</v>
          </cell>
        </row>
        <row r="607">
          <cell r="A607">
            <v>185811</v>
          </cell>
          <cell r="B607" t="str">
            <v>CIP Scrubber System</v>
          </cell>
        </row>
        <row r="608">
          <cell r="A608">
            <v>185812</v>
          </cell>
          <cell r="B608" t="str">
            <v>CIP Switchyard</v>
          </cell>
        </row>
        <row r="609">
          <cell r="A609">
            <v>185813</v>
          </cell>
          <cell r="B609" t="str">
            <v>CIP Utility Interconnection</v>
          </cell>
        </row>
        <row r="610">
          <cell r="A610">
            <v>185814</v>
          </cell>
          <cell r="B610" t="str">
            <v>CIP DCS System</v>
          </cell>
        </row>
        <row r="611">
          <cell r="A611">
            <v>185815</v>
          </cell>
          <cell r="B611" t="str">
            <v>CIP Sales &amp; Use Tax</v>
          </cell>
        </row>
        <row r="612">
          <cell r="A612">
            <v>185816</v>
          </cell>
          <cell r="B612" t="str">
            <v>CIP Infrastruture</v>
          </cell>
        </row>
        <row r="613">
          <cell r="A613">
            <v>185817</v>
          </cell>
          <cell r="B613" t="str">
            <v>CIP Construction Mgmt Fee</v>
          </cell>
        </row>
        <row r="614">
          <cell r="A614">
            <v>185818</v>
          </cell>
          <cell r="B614" t="str">
            <v>CIP Construction Mgmt Salaries</v>
          </cell>
        </row>
        <row r="615">
          <cell r="A615">
            <v>185819</v>
          </cell>
          <cell r="B615" t="str">
            <v>CIP Mgmt Construction Expenses</v>
          </cell>
        </row>
        <row r="616">
          <cell r="A616">
            <v>185820</v>
          </cell>
          <cell r="B616" t="str">
            <v>CIP O&amp;M Construction Labor -</v>
          </cell>
        </row>
        <row r="617">
          <cell r="A617">
            <v>185821</v>
          </cell>
          <cell r="B617" t="str">
            <v>CIP O&amp;M Construction Exp &amp; Fee</v>
          </cell>
        </row>
        <row r="618">
          <cell r="A618">
            <v>185822</v>
          </cell>
          <cell r="B618" t="str">
            <v>CIP Independent Consultants</v>
          </cell>
        </row>
        <row r="619">
          <cell r="A619">
            <v>185823</v>
          </cell>
          <cell r="B619" t="str">
            <v>CIP Insurance</v>
          </cell>
        </row>
        <row r="620">
          <cell r="A620">
            <v>185824</v>
          </cell>
          <cell r="B620" t="str">
            <v>CIP Legal Fees</v>
          </cell>
        </row>
        <row r="621">
          <cell r="A621">
            <v>185825</v>
          </cell>
          <cell r="B621" t="str">
            <v>CIP Development Fees</v>
          </cell>
        </row>
        <row r="622">
          <cell r="A622">
            <v>185826</v>
          </cell>
          <cell r="B622" t="str">
            <v>CIP Development Expenses</v>
          </cell>
        </row>
        <row r="623">
          <cell r="A623">
            <v>185827</v>
          </cell>
          <cell r="B623" t="str">
            <v>CIP Interest Exp on 1st Lien</v>
          </cell>
        </row>
        <row r="624">
          <cell r="A624">
            <v>185828</v>
          </cell>
          <cell r="B624" t="str">
            <v>CIP Interest paid - Bonds</v>
          </cell>
        </row>
        <row r="625">
          <cell r="A625">
            <v>185829</v>
          </cell>
          <cell r="B625" t="str">
            <v>CIP Interest paid - Swaps</v>
          </cell>
        </row>
        <row r="626">
          <cell r="A626">
            <v>185830</v>
          </cell>
          <cell r="B626" t="str">
            <v>CIP Committment fees paid</v>
          </cell>
        </row>
        <row r="627">
          <cell r="A627">
            <v>185831</v>
          </cell>
          <cell r="B627" t="str">
            <v>CIP Committment fees paid</v>
          </cell>
        </row>
        <row r="628">
          <cell r="A628">
            <v>185832</v>
          </cell>
          <cell r="B628" t="str">
            <v>CIP Commission Cost</v>
          </cell>
        </row>
        <row r="629">
          <cell r="A629">
            <v>185833</v>
          </cell>
          <cell r="B629" t="str">
            <v>CIP Test Energy</v>
          </cell>
        </row>
        <row r="630">
          <cell r="A630">
            <v>185834</v>
          </cell>
          <cell r="B630" t="str">
            <v>CIP Interest earned-construct</v>
          </cell>
        </row>
        <row r="631">
          <cell r="A631">
            <v>185835</v>
          </cell>
          <cell r="B631" t="str">
            <v>CIP Interest Exp on 2nd Lien</v>
          </cell>
        </row>
        <row r="632">
          <cell r="A632">
            <v>185836</v>
          </cell>
          <cell r="B632" t="str">
            <v>CIP Interest Exp on 2nd Ln PIK</v>
          </cell>
        </row>
        <row r="633">
          <cell r="A633">
            <v>185837</v>
          </cell>
          <cell r="B633" t="str">
            <v>CIP Interest Earned 2nd Lien</v>
          </cell>
        </row>
        <row r="634">
          <cell r="A634">
            <v>185838</v>
          </cell>
          <cell r="B634" t="str">
            <v>CIP Interest on Bonds</v>
          </cell>
        </row>
        <row r="635">
          <cell r="A635">
            <v>185840</v>
          </cell>
          <cell r="B635" t="str">
            <v>CIP Fin Fee Amortization</v>
          </cell>
        </row>
        <row r="636">
          <cell r="A636">
            <v>185850</v>
          </cell>
          <cell r="B636" t="str">
            <v>CIP Facilities</v>
          </cell>
        </row>
        <row r="637">
          <cell r="A637">
            <v>185860</v>
          </cell>
          <cell r="B637" t="str">
            <v>CIP Cross Texas Transmission</v>
          </cell>
        </row>
        <row r="638">
          <cell r="A638">
            <v>185900</v>
          </cell>
          <cell r="B638" t="str">
            <v>CIP Sandy Creek - Project ID</v>
          </cell>
        </row>
        <row r="639">
          <cell r="A639">
            <v>185901</v>
          </cell>
          <cell r="B639" t="str">
            <v>CIP Sandy Creek - NonProject I</v>
          </cell>
        </row>
        <row r="640">
          <cell r="A640">
            <v>185905</v>
          </cell>
          <cell r="B640" t="str">
            <v>CIP-White Oak Solar Energy, LL</v>
          </cell>
        </row>
        <row r="641">
          <cell r="A641">
            <v>185910</v>
          </cell>
          <cell r="B641" t="str">
            <v>CIP-GBTS-Online</v>
          </cell>
        </row>
        <row r="642">
          <cell r="A642">
            <v>190000</v>
          </cell>
          <cell r="B642" t="str">
            <v>Deposits</v>
          </cell>
        </row>
        <row r="643">
          <cell r="A643">
            <v>190010</v>
          </cell>
          <cell r="B643" t="str">
            <v>Office equipment deposits</v>
          </cell>
        </row>
        <row r="644">
          <cell r="A644">
            <v>190020</v>
          </cell>
          <cell r="B644" t="str">
            <v>Security Deposits</v>
          </cell>
        </row>
        <row r="645">
          <cell r="A645">
            <v>190030</v>
          </cell>
          <cell r="B645" t="str">
            <v>Transmission Request Deposits</v>
          </cell>
        </row>
        <row r="646">
          <cell r="A646">
            <v>190040</v>
          </cell>
          <cell r="B646" t="str">
            <v>Deposits for Investment</v>
          </cell>
        </row>
        <row r="647">
          <cell r="A647">
            <v>190051</v>
          </cell>
          <cell r="B647" t="str">
            <v>PPA - Dynegy Unit 1</v>
          </cell>
        </row>
        <row r="648">
          <cell r="A648">
            <v>190052</v>
          </cell>
          <cell r="B648" t="str">
            <v>PPA - Dynegy Unit 2</v>
          </cell>
        </row>
        <row r="649">
          <cell r="A649">
            <v>190053</v>
          </cell>
          <cell r="B649" t="str">
            <v>PPA - Rainy River Unit 3</v>
          </cell>
        </row>
        <row r="650">
          <cell r="A650">
            <v>190110</v>
          </cell>
          <cell r="B650" t="str">
            <v>Deferred Financing</v>
          </cell>
        </row>
        <row r="651">
          <cell r="A651">
            <v>190111</v>
          </cell>
          <cell r="B651" t="str">
            <v>Deferred Financing Bonds</v>
          </cell>
        </row>
        <row r="652">
          <cell r="A652">
            <v>190200</v>
          </cell>
          <cell r="B652" t="str">
            <v>Trans-Elect/WCI Acquisition</v>
          </cell>
        </row>
        <row r="653">
          <cell r="A653">
            <v>190210</v>
          </cell>
          <cell r="B653" t="str">
            <v>Topaz Transmission Credits</v>
          </cell>
        </row>
        <row r="654">
          <cell r="A654">
            <v>191000</v>
          </cell>
          <cell r="B654" t="str">
            <v>Long Term Security</v>
          </cell>
        </row>
        <row r="655">
          <cell r="A655">
            <v>191001</v>
          </cell>
          <cell r="B655" t="str">
            <v>Bond Premium</v>
          </cell>
        </row>
        <row r="656">
          <cell r="A656">
            <v>191002</v>
          </cell>
          <cell r="B656" t="str">
            <v>Bond Premium Amortization</v>
          </cell>
        </row>
        <row r="657">
          <cell r="A657">
            <v>195910</v>
          </cell>
          <cell r="B657" t="str">
            <v>Accum Amort-Financing costs</v>
          </cell>
        </row>
        <row r="658">
          <cell r="A658">
            <v>195930</v>
          </cell>
          <cell r="B658" t="str">
            <v>Risk Management - LT</v>
          </cell>
        </row>
        <row r="659">
          <cell r="A659">
            <v>195932</v>
          </cell>
          <cell r="B659" t="str">
            <v>Risk Management - LT (Coal)</v>
          </cell>
        </row>
        <row r="660">
          <cell r="A660">
            <v>195951</v>
          </cell>
          <cell r="B660" t="str">
            <v>Accum Amort-PPA-Dynegy #1</v>
          </cell>
        </row>
        <row r="661">
          <cell r="A661">
            <v>195952</v>
          </cell>
          <cell r="B661" t="str">
            <v>Accum Amort-PPA-Dynegy #2</v>
          </cell>
        </row>
        <row r="662">
          <cell r="A662">
            <v>195953</v>
          </cell>
          <cell r="B662" t="str">
            <v>Accum Amort-PPA-RR #3</v>
          </cell>
        </row>
        <row r="663">
          <cell r="A663">
            <v>196000</v>
          </cell>
          <cell r="B663" t="str">
            <v>Restricted Cash - LT</v>
          </cell>
        </row>
        <row r="664">
          <cell r="A664">
            <v>196200</v>
          </cell>
          <cell r="B664" t="str">
            <v>NonCurr Regulatory Cost -Legal</v>
          </cell>
        </row>
        <row r="665">
          <cell r="A665">
            <v>196230</v>
          </cell>
          <cell r="B665" t="str">
            <v>Noncurr NR -Brazos</v>
          </cell>
        </row>
        <row r="666">
          <cell r="A666">
            <v>196240</v>
          </cell>
          <cell r="B666" t="str">
            <v>Noncurr NR -Kendall</v>
          </cell>
        </row>
        <row r="667">
          <cell r="A667">
            <v>197000</v>
          </cell>
          <cell r="B667" t="str">
            <v>Other Non-current Assets</v>
          </cell>
        </row>
        <row r="668">
          <cell r="A668">
            <v>197500</v>
          </cell>
          <cell r="B668" t="str">
            <v>Deferred option premium</v>
          </cell>
        </row>
        <row r="669">
          <cell r="A669">
            <v>200010</v>
          </cell>
          <cell r="B669" t="str">
            <v>Accounts Payable - Trade</v>
          </cell>
        </row>
        <row r="670">
          <cell r="A670">
            <v>200020</v>
          </cell>
          <cell r="B670" t="str">
            <v>Employee Clearing - T&amp;E Exp</v>
          </cell>
        </row>
        <row r="671">
          <cell r="A671">
            <v>200110</v>
          </cell>
          <cell r="B671" t="str">
            <v>Salaries Payable</v>
          </cell>
        </row>
        <row r="672">
          <cell r="A672">
            <v>200120</v>
          </cell>
          <cell r="B672" t="str">
            <v>FICA  Payable</v>
          </cell>
        </row>
        <row r="673">
          <cell r="A673">
            <v>200125</v>
          </cell>
          <cell r="B673" t="str">
            <v>FUTA Payable</v>
          </cell>
        </row>
        <row r="674">
          <cell r="A674">
            <v>200130</v>
          </cell>
          <cell r="B674" t="str">
            <v>SUI Payable</v>
          </cell>
        </row>
        <row r="675">
          <cell r="A675">
            <v>200140</v>
          </cell>
          <cell r="B675" t="str">
            <v>State Withholding Tax Payable</v>
          </cell>
        </row>
        <row r="676">
          <cell r="A676">
            <v>200150</v>
          </cell>
          <cell r="B676" t="str">
            <v>Local Withholding Tax Payable</v>
          </cell>
        </row>
        <row r="677">
          <cell r="A677">
            <v>200160</v>
          </cell>
          <cell r="B677" t="str">
            <v>City Withholding Tax Payable</v>
          </cell>
        </row>
        <row r="678">
          <cell r="A678">
            <v>200170</v>
          </cell>
          <cell r="B678" t="str">
            <v>State Disability Payable</v>
          </cell>
        </row>
        <row r="679">
          <cell r="A679">
            <v>200180</v>
          </cell>
          <cell r="B679" t="str">
            <v>Garnishment Payable</v>
          </cell>
        </row>
        <row r="680">
          <cell r="A680">
            <v>200190</v>
          </cell>
          <cell r="B680" t="str">
            <v>Fereral Withholding Tax Pay</v>
          </cell>
        </row>
        <row r="681">
          <cell r="A681">
            <v>200210</v>
          </cell>
          <cell r="B681" t="str">
            <v>Profit Sharing Contrib Pay</v>
          </cell>
        </row>
        <row r="682">
          <cell r="A682">
            <v>200410</v>
          </cell>
          <cell r="B682" t="str">
            <v>Property Tax  Payable</v>
          </cell>
        </row>
        <row r="683">
          <cell r="A683">
            <v>200420</v>
          </cell>
          <cell r="B683" t="str">
            <v>Sales and Use Tax Payable</v>
          </cell>
        </row>
        <row r="684">
          <cell r="A684">
            <v>200510</v>
          </cell>
          <cell r="B684" t="str">
            <v>Federal Income Tax Payable</v>
          </cell>
        </row>
        <row r="685">
          <cell r="A685">
            <v>200520</v>
          </cell>
          <cell r="B685" t="str">
            <v>State Income Tax Payable</v>
          </cell>
        </row>
        <row r="686">
          <cell r="A686">
            <v>200530</v>
          </cell>
          <cell r="B686" t="str">
            <v>401K Payable</v>
          </cell>
        </row>
        <row r="687">
          <cell r="A687">
            <v>200540</v>
          </cell>
          <cell r="B687" t="str">
            <v>Transitchek Payable</v>
          </cell>
        </row>
        <row r="688">
          <cell r="A688">
            <v>200550</v>
          </cell>
          <cell r="B688" t="str">
            <v>Real Estate Witholding Payable</v>
          </cell>
        </row>
        <row r="689">
          <cell r="A689">
            <v>210010</v>
          </cell>
          <cell r="B689" t="str">
            <v>Accrued Expenses - Trade</v>
          </cell>
        </row>
        <row r="690">
          <cell r="A690">
            <v>210020</v>
          </cell>
          <cell r="B690" t="str">
            <v>Accrued Expenses - Other</v>
          </cell>
        </row>
        <row r="691">
          <cell r="A691">
            <v>210030</v>
          </cell>
          <cell r="B691" t="str">
            <v>A/P-Accrued  Expenses</v>
          </cell>
        </row>
        <row r="692">
          <cell r="A692">
            <v>210040</v>
          </cell>
          <cell r="B692" t="str">
            <v>Accrued CIP</v>
          </cell>
        </row>
        <row r="693">
          <cell r="A693">
            <v>210050</v>
          </cell>
          <cell r="B693" t="str">
            <v>Accrued Expenses-Audit/Tax</v>
          </cell>
        </row>
        <row r="694">
          <cell r="A694">
            <v>210055</v>
          </cell>
          <cell r="B694" t="str">
            <v>Accrued State Income Tax -Curr</v>
          </cell>
        </row>
        <row r="695">
          <cell r="A695">
            <v>210060</v>
          </cell>
          <cell r="B695" t="str">
            <v>Accrued Diff Tax-NonCurrent</v>
          </cell>
        </row>
        <row r="696">
          <cell r="A696">
            <v>210065</v>
          </cell>
          <cell r="B696" t="str">
            <v>Accrued Sales and Use Tax</v>
          </cell>
        </row>
        <row r="697">
          <cell r="A697">
            <v>210070</v>
          </cell>
          <cell r="B697" t="str">
            <v>Accrued Other Taxes</v>
          </cell>
        </row>
        <row r="698">
          <cell r="A698">
            <v>210075</v>
          </cell>
          <cell r="B698" t="str">
            <v>Accrued ST Retainage</v>
          </cell>
        </row>
        <row r="699">
          <cell r="A699">
            <v>210099</v>
          </cell>
          <cell r="B699" t="str">
            <v>Accrued Affiliate</v>
          </cell>
        </row>
        <row r="700">
          <cell r="A700">
            <v>210201</v>
          </cell>
          <cell r="B700" t="str">
            <v>Due to LS Power Associates, LP</v>
          </cell>
        </row>
        <row r="701">
          <cell r="A701">
            <v>210202</v>
          </cell>
          <cell r="B701" t="str">
            <v>Due to LS Power Develop, LLC</v>
          </cell>
        </row>
        <row r="702">
          <cell r="A702">
            <v>210203</v>
          </cell>
          <cell r="B702" t="str">
            <v>Due to LS Power Holdings, LLC</v>
          </cell>
        </row>
        <row r="703">
          <cell r="A703">
            <v>210204</v>
          </cell>
          <cell r="B703" t="str">
            <v>Due to LS Power, LLC</v>
          </cell>
        </row>
        <row r="704">
          <cell r="A704">
            <v>210205</v>
          </cell>
          <cell r="B704" t="str">
            <v>Due to Luminus Management, LLC</v>
          </cell>
        </row>
        <row r="705">
          <cell r="A705">
            <v>210206</v>
          </cell>
          <cell r="B705" t="str">
            <v>Due to Polaris Energy GP, LLC</v>
          </cell>
        </row>
        <row r="706">
          <cell r="A706">
            <v>210207</v>
          </cell>
          <cell r="B706" t="str">
            <v>Due to Luminus Engy Partner,LP</v>
          </cell>
        </row>
        <row r="707">
          <cell r="A707">
            <v>210208</v>
          </cell>
          <cell r="B707" t="str">
            <v>Due to LSP Services, LLC</v>
          </cell>
        </row>
        <row r="708">
          <cell r="A708">
            <v>210209</v>
          </cell>
          <cell r="B708" t="str">
            <v>Due to 5 Forks Engy Assoc, LLC</v>
          </cell>
        </row>
        <row r="709">
          <cell r="A709">
            <v>210210</v>
          </cell>
          <cell r="B709" t="str">
            <v>Due to Topaz Energy Assoc, LLC</v>
          </cell>
        </row>
        <row r="710">
          <cell r="A710">
            <v>210211</v>
          </cell>
          <cell r="B710" t="str">
            <v>Due to Shorleaf Engy Assoc,LLC</v>
          </cell>
        </row>
        <row r="711">
          <cell r="A711">
            <v>210212</v>
          </cell>
          <cell r="B711" t="str">
            <v>Due to Riverside Engy Assc,LLC</v>
          </cell>
        </row>
        <row r="712">
          <cell r="A712">
            <v>210213</v>
          </cell>
          <cell r="B712" t="str">
            <v>Due to Plum Pnt Engy Assc,LLC</v>
          </cell>
        </row>
        <row r="713">
          <cell r="A713">
            <v>210214</v>
          </cell>
          <cell r="B713" t="str">
            <v>Due to Moss Pnt Engy Assc,LLC</v>
          </cell>
        </row>
        <row r="714">
          <cell r="A714">
            <v>210215</v>
          </cell>
          <cell r="B714" t="str">
            <v>Due to Longleaf Engy Assc,LLC</v>
          </cell>
        </row>
        <row r="715">
          <cell r="A715">
            <v>210216</v>
          </cell>
          <cell r="B715" t="str">
            <v>Due to Tyler Cty Engy Assc,LLC</v>
          </cell>
        </row>
        <row r="716">
          <cell r="A716">
            <v>210217</v>
          </cell>
          <cell r="B716" t="str">
            <v>Due to Huntr Crk Engy Assc,LLC</v>
          </cell>
        </row>
        <row r="717">
          <cell r="A717">
            <v>210218</v>
          </cell>
          <cell r="B717" t="str">
            <v>Due to Keeney CrkEngy Assc,LLC</v>
          </cell>
        </row>
        <row r="718">
          <cell r="A718">
            <v>210219</v>
          </cell>
          <cell r="B718" t="str">
            <v>Due to Sandy CrkEngy Assc,L.P.</v>
          </cell>
        </row>
        <row r="719">
          <cell r="A719">
            <v>210220</v>
          </cell>
          <cell r="B719" t="str">
            <v>Due to Sandy Crk Engy GP,Inc.</v>
          </cell>
        </row>
        <row r="720">
          <cell r="A720">
            <v>210221</v>
          </cell>
          <cell r="B720" t="str">
            <v>Due to Coyote Engy Assoc,L.P.</v>
          </cell>
        </row>
        <row r="721">
          <cell r="A721">
            <v>210222</v>
          </cell>
          <cell r="B721" t="str">
            <v>Due to Coyote Energy, LLC</v>
          </cell>
        </row>
        <row r="722">
          <cell r="A722">
            <v>210223</v>
          </cell>
          <cell r="B722" t="str">
            <v>Due to Coyote Energy GP, Inc.</v>
          </cell>
        </row>
        <row r="723">
          <cell r="A723">
            <v>210224</v>
          </cell>
          <cell r="B723" t="str">
            <v>Due to Vega</v>
          </cell>
        </row>
        <row r="724">
          <cell r="A724">
            <v>210225</v>
          </cell>
          <cell r="B724" t="str">
            <v>Due to White Pine Energy, LLC</v>
          </cell>
        </row>
        <row r="725">
          <cell r="A725">
            <v>210226</v>
          </cell>
          <cell r="B725" t="str">
            <v>Due to PYXIS Energy, LLC</v>
          </cell>
        </row>
        <row r="726">
          <cell r="A726">
            <v>210227</v>
          </cell>
          <cell r="B726" t="str">
            <v>Due to LSP NH</v>
          </cell>
        </row>
        <row r="727">
          <cell r="A727">
            <v>210228</v>
          </cell>
          <cell r="B727" t="str">
            <v>Due to LSP Equity Part, LP</v>
          </cell>
        </row>
        <row r="728">
          <cell r="A728">
            <v>210229</v>
          </cell>
          <cell r="B728" t="str">
            <v>Due to LSP Kendall Holdings</v>
          </cell>
        </row>
        <row r="729">
          <cell r="A729">
            <v>210230</v>
          </cell>
          <cell r="B729" t="str">
            <v>Due to LSP Equipment, LLC</v>
          </cell>
        </row>
        <row r="730">
          <cell r="A730">
            <v>210231</v>
          </cell>
          <cell r="B730" t="str">
            <v>Due to LSP Kendall Energy, LLC</v>
          </cell>
        </row>
        <row r="731">
          <cell r="A731">
            <v>210232</v>
          </cell>
          <cell r="B731" t="str">
            <v>Due to LSP Services Kendall</v>
          </cell>
        </row>
        <row r="732">
          <cell r="A732">
            <v>210233</v>
          </cell>
          <cell r="B732" t="str">
            <v>Due to Luminus Asset Partner</v>
          </cell>
        </row>
        <row r="733">
          <cell r="A733">
            <v>210234</v>
          </cell>
          <cell r="B733" t="str">
            <v>Due to LS Power Partners, LP</v>
          </cell>
        </row>
        <row r="734">
          <cell r="A734">
            <v>210235</v>
          </cell>
          <cell r="B734" t="str">
            <v>Due to LSP Equity Part, PIE</v>
          </cell>
        </row>
        <row r="735">
          <cell r="A735">
            <v>210236</v>
          </cell>
          <cell r="B735" t="str">
            <v>Due to LSP Serv Plum Point</v>
          </cell>
        </row>
        <row r="736">
          <cell r="A736">
            <v>210237</v>
          </cell>
          <cell r="B736" t="str">
            <v>Due to LSP Plum Point Blocker</v>
          </cell>
        </row>
        <row r="737">
          <cell r="A737">
            <v>210238</v>
          </cell>
          <cell r="B737" t="str">
            <v>Due to LSP Services DLS</v>
          </cell>
        </row>
        <row r="738">
          <cell r="A738">
            <v>210239</v>
          </cell>
          <cell r="B738" t="str">
            <v>Due to DLS Power Develop Co</v>
          </cell>
        </row>
        <row r="739">
          <cell r="A739">
            <v>210240</v>
          </cell>
          <cell r="B739" t="str">
            <v>Due to Edge Advisors</v>
          </cell>
        </row>
        <row r="740">
          <cell r="A740">
            <v>210241</v>
          </cell>
          <cell r="B740" t="str">
            <v>Due to Blocker</v>
          </cell>
        </row>
        <row r="741">
          <cell r="A741">
            <v>210242</v>
          </cell>
          <cell r="B741" t="str">
            <v>Due to Luminus trusts</v>
          </cell>
        </row>
        <row r="742">
          <cell r="A742">
            <v>210301</v>
          </cell>
          <cell r="B742" t="str">
            <v>Due to Employees</v>
          </cell>
        </row>
        <row r="743">
          <cell r="A743">
            <v>210305</v>
          </cell>
          <cell r="B743" t="str">
            <v>Due to LSP Equity Advisors</v>
          </cell>
        </row>
        <row r="744">
          <cell r="A744">
            <v>210306</v>
          </cell>
          <cell r="B744" t="str">
            <v>Due to DLS Power Holdings, LLC</v>
          </cell>
        </row>
        <row r="745">
          <cell r="A745">
            <v>210307</v>
          </cell>
          <cell r="B745" t="str">
            <v>Due to LS PEP, LP</v>
          </cell>
        </row>
        <row r="746">
          <cell r="A746">
            <v>210308</v>
          </cell>
          <cell r="B746" t="str">
            <v>Due to LS PEP II, LP</v>
          </cell>
        </row>
        <row r="747">
          <cell r="A747">
            <v>210309</v>
          </cell>
          <cell r="B747" t="str">
            <v>Due to Development - 401K</v>
          </cell>
        </row>
        <row r="748">
          <cell r="A748">
            <v>210310</v>
          </cell>
          <cell r="B748" t="str">
            <v>Due to Dynegy Power Services,</v>
          </cell>
        </row>
        <row r="749">
          <cell r="A749">
            <v>210311</v>
          </cell>
          <cell r="B749" t="str">
            <v>Due To LSP Sandy Creek Service</v>
          </cell>
        </row>
        <row r="750">
          <cell r="A750">
            <v>210312</v>
          </cell>
          <cell r="B750" t="str">
            <v>Due to LSP Services TX, LLC</v>
          </cell>
        </row>
        <row r="751">
          <cell r="A751">
            <v>210313</v>
          </cell>
          <cell r="B751" t="str">
            <v>Due to LSP SC Management</v>
          </cell>
        </row>
        <row r="752">
          <cell r="A752">
            <v>210401</v>
          </cell>
          <cell r="B752" t="str">
            <v>Due to Members</v>
          </cell>
        </row>
        <row r="753">
          <cell r="A753">
            <v>210402</v>
          </cell>
          <cell r="B753" t="str">
            <v>Due to Partners</v>
          </cell>
        </row>
        <row r="754">
          <cell r="A754">
            <v>210403</v>
          </cell>
          <cell r="B754" t="str">
            <v>Due to/from Segal Projects</v>
          </cell>
        </row>
        <row r="755">
          <cell r="A755">
            <v>210404</v>
          </cell>
          <cell r="B755" t="str">
            <v>Due to/from Tiber</v>
          </cell>
        </row>
        <row r="756">
          <cell r="A756">
            <v>210405</v>
          </cell>
          <cell r="B756" t="str">
            <v>Sandy History - Dueto/from-SYS</v>
          </cell>
        </row>
        <row r="757">
          <cell r="A757">
            <v>210406</v>
          </cell>
          <cell r="B757" t="str">
            <v>Sandy History - Dueto/from-Man</v>
          </cell>
        </row>
        <row r="758">
          <cell r="A758">
            <v>210407</v>
          </cell>
          <cell r="B758" t="str">
            <v>Due to Sandy Creek Services LL</v>
          </cell>
        </row>
        <row r="759">
          <cell r="A759">
            <v>210408</v>
          </cell>
          <cell r="B759" t="str">
            <v>Due to SC Int Holdings</v>
          </cell>
        </row>
        <row r="760">
          <cell r="A760">
            <v>210409</v>
          </cell>
          <cell r="B760" t="str">
            <v>Due to Sandy Creek Hldg</v>
          </cell>
        </row>
        <row r="761">
          <cell r="A761">
            <v>210410</v>
          </cell>
          <cell r="B761" t="str">
            <v>Due to Chase</v>
          </cell>
        </row>
        <row r="762">
          <cell r="A762">
            <v>210411</v>
          </cell>
          <cell r="B762" t="str">
            <v>Due to Cogen</v>
          </cell>
        </row>
        <row r="763">
          <cell r="A763">
            <v>210412</v>
          </cell>
          <cell r="B763" t="str">
            <v>Due to LSP Credit Advisors I</v>
          </cell>
        </row>
        <row r="764">
          <cell r="A764">
            <v>210500</v>
          </cell>
          <cell r="B764" t="str">
            <v>Deferred Revenue</v>
          </cell>
        </row>
        <row r="765">
          <cell r="A765">
            <v>220010</v>
          </cell>
          <cell r="B765" t="str">
            <v>Accr Interest Exp Pay-LT Debt</v>
          </cell>
        </row>
        <row r="766">
          <cell r="A766">
            <v>220020</v>
          </cell>
          <cell r="B766" t="str">
            <v>Accr Inter Exp Pay-LT Dbt-Affl</v>
          </cell>
        </row>
        <row r="767">
          <cell r="A767">
            <v>220025</v>
          </cell>
          <cell r="B767" t="str">
            <v>Accr Inter Exp Payable</v>
          </cell>
        </row>
        <row r="768">
          <cell r="A768">
            <v>220030</v>
          </cell>
          <cell r="B768" t="str">
            <v>Accr Interest Exp Pay-Bond Pay</v>
          </cell>
        </row>
        <row r="769">
          <cell r="A769">
            <v>220031</v>
          </cell>
          <cell r="B769" t="str">
            <v>Accr Int - Tax Bond</v>
          </cell>
        </row>
        <row r="770">
          <cell r="A770">
            <v>220032</v>
          </cell>
          <cell r="B770" t="str">
            <v>Accr Int - Tax Bond (Contra)</v>
          </cell>
        </row>
        <row r="771">
          <cell r="A771">
            <v>220040</v>
          </cell>
          <cell r="B771" t="str">
            <v>Accr Interest Exp Pay-Swaps</v>
          </cell>
        </row>
        <row r="772">
          <cell r="A772">
            <v>220045</v>
          </cell>
          <cell r="B772" t="str">
            <v>Accr int exp-reactive pwr sttl</v>
          </cell>
        </row>
        <row r="773">
          <cell r="A773">
            <v>220050</v>
          </cell>
          <cell r="B773" t="str">
            <v>Accr int exp - LOC</v>
          </cell>
        </row>
        <row r="774">
          <cell r="A774">
            <v>230010</v>
          </cell>
          <cell r="B774" t="str">
            <v>Currrent Portion of Loans Pay</v>
          </cell>
        </row>
        <row r="775">
          <cell r="A775">
            <v>230011</v>
          </cell>
          <cell r="B775" t="str">
            <v>Current  Debt-Disc/Prem</v>
          </cell>
        </row>
        <row r="776">
          <cell r="A776">
            <v>230020</v>
          </cell>
          <cell r="B776" t="str">
            <v>Current Portion LT Debt-Affl</v>
          </cell>
        </row>
        <row r="777">
          <cell r="A777">
            <v>230030</v>
          </cell>
          <cell r="B777" t="str">
            <v>Current Portion of Bonds Pay</v>
          </cell>
        </row>
        <row r="778">
          <cell r="A778">
            <v>230040</v>
          </cell>
          <cell r="B778" t="str">
            <v>Current N/P-Kendall</v>
          </cell>
        </row>
        <row r="779">
          <cell r="A779">
            <v>230110</v>
          </cell>
          <cell r="B779" t="str">
            <v>Accr Interest Exp Pay-LT Debt</v>
          </cell>
        </row>
        <row r="780">
          <cell r="A780">
            <v>230120</v>
          </cell>
          <cell r="B780" t="str">
            <v>Accr Int Exp Pay-LT Debt-Affl</v>
          </cell>
        </row>
        <row r="781">
          <cell r="A781">
            <v>230130</v>
          </cell>
          <cell r="B781" t="str">
            <v>Accr Interest Exp Pay-Bond Pay</v>
          </cell>
        </row>
        <row r="782">
          <cell r="A782">
            <v>230500</v>
          </cell>
          <cell r="B782" t="str">
            <v>Wind Dev-Customer Deposit</v>
          </cell>
        </row>
        <row r="783">
          <cell r="A783">
            <v>230510</v>
          </cell>
          <cell r="B783" t="str">
            <v>Wind Dev-Customer Deposit Int</v>
          </cell>
        </row>
        <row r="784">
          <cell r="A784">
            <v>230520</v>
          </cell>
          <cell r="B784" t="str">
            <v>Advances / Project Participant</v>
          </cell>
        </row>
        <row r="785">
          <cell r="A785">
            <v>230525</v>
          </cell>
          <cell r="B785" t="str">
            <v>Advances / SCEA Participant</v>
          </cell>
        </row>
        <row r="786">
          <cell r="A786">
            <v>240010</v>
          </cell>
          <cell r="B786" t="str">
            <v>Other Current Liabilities</v>
          </cell>
        </row>
        <row r="787">
          <cell r="A787">
            <v>240011</v>
          </cell>
          <cell r="B787" t="str">
            <v>Deferred Credits - ST</v>
          </cell>
        </row>
        <row r="788">
          <cell r="A788">
            <v>240200</v>
          </cell>
          <cell r="B788" t="str">
            <v>Risk Management - ST</v>
          </cell>
        </row>
        <row r="789">
          <cell r="A789">
            <v>240202</v>
          </cell>
          <cell r="B789" t="str">
            <v>Risk Management - ST (Coal)</v>
          </cell>
        </row>
        <row r="790">
          <cell r="A790">
            <v>260010</v>
          </cell>
          <cell r="B790" t="str">
            <v>Loans Payable</v>
          </cell>
        </row>
        <row r="791">
          <cell r="A791">
            <v>260011</v>
          </cell>
          <cell r="B791" t="str">
            <v>LT Debt -Disc/Prem</v>
          </cell>
        </row>
        <row r="792">
          <cell r="A792">
            <v>260012</v>
          </cell>
          <cell r="B792" t="str">
            <v>Loans Payable 2nd Lien</v>
          </cell>
        </row>
        <row r="793">
          <cell r="A793">
            <v>260020</v>
          </cell>
          <cell r="B793" t="str">
            <v>Loans Payable - Affilaite</v>
          </cell>
        </row>
        <row r="794">
          <cell r="A794">
            <v>260040</v>
          </cell>
          <cell r="B794" t="str">
            <v>LT Debt-Kendall</v>
          </cell>
        </row>
        <row r="795">
          <cell r="A795">
            <v>260050</v>
          </cell>
          <cell r="B795" t="str">
            <v>Loan Payable-DOE</v>
          </cell>
        </row>
        <row r="796">
          <cell r="A796">
            <v>260055</v>
          </cell>
          <cell r="B796" t="str">
            <v>Loan Payable-DOE Cap Int</v>
          </cell>
        </row>
        <row r="797">
          <cell r="A797">
            <v>260060</v>
          </cell>
          <cell r="B797" t="str">
            <v>Loan Payable-TNT</v>
          </cell>
        </row>
        <row r="798">
          <cell r="A798">
            <v>260300</v>
          </cell>
          <cell r="B798" t="str">
            <v>Bonds Payable</v>
          </cell>
        </row>
        <row r="799">
          <cell r="A799">
            <v>260301</v>
          </cell>
          <cell r="B799" t="str">
            <v>Tax Bond Payable</v>
          </cell>
        </row>
        <row r="800">
          <cell r="A800">
            <v>260302</v>
          </cell>
          <cell r="B800" t="str">
            <v>Tax Bond Payable (Contra)</v>
          </cell>
        </row>
        <row r="801">
          <cell r="A801">
            <v>260400</v>
          </cell>
          <cell r="B801" t="str">
            <v>Sandy Creek Debt - History</v>
          </cell>
        </row>
        <row r="802">
          <cell r="A802">
            <v>260410</v>
          </cell>
          <cell r="B802" t="str">
            <v>LT Debt - Term</v>
          </cell>
        </row>
        <row r="803">
          <cell r="A803">
            <v>260420</v>
          </cell>
          <cell r="B803" t="str">
            <v>LT Debt - Construction</v>
          </cell>
        </row>
        <row r="804">
          <cell r="A804">
            <v>260430</v>
          </cell>
          <cell r="B804" t="str">
            <v>Tax-Exempt Bond Series 2007</v>
          </cell>
        </row>
        <row r="805">
          <cell r="A805">
            <v>260440</v>
          </cell>
          <cell r="B805" t="str">
            <v>Tax-Exempt Bond Series 2008</v>
          </cell>
        </row>
        <row r="806">
          <cell r="A806">
            <v>260450</v>
          </cell>
          <cell r="B806" t="str">
            <v>LT Debt Affiliate - Commitment</v>
          </cell>
        </row>
        <row r="807">
          <cell r="A807">
            <v>260455</v>
          </cell>
          <cell r="B807" t="str">
            <v>LT Debt Affiliate - Loan/CommF</v>
          </cell>
        </row>
        <row r="808">
          <cell r="A808">
            <v>260460</v>
          </cell>
          <cell r="B808" t="str">
            <v>LT Debt Affiliate - Holdco Loa</v>
          </cell>
        </row>
        <row r="809">
          <cell r="A809">
            <v>280200</v>
          </cell>
          <cell r="B809" t="str">
            <v>Derivative Liabilty - LT</v>
          </cell>
        </row>
        <row r="810">
          <cell r="A810">
            <v>290005</v>
          </cell>
          <cell r="B810" t="str">
            <v>ARO Liability</v>
          </cell>
        </row>
        <row r="811">
          <cell r="A811">
            <v>290010</v>
          </cell>
          <cell r="B811" t="str">
            <v>Other Long-term Liabilities</v>
          </cell>
        </row>
        <row r="812">
          <cell r="A812">
            <v>290011</v>
          </cell>
          <cell r="B812" t="str">
            <v>Deferred Credits - LT</v>
          </cell>
        </row>
        <row r="813">
          <cell r="A813">
            <v>290020</v>
          </cell>
          <cell r="B813" t="str">
            <v>Minority Interest</v>
          </cell>
        </row>
        <row r="814">
          <cell r="A814">
            <v>290025</v>
          </cell>
          <cell r="B814" t="str">
            <v>Risk Management - LT</v>
          </cell>
        </row>
        <row r="815">
          <cell r="A815">
            <v>290027</v>
          </cell>
          <cell r="B815" t="str">
            <v>Risk Management - LT (Coal)</v>
          </cell>
        </row>
        <row r="816">
          <cell r="A816">
            <v>290030</v>
          </cell>
          <cell r="B816" t="str">
            <v>Non-curr Unreal Derivative Lia</v>
          </cell>
        </row>
        <row r="817">
          <cell r="A817">
            <v>290050</v>
          </cell>
          <cell r="B817" t="str">
            <v>Non-curr Out of Mkt Contract</v>
          </cell>
        </row>
        <row r="818">
          <cell r="A818">
            <v>290051</v>
          </cell>
          <cell r="B818" t="str">
            <v>Accum Amortiz-Out of Mkt Contt</v>
          </cell>
        </row>
        <row r="819">
          <cell r="A819">
            <v>290060</v>
          </cell>
          <cell r="B819" t="str">
            <v>Call Option</v>
          </cell>
        </row>
        <row r="820">
          <cell r="A820">
            <v>310010</v>
          </cell>
          <cell r="B820" t="str">
            <v>Unreal gain(loss)Dynegy stock</v>
          </cell>
        </row>
        <row r="821">
          <cell r="A821">
            <v>310110</v>
          </cell>
          <cell r="B821" t="str">
            <v>Distribution- Recallable</v>
          </cell>
        </row>
        <row r="822">
          <cell r="A822">
            <v>310111</v>
          </cell>
          <cell r="B822" t="str">
            <v>Distributions-Portfolio Invest</v>
          </cell>
        </row>
        <row r="823">
          <cell r="A823">
            <v>310112</v>
          </cell>
          <cell r="B823" t="str">
            <v>Distribution - Profit</v>
          </cell>
        </row>
        <row r="824">
          <cell r="A824">
            <v>310114</v>
          </cell>
          <cell r="B824" t="str">
            <v>Distribution- ST interest</v>
          </cell>
        </row>
        <row r="825">
          <cell r="A825">
            <v>320000</v>
          </cell>
          <cell r="B825" t="str">
            <v>Unrealized OCI</v>
          </cell>
        </row>
        <row r="826">
          <cell r="A826">
            <v>320005</v>
          </cell>
          <cell r="B826" t="str">
            <v>Realized OCI</v>
          </cell>
        </row>
        <row r="827">
          <cell r="A827">
            <v>320010</v>
          </cell>
          <cell r="B827" t="str">
            <v>OCI - Swaps</v>
          </cell>
        </row>
        <row r="828">
          <cell r="A828">
            <v>320015</v>
          </cell>
          <cell r="B828" t="str">
            <v>Unrealized OCI-GAS</v>
          </cell>
        </row>
        <row r="829">
          <cell r="A829">
            <v>320020</v>
          </cell>
          <cell r="B829" t="str">
            <v>Realized-OCI-Swaptions</v>
          </cell>
        </row>
        <row r="830">
          <cell r="A830">
            <v>330010</v>
          </cell>
          <cell r="B830" t="str">
            <v>Membership Interests</v>
          </cell>
        </row>
        <row r="831">
          <cell r="A831">
            <v>330011</v>
          </cell>
          <cell r="B831" t="str">
            <v>Membership Interest - LSP Plum</v>
          </cell>
        </row>
        <row r="832">
          <cell r="A832">
            <v>330012</v>
          </cell>
          <cell r="B832" t="str">
            <v>Membership Interests - EIF</v>
          </cell>
        </row>
        <row r="833">
          <cell r="A833">
            <v>330013</v>
          </cell>
          <cell r="B833" t="str">
            <v>Members Int - LSP PP Holdings</v>
          </cell>
        </row>
        <row r="834">
          <cell r="A834">
            <v>330015</v>
          </cell>
          <cell r="B834" t="str">
            <v>Membership Interest - DLSPH</v>
          </cell>
        </row>
        <row r="835">
          <cell r="A835">
            <v>330020</v>
          </cell>
          <cell r="B835" t="str">
            <v>Membership Interests - LSP</v>
          </cell>
        </row>
        <row r="836">
          <cell r="A836">
            <v>330025</v>
          </cell>
          <cell r="B836" t="str">
            <v>Membership Interests - Dynegy</v>
          </cell>
        </row>
        <row r="837">
          <cell r="A837">
            <v>330026</v>
          </cell>
          <cell r="B837" t="str">
            <v>Member Int-LSP Sandy Crk Hold</v>
          </cell>
        </row>
        <row r="838">
          <cell r="A838">
            <v>330027</v>
          </cell>
          <cell r="B838" t="str">
            <v>Member Int - LSP SC REO, LLC</v>
          </cell>
        </row>
        <row r="839">
          <cell r="A839">
            <v>330028</v>
          </cell>
          <cell r="B839" t="str">
            <v>Member Int-LSP Sandy Crk Membr</v>
          </cell>
        </row>
        <row r="840">
          <cell r="A840">
            <v>330029</v>
          </cell>
          <cell r="B840" t="str">
            <v>Membership Interests - GE</v>
          </cell>
        </row>
        <row r="841">
          <cell r="A841">
            <v>330030</v>
          </cell>
          <cell r="B841" t="str">
            <v>Member Int-EFS Sandy Creek</v>
          </cell>
        </row>
        <row r="842">
          <cell r="A842">
            <v>330031</v>
          </cell>
          <cell r="B842" t="str">
            <v>Member Int-SC Intermediate Hod</v>
          </cell>
        </row>
        <row r="843">
          <cell r="A843">
            <v>330032</v>
          </cell>
          <cell r="B843" t="str">
            <v>Member Int-SC Energy Assoc</v>
          </cell>
        </row>
        <row r="844">
          <cell r="A844">
            <v>330033</v>
          </cell>
          <cell r="B844" t="str">
            <v>Member Int Sandy Creek GP</v>
          </cell>
        </row>
        <row r="845">
          <cell r="A845">
            <v>330034</v>
          </cell>
          <cell r="B845" t="str">
            <v>Member Int-Sandy Creek Holding</v>
          </cell>
        </row>
        <row r="846">
          <cell r="A846">
            <v>330035</v>
          </cell>
          <cell r="B846" t="str">
            <v>Membership Int - GPP Services</v>
          </cell>
        </row>
        <row r="847">
          <cell r="A847">
            <v>330036</v>
          </cell>
          <cell r="B847" t="str">
            <v>Member Int-John Hancock-CTT</v>
          </cell>
        </row>
        <row r="848">
          <cell r="A848">
            <v>330037</v>
          </cell>
          <cell r="B848" t="str">
            <v>Member Int-John Hancock-GBTS</v>
          </cell>
        </row>
        <row r="849">
          <cell r="A849">
            <v>330038</v>
          </cell>
          <cell r="B849" t="str">
            <v>Member Int-TNT Debt Proceeds</v>
          </cell>
        </row>
        <row r="850">
          <cell r="A850">
            <v>340010</v>
          </cell>
          <cell r="B850" t="str">
            <v>Partnership Interests</v>
          </cell>
        </row>
        <row r="851">
          <cell r="A851">
            <v>340015</v>
          </cell>
          <cell r="B851" t="str">
            <v>Partnership Interests DLSPH</v>
          </cell>
        </row>
        <row r="852">
          <cell r="A852">
            <v>340020</v>
          </cell>
          <cell r="B852" t="str">
            <v>Partner Int - LSP Assoc</v>
          </cell>
        </row>
        <row r="853">
          <cell r="A853">
            <v>340025</v>
          </cell>
          <cell r="B853" t="str">
            <v>Partner Int - LSP Eqty Ptrs II</v>
          </cell>
        </row>
        <row r="854">
          <cell r="A854">
            <v>340030</v>
          </cell>
          <cell r="B854" t="str">
            <v>Part Int-LSP Eqty Ptrs II PIE</v>
          </cell>
        </row>
        <row r="855">
          <cell r="A855">
            <v>350005</v>
          </cell>
          <cell r="B855" t="str">
            <v>Capital Stock</v>
          </cell>
        </row>
        <row r="856">
          <cell r="A856">
            <v>350010</v>
          </cell>
          <cell r="B856" t="str">
            <v>Common Stock</v>
          </cell>
        </row>
        <row r="857">
          <cell r="A857">
            <v>350050</v>
          </cell>
          <cell r="B857" t="str">
            <v>Class A Preferred Stock</v>
          </cell>
        </row>
        <row r="858">
          <cell r="A858">
            <v>350060</v>
          </cell>
          <cell r="B858" t="str">
            <v>Class B Preferred Stock</v>
          </cell>
        </row>
        <row r="859">
          <cell r="A859">
            <v>360010</v>
          </cell>
          <cell r="B859" t="str">
            <v>Paid-in-Capital</v>
          </cell>
        </row>
        <row r="860">
          <cell r="A860">
            <v>370010</v>
          </cell>
          <cell r="B860" t="str">
            <v>Distributions Paid</v>
          </cell>
        </row>
        <row r="861">
          <cell r="A861">
            <v>370011</v>
          </cell>
          <cell r="B861" t="str">
            <v>Distributions - LSP Plum</v>
          </cell>
        </row>
        <row r="862">
          <cell r="A862">
            <v>370012</v>
          </cell>
          <cell r="B862" t="str">
            <v>Distributions - EIF</v>
          </cell>
        </row>
        <row r="863">
          <cell r="A863">
            <v>370013</v>
          </cell>
          <cell r="B863" t="str">
            <v>Distributions - LSP PP Holding</v>
          </cell>
        </row>
        <row r="864">
          <cell r="A864">
            <v>370014</v>
          </cell>
          <cell r="B864" t="str">
            <v>Distributions - LSP Associates</v>
          </cell>
        </row>
        <row r="865">
          <cell r="A865">
            <v>370015</v>
          </cell>
          <cell r="B865" t="str">
            <v>Distribution - LSP Equity Part</v>
          </cell>
        </row>
        <row r="866">
          <cell r="A866">
            <v>370016</v>
          </cell>
          <cell r="B866" t="str">
            <v>Distribution - LS PP Blocker</v>
          </cell>
        </row>
        <row r="867">
          <cell r="A867">
            <v>370017</v>
          </cell>
          <cell r="B867" t="str">
            <v>Dist-LSP Equity Partners II</v>
          </cell>
        </row>
        <row r="868">
          <cell r="A868">
            <v>370018</v>
          </cell>
          <cell r="B868" t="str">
            <v>Dist-LSP Equity Partner II PIE</v>
          </cell>
        </row>
        <row r="869">
          <cell r="A869">
            <v>370019</v>
          </cell>
          <cell r="B869" t="str">
            <v>Dist-LSP Sandy Creek Holdings</v>
          </cell>
        </row>
        <row r="870">
          <cell r="A870">
            <v>370020</v>
          </cell>
          <cell r="B870" t="str">
            <v>Dist - LSP SC REO</v>
          </cell>
        </row>
        <row r="871">
          <cell r="A871">
            <v>370021</v>
          </cell>
          <cell r="B871" t="str">
            <v>Dist - LSP Sandy Creek Member</v>
          </cell>
        </row>
        <row r="872">
          <cell r="A872">
            <v>370022</v>
          </cell>
          <cell r="B872" t="str">
            <v>Dist-Sandy Creek Holdings</v>
          </cell>
        </row>
        <row r="873">
          <cell r="A873">
            <v>370023</v>
          </cell>
          <cell r="B873" t="str">
            <v>Dist-EFS Sandy Creek</v>
          </cell>
        </row>
        <row r="874">
          <cell r="A874">
            <v>380010</v>
          </cell>
          <cell r="B874" t="str">
            <v>Dividends Paid</v>
          </cell>
        </row>
        <row r="875">
          <cell r="A875">
            <v>390010</v>
          </cell>
          <cell r="B875" t="str">
            <v>Retained Earnings</v>
          </cell>
        </row>
        <row r="876">
          <cell r="A876">
            <v>390015</v>
          </cell>
          <cell r="B876" t="str">
            <v>Retained Earnings Prior Year</v>
          </cell>
        </row>
        <row r="877">
          <cell r="A877">
            <v>390020</v>
          </cell>
          <cell r="B877" t="str">
            <v>Year-to-Date Net Income (Loss)</v>
          </cell>
        </row>
        <row r="878">
          <cell r="A878">
            <v>390025</v>
          </cell>
          <cell r="B878" t="str">
            <v>YTD Net Income (Loss) Trans Yr</v>
          </cell>
        </row>
        <row r="879">
          <cell r="A879">
            <v>410010</v>
          </cell>
          <cell r="B879" t="str">
            <v>Energy Short Term</v>
          </cell>
        </row>
        <row r="880">
          <cell r="A880">
            <v>410020</v>
          </cell>
          <cell r="B880" t="str">
            <v>Capacity Short Term</v>
          </cell>
        </row>
        <row r="881">
          <cell r="A881">
            <v>410030</v>
          </cell>
          <cell r="B881" t="str">
            <v>Ancillary Services Short Term</v>
          </cell>
        </row>
        <row r="882">
          <cell r="A882">
            <v>410090</v>
          </cell>
          <cell r="B882" t="str">
            <v>Financial Trades Short Term</v>
          </cell>
        </row>
        <row r="883">
          <cell r="A883">
            <v>410110</v>
          </cell>
          <cell r="B883" t="str">
            <v>Energy Long Term</v>
          </cell>
        </row>
        <row r="884">
          <cell r="A884">
            <v>410120</v>
          </cell>
          <cell r="B884" t="str">
            <v>Capacity Long Term</v>
          </cell>
        </row>
        <row r="885">
          <cell r="A885">
            <v>410130</v>
          </cell>
          <cell r="B885" t="str">
            <v>Ancillary Services Long Term</v>
          </cell>
        </row>
        <row r="886">
          <cell r="A886">
            <v>410190</v>
          </cell>
          <cell r="B886" t="str">
            <v>Financial Trades Long Term</v>
          </cell>
        </row>
        <row r="887">
          <cell r="A887">
            <v>450010</v>
          </cell>
          <cell r="B887" t="str">
            <v>Energy Short Term</v>
          </cell>
        </row>
        <row r="888">
          <cell r="A888">
            <v>450011</v>
          </cell>
          <cell r="B888" t="str">
            <v>Energy Revenue Unit 1</v>
          </cell>
        </row>
        <row r="889">
          <cell r="A889">
            <v>450012</v>
          </cell>
          <cell r="B889" t="str">
            <v>Energy Revenue Unit 2</v>
          </cell>
        </row>
        <row r="890">
          <cell r="A890">
            <v>450013</v>
          </cell>
          <cell r="B890" t="str">
            <v>Energy Revenue Unit 3</v>
          </cell>
        </row>
        <row r="891">
          <cell r="A891">
            <v>450014</v>
          </cell>
          <cell r="B891" t="str">
            <v>Energy Revenue Unit 4</v>
          </cell>
        </row>
        <row r="892">
          <cell r="A892">
            <v>450020</v>
          </cell>
          <cell r="B892" t="str">
            <v>Capacity Short Term</v>
          </cell>
        </row>
        <row r="893">
          <cell r="A893">
            <v>450021</v>
          </cell>
          <cell r="B893" t="str">
            <v>Capacity Revenue Unit 1</v>
          </cell>
        </row>
        <row r="894">
          <cell r="A894">
            <v>450022</v>
          </cell>
          <cell r="B894" t="str">
            <v>Capacity Revenue Unit 2</v>
          </cell>
        </row>
        <row r="895">
          <cell r="A895">
            <v>450023</v>
          </cell>
          <cell r="B895" t="str">
            <v>Capacity Revenue Unit 3</v>
          </cell>
        </row>
        <row r="896">
          <cell r="A896">
            <v>450024</v>
          </cell>
          <cell r="B896" t="str">
            <v>Capacity Revenue Unit 4</v>
          </cell>
        </row>
        <row r="897">
          <cell r="A897">
            <v>450025</v>
          </cell>
          <cell r="B897" t="str">
            <v>UCAP Unit 4</v>
          </cell>
        </row>
        <row r="898">
          <cell r="A898">
            <v>450030</v>
          </cell>
          <cell r="B898" t="str">
            <v>Ancillary Services Short Term</v>
          </cell>
        </row>
        <row r="899">
          <cell r="A899">
            <v>450034</v>
          </cell>
          <cell r="B899" t="str">
            <v>Ancillary Services  Unit 4</v>
          </cell>
        </row>
        <row r="900">
          <cell r="A900">
            <v>450041</v>
          </cell>
          <cell r="B900" t="str">
            <v>Guaranteed Heat Rate Rev U1</v>
          </cell>
        </row>
        <row r="901">
          <cell r="A901">
            <v>450042</v>
          </cell>
          <cell r="B901" t="str">
            <v>Guaranteed Heat Rate Rev U2</v>
          </cell>
        </row>
        <row r="902">
          <cell r="A902">
            <v>450043</v>
          </cell>
          <cell r="B902" t="str">
            <v>Guaranteed Heat Rate Rev U3</v>
          </cell>
        </row>
        <row r="903">
          <cell r="A903">
            <v>450044</v>
          </cell>
          <cell r="B903" t="str">
            <v>Guaranteed Heat Rate Rev U4</v>
          </cell>
        </row>
        <row r="904">
          <cell r="A904">
            <v>450081</v>
          </cell>
          <cell r="B904" t="str">
            <v>Hedge Sales Unit 1</v>
          </cell>
        </row>
        <row r="905">
          <cell r="A905">
            <v>450082</v>
          </cell>
          <cell r="B905" t="str">
            <v>Hedge Sales Unit 2</v>
          </cell>
        </row>
        <row r="906">
          <cell r="A906">
            <v>450083</v>
          </cell>
          <cell r="B906" t="str">
            <v>Hedge Sales Unit 3</v>
          </cell>
        </row>
        <row r="907">
          <cell r="A907">
            <v>450084</v>
          </cell>
          <cell r="B907" t="str">
            <v>Hedge Sales Unit 4</v>
          </cell>
        </row>
        <row r="908">
          <cell r="A908">
            <v>450090</v>
          </cell>
          <cell r="B908" t="str">
            <v>Financial Trades Short Term</v>
          </cell>
        </row>
        <row r="909">
          <cell r="A909">
            <v>450091</v>
          </cell>
          <cell r="B909" t="str">
            <v>Financial Trades Unit 1</v>
          </cell>
        </row>
        <row r="910">
          <cell r="A910">
            <v>450092</v>
          </cell>
          <cell r="B910" t="str">
            <v>Financial Trades Unit 2</v>
          </cell>
        </row>
        <row r="911">
          <cell r="A911">
            <v>450093</v>
          </cell>
          <cell r="B911" t="str">
            <v>Financial Trades Unit 3</v>
          </cell>
        </row>
        <row r="912">
          <cell r="A912">
            <v>450094</v>
          </cell>
          <cell r="B912" t="str">
            <v>Financial Trades Unit 4</v>
          </cell>
        </row>
        <row r="913">
          <cell r="A913">
            <v>450110</v>
          </cell>
          <cell r="B913" t="str">
            <v>Energy Long Term</v>
          </cell>
        </row>
        <row r="914">
          <cell r="A914">
            <v>450120</v>
          </cell>
          <cell r="B914" t="str">
            <v>Capacity Long Term</v>
          </cell>
        </row>
        <row r="915">
          <cell r="A915">
            <v>450130</v>
          </cell>
          <cell r="B915" t="str">
            <v>Ancillary Services Long Term</v>
          </cell>
        </row>
        <row r="916">
          <cell r="A916">
            <v>450190</v>
          </cell>
          <cell r="B916" t="str">
            <v>Financial Trades Long Term</v>
          </cell>
        </row>
        <row r="917">
          <cell r="A917">
            <v>450200</v>
          </cell>
          <cell r="B917" t="str">
            <v>Reactive revenues</v>
          </cell>
        </row>
        <row r="918">
          <cell r="A918">
            <v>450300</v>
          </cell>
          <cell r="B918" t="str">
            <v>Regulation revenues</v>
          </cell>
        </row>
        <row r="919">
          <cell r="A919">
            <v>450501</v>
          </cell>
          <cell r="B919" t="str">
            <v>Contract Amortization Unit 1</v>
          </cell>
        </row>
        <row r="920">
          <cell r="A920">
            <v>450502</v>
          </cell>
          <cell r="B920" t="str">
            <v>Contract Amortization Unit 2</v>
          </cell>
        </row>
        <row r="921">
          <cell r="A921">
            <v>450503</v>
          </cell>
          <cell r="B921" t="str">
            <v>Contract Amortization Unit 3</v>
          </cell>
        </row>
        <row r="922">
          <cell r="A922">
            <v>450504</v>
          </cell>
          <cell r="B922" t="str">
            <v>Contract Amortization Unit 4</v>
          </cell>
        </row>
        <row r="923">
          <cell r="A923">
            <v>460001</v>
          </cell>
          <cell r="B923" t="str">
            <v>Eqty net inc(ls)LSP Assoc,LP</v>
          </cell>
        </row>
        <row r="924">
          <cell r="A924">
            <v>460006</v>
          </cell>
          <cell r="B924" t="str">
            <v>Eqty net inc(ls)Lum Asset Part</v>
          </cell>
        </row>
        <row r="925">
          <cell r="A925">
            <v>460007</v>
          </cell>
          <cell r="B925" t="str">
            <v>Eqty net inc/lsLum Engy Prtnrs</v>
          </cell>
        </row>
        <row r="926">
          <cell r="A926">
            <v>460008</v>
          </cell>
          <cell r="B926" t="str">
            <v>Eqty net inc(ls)LSP Servic,LLC</v>
          </cell>
        </row>
        <row r="927">
          <cell r="A927">
            <v>460009</v>
          </cell>
          <cell r="B927" t="str">
            <v>Eqty net inc(ls)5 Frks</v>
          </cell>
        </row>
        <row r="928">
          <cell r="A928">
            <v>460010</v>
          </cell>
          <cell r="B928" t="str">
            <v>Eqty net inc(ls)Topaz Assc,LLC</v>
          </cell>
        </row>
        <row r="929">
          <cell r="A929">
            <v>460011</v>
          </cell>
          <cell r="B929" t="str">
            <v>Eqty net inc(ls)Shrt Leaf Assc</v>
          </cell>
        </row>
        <row r="930">
          <cell r="A930">
            <v>460012</v>
          </cell>
          <cell r="B930" t="str">
            <v>Eqty net inc(ls)Riverside Asoc</v>
          </cell>
        </row>
        <row r="931">
          <cell r="A931">
            <v>460013</v>
          </cell>
          <cell r="B931" t="str">
            <v>Eqty net inc(ls)Plum Pt Assoc</v>
          </cell>
        </row>
        <row r="932">
          <cell r="A932">
            <v>460014</v>
          </cell>
          <cell r="B932" t="str">
            <v>Eqty net inc(ls)Moss Pt Assc</v>
          </cell>
        </row>
        <row r="933">
          <cell r="A933">
            <v>460015</v>
          </cell>
          <cell r="B933" t="str">
            <v>Eqty net inc(ls) Longleaf</v>
          </cell>
        </row>
        <row r="934">
          <cell r="A934">
            <v>460016</v>
          </cell>
          <cell r="B934" t="str">
            <v>Eqty net inc(ls) Tyler Cnty</v>
          </cell>
        </row>
        <row r="935">
          <cell r="A935">
            <v>460017</v>
          </cell>
          <cell r="B935" t="str">
            <v>Eqty net inc(ls)Hunters Creek</v>
          </cell>
        </row>
        <row r="936">
          <cell r="A936">
            <v>460018</v>
          </cell>
          <cell r="B936" t="str">
            <v>Eqty net inc(ls)Keeney Creek</v>
          </cell>
        </row>
        <row r="937">
          <cell r="A937">
            <v>460019</v>
          </cell>
          <cell r="B937" t="str">
            <v>Eqty net inc(ls)Sandy Crk Engy</v>
          </cell>
        </row>
        <row r="938">
          <cell r="A938">
            <v>460020</v>
          </cell>
          <cell r="B938" t="str">
            <v>Eqty net inc(ls)Sndy Crk GPInc</v>
          </cell>
        </row>
        <row r="939">
          <cell r="A939">
            <v>460021</v>
          </cell>
          <cell r="B939" t="str">
            <v>Eqty net inc(ls)Coyote Engy,LP</v>
          </cell>
        </row>
        <row r="940">
          <cell r="A940">
            <v>460022</v>
          </cell>
          <cell r="B940" t="str">
            <v>Eqty net inc(ls)Coyote, LLC</v>
          </cell>
        </row>
        <row r="941">
          <cell r="A941">
            <v>460023</v>
          </cell>
          <cell r="B941" t="str">
            <v>Eqty net inc(ls)Coyote GP,Inc</v>
          </cell>
        </row>
        <row r="942">
          <cell r="A942">
            <v>460024</v>
          </cell>
          <cell r="B942" t="str">
            <v>Eqty net inc(ls)White Pine</v>
          </cell>
        </row>
        <row r="943">
          <cell r="A943">
            <v>460025</v>
          </cell>
          <cell r="B943" t="str">
            <v>Eqty net inc(ls)LSP Kend Hold</v>
          </cell>
        </row>
        <row r="944">
          <cell r="A944">
            <v>460026</v>
          </cell>
          <cell r="B944" t="str">
            <v>Eqty net incl(ls)LSP Eq Advisr</v>
          </cell>
        </row>
        <row r="945">
          <cell r="A945">
            <v>460027</v>
          </cell>
          <cell r="B945" t="str">
            <v>Eqty net incl(ls)LSP Serv NH</v>
          </cell>
        </row>
        <row r="946">
          <cell r="A946">
            <v>460028</v>
          </cell>
          <cell r="B946" t="str">
            <v>Eqty net incl(ls)LSP Serv Kend</v>
          </cell>
        </row>
        <row r="947">
          <cell r="A947">
            <v>460029</v>
          </cell>
          <cell r="B947" t="str">
            <v>Eqty net inc(ls)LSP Kend Energ</v>
          </cell>
        </row>
        <row r="948">
          <cell r="A948">
            <v>460030</v>
          </cell>
          <cell r="B948" t="str">
            <v>Eqty net inc(ls)Keeney Creek</v>
          </cell>
        </row>
        <row r="949">
          <cell r="A949">
            <v>460031</v>
          </cell>
          <cell r="B949" t="str">
            <v>Eqty net inc(ls)Sandy Crk Engy</v>
          </cell>
        </row>
        <row r="950">
          <cell r="A950">
            <v>460032</v>
          </cell>
          <cell r="B950" t="str">
            <v>Eqty net inc(ls)White Pine</v>
          </cell>
        </row>
        <row r="951">
          <cell r="A951">
            <v>460033</v>
          </cell>
          <cell r="B951" t="str">
            <v>Eqty net inc(ls)LSP Equipment</v>
          </cell>
        </row>
        <row r="952">
          <cell r="A952">
            <v>460034</v>
          </cell>
          <cell r="B952" t="str">
            <v>Eqty net inc(ls)LSP ServPlumPt</v>
          </cell>
        </row>
        <row r="953">
          <cell r="A953">
            <v>460035</v>
          </cell>
          <cell r="B953" t="str">
            <v>Eqty net inc(ls)Plum Pt Hold</v>
          </cell>
        </row>
        <row r="954">
          <cell r="A954">
            <v>460036</v>
          </cell>
          <cell r="B954" t="str">
            <v>Eqty net inc(ls)PPEA HoldngCo</v>
          </cell>
        </row>
        <row r="955">
          <cell r="A955">
            <v>460037</v>
          </cell>
          <cell r="B955" t="str">
            <v>Eqty net inc(ls) LSP Plum, LLC</v>
          </cell>
        </row>
        <row r="956">
          <cell r="A956">
            <v>460039</v>
          </cell>
          <cell r="B956" t="str">
            <v>Eqty net inc(ls) Elk Run</v>
          </cell>
        </row>
        <row r="957">
          <cell r="A957">
            <v>460040</v>
          </cell>
          <cell r="B957" t="str">
            <v>Eqty net inc(ls) Great Basin</v>
          </cell>
        </row>
        <row r="958">
          <cell r="A958">
            <v>460041</v>
          </cell>
          <cell r="B958" t="str">
            <v>Eqty net inc(ls) High Plains</v>
          </cell>
        </row>
        <row r="959">
          <cell r="A959">
            <v>460042</v>
          </cell>
          <cell r="B959" t="str">
            <v>Eqty net inc(ls) W.Deptfrd,LLC</v>
          </cell>
        </row>
        <row r="960">
          <cell r="A960">
            <v>460043</v>
          </cell>
          <cell r="B960" t="str">
            <v>Eqty net inc(ls) W.Deptford,LP</v>
          </cell>
        </row>
        <row r="961">
          <cell r="A961">
            <v>460044</v>
          </cell>
          <cell r="B961" t="str">
            <v>Eqty net inc(ls) W.Deptford,GP</v>
          </cell>
        </row>
        <row r="962">
          <cell r="A962">
            <v>460045</v>
          </cell>
          <cell r="B962" t="str">
            <v>Eqty net inc(ls) Mid-Michigan</v>
          </cell>
        </row>
        <row r="963">
          <cell r="A963">
            <v>460046</v>
          </cell>
          <cell r="B963" t="str">
            <v>Eqty net inc(ls)LSP Eq Adv II</v>
          </cell>
        </row>
        <row r="964">
          <cell r="A964">
            <v>460047</v>
          </cell>
          <cell r="B964" t="str">
            <v>Eqty net inc(ls)LS Power Part</v>
          </cell>
        </row>
        <row r="965">
          <cell r="A965">
            <v>460048</v>
          </cell>
          <cell r="B965" t="str">
            <v>Eqty net inc(ls)LSP Serv PP II</v>
          </cell>
        </row>
        <row r="966">
          <cell r="A966">
            <v>460049</v>
          </cell>
          <cell r="B966" t="str">
            <v>Eqty net inc(ls)DLS Power Hold</v>
          </cell>
        </row>
        <row r="967">
          <cell r="A967">
            <v>460050</v>
          </cell>
          <cell r="B967" t="str">
            <v>Eqty net inc(ls)Arlington Vlly</v>
          </cell>
        </row>
        <row r="968">
          <cell r="A968">
            <v>460051</v>
          </cell>
          <cell r="B968" t="str">
            <v>Eqty net inc(ls)Bridgeport II</v>
          </cell>
        </row>
        <row r="969">
          <cell r="A969">
            <v>460052</v>
          </cell>
          <cell r="B969" t="str">
            <v>Eqty net inc(ls)Casco Bay II</v>
          </cell>
        </row>
        <row r="970">
          <cell r="A970">
            <v>460053</v>
          </cell>
          <cell r="B970" t="str">
            <v>Eqty net inc(ls)Kendall En II</v>
          </cell>
        </row>
        <row r="971">
          <cell r="A971">
            <v>460054</v>
          </cell>
          <cell r="B971" t="str">
            <v>Eqty net inc(ls)Morro Bay II</v>
          </cell>
        </row>
        <row r="972">
          <cell r="A972">
            <v>460055</v>
          </cell>
          <cell r="B972" t="str">
            <v>Eqty net inc(ls)Moss Land II</v>
          </cell>
        </row>
        <row r="973">
          <cell r="A973">
            <v>460056</v>
          </cell>
          <cell r="B973" t="str">
            <v>Eqty net inc(ls)North AZ En</v>
          </cell>
        </row>
        <row r="974">
          <cell r="A974">
            <v>460057</v>
          </cell>
          <cell r="B974" t="str">
            <v>Eqty net inc(ls)Oakland E II</v>
          </cell>
        </row>
        <row r="975">
          <cell r="A975">
            <v>460058</v>
          </cell>
          <cell r="B975" t="str">
            <v>Eqty net inc(ls)Ontelaunee Enr</v>
          </cell>
        </row>
        <row r="976">
          <cell r="A976">
            <v>460059</v>
          </cell>
          <cell r="B976" t="str">
            <v>Eqty net inc(ls)South Bay Repl</v>
          </cell>
        </row>
        <row r="977">
          <cell r="A977">
            <v>460060</v>
          </cell>
          <cell r="B977" t="str">
            <v>Eqty net inc(ls)DLS Dev Co</v>
          </cell>
        </row>
        <row r="978">
          <cell r="A978">
            <v>460061</v>
          </cell>
          <cell r="B978" t="str">
            <v>Eqty net inc(ls)French Valley</v>
          </cell>
        </row>
        <row r="979">
          <cell r="A979">
            <v>460062</v>
          </cell>
          <cell r="B979" t="str">
            <v>Eqty net inc(ls)LSP Polaria</v>
          </cell>
        </row>
        <row r="980">
          <cell r="A980">
            <v>460063</v>
          </cell>
          <cell r="B980" t="str">
            <v>Eqty net inc(ls)PP Energy II</v>
          </cell>
        </row>
        <row r="981">
          <cell r="A981">
            <v>460064</v>
          </cell>
          <cell r="B981" t="str">
            <v>Eqty net inc(ls)DLS French Val</v>
          </cell>
        </row>
        <row r="982">
          <cell r="A982">
            <v>460065</v>
          </cell>
          <cell r="B982" t="str">
            <v>Eqty Net Inc/Ls-LSP SC Holding</v>
          </cell>
        </row>
        <row r="983">
          <cell r="A983">
            <v>460066</v>
          </cell>
          <cell r="B983" t="str">
            <v>Eqty Net Inc/Ls-LSP SC REO</v>
          </cell>
        </row>
        <row r="984">
          <cell r="A984">
            <v>460067</v>
          </cell>
          <cell r="B984" t="str">
            <v>Eqty Net Inc/Ls-LSP SC Member</v>
          </cell>
        </row>
        <row r="985">
          <cell r="A985">
            <v>460068</v>
          </cell>
          <cell r="B985" t="str">
            <v>Eqty Net Inc/Ls-SC Holdings</v>
          </cell>
        </row>
        <row r="986">
          <cell r="A986">
            <v>460069</v>
          </cell>
          <cell r="B986" t="str">
            <v>Eqty Net Inc/Ls-EFS Sand Creek</v>
          </cell>
        </row>
        <row r="987">
          <cell r="A987">
            <v>460070</v>
          </cell>
          <cell r="B987" t="str">
            <v>Eqty Net Inc(ls)LSP Serv TX</v>
          </cell>
        </row>
        <row r="988">
          <cell r="A988">
            <v>460071</v>
          </cell>
          <cell r="B988" t="str">
            <v>Eqty net inc(ls)LS Pow Part II</v>
          </cell>
        </row>
        <row r="989">
          <cell r="A989">
            <v>460072</v>
          </cell>
          <cell r="B989" t="str">
            <v>Eqty Net Inc LSP SC ServicesLL</v>
          </cell>
        </row>
        <row r="990">
          <cell r="A990">
            <v>460073</v>
          </cell>
          <cell r="B990" t="str">
            <v>Eqty Net Inc Sandy Creek Servc</v>
          </cell>
        </row>
        <row r="991">
          <cell r="A991">
            <v>460074</v>
          </cell>
          <cell r="B991" t="str">
            <v>Eqty Net Inc GPP Services</v>
          </cell>
        </row>
        <row r="992">
          <cell r="A992">
            <v>460075</v>
          </cell>
          <cell r="B992" t="str">
            <v>Eqty Net Inc LSP Wind Holding</v>
          </cell>
        </row>
        <row r="993">
          <cell r="A993">
            <v>460076</v>
          </cell>
          <cell r="B993" t="str">
            <v>Eqty Net Inc (ls) Pattillo Brh</v>
          </cell>
        </row>
        <row r="994">
          <cell r="A994">
            <v>460077</v>
          </cell>
          <cell r="B994" t="str">
            <v>Eqty Net Inc (ls) Element Land</v>
          </cell>
        </row>
        <row r="995">
          <cell r="A995">
            <v>460078</v>
          </cell>
          <cell r="B995" t="str">
            <v>Eqty Net inc (ls) Pin Oak Crek</v>
          </cell>
        </row>
        <row r="996">
          <cell r="A996">
            <v>460079</v>
          </cell>
          <cell r="B996" t="str">
            <v>Eqty Net inc (ls) Mimbres</v>
          </cell>
        </row>
        <row r="997">
          <cell r="A997">
            <v>460081</v>
          </cell>
          <cell r="B997" t="str">
            <v>Eqty Net inc (ls) Arlington VS</v>
          </cell>
        </row>
        <row r="998">
          <cell r="A998">
            <v>460083</v>
          </cell>
          <cell r="B998" t="str">
            <v>Eqty Net inc (ls) LSP Cr Ad 1</v>
          </cell>
        </row>
        <row r="999">
          <cell r="A999">
            <v>460085</v>
          </cell>
          <cell r="B999" t="str">
            <v>Eqty Net inc(ls) LuminusCrPrtI</v>
          </cell>
        </row>
        <row r="1000">
          <cell r="A1000">
            <v>460087</v>
          </cell>
          <cell r="B1000" t="str">
            <v>Eqty Net inc(ls) McCall Energ</v>
          </cell>
        </row>
        <row r="1001">
          <cell r="A1001">
            <v>460088</v>
          </cell>
          <cell r="B1001" t="str">
            <v>Eqty Net inc(ls) NoVA Energy</v>
          </cell>
        </row>
        <row r="1002">
          <cell r="A1002">
            <v>460089</v>
          </cell>
          <cell r="B1002" t="str">
            <v>Equity Net inc(ls) Cross Texa</v>
          </cell>
        </row>
        <row r="1003">
          <cell r="A1003">
            <v>460090</v>
          </cell>
          <cell r="B1003" t="str">
            <v>Equity Net inc(ls) Republic T.</v>
          </cell>
        </row>
        <row r="1004">
          <cell r="A1004">
            <v>460091</v>
          </cell>
          <cell r="B1004" t="str">
            <v>Equity Net inc(ls) Part2 (08)</v>
          </cell>
        </row>
        <row r="1005">
          <cell r="A1005">
            <v>460092</v>
          </cell>
          <cell r="B1005" t="str">
            <v>Eqty Net inc(ls) Edge Prin Adv</v>
          </cell>
        </row>
        <row r="1006">
          <cell r="A1006">
            <v>460093</v>
          </cell>
          <cell r="B1006" t="str">
            <v>Eqty Net inc(ls) Edge Prin Inv</v>
          </cell>
        </row>
        <row r="1007">
          <cell r="A1007">
            <v>460094</v>
          </cell>
          <cell r="B1007" t="str">
            <v>Eqty Net inc(ls) LSP Serv DLS</v>
          </cell>
        </row>
        <row r="1008">
          <cell r="A1008">
            <v>460095</v>
          </cell>
          <cell r="B1008" t="str">
            <v>Eqty Net inc(ls) Aterian Inv</v>
          </cell>
        </row>
        <row r="1009">
          <cell r="A1009">
            <v>460096</v>
          </cell>
          <cell r="B1009" t="str">
            <v>Eqty net inc(ls) Jade Energy</v>
          </cell>
        </row>
        <row r="1010">
          <cell r="A1010">
            <v>460097</v>
          </cell>
          <cell r="B1010" t="str">
            <v>Eqty net inc(ls)LuminusCrPrt 2</v>
          </cell>
        </row>
        <row r="1011">
          <cell r="A1011">
            <v>460098</v>
          </cell>
          <cell r="B1011" t="str">
            <v>Eqty net inc(ls) Part2 (Doren)</v>
          </cell>
        </row>
        <row r="1012">
          <cell r="A1012">
            <v>460099</v>
          </cell>
          <cell r="B1012" t="str">
            <v>Eqty net inc(ls) LSP SC Mgmt</v>
          </cell>
        </row>
        <row r="1013">
          <cell r="A1013">
            <v>460100</v>
          </cell>
          <cell r="B1013" t="str">
            <v>Eqty net inc(ls) LTAC</v>
          </cell>
        </row>
        <row r="1014">
          <cell r="A1014">
            <v>460101</v>
          </cell>
          <cell r="B1014" t="str">
            <v>Eqty net inc(ls) Part2 DorenSP</v>
          </cell>
        </row>
        <row r="1015">
          <cell r="A1015">
            <v>460102</v>
          </cell>
          <cell r="B1015" t="str">
            <v>Eqty net inc(ls)Arl Val Sol II</v>
          </cell>
        </row>
        <row r="1016">
          <cell r="A1016">
            <v>460103</v>
          </cell>
          <cell r="B1016" t="str">
            <v>Eqty net inc(ls)LSP Genco</v>
          </cell>
        </row>
        <row r="1017">
          <cell r="A1017">
            <v>460104</v>
          </cell>
          <cell r="B1017" t="str">
            <v>Eqty net inc(ls)LSP Transmissn</v>
          </cell>
        </row>
        <row r="1018">
          <cell r="A1018">
            <v>460105</v>
          </cell>
          <cell r="B1018" t="str">
            <v>Eqty net inc(ls)Calif Trans Dv</v>
          </cell>
        </row>
        <row r="1019">
          <cell r="A1019">
            <v>460106</v>
          </cell>
          <cell r="B1019" t="str">
            <v>Eqty net inc(ls)Trans Elect Hd</v>
          </cell>
        </row>
        <row r="1020">
          <cell r="A1020">
            <v>460107</v>
          </cell>
          <cell r="B1020" t="str">
            <v>Eqty net inc(ls)Centinella Sol</v>
          </cell>
        </row>
        <row r="1021">
          <cell r="A1021">
            <v>460108</v>
          </cell>
          <cell r="B1021" t="str">
            <v>Eqty net inc(ls)Northeast Tran</v>
          </cell>
        </row>
        <row r="1022">
          <cell r="A1022">
            <v>460109</v>
          </cell>
          <cell r="B1022" t="str">
            <v>Eqty net inc(ls)Pearland Enery</v>
          </cell>
        </row>
        <row r="1023">
          <cell r="A1023">
            <v>460110</v>
          </cell>
          <cell r="B1023" t="str">
            <v>Eqty net inc(ls)Southfork Engy</v>
          </cell>
        </row>
        <row r="1024">
          <cell r="A1024">
            <v>460111</v>
          </cell>
          <cell r="B1024" t="str">
            <v>Eqty net inc(ls)Central TransD</v>
          </cell>
        </row>
        <row r="1025">
          <cell r="A1025">
            <v>460112</v>
          </cell>
          <cell r="B1025" t="str">
            <v>Eqty net inc(ls)Sunrise RiverE</v>
          </cell>
        </row>
        <row r="1026">
          <cell r="A1026">
            <v>460113</v>
          </cell>
          <cell r="B1026" t="str">
            <v>Eqty net inc(ls)WY-CO Intertie</v>
          </cell>
        </row>
        <row r="1027">
          <cell r="A1027">
            <v>460114</v>
          </cell>
          <cell r="B1027" t="str">
            <v>Eqty net inc(ls)LSP Transmissi</v>
          </cell>
        </row>
        <row r="1028">
          <cell r="A1028">
            <v>460115</v>
          </cell>
          <cell r="B1028" t="str">
            <v>Eqty net inc(ls)North America</v>
          </cell>
        </row>
        <row r="1029">
          <cell r="A1029">
            <v>460116</v>
          </cell>
          <cell r="B1029" t="str">
            <v>Eqty net inc(ls)Renewable Gate</v>
          </cell>
        </row>
        <row r="1030">
          <cell r="A1030">
            <v>460117</v>
          </cell>
          <cell r="B1030" t="str">
            <v>Eqty net inc(ls)US Express Tra</v>
          </cell>
        </row>
        <row r="1031">
          <cell r="A1031">
            <v>460118</v>
          </cell>
          <cell r="B1031" t="str">
            <v>Eqty net inc(ls)White Oak Sola</v>
          </cell>
        </row>
        <row r="1032">
          <cell r="A1032">
            <v>460119</v>
          </cell>
          <cell r="B1032" t="str">
            <v>Eqty net inc(ls)Long Point</v>
          </cell>
        </row>
        <row r="1033">
          <cell r="A1033">
            <v>460120</v>
          </cell>
          <cell r="B1033" t="str">
            <v>Eqty net inc(ls)Basin Wind En</v>
          </cell>
        </row>
        <row r="1034">
          <cell r="A1034">
            <v>460121</v>
          </cell>
          <cell r="B1034" t="str">
            <v>Eqty net inc(ls)SC Int Holding</v>
          </cell>
        </row>
        <row r="1035">
          <cell r="A1035">
            <v>460122</v>
          </cell>
          <cell r="B1035" t="str">
            <v>Eqty net inc(ls)Southwest Tran</v>
          </cell>
        </row>
        <row r="1036">
          <cell r="A1036">
            <v>460123</v>
          </cell>
          <cell r="B1036" t="str">
            <v>Eqty net inc(ls)Arl Solar III</v>
          </cell>
        </row>
        <row r="1037">
          <cell r="A1037">
            <v>460124</v>
          </cell>
          <cell r="B1037" t="str">
            <v>Eqty net inc(ls)Blue Diamond</v>
          </cell>
        </row>
        <row r="1038">
          <cell r="A1038">
            <v>460125</v>
          </cell>
          <cell r="B1038" t="str">
            <v>Eqty net inc(ls)Palm Breeze</v>
          </cell>
        </row>
        <row r="1039">
          <cell r="A1039">
            <v>460126</v>
          </cell>
          <cell r="B1039" t="str">
            <v>Eqty net inc(ls)Oasis Solar</v>
          </cell>
        </row>
        <row r="1040">
          <cell r="A1040">
            <v>460127</v>
          </cell>
          <cell r="B1040" t="str">
            <v>Eqty net inc(ls)Sandy Crk Engy</v>
          </cell>
        </row>
        <row r="1041">
          <cell r="A1041">
            <v>460141</v>
          </cell>
          <cell r="B1041" t="str">
            <v>Eqty net inc(ls)Hickory Flatts</v>
          </cell>
        </row>
        <row r="1042">
          <cell r="A1042">
            <v>460142</v>
          </cell>
          <cell r="B1042" t="str">
            <v>Eqty net inc(ls) Dos Rios Hold</v>
          </cell>
        </row>
        <row r="1043">
          <cell r="A1043">
            <v>460143</v>
          </cell>
          <cell r="B1043" t="str">
            <v>Eqty net inc (ls) Danada</v>
          </cell>
        </row>
        <row r="1044">
          <cell r="A1044">
            <v>460144</v>
          </cell>
          <cell r="B1044" t="str">
            <v>Eqty net inc (ls) Tuscan</v>
          </cell>
        </row>
        <row r="1045">
          <cell r="A1045">
            <v>460145</v>
          </cell>
          <cell r="B1045" t="str">
            <v>Eqty net inc (ls) Chastain</v>
          </cell>
        </row>
        <row r="1046">
          <cell r="A1046">
            <v>460146</v>
          </cell>
          <cell r="B1046" t="str">
            <v>Eqty net inc (ls) 7 Bridges</v>
          </cell>
        </row>
        <row r="1047">
          <cell r="A1047">
            <v>460147</v>
          </cell>
          <cell r="B1047" t="str">
            <v>Eqty net inc (ls) Greensboro</v>
          </cell>
        </row>
        <row r="1048">
          <cell r="A1048">
            <v>460148</v>
          </cell>
          <cell r="B1048" t="str">
            <v>Eqty net inc (ls) Tampa</v>
          </cell>
        </row>
        <row r="1049">
          <cell r="A1049">
            <v>460149</v>
          </cell>
          <cell r="B1049" t="str">
            <v>Eqty net inc (ls) Playa</v>
          </cell>
        </row>
        <row r="1050">
          <cell r="A1050">
            <v>460150</v>
          </cell>
          <cell r="B1050" t="str">
            <v>Eqty net inc (ls) Riverside</v>
          </cell>
        </row>
        <row r="1051">
          <cell r="A1051">
            <v>460152</v>
          </cell>
          <cell r="B1051" t="str">
            <v>Eqty net inc (ls) Ater Inv Adv</v>
          </cell>
        </row>
        <row r="1052">
          <cell r="A1052">
            <v>460153</v>
          </cell>
          <cell r="B1052" t="str">
            <v>Eqty net inc(ls) Valley Road,L</v>
          </cell>
        </row>
        <row r="1053">
          <cell r="A1053">
            <v>460154</v>
          </cell>
          <cell r="B1053" t="str">
            <v>Eqty net inc(ls) Wht Oak Sol H</v>
          </cell>
        </row>
        <row r="1054">
          <cell r="A1054">
            <v>460155</v>
          </cell>
          <cell r="B1054" t="str">
            <v>Eqty net inc(ls) LA Solar 20,L</v>
          </cell>
        </row>
        <row r="1055">
          <cell r="A1055">
            <v>460156</v>
          </cell>
          <cell r="B1055" t="str">
            <v>Eqty net inc(ls) Voyager Solar</v>
          </cell>
        </row>
        <row r="1056">
          <cell r="A1056">
            <v>460157</v>
          </cell>
          <cell r="B1056" t="str">
            <v>Eqty net inc(ls) Granite Hills</v>
          </cell>
        </row>
        <row r="1057">
          <cell r="A1057">
            <v>460158</v>
          </cell>
          <cell r="B1057" t="str">
            <v>Eqty net inc(ls) AV Hold Co</v>
          </cell>
        </row>
        <row r="1058">
          <cell r="A1058">
            <v>460159</v>
          </cell>
          <cell r="B1058" t="str">
            <v>Eqty net inc(ls) Parkway</v>
          </cell>
        </row>
        <row r="1059">
          <cell r="A1059">
            <v>460164</v>
          </cell>
          <cell r="B1059" t="str">
            <v>Eqty net inc(ls) GB Tran South</v>
          </cell>
        </row>
        <row r="1060">
          <cell r="A1060">
            <v>460168</v>
          </cell>
          <cell r="B1060" t="str">
            <v>Eqty net inc(ls)Intrepid Solar</v>
          </cell>
        </row>
        <row r="1061">
          <cell r="A1061">
            <v>460169</v>
          </cell>
          <cell r="B1061" t="str">
            <v>Eqty net inc(ls)South Dome Sol</v>
          </cell>
        </row>
        <row r="1062">
          <cell r="A1062">
            <v>460170</v>
          </cell>
          <cell r="B1062" t="str">
            <v>Eqty net inc(ls)Las Lomas Sola</v>
          </cell>
        </row>
        <row r="1063">
          <cell r="A1063">
            <v>460171</v>
          </cell>
          <cell r="B1063" t="str">
            <v>Unreal G(L) Edge Hospitality</v>
          </cell>
        </row>
        <row r="1064">
          <cell r="A1064">
            <v>460172</v>
          </cell>
          <cell r="B1064" t="str">
            <v>Unreal G(L) Edge Res Inv I</v>
          </cell>
        </row>
        <row r="1065">
          <cell r="A1065">
            <v>460173</v>
          </cell>
          <cell r="B1065" t="str">
            <v>Eqty net inc(ls)TX NV Transm</v>
          </cell>
        </row>
        <row r="1066">
          <cell r="A1066">
            <v>460174</v>
          </cell>
          <cell r="B1066" t="str">
            <v>Eqty net inc(ls)GBT Holdings</v>
          </cell>
        </row>
        <row r="1067">
          <cell r="A1067">
            <v>460175</v>
          </cell>
          <cell r="B1067" t="str">
            <v>Eqty net inc(ls)Columbia Solar</v>
          </cell>
        </row>
        <row r="1068">
          <cell r="A1068">
            <v>460180</v>
          </cell>
          <cell r="B1068" t="str">
            <v>Unreal Appr/(Depr)-LumCrPtn I</v>
          </cell>
        </row>
        <row r="1069">
          <cell r="A1069">
            <v>460181</v>
          </cell>
          <cell r="B1069" t="str">
            <v>Net Inv Inc(Loss)-LumCrPtn I</v>
          </cell>
        </row>
        <row r="1070">
          <cell r="A1070">
            <v>460182</v>
          </cell>
          <cell r="B1070" t="str">
            <v>Real Gain(Loss)-LumCrPtn I</v>
          </cell>
        </row>
        <row r="1071">
          <cell r="A1071">
            <v>460183</v>
          </cell>
          <cell r="B1071" t="str">
            <v>Unreal Appr(Depr)-Envirosoluti</v>
          </cell>
        </row>
        <row r="1072">
          <cell r="A1072">
            <v>460184</v>
          </cell>
          <cell r="B1072" t="str">
            <v>Real Gain (Loss)- Tuscan</v>
          </cell>
        </row>
        <row r="1073">
          <cell r="A1073">
            <v>460185</v>
          </cell>
          <cell r="B1073" t="str">
            <v>Eqty net inc(ls)LSP Interntnal</v>
          </cell>
        </row>
        <row r="1074">
          <cell r="A1074">
            <v>460186</v>
          </cell>
          <cell r="B1074" t="str">
            <v>Eqty net inc(ls)TNT Holdings,</v>
          </cell>
        </row>
        <row r="1075">
          <cell r="A1075">
            <v>460187</v>
          </cell>
          <cell r="B1075" t="str">
            <v>Eqty net inc(ls)LSP Wstrn Tran</v>
          </cell>
        </row>
        <row r="1076">
          <cell r="A1076">
            <v>460197</v>
          </cell>
          <cell r="B1076" t="str">
            <v>Unreal Appr(Depr)_LumCrPtn II</v>
          </cell>
        </row>
        <row r="1077">
          <cell r="A1077">
            <v>460198</v>
          </cell>
          <cell r="B1077" t="str">
            <v>Net Inv Inc(Loss)-LumCrPtn II</v>
          </cell>
        </row>
        <row r="1078">
          <cell r="A1078">
            <v>460199</v>
          </cell>
          <cell r="B1078" t="str">
            <v>Real Gain(Loss)-LumCrPtn II</v>
          </cell>
        </row>
        <row r="1079">
          <cell r="A1079">
            <v>460200</v>
          </cell>
          <cell r="B1079" t="str">
            <v>Unrealized Gain (Loss) OCI</v>
          </cell>
        </row>
        <row r="1080">
          <cell r="A1080">
            <v>460201</v>
          </cell>
          <cell r="B1080" t="str">
            <v>Unrealized Gain (Loss) FV - Sa</v>
          </cell>
        </row>
        <row r="1081">
          <cell r="A1081">
            <v>460202</v>
          </cell>
          <cell r="B1081" t="str">
            <v>Unrealized Gain (Loss) FV - SC</v>
          </cell>
        </row>
        <row r="1082">
          <cell r="A1082">
            <v>460203</v>
          </cell>
          <cell r="B1082" t="str">
            <v>Incentive Allocation P&amp;L</v>
          </cell>
        </row>
        <row r="1083">
          <cell r="A1083">
            <v>480000</v>
          </cell>
          <cell r="B1083" t="str">
            <v>Interest income</v>
          </cell>
        </row>
        <row r="1084">
          <cell r="A1084">
            <v>480001</v>
          </cell>
          <cell r="B1084" t="str">
            <v>Interest income</v>
          </cell>
        </row>
        <row r="1085">
          <cell r="A1085">
            <v>480002</v>
          </cell>
          <cell r="B1085" t="str">
            <v>Interest Income DLSPH</v>
          </cell>
        </row>
        <row r="1086">
          <cell r="A1086">
            <v>480003</v>
          </cell>
          <cell r="B1086" t="str">
            <v>Interest Income-AFUDC</v>
          </cell>
        </row>
        <row r="1087">
          <cell r="A1087">
            <v>480010</v>
          </cell>
          <cell r="B1087" t="str">
            <v>Interest income - deposits</v>
          </cell>
        </row>
        <row r="1088">
          <cell r="A1088">
            <v>480011</v>
          </cell>
          <cell r="B1088" t="str">
            <v>Interest income - deposits</v>
          </cell>
        </row>
        <row r="1089">
          <cell r="A1089">
            <v>480012</v>
          </cell>
          <cell r="B1089" t="str">
            <v>Interest Income-Deposits-DLSPH</v>
          </cell>
        </row>
        <row r="1090">
          <cell r="A1090">
            <v>480013</v>
          </cell>
          <cell r="B1090" t="str">
            <v>Interest Inc - LS Power Partn2</v>
          </cell>
        </row>
        <row r="1091">
          <cell r="A1091">
            <v>480014</v>
          </cell>
          <cell r="B1091" t="str">
            <v>Interest Inc - LS Power Partns</v>
          </cell>
        </row>
        <row r="1092">
          <cell r="A1092">
            <v>480015</v>
          </cell>
          <cell r="B1092" t="str">
            <v>Interest income - affiliates</v>
          </cell>
        </row>
        <row r="1093">
          <cell r="A1093">
            <v>480016</v>
          </cell>
          <cell r="B1093" t="str">
            <v>Interest Inc-LSP Development</v>
          </cell>
        </row>
        <row r="1094">
          <cell r="A1094">
            <v>480017</v>
          </cell>
          <cell r="B1094" t="str">
            <v>Interest income - Port River L</v>
          </cell>
        </row>
        <row r="1095">
          <cell r="A1095">
            <v>480020</v>
          </cell>
          <cell r="B1095" t="str">
            <v>Dividend Income</v>
          </cell>
        </row>
        <row r="1096">
          <cell r="A1096">
            <v>480030</v>
          </cell>
          <cell r="B1096" t="str">
            <v>Management Fee Income</v>
          </cell>
        </row>
        <row r="1097">
          <cell r="A1097">
            <v>480040</v>
          </cell>
          <cell r="B1097" t="str">
            <v>Reimbursable Expenses</v>
          </cell>
        </row>
        <row r="1098">
          <cell r="A1098">
            <v>480041</v>
          </cell>
          <cell r="B1098" t="str">
            <v>Reimbursable Expenses-Other</v>
          </cell>
        </row>
        <row r="1099">
          <cell r="A1099">
            <v>480050</v>
          </cell>
          <cell r="B1099" t="str">
            <v>Development Fees</v>
          </cell>
        </row>
        <row r="1100">
          <cell r="A1100">
            <v>480060</v>
          </cell>
          <cell r="B1100" t="str">
            <v>Rent Income</v>
          </cell>
        </row>
        <row r="1101">
          <cell r="A1101">
            <v>480070</v>
          </cell>
          <cell r="B1101" t="str">
            <v>Bond Interest Revenue</v>
          </cell>
        </row>
        <row r="1102">
          <cell r="A1102">
            <v>480110</v>
          </cell>
          <cell r="B1102" t="str">
            <v>Unrealized G/L on Investments</v>
          </cell>
        </row>
        <row r="1103">
          <cell r="A1103">
            <v>480120</v>
          </cell>
          <cell r="B1103" t="str">
            <v>Realized  G/L on Investments</v>
          </cell>
        </row>
        <row r="1104">
          <cell r="A1104">
            <v>480210</v>
          </cell>
          <cell r="B1104" t="str">
            <v>FV Adjustments (Mark-to-Mark)</v>
          </cell>
        </row>
        <row r="1105">
          <cell r="A1105">
            <v>480211</v>
          </cell>
          <cell r="B1105" t="str">
            <v>MTM Coal</v>
          </cell>
        </row>
        <row r="1106">
          <cell r="A1106">
            <v>480212</v>
          </cell>
          <cell r="B1106" t="str">
            <v>Gas Option Settlements</v>
          </cell>
        </row>
        <row r="1107">
          <cell r="A1107">
            <v>480213</v>
          </cell>
          <cell r="B1107" t="str">
            <v>MTM Commodity Hedge</v>
          </cell>
        </row>
        <row r="1108">
          <cell r="A1108">
            <v>480214</v>
          </cell>
          <cell r="B1108" t="str">
            <v>MTM Commodity Hedge Inefective</v>
          </cell>
        </row>
        <row r="1109">
          <cell r="A1109">
            <v>480215</v>
          </cell>
          <cell r="B1109" t="str">
            <v>MTM-Gas Option</v>
          </cell>
        </row>
        <row r="1110">
          <cell r="A1110">
            <v>480220</v>
          </cell>
          <cell r="B1110" t="str">
            <v>MTM-Gas Option-Price Reserves</v>
          </cell>
        </row>
        <row r="1111">
          <cell r="A1111">
            <v>480225</v>
          </cell>
          <cell r="B1111" t="str">
            <v>MTM-Gas Option-Credit Reverves</v>
          </cell>
        </row>
        <row r="1112">
          <cell r="A1112">
            <v>490010</v>
          </cell>
          <cell r="B1112" t="str">
            <v>Other Income</v>
          </cell>
        </row>
        <row r="1113">
          <cell r="A1113">
            <v>490011</v>
          </cell>
          <cell r="B1113" t="str">
            <v>Other Income</v>
          </cell>
        </row>
        <row r="1114">
          <cell r="A1114">
            <v>490020</v>
          </cell>
          <cell r="B1114" t="str">
            <v>Other Income - 1% Sandy</v>
          </cell>
        </row>
        <row r="1115">
          <cell r="A1115">
            <v>490025</v>
          </cell>
          <cell r="B1115" t="str">
            <v>Other Income - 6% Sandy</v>
          </cell>
        </row>
        <row r="1116">
          <cell r="A1116">
            <v>490030</v>
          </cell>
          <cell r="B1116" t="str">
            <v>SC PIK Interest Income</v>
          </cell>
        </row>
        <row r="1117">
          <cell r="A1117">
            <v>490110</v>
          </cell>
          <cell r="B1117" t="str">
            <v>Gain/Loss on Sale of Assets</v>
          </cell>
        </row>
        <row r="1118">
          <cell r="A1118">
            <v>490200</v>
          </cell>
          <cell r="B1118" t="str">
            <v>Reimbursemet of Dev Rights</v>
          </cell>
        </row>
        <row r="1119">
          <cell r="A1119">
            <v>550010</v>
          </cell>
          <cell r="B1119" t="str">
            <v>Gas Commodity</v>
          </cell>
        </row>
        <row r="1120">
          <cell r="A1120">
            <v>550020</v>
          </cell>
          <cell r="B1120" t="str">
            <v>Gas Transportation</v>
          </cell>
        </row>
        <row r="1121">
          <cell r="A1121">
            <v>550030</v>
          </cell>
          <cell r="B1121" t="str">
            <v>Gas Storage</v>
          </cell>
        </row>
        <row r="1122">
          <cell r="A1122">
            <v>550040</v>
          </cell>
          <cell r="B1122" t="str">
            <v>Gas Imbalance Fees</v>
          </cell>
        </row>
        <row r="1123">
          <cell r="A1123">
            <v>550050</v>
          </cell>
          <cell r="B1123" t="str">
            <v>Fual Gas Tax</v>
          </cell>
        </row>
        <row r="1124">
          <cell r="A1124">
            <v>550060</v>
          </cell>
          <cell r="B1124" t="str">
            <v>Fuel Other</v>
          </cell>
        </row>
        <row r="1125">
          <cell r="A1125">
            <v>550110</v>
          </cell>
          <cell r="B1125" t="str">
            <v>Oil Commodity</v>
          </cell>
        </row>
        <row r="1126">
          <cell r="A1126">
            <v>550120</v>
          </cell>
          <cell r="B1126" t="str">
            <v>Oil Transportation</v>
          </cell>
        </row>
        <row r="1127">
          <cell r="A1127">
            <v>550130</v>
          </cell>
          <cell r="B1127" t="str">
            <v>Oil Storage</v>
          </cell>
        </row>
        <row r="1128">
          <cell r="A1128">
            <v>550210</v>
          </cell>
          <cell r="B1128" t="str">
            <v>Coal Commodity</v>
          </cell>
        </row>
        <row r="1129">
          <cell r="A1129">
            <v>550220</v>
          </cell>
          <cell r="B1129" t="str">
            <v>Coal Transportation</v>
          </cell>
        </row>
        <row r="1130">
          <cell r="A1130">
            <v>550230</v>
          </cell>
          <cell r="B1130" t="str">
            <v>Coal Storage</v>
          </cell>
        </row>
        <row r="1131">
          <cell r="A1131">
            <v>610010</v>
          </cell>
          <cell r="B1131" t="str">
            <v>RE - Options Site</v>
          </cell>
        </row>
        <row r="1132">
          <cell r="A1132">
            <v>610011</v>
          </cell>
          <cell r="B1132" t="str">
            <v>RE - Options Intake Facility</v>
          </cell>
        </row>
        <row r="1133">
          <cell r="A1133">
            <v>610020</v>
          </cell>
          <cell r="B1133" t="str">
            <v>RE - Easements</v>
          </cell>
        </row>
        <row r="1134">
          <cell r="A1134">
            <v>610025</v>
          </cell>
          <cell r="B1134" t="str">
            <v>RE- Site Acquisition</v>
          </cell>
        </row>
        <row r="1135">
          <cell r="A1135">
            <v>610030</v>
          </cell>
          <cell r="B1135" t="str">
            <v>RE - Right-of-Way</v>
          </cell>
        </row>
        <row r="1136">
          <cell r="A1136">
            <v>610031</v>
          </cell>
          <cell r="B1136" t="str">
            <v>RE - Right-of-Way Pipelines</v>
          </cell>
        </row>
        <row r="1137">
          <cell r="A1137">
            <v>610032</v>
          </cell>
          <cell r="B1137" t="str">
            <v>RE - Right-of-Way Transmission</v>
          </cell>
        </row>
        <row r="1138">
          <cell r="A1138">
            <v>610033</v>
          </cell>
          <cell r="B1138" t="str">
            <v>RE - Right-of-Way Railways</v>
          </cell>
        </row>
        <row r="1139">
          <cell r="A1139">
            <v>610040</v>
          </cell>
          <cell r="B1139" t="str">
            <v>RE - Alta Survey</v>
          </cell>
        </row>
        <row r="1140">
          <cell r="A1140">
            <v>610050</v>
          </cell>
          <cell r="B1140" t="str">
            <v>RE - Zoning</v>
          </cell>
        </row>
        <row r="1141">
          <cell r="A1141">
            <v>610060</v>
          </cell>
          <cell r="B1141" t="str">
            <v>RE - Mineral Search</v>
          </cell>
        </row>
        <row r="1142">
          <cell r="A1142">
            <v>610070</v>
          </cell>
          <cell r="B1142" t="str">
            <v>RE - Environmental Tests</v>
          </cell>
        </row>
        <row r="1143">
          <cell r="A1143">
            <v>610071</v>
          </cell>
          <cell r="B1143" t="str">
            <v>RE - Environmental Impact Stdy</v>
          </cell>
        </row>
        <row r="1144">
          <cell r="A1144">
            <v>610075</v>
          </cell>
          <cell r="B1144" t="str">
            <v>RE - Wildlife Studies</v>
          </cell>
        </row>
        <row r="1145">
          <cell r="A1145">
            <v>610080</v>
          </cell>
          <cell r="B1145" t="str">
            <v>RE - Maps</v>
          </cell>
        </row>
        <row r="1146">
          <cell r="A1146">
            <v>610090</v>
          </cell>
          <cell r="B1146" t="str">
            <v>RE - Recording Fees</v>
          </cell>
        </row>
        <row r="1147">
          <cell r="A1147">
            <v>610091</v>
          </cell>
          <cell r="B1147" t="str">
            <v>RE - Title Commitment Fees</v>
          </cell>
        </row>
        <row r="1148">
          <cell r="A1148">
            <v>610092</v>
          </cell>
          <cell r="B1148" t="str">
            <v>RE - Title Reports</v>
          </cell>
        </row>
        <row r="1149">
          <cell r="A1149">
            <v>610095</v>
          </cell>
          <cell r="B1149" t="str">
            <v>RE - Consultant</v>
          </cell>
        </row>
        <row r="1150">
          <cell r="A1150">
            <v>610100</v>
          </cell>
          <cell r="B1150" t="str">
            <v>RE - Miscellaneous/Other</v>
          </cell>
        </row>
        <row r="1151">
          <cell r="A1151">
            <v>611010</v>
          </cell>
          <cell r="B1151" t="str">
            <v>Fuel Suply/Piplne-Intercon Fee</v>
          </cell>
        </row>
        <row r="1152">
          <cell r="A1152">
            <v>611015</v>
          </cell>
          <cell r="B1152" t="str">
            <v>Fuel Supply-Railways</v>
          </cell>
        </row>
        <row r="1153">
          <cell r="A1153">
            <v>611020</v>
          </cell>
          <cell r="B1153" t="str">
            <v>Fuel Supply-Consulting</v>
          </cell>
        </row>
        <row r="1154">
          <cell r="A1154">
            <v>611030</v>
          </cell>
          <cell r="B1154" t="str">
            <v>Fuel Supply-Misc/Other</v>
          </cell>
        </row>
        <row r="1155">
          <cell r="A1155">
            <v>612010</v>
          </cell>
          <cell r="B1155" t="str">
            <v>Elec Interconnection - Deposit</v>
          </cell>
        </row>
        <row r="1156">
          <cell r="A1156">
            <v>612011</v>
          </cell>
          <cell r="B1156" t="str">
            <v>Elec Interconn-Feasibilty Stdy</v>
          </cell>
        </row>
        <row r="1157">
          <cell r="A1157">
            <v>612012</v>
          </cell>
          <cell r="B1157" t="str">
            <v>Elec Interconn-Facility Study</v>
          </cell>
        </row>
        <row r="1158">
          <cell r="A1158">
            <v>612040</v>
          </cell>
          <cell r="B1158" t="str">
            <v>Elec Transmission - Deposit</v>
          </cell>
        </row>
        <row r="1159">
          <cell r="A1159">
            <v>612041</v>
          </cell>
          <cell r="B1159" t="str">
            <v>Elec Trans - Feasibility Study</v>
          </cell>
        </row>
        <row r="1160">
          <cell r="A1160">
            <v>612042</v>
          </cell>
          <cell r="B1160" t="str">
            <v>Elec Trans - Facility Study</v>
          </cell>
        </row>
        <row r="1161">
          <cell r="A1161">
            <v>612050</v>
          </cell>
          <cell r="B1161" t="str">
            <v>Power Sales/Transmsn-Consultig</v>
          </cell>
        </row>
        <row r="1162">
          <cell r="A1162">
            <v>612060</v>
          </cell>
          <cell r="B1162" t="str">
            <v>Power Sales/Transmsn-Misc/Othr</v>
          </cell>
        </row>
        <row r="1163">
          <cell r="A1163">
            <v>613010</v>
          </cell>
          <cell r="B1163" t="str">
            <v>Permits PSD/Air</v>
          </cell>
        </row>
        <row r="1164">
          <cell r="A1164">
            <v>613011</v>
          </cell>
          <cell r="B1164" t="str">
            <v>Permits Air</v>
          </cell>
        </row>
        <row r="1165">
          <cell r="A1165">
            <v>613020</v>
          </cell>
          <cell r="B1165" t="str">
            <v>Permits NPDES</v>
          </cell>
        </row>
        <row r="1166">
          <cell r="A1166">
            <v>613030</v>
          </cell>
          <cell r="B1166" t="str">
            <v>Permits Solid Waste Landfill</v>
          </cell>
        </row>
        <row r="1167">
          <cell r="A1167">
            <v>613040</v>
          </cell>
          <cell r="B1167" t="str">
            <v>Permits Miscellaneous/Other</v>
          </cell>
        </row>
        <row r="1168">
          <cell r="A1168">
            <v>613050</v>
          </cell>
          <cell r="B1168" t="str">
            <v>Permits Consulting Services</v>
          </cell>
        </row>
        <row r="1169">
          <cell r="A1169">
            <v>614010</v>
          </cell>
          <cell r="B1169" t="str">
            <v>Eng-Consultig Services</v>
          </cell>
        </row>
        <row r="1170">
          <cell r="A1170">
            <v>614020</v>
          </cell>
          <cell r="B1170" t="str">
            <v>Eng-Geotechnical Investigatn</v>
          </cell>
        </row>
        <row r="1171">
          <cell r="A1171">
            <v>614030</v>
          </cell>
          <cell r="B1171" t="str">
            <v>Eng-Water Quality Sampling</v>
          </cell>
        </row>
        <row r="1172">
          <cell r="A1172">
            <v>614040</v>
          </cell>
          <cell r="B1172" t="str">
            <v>Eng-Facility Design</v>
          </cell>
        </row>
        <row r="1173">
          <cell r="A1173">
            <v>614041</v>
          </cell>
          <cell r="B1173" t="str">
            <v>Eng-Equipment Procurement</v>
          </cell>
        </row>
        <row r="1174">
          <cell r="A1174">
            <v>614050</v>
          </cell>
          <cell r="B1174" t="str">
            <v>Eng-Tech Services Fuel Sply</v>
          </cell>
        </row>
        <row r="1175">
          <cell r="A1175">
            <v>614051</v>
          </cell>
          <cell r="B1175" t="str">
            <v>Eng-Tech Services Power Mrkets</v>
          </cell>
        </row>
        <row r="1176">
          <cell r="A1176">
            <v>614052</v>
          </cell>
          <cell r="B1176" t="str">
            <v>Eng-Technical Services IE</v>
          </cell>
        </row>
        <row r="1177">
          <cell r="A1177">
            <v>614060</v>
          </cell>
          <cell r="B1177" t="str">
            <v>Eng-Miscellaneous/Other</v>
          </cell>
        </row>
        <row r="1178">
          <cell r="A1178">
            <v>615010</v>
          </cell>
          <cell r="B1178" t="str">
            <v>CPCN</v>
          </cell>
        </row>
        <row r="1179">
          <cell r="A1179">
            <v>615110</v>
          </cell>
          <cell r="B1179" t="str">
            <v>FERC</v>
          </cell>
        </row>
        <row r="1180">
          <cell r="A1180">
            <v>615210</v>
          </cell>
          <cell r="B1180" t="str">
            <v>Zoning</v>
          </cell>
        </row>
        <row r="1181">
          <cell r="A1181">
            <v>615310</v>
          </cell>
          <cell r="B1181" t="str">
            <v>Other Misc certs/agreements</v>
          </cell>
        </row>
        <row r="1182">
          <cell r="A1182">
            <v>616010</v>
          </cell>
          <cell r="B1182" t="str">
            <v>Marketing - RFP/Bidding Fees</v>
          </cell>
        </row>
        <row r="1183">
          <cell r="A1183">
            <v>616020</v>
          </cell>
          <cell r="B1183" t="str">
            <v>Marketing - Energy Trading</v>
          </cell>
        </row>
        <row r="1184">
          <cell r="A1184">
            <v>619010</v>
          </cell>
          <cell r="B1184" t="str">
            <v>Direct Costs Reimbursement</v>
          </cell>
        </row>
        <row r="1185">
          <cell r="A1185">
            <v>619020</v>
          </cell>
          <cell r="B1185" t="str">
            <v>Fixed Management Fees</v>
          </cell>
        </row>
        <row r="1186">
          <cell r="A1186">
            <v>619030</v>
          </cell>
          <cell r="B1186" t="str">
            <v>Incentive Fees</v>
          </cell>
        </row>
        <row r="1187">
          <cell r="A1187">
            <v>619040</v>
          </cell>
          <cell r="B1187" t="str">
            <v>Project Management-Consulting</v>
          </cell>
        </row>
        <row r="1188">
          <cell r="A1188">
            <v>619050</v>
          </cell>
          <cell r="B1188" t="str">
            <v>Project Management-Misc/Other</v>
          </cell>
        </row>
        <row r="1189">
          <cell r="A1189">
            <v>650010</v>
          </cell>
          <cell r="B1189" t="str">
            <v>Boiler - Parts</v>
          </cell>
        </row>
        <row r="1190">
          <cell r="A1190">
            <v>650015</v>
          </cell>
          <cell r="B1190" t="str">
            <v>Boiler - Service</v>
          </cell>
        </row>
        <row r="1191">
          <cell r="A1191">
            <v>650020</v>
          </cell>
          <cell r="B1191" t="str">
            <v>Comb Turbine Gen-Parts</v>
          </cell>
        </row>
        <row r="1192">
          <cell r="A1192">
            <v>650021</v>
          </cell>
          <cell r="B1192" t="str">
            <v>Generators (Comb Turb)-Parts</v>
          </cell>
        </row>
        <row r="1193">
          <cell r="A1193">
            <v>650025</v>
          </cell>
          <cell r="B1193" t="str">
            <v>Comb Turbine Gen-Services</v>
          </cell>
        </row>
        <row r="1194">
          <cell r="A1194">
            <v>650026</v>
          </cell>
          <cell r="B1194" t="str">
            <v>Generators(Comb Turb)-Services</v>
          </cell>
        </row>
        <row r="1195">
          <cell r="A1195">
            <v>650030</v>
          </cell>
          <cell r="B1195" t="str">
            <v>Steam Turbine Gen-Parts</v>
          </cell>
        </row>
        <row r="1196">
          <cell r="A1196">
            <v>650031</v>
          </cell>
          <cell r="B1196" t="str">
            <v>Generators(Steam Turb)-Parts</v>
          </cell>
        </row>
        <row r="1197">
          <cell r="A1197">
            <v>650035</v>
          </cell>
          <cell r="B1197" t="str">
            <v>Steam Turbine Gen-Services</v>
          </cell>
        </row>
        <row r="1198">
          <cell r="A1198">
            <v>650036</v>
          </cell>
          <cell r="B1198" t="str">
            <v>Generators(SteamTurb)-Services</v>
          </cell>
        </row>
        <row r="1199">
          <cell r="A1199">
            <v>650040</v>
          </cell>
          <cell r="B1199" t="str">
            <v>Steam Generator System Parts</v>
          </cell>
        </row>
        <row r="1200">
          <cell r="A1200">
            <v>650045</v>
          </cell>
          <cell r="B1200" t="str">
            <v>Steam Gen System Services</v>
          </cell>
        </row>
        <row r="1201">
          <cell r="A1201">
            <v>650046</v>
          </cell>
          <cell r="B1201" t="str">
            <v>HRSG - Parts</v>
          </cell>
        </row>
        <row r="1202">
          <cell r="A1202">
            <v>650047</v>
          </cell>
          <cell r="B1202" t="str">
            <v>HRSG - Services</v>
          </cell>
        </row>
        <row r="1203">
          <cell r="A1203">
            <v>650048</v>
          </cell>
          <cell r="B1203" t="str">
            <v>Air Pollution Control - Parts</v>
          </cell>
        </row>
        <row r="1204">
          <cell r="A1204">
            <v>650049</v>
          </cell>
          <cell r="B1204" t="str">
            <v>Air Pollution Control-Services</v>
          </cell>
        </row>
        <row r="1205">
          <cell r="A1205">
            <v>650050</v>
          </cell>
          <cell r="B1205" t="str">
            <v>SCR System Parts</v>
          </cell>
        </row>
        <row r="1206">
          <cell r="A1206">
            <v>650055</v>
          </cell>
          <cell r="B1206" t="str">
            <v>SCR System Services</v>
          </cell>
        </row>
        <row r="1207">
          <cell r="A1207">
            <v>650058</v>
          </cell>
          <cell r="B1207" t="str">
            <v>Transformers - Parts</v>
          </cell>
        </row>
        <row r="1208">
          <cell r="A1208">
            <v>650059</v>
          </cell>
          <cell r="B1208" t="str">
            <v>Transformers - Services</v>
          </cell>
        </row>
        <row r="1209">
          <cell r="A1209">
            <v>650060</v>
          </cell>
          <cell r="B1209" t="str">
            <v>Water Supply/Treatmnt Sys Part</v>
          </cell>
        </row>
        <row r="1210">
          <cell r="A1210">
            <v>650065</v>
          </cell>
          <cell r="B1210" t="str">
            <v>Water Supply/Treatmnt Sys Serv</v>
          </cell>
        </row>
        <row r="1211">
          <cell r="A1211">
            <v>650070</v>
          </cell>
          <cell r="B1211" t="str">
            <v>Cooling Water System Parts</v>
          </cell>
        </row>
        <row r="1212">
          <cell r="A1212">
            <v>650075</v>
          </cell>
          <cell r="B1212" t="str">
            <v>Cooling Water System Services</v>
          </cell>
        </row>
        <row r="1213">
          <cell r="A1213">
            <v>650080</v>
          </cell>
          <cell r="B1213" t="str">
            <v>Condensate/Feedwater Sys Parts</v>
          </cell>
        </row>
        <row r="1214">
          <cell r="A1214">
            <v>650085</v>
          </cell>
          <cell r="B1214" t="str">
            <v>Condensate/Feedwater Sys Serv</v>
          </cell>
        </row>
        <row r="1215">
          <cell r="A1215">
            <v>650090</v>
          </cell>
          <cell r="B1215" t="str">
            <v>Scrubber System Parts</v>
          </cell>
        </row>
        <row r="1216">
          <cell r="A1216">
            <v>650095</v>
          </cell>
          <cell r="B1216" t="str">
            <v>Scrubber System Services</v>
          </cell>
        </row>
        <row r="1217">
          <cell r="A1217">
            <v>650100</v>
          </cell>
          <cell r="B1217" t="str">
            <v>Ash Handling System Parts</v>
          </cell>
        </row>
        <row r="1218">
          <cell r="A1218">
            <v>650105</v>
          </cell>
          <cell r="B1218" t="str">
            <v>Ash Handling System Services</v>
          </cell>
        </row>
        <row r="1219">
          <cell r="A1219">
            <v>650110</v>
          </cell>
          <cell r="B1219" t="str">
            <v>Coal Handling System Parts</v>
          </cell>
        </row>
        <row r="1220">
          <cell r="A1220">
            <v>650115</v>
          </cell>
          <cell r="B1220" t="str">
            <v>Coal Handling System Services</v>
          </cell>
        </row>
        <row r="1221">
          <cell r="A1221">
            <v>650120</v>
          </cell>
          <cell r="B1221" t="str">
            <v>DCS - Parts</v>
          </cell>
        </row>
        <row r="1222">
          <cell r="A1222">
            <v>650125</v>
          </cell>
          <cell r="B1222" t="str">
            <v>DCS - Services</v>
          </cell>
        </row>
        <row r="1223">
          <cell r="A1223">
            <v>650130</v>
          </cell>
          <cell r="B1223" t="str">
            <v>BOP - Mechanical - Parts</v>
          </cell>
        </row>
        <row r="1224">
          <cell r="A1224">
            <v>650135</v>
          </cell>
          <cell r="B1224" t="str">
            <v>BOP - Mechanical - Services</v>
          </cell>
        </row>
        <row r="1225">
          <cell r="A1225">
            <v>650140</v>
          </cell>
          <cell r="B1225" t="str">
            <v>BOP - Electrical - Parts</v>
          </cell>
        </row>
        <row r="1226">
          <cell r="A1226">
            <v>650145</v>
          </cell>
          <cell r="B1226" t="str">
            <v>BOP - Electrical - Services</v>
          </cell>
        </row>
        <row r="1227">
          <cell r="A1227">
            <v>650150</v>
          </cell>
          <cell r="B1227" t="str">
            <v>BOP - I&amp;C - Parts</v>
          </cell>
        </row>
        <row r="1228">
          <cell r="A1228">
            <v>650155</v>
          </cell>
          <cell r="B1228" t="str">
            <v>BOP - I&amp;C - Services</v>
          </cell>
        </row>
        <row r="1229">
          <cell r="A1229">
            <v>650160</v>
          </cell>
          <cell r="B1229" t="str">
            <v>Structures &amp; Improvement-Parts</v>
          </cell>
        </row>
        <row r="1230">
          <cell r="A1230">
            <v>650165</v>
          </cell>
          <cell r="B1230" t="str">
            <v>Structure &amp; Improvmnt-Services</v>
          </cell>
        </row>
        <row r="1231">
          <cell r="A1231">
            <v>650170</v>
          </cell>
          <cell r="B1231" t="str">
            <v>Switchyard / Substation-Parts</v>
          </cell>
        </row>
        <row r="1232">
          <cell r="A1232">
            <v>650175</v>
          </cell>
          <cell r="B1232" t="str">
            <v>Switchyard/Substation-Services</v>
          </cell>
        </row>
        <row r="1233">
          <cell r="A1233">
            <v>650180</v>
          </cell>
          <cell r="B1233" t="str">
            <v>Mechanical Tools and Equipment</v>
          </cell>
        </row>
        <row r="1234">
          <cell r="A1234">
            <v>650190</v>
          </cell>
          <cell r="B1234" t="str">
            <v>Electrical Tools and Equipment</v>
          </cell>
        </row>
        <row r="1235">
          <cell r="A1235">
            <v>650200</v>
          </cell>
          <cell r="B1235" t="str">
            <v>Lab Equipment</v>
          </cell>
        </row>
        <row r="1236">
          <cell r="A1236">
            <v>650210</v>
          </cell>
          <cell r="B1236" t="str">
            <v>EHS Equipment</v>
          </cell>
        </row>
        <row r="1237">
          <cell r="A1237">
            <v>650220</v>
          </cell>
          <cell r="B1237" t="str">
            <v>Tool and Equipment Rental</v>
          </cell>
        </row>
        <row r="1238">
          <cell r="A1238">
            <v>650230</v>
          </cell>
          <cell r="B1238" t="str">
            <v>Machine Shop Services</v>
          </cell>
        </row>
        <row r="1239">
          <cell r="A1239">
            <v>650235</v>
          </cell>
          <cell r="B1239" t="str">
            <v>Inventory Adjust - Cycle Count</v>
          </cell>
        </row>
        <row r="1240">
          <cell r="A1240">
            <v>650240</v>
          </cell>
          <cell r="B1240" t="str">
            <v>Other Operating Expenses</v>
          </cell>
        </row>
        <row r="1241">
          <cell r="A1241">
            <v>651010</v>
          </cell>
          <cell r="B1241" t="str">
            <v>LTSA Variable Fees</v>
          </cell>
        </row>
        <row r="1242">
          <cell r="A1242">
            <v>651015</v>
          </cell>
          <cell r="B1242" t="str">
            <v>Discrete Payments</v>
          </cell>
        </row>
        <row r="1243">
          <cell r="A1243">
            <v>651020</v>
          </cell>
          <cell r="B1243" t="str">
            <v>LTSA Fixed Fees</v>
          </cell>
        </row>
        <row r="1244">
          <cell r="A1244">
            <v>651030</v>
          </cell>
          <cell r="B1244" t="str">
            <v>LTSAIncentive / Penalty</v>
          </cell>
        </row>
        <row r="1245">
          <cell r="A1245">
            <v>651050</v>
          </cell>
          <cell r="B1245" t="str">
            <v>Scheduled Outage Services Fee</v>
          </cell>
        </row>
        <row r="1246">
          <cell r="A1246">
            <v>652010</v>
          </cell>
          <cell r="B1246" t="str">
            <v>Predictive Maintenance</v>
          </cell>
        </row>
        <row r="1247">
          <cell r="A1247">
            <v>652020</v>
          </cell>
          <cell r="B1247" t="str">
            <v>CEMS Tests / Inspections</v>
          </cell>
        </row>
        <row r="1248">
          <cell r="A1248">
            <v>652030</v>
          </cell>
          <cell r="B1248" t="str">
            <v>Emmissions Testing</v>
          </cell>
        </row>
        <row r="1249">
          <cell r="A1249">
            <v>652040</v>
          </cell>
          <cell r="B1249" t="str">
            <v>Gas Sampling / Analysis</v>
          </cell>
        </row>
        <row r="1250">
          <cell r="A1250">
            <v>652045</v>
          </cell>
          <cell r="B1250" t="str">
            <v>Fuel Oil Sampling/Analysis</v>
          </cell>
        </row>
        <row r="1251">
          <cell r="A1251">
            <v>652050</v>
          </cell>
          <cell r="B1251" t="str">
            <v>Coal Sampling/Analysis</v>
          </cell>
        </row>
        <row r="1252">
          <cell r="A1252">
            <v>652060</v>
          </cell>
          <cell r="B1252" t="str">
            <v>Water Sampling / Analysis</v>
          </cell>
        </row>
        <row r="1253">
          <cell r="A1253">
            <v>652070</v>
          </cell>
          <cell r="B1253" t="str">
            <v>Wastewater Sampling / Analysis</v>
          </cell>
        </row>
        <row r="1254">
          <cell r="A1254">
            <v>652080</v>
          </cell>
          <cell r="B1254" t="str">
            <v>Instrument Calibrations</v>
          </cell>
        </row>
        <row r="1255">
          <cell r="A1255">
            <v>652090</v>
          </cell>
          <cell r="B1255" t="str">
            <v>Environmental Services</v>
          </cell>
        </row>
      </sheetData>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Model"/>
      <sheetName val="Assumptions"/>
      <sheetName val="PROSYM Monthly"/>
      <sheetName val="PROSYM Annual"/>
      <sheetName val="LSP YTD Sept09 TB"/>
      <sheetName val="Dynergy Cons YTD Sept TB"/>
    </sheetNames>
    <sheetDataSet>
      <sheetData sheetId="0"/>
      <sheetData sheetId="1">
        <row r="33">
          <cell r="B33">
            <v>0.4</v>
          </cell>
        </row>
      </sheetData>
      <sheetData sheetId="2"/>
      <sheetData sheetId="3"/>
      <sheetData sheetId="4" refreshError="1"/>
      <sheetData sheetId="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LINE MATL QTYS"/>
    </sheetNames>
    <sheetDataSet>
      <sheetData sheetId="0"/>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FinSum"/>
      <sheetName val="Sheet2"/>
      <sheetName val="Sheet3"/>
      <sheetName val="Sheet4"/>
      <sheetName val="Sheet5"/>
      <sheetName val="Module1"/>
    </sheetNames>
    <sheetDataSet>
      <sheetData sheetId="0" refreshError="1"/>
      <sheetData sheetId="1"/>
      <sheetData sheetId="2"/>
      <sheetData sheetId="3"/>
      <sheetData sheetId="4"/>
      <sheetData sheetId="5"/>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Input"/>
      <sheetName val="Lookups"/>
      <sheetName val="Cash Flow Progress"/>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dma"/>
      <sheetName val="Look-Up Table"/>
      <sheetName val="June "/>
      <sheetName val="Report"/>
      <sheetName val="MAy"/>
      <sheetName val="Demos"/>
    </sheetNames>
    <sheetDataSet>
      <sheetData sheetId="0"/>
      <sheetData sheetId="1"/>
      <sheetData sheetId="2" refreshError="1"/>
      <sheetData sheetId="3"/>
      <sheetData sheetId="4" refreshError="1"/>
      <sheetData sheetId="5"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09-30-08"/>
      <sheetName val="100005-Chase Cust"/>
      <sheetName val="100014-JPM Control"/>
      <sheetName val="100036-PNC Chk Acct"/>
      <sheetName val="100039-JPM Chk Acct"/>
      <sheetName val="110090-Misc receiv"/>
      <sheetName val="110110-Interest Receivable"/>
      <sheetName val="110203-Due fr LS Power Holding"/>
      <sheetName val="110208-Due fr LSP Services"/>
      <sheetName val="110227-Due fr LSP NH"/>
      <sheetName val="110244-Due fr LSP Srvc DLS"/>
      <sheetName val="110246-Due from DLS Pwr Hldg"/>
      <sheetName val="110247-Due fr LSP Serv TX"/>
      <sheetName val="110253-Due fr LSP SC Serv"/>
      <sheetName val="110255-Due fr LSP SC Mgmt Co"/>
      <sheetName val="110306-Due fr LSP SC Member"/>
      <sheetName val="110308-Due fr LSP SC Holding"/>
      <sheetName val="110401-Due fr members "/>
      <sheetName val="130090-Prepaid Other"/>
      <sheetName val="160038-Invst in LS Pwr Prtns"/>
      <sheetName val="160063-Invst in LS Pwr Prtn II"/>
      <sheetName val="160091-Invst in LS Pwr Prtn (2)"/>
      <sheetName val="160080 Invst in Lum Credit "/>
      <sheetName val="160220-Loans Rec-Aff"/>
      <sheetName val="160230-Loans Rec-LSP Partn"/>
      <sheetName val="160250-Loans Rec-LSP SC holding"/>
      <sheetName val="160320-Interest Rec - Loans Rec"/>
      <sheetName val="160325-LS Pwr Partn"/>
      <sheetName val="160335-LS SC Holding"/>
      <sheetName val="170010-Dyn Cl B Shares"/>
      <sheetName val="190110-Def financ"/>
      <sheetName val="Amort of def fin costs-revised"/>
      <sheetName val="200010-AP"/>
      <sheetName val="210010-Accr Exp-Trade"/>
      <sheetName val="Dec06 YE Accrual Rev Jan08"/>
      <sheetName val="210020-Accr Exp-Other"/>
      <sheetName val="220025-Accr Exp Payable"/>
      <sheetName val="310010-Unreal Gain - DYN Stk"/>
    </sheetNames>
    <sheetDataSet>
      <sheetData sheetId="0">
        <row r="3">
          <cell r="B3">
            <v>39721</v>
          </cell>
        </row>
        <row r="7">
          <cell r="A7" t="str">
            <v>100005</v>
          </cell>
          <cell r="B7" t="str">
            <v>Chase Custodial Account</v>
          </cell>
          <cell r="C7">
            <v>2040153.34</v>
          </cell>
        </row>
        <row r="8">
          <cell r="A8" t="str">
            <v>100011</v>
          </cell>
          <cell r="B8" t="str">
            <v>Cash-Sandy Creek Chase Q Acct</v>
          </cell>
          <cell r="C8">
            <v>0</v>
          </cell>
        </row>
        <row r="9">
          <cell r="A9" t="str">
            <v>100014</v>
          </cell>
          <cell r="B9" t="str">
            <v>Chase Control Acct-Associates</v>
          </cell>
          <cell r="C9">
            <v>18596639.640000001</v>
          </cell>
        </row>
        <row r="10">
          <cell r="A10" t="str">
            <v>100015</v>
          </cell>
          <cell r="B10" t="str">
            <v>Chase Money Market Account</v>
          </cell>
          <cell r="C10">
            <v>0</v>
          </cell>
        </row>
        <row r="11">
          <cell r="A11" t="str">
            <v>100016</v>
          </cell>
          <cell r="B11" t="str">
            <v>Chase Q Account DLS Holding</v>
          </cell>
          <cell r="C11">
            <v>0</v>
          </cell>
        </row>
        <row r="12">
          <cell r="A12" t="str">
            <v>100017</v>
          </cell>
          <cell r="B12" t="str">
            <v>Equity Advisors Q account</v>
          </cell>
          <cell r="C12">
            <v>0</v>
          </cell>
        </row>
        <row r="13">
          <cell r="A13" t="str">
            <v>100018</v>
          </cell>
          <cell r="B13" t="str">
            <v>Equity Advisors II Q account</v>
          </cell>
          <cell r="C13">
            <v>0</v>
          </cell>
        </row>
        <row r="14">
          <cell r="A14" t="str">
            <v>100019</v>
          </cell>
          <cell r="B14" t="str">
            <v>LSP Polaria Q-account</v>
          </cell>
          <cell r="C14">
            <v>0</v>
          </cell>
        </row>
        <row r="15">
          <cell r="A15" t="str">
            <v>100033</v>
          </cell>
          <cell r="B15" t="str">
            <v>Checking LSP Services, LLC</v>
          </cell>
          <cell r="C15">
            <v>0</v>
          </cell>
        </row>
        <row r="16">
          <cell r="A16" t="str">
            <v>100036</v>
          </cell>
          <cell r="B16" t="str">
            <v>PNC Bank Checking Assoc.</v>
          </cell>
          <cell r="C16">
            <v>-1342.03</v>
          </cell>
        </row>
        <row r="17">
          <cell r="A17" t="str">
            <v>100037</v>
          </cell>
          <cell r="B17" t="str">
            <v>Chase Checking LSP Serv TX</v>
          </cell>
          <cell r="C17">
            <v>0</v>
          </cell>
        </row>
        <row r="18">
          <cell r="A18" t="str">
            <v>100039</v>
          </cell>
          <cell r="B18" t="str">
            <v>Chase Checking LSP Associates</v>
          </cell>
          <cell r="C18">
            <v>-46709.3</v>
          </cell>
        </row>
        <row r="19">
          <cell r="A19" t="str">
            <v>100042</v>
          </cell>
          <cell r="B19" t="str">
            <v>JPMorgan Credit Advisors 1</v>
          </cell>
          <cell r="C19">
            <v>0</v>
          </cell>
        </row>
        <row r="20">
          <cell r="A20" t="str">
            <v>110000</v>
          </cell>
          <cell r="B20" t="str">
            <v>Accounts Receivable - Trade</v>
          </cell>
          <cell r="C20">
            <v>0</v>
          </cell>
        </row>
        <row r="21">
          <cell r="A21" t="str">
            <v>110067</v>
          </cell>
          <cell r="B21" t="str">
            <v>AR - Project Receivables</v>
          </cell>
          <cell r="C21">
            <v>0</v>
          </cell>
        </row>
        <row r="22">
          <cell r="A22" t="str">
            <v>110090</v>
          </cell>
          <cell r="B22" t="str">
            <v>Miscellaneous Receivables</v>
          </cell>
          <cell r="C22">
            <v>0</v>
          </cell>
        </row>
        <row r="23">
          <cell r="A23" t="str">
            <v>110110</v>
          </cell>
          <cell r="B23" t="str">
            <v>Interest rec - Custodial Acct</v>
          </cell>
          <cell r="C23">
            <v>49804.3</v>
          </cell>
        </row>
        <row r="24">
          <cell r="A24" t="str">
            <v>110120</v>
          </cell>
          <cell r="B24" t="str">
            <v>Interest Rec - Money Mrkt Acct</v>
          </cell>
          <cell r="C24">
            <v>0</v>
          </cell>
        </row>
        <row r="25">
          <cell r="A25" t="str">
            <v>110130</v>
          </cell>
          <cell r="B25" t="str">
            <v>Interest Rec - Deposits</v>
          </cell>
          <cell r="C25">
            <v>0</v>
          </cell>
        </row>
        <row r="26">
          <cell r="A26" t="str">
            <v>110201</v>
          </cell>
          <cell r="B26" t="str">
            <v>Due from LS Power Assoc., L.P.</v>
          </cell>
          <cell r="C26">
            <v>0</v>
          </cell>
        </row>
        <row r="27">
          <cell r="A27" t="str">
            <v>110203</v>
          </cell>
          <cell r="B27" t="str">
            <v>Due from LS Power Holding, LLC</v>
          </cell>
          <cell r="C27">
            <v>12189.8</v>
          </cell>
        </row>
        <row r="28">
          <cell r="A28" t="str">
            <v>110208</v>
          </cell>
          <cell r="B28" t="str">
            <v>Due from LSP Services, LLC</v>
          </cell>
          <cell r="C28">
            <v>389.8</v>
          </cell>
        </row>
        <row r="29">
          <cell r="A29" t="str">
            <v>110227</v>
          </cell>
          <cell r="B29" t="str">
            <v>Due from LSP NH</v>
          </cell>
          <cell r="C29">
            <v>581.77</v>
          </cell>
        </row>
        <row r="30">
          <cell r="A30" t="str">
            <v>110244</v>
          </cell>
          <cell r="B30" t="str">
            <v>Due from LSP Services DLS</v>
          </cell>
          <cell r="C30">
            <v>4659210.59</v>
          </cell>
        </row>
        <row r="31">
          <cell r="A31" t="str">
            <v>110245</v>
          </cell>
          <cell r="B31" t="str">
            <v>Due from DLS Power Develop Co</v>
          </cell>
          <cell r="C31">
            <v>0</v>
          </cell>
        </row>
        <row r="32">
          <cell r="A32" t="str">
            <v>110246</v>
          </cell>
          <cell r="B32" t="str">
            <v>Due from DLS Power Holdings</v>
          </cell>
          <cell r="C32">
            <v>0</v>
          </cell>
        </row>
        <row r="33">
          <cell r="A33" t="str">
            <v>110247</v>
          </cell>
          <cell r="B33" t="str">
            <v>Due from LSP Serv TX</v>
          </cell>
          <cell r="C33">
            <v>138605.17000000001</v>
          </cell>
        </row>
        <row r="34">
          <cell r="A34" t="str">
            <v>110253</v>
          </cell>
          <cell r="B34" t="str">
            <v>Due from LSP SC Services</v>
          </cell>
          <cell r="C34">
            <v>45365.84</v>
          </cell>
        </row>
        <row r="35">
          <cell r="A35" t="str">
            <v>110254</v>
          </cell>
          <cell r="B35" t="str">
            <v>Due from Sandy Creek Holding</v>
          </cell>
          <cell r="C35">
            <v>0</v>
          </cell>
        </row>
        <row r="36">
          <cell r="A36" t="str">
            <v>110255</v>
          </cell>
          <cell r="B36" t="str">
            <v>Due from LSP SC Mgmt Co</v>
          </cell>
          <cell r="C36">
            <v>49860.46</v>
          </cell>
        </row>
        <row r="37">
          <cell r="A37" t="str">
            <v>110306</v>
          </cell>
          <cell r="B37" t="str">
            <v>Due from LSP SC Member</v>
          </cell>
          <cell r="C37">
            <v>1147.55</v>
          </cell>
        </row>
        <row r="38">
          <cell r="A38" t="str">
            <v>110308</v>
          </cell>
          <cell r="B38" t="str">
            <v>Due from SC Holding</v>
          </cell>
          <cell r="C38">
            <v>12704.91</v>
          </cell>
        </row>
        <row r="39">
          <cell r="A39" t="str">
            <v>110311</v>
          </cell>
          <cell r="B39" t="str">
            <v>Due from Lum Cr Oppt I</v>
          </cell>
          <cell r="C39">
            <v>0</v>
          </cell>
        </row>
        <row r="40">
          <cell r="A40" t="str">
            <v>110312</v>
          </cell>
          <cell r="B40" t="str">
            <v>Due from Lum Cr Oppt Pie I</v>
          </cell>
          <cell r="C40">
            <v>0</v>
          </cell>
        </row>
        <row r="41">
          <cell r="A41" t="str">
            <v>110313</v>
          </cell>
          <cell r="B41" t="str">
            <v>Due from related fund</v>
          </cell>
          <cell r="C41">
            <v>0</v>
          </cell>
        </row>
        <row r="42">
          <cell r="A42" t="str">
            <v>110401</v>
          </cell>
          <cell r="B42" t="str">
            <v>Due from Members</v>
          </cell>
          <cell r="C42">
            <v>263024</v>
          </cell>
        </row>
        <row r="43">
          <cell r="A43" t="str">
            <v>130060</v>
          </cell>
          <cell r="B43" t="str">
            <v>PPD Letter of Credit Fees</v>
          </cell>
          <cell r="C43">
            <v>0</v>
          </cell>
        </row>
        <row r="44">
          <cell r="A44" t="str">
            <v>130090</v>
          </cell>
          <cell r="B44" t="str">
            <v>PPD Other</v>
          </cell>
          <cell r="C44">
            <v>31800</v>
          </cell>
        </row>
        <row r="45">
          <cell r="A45" t="str">
            <v>160008</v>
          </cell>
          <cell r="B45" t="str">
            <v>Inv in LSP Services, LLC</v>
          </cell>
          <cell r="C45">
            <v>6394.48</v>
          </cell>
        </row>
        <row r="46">
          <cell r="A46" t="str">
            <v>160011</v>
          </cell>
          <cell r="B46" t="str">
            <v>Inv in Shrt Leaf Engy Assc,LLC</v>
          </cell>
          <cell r="C46">
            <v>2037.08</v>
          </cell>
        </row>
        <row r="47">
          <cell r="A47" t="str">
            <v>160026</v>
          </cell>
          <cell r="B47" t="str">
            <v>Inv in LSP Equity Advisors.LLC</v>
          </cell>
          <cell r="C47">
            <v>-2343501.06</v>
          </cell>
        </row>
        <row r="48">
          <cell r="A48" t="str">
            <v>160027</v>
          </cell>
          <cell r="B48" t="str">
            <v>Inv in LSP Services NH, LLC</v>
          </cell>
          <cell r="C48">
            <v>11058.97</v>
          </cell>
        </row>
        <row r="49">
          <cell r="A49" t="str">
            <v>160046</v>
          </cell>
          <cell r="B49" t="str">
            <v>Inv in LSP Equity Advisors II</v>
          </cell>
          <cell r="C49">
            <v>-7625787.5199999996</v>
          </cell>
        </row>
        <row r="50">
          <cell r="A50" t="str">
            <v>160049</v>
          </cell>
          <cell r="B50" t="str">
            <v>Inv in DLS Power Holdings</v>
          </cell>
          <cell r="C50">
            <v>3106827.13</v>
          </cell>
        </row>
        <row r="51">
          <cell r="A51" t="str">
            <v>160060</v>
          </cell>
          <cell r="B51" t="str">
            <v>Inv in DLS Power Dev Co,LLC</v>
          </cell>
          <cell r="C51">
            <v>25256.71</v>
          </cell>
        </row>
        <row r="52">
          <cell r="A52" t="str">
            <v>160062</v>
          </cell>
          <cell r="B52" t="str">
            <v>Inv in Polaria, LLC</v>
          </cell>
          <cell r="C52">
            <v>4748.3</v>
          </cell>
        </row>
        <row r="53">
          <cell r="A53" t="str">
            <v>160063</v>
          </cell>
          <cell r="B53" t="str">
            <v>Inv in LS Power Partners II</v>
          </cell>
          <cell r="C53">
            <v>8311425</v>
          </cell>
        </row>
        <row r="54">
          <cell r="A54" t="str">
            <v>160065</v>
          </cell>
          <cell r="B54" t="str">
            <v>Inv in Sandy Creek Holdings, LLC</v>
          </cell>
          <cell r="C54">
            <v>0</v>
          </cell>
        </row>
        <row r="55">
          <cell r="A55" t="str">
            <v>160066</v>
          </cell>
          <cell r="B55" t="str">
            <v>Inv LSP Sandy Creek Member Co</v>
          </cell>
          <cell r="C55">
            <v>0</v>
          </cell>
        </row>
        <row r="56">
          <cell r="A56" t="str">
            <v>160067</v>
          </cell>
          <cell r="B56" t="str">
            <v>Inv in LSP SC REO, LLC</v>
          </cell>
          <cell r="C56">
            <v>0</v>
          </cell>
        </row>
        <row r="57">
          <cell r="A57" t="str">
            <v>160068</v>
          </cell>
          <cell r="B57" t="str">
            <v>Inv in LSP Sandy Creek Holding</v>
          </cell>
          <cell r="C57">
            <v>1992290.69</v>
          </cell>
        </row>
        <row r="58">
          <cell r="A58" t="str">
            <v>160070</v>
          </cell>
          <cell r="B58" t="str">
            <v>Inv in LSP Serv TX</v>
          </cell>
          <cell r="C58">
            <v>513.34</v>
          </cell>
        </row>
        <row r="59">
          <cell r="A59" t="str">
            <v>160072</v>
          </cell>
          <cell r="B59" t="str">
            <v>Inv in LSP SC Services</v>
          </cell>
          <cell r="C59">
            <v>969064.01</v>
          </cell>
        </row>
        <row r="60">
          <cell r="A60" t="str">
            <v>160073</v>
          </cell>
          <cell r="B60" t="str">
            <v>Inv ins SC Services</v>
          </cell>
          <cell r="C60">
            <v>0</v>
          </cell>
        </row>
        <row r="61">
          <cell r="A61" t="str">
            <v>160080</v>
          </cell>
          <cell r="B61" t="str">
            <v>Inv in Luminus Credit Prt 1</v>
          </cell>
          <cell r="C61">
            <v>5184625</v>
          </cell>
        </row>
        <row r="62">
          <cell r="A62" t="str">
            <v>160082</v>
          </cell>
          <cell r="B62" t="str">
            <v>Inv in LSP Credit Ad I</v>
          </cell>
          <cell r="C62">
            <v>739423.06</v>
          </cell>
        </row>
        <row r="63">
          <cell r="A63" t="str">
            <v>160091</v>
          </cell>
          <cell r="B63" t="str">
            <v>Inv in Power Prtn 2 (2008)</v>
          </cell>
          <cell r="C63">
            <v>-100473</v>
          </cell>
        </row>
        <row r="64">
          <cell r="A64" t="str">
            <v>160094</v>
          </cell>
          <cell r="B64" t="str">
            <v>Inv in LSP Services DLS</v>
          </cell>
          <cell r="C64">
            <v>-200</v>
          </cell>
        </row>
        <row r="65">
          <cell r="A65" t="str">
            <v>160096</v>
          </cell>
          <cell r="B65" t="str">
            <v>Inv in Jade Energy Associates</v>
          </cell>
          <cell r="C65">
            <v>10628579.890000001</v>
          </cell>
        </row>
        <row r="66">
          <cell r="A66" t="str">
            <v>160220</v>
          </cell>
          <cell r="B66" t="str">
            <v>Loans Receivable - Affiliates</v>
          </cell>
          <cell r="C66">
            <v>2603527.4</v>
          </cell>
        </row>
        <row r="67">
          <cell r="A67" t="str">
            <v>160230</v>
          </cell>
          <cell r="B67" t="str">
            <v>Loan Receivable  - LS Pwr Partners</v>
          </cell>
          <cell r="C67">
            <v>1418153</v>
          </cell>
        </row>
        <row r="68">
          <cell r="A68" t="str">
            <v>160320</v>
          </cell>
          <cell r="B68" t="str">
            <v>Interest Rec - Loans Rec Affl</v>
          </cell>
          <cell r="C68">
            <v>409686.57</v>
          </cell>
        </row>
        <row r="69">
          <cell r="A69" t="str">
            <v>160325</v>
          </cell>
          <cell r="B69" t="str">
            <v>Interest Rec - LS Power Partners</v>
          </cell>
          <cell r="C69">
            <v>76516.55</v>
          </cell>
        </row>
        <row r="70">
          <cell r="A70" t="str">
            <v>170010</v>
          </cell>
          <cell r="B70" t="str">
            <v>Inv in Dynegy Class B shares</v>
          </cell>
          <cell r="C70">
            <v>273633933.44</v>
          </cell>
        </row>
        <row r="71">
          <cell r="A71" t="str">
            <v>190030</v>
          </cell>
          <cell r="B71" t="str">
            <v>Transmission Request Deposits</v>
          </cell>
          <cell r="C71">
            <v>0</v>
          </cell>
        </row>
        <row r="72">
          <cell r="A72" t="str">
            <v>190110</v>
          </cell>
          <cell r="B72" t="str">
            <v>Deferred Financing</v>
          </cell>
          <cell r="C72">
            <v>1620439.01</v>
          </cell>
        </row>
        <row r="73">
          <cell r="A73" t="str">
            <v>195910</v>
          </cell>
          <cell r="B73" t="str">
            <v>Accum Amort-Financing costs</v>
          </cell>
          <cell r="C73">
            <v>-339613.57</v>
          </cell>
        </row>
        <row r="75">
          <cell r="B75" t="str">
            <v>Total Assets</v>
          </cell>
          <cell r="C75">
            <v>326188350.31999999</v>
          </cell>
        </row>
        <row r="77">
          <cell r="A77" t="str">
            <v>200010</v>
          </cell>
          <cell r="B77" t="str">
            <v>Accounts Payable - Trade</v>
          </cell>
          <cell r="C77">
            <v>157013.70000000001</v>
          </cell>
        </row>
        <row r="78">
          <cell r="A78" t="str">
            <v>210010</v>
          </cell>
          <cell r="B78" t="str">
            <v>Accrued Expenses - Trade</v>
          </cell>
          <cell r="C78">
            <v>160000</v>
          </cell>
        </row>
        <row r="79">
          <cell r="A79" t="str">
            <v>210020</v>
          </cell>
          <cell r="B79" t="str">
            <v>Accrued Expenses - Other</v>
          </cell>
          <cell r="C79">
            <v>169857.7</v>
          </cell>
        </row>
        <row r="80">
          <cell r="A80" t="str">
            <v>210201</v>
          </cell>
          <cell r="B80" t="str">
            <v>Due to LS Power Associates, LP</v>
          </cell>
          <cell r="C80">
            <v>0</v>
          </cell>
        </row>
        <row r="81">
          <cell r="A81" t="str">
            <v>210202</v>
          </cell>
          <cell r="B81" t="str">
            <v>Due to LS Power Develop, LLC</v>
          </cell>
          <cell r="C81">
            <v>31795.41</v>
          </cell>
        </row>
        <row r="82">
          <cell r="A82" t="str">
            <v>210238</v>
          </cell>
          <cell r="B82" t="str">
            <v>Due to LSP Services DLS</v>
          </cell>
          <cell r="C82">
            <v>0</v>
          </cell>
        </row>
        <row r="83">
          <cell r="A83" t="str">
            <v>210306</v>
          </cell>
          <cell r="B83" t="str">
            <v>Due to DLS Power Holdings, LLC</v>
          </cell>
          <cell r="C83">
            <v>0</v>
          </cell>
        </row>
        <row r="84">
          <cell r="A84" t="str">
            <v>210500</v>
          </cell>
          <cell r="B84" t="str">
            <v>Deferred Revenue</v>
          </cell>
          <cell r="C84">
            <v>0</v>
          </cell>
        </row>
        <row r="85">
          <cell r="A85" t="str">
            <v>220025</v>
          </cell>
          <cell r="B85" t="str">
            <v>Accr int exp payable</v>
          </cell>
          <cell r="C85">
            <v>72986.11</v>
          </cell>
        </row>
        <row r="86">
          <cell r="A86" t="str">
            <v>220050</v>
          </cell>
          <cell r="B86" t="str">
            <v>Accr int exp - LOC</v>
          </cell>
          <cell r="C86">
            <v>0</v>
          </cell>
        </row>
        <row r="88">
          <cell r="B88" t="str">
            <v>Total Liabilities</v>
          </cell>
          <cell r="C88">
            <v>591652.92000000004</v>
          </cell>
        </row>
        <row r="90">
          <cell r="A90" t="str">
            <v>310010</v>
          </cell>
          <cell r="B90" t="str">
            <v>Unreal gain(loss)Dynegy stock</v>
          </cell>
          <cell r="C90">
            <v>-104209867.56</v>
          </cell>
        </row>
        <row r="91">
          <cell r="A91" t="str">
            <v>320000</v>
          </cell>
          <cell r="B91" t="str">
            <v>OCI</v>
          </cell>
          <cell r="C91">
            <v>-2607041.11</v>
          </cell>
        </row>
        <row r="92">
          <cell r="A92" t="str">
            <v>330010</v>
          </cell>
          <cell r="B92" t="str">
            <v>Membership Interests</v>
          </cell>
          <cell r="C92">
            <v>22000000</v>
          </cell>
        </row>
        <row r="93">
          <cell r="A93" t="str">
            <v>330020</v>
          </cell>
          <cell r="B93" t="str">
            <v>Membership Interests - LSP</v>
          </cell>
          <cell r="C93">
            <v>0</v>
          </cell>
        </row>
        <row r="94">
          <cell r="A94" t="str">
            <v>330025</v>
          </cell>
          <cell r="B94" t="str">
            <v>Membership Interests - Dynegy</v>
          </cell>
          <cell r="C94">
            <v>0</v>
          </cell>
        </row>
        <row r="95">
          <cell r="A95" t="str">
            <v>370010</v>
          </cell>
          <cell r="B95" t="str">
            <v>Distributions Paid</v>
          </cell>
          <cell r="C95">
            <v>-242398500</v>
          </cell>
        </row>
        <row r="96">
          <cell r="A96" t="str">
            <v>370014</v>
          </cell>
          <cell r="B96" t="str">
            <v>Distributions - LSP Associates</v>
          </cell>
          <cell r="C96">
            <v>0</v>
          </cell>
        </row>
        <row r="97">
          <cell r="A97" t="str">
            <v>370019</v>
          </cell>
          <cell r="B97" t="str">
            <v>Dist-LSP Sandy Creek Holdings</v>
          </cell>
          <cell r="C97">
            <v>0</v>
          </cell>
        </row>
        <row r="98">
          <cell r="A98" t="str">
            <v>370020</v>
          </cell>
          <cell r="B98" t="str">
            <v>Dist - LSP SC REO</v>
          </cell>
          <cell r="C98">
            <v>0</v>
          </cell>
        </row>
        <row r="99">
          <cell r="A99" t="str">
            <v>370023</v>
          </cell>
          <cell r="B99" t="str">
            <v>Dist-EFS Sandy Creek</v>
          </cell>
          <cell r="C99">
            <v>0</v>
          </cell>
        </row>
        <row r="100">
          <cell r="A100" t="str">
            <v>390010</v>
          </cell>
          <cell r="B100" t="str">
            <v>Retained Earnings</v>
          </cell>
          <cell r="C100">
            <v>605309582.04999995</v>
          </cell>
        </row>
        <row r="101">
          <cell r="A101" t="str">
            <v>390020</v>
          </cell>
          <cell r="B101" t="str">
            <v>Year-to-Date Net Income (Loss)</v>
          </cell>
          <cell r="C101">
            <v>47575510.130000003</v>
          </cell>
        </row>
        <row r="103">
          <cell r="B103" t="str">
            <v>Total Equity</v>
          </cell>
          <cell r="C103">
            <v>325669683.50999993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Matrix"/>
      <sheetName val="Assumptions"/>
      <sheetName val="Summary"/>
      <sheetName val="Summary Chart"/>
      <sheetName val="Waterfall"/>
      <sheetName val="Debt"/>
      <sheetName val="Book Income"/>
      <sheetName val="Depreciation"/>
      <sheetName val="CEG Toll"/>
      <sheetName val="CRA-Total"/>
      <sheetName val="x0"/>
      <sheetName val="CRA-Astoria"/>
      <sheetName val="CRA-Gowanus"/>
      <sheetName val="CRA-Narrows"/>
      <sheetName val="x1"/>
      <sheetName val="PPA Calculations"/>
      <sheetName val="Variable Charge Calculation"/>
      <sheetName val="NAES-TOTAL 3 PLANTS"/>
      <sheetName val="N+G O&amp;M Expenses"/>
      <sheetName val="Narrows O&amp;M Expenses"/>
      <sheetName val="Gowanus O&amp;M Expenses"/>
      <sheetName val="Astoria O&amp;M Expenses"/>
      <sheetName val="N +G CapEx &amp; Spec Maint"/>
      <sheetName val="Astoria CapEx &amp; Spec Maint"/>
      <sheetName val="Narrows Maint Sched"/>
      <sheetName val="Gowanus Maint Sched"/>
      <sheetName val="Astoria Maint Sched"/>
      <sheetName val="Narrows Labor"/>
      <sheetName val="Gowanus Labor"/>
      <sheetName val="Astoria Labor"/>
      <sheetName val="Mgmt Carry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M Invoice"/>
      <sheetName val="Crosscheck"/>
      <sheetName val="Eagle Invoice"/>
      <sheetName val="INPUT"/>
      <sheetName val="August P&amp;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 INVOICE"/>
      <sheetName val="PJM"/>
    </sheetNames>
    <sheetDataSet>
      <sheetData sheetId="0" refreshError="1"/>
      <sheetData sheetId="1" refreshError="1"/>
      <sheetData sheetId="2" refreshError="1"/>
      <sheetData sheetId="3" refreshError="1">
        <row r="23">
          <cell r="P23"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STLM"/>
      <sheetName val="CROSSCHECK"/>
      <sheetName val="MISO Invoice Pymts"/>
      <sheetName val="RSG"/>
      <sheetName val="Eagle Invoice"/>
      <sheetName val="INPUT"/>
      <sheetName val="September P&amp;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s>
    <sheetDataSet>
      <sheetData sheetId="0"/>
      <sheetData sheetId="1"/>
      <sheetData sheetId="2"/>
      <sheetData sheetId="3"/>
      <sheetData sheetId="4"/>
      <sheetData sheetId="5">
        <row r="34">
          <cell r="Q34" t="str">
            <v>NO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ZLND INVOICE "/>
      <sheetName val="July P&amp;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July P&amp;L CC &amp; Pkrs"/>
      <sheetName val="MISO STLM"/>
    </sheetNames>
    <sheetDataSet>
      <sheetData sheetId="0" refreshError="1">
        <row r="22">
          <cell r="R22" t="str">
            <v>NO</v>
          </cell>
        </row>
        <row r="34">
          <cell r="R34" t="str">
            <v>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nsolidated ILEC Sens 061504"/>
      <sheetName val="Regional ILEC Sens 061504"/>
      <sheetName val="CZN Sharecount "/>
      <sheetName val="Deprec"/>
      <sheetName val="Amortization"/>
      <sheetName val="Deferred Financing Fees"/>
      <sheetName val="B of A Broadband Penetration"/>
      <sheetName val="BB Penetration"/>
      <sheetName val="ILEC Drivers2"/>
      <sheetName val="Consolidated ILEC"/>
      <sheetName val="Sensitivities 061804"/>
      <sheetName val="Downside Sens 061804"/>
      <sheetName val="Compensation Detail"/>
      <sheetName val="Refinancing Capacity"/>
      <sheetName val="A"/>
      <sheetName val="Debt Schedule"/>
      <sheetName val="BB Penetration Exhibit"/>
      <sheetName val="Company Standalone Recap"/>
      <sheetName val="Regional ILEC"/>
      <sheetName val="ILEC Drivers"/>
      <sheetName val="ILEC Cases"/>
      <sheetName val="Rochester Sale"/>
      <sheetName val="ELI &amp; Conf Cases"/>
      <sheetName val="ELI &amp; Conf Drivers"/>
      <sheetName val="Print Areas"/>
      <sheetName val="Intro Press Back-Up 2"/>
      <sheetName val="Intro Pres Back-Up"/>
      <sheetName val="Exhibits"/>
      <sheetName val="Regional Historicals (2)"/>
      <sheetName val="Access Lines by State"/>
      <sheetName val="Consolidated Company "/>
      <sheetName val="Restricted Payments Capacity"/>
      <sheetName val="ELI Historicals"/>
      <sheetName val="Regional Historicals"/>
      <sheetName val="Management Ownership"/>
      <sheetName val="S&amp;U"/>
      <sheetName val="Valuation Analysis"/>
      <sheetName val="RLEC Access Lines"/>
      <sheetName val="MainPrintCodeM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1">
          <cell r="D111">
            <v>0.1</v>
          </cell>
        </row>
        <row r="130">
          <cell r="L130">
            <v>6.6154563590857478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R-share"/>
      <sheetName val="Neon - Cap Standalone"/>
      <sheetName val="Violet - Cap"/>
      <sheetName val="__FDSCACHE__"/>
      <sheetName val="Side by Side"/>
      <sheetName val="Rel Cont--old"/>
      <sheetName val="Neon - Cap old"/>
    </sheetNames>
    <sheetDataSet>
      <sheetData sheetId="0" refreshError="1">
        <row r="2">
          <cell r="B2" t="str">
            <v>PROJECT VISION</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Bengal1"/>
      <sheetName val="Indus"/>
      <sheetName val="Synergies1"/>
      <sheetName val="Sum_3"/>
      <sheetName val="Adj_3"/>
      <sheetName val="NewCo"/>
      <sheetName val="Sanity Check"/>
      <sheetName val="Target DCF"/>
      <sheetName val="Target DCF (2)"/>
      <sheetName val="Price Matrix"/>
      <sheetName val="Fin Val"/>
      <sheetName val="Comparison"/>
      <sheetName val="Company1"/>
      <sheetName val="Sum_4"/>
      <sheetName val="Adj_4"/>
      <sheetName val="Company2"/>
      <sheetName val="Synergies2"/>
      <sheetName val="Sum_5"/>
      <sheetName val="Adj_5"/>
      <sheetName val="Company3"/>
      <sheetName val="Summary"/>
      <sheetName val="Sum_3_Vertical"/>
      <sheetName val="Sum_3_Horizontal"/>
      <sheetName val="Sum_5_Vertical"/>
      <sheetName val="Sum_5_Horizontal"/>
      <sheetName val="Synergies3"/>
      <sheetName val="Scrap"/>
      <sheetName val="Bomba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amp; Sum of Parts"/>
      <sheetName val="Sensitivity"/>
      <sheetName val="Cost &amp; Performance Ass"/>
      <sheetName val="Plant"/>
      <sheetName val="Mine"/>
      <sheetName val="Depn"/>
      <sheetName val="IDC"/>
      <sheetName val="Curve"/>
      <sheetName val="Source of Assumptions"/>
      <sheetName val="545 Firm Power"/>
      <sheetName val="Mining Info From Alcoa"/>
      <sheetName val="Change Log"/>
      <sheetName val="Enviro"/>
      <sheetName val="NOX Rule "/>
      <sheetName val="Drawdown"/>
      <sheetName val="Summary"/>
      <sheetName val="NewCo"/>
    </sheetNames>
    <sheetDataSet>
      <sheetData sheetId="0">
        <row r="10">
          <cell r="D10">
            <v>588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etivities"/>
      <sheetName val="Model"/>
      <sheetName val="100030 110400 181104"/>
      <sheetName val="IRR1295A"/>
      <sheetName val="Finance Assumptions"/>
      <sheetName val="PwrMarket"/>
      <sheetName val="Chart of Account"/>
      <sheetName val="Trial Balance - Review Log"/>
      <sheetName val="Consol C-4a by Ptn"/>
      <sheetName val="Index Sht1"/>
      <sheetName val="supporting worksheet"/>
      <sheetName val="Global - Main"/>
      <sheetName val="Sheet1"/>
      <sheetName val="Balance Sheet"/>
      <sheetName val="Statement of Operations"/>
      <sheetName val="Main CC 8-23-10"/>
      <sheetName val="Alloc of net inc 9-30-10"/>
      <sheetName val="TB 9-30-10"/>
      <sheetName val="Plum Actual 9-30"/>
      <sheetName val="Plum 9-30-07 Hypo"/>
      <sheetName val="DT-Adj"/>
      <sheetName val="Daily Totals"/>
      <sheetName val="Daily Amt by Unit"/>
      <sheetName val="PRECMARGIN"/>
      <sheetName val="April Promo"/>
      <sheetName val="DMA Rankings $ History"/>
      <sheetName val="Sheet2"/>
      <sheetName val="Valley Rd TB 3.31.11"/>
      <sheetName val="Ran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DDRESS"/>
      <sheetName val="1996"/>
      <sheetName val="1995"/>
      <sheetName val="comp"/>
      <sheetName val="comp96"/>
      <sheetName val="comp95"/>
      <sheetName val="%"/>
      <sheetName val="BLANK"/>
      <sheetName val="values"/>
      <sheetName val="Lookup "/>
      <sheetName val="Assumptions and Inputs"/>
      <sheetName val="Summary5"/>
      <sheetName val="FRONTSHEET"/>
      <sheetName val="1994"/>
    </sheetNames>
    <sheetDataSet>
      <sheetData sheetId="0" refreshError="1"/>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706"/>
      <sheetName val="CM 3-31-08"/>
      <sheetName val="YTD 3-31-08"/>
      <sheetName val="topsides"/>
      <sheetName val="CM 4-30-08"/>
      <sheetName val="Trial Balance - Review Log"/>
      <sheetName val="Sheet1"/>
      <sheetName val="Journal Entry"/>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Debt"/>
      <sheetName val="Fixed Chg Covg"/>
      <sheetName val="Assum"/>
      <sheetName val="Configuration"/>
      <sheetName val="Link"/>
      <sheetName val="growth charts"/>
      <sheetName val="CapX"/>
      <sheetName val="Data"/>
      <sheetName val="EPSG"/>
      <sheetName val="ReturnG"/>
      <sheetName val="Monthly Implied Vol"/>
      <sheetName val="Essbase"/>
      <sheetName val="holidays"/>
      <sheetName val="De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ject"/>
      <sheetName val="Comp1"/>
      <sheetName val="Comp2"/>
      <sheetName val="Comp3"/>
      <sheetName val="Comp4"/>
      <sheetName val="Comp5"/>
      <sheetName val="Comp6"/>
      <sheetName val="Comp7"/>
      <sheetName val="Comp8"/>
      <sheetName val="Comp9"/>
      <sheetName val="Comp10"/>
      <sheetName val="Forecasted_Data"/>
      <sheetName val="Growth_Rates"/>
      <sheetName val="Common_Size"/>
      <sheetName val="ROA_Investment"/>
      <sheetName val="DuPont_Analysis"/>
      <sheetName val="Leverage_Ratios"/>
      <sheetName val="Turnover_Ratios"/>
      <sheetName val="WC_Ratios"/>
      <sheetName val="Fixed_Cap"/>
      <sheetName val="Liquidity_Ratios"/>
      <sheetName val="WACC_Ratios"/>
      <sheetName val="Incremental_Inv"/>
      <sheetName val="Selected_Financial_Data"/>
      <sheetName val="Growth_Sum"/>
      <sheetName val="Common_Size_Sum"/>
      <sheetName val="ROA_Sum"/>
      <sheetName val="Leverage_Sum"/>
      <sheetName val="Turnover_Sum"/>
      <sheetName val="WC_Sum"/>
      <sheetName val="Fixed_Sum"/>
      <sheetName val="Liquidity_Sum"/>
      <sheetName val="TIC"/>
      <sheetName val="Key_Factors"/>
      <sheetName val="TIC_Multiples"/>
      <sheetName val="Equity_Multiples"/>
      <sheetName val="Valuation_Analysis"/>
      <sheetName val="WACC"/>
      <sheetName val="Incremental_Sum"/>
      <sheetName val="Data Retrieval 1"/>
      <sheetName val="Data Retrieval 2"/>
      <sheetName val="Data Retrieval 3"/>
      <sheetName val="Data Retrieval 4"/>
      <sheetName val="Data Retrieval 5"/>
      <sheetName val="Data Retrieval 6"/>
      <sheetName val="Data Retrieval 7"/>
      <sheetName val="Data Retrieval 8"/>
      <sheetName val="Data Retrieval 9"/>
      <sheetName val="Data Retrieval 10"/>
      <sheetName val="Trend"/>
      <sheetName val="modGoto"/>
      <sheetName val="Backdrop"/>
      <sheetName val="WorkSheet"/>
      <sheetName val="ScratchPad"/>
      <sheetName val="Assumptions and Inputs"/>
      <sheetName val="Summary5"/>
      <sheetName val="FRONTSHEET"/>
      <sheetName val="Lookup "/>
      <sheetName val="Sheet1"/>
      <sheetName val="Monthly Implied Vol"/>
      <sheetName val="OperPar"/>
      <sheetName val="Assumptions"/>
    </sheetNames>
    <sheetDataSet>
      <sheetData sheetId="0"/>
      <sheetData sheetId="1">
        <row r="14">
          <cell r="F14">
            <v>29445000</v>
          </cell>
          <cell r="H14">
            <v>42613000</v>
          </cell>
          <cell r="J14">
            <v>5516000</v>
          </cell>
          <cell r="L14">
            <v>5817000</v>
          </cell>
          <cell r="N14">
            <v>6153000</v>
          </cell>
          <cell r="P14">
            <v>2313000</v>
          </cell>
          <cell r="R14">
            <v>2431000</v>
          </cell>
        </row>
        <row r="15">
          <cell r="F15">
            <v>27986000</v>
          </cell>
          <cell r="H15">
            <v>40683000</v>
          </cell>
          <cell r="J15">
            <v>4786000</v>
          </cell>
          <cell r="L15">
            <v>4887000</v>
          </cell>
          <cell r="N15">
            <v>5214000</v>
          </cell>
          <cell r="P15">
            <v>1883000</v>
          </cell>
        </row>
        <row r="16">
          <cell r="F16">
            <v>28375000</v>
          </cell>
          <cell r="H16">
            <v>41171000</v>
          </cell>
          <cell r="J16">
            <v>5235000</v>
          </cell>
          <cell r="L16">
            <v>5341000</v>
          </cell>
          <cell r="N16">
            <v>5537000</v>
          </cell>
          <cell r="P16">
            <v>2103000</v>
          </cell>
          <cell r="R16">
            <v>2087000</v>
          </cell>
        </row>
        <row r="20">
          <cell r="F20">
            <v>329000</v>
          </cell>
          <cell r="H20">
            <v>522000</v>
          </cell>
          <cell r="J20">
            <v>325000</v>
          </cell>
          <cell r="L20">
            <v>316000</v>
          </cell>
          <cell r="N20">
            <v>352000</v>
          </cell>
          <cell r="P20">
            <v>181000</v>
          </cell>
          <cell r="R20">
            <v>157000</v>
          </cell>
        </row>
        <row r="24">
          <cell r="F24">
            <v>263800</v>
          </cell>
          <cell r="H24">
            <v>340000</v>
          </cell>
          <cell r="J24">
            <v>-73000</v>
          </cell>
          <cell r="L24">
            <v>-10000</v>
          </cell>
          <cell r="N24">
            <v>128000</v>
          </cell>
          <cell r="P24">
            <v>-5000</v>
          </cell>
          <cell r="R24">
            <v>6000</v>
          </cell>
        </row>
        <row r="28">
          <cell r="F28">
            <v>281100</v>
          </cell>
          <cell r="H28">
            <v>312000</v>
          </cell>
          <cell r="J28">
            <v>325000</v>
          </cell>
          <cell r="L28">
            <v>505000</v>
          </cell>
          <cell r="N28">
            <v>470000</v>
          </cell>
          <cell r="P28">
            <v>392000</v>
          </cell>
          <cell r="R28">
            <v>378000</v>
          </cell>
        </row>
        <row r="29">
          <cell r="F29">
            <v>67300</v>
          </cell>
          <cell r="H29">
            <v>-154000</v>
          </cell>
          <cell r="J29">
            <v>-1147000</v>
          </cell>
          <cell r="L29">
            <v>-582000</v>
          </cell>
          <cell r="N29">
            <v>4000</v>
          </cell>
          <cell r="P29">
            <v>-831000</v>
          </cell>
          <cell r="R29">
            <v>-719000</v>
          </cell>
        </row>
        <row r="33">
          <cell r="F33">
            <v>261000</v>
          </cell>
          <cell r="H33">
            <v>312000</v>
          </cell>
          <cell r="J33">
            <v>-276000</v>
          </cell>
          <cell r="L33">
            <v>-246000</v>
          </cell>
          <cell r="N33">
            <v>-89000</v>
          </cell>
          <cell r="P33">
            <v>-395000</v>
          </cell>
          <cell r="R33">
            <v>-295000</v>
          </cell>
        </row>
        <row r="34">
          <cell r="F34">
            <v>29000</v>
          </cell>
          <cell r="H34">
            <v>78000</v>
          </cell>
          <cell r="J34">
            <v>36000</v>
          </cell>
          <cell r="L34">
            <v>-3000</v>
          </cell>
          <cell r="N34">
            <v>25000</v>
          </cell>
          <cell r="P34">
            <v>0</v>
          </cell>
          <cell r="R34">
            <v>0</v>
          </cell>
        </row>
        <row r="38">
          <cell r="F38">
            <v>0</v>
          </cell>
          <cell r="H38">
            <v>2000</v>
          </cell>
          <cell r="J38">
            <v>-234000</v>
          </cell>
          <cell r="L38">
            <v>40000</v>
          </cell>
          <cell r="N38">
            <v>0</v>
          </cell>
          <cell r="P38">
            <v>-5000</v>
          </cell>
          <cell r="R38">
            <v>-4000</v>
          </cell>
        </row>
        <row r="39">
          <cell r="F39">
            <v>0</v>
          </cell>
          <cell r="H39">
            <v>0</v>
          </cell>
          <cell r="J39">
            <v>-1154000</v>
          </cell>
          <cell r="L39">
            <v>-19000</v>
          </cell>
          <cell r="N39">
            <v>-5000</v>
          </cell>
          <cell r="P39">
            <v>899000</v>
          </cell>
          <cell r="R39">
            <v>734000</v>
          </cell>
        </row>
        <row r="43">
          <cell r="F43">
            <v>35000</v>
          </cell>
          <cell r="H43">
            <v>42000</v>
          </cell>
          <cell r="J43">
            <v>330000</v>
          </cell>
          <cell r="L43">
            <v>-1013000</v>
          </cell>
          <cell r="N43">
            <v>22000</v>
          </cell>
          <cell r="P43">
            <v>22000</v>
          </cell>
          <cell r="R43">
            <v>20000</v>
          </cell>
        </row>
        <row r="50">
          <cell r="F50">
            <v>357000</v>
          </cell>
          <cell r="H50">
            <v>486000</v>
          </cell>
          <cell r="J50">
            <v>613000</v>
          </cell>
          <cell r="L50">
            <v>525000</v>
          </cell>
          <cell r="N50">
            <v>356000</v>
          </cell>
          <cell r="P50">
            <v>284000</v>
          </cell>
          <cell r="R50">
            <v>281000</v>
          </cell>
        </row>
        <row r="51">
          <cell r="F51">
            <v>389000</v>
          </cell>
          <cell r="H51">
            <v>488000</v>
          </cell>
          <cell r="J51">
            <v>449000</v>
          </cell>
          <cell r="L51">
            <v>454000</v>
          </cell>
          <cell r="N51">
            <v>323000</v>
          </cell>
          <cell r="P51">
            <v>220000</v>
          </cell>
          <cell r="R51">
            <v>223000</v>
          </cell>
        </row>
        <row r="52">
          <cell r="F52">
            <v>438000</v>
          </cell>
          <cell r="H52">
            <v>550000</v>
          </cell>
          <cell r="J52">
            <v>-25000</v>
          </cell>
          <cell r="L52">
            <v>876000</v>
          </cell>
          <cell r="N52">
            <v>5000</v>
          </cell>
          <cell r="P52">
            <v>-30000</v>
          </cell>
          <cell r="R52">
            <v>-389000</v>
          </cell>
        </row>
        <row r="62">
          <cell r="F62">
            <v>1.37</v>
          </cell>
          <cell r="H62">
            <v>1.42</v>
          </cell>
          <cell r="J62">
            <v>-1.51</v>
          </cell>
          <cell r="L62">
            <v>2.1</v>
          </cell>
          <cell r="N62">
            <v>-0.1</v>
          </cell>
          <cell r="P62">
            <v>-0.73</v>
          </cell>
          <cell r="R62">
            <v>-0.43</v>
          </cell>
        </row>
        <row r="63">
          <cell r="F63">
            <v>1.54</v>
          </cell>
          <cell r="H63">
            <v>1.1200000000000001</v>
          </cell>
          <cell r="J63">
            <v>-4.59</v>
          </cell>
          <cell r="L63">
            <v>0.87</v>
          </cell>
          <cell r="N63">
            <v>-0.09</v>
          </cell>
          <cell r="P63">
            <v>-2.13</v>
          </cell>
          <cell r="R63">
            <v>-1.53</v>
          </cell>
        </row>
        <row r="64">
          <cell r="F64">
            <v>1.48</v>
          </cell>
          <cell r="H64">
            <v>1.07</v>
          </cell>
          <cell r="J64">
            <v>-4.59</v>
          </cell>
          <cell r="L64">
            <v>0.79</v>
          </cell>
          <cell r="N64">
            <v>-0.09</v>
          </cell>
          <cell r="P64">
            <v>-2.13</v>
          </cell>
          <cell r="R64">
            <v>-1.53</v>
          </cell>
        </row>
        <row r="65">
          <cell r="F65">
            <v>2.4085714285714284</v>
          </cell>
          <cell r="H65">
            <v>2.9117647058823528</v>
          </cell>
          <cell r="J65">
            <v>-0.30601092896174864</v>
          </cell>
          <cell r="L65">
            <v>-3.2340425531914891</v>
          </cell>
          <cell r="N65">
            <v>-0.14814814814814814</v>
          </cell>
          <cell r="P65">
            <v>-0.89405684754521964</v>
          </cell>
          <cell r="R65">
            <v>-0.45398773006134968</v>
          </cell>
        </row>
        <row r="66">
          <cell r="F66">
            <v>2.5579047619047621</v>
          </cell>
          <cell r="H66">
            <v>2.9144705882352939</v>
          </cell>
          <cell r="J66">
            <v>1.0665027322404372</v>
          </cell>
          <cell r="L66">
            <v>0.70307328605200947</v>
          </cell>
          <cell r="N66">
            <v>0.9</v>
          </cell>
          <cell r="P66">
            <v>6.0697674418604651E-2</v>
          </cell>
          <cell r="R66">
            <v>0.30865030674846627</v>
          </cell>
        </row>
        <row r="67">
          <cell r="F67">
            <v>0.247</v>
          </cell>
          <cell r="H67">
            <v>0.3</v>
          </cell>
          <cell r="J67">
            <v>0.15</v>
          </cell>
          <cell r="L67">
            <v>0</v>
          </cell>
          <cell r="N67">
            <v>0</v>
          </cell>
          <cell r="P67">
            <v>0</v>
          </cell>
          <cell r="R67">
            <v>0</v>
          </cell>
        </row>
        <row r="69">
          <cell r="F69">
            <v>302000</v>
          </cell>
          <cell r="H69">
            <v>326000</v>
          </cell>
          <cell r="J69">
            <v>366000</v>
          </cell>
          <cell r="L69">
            <v>374000</v>
          </cell>
          <cell r="N69">
            <v>378000</v>
          </cell>
          <cell r="P69">
            <v>387000</v>
          </cell>
          <cell r="R69">
            <v>407500</v>
          </cell>
        </row>
        <row r="85">
          <cell r="F85">
            <v>86000</v>
          </cell>
          <cell r="H85">
            <v>236000</v>
          </cell>
          <cell r="J85">
            <v>774000</v>
          </cell>
          <cell r="L85">
            <v>496000</v>
          </cell>
          <cell r="N85">
            <v>628000</v>
          </cell>
          <cell r="P85">
            <v>1946000</v>
          </cell>
          <cell r="R85">
            <v>597000</v>
          </cell>
        </row>
        <row r="86">
          <cell r="F86">
            <v>5085000</v>
          </cell>
          <cell r="H86">
            <v>3119000</v>
          </cell>
          <cell r="J86">
            <v>2822000</v>
          </cell>
          <cell r="L86">
            <v>1035000</v>
          </cell>
          <cell r="N86">
            <v>824000</v>
          </cell>
          <cell r="P86">
            <v>640000</v>
          </cell>
          <cell r="R86">
            <v>343000</v>
          </cell>
        </row>
        <row r="87">
          <cell r="F87">
            <v>329000</v>
          </cell>
          <cell r="H87">
            <v>256000</v>
          </cell>
          <cell r="J87">
            <v>236000</v>
          </cell>
          <cell r="L87">
            <v>279000</v>
          </cell>
          <cell r="N87">
            <v>233000</v>
          </cell>
          <cell r="P87">
            <v>214000</v>
          </cell>
          <cell r="R87">
            <v>216000</v>
          </cell>
        </row>
        <row r="88">
          <cell r="F88">
            <v>4650000</v>
          </cell>
          <cell r="H88">
            <v>5345000</v>
          </cell>
          <cell r="J88">
            <v>3754000</v>
          </cell>
          <cell r="L88">
            <v>1220000</v>
          </cell>
          <cell r="N88">
            <v>1067000</v>
          </cell>
          <cell r="P88">
            <v>906000</v>
          </cell>
          <cell r="R88">
            <v>515000</v>
          </cell>
        </row>
        <row r="90">
          <cell r="F90">
            <v>10150000</v>
          </cell>
          <cell r="H90">
            <v>8956000</v>
          </cell>
          <cell r="J90">
            <v>7586000</v>
          </cell>
          <cell r="L90">
            <v>3030000</v>
          </cell>
          <cell r="N90">
            <v>2752000</v>
          </cell>
          <cell r="P90">
            <v>3706000</v>
          </cell>
          <cell r="R90">
            <v>1671000</v>
          </cell>
        </row>
        <row r="92">
          <cell r="F92">
            <v>7356000</v>
          </cell>
          <cell r="H92">
            <v>10135000</v>
          </cell>
          <cell r="J92">
            <v>9659000</v>
          </cell>
          <cell r="L92">
            <v>9867000</v>
          </cell>
          <cell r="N92">
            <v>7822000</v>
          </cell>
          <cell r="P92">
            <v>6515000</v>
          </cell>
          <cell r="R92">
            <v>6402000</v>
          </cell>
        </row>
        <row r="93">
          <cell r="F93">
            <v>649000</v>
          </cell>
          <cell r="H93">
            <v>934000</v>
          </cell>
          <cell r="J93">
            <v>1270000</v>
          </cell>
          <cell r="L93">
            <v>1664000</v>
          </cell>
          <cell r="N93">
            <v>1692000</v>
          </cell>
          <cell r="P93">
            <v>1192000</v>
          </cell>
          <cell r="R93">
            <v>1264000</v>
          </cell>
        </row>
        <row r="95">
          <cell r="F95">
            <v>6707000</v>
          </cell>
          <cell r="H95">
            <v>9201000</v>
          </cell>
          <cell r="J95">
            <v>8389000</v>
          </cell>
          <cell r="L95">
            <v>8203000</v>
          </cell>
          <cell r="N95">
            <v>6130000</v>
          </cell>
          <cell r="P95">
            <v>5323000</v>
          </cell>
          <cell r="R95">
            <v>5138000</v>
          </cell>
        </row>
        <row r="97">
          <cell r="F97">
            <v>4549000</v>
          </cell>
          <cell r="H97">
            <v>7011000</v>
          </cell>
          <cell r="J97">
            <v>4055000</v>
          </cell>
          <cell r="L97">
            <v>1728000</v>
          </cell>
          <cell r="N97">
            <v>970000</v>
          </cell>
          <cell r="P97">
            <v>1097000</v>
          </cell>
          <cell r="R97">
            <v>880000</v>
          </cell>
        </row>
        <row r="99">
          <cell r="F99">
            <v>21406000</v>
          </cell>
          <cell r="H99">
            <v>25168000</v>
          </cell>
          <cell r="J99">
            <v>20030000</v>
          </cell>
          <cell r="L99">
            <v>12961000</v>
          </cell>
          <cell r="N99">
            <v>9852000</v>
          </cell>
          <cell r="P99">
            <v>10126000</v>
          </cell>
          <cell r="R99">
            <v>7689000</v>
          </cell>
        </row>
        <row r="103">
          <cell r="F103">
            <v>116000</v>
          </cell>
          <cell r="H103">
            <v>458000</v>
          </cell>
          <cell r="J103">
            <v>861000</v>
          </cell>
          <cell r="L103">
            <v>331000</v>
          </cell>
          <cell r="N103">
            <v>34000</v>
          </cell>
          <cell r="P103">
            <v>71000</v>
          </cell>
          <cell r="R103">
            <v>70000</v>
          </cell>
        </row>
        <row r="104">
          <cell r="F104">
            <v>4823000</v>
          </cell>
          <cell r="H104">
            <v>2102000</v>
          </cell>
          <cell r="J104">
            <v>1651000</v>
          </cell>
          <cell r="L104">
            <v>596000</v>
          </cell>
          <cell r="N104">
            <v>584000</v>
          </cell>
          <cell r="P104">
            <v>550000</v>
          </cell>
          <cell r="R104">
            <v>246000</v>
          </cell>
        </row>
        <row r="105">
          <cell r="F105">
            <v>0</v>
          </cell>
          <cell r="H105">
            <v>0</v>
          </cell>
          <cell r="J105">
            <v>0</v>
          </cell>
          <cell r="L105">
            <v>0</v>
          </cell>
          <cell r="N105">
            <v>0</v>
          </cell>
          <cell r="P105">
            <v>0</v>
          </cell>
          <cell r="R105">
            <v>0</v>
          </cell>
        </row>
        <row r="106">
          <cell r="F106">
            <v>4466000</v>
          </cell>
          <cell r="H106">
            <v>5978000</v>
          </cell>
          <cell r="J106">
            <v>4236000</v>
          </cell>
          <cell r="L106">
            <v>1649000</v>
          </cell>
          <cell r="N106">
            <v>1184000</v>
          </cell>
          <cell r="P106">
            <v>1495000</v>
          </cell>
          <cell r="R106">
            <v>652000</v>
          </cell>
        </row>
        <row r="108">
          <cell r="F108">
            <v>9405000</v>
          </cell>
          <cell r="H108">
            <v>8538000</v>
          </cell>
          <cell r="J108">
            <v>6748000</v>
          </cell>
          <cell r="L108">
            <v>2576000</v>
          </cell>
          <cell r="N108">
            <v>1802000</v>
          </cell>
          <cell r="P108">
            <v>2116000</v>
          </cell>
          <cell r="R108">
            <v>968000</v>
          </cell>
        </row>
        <row r="110">
          <cell r="F110">
            <v>3733000</v>
          </cell>
          <cell r="H110">
            <v>5216000</v>
          </cell>
          <cell r="J110">
            <v>5665000</v>
          </cell>
          <cell r="L110">
            <v>5904000</v>
          </cell>
          <cell r="N110">
            <v>4332000</v>
          </cell>
          <cell r="P110">
            <v>4228000</v>
          </cell>
          <cell r="R110">
            <v>3391000</v>
          </cell>
        </row>
        <row r="111">
          <cell r="F111">
            <v>1426000</v>
          </cell>
          <cell r="H111">
            <v>1568000</v>
          </cell>
          <cell r="J111">
            <v>951000</v>
          </cell>
          <cell r="L111">
            <v>524000</v>
          </cell>
          <cell r="N111">
            <v>597000</v>
          </cell>
          <cell r="P111">
            <v>558000</v>
          </cell>
          <cell r="R111">
            <v>440000</v>
          </cell>
        </row>
        <row r="112">
          <cell r="F112">
            <v>2180000</v>
          </cell>
          <cell r="H112">
            <v>2941000</v>
          </cell>
          <cell r="J112">
            <v>3221000</v>
          </cell>
          <cell r="L112">
            <v>1489000</v>
          </cell>
          <cell r="N112">
            <v>748000</v>
          </cell>
          <cell r="P112">
            <v>684000</v>
          </cell>
          <cell r="R112">
            <v>549000</v>
          </cell>
        </row>
        <row r="113">
          <cell r="F113">
            <v>1064000</v>
          </cell>
          <cell r="H113">
            <v>1086000</v>
          </cell>
          <cell r="J113">
            <v>146000</v>
          </cell>
          <cell r="L113">
            <v>121000</v>
          </cell>
          <cell r="N113">
            <v>106000</v>
          </cell>
          <cell r="P113">
            <v>0</v>
          </cell>
          <cell r="R113">
            <v>0</v>
          </cell>
        </row>
        <row r="115">
          <cell r="F115">
            <v>17808000</v>
          </cell>
          <cell r="H115">
            <v>19349000</v>
          </cell>
          <cell r="J115">
            <v>16731000</v>
          </cell>
          <cell r="L115">
            <v>10614000</v>
          </cell>
          <cell r="N115">
            <v>7585000</v>
          </cell>
          <cell r="P115">
            <v>7586000</v>
          </cell>
          <cell r="R115">
            <v>5348000</v>
          </cell>
        </row>
        <row r="117">
          <cell r="F117">
            <v>0</v>
          </cell>
          <cell r="H117">
            <v>882000</v>
          </cell>
          <cell r="J117">
            <v>1212000</v>
          </cell>
          <cell r="L117">
            <v>400000</v>
          </cell>
          <cell r="N117">
            <v>400000</v>
          </cell>
          <cell r="P117">
            <v>400000</v>
          </cell>
          <cell r="R117">
            <v>0</v>
          </cell>
        </row>
        <row r="118">
          <cell r="F118">
            <v>3598000</v>
          </cell>
          <cell r="H118">
            <v>4937000</v>
          </cell>
          <cell r="J118">
            <v>2087000</v>
          </cell>
          <cell r="L118">
            <v>1947000</v>
          </cell>
          <cell r="N118">
            <v>1867000</v>
          </cell>
          <cell r="P118">
            <v>2140000</v>
          </cell>
          <cell r="R118">
            <v>2341000</v>
          </cell>
        </row>
        <row r="120">
          <cell r="F120">
            <v>3598000</v>
          </cell>
          <cell r="H120">
            <v>5819000</v>
          </cell>
          <cell r="J120">
            <v>3299000</v>
          </cell>
          <cell r="L120">
            <v>2347000</v>
          </cell>
          <cell r="N120">
            <v>2267000</v>
          </cell>
          <cell r="P120">
            <v>2540000</v>
          </cell>
          <cell r="R120">
            <v>2341000</v>
          </cell>
        </row>
        <row r="122">
          <cell r="F122">
            <v>21406000</v>
          </cell>
          <cell r="H122">
            <v>25168000</v>
          </cell>
          <cell r="J122">
            <v>20030000</v>
          </cell>
          <cell r="L122">
            <v>12961000</v>
          </cell>
          <cell r="N122">
            <v>9852000</v>
          </cell>
          <cell r="P122">
            <v>10126000</v>
          </cell>
          <cell r="R122">
            <v>7689000</v>
          </cell>
        </row>
        <row r="129">
          <cell r="F129" t="e">
            <v>#VALUE!</v>
          </cell>
          <cell r="H129" t="e">
            <v>#VALUE!</v>
          </cell>
          <cell r="J129" t="e">
            <v>#VALUE!</v>
          </cell>
          <cell r="L129" t="e">
            <v>#VALUE!</v>
          </cell>
          <cell r="N129" t="e">
            <v>#VALUE!</v>
          </cell>
          <cell r="P129" t="e">
            <v>#VALUE!</v>
          </cell>
          <cell r="R129" t="str">
            <v>n/a</v>
          </cell>
        </row>
        <row r="130">
          <cell r="F130">
            <v>1502000</v>
          </cell>
          <cell r="H130">
            <v>1561000</v>
          </cell>
          <cell r="J130">
            <v>396000</v>
          </cell>
          <cell r="L130">
            <v>15000</v>
          </cell>
          <cell r="N130">
            <v>15000</v>
          </cell>
          <cell r="P130">
            <v>392000</v>
          </cell>
          <cell r="R130" t="str">
            <v>n/a</v>
          </cell>
        </row>
        <row r="131">
          <cell r="F131">
            <v>2096000</v>
          </cell>
          <cell r="H131">
            <v>3376000</v>
          </cell>
          <cell r="J131">
            <v>1691000</v>
          </cell>
          <cell r="L131">
            <v>1932000</v>
          </cell>
          <cell r="N131">
            <v>1852000</v>
          </cell>
          <cell r="P131">
            <v>1748000</v>
          </cell>
          <cell r="R131" t="str">
            <v>n/a</v>
          </cell>
        </row>
        <row r="132">
          <cell r="F132">
            <v>769000</v>
          </cell>
          <cell r="H132">
            <v>2551000</v>
          </cell>
          <cell r="J132">
            <v>947000</v>
          </cell>
          <cell r="L132">
            <v>333000</v>
          </cell>
          <cell r="N132">
            <v>311000</v>
          </cell>
          <cell r="P132">
            <v>195000</v>
          </cell>
          <cell r="R132">
            <v>161000</v>
          </cell>
        </row>
        <row r="134">
          <cell r="F134">
            <v>322721</v>
          </cell>
          <cell r="H134">
            <v>354718</v>
          </cell>
          <cell r="J134">
            <v>370063</v>
          </cell>
          <cell r="L134">
            <v>375562</v>
          </cell>
          <cell r="N134">
            <v>380224</v>
          </cell>
          <cell r="P134">
            <v>400306</v>
          </cell>
          <cell r="R134">
            <v>497575</v>
          </cell>
        </row>
        <row r="135">
          <cell r="F135">
            <v>56.061999999999998</v>
          </cell>
          <cell r="H135">
            <v>25.5</v>
          </cell>
          <cell r="J135">
            <v>1.18</v>
          </cell>
          <cell r="L135">
            <v>4.28</v>
          </cell>
          <cell r="N135">
            <v>4.62</v>
          </cell>
          <cell r="P135">
            <v>4.84</v>
          </cell>
          <cell r="R135">
            <v>5.47</v>
          </cell>
        </row>
        <row r="136">
          <cell r="F136">
            <v>18092384.702</v>
          </cell>
          <cell r="H136">
            <v>9045309</v>
          </cell>
          <cell r="J136">
            <v>436674.33999999997</v>
          </cell>
          <cell r="L136">
            <v>1607405.36</v>
          </cell>
          <cell r="N136">
            <v>1756634.8800000001</v>
          </cell>
          <cell r="P136">
            <v>1937481.04</v>
          </cell>
          <cell r="R136">
            <v>2721735.25</v>
          </cell>
        </row>
        <row r="138">
          <cell r="F138">
            <v>1</v>
          </cell>
          <cell r="H138">
            <v>1</v>
          </cell>
          <cell r="J138">
            <v>1</v>
          </cell>
          <cell r="L138">
            <v>1</v>
          </cell>
          <cell r="N138">
            <v>1</v>
          </cell>
          <cell r="P138">
            <v>1</v>
          </cell>
          <cell r="R138">
            <v>1</v>
          </cell>
        </row>
        <row r="160">
          <cell r="J160">
            <v>1368000</v>
          </cell>
          <cell r="L160">
            <v>439000</v>
          </cell>
          <cell r="N160">
            <v>600000</v>
          </cell>
          <cell r="P160">
            <v>622000</v>
          </cell>
          <cell r="R160">
            <v>770000</v>
          </cell>
          <cell r="T160">
            <v>459000</v>
          </cell>
          <cell r="V160">
            <v>462000</v>
          </cell>
        </row>
        <row r="161">
          <cell r="L161">
            <v>307000</v>
          </cell>
          <cell r="N161">
            <v>409000</v>
          </cell>
          <cell r="P161">
            <v>571000</v>
          </cell>
          <cell r="R161">
            <v>572000</v>
          </cell>
          <cell r="T161">
            <v>393000</v>
          </cell>
          <cell r="V161">
            <v>347000</v>
          </cell>
        </row>
        <row r="162">
          <cell r="J162">
            <v>1114000</v>
          </cell>
          <cell r="L162">
            <v>364000</v>
          </cell>
          <cell r="N162">
            <v>469000</v>
          </cell>
          <cell r="P162">
            <v>626000</v>
          </cell>
          <cell r="R162">
            <v>628000</v>
          </cell>
          <cell r="T162">
            <v>447000</v>
          </cell>
          <cell r="V162">
            <v>402000</v>
          </cell>
        </row>
        <row r="164">
          <cell r="J164">
            <v>100000</v>
          </cell>
          <cell r="L164">
            <v>32000</v>
          </cell>
          <cell r="N164">
            <v>36000</v>
          </cell>
          <cell r="P164">
            <v>38000</v>
          </cell>
          <cell r="R164">
            <v>51000</v>
          </cell>
          <cell r="T164">
            <v>51000</v>
          </cell>
          <cell r="V164">
            <v>41000</v>
          </cell>
        </row>
        <row r="166">
          <cell r="J166">
            <v>73000</v>
          </cell>
          <cell r="L166">
            <v>1000</v>
          </cell>
          <cell r="N166">
            <v>20000</v>
          </cell>
          <cell r="P166">
            <v>-24000</v>
          </cell>
          <cell r="R166">
            <v>6000</v>
          </cell>
          <cell r="T166">
            <v>3000</v>
          </cell>
          <cell r="V166">
            <v>7000</v>
          </cell>
        </row>
        <row r="168">
          <cell r="J168">
            <v>257000</v>
          </cell>
          <cell r="L168">
            <v>74000</v>
          </cell>
          <cell r="N168">
            <v>97000</v>
          </cell>
          <cell r="P168">
            <v>105000</v>
          </cell>
          <cell r="R168">
            <v>99000</v>
          </cell>
          <cell r="T168">
            <v>96000</v>
          </cell>
          <cell r="V168">
            <v>89000</v>
          </cell>
        </row>
        <row r="169">
          <cell r="J169">
            <v>-51000</v>
          </cell>
          <cell r="L169">
            <v>-295000</v>
          </cell>
          <cell r="N169">
            <v>-16000</v>
          </cell>
          <cell r="P169">
            <v>-383000</v>
          </cell>
          <cell r="R169">
            <v>-25000</v>
          </cell>
          <cell r="T169">
            <v>-18000</v>
          </cell>
          <cell r="V169">
            <v>-405000</v>
          </cell>
        </row>
        <row r="171">
          <cell r="J171">
            <v>-82000</v>
          </cell>
          <cell r="L171">
            <v>-118000</v>
          </cell>
          <cell r="N171">
            <v>3000</v>
          </cell>
          <cell r="P171">
            <v>-167000</v>
          </cell>
          <cell r="R171">
            <v>-13000</v>
          </cell>
          <cell r="T171">
            <v>-41000</v>
          </cell>
          <cell r="V171">
            <v>-174000</v>
          </cell>
        </row>
        <row r="172">
          <cell r="J172">
            <v>0</v>
          </cell>
          <cell r="L172">
            <v>0</v>
          </cell>
          <cell r="N172">
            <v>0</v>
          </cell>
          <cell r="P172">
            <v>0</v>
          </cell>
          <cell r="R172" t="str">
            <v>n/a</v>
          </cell>
          <cell r="T172" t="str">
            <v>n/a</v>
          </cell>
          <cell r="V172" t="str">
            <v>n/a</v>
          </cell>
        </row>
        <row r="176">
          <cell r="J176">
            <v>77000</v>
          </cell>
          <cell r="L176">
            <v>0</v>
          </cell>
          <cell r="N176">
            <v>1000</v>
          </cell>
          <cell r="P176">
            <v>690000</v>
          </cell>
          <cell r="R176">
            <v>43000</v>
          </cell>
          <cell r="T176">
            <v>134000</v>
          </cell>
          <cell r="V176">
            <v>32000</v>
          </cell>
        </row>
        <row r="179">
          <cell r="J179">
            <v>11000</v>
          </cell>
          <cell r="L179">
            <v>4000</v>
          </cell>
          <cell r="N179">
            <v>5000</v>
          </cell>
          <cell r="P179">
            <v>5000</v>
          </cell>
          <cell r="R179">
            <v>6000</v>
          </cell>
          <cell r="T179">
            <v>6000</v>
          </cell>
          <cell r="V179">
            <v>5000</v>
          </cell>
        </row>
        <row r="183">
          <cell r="J183">
            <v>78000</v>
          </cell>
          <cell r="L183">
            <v>-207000</v>
          </cell>
          <cell r="N183">
            <v>1000</v>
          </cell>
          <cell r="P183">
            <v>298000</v>
          </cell>
          <cell r="R183">
            <v>29000</v>
          </cell>
          <cell r="T183">
            <v>25000</v>
          </cell>
          <cell r="V183">
            <v>-262000</v>
          </cell>
        </row>
        <row r="185">
          <cell r="J185">
            <v>0.06</v>
          </cell>
          <cell r="L185">
            <v>-0.05</v>
          </cell>
          <cell r="N185">
            <v>0.01</v>
          </cell>
          <cell r="P185">
            <v>-0.38</v>
          </cell>
          <cell r="R185">
            <v>-0.01</v>
          </cell>
          <cell r="T185">
            <v>-0.27</v>
          </cell>
          <cell r="V185">
            <v>-7.0000000000000007E-2</v>
          </cell>
        </row>
        <row r="186">
          <cell r="J186">
            <v>-1.9999999999999997E-2</v>
          </cell>
          <cell r="L186">
            <v>-0.48</v>
          </cell>
          <cell r="N186">
            <v>-0.01</v>
          </cell>
          <cell r="P186">
            <v>-0.98</v>
          </cell>
          <cell r="R186">
            <v>-0.05</v>
          </cell>
          <cell r="T186">
            <v>-0.3</v>
          </cell>
          <cell r="V186">
            <v>-0.79</v>
          </cell>
        </row>
        <row r="187">
          <cell r="J187">
            <v>-0.03</v>
          </cell>
          <cell r="L187">
            <v>-0.48</v>
          </cell>
          <cell r="N187">
            <v>-0.01</v>
          </cell>
          <cell r="P187">
            <v>-0.98</v>
          </cell>
          <cell r="R187">
            <v>-0.05</v>
          </cell>
          <cell r="T187">
            <v>-0.3</v>
          </cell>
          <cell r="V187">
            <v>-0.79</v>
          </cell>
        </row>
        <row r="188">
          <cell r="J188">
            <v>0</v>
          </cell>
          <cell r="L188">
            <v>0</v>
          </cell>
          <cell r="N188">
            <v>0</v>
          </cell>
          <cell r="P188">
            <v>0</v>
          </cell>
          <cell r="R188">
            <v>0</v>
          </cell>
          <cell r="T188">
            <v>0</v>
          </cell>
          <cell r="V188">
            <v>0</v>
          </cell>
        </row>
        <row r="190">
          <cell r="J190">
            <v>377000</v>
          </cell>
          <cell r="L190">
            <v>442000</v>
          </cell>
          <cell r="N190">
            <v>400000</v>
          </cell>
          <cell r="P190">
            <v>398000</v>
          </cell>
          <cell r="R190">
            <v>390000</v>
          </cell>
          <cell r="T190">
            <v>380000</v>
          </cell>
          <cell r="V190">
            <v>379000</v>
          </cell>
        </row>
        <row r="193">
          <cell r="J193">
            <v>196000</v>
          </cell>
          <cell r="L193">
            <v>148000</v>
          </cell>
          <cell r="N193">
            <v>63000</v>
          </cell>
          <cell r="P193">
            <v>284000</v>
          </cell>
          <cell r="R193">
            <v>212000</v>
          </cell>
          <cell r="T193">
            <v>151000</v>
          </cell>
          <cell r="V193">
            <v>79000</v>
          </cell>
        </row>
        <row r="194">
          <cell r="J194">
            <v>57000</v>
          </cell>
          <cell r="L194">
            <v>57000</v>
          </cell>
          <cell r="N194">
            <v>60000</v>
          </cell>
          <cell r="P194">
            <v>55000</v>
          </cell>
          <cell r="R194">
            <v>56000</v>
          </cell>
          <cell r="T194">
            <v>54000</v>
          </cell>
          <cell r="V194">
            <v>55000</v>
          </cell>
        </row>
        <row r="196">
          <cell r="J196">
            <v>-27000</v>
          </cell>
          <cell r="L196">
            <v>-119000</v>
          </cell>
          <cell r="N196">
            <v>6000</v>
          </cell>
          <cell r="P196">
            <v>-73000</v>
          </cell>
          <cell r="R196">
            <v>-284000</v>
          </cell>
          <cell r="T196">
            <v>-293000</v>
          </cell>
          <cell r="V196">
            <v>-156000</v>
          </cell>
        </row>
        <row r="197">
          <cell r="J197">
            <v>0</v>
          </cell>
          <cell r="L197" t="str">
            <v>n/a</v>
          </cell>
          <cell r="N197" t="str">
            <v>n/a</v>
          </cell>
          <cell r="P197" t="str">
            <v>n/a</v>
          </cell>
          <cell r="R197" t="str">
            <v>n/a</v>
          </cell>
          <cell r="T197" t="str">
            <v>n/a</v>
          </cell>
          <cell r="V197">
            <v>0</v>
          </cell>
        </row>
        <row r="198">
          <cell r="J198">
            <v>61000</v>
          </cell>
          <cell r="L198">
            <v>-368000</v>
          </cell>
          <cell r="N198">
            <v>-311000</v>
          </cell>
          <cell r="P198">
            <v>-30000</v>
          </cell>
          <cell r="R198">
            <v>-178000</v>
          </cell>
          <cell r="T198">
            <v>-9000</v>
          </cell>
          <cell r="V198">
            <v>-34000</v>
          </cell>
        </row>
        <row r="200">
          <cell r="J200">
            <v>151000</v>
          </cell>
          <cell r="L200">
            <v>59000</v>
          </cell>
          <cell r="N200">
            <v>18000</v>
          </cell>
          <cell r="P200">
            <v>195000</v>
          </cell>
          <cell r="R200">
            <v>132000</v>
          </cell>
          <cell r="T200">
            <v>93000</v>
          </cell>
          <cell r="V200">
            <v>54000</v>
          </cell>
        </row>
        <row r="202">
          <cell r="J202">
            <v>77000</v>
          </cell>
          <cell r="L202">
            <v>0</v>
          </cell>
          <cell r="N202">
            <v>2000</v>
          </cell>
          <cell r="P202">
            <v>685000</v>
          </cell>
          <cell r="R202">
            <v>43000</v>
          </cell>
          <cell r="T202">
            <v>134000</v>
          </cell>
          <cell r="V202">
            <v>32000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Inputs"/>
      <sheetName val="Sum"/>
      <sheetName val="PshipTI"/>
      <sheetName val="PshipCF"/>
      <sheetName val="CFDistribs"/>
      <sheetName val="MinGain"/>
      <sheetName val="PshipInc 1"/>
      <sheetName val="PshipInc 2"/>
      <sheetName val="PshipInc 3"/>
      <sheetName val="PTCAllocs"/>
      <sheetName val="CapAcct 01"/>
      <sheetName val="CapAcct 02"/>
      <sheetName val="CapAcct Ttl"/>
      <sheetName val="FlipShares"/>
      <sheetName val="FlipYld"/>
      <sheetName val="Yield01"/>
      <sheetName val="Yield02"/>
      <sheetName val="YieldAll"/>
      <sheetName val="Debt"/>
      <sheetName val="Yield Lndr"/>
      <sheetName val="Yield all Par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turns"/>
      <sheetName val="Finance Assumptions"/>
      <sheetName val="Waterfall"/>
      <sheetName val="Cash Flow"/>
      <sheetName val="O&amp;M"/>
      <sheetName val="Construction"/>
      <sheetName val="Hedges"/>
      <sheetName val="PPAs"/>
      <sheetName val="O&amp;M Wksht"/>
      <sheetName val="Generation"/>
      <sheetName val="Rev"/>
      <sheetName val="PropTax"/>
      <sheetName val="Constr O&amp;M"/>
      <sheetName val="Commissioning"/>
      <sheetName val="Closing Costs"/>
      <sheetName val="Drawdown"/>
      <sheetName val="OperPar"/>
      <sheetName val="MajMaint"/>
      <sheetName val="Emission Limits"/>
      <sheetName val="Permits"/>
      <sheetName val="PwrMarket"/>
      <sheetName val="Rates"/>
      <sheetName val="BS"/>
      <sheetName val="IS"/>
      <sheetName val="Sheet1"/>
      <sheetName val="NPV of Capacity Rates"/>
      <sheetName val="Power Market"/>
      <sheetName val="Assumptions"/>
      <sheetName val="CSFB Quarterly Waterfall"/>
      <sheetName val="T&amp;E-Air Travel 712020"/>
      <sheetName val="Sandy Creek 11.20.06"/>
      <sheetName val="supporting worksheet"/>
      <sheetName val="Maj Maint Schd"/>
      <sheetName val="Pipeline"/>
      <sheetName val="Alberta"/>
    </sheetNames>
    <sheetDataSet>
      <sheetData sheetId="0"/>
      <sheetData sheetId="1"/>
      <sheetData sheetId="2"/>
      <sheetData sheetId="3" refreshError="1">
        <row r="3">
          <cell r="I3">
            <v>1</v>
          </cell>
        </row>
        <row r="58">
          <cell r="F58">
            <v>1513401.0467578354</v>
          </cell>
        </row>
        <row r="120">
          <cell r="F120">
            <v>2011</v>
          </cell>
        </row>
        <row r="121">
          <cell r="F121">
            <v>0.58333333333333337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sheetData sheetId="1">
        <row r="1">
          <cell r="F1" t="str">
            <v>Preliminary</v>
          </cell>
        </row>
      </sheetData>
      <sheetData sheetId="2">
        <row r="2">
          <cell r="E2" t="str">
            <v>!</v>
          </cell>
        </row>
      </sheetData>
      <sheetData sheetId="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42-S &amp; Recipient Input "/>
      <sheetName val="Payer Input"/>
      <sheetName val="Tips and Common Errors"/>
      <sheetName val="Ref-Box 1 Income Code"/>
      <sheetName val="Ref-Box 3a-4a Exemption Code"/>
      <sheetName val="Ref-Status Codes"/>
      <sheetName val="Ref-Box 13j LOB Codes"/>
      <sheetName val="Ref-TIN &amp; WA Type"/>
      <sheetName val="Ref-Box 14b Country Code"/>
      <sheetName val="Ref-State &amp; Province Codes"/>
      <sheetName val="Ref-Model Engagement Lette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amp;Us"/>
      <sheetName val="Sr Pfd"/>
      <sheetName val="Sheet1"/>
      <sheetName val="Summary"/>
      <sheetName val="Sirona"/>
      <sheetName val="Quarterly"/>
      <sheetName val="Waterfall"/>
      <sheetName val="Mgmt (original)"/>
      <sheetName val="MDP Case (original)"/>
      <sheetName val="MDP Case 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etup"/>
      <sheetName val="Data Summary"/>
      <sheetName val="Daily Summary"/>
      <sheetName val="Precip Daily"/>
      <sheetName val="Wind Daily Summary"/>
      <sheetName val="Temp Daily Summary"/>
      <sheetName val="ST-Normals Hourly"/>
      <sheetName val="ST-Precipitation"/>
      <sheetName val="ST-Dailys"/>
      <sheetName val="ST-Dailys Wind"/>
      <sheetName val="Temp Norms"/>
      <sheetName val="Temp Dailys"/>
      <sheetName val="Wind Norms"/>
      <sheetName val="Wind Dailys"/>
      <sheetName val="Precip Norms"/>
      <sheetName val="Data"/>
      <sheetName val="VALIDATIONS"/>
      <sheetName val="Sheet4"/>
      <sheetName val="Sheet3"/>
      <sheetName val="Sheet2"/>
      <sheetName val="Sheet1"/>
      <sheetName val="Proj Weather Risk Calc"/>
    </sheetNames>
    <sheetDataSet>
      <sheetData sheetId="0"/>
      <sheetData sheetId="1">
        <row r="5">
          <cell r="C5">
            <v>42705</v>
          </cell>
        </row>
      </sheetData>
      <sheetData sheetId="2"/>
      <sheetData sheetId="3"/>
      <sheetData sheetId="4"/>
      <sheetData sheetId="5">
        <row r="1">
          <cell r="E1">
            <v>6</v>
          </cell>
        </row>
      </sheetData>
      <sheetData sheetId="6">
        <row r="1">
          <cell r="E1">
            <v>10</v>
          </cell>
        </row>
      </sheetData>
      <sheetData sheetId="7"/>
      <sheetData sheetId="8"/>
      <sheetData sheetId="9"/>
      <sheetData sheetId="10"/>
      <sheetData sheetId="11"/>
      <sheetData sheetId="12"/>
      <sheetData sheetId="13"/>
      <sheetData sheetId="14"/>
      <sheetData sheetId="15"/>
      <sheetData sheetId="16"/>
      <sheetData sheetId="17">
        <row r="2">
          <cell r="F2">
            <v>0</v>
          </cell>
        </row>
        <row r="3">
          <cell r="F3">
            <v>0.05</v>
          </cell>
        </row>
        <row r="4">
          <cell r="F4">
            <v>0.1</v>
          </cell>
        </row>
        <row r="5">
          <cell r="F5">
            <v>0.15</v>
          </cell>
        </row>
        <row r="6">
          <cell r="F6">
            <v>0.2</v>
          </cell>
        </row>
        <row r="7">
          <cell r="F7">
            <v>0.25</v>
          </cell>
        </row>
        <row r="8">
          <cell r="F8">
            <v>0.3</v>
          </cell>
        </row>
        <row r="9">
          <cell r="F9">
            <v>0.35</v>
          </cell>
        </row>
        <row r="10">
          <cell r="F10">
            <v>0.4</v>
          </cell>
        </row>
        <row r="11">
          <cell r="F11">
            <v>0.45</v>
          </cell>
        </row>
        <row r="12">
          <cell r="F12">
            <v>0.5</v>
          </cell>
        </row>
        <row r="13">
          <cell r="F13">
            <v>0.55000000000000004</v>
          </cell>
        </row>
        <row r="14">
          <cell r="F14">
            <v>0.6</v>
          </cell>
        </row>
        <row r="15">
          <cell r="F15">
            <v>0.65</v>
          </cell>
        </row>
        <row r="16">
          <cell r="F16">
            <v>0.7</v>
          </cell>
        </row>
        <row r="17">
          <cell r="F17">
            <v>0.75</v>
          </cell>
        </row>
        <row r="18">
          <cell r="F18">
            <v>0.8</v>
          </cell>
        </row>
        <row r="19">
          <cell r="F19">
            <v>0.85</v>
          </cell>
        </row>
        <row r="20">
          <cell r="F20">
            <v>0.9</v>
          </cell>
        </row>
        <row r="21">
          <cell r="F21">
            <v>0.95</v>
          </cell>
        </row>
        <row r="22">
          <cell r="F22">
            <v>1</v>
          </cell>
        </row>
      </sheetData>
      <sheetData sheetId="18"/>
      <sheetData sheetId="19"/>
      <sheetData sheetId="20"/>
      <sheetData sheetId="2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PX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pital Structure"/>
      <sheetName val="Model"/>
      <sheetName val="Equity Structure"/>
      <sheetName val="Equity Structure (3)"/>
      <sheetName val="Equity Structure (2)"/>
      <sheetName val="Sources-Uses"/>
      <sheetName val="Per Share Price Calc"/>
      <sheetName val="Waterfall-MDP"/>
      <sheetName val="Consolidated"/>
      <sheetName val="Sens Drivers"/>
      <sheetName val="Consolidated Op Model"/>
      <sheetName val="Grocery Op Model"/>
      <sheetName val="Grocery Base"/>
      <sheetName val="Grocery Growth"/>
      <sheetName val="DSD"/>
      <sheetName val="Strat Chan Op Model"/>
      <sheetName val="Strat Chan Base"/>
      <sheetName val="Strat Chan Growth"/>
      <sheetName val="NSSI Op Model"/>
      <sheetName val="C-Store Op Model"/>
      <sheetName val="Canada Op Model"/>
      <sheetName val="RS Op Model"/>
      <sheetName val="MPM Op Model "/>
      <sheetName val="Corp Op Model"/>
      <sheetName val="Contrib"/>
      <sheetName val="Hist Consol (2)"/>
      <sheetName val="Hist Consol"/>
      <sheetName val="Hist Seg Over"/>
      <sheetName val="Hist Seg Over (2)"/>
      <sheetName val="Sheet1 (2)"/>
      <sheetName val="Growth Contrib"/>
      <sheetName val="Strat Chan"/>
      <sheetName val="Grocery"/>
      <sheetName val="NSSI"/>
      <sheetName val="C-Store"/>
      <sheetName val="Canada-Other"/>
      <sheetName val="Sheet1"/>
      <sheetName val="Output for PRes2"/>
      <sheetName val="Debt"/>
      <sheetName val="Debt (2)"/>
      <sheetName val="Output for Pres3"/>
      <sheetName val="Return Output"/>
      <sheetName val="Output for Pres"/>
      <sheetName val="EBITDA Analysis"/>
      <sheetName val="Growth Contrib (2)"/>
      <sheetName val="2011 LBO"/>
      <sheetName val="Sirona"/>
    </sheetNames>
    <sheetDataSet>
      <sheetData sheetId="0" refreshError="1">
        <row r="24">
          <cell r="E24">
            <v>0.74794520547945209</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Alternates-Not Used"/>
      <sheetName val="Revision Notes"/>
      <sheetName val="In-House Summary"/>
      <sheetName val="Gas Turbine Cost Summary"/>
      <sheetName val="Cost Detail "/>
      <sheetName val="Equipment List"/>
      <sheetName val="Piping"/>
      <sheetName val="Barton Malow Piping - Piatt"/>
      <sheetName val="Valves"/>
      <sheetName val="Labor Rates"/>
      <sheetName val="7EA Install"/>
      <sheetName val="7EA Data"/>
    </sheetNames>
    <sheetDataSet>
      <sheetData sheetId="0"/>
      <sheetData sheetId="1"/>
      <sheetData sheetId="2"/>
      <sheetData sheetId="3"/>
      <sheetData sheetId="4"/>
      <sheetData sheetId="5"/>
      <sheetData sheetId="6"/>
      <sheetData sheetId="7">
        <row r="6">
          <cell r="B6" t="str">
            <v>CS3.00_STD_AG</v>
          </cell>
          <cell r="C6" t="str">
            <v>AG</v>
          </cell>
          <cell r="D6" t="str">
            <v>Pipe, Carbon, L/B, A/G STD</v>
          </cell>
          <cell r="E6" t="str">
            <v>Station Air</v>
          </cell>
          <cell r="F6" t="str">
            <v>CS</v>
          </cell>
          <cell r="G6" t="str">
            <v>STD</v>
          </cell>
          <cell r="H6">
            <v>3</v>
          </cell>
          <cell r="I6">
            <v>9.24</v>
          </cell>
          <cell r="J6">
            <v>0.90249999999999997</v>
          </cell>
          <cell r="K6" t="str">
            <v>CA</v>
          </cell>
        </row>
        <row r="7">
          <cell r="B7" t="str">
            <v>CS2.50_STD_AG</v>
          </cell>
          <cell r="C7" t="str">
            <v>AG</v>
          </cell>
          <cell r="D7" t="str">
            <v>Pipe, Carbon, L/B, A/G STD</v>
          </cell>
          <cell r="E7" t="str">
            <v>Closed Cooling</v>
          </cell>
          <cell r="F7" t="str">
            <v>CS</v>
          </cell>
          <cell r="G7" t="str">
            <v>STD</v>
          </cell>
          <cell r="H7">
            <v>2.5</v>
          </cell>
          <cell r="I7">
            <v>9.24</v>
          </cell>
          <cell r="J7">
            <v>0.8929999999999999</v>
          </cell>
          <cell r="K7" t="str">
            <v>CCW</v>
          </cell>
        </row>
        <row r="8">
          <cell r="B8" t="str">
            <v>CS3.00_STD_AG</v>
          </cell>
          <cell r="C8" t="str">
            <v>AG</v>
          </cell>
          <cell r="D8" t="str">
            <v>Pipe, Carbon, L/B, A/G STD</v>
          </cell>
          <cell r="E8" t="str">
            <v>Closed Cooling</v>
          </cell>
          <cell r="F8" t="str">
            <v>CS</v>
          </cell>
          <cell r="G8" t="str">
            <v>STD</v>
          </cell>
          <cell r="H8">
            <v>3</v>
          </cell>
          <cell r="I8">
            <v>9.24</v>
          </cell>
          <cell r="J8">
            <v>0.74099999999999999</v>
          </cell>
          <cell r="K8" t="str">
            <v>CCW</v>
          </cell>
        </row>
        <row r="9">
          <cell r="B9" t="str">
            <v>CS4.00_STD_AG</v>
          </cell>
          <cell r="C9" t="str">
            <v>AG</v>
          </cell>
          <cell r="D9" t="str">
            <v>Pipe, Carbon, L/B, A/G STD</v>
          </cell>
          <cell r="E9" t="str">
            <v>Closed Cooling</v>
          </cell>
          <cell r="F9" t="str">
            <v>CS</v>
          </cell>
          <cell r="G9" t="str">
            <v>STD</v>
          </cell>
          <cell r="H9">
            <v>4</v>
          </cell>
          <cell r="I9">
            <v>13.2</v>
          </cell>
          <cell r="J9">
            <v>0.95</v>
          </cell>
          <cell r="K9" t="str">
            <v>CCW</v>
          </cell>
        </row>
        <row r="10">
          <cell r="B10" t="str">
            <v>CS6.00_STD_AG</v>
          </cell>
          <cell r="C10" t="str">
            <v>AG</v>
          </cell>
          <cell r="D10" t="str">
            <v>Pipe, Carbon, L/B, A/G STD</v>
          </cell>
          <cell r="E10" t="str">
            <v>Closed Cooling</v>
          </cell>
          <cell r="F10" t="str">
            <v>CS</v>
          </cell>
          <cell r="G10" t="str">
            <v>STD</v>
          </cell>
          <cell r="H10">
            <v>6</v>
          </cell>
          <cell r="I10">
            <v>23.76</v>
          </cell>
          <cell r="J10">
            <v>1.4059999999999999</v>
          </cell>
          <cell r="K10" t="str">
            <v>CCW</v>
          </cell>
        </row>
        <row r="11">
          <cell r="B11" t="str">
            <v>CS8.00_STD_AG</v>
          </cell>
          <cell r="C11" t="str">
            <v>AG</v>
          </cell>
          <cell r="D11" t="str">
            <v>Pipe, Carbon, L/B, A/G STD</v>
          </cell>
          <cell r="E11" t="str">
            <v>Closed Cooling</v>
          </cell>
          <cell r="F11" t="str">
            <v>CS</v>
          </cell>
          <cell r="G11" t="str">
            <v>STD</v>
          </cell>
          <cell r="H11">
            <v>8</v>
          </cell>
          <cell r="I11">
            <v>36.96</v>
          </cell>
          <cell r="J11">
            <v>1.7669999999999999</v>
          </cell>
          <cell r="K11" t="str">
            <v>CCW</v>
          </cell>
        </row>
        <row r="12">
          <cell r="B12" t="str">
            <v>CS10.00_STD_AG</v>
          </cell>
          <cell r="C12" t="str">
            <v>AG</v>
          </cell>
          <cell r="D12" t="str">
            <v>Pipe, Carbon, L/B, A/G STD</v>
          </cell>
          <cell r="E12" t="str">
            <v>Closed Cooling</v>
          </cell>
          <cell r="F12" t="str">
            <v>CS</v>
          </cell>
          <cell r="G12" t="str">
            <v>STD</v>
          </cell>
          <cell r="H12">
            <v>10</v>
          </cell>
          <cell r="I12">
            <v>76.56</v>
          </cell>
          <cell r="J12">
            <v>2.5745</v>
          </cell>
          <cell r="K12" t="str">
            <v>CCW</v>
          </cell>
        </row>
        <row r="13">
          <cell r="B13" t="str">
            <v>CS3.00_STD_AG</v>
          </cell>
          <cell r="C13" t="str">
            <v>AG</v>
          </cell>
          <cell r="D13" t="str">
            <v>Pipe, Carbon, L/B, A/G STD</v>
          </cell>
          <cell r="E13" t="str">
            <v>Fuel Gas</v>
          </cell>
          <cell r="F13" t="str">
            <v>CS</v>
          </cell>
          <cell r="G13" t="str">
            <v>STD</v>
          </cell>
          <cell r="H13">
            <v>3</v>
          </cell>
          <cell r="I13">
            <v>9.24</v>
          </cell>
          <cell r="J13">
            <v>1.3260000000000001</v>
          </cell>
          <cell r="K13" t="str">
            <v>FG</v>
          </cell>
        </row>
        <row r="14">
          <cell r="B14" t="str">
            <v>CS4.00_STD_AG</v>
          </cell>
          <cell r="C14" t="str">
            <v>AG</v>
          </cell>
          <cell r="D14" t="str">
            <v>Pipe, Carbon, L/B, A/G STD</v>
          </cell>
          <cell r="E14" t="str">
            <v>Fuel Gas</v>
          </cell>
          <cell r="F14" t="str">
            <v>CS</v>
          </cell>
          <cell r="G14" t="str">
            <v>STD</v>
          </cell>
          <cell r="H14">
            <v>4</v>
          </cell>
          <cell r="I14">
            <v>13.2</v>
          </cell>
          <cell r="J14">
            <v>1.7</v>
          </cell>
          <cell r="K14" t="str">
            <v>FG</v>
          </cell>
        </row>
        <row r="15">
          <cell r="B15" t="str">
            <v>CS6.00_STD_AG</v>
          </cell>
          <cell r="C15" t="str">
            <v>AG</v>
          </cell>
          <cell r="D15" t="str">
            <v>Pipe, Carbon, L/B, A/G STD</v>
          </cell>
          <cell r="E15" t="str">
            <v>Fuel Gas</v>
          </cell>
          <cell r="F15" t="str">
            <v>CS</v>
          </cell>
          <cell r="G15" t="str">
            <v>STD</v>
          </cell>
          <cell r="H15">
            <v>6</v>
          </cell>
          <cell r="I15">
            <v>23.76</v>
          </cell>
          <cell r="J15">
            <v>2.516</v>
          </cell>
          <cell r="K15" t="str">
            <v>FG</v>
          </cell>
        </row>
        <row r="16">
          <cell r="B16" t="str">
            <v>CS8.00_STD_AG</v>
          </cell>
          <cell r="C16" t="str">
            <v>AG</v>
          </cell>
          <cell r="D16" t="str">
            <v>Pipe, Carbon, L/B, A/G STD</v>
          </cell>
          <cell r="E16" t="str">
            <v>Fuel Gas</v>
          </cell>
          <cell r="F16" t="str">
            <v>CS</v>
          </cell>
          <cell r="G16" t="str">
            <v>STD</v>
          </cell>
          <cell r="H16">
            <v>8</v>
          </cell>
          <cell r="I16">
            <v>36.96</v>
          </cell>
          <cell r="J16">
            <v>3.1619999999999999</v>
          </cell>
          <cell r="K16" t="str">
            <v>FG</v>
          </cell>
        </row>
        <row r="17">
          <cell r="B17" t="str">
            <v>CS12.00_STD_AG</v>
          </cell>
          <cell r="C17" t="str">
            <v>AG</v>
          </cell>
          <cell r="D17" t="str">
            <v>Pipe, Carbon, L/B, A/G STD</v>
          </cell>
          <cell r="E17" t="str">
            <v>Fuel Gas</v>
          </cell>
          <cell r="F17" t="str">
            <v>CS</v>
          </cell>
          <cell r="G17" t="str">
            <v>STD</v>
          </cell>
          <cell r="H17">
            <v>12</v>
          </cell>
          <cell r="I17">
            <v>76.56</v>
          </cell>
          <cell r="J17">
            <v>4.6070000000000002</v>
          </cell>
          <cell r="K17" t="str">
            <v>FG</v>
          </cell>
        </row>
        <row r="18">
          <cell r="B18" t="str">
            <v>CS3.00_STD_AG</v>
          </cell>
          <cell r="C18" t="str">
            <v>AG</v>
          </cell>
          <cell r="D18" t="str">
            <v>Pipe, Carbon, L/B, A/G STD</v>
          </cell>
          <cell r="E18" t="str">
            <v>CT System</v>
          </cell>
          <cell r="F18" t="str">
            <v>CS</v>
          </cell>
          <cell r="G18" t="str">
            <v>STD</v>
          </cell>
          <cell r="H18">
            <v>3</v>
          </cell>
          <cell r="I18">
            <v>9.24</v>
          </cell>
          <cell r="J18">
            <v>0.74099999999999999</v>
          </cell>
          <cell r="K18" t="str">
            <v>GTG</v>
          </cell>
        </row>
        <row r="19">
          <cell r="B19" t="str">
            <v>CS4.00_STD_AG</v>
          </cell>
          <cell r="C19" t="str">
            <v>AG</v>
          </cell>
          <cell r="D19" t="str">
            <v>Pipe, Carbon, L/B, A/G STD</v>
          </cell>
          <cell r="E19" t="str">
            <v>CT System</v>
          </cell>
          <cell r="F19" t="str">
            <v>CS</v>
          </cell>
          <cell r="G19" t="str">
            <v>STD</v>
          </cell>
          <cell r="H19">
            <v>4</v>
          </cell>
          <cell r="I19">
            <v>13.2</v>
          </cell>
          <cell r="J19">
            <v>0.95</v>
          </cell>
          <cell r="K19" t="str">
            <v>GTG</v>
          </cell>
        </row>
        <row r="20">
          <cell r="B20" t="str">
            <v>CS6.00_STD_AG</v>
          </cell>
          <cell r="C20" t="str">
            <v>AG</v>
          </cell>
          <cell r="D20" t="str">
            <v>Pipe, Carbon, L/B, A/G STD</v>
          </cell>
          <cell r="E20" t="str">
            <v>CT System</v>
          </cell>
          <cell r="F20" t="str">
            <v>CS</v>
          </cell>
          <cell r="G20" t="str">
            <v>STD</v>
          </cell>
          <cell r="H20">
            <v>6</v>
          </cell>
          <cell r="I20">
            <v>23.76</v>
          </cell>
          <cell r="J20">
            <v>1.4059999999999999</v>
          </cell>
          <cell r="K20" t="str">
            <v>GTG</v>
          </cell>
        </row>
        <row r="21">
          <cell r="B21" t="str">
            <v>CS10.00_STD_AG</v>
          </cell>
          <cell r="C21" t="str">
            <v>AG</v>
          </cell>
          <cell r="D21" t="str">
            <v>Pipe, Carbon, L/B, A/G STD</v>
          </cell>
          <cell r="E21" t="str">
            <v>CT System</v>
          </cell>
          <cell r="F21" t="str">
            <v>CS</v>
          </cell>
          <cell r="G21" t="str">
            <v>STD</v>
          </cell>
          <cell r="H21">
            <v>10</v>
          </cell>
          <cell r="I21">
            <v>76.56</v>
          </cell>
          <cell r="J21">
            <v>2.5745</v>
          </cell>
          <cell r="K21" t="str">
            <v>GTG</v>
          </cell>
        </row>
        <row r="22">
          <cell r="B22" t="str">
            <v>CS2.50_STD_AG</v>
          </cell>
          <cell r="C22" t="str">
            <v>AG</v>
          </cell>
          <cell r="D22" t="str">
            <v>Pipe, Carbon, L/B, A/G STD</v>
          </cell>
          <cell r="E22" t="str">
            <v>Service Water</v>
          </cell>
          <cell r="F22" t="str">
            <v>CS</v>
          </cell>
          <cell r="G22" t="str">
            <v>STD</v>
          </cell>
          <cell r="H22">
            <v>2.5</v>
          </cell>
          <cell r="I22">
            <v>9.24</v>
          </cell>
          <cell r="J22">
            <v>0.74099999999999999</v>
          </cell>
          <cell r="K22" t="str">
            <v>RW</v>
          </cell>
        </row>
        <row r="23">
          <cell r="B23" t="str">
            <v>CS3.00_STD_AG</v>
          </cell>
          <cell r="C23" t="str">
            <v>AG</v>
          </cell>
          <cell r="D23" t="str">
            <v>Pipe, Carbon, L/B, A/G STD</v>
          </cell>
          <cell r="E23" t="str">
            <v>Service Water</v>
          </cell>
          <cell r="F23" t="str">
            <v>CS</v>
          </cell>
          <cell r="G23" t="str">
            <v>STD</v>
          </cell>
          <cell r="H23">
            <v>3</v>
          </cell>
          <cell r="I23">
            <v>9.24</v>
          </cell>
          <cell r="J23">
            <v>0.74099999999999999</v>
          </cell>
          <cell r="K23" t="str">
            <v>RW</v>
          </cell>
        </row>
        <row r="24">
          <cell r="B24" t="str">
            <v>CS4.00_STD_AG</v>
          </cell>
          <cell r="C24" t="str">
            <v>AG</v>
          </cell>
          <cell r="D24" t="str">
            <v>Pipe, Carbon, L/B, A/G STD</v>
          </cell>
          <cell r="E24" t="str">
            <v>Service Water</v>
          </cell>
          <cell r="F24" t="str">
            <v>CS</v>
          </cell>
          <cell r="G24" t="str">
            <v>STD</v>
          </cell>
          <cell r="H24">
            <v>4</v>
          </cell>
          <cell r="I24">
            <v>13.2</v>
          </cell>
          <cell r="J24">
            <v>0.95</v>
          </cell>
          <cell r="K24" t="str">
            <v>RW</v>
          </cell>
        </row>
        <row r="25">
          <cell r="B25" t="str">
            <v>CS3.00_STD_AG</v>
          </cell>
          <cell r="C25" t="str">
            <v>AG</v>
          </cell>
          <cell r="D25" t="str">
            <v>Pipe, Carbon, L/B, A/G STD</v>
          </cell>
          <cell r="E25" t="str">
            <v>Fire Protection</v>
          </cell>
          <cell r="F25" t="str">
            <v>CS</v>
          </cell>
          <cell r="G25" t="str">
            <v>STD</v>
          </cell>
          <cell r="H25">
            <v>3</v>
          </cell>
          <cell r="I25">
            <v>9.24</v>
          </cell>
          <cell r="J25">
            <v>0.74099999999999999</v>
          </cell>
          <cell r="K25" t="str">
            <v>FP</v>
          </cell>
        </row>
        <row r="26">
          <cell r="B26" t="str">
            <v>CS6.00_STD_AG</v>
          </cell>
          <cell r="C26" t="str">
            <v>AG</v>
          </cell>
          <cell r="D26" t="str">
            <v>Pipe, Carbon, L/B, A/G STD</v>
          </cell>
          <cell r="E26" t="str">
            <v>Fire Protection</v>
          </cell>
          <cell r="F26" t="str">
            <v>CS</v>
          </cell>
          <cell r="G26" t="str">
            <v>STD</v>
          </cell>
          <cell r="H26">
            <v>6</v>
          </cell>
          <cell r="I26">
            <v>28</v>
          </cell>
          <cell r="J26">
            <v>1.4059999999999999</v>
          </cell>
          <cell r="K26" t="str">
            <v>FP</v>
          </cell>
        </row>
        <row r="27">
          <cell r="B27" t="str">
            <v>CS8.00_STD_AG</v>
          </cell>
          <cell r="C27" t="str">
            <v>AG</v>
          </cell>
          <cell r="D27" t="str">
            <v>Pipe, Carbon, L/B, A/G STD</v>
          </cell>
          <cell r="E27" t="str">
            <v>Fire Protection</v>
          </cell>
          <cell r="F27" t="str">
            <v>CS</v>
          </cell>
          <cell r="G27" t="str">
            <v>STD</v>
          </cell>
          <cell r="H27">
            <v>8</v>
          </cell>
          <cell r="I27">
            <v>36.96</v>
          </cell>
          <cell r="J27">
            <v>1.7669999999999999</v>
          </cell>
          <cell r="K27" t="str">
            <v>FP</v>
          </cell>
        </row>
        <row r="28">
          <cell r="B28" t="str">
            <v>CS10.00_STD_AG</v>
          </cell>
          <cell r="C28" t="str">
            <v>AG</v>
          </cell>
          <cell r="D28" t="str">
            <v>Pipe, Carbon, L/B, A/G STD</v>
          </cell>
          <cell r="E28" t="str">
            <v>Fire Protection</v>
          </cell>
          <cell r="F28" t="str">
            <v>CS</v>
          </cell>
          <cell r="G28" t="str">
            <v>STD</v>
          </cell>
          <cell r="H28">
            <v>10</v>
          </cell>
          <cell r="I28">
            <v>58.08</v>
          </cell>
          <cell r="J28">
            <v>2.1375000000000002</v>
          </cell>
          <cell r="K28" t="str">
            <v>FP</v>
          </cell>
        </row>
        <row r="29">
          <cell r="B29" t="str">
            <v>CS3.00_STD_AG</v>
          </cell>
          <cell r="C29" t="str">
            <v>AG</v>
          </cell>
          <cell r="D29" t="str">
            <v>Pipe, Carbon, L/B, A/G STD</v>
          </cell>
          <cell r="E29" t="str">
            <v>Waste Water Collection &amp; Treatment</v>
          </cell>
          <cell r="F29" t="str">
            <v>CS</v>
          </cell>
          <cell r="G29" t="str">
            <v>STD</v>
          </cell>
          <cell r="H29">
            <v>3</v>
          </cell>
          <cell r="I29">
            <v>12</v>
          </cell>
          <cell r="J29">
            <v>0.94</v>
          </cell>
          <cell r="K29" t="str">
            <v>WT</v>
          </cell>
        </row>
        <row r="30">
          <cell r="B30" t="str">
            <v>CS12.00_STD_AG</v>
          </cell>
          <cell r="C30" t="str">
            <v>AG</v>
          </cell>
          <cell r="D30" t="str">
            <v>Pipe, Carbon, L/B, A/G STD</v>
          </cell>
          <cell r="E30" t="str">
            <v>Fire Protection</v>
          </cell>
          <cell r="F30" t="str">
            <v>CS</v>
          </cell>
          <cell r="G30" t="str">
            <v>STD</v>
          </cell>
          <cell r="H30">
            <v>12</v>
          </cell>
          <cell r="I30">
            <v>76.56</v>
          </cell>
          <cell r="J30">
            <v>2.5745</v>
          </cell>
          <cell r="K30" t="str">
            <v>FP</v>
          </cell>
        </row>
        <row r="31">
          <cell r="B31" t="str">
            <v>CS2.50_STD_AG</v>
          </cell>
          <cell r="C31" t="str">
            <v>AG</v>
          </cell>
          <cell r="D31" t="str">
            <v>Pipe, Carbon, L/B, A/G STD</v>
          </cell>
          <cell r="E31" t="str">
            <v>CT Inlet Evaporative System</v>
          </cell>
          <cell r="F31" t="str">
            <v>CS</v>
          </cell>
          <cell r="G31" t="str">
            <v>STD</v>
          </cell>
          <cell r="H31">
            <v>2.5</v>
          </cell>
          <cell r="I31">
            <v>9.24</v>
          </cell>
          <cell r="J31">
            <v>0.94</v>
          </cell>
          <cell r="K31" t="str">
            <v>RW</v>
          </cell>
        </row>
        <row r="32">
          <cell r="B32" t="str">
            <v>SS2.50_STD_AG</v>
          </cell>
          <cell r="C32" t="str">
            <v>AG</v>
          </cell>
          <cell r="D32" t="str">
            <v>Pipe, Stainless, L/B, A/G</v>
          </cell>
          <cell r="E32" t="str">
            <v>Demin Water</v>
          </cell>
          <cell r="F32" t="str">
            <v>SS</v>
          </cell>
          <cell r="G32" t="str">
            <v>STD</v>
          </cell>
          <cell r="H32">
            <v>2.5</v>
          </cell>
          <cell r="I32">
            <v>52.8</v>
          </cell>
          <cell r="J32">
            <v>1.1019999999999999</v>
          </cell>
          <cell r="K32" t="str">
            <v xml:space="preserve">FWF </v>
          </cell>
        </row>
        <row r="33">
          <cell r="B33" t="str">
            <v>SS3.00_STD_AG</v>
          </cell>
          <cell r="C33" t="str">
            <v>AG</v>
          </cell>
          <cell r="D33" t="str">
            <v>Pipe, Stainless, L/B, A/G</v>
          </cell>
          <cell r="E33" t="str">
            <v>Demin Water</v>
          </cell>
          <cell r="F33" t="str">
            <v>SS</v>
          </cell>
          <cell r="G33" t="str">
            <v>STD</v>
          </cell>
          <cell r="H33">
            <v>3</v>
          </cell>
          <cell r="I33">
            <v>52.8</v>
          </cell>
          <cell r="J33">
            <v>1.1019999999999999</v>
          </cell>
          <cell r="K33" t="str">
            <v xml:space="preserve">FWF </v>
          </cell>
        </row>
        <row r="34">
          <cell r="B34" t="str">
            <v>SS4.00_STD_AG</v>
          </cell>
          <cell r="C34" t="str">
            <v>AG</v>
          </cell>
          <cell r="D34" t="str">
            <v>Pipe, Stainless, L/B, A/G</v>
          </cell>
          <cell r="E34" t="str">
            <v>Demin Water</v>
          </cell>
          <cell r="F34" t="str">
            <v>SS</v>
          </cell>
          <cell r="G34" t="str">
            <v>STD</v>
          </cell>
          <cell r="H34">
            <v>4</v>
          </cell>
          <cell r="I34">
            <v>79.2</v>
          </cell>
          <cell r="J34">
            <v>1.444</v>
          </cell>
          <cell r="K34" t="str">
            <v xml:space="preserve">FWF </v>
          </cell>
        </row>
        <row r="35">
          <cell r="B35" t="str">
            <v>SS8.00_STD_AG</v>
          </cell>
          <cell r="C35" t="str">
            <v>AG</v>
          </cell>
          <cell r="D35" t="str">
            <v>Pipe, Stainless, L/B, A/G</v>
          </cell>
          <cell r="E35" t="str">
            <v>CT Inlet Bleed Heat</v>
          </cell>
          <cell r="F35" t="str">
            <v>SS</v>
          </cell>
          <cell r="G35" t="str">
            <v>STD</v>
          </cell>
          <cell r="H35">
            <v>8</v>
          </cell>
          <cell r="I35">
            <v>152</v>
          </cell>
          <cell r="J35">
            <v>2.5840000000000001</v>
          </cell>
          <cell r="K35" t="str">
            <v>TGG</v>
          </cell>
        </row>
        <row r="36">
          <cell r="B36" t="str">
            <v>SS12.00_STD_AG</v>
          </cell>
          <cell r="C36" t="str">
            <v>AG</v>
          </cell>
          <cell r="D36" t="str">
            <v>Pipe, Stainless, L/B, A/G</v>
          </cell>
          <cell r="E36" t="str">
            <v>CT Inlet Bleed Heat</v>
          </cell>
          <cell r="F36" t="str">
            <v>SS</v>
          </cell>
          <cell r="G36" t="str">
            <v>STD</v>
          </cell>
          <cell r="H36">
            <v>12</v>
          </cell>
          <cell r="I36">
            <v>315</v>
          </cell>
          <cell r="J36">
            <v>2.5840000000000001</v>
          </cell>
          <cell r="K36" t="str">
            <v>TGG</v>
          </cell>
        </row>
        <row r="37">
          <cell r="B37" t="str">
            <v>SS8.00_STD_AG</v>
          </cell>
          <cell r="C37" t="str">
            <v>AG</v>
          </cell>
          <cell r="D37" t="str">
            <v>Pipe, Stainless, L/B, A/G</v>
          </cell>
          <cell r="E37" t="str">
            <v xml:space="preserve">FGA </v>
          </cell>
          <cell r="F37" t="str">
            <v>SS</v>
          </cell>
          <cell r="G37" t="str">
            <v>STD</v>
          </cell>
          <cell r="H37">
            <v>8</v>
          </cell>
          <cell r="I37">
            <v>152</v>
          </cell>
          <cell r="J37">
            <v>2.6124999999999998</v>
          </cell>
          <cell r="K37" t="str">
            <v xml:space="preserve">FGA </v>
          </cell>
        </row>
        <row r="38">
          <cell r="B38" t="str">
            <v>SS6.00_STD_AG</v>
          </cell>
          <cell r="C38" t="str">
            <v>AG</v>
          </cell>
          <cell r="D38" t="str">
            <v>Pipe, Stainless, L/B, A/G</v>
          </cell>
          <cell r="E38" t="str">
            <v>Lube Oil Vent</v>
          </cell>
          <cell r="F38" t="str">
            <v>SS</v>
          </cell>
          <cell r="G38" t="str">
            <v>STD</v>
          </cell>
          <cell r="H38">
            <v>6</v>
          </cell>
          <cell r="I38">
            <v>95</v>
          </cell>
          <cell r="J38">
            <v>2.6124999999999998</v>
          </cell>
          <cell r="K38" t="str">
            <v xml:space="preserve">FGA </v>
          </cell>
        </row>
        <row r="39">
          <cell r="B39" t="str">
            <v>SS8.00_STD_AG</v>
          </cell>
          <cell r="C39" t="str">
            <v>AG</v>
          </cell>
          <cell r="D39" t="str">
            <v>Pipe, Stainless, L/B, A/G</v>
          </cell>
          <cell r="E39" t="str">
            <v>Lube Oil Vent</v>
          </cell>
          <cell r="F39" t="str">
            <v>SS</v>
          </cell>
          <cell r="G39" t="str">
            <v>STD</v>
          </cell>
          <cell r="H39">
            <v>8</v>
          </cell>
          <cell r="I39">
            <v>152</v>
          </cell>
          <cell r="J39">
            <v>2.6124999999999998</v>
          </cell>
          <cell r="K39" t="str">
            <v xml:space="preserve">FGA </v>
          </cell>
        </row>
        <row r="40">
          <cell r="B40" t="str">
            <v>CS6.00_STD_BG</v>
          </cell>
          <cell r="C40" t="str">
            <v>BG</v>
          </cell>
          <cell r="D40" t="str">
            <v>Pipe, Carbon, L/B, U/G STD</v>
          </cell>
          <cell r="E40" t="str">
            <v>Fuel Gas</v>
          </cell>
          <cell r="F40" t="str">
            <v>CS</v>
          </cell>
          <cell r="G40" t="str">
            <v>STD</v>
          </cell>
          <cell r="H40">
            <v>6</v>
          </cell>
          <cell r="I40">
            <v>30</v>
          </cell>
          <cell r="J40">
            <v>1.1000000000000001</v>
          </cell>
          <cell r="K40" t="str">
            <v xml:space="preserve">FGA </v>
          </cell>
        </row>
        <row r="41">
          <cell r="B41" t="str">
            <v>CS12.00_STD_BG</v>
          </cell>
          <cell r="C41" t="str">
            <v>BG</v>
          </cell>
          <cell r="D41" t="str">
            <v>Pipe, Carbon, L/B, U/G STD</v>
          </cell>
          <cell r="E41" t="str">
            <v>Fuel Gas</v>
          </cell>
          <cell r="F41" t="str">
            <v>CS</v>
          </cell>
          <cell r="G41" t="str">
            <v>STD</v>
          </cell>
          <cell r="H41">
            <v>12</v>
          </cell>
          <cell r="I41">
            <v>76.56</v>
          </cell>
          <cell r="J41">
            <v>2.2000000000000002</v>
          </cell>
          <cell r="K41" t="str">
            <v xml:space="preserve">FGA </v>
          </cell>
        </row>
        <row r="42">
          <cell r="B42" t="str">
            <v>HDPE8.00_STD_BG</v>
          </cell>
          <cell r="C42" t="str">
            <v>BG</v>
          </cell>
          <cell r="D42" t="str">
            <v>Pipe, HDPE, L/B, U/G STD</v>
          </cell>
          <cell r="E42" t="str">
            <v>Fire Protection</v>
          </cell>
          <cell r="F42" t="str">
            <v>HDPE</v>
          </cell>
          <cell r="G42" t="str">
            <v>STD</v>
          </cell>
          <cell r="H42">
            <v>8</v>
          </cell>
          <cell r="I42">
            <v>17</v>
          </cell>
          <cell r="J42">
            <v>1.2</v>
          </cell>
          <cell r="K42" t="str">
            <v xml:space="preserve">WSE </v>
          </cell>
        </row>
        <row r="43">
          <cell r="B43" t="str">
            <v>HDPE10.00_STD_BG</v>
          </cell>
          <cell r="C43" t="str">
            <v>BG</v>
          </cell>
          <cell r="D43" t="str">
            <v>Pipe, HDPE, L/B, U/G STD</v>
          </cell>
          <cell r="E43" t="str">
            <v>Fire Protection</v>
          </cell>
          <cell r="F43" t="str">
            <v>HDPE</v>
          </cell>
          <cell r="G43" t="str">
            <v>STD</v>
          </cell>
          <cell r="H43">
            <v>10</v>
          </cell>
          <cell r="I43">
            <v>19</v>
          </cell>
          <cell r="J43">
            <v>1.6</v>
          </cell>
          <cell r="K43" t="str">
            <v xml:space="preserve">WSE </v>
          </cell>
        </row>
        <row r="44">
          <cell r="B44" t="str">
            <v>CS2.00_80_AG</v>
          </cell>
          <cell r="C44" t="str">
            <v>AG</v>
          </cell>
          <cell r="D44" t="str">
            <v>Pipe, Carbon, S/B, A/G STD</v>
          </cell>
          <cell r="E44" t="str">
            <v>Service Air</v>
          </cell>
          <cell r="F44" t="str">
            <v>CS</v>
          </cell>
          <cell r="G44" t="str">
            <v>80</v>
          </cell>
          <cell r="H44">
            <v>2</v>
          </cell>
          <cell r="I44">
            <v>11</v>
          </cell>
          <cell r="J44">
            <v>0.74099999999999999</v>
          </cell>
          <cell r="K44" t="str">
            <v xml:space="preserve">CAA </v>
          </cell>
        </row>
        <row r="45">
          <cell r="B45" t="str">
            <v>CS1.00_80_AG</v>
          </cell>
          <cell r="C45" t="str">
            <v>AG</v>
          </cell>
          <cell r="D45" t="str">
            <v>Pipe, Carbon, S/B, B/G STD</v>
          </cell>
          <cell r="E45" t="str">
            <v>Pulse Air</v>
          </cell>
          <cell r="F45" t="str">
            <v>CS</v>
          </cell>
          <cell r="G45" t="str">
            <v>80</v>
          </cell>
          <cell r="H45">
            <v>1</v>
          </cell>
          <cell r="I45">
            <v>11</v>
          </cell>
          <cell r="J45">
            <v>0.74099999999999999</v>
          </cell>
          <cell r="K45" t="str">
            <v xml:space="preserve">CAA </v>
          </cell>
        </row>
        <row r="46">
          <cell r="B46" t="str">
            <v>CS1.00_80_AG</v>
          </cell>
          <cell r="C46" t="str">
            <v>AG</v>
          </cell>
          <cell r="D46" t="str">
            <v>Pipe, Carbon, L/B, U/G STD</v>
          </cell>
          <cell r="E46" t="str">
            <v>Fuel Gas</v>
          </cell>
          <cell r="F46" t="str">
            <v>CS</v>
          </cell>
          <cell r="G46" t="str">
            <v>80</v>
          </cell>
          <cell r="H46">
            <v>1</v>
          </cell>
          <cell r="I46">
            <v>11</v>
          </cell>
          <cell r="J46">
            <v>0.74099999999999999</v>
          </cell>
          <cell r="K46" t="str">
            <v xml:space="preserve">FGA </v>
          </cell>
        </row>
        <row r="47">
          <cell r="B47" t="str">
            <v>SS1.00_STD_AG</v>
          </cell>
          <cell r="C47" t="str">
            <v>AG</v>
          </cell>
          <cell r="D47" t="str">
            <v>Pipe, Stainless, S/B, B/G STD</v>
          </cell>
          <cell r="E47" t="str">
            <v>CO2</v>
          </cell>
          <cell r="F47" t="str">
            <v>SS</v>
          </cell>
          <cell r="G47" t="str">
            <v>STD</v>
          </cell>
          <cell r="H47">
            <v>1</v>
          </cell>
          <cell r="I47">
            <v>27.5</v>
          </cell>
          <cell r="J47">
            <v>1.3</v>
          </cell>
          <cell r="K47" t="str">
            <v xml:space="preserve">CAA </v>
          </cell>
        </row>
        <row r="48">
          <cell r="B48" t="str">
            <v>SS1.00_STD_AG</v>
          </cell>
          <cell r="C48" t="str">
            <v>AG</v>
          </cell>
          <cell r="D48" t="str">
            <v>Pipe, Stainless, S/B, B/G STD</v>
          </cell>
          <cell r="E48" t="str">
            <v>Inlet Bleed Heat</v>
          </cell>
          <cell r="F48" t="str">
            <v>SS</v>
          </cell>
          <cell r="G48" t="str">
            <v>STD</v>
          </cell>
          <cell r="H48">
            <v>1</v>
          </cell>
          <cell r="I48">
            <v>27.5</v>
          </cell>
          <cell r="J48">
            <v>1.3</v>
          </cell>
          <cell r="K48" t="str">
            <v xml:space="preserve">CAA </v>
          </cell>
        </row>
        <row r="49">
          <cell r="B49" t="str">
            <v>SS1.00_STD_AG</v>
          </cell>
          <cell r="C49" t="str">
            <v>AG</v>
          </cell>
          <cell r="D49" t="str">
            <v>Pipe, Stainless, S/B, B/G STD</v>
          </cell>
          <cell r="E49" t="str">
            <v>Vent</v>
          </cell>
          <cell r="F49" t="str">
            <v>SS</v>
          </cell>
          <cell r="G49" t="str">
            <v>STD</v>
          </cell>
          <cell r="H49">
            <v>1</v>
          </cell>
          <cell r="I49">
            <v>27.5</v>
          </cell>
          <cell r="J49">
            <v>1.3</v>
          </cell>
          <cell r="K49" t="str">
            <v xml:space="preserve">CAA </v>
          </cell>
        </row>
        <row r="50">
          <cell r="B50" t="str">
            <v>SS1.00_STD_AG</v>
          </cell>
          <cell r="C50" t="str">
            <v>AG</v>
          </cell>
          <cell r="D50" t="str">
            <v>Pipe, Stainless, S/B, B/G STD</v>
          </cell>
          <cell r="E50" t="str">
            <v>Water Wash</v>
          </cell>
          <cell r="F50" t="str">
            <v>SS</v>
          </cell>
          <cell r="G50" t="str">
            <v>STD</v>
          </cell>
          <cell r="H50">
            <v>1</v>
          </cell>
          <cell r="I50">
            <v>27.5</v>
          </cell>
          <cell r="J50">
            <v>1.3</v>
          </cell>
          <cell r="K50" t="str">
            <v xml:space="preserve">CAA </v>
          </cell>
        </row>
        <row r="51">
          <cell r="B51" t="str">
            <v>CS0.75_80_AG</v>
          </cell>
          <cell r="C51" t="str">
            <v>AG</v>
          </cell>
          <cell r="D51" t="str">
            <v>Pipe, Carbon, S/B, A/G STD</v>
          </cell>
          <cell r="E51" t="str">
            <v>Closed Cooling</v>
          </cell>
          <cell r="F51" t="str">
            <v>CS</v>
          </cell>
          <cell r="G51" t="str">
            <v>80</v>
          </cell>
          <cell r="H51">
            <v>0.75</v>
          </cell>
          <cell r="I51">
            <v>11</v>
          </cell>
          <cell r="J51">
            <v>0.74099999999999999</v>
          </cell>
          <cell r="K51" t="str">
            <v xml:space="preserve">ECA </v>
          </cell>
        </row>
        <row r="52">
          <cell r="B52" t="str">
            <v>CS2.00_80_AG</v>
          </cell>
          <cell r="C52" t="str">
            <v>AG</v>
          </cell>
          <cell r="D52" t="str">
            <v>Pipe, Carbon, S/B, A/G STD</v>
          </cell>
          <cell r="E52" t="str">
            <v>Service Water</v>
          </cell>
          <cell r="F52" t="str">
            <v>CS</v>
          </cell>
          <cell r="G52" t="str">
            <v>80</v>
          </cell>
          <cell r="H52">
            <v>2</v>
          </cell>
          <cell r="I52">
            <v>11</v>
          </cell>
          <cell r="J52">
            <v>0.74099999999999999</v>
          </cell>
          <cell r="K52" t="str">
            <v xml:space="preserve">WSC </v>
          </cell>
        </row>
        <row r="53">
          <cell r="B53" t="str">
            <v>CS2.00_80_AG</v>
          </cell>
          <cell r="C53" t="str">
            <v>AG</v>
          </cell>
          <cell r="D53" t="str">
            <v>Pipe, Carbon, S/B, A/G STD</v>
          </cell>
          <cell r="E53" t="str">
            <v>Service Water</v>
          </cell>
          <cell r="F53" t="str">
            <v>CS</v>
          </cell>
          <cell r="G53" t="str">
            <v>80</v>
          </cell>
          <cell r="H53">
            <v>2</v>
          </cell>
          <cell r="I53">
            <v>11</v>
          </cell>
          <cell r="J53">
            <v>0.74099999999999999</v>
          </cell>
          <cell r="K53" t="str">
            <v xml:space="preserve">WSC </v>
          </cell>
        </row>
        <row r="54">
          <cell r="B54" t="str">
            <v>CS2.00_STD_BG</v>
          </cell>
          <cell r="C54" t="str">
            <v>BG</v>
          </cell>
          <cell r="D54" t="str">
            <v>Pipe, Carbon, S/B, B/G STD</v>
          </cell>
          <cell r="E54" t="str">
            <v>Station Air</v>
          </cell>
          <cell r="F54" t="str">
            <v>CS</v>
          </cell>
          <cell r="G54" t="str">
            <v>STD</v>
          </cell>
          <cell r="H54">
            <v>2</v>
          </cell>
          <cell r="I54">
            <v>9.24</v>
          </cell>
          <cell r="J54">
            <v>0.74099999999999999</v>
          </cell>
          <cell r="K54" t="str">
            <v xml:space="preserve">CAA </v>
          </cell>
        </row>
        <row r="55">
          <cell r="B55" t="str">
            <v>SS2.00_STD_BG</v>
          </cell>
          <cell r="C55" t="str">
            <v>BG</v>
          </cell>
          <cell r="D55" t="str">
            <v>Pipe, Stainless, S/B, B/G STD</v>
          </cell>
          <cell r="E55" t="str">
            <v>Instrument Air</v>
          </cell>
          <cell r="F55" t="str">
            <v>SS</v>
          </cell>
          <cell r="G55" t="str">
            <v>STD</v>
          </cell>
          <cell r="H55">
            <v>2</v>
          </cell>
          <cell r="I55">
            <v>27.5</v>
          </cell>
          <cell r="J55">
            <v>0.74099999999999999</v>
          </cell>
          <cell r="K55" t="str">
            <v xml:space="preserve">CAA </v>
          </cell>
        </row>
        <row r="56">
          <cell r="B56" t="str">
            <v>HDPE2.00_STD_BG</v>
          </cell>
          <cell r="C56" t="str">
            <v>BG</v>
          </cell>
          <cell r="D56" t="str">
            <v>Pipe, Carbon, S/B, B/G STD</v>
          </cell>
          <cell r="E56" t="str">
            <v>Service Water</v>
          </cell>
          <cell r="F56" t="str">
            <v>HDPE</v>
          </cell>
          <cell r="G56" t="str">
            <v>STD</v>
          </cell>
          <cell r="H56">
            <v>2</v>
          </cell>
          <cell r="I56">
            <v>4</v>
          </cell>
          <cell r="J56">
            <v>0.5</v>
          </cell>
          <cell r="K56" t="str">
            <v xml:space="preserve">WSC </v>
          </cell>
        </row>
        <row r="57">
          <cell r="B57" t="str">
            <v>HDPE2.00_STD_BG</v>
          </cell>
          <cell r="C57" t="str">
            <v>BG</v>
          </cell>
          <cell r="D57" t="str">
            <v>Pipe, HDPE, S/B, B/G STD</v>
          </cell>
          <cell r="E57" t="str">
            <v>Demin. Water</v>
          </cell>
          <cell r="F57" t="str">
            <v>HDPE</v>
          </cell>
          <cell r="G57" t="str">
            <v>STD</v>
          </cell>
          <cell r="H57">
            <v>2</v>
          </cell>
          <cell r="I57">
            <v>4</v>
          </cell>
          <cell r="J57">
            <v>0.5</v>
          </cell>
          <cell r="K57" t="str">
            <v xml:space="preserve">WSC </v>
          </cell>
        </row>
      </sheetData>
      <sheetData sheetId="8"/>
      <sheetData sheetId="9"/>
      <sheetData sheetId="10"/>
      <sheetData sheetId="1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sheetName val="Monthly Bid Helper"/>
      <sheetName val="Monthly Certification Helper"/>
      <sheetName val="Spot Bid Helper"/>
      <sheetName val="Data"/>
      <sheetName val="Unit List"/>
      <sheetName val="Inputs"/>
      <sheetName val="Sirona"/>
    </sheetNames>
    <sheetDataSet>
      <sheetData sheetId="0" refreshError="1"/>
      <sheetData sheetId="1" refreshError="1"/>
      <sheetData sheetId="2" refreshError="1"/>
      <sheetData sheetId="3" refreshError="1"/>
      <sheetData sheetId="4" refreshError="1"/>
      <sheetData sheetId="5">
        <row r="3">
          <cell r="B3" t="str">
            <v>ASTORIA___2</v>
          </cell>
          <cell r="L3" t="str">
            <v>Astoria</v>
          </cell>
        </row>
        <row r="4">
          <cell r="B4" t="str">
            <v>ASTORIA___3</v>
          </cell>
          <cell r="L4" t="str">
            <v>AstoriaMitigated</v>
          </cell>
        </row>
        <row r="5">
          <cell r="B5" t="str">
            <v>ASTORIA___4</v>
          </cell>
          <cell r="L5" t="str">
            <v>Gowanus 1</v>
          </cell>
        </row>
        <row r="6">
          <cell r="B6" t="str">
            <v>ASTORIA___5</v>
          </cell>
          <cell r="L6" t="str">
            <v>Gowanus 2</v>
          </cell>
        </row>
        <row r="7">
          <cell r="B7" t="str">
            <v>GOWANUS_GT1_1</v>
          </cell>
          <cell r="L7" t="str">
            <v>Gowanus 3</v>
          </cell>
        </row>
        <row r="8">
          <cell r="B8" t="str">
            <v>GOWANUS_GT1_2</v>
          </cell>
          <cell r="L8" t="str">
            <v>Gowanus 4</v>
          </cell>
        </row>
        <row r="9">
          <cell r="B9" t="str">
            <v>GOWANUS_GT1_3</v>
          </cell>
          <cell r="L9" t="str">
            <v>Narrows 1</v>
          </cell>
        </row>
        <row r="10">
          <cell r="B10" t="str">
            <v>GOWANUS_GT1_4</v>
          </cell>
          <cell r="L10" t="str">
            <v>Narrows 2</v>
          </cell>
        </row>
        <row r="11">
          <cell r="B11" t="str">
            <v>GOWANUS_GT1_5</v>
          </cell>
        </row>
        <row r="12">
          <cell r="B12" t="str">
            <v>GOWANUS_GT1_6</v>
          </cell>
        </row>
        <row r="13">
          <cell r="B13" t="str">
            <v>GOWANUS_GT1_7</v>
          </cell>
        </row>
        <row r="14">
          <cell r="B14" t="str">
            <v>GOWANUS_GT1_8</v>
          </cell>
        </row>
        <row r="15">
          <cell r="B15" t="str">
            <v>GOWANUS_GT2_1</v>
          </cell>
        </row>
        <row r="16">
          <cell r="B16" t="str">
            <v>GOWANUS_GT2_2</v>
          </cell>
        </row>
        <row r="17">
          <cell r="B17" t="str">
            <v>GOWANUS_GT2_3</v>
          </cell>
        </row>
        <row r="18">
          <cell r="B18" t="str">
            <v>GOWANUS_GT2_4</v>
          </cell>
        </row>
        <row r="19">
          <cell r="B19" t="str">
            <v>GOWANUS_GT2_5</v>
          </cell>
        </row>
        <row r="20">
          <cell r="B20" t="str">
            <v>GOWANUS_GT2_6</v>
          </cell>
        </row>
        <row r="21">
          <cell r="B21" t="str">
            <v>GOWANUS_GT2_7</v>
          </cell>
        </row>
        <row r="22">
          <cell r="B22" t="str">
            <v>GOWANUS_GT2_8</v>
          </cell>
        </row>
        <row r="23">
          <cell r="B23" t="str">
            <v>GOWANUS_GT3_1</v>
          </cell>
        </row>
        <row r="24">
          <cell r="B24" t="str">
            <v>GOWANUS_GT3_2</v>
          </cell>
        </row>
        <row r="25">
          <cell r="B25" t="str">
            <v>GOWANUS_GT3_3</v>
          </cell>
        </row>
        <row r="26">
          <cell r="B26" t="str">
            <v>GOWANUS_GT3_4</v>
          </cell>
        </row>
        <row r="27">
          <cell r="B27" t="str">
            <v>GOWANUS_GT3_5</v>
          </cell>
        </row>
        <row r="28">
          <cell r="B28" t="str">
            <v>GOWANUS_GT3_6</v>
          </cell>
        </row>
        <row r="29">
          <cell r="B29" t="str">
            <v>GOWANUS_GT3_7</v>
          </cell>
        </row>
        <row r="30">
          <cell r="B30" t="str">
            <v>GOWANUS_GT3_8</v>
          </cell>
        </row>
        <row r="31">
          <cell r="B31" t="str">
            <v>GOWANUS_GT4_1</v>
          </cell>
        </row>
        <row r="32">
          <cell r="B32" t="str">
            <v>GOWANUS_GT4_2</v>
          </cell>
        </row>
        <row r="33">
          <cell r="B33" t="str">
            <v>GOWANUS_GT4_3</v>
          </cell>
        </row>
        <row r="34">
          <cell r="B34" t="str">
            <v>GOWANUS_GT4_4</v>
          </cell>
        </row>
        <row r="35">
          <cell r="B35" t="str">
            <v>GOWANUS_GT4_5</v>
          </cell>
        </row>
        <row r="36">
          <cell r="B36" t="str">
            <v>GOWANUS_GT4_6</v>
          </cell>
        </row>
        <row r="37">
          <cell r="B37" t="str">
            <v>GOWANUS_GT4_7</v>
          </cell>
        </row>
        <row r="38">
          <cell r="B38" t="str">
            <v>GOWANUS_GT4_8</v>
          </cell>
        </row>
        <row r="39">
          <cell r="B39" t="str">
            <v>NARROWS_GT1_1</v>
          </cell>
        </row>
        <row r="40">
          <cell r="B40" t="str">
            <v>NARROWS_GT1_2</v>
          </cell>
        </row>
        <row r="41">
          <cell r="B41" t="str">
            <v>NARROWS_GT1_3</v>
          </cell>
        </row>
        <row r="42">
          <cell r="B42" t="str">
            <v>NARROWS_GT1_4</v>
          </cell>
        </row>
        <row r="43">
          <cell r="B43" t="str">
            <v>NARROWS_GT1_5</v>
          </cell>
        </row>
        <row r="44">
          <cell r="B44" t="str">
            <v>NARROWS_GT1_6</v>
          </cell>
        </row>
        <row r="45">
          <cell r="B45" t="str">
            <v>NARROWS_GT1_7</v>
          </cell>
        </row>
        <row r="46">
          <cell r="B46" t="str">
            <v>NARROWS_GT1_8</v>
          </cell>
        </row>
        <row r="47">
          <cell r="B47" t="str">
            <v>NARROWS_GT2_1</v>
          </cell>
        </row>
        <row r="48">
          <cell r="B48" t="str">
            <v>NARROWS_GT2_2</v>
          </cell>
        </row>
        <row r="49">
          <cell r="B49" t="str">
            <v>NARROWS_GT2_3</v>
          </cell>
        </row>
        <row r="50">
          <cell r="B50" t="str">
            <v>NARROWS_GT2_4</v>
          </cell>
        </row>
        <row r="51">
          <cell r="B51" t="str">
            <v>NARROWS_GT2_5</v>
          </cell>
        </row>
        <row r="52">
          <cell r="B52" t="str">
            <v>NARROWS_GT2_6</v>
          </cell>
        </row>
        <row r="53">
          <cell r="B53" t="str">
            <v>NARROWS_GT2_7</v>
          </cell>
        </row>
        <row r="54">
          <cell r="B54" t="str">
            <v>NARROWS_GT2_8</v>
          </cell>
        </row>
      </sheetData>
      <sheetData sheetId="6" refreshError="1"/>
      <sheetData sheetId="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EXRPTS"/>
      <sheetName val="STMTS"/>
      <sheetName val="DEBT (2)"/>
      <sheetName val="REV"/>
      <sheetName val="O&amp;M"/>
      <sheetName val="LTSA"/>
      <sheetName val="DEPR (2)"/>
      <sheetName val="TAX (2)"/>
      <sheetName val="EPC"/>
      <sheetName val="MCINPTS"/>
      <sheetName val="STATS"/>
      <sheetName val="BOARD"/>
      <sheetName val="GRAPHS"/>
      <sheetName val="CAFDS"/>
      <sheetName val="EXRPTS (2)"/>
      <sheetName val="D EXRPTS "/>
      <sheetName val="DUKE"/>
      <sheetName val="STMTS (2)"/>
      <sheetName val="REV (2)"/>
      <sheetName val="EXP"/>
      <sheetName val="FUEL"/>
      <sheetName val="EMIS"/>
      <sheetName val="CAPX"/>
      <sheetName val="CONST"/>
      <sheetName val="SCLINK"/>
      <sheetName val="MCINPTS (2)"/>
      <sheetName val="BOARD (2)"/>
      <sheetName val="SENS"/>
      <sheetName val="STATS (2)"/>
      <sheetName val="CANDENA072001"/>
      <sheetName val="#REF"/>
      <sheetName val="Oper"/>
      <sheetName val="Sheet1"/>
      <sheetName val="FC switches"/>
      <sheetName val="Parameters"/>
      <sheetName val="Assumptions"/>
      <sheetName val="Sandy Actual 9-30"/>
      <sheetName val="SC Swaps Hypo 9-30-07"/>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Qtr Cons 04 Global"/>
      <sheetName val="13 Pd Fcst"/>
      <sheetName val="1st Qtr Cons 04"/>
      <sheetName val="1st Qtr Cons 03 (2)"/>
      <sheetName val="2nd Qtr Cons 03"/>
      <sheetName val="Driver Fcst BU"/>
      <sheetName val="4th Qtr Cons 03"/>
      <sheetName val="2nd Qtr Cons 03 Global"/>
      <sheetName val="4th Qtr Cons 03 Global"/>
      <sheetName val="3rd Qtr Cons 03 Global"/>
      <sheetName val="3rd Qtr Cons 03"/>
      <sheetName val="13 Pd Fcst Base"/>
      <sheetName val="Comp Sales Adj Base"/>
      <sheetName val="13 Pd Fcst Pinetree"/>
      <sheetName val="13 Pd Fcst Cajun Concepts"/>
      <sheetName val="Comp Sales Adj PT"/>
      <sheetName val="Comp 2003"/>
      <sheetName val="Pre-Open Plan"/>
      <sheetName val="Pre-Open Act-Fcst"/>
      <sheetName val="Pre-Open Var"/>
      <sheetName val="PT Closures 4402"/>
      <sheetName val="PT Closures 4403"/>
      <sheetName val="PT Closures 4405"/>
      <sheetName val="PT Closures 4413"/>
      <sheetName val="PT Closures"/>
      <sheetName val="PT Closures 4436"/>
      <sheetName val="PT Closures 4446"/>
      <sheetName val="PT Closures 4428"/>
      <sheetName val="Closures 4640"/>
      <sheetName val="Rest Adj"/>
      <sheetName val="Closures Adj"/>
      <sheetName val="3441"/>
      <sheetName val="3677"/>
      <sheetName val="3689"/>
      <sheetName val="3761"/>
      <sheetName val="3243"/>
      <sheetName val="3695"/>
      <sheetName val="4974"/>
      <sheetName val="2113 Plan"/>
      <sheetName val="2113 Fcst"/>
      <sheetName val="2113 adj"/>
      <sheetName val="2018-7433 Plan"/>
      <sheetName val="2018 Plan"/>
      <sheetName val="2018-7433 Fcst"/>
      <sheetName val="2018-7433 var"/>
      <sheetName val="Transcon"/>
      <sheetName val="Transcon Downtime"/>
      <sheetName val="New Rest Miss"/>
      <sheetName val="Query"/>
      <sheetName val="Query Plan"/>
      <sheetName val="Rental Plan"/>
      <sheetName val="Rental Actuals"/>
      <sheetName val="Rental Actuals (2)"/>
      <sheetName val="Rental Actuals (3)"/>
      <sheetName val="Rental Prior"/>
      <sheetName val="4772 P"/>
      <sheetName val="Depr Adj"/>
      <sheetName val="2404"/>
      <sheetName val="2402 - 03"/>
      <sheetName val="Comp Sales Adj Base risk"/>
      <sheetName val="7303 P"/>
      <sheetName val="Comp 2003 Scen"/>
      <sheetName val="Comp 2003 Scen (1%)"/>
      <sheetName val="Comp 2003 Scen 1%"/>
      <sheetName val="Openings Scen"/>
      <sheetName val="7277 P"/>
      <sheetName val="7277 P (2)"/>
      <sheetName val="7255 P"/>
      <sheetName val="Citrus Adj"/>
      <sheetName val="Citrus Est"/>
      <sheetName val="2113 old"/>
      <sheetName val="2113 new"/>
      <sheetName val="2018 a"/>
      <sheetName val="5973 P"/>
      <sheetName val="5973 A"/>
      <sheetName val="2485 P"/>
      <sheetName val="2485 A"/>
      <sheetName val="4772 Act"/>
      <sheetName val="7199 P"/>
      <sheetName val="Roy Adj"/>
      <sheetName val="roy ws"/>
      <sheetName val="ROY &amp; Fr Fees"/>
      <sheetName val="7255 plan"/>
      <sheetName val="7277 plan"/>
      <sheetName val="7037 plan"/>
      <sheetName val="7036 plan"/>
      <sheetName val="Total Non-Comp plan"/>
      <sheetName val="7255 Act"/>
      <sheetName val="7277 Act"/>
      <sheetName val="7037 Act"/>
      <sheetName val="7036 Act"/>
      <sheetName val="Total Non-Comp act"/>
      <sheetName val="Total Non-Comp var"/>
      <sheetName val="Fr Ops"/>
      <sheetName val="Domestic OH 03 FINAL"/>
      <sheetName val="8211"/>
      <sheetName val="Comp 2002"/>
      <sheetName val="Misc Rest Adj"/>
      <sheetName val="2024"/>
      <sheetName val="2018"/>
      <sheetName val="4975"/>
      <sheetName val="2021"/>
      <sheetName val="Miss 02 New"/>
      <sheetName val="S&amp;R Downtime"/>
      <sheetName val="2nd Qtr Cons 02 "/>
      <sheetName val="3rd Qtr Cons 02 "/>
      <sheetName val="4th Qtr Cons 02 "/>
      <sheetName val="4th Qtr Cons 02  (2)"/>
      <sheetName val="Stone Mountain"/>
      <sheetName val="Roswell Rd"/>
      <sheetName val="Old Milton"/>
      <sheetName val="Monica E"/>
      <sheetName val="S&amp;R &amp; Reimage Downtime Adj"/>
      <sheetName val="Read Road"/>
      <sheetName val="Lee Street"/>
      <sheetName val="2nd Qtr Cons 02 oh alloc"/>
      <sheetName val="2001 Non-Cash Plan Rest Lev "/>
      <sheetName val="Sheet3"/>
      <sheetName val="Rental Actual"/>
      <sheetName val="Comp 2002 (2)"/>
      <sheetName val="Domestic Overhead 02 FINAL  (7)"/>
      <sheetName val="Sheet1"/>
      <sheetName val="Domestic Overhead 02 FINAL  (5)"/>
      <sheetName val="Domestic Overhead 02 FINAL  (6)"/>
      <sheetName val="Domestic Overhead 02 FINAL  (4)"/>
      <sheetName val="Domestic Overhead 02 FINAL  (2)"/>
      <sheetName val="Domestic Overhead 02 FINAL  (3)"/>
      <sheetName val="Intl 02 FINAL"/>
      <sheetName val="Intl 02 FINAL (2)"/>
      <sheetName val="Intl 02 FINAL (3)"/>
      <sheetName val="Domestic Overhead WS"/>
      <sheetName val="Base &amp; CC"/>
      <sheetName val="Sheet6"/>
      <sheetName val="Dom OH"/>
      <sheetName val="Dom OH (2)"/>
      <sheetName val="Domestic Overhead 02 FINAL"/>
      <sheetName val="2402"/>
      <sheetName val="2402 (2)"/>
      <sheetName val="PT"/>
      <sheetName val="CK"/>
      <sheetName val="Intl Non-Cash"/>
      <sheetName val="Base uplanned"/>
      <sheetName val="S&amp;R + Reimages"/>
      <sheetName val="Qtr#1 Actuals Commentary"/>
      <sheetName val="Reimage Commentary"/>
      <sheetName val="Notes"/>
      <sheetName val="Global Comp"/>
      <sheetName val="4520 Arlington"/>
      <sheetName val="370 Arlington"/>
      <sheetName val="3584 Arlington"/>
      <sheetName val="4626 Airport"/>
      <sheetName val="5614-Broad"/>
      <sheetName val="5614-Broad Act"/>
      <sheetName val="4421-Bel Act "/>
      <sheetName val="4749-NC"/>
      <sheetName val="4756-NC"/>
      <sheetName val="Brainerd"/>
      <sheetName val="East-West"/>
      <sheetName val="PT uplanned"/>
      <sheetName val="4422"/>
      <sheetName val="4421"/>
      <sheetName val="Domestic Overhead 02"/>
      <sheetName val="Domestic Overhead 02 (2)"/>
      <sheetName val="Domestic Overhead 01 (2)"/>
      <sheetName val="Intl Overhead"/>
      <sheetName val="Non-Cash OH (2)"/>
      <sheetName val="Non-Cash Rest level"/>
      <sheetName val="Non-Cash Rest level (2)"/>
      <sheetName val="CK 01"/>
      <sheetName val="Backup sheets"/>
      <sheetName val="00 Overhead"/>
      <sheetName val="2000 Base"/>
      <sheetName val="2000 NCR"/>
      <sheetName val="end of updated sheets "/>
      <sheetName val="Old Sheets"/>
      <sheetName val="2nd Quarter Fcst Base"/>
      <sheetName val="2nd Quarter Fcst Cons 00"/>
      <sheetName val="3rd Qtr Cons 00"/>
      <sheetName val="4th Qtr Cons 00(2)"/>
      <sheetName val="4th Qtr Cons 00"/>
      <sheetName val="1st Qtr Cons "/>
      <sheetName val="2nd Qtr Cons 00"/>
      <sheetName val="Non-Cash Rest Act (2)"/>
      <sheetName val="2nd Qtr Cons 01"/>
      <sheetName val="3rd Qtr Cons 01"/>
      <sheetName val="4th Qtr Cons 01"/>
      <sheetName val="1st Qtr Cons 01"/>
      <sheetName val="1st Qtr Cons 03"/>
      <sheetName val="PT Closures 4640"/>
      <sheetName val="Income Statement"/>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c"/>
      <sheetName val="Tax Options"/>
      <sheetName val="Data"/>
      <sheetName val="Presentation"/>
      <sheetName val="Results"/>
      <sheetName val="Financials"/>
      <sheetName val="Tax_Depr"/>
      <sheetName val="EF"/>
      <sheetName val="TEV Link"/>
      <sheetName val="OM_Other Exp and income"/>
      <sheetName val="Tables"/>
      <sheetName val="Charts"/>
      <sheetName val="DualData"/>
      <sheetName val="Ventures"/>
      <sheetName val="Duke_other"/>
      <sheetName val="Eng_Serv"/>
      <sheetName val="Gas_Trans"/>
      <sheetName val="Ele_Op"/>
      <sheetName val="summary"/>
      <sheetName val="financial"/>
    </sheetNames>
    <sheetDataSet>
      <sheetData sheetId="0" refreshError="1"/>
      <sheetData sheetId="1" refreshError="1"/>
      <sheetData sheetId="2">
        <row r="2">
          <cell r="C2">
            <v>8.5000000000000006E-2</v>
          </cell>
        </row>
      </sheetData>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sheetName val="Debt schedule"/>
      <sheetName val="Assumptions"/>
      <sheetName val="Summary"/>
      <sheetName val="D&amp;A"/>
      <sheetName val="DCF"/>
      <sheetName val="IRR"/>
      <sheetName val="Dummy"/>
      <sheetName val="ScenSum"/>
      <sheetName val="BS1"/>
      <sheetName val="BS2"/>
      <sheetName val="EBITDA Method"/>
      <sheetName val="TAX schedule"/>
      <sheetName val="Sheet1"/>
      <sheetName val="Sheet2"/>
      <sheetName val="BS"/>
      <sheetName val="Black Scholes"/>
      <sheetName val="Sales Assumptions"/>
      <sheetName val="Module4"/>
      <sheetName val="Module1"/>
      <sheetName val="Module2"/>
      <sheetName val="Income Statement"/>
      <sheetName val="Tables"/>
      <sheetName val="DualData"/>
      <sheetName val="Franchisee"/>
      <sheetName val="Uni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 Dollars"/>
      <sheetName val="Ad Dollars (2)"/>
      <sheetName val="Local Ad"/>
      <sheetName val="Political $'s"/>
      <sheetName val="Ad and GDP"/>
      <sheetName val="Ad and Ratings"/>
      <sheetName val="Ad and Promo"/>
      <sheetName val="Ad Budgets"/>
      <sheetName val="Upfront"/>
      <sheetName val="Primerank"/>
      <sheetName val="Ratings"/>
      <sheetName val="CableRatingsGraph"/>
      <sheetName val="seasoncharts"/>
      <sheetName val="Cable"/>
      <sheetName val="CablePenetration"/>
      <sheetName val="GrwthofCableAdvertising"/>
      <sheetName val="cblnets "/>
      <sheetName val="cblnetowners"/>
      <sheetName val="cblnetecon"/>
      <sheetName val="Cable and Local"/>
      <sheetName val="MSO's"/>
      <sheetName val="Commercials"/>
      <sheetName val="Station Sales"/>
      <sheetName val="Income State"/>
      <sheetName val="operatorfincls"/>
      <sheetName val="Network Profit"/>
      <sheetName val="Bcst Rights"/>
      <sheetName val="nflcities"/>
      <sheetName val="Network Program"/>
      <sheetName val="Hours by Daypar"/>
      <sheetName val="94 Primetime"/>
      <sheetName val="97 Primetime"/>
      <sheetName val="PropBrdcastRatings"/>
      <sheetName val="Ratings Chart"/>
      <sheetName val="ChrtProfitNetw"/>
      <sheetName val="YrlyNielsenRating"/>
      <sheetName val="PrimetimeProgGraph"/>
      <sheetName val="Syndication"/>
      <sheetName val="Stations"/>
      <sheetName val="Station Graph"/>
      <sheetName val="cpmindex "/>
      <sheetName val="environment"/>
      <sheetName val="telecomsum"/>
      <sheetName val="SynClearChrt"/>
      <sheetName val="FCCClearChrt"/>
      <sheetName val="FCCSYNratio"/>
      <sheetName val="NwtrkAffilBal"/>
      <sheetName val="videolaunch"/>
      <sheetName val="Viewership"/>
      <sheetName val="98 Primetime"/>
      <sheetName val="SpotTVRadioGraph"/>
      <sheetName val="AdvPie"/>
      <sheetName val="controlfactors"/>
      <sheetName val="capacity"/>
      <sheetName val="geobalance"/>
      <sheetName val="Discussion"/>
      <sheetName val="Debt schedule"/>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budg"/>
      <sheetName val="RPT02"/>
      <sheetName val="SO2RPT"/>
      <sheetName val="NOXRPT"/>
      <sheetName val="jbilaton02"/>
      <sheetName val="jbilatof02"/>
      <sheetName val="Annual Sales &amp; Load Forecast"/>
      <sheetName val="2001-2003susq1"/>
      <sheetName val="2001-2003susq2"/>
      <sheetName val="Gen Budg"/>
      <sheetName val="GB On Peak"/>
      <sheetName val="GB Off Peak"/>
      <sheetName val="Year 2001-11_20-Un2"/>
      <sheetName val="Year 2001-11_20-Un1"/>
      <sheetName val="Cost_SummarySheet"/>
      <sheetName val="RPT04"/>
      <sheetName val="Gen Budg 2002"/>
      <sheetName val="GB On Peak (2)"/>
      <sheetName val="GB Off Peak (2)"/>
      <sheetName val="2001-2005 budget"/>
      <sheetName val="PLR FERC worksheet"/>
      <sheetName val="Gen_SummarySheet"/>
      <sheetName val="GB Off Peak new"/>
      <sheetName val="Gen Budg new"/>
      <sheetName val="GB On Peak new"/>
      <sheetName val="Total MWHs-2002"/>
      <sheetName val="On-peak MWH"/>
      <sheetName val="Off-peak MWH"/>
      <sheetName val="Gen Budg 10_11"/>
      <sheetName val="GB On Peak 10_11"/>
      <sheetName val="GB Off Peak 10_11"/>
      <sheetName val="Bilat_Spot_Sales"/>
      <sheetName val="PJM Expected"/>
      <sheetName val="Bilat_Spot_Purch."/>
      <sheetName val="PJM"/>
      <sheetName val="Scheduled Load (with Losses)"/>
      <sheetName val="Detail"/>
      <sheetName val="Comp1"/>
      <sheetName val="Sheet2"/>
      <sheetName val="Sheet3"/>
      <sheetName val="Tables"/>
      <sheetName val="DualData"/>
      <sheetName val="Chart of Account"/>
      <sheetName val="log"/>
      <sheetName val="Sheet1"/>
      <sheetName val="F9_Hidden_Lists"/>
    </sheetNames>
    <sheetDataSet>
      <sheetData sheetId="0" refreshError="1">
        <row r="1">
          <cell r="A1" t="str">
            <v>BLUE = MANUAL ENTRY</v>
          </cell>
          <cell r="C1" t="str">
            <v xml:space="preserve"> </v>
          </cell>
          <cell r="F1" t="str">
            <v>SUMMARY SHEET</v>
          </cell>
          <cell r="O1" t="str">
            <v>FUELBUDG.XLS</v>
          </cell>
        </row>
        <row r="2">
          <cell r="F2" t="str">
            <v>TOTAL GENERATION</v>
          </cell>
          <cell r="L2" t="str">
            <v>CASE:2001 FORECAST</v>
          </cell>
          <cell r="P2" t="str">
            <v>1</v>
          </cell>
        </row>
        <row r="3">
          <cell r="F3" t="str">
            <v xml:space="preserve">                   </v>
          </cell>
          <cell r="L3">
            <v>36851</v>
          </cell>
          <cell r="M3" t="str">
            <v xml:space="preserve">    </v>
          </cell>
        </row>
        <row r="4">
          <cell r="F4" t="str">
            <v>(OUTPUT &amp; INTERCHANGE - MILLIONS OF KWH)</v>
          </cell>
        </row>
        <row r="6">
          <cell r="A6" t="str">
            <v>STEAM STATIONS</v>
          </cell>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 xml:space="preserve">  COAL-FIRED</v>
          </cell>
        </row>
        <row r="8">
          <cell r="A8" t="str">
            <v xml:space="preserve">    Brunner Island</v>
          </cell>
          <cell r="C8">
            <v>814</v>
          </cell>
          <cell r="D8">
            <v>770</v>
          </cell>
          <cell r="E8">
            <v>840</v>
          </cell>
          <cell r="F8">
            <v>540</v>
          </cell>
          <cell r="G8">
            <v>557</v>
          </cell>
          <cell r="H8">
            <v>764</v>
          </cell>
          <cell r="I8">
            <v>826</v>
          </cell>
          <cell r="J8">
            <v>830</v>
          </cell>
          <cell r="K8">
            <v>524.79999999999995</v>
          </cell>
          <cell r="L8">
            <v>523.19999999999993</v>
          </cell>
          <cell r="M8">
            <v>497.2</v>
          </cell>
          <cell r="N8">
            <v>747.7</v>
          </cell>
          <cell r="O8">
            <v>8234</v>
          </cell>
        </row>
        <row r="9">
          <cell r="A9" t="str">
            <v xml:space="preserve">    Martins Creek 1-2</v>
          </cell>
          <cell r="C9">
            <v>124</v>
          </cell>
          <cell r="D9">
            <v>117</v>
          </cell>
          <cell r="E9">
            <v>93</v>
          </cell>
          <cell r="F9">
            <v>98</v>
          </cell>
          <cell r="G9">
            <v>61.6</v>
          </cell>
          <cell r="H9">
            <v>88.2</v>
          </cell>
          <cell r="I9">
            <v>91.3</v>
          </cell>
          <cell r="J9">
            <v>98.7</v>
          </cell>
          <cell r="K9">
            <v>34.924999999999997</v>
          </cell>
          <cell r="L9">
            <v>134.1</v>
          </cell>
          <cell r="M9">
            <v>75.099999999999994</v>
          </cell>
          <cell r="N9">
            <v>94</v>
          </cell>
          <cell r="O9">
            <v>1110</v>
          </cell>
        </row>
        <row r="10">
          <cell r="A10" t="str">
            <v xml:space="preserve">    Sunbury</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 xml:space="preserve">    Holtwood</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 xml:space="preserve">    Keystone</v>
          </cell>
          <cell r="C12">
            <v>138</v>
          </cell>
          <cell r="D12">
            <v>128</v>
          </cell>
          <cell r="E12">
            <v>138</v>
          </cell>
          <cell r="F12">
            <v>114.7</v>
          </cell>
          <cell r="G12">
            <v>69</v>
          </cell>
          <cell r="H12">
            <v>132</v>
          </cell>
          <cell r="I12">
            <v>138</v>
          </cell>
          <cell r="J12">
            <v>138</v>
          </cell>
          <cell r="K12">
            <v>132</v>
          </cell>
          <cell r="L12">
            <v>138</v>
          </cell>
          <cell r="M12">
            <v>132</v>
          </cell>
          <cell r="N12">
            <v>138</v>
          </cell>
          <cell r="O12">
            <v>1536</v>
          </cell>
        </row>
        <row r="13">
          <cell r="A13" t="str">
            <v xml:space="preserve">    Conemaugh</v>
          </cell>
          <cell r="C13">
            <v>168.5</v>
          </cell>
          <cell r="D13">
            <v>157.80000000000001</v>
          </cell>
          <cell r="E13">
            <v>168.8</v>
          </cell>
          <cell r="F13">
            <v>163.19999999999999</v>
          </cell>
          <cell r="G13">
            <v>168.8</v>
          </cell>
          <cell r="H13">
            <v>163.19999999999999</v>
          </cell>
          <cell r="I13">
            <v>168.8</v>
          </cell>
          <cell r="J13">
            <v>168.8</v>
          </cell>
          <cell r="K13">
            <v>103.39999999999999</v>
          </cell>
          <cell r="L13">
            <v>84.4</v>
          </cell>
          <cell r="M13">
            <v>108.8</v>
          </cell>
          <cell r="N13">
            <v>148.9</v>
          </cell>
          <cell r="O13">
            <v>1773</v>
          </cell>
        </row>
        <row r="14">
          <cell r="A14" t="str">
            <v xml:space="preserve">    Montour</v>
          </cell>
          <cell r="C14">
            <v>816</v>
          </cell>
          <cell r="D14">
            <v>766.7</v>
          </cell>
          <cell r="E14">
            <v>689</v>
          </cell>
          <cell r="F14">
            <v>395</v>
          </cell>
          <cell r="G14">
            <v>496</v>
          </cell>
          <cell r="H14">
            <v>860</v>
          </cell>
          <cell r="I14">
            <v>937.6</v>
          </cell>
          <cell r="J14">
            <v>916.4</v>
          </cell>
          <cell r="K14">
            <v>773.2</v>
          </cell>
          <cell r="L14">
            <v>686</v>
          </cell>
          <cell r="M14">
            <v>673.75</v>
          </cell>
          <cell r="N14">
            <v>789.9</v>
          </cell>
          <cell r="O14">
            <v>8800</v>
          </cell>
        </row>
        <row r="15">
          <cell r="A15" t="str">
            <v xml:space="preserve">    TOTAL COAL-FIRED</v>
          </cell>
          <cell r="C15">
            <v>2060.5</v>
          </cell>
          <cell r="D15">
            <v>1939.5</v>
          </cell>
          <cell r="E15">
            <v>1928.8</v>
          </cell>
          <cell r="F15">
            <v>1310.9</v>
          </cell>
          <cell r="G15">
            <v>1352.4</v>
          </cell>
          <cell r="H15">
            <v>2007.4</v>
          </cell>
          <cell r="I15">
            <v>2161.6999999999998</v>
          </cell>
          <cell r="J15">
            <v>2151.9</v>
          </cell>
          <cell r="K15">
            <v>1568.3</v>
          </cell>
          <cell r="L15">
            <v>1565.7</v>
          </cell>
          <cell r="M15">
            <v>1486.8999999999999</v>
          </cell>
          <cell r="N15">
            <v>1918.5</v>
          </cell>
          <cell r="O15">
            <v>21453</v>
          </cell>
        </row>
        <row r="16">
          <cell r="A16" t="str">
            <v xml:space="preserve">    Martins Creek 3-4</v>
          </cell>
          <cell r="C16">
            <v>95.8</v>
          </cell>
          <cell r="D16">
            <v>95.8</v>
          </cell>
          <cell r="E16">
            <v>34.799999999999997</v>
          </cell>
          <cell r="F16">
            <v>23.8</v>
          </cell>
          <cell r="G16">
            <v>73.2</v>
          </cell>
          <cell r="H16">
            <v>250.2</v>
          </cell>
          <cell r="I16">
            <v>400.4</v>
          </cell>
          <cell r="J16">
            <v>400.4</v>
          </cell>
          <cell r="K16">
            <v>146.4</v>
          </cell>
          <cell r="L16">
            <v>32.299999999999997</v>
          </cell>
          <cell r="M16">
            <v>34.799999999999997</v>
          </cell>
          <cell r="N16">
            <v>80.599999999999994</v>
          </cell>
          <cell r="O16">
            <v>1669</v>
          </cell>
        </row>
        <row r="17">
          <cell r="A17" t="str">
            <v xml:space="preserve">      TOTAL FOSSIL STEAM</v>
          </cell>
          <cell r="C17">
            <v>2156.3000000000002</v>
          </cell>
          <cell r="D17">
            <v>2035.3</v>
          </cell>
          <cell r="E17">
            <v>1963.6</v>
          </cell>
          <cell r="F17">
            <v>1334.7</v>
          </cell>
          <cell r="G17">
            <v>1425.6000000000001</v>
          </cell>
          <cell r="H17">
            <v>2257.6</v>
          </cell>
          <cell r="I17">
            <v>2562.1</v>
          </cell>
          <cell r="J17">
            <v>2552.3000000000002</v>
          </cell>
          <cell r="K17">
            <v>1714.7</v>
          </cell>
          <cell r="L17">
            <v>1598</v>
          </cell>
          <cell r="M17">
            <v>1521.7</v>
          </cell>
          <cell r="N17">
            <v>1999.1</v>
          </cell>
          <cell r="O17">
            <v>23121</v>
          </cell>
        </row>
        <row r="19">
          <cell r="A19" t="str">
            <v xml:space="preserve">  NUCLEAR</v>
          </cell>
        </row>
        <row r="20">
          <cell r="A20" t="str">
            <v xml:space="preserve">    Susquehanna 1 (PL 90% Share)</v>
          </cell>
          <cell r="C20">
            <v>713.1</v>
          </cell>
          <cell r="D20">
            <v>644.1</v>
          </cell>
          <cell r="E20">
            <v>713.1</v>
          </cell>
          <cell r="F20">
            <v>690.1</v>
          </cell>
          <cell r="G20">
            <v>447.2</v>
          </cell>
          <cell r="H20">
            <v>690.1</v>
          </cell>
          <cell r="I20">
            <v>713.1</v>
          </cell>
          <cell r="J20">
            <v>713.1</v>
          </cell>
          <cell r="K20">
            <v>690.1</v>
          </cell>
          <cell r="L20">
            <v>713.1</v>
          </cell>
          <cell r="M20">
            <v>690.1</v>
          </cell>
          <cell r="N20">
            <v>713.1</v>
          </cell>
          <cell r="O20">
            <v>8130</v>
          </cell>
        </row>
        <row r="21">
          <cell r="A21" t="str">
            <v xml:space="preserve">    Susquehanna 2 (PL 90% Share)</v>
          </cell>
          <cell r="C21">
            <v>715</v>
          </cell>
          <cell r="D21">
            <v>636.79999999999995</v>
          </cell>
          <cell r="E21">
            <v>176.2</v>
          </cell>
          <cell r="F21">
            <v>41.4</v>
          </cell>
          <cell r="G21">
            <v>710.9</v>
          </cell>
          <cell r="H21">
            <v>698.8</v>
          </cell>
          <cell r="I21">
            <v>722.1</v>
          </cell>
          <cell r="J21">
            <v>722.1</v>
          </cell>
          <cell r="K21">
            <v>698.8</v>
          </cell>
          <cell r="L21">
            <v>722.1</v>
          </cell>
          <cell r="M21">
            <v>698.8</v>
          </cell>
          <cell r="N21">
            <v>722.1</v>
          </cell>
          <cell r="O21">
            <v>7265</v>
          </cell>
        </row>
        <row r="23">
          <cell r="A23" t="str">
            <v xml:space="preserve">    TOTAL NUCLEAR</v>
          </cell>
          <cell r="C23">
            <v>1428.1</v>
          </cell>
          <cell r="D23">
            <v>1280.9000000000001</v>
          </cell>
          <cell r="E23">
            <v>889.3</v>
          </cell>
          <cell r="F23">
            <v>731.5</v>
          </cell>
          <cell r="G23">
            <v>1158.0999999999999</v>
          </cell>
          <cell r="H23">
            <v>1388.9</v>
          </cell>
          <cell r="I23">
            <v>1435.2</v>
          </cell>
          <cell r="J23">
            <v>1435.2</v>
          </cell>
          <cell r="K23">
            <v>1388.9</v>
          </cell>
          <cell r="L23">
            <v>1435.2</v>
          </cell>
          <cell r="M23">
            <v>1388.9</v>
          </cell>
          <cell r="N23">
            <v>1435.2</v>
          </cell>
          <cell r="O23">
            <v>15395</v>
          </cell>
        </row>
        <row r="25">
          <cell r="A25" t="str">
            <v>COMBUSTION TURBINES</v>
          </cell>
          <cell r="C25">
            <v>0.5</v>
          </cell>
          <cell r="D25">
            <v>0.9</v>
          </cell>
          <cell r="E25">
            <v>0.1</v>
          </cell>
          <cell r="F25">
            <v>0.2</v>
          </cell>
          <cell r="G25">
            <v>0.5</v>
          </cell>
          <cell r="H25">
            <v>0.5</v>
          </cell>
          <cell r="I25">
            <v>5</v>
          </cell>
          <cell r="J25">
            <v>1.6</v>
          </cell>
          <cell r="K25">
            <v>2.4</v>
          </cell>
          <cell r="L25">
            <v>0.2</v>
          </cell>
          <cell r="M25">
            <v>0.2</v>
          </cell>
          <cell r="N25">
            <v>0.2</v>
          </cell>
          <cell r="O25">
            <v>12</v>
          </cell>
        </row>
        <row r="27">
          <cell r="A27" t="str">
            <v>DIESELS</v>
          </cell>
          <cell r="C27">
            <v>0.1</v>
          </cell>
          <cell r="D27">
            <v>0.1</v>
          </cell>
          <cell r="E27">
            <v>0.1</v>
          </cell>
          <cell r="F27">
            <v>0.1</v>
          </cell>
          <cell r="G27">
            <v>0.2</v>
          </cell>
          <cell r="H27">
            <v>0.2</v>
          </cell>
          <cell r="I27">
            <v>0.1</v>
          </cell>
          <cell r="J27">
            <v>0.1</v>
          </cell>
          <cell r="K27">
            <v>0.1</v>
          </cell>
          <cell r="L27">
            <v>0.1</v>
          </cell>
          <cell r="M27">
            <v>0.1</v>
          </cell>
          <cell r="N27">
            <v>0.1</v>
          </cell>
          <cell r="O27">
            <v>1</v>
          </cell>
        </row>
        <row r="29">
          <cell r="A29" t="str">
            <v>HYDRO STATIONS</v>
          </cell>
        </row>
        <row r="30">
          <cell r="A30" t="str">
            <v xml:space="preserve">  Holtwood</v>
          </cell>
          <cell r="C30">
            <v>53</v>
          </cell>
          <cell r="D30">
            <v>52</v>
          </cell>
          <cell r="E30">
            <v>70</v>
          </cell>
          <cell r="F30">
            <v>67</v>
          </cell>
          <cell r="G30">
            <v>65</v>
          </cell>
          <cell r="H30">
            <v>48</v>
          </cell>
          <cell r="I30">
            <v>36</v>
          </cell>
          <cell r="J30">
            <v>28</v>
          </cell>
          <cell r="K30">
            <v>25.3</v>
          </cell>
          <cell r="L30">
            <v>31</v>
          </cell>
          <cell r="M30">
            <v>45</v>
          </cell>
          <cell r="N30">
            <v>54</v>
          </cell>
          <cell r="O30">
            <v>574</v>
          </cell>
        </row>
        <row r="31">
          <cell r="A31" t="str">
            <v xml:space="preserve">  Wallenpaupack</v>
          </cell>
          <cell r="C31">
            <v>8.1999999999999993</v>
          </cell>
          <cell r="D31">
            <v>7.4</v>
          </cell>
          <cell r="E31">
            <v>7.3</v>
          </cell>
          <cell r="F31">
            <v>8.3000000000000007</v>
          </cell>
          <cell r="G31">
            <v>6.2</v>
          </cell>
          <cell r="H31">
            <v>6.7</v>
          </cell>
          <cell r="I31">
            <v>6.3</v>
          </cell>
          <cell r="J31">
            <v>5.7</v>
          </cell>
          <cell r="K31">
            <v>5.9</v>
          </cell>
          <cell r="L31">
            <v>5.0999999999999996</v>
          </cell>
          <cell r="M31">
            <v>4.7</v>
          </cell>
          <cell r="N31">
            <v>6.6</v>
          </cell>
          <cell r="O31">
            <v>78</v>
          </cell>
        </row>
        <row r="33">
          <cell r="A33" t="str">
            <v xml:space="preserve">  TOTAL HYDRO</v>
          </cell>
          <cell r="C33">
            <v>61.2</v>
          </cell>
          <cell r="D33">
            <v>59.4</v>
          </cell>
          <cell r="E33">
            <v>77.3</v>
          </cell>
          <cell r="F33">
            <v>75.3</v>
          </cell>
          <cell r="G33">
            <v>71.2</v>
          </cell>
          <cell r="H33">
            <v>54.7</v>
          </cell>
          <cell r="I33">
            <v>42.3</v>
          </cell>
          <cell r="J33">
            <v>33.700000000000003</v>
          </cell>
          <cell r="K33">
            <v>31.200000000000003</v>
          </cell>
          <cell r="L33">
            <v>36.1</v>
          </cell>
          <cell r="M33">
            <v>49.7</v>
          </cell>
          <cell r="N33">
            <v>60.6</v>
          </cell>
          <cell r="O33">
            <v>653</v>
          </cell>
        </row>
        <row r="35">
          <cell r="A35" t="str">
            <v xml:space="preserve">      TOTAL GENERATION</v>
          </cell>
          <cell r="C35">
            <v>3646.2</v>
          </cell>
          <cell r="D35">
            <v>3376.6</v>
          </cell>
          <cell r="E35">
            <v>2930.3999999999996</v>
          </cell>
          <cell r="F35">
            <v>2141.7999999999997</v>
          </cell>
          <cell r="G35">
            <v>2655.5999999999995</v>
          </cell>
          <cell r="H35">
            <v>3701.8999999999996</v>
          </cell>
          <cell r="I35">
            <v>4044.7000000000003</v>
          </cell>
          <cell r="J35">
            <v>4022.8999999999996</v>
          </cell>
          <cell r="K35">
            <v>3137.3</v>
          </cell>
          <cell r="L35">
            <v>3069.5999999999995</v>
          </cell>
          <cell r="M35">
            <v>2960.6</v>
          </cell>
          <cell r="N35">
            <v>3495.2</v>
          </cell>
          <cell r="O35">
            <v>39183</v>
          </cell>
        </row>
        <row r="37">
          <cell r="A37" t="str">
            <v>POWER PURCHASES</v>
          </cell>
        </row>
        <row r="38">
          <cell r="A38" t="str">
            <v xml:space="preserve">  Short-term - Other Utilities</v>
          </cell>
          <cell r="C38">
            <v>2677.4303711799671</v>
          </cell>
          <cell r="D38">
            <v>2156.8887812305543</v>
          </cell>
          <cell r="E38">
            <v>2825.6782031233347</v>
          </cell>
          <cell r="F38">
            <v>2659.7924305566653</v>
          </cell>
          <cell r="G38">
            <v>3160.3783543079885</v>
          </cell>
          <cell r="H38">
            <v>3948.8673394166985</v>
          </cell>
          <cell r="I38">
            <v>4831.6930868202444</v>
          </cell>
          <cell r="J38">
            <v>4679.7051982400199</v>
          </cell>
          <cell r="K38">
            <v>3348.0084327590603</v>
          </cell>
          <cell r="L38">
            <v>2547.4139125659799</v>
          </cell>
          <cell r="M38">
            <v>1966.3050553543999</v>
          </cell>
          <cell r="N38">
            <v>2837.4045029406398</v>
          </cell>
          <cell r="O38">
            <v>37640</v>
          </cell>
        </row>
        <row r="39">
          <cell r="A39" t="str">
            <v xml:space="preserve">  Non-utility Generation</v>
          </cell>
          <cell r="C39">
            <v>205.8</v>
          </cell>
          <cell r="D39">
            <v>229.3</v>
          </cell>
          <cell r="E39">
            <v>211.1</v>
          </cell>
          <cell r="F39">
            <v>204.3</v>
          </cell>
          <cell r="G39">
            <v>201.5</v>
          </cell>
          <cell r="H39">
            <v>233.6</v>
          </cell>
          <cell r="I39">
            <v>211.1</v>
          </cell>
          <cell r="J39">
            <v>200.2</v>
          </cell>
          <cell r="K39">
            <v>186.3</v>
          </cell>
          <cell r="L39">
            <v>201.7</v>
          </cell>
          <cell r="M39">
            <v>213.2</v>
          </cell>
          <cell r="N39">
            <v>239.2</v>
          </cell>
          <cell r="O39">
            <v>2537</v>
          </cell>
        </row>
        <row r="40">
          <cell r="A40" t="str">
            <v xml:space="preserve">  Safe Harbor</v>
          </cell>
          <cell r="C40">
            <v>31.4</v>
          </cell>
          <cell r="D40">
            <v>32.700000000000003</v>
          </cell>
          <cell r="E40">
            <v>57.5</v>
          </cell>
          <cell r="F40">
            <v>56.9</v>
          </cell>
          <cell r="G40">
            <v>41.8</v>
          </cell>
          <cell r="H40">
            <v>23.5</v>
          </cell>
          <cell r="I40">
            <v>15.6</v>
          </cell>
          <cell r="J40">
            <v>11.2</v>
          </cell>
          <cell r="K40">
            <v>10.3</v>
          </cell>
          <cell r="L40">
            <v>15.8</v>
          </cell>
          <cell r="M40">
            <v>25.4</v>
          </cell>
          <cell r="N40">
            <v>33.200000000000003</v>
          </cell>
          <cell r="O40">
            <v>355</v>
          </cell>
        </row>
        <row r="41">
          <cell r="A41" t="str">
            <v xml:space="preserve">  PJM Interchange</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 xml:space="preserve">  PASNY </v>
          </cell>
          <cell r="C42">
            <v>2.4</v>
          </cell>
          <cell r="D42">
            <v>2.4</v>
          </cell>
          <cell r="E42">
            <v>2.4</v>
          </cell>
          <cell r="F42">
            <v>2.4</v>
          </cell>
          <cell r="G42">
            <v>2.4</v>
          </cell>
          <cell r="H42">
            <v>2.4</v>
          </cell>
          <cell r="I42">
            <v>2.4</v>
          </cell>
          <cell r="J42">
            <v>2.4</v>
          </cell>
          <cell r="K42">
            <v>2.4</v>
          </cell>
          <cell r="L42">
            <v>2.4</v>
          </cell>
          <cell r="M42">
            <v>2.4</v>
          </cell>
          <cell r="N42">
            <v>2.4</v>
          </cell>
          <cell r="O42">
            <v>29</v>
          </cell>
        </row>
        <row r="43">
          <cell r="A43" t="str">
            <v xml:space="preserve">  Borderline</v>
          </cell>
          <cell r="C43">
            <v>0.1</v>
          </cell>
          <cell r="D43">
            <v>0.1</v>
          </cell>
          <cell r="E43">
            <v>0.1</v>
          </cell>
          <cell r="F43">
            <v>0.1</v>
          </cell>
          <cell r="G43">
            <v>0.1</v>
          </cell>
          <cell r="H43">
            <v>0.1</v>
          </cell>
          <cell r="I43">
            <v>0.1</v>
          </cell>
          <cell r="J43">
            <v>0.1</v>
          </cell>
          <cell r="K43">
            <v>0.1</v>
          </cell>
          <cell r="L43">
            <v>0.1</v>
          </cell>
          <cell r="M43">
            <v>0.1</v>
          </cell>
          <cell r="N43">
            <v>0.1</v>
          </cell>
          <cell r="O43">
            <v>1</v>
          </cell>
        </row>
        <row r="45">
          <cell r="A45" t="str">
            <v xml:space="preserve">    TOTAL POWER PURCHASES</v>
          </cell>
          <cell r="C45">
            <v>2917.1</v>
          </cell>
          <cell r="D45">
            <v>2421.4</v>
          </cell>
          <cell r="E45">
            <v>3096.7999999999997</v>
          </cell>
          <cell r="F45">
            <v>2923.5</v>
          </cell>
          <cell r="G45">
            <v>3406.2000000000003</v>
          </cell>
          <cell r="H45">
            <v>4208.5</v>
          </cell>
          <cell r="I45">
            <v>5060.8999999999996</v>
          </cell>
          <cell r="J45">
            <v>4893.5999999999995</v>
          </cell>
          <cell r="K45">
            <v>3547.1</v>
          </cell>
          <cell r="L45">
            <v>2767.4</v>
          </cell>
          <cell r="M45">
            <v>2207.4</v>
          </cell>
          <cell r="N45">
            <v>3112.3</v>
          </cell>
          <cell r="O45">
            <v>40562</v>
          </cell>
        </row>
        <row r="47">
          <cell r="A47" t="str">
            <v>TOTAL ENERGY AVAILABLE</v>
          </cell>
          <cell r="C47">
            <v>6563.2999999999993</v>
          </cell>
          <cell r="D47">
            <v>5798</v>
          </cell>
          <cell r="E47">
            <v>6027.1999999999989</v>
          </cell>
          <cell r="F47">
            <v>5065.2999999999993</v>
          </cell>
          <cell r="G47">
            <v>6061.7999999999993</v>
          </cell>
          <cell r="H47">
            <v>7910.4</v>
          </cell>
          <cell r="I47">
            <v>9105.6</v>
          </cell>
          <cell r="J47">
            <v>8916.5</v>
          </cell>
          <cell r="K47">
            <v>6684.4</v>
          </cell>
          <cell r="L47">
            <v>5837</v>
          </cell>
          <cell r="M47">
            <v>5168</v>
          </cell>
          <cell r="N47">
            <v>6607.5</v>
          </cell>
          <cell r="O47">
            <v>79745</v>
          </cell>
        </row>
        <row r="49">
          <cell r="A49" t="str">
            <v>NON-SYSTEM ENERGY SALES</v>
          </cell>
        </row>
        <row r="50">
          <cell r="A50" t="str">
            <v xml:space="preserve">  Sales to ACE </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  Sales to JCP&amp;L </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 xml:space="preserve">  Sales to BG&amp;E</v>
          </cell>
          <cell r="C52">
            <v>-92.7</v>
          </cell>
          <cell r="D52">
            <v>-83.1</v>
          </cell>
          <cell r="E52">
            <v>-57.7</v>
          </cell>
          <cell r="F52">
            <v>-47.4</v>
          </cell>
          <cell r="G52">
            <v>-75.099999999999994</v>
          </cell>
          <cell r="H52">
            <v>0</v>
          </cell>
          <cell r="I52">
            <v>0</v>
          </cell>
          <cell r="J52">
            <v>0</v>
          </cell>
          <cell r="K52">
            <v>0</v>
          </cell>
          <cell r="L52">
            <v>0</v>
          </cell>
          <cell r="M52">
            <v>0</v>
          </cell>
          <cell r="N52">
            <v>0</v>
          </cell>
          <cell r="O52">
            <v>-356</v>
          </cell>
        </row>
        <row r="53">
          <cell r="A53" t="str">
            <v xml:space="preserve">  Sales to JCP&amp;L</v>
          </cell>
          <cell r="C53">
            <v>-223.2</v>
          </cell>
          <cell r="D53">
            <v>-201.6</v>
          </cell>
          <cell r="E53">
            <v>-223.2</v>
          </cell>
          <cell r="F53">
            <v>-215.7</v>
          </cell>
          <cell r="G53">
            <v>-223.2</v>
          </cell>
          <cell r="H53">
            <v>-216</v>
          </cell>
          <cell r="I53">
            <v>-223.2</v>
          </cell>
          <cell r="J53">
            <v>-223.2</v>
          </cell>
          <cell r="K53">
            <v>-216</v>
          </cell>
          <cell r="L53">
            <v>-223.5</v>
          </cell>
          <cell r="M53">
            <v>-216</v>
          </cell>
          <cell r="N53">
            <v>-223.2</v>
          </cell>
          <cell r="O53">
            <v>-2628</v>
          </cell>
        </row>
        <row r="54">
          <cell r="A54" t="str">
            <v xml:space="preserve">  PJM Interchange </v>
          </cell>
          <cell r="C54">
            <v>-883.36962882003309</v>
          </cell>
          <cell r="D54">
            <v>-835.9112187694459</v>
          </cell>
          <cell r="E54">
            <v>-421.42179687666521</v>
          </cell>
          <cell r="F54">
            <v>-0.60756944333479623</v>
          </cell>
          <cell r="G54">
            <v>-507.32164569201177</v>
          </cell>
          <cell r="H54">
            <v>-1564.4326605833003</v>
          </cell>
          <cell r="I54">
            <v>-1618.9069131797551</v>
          </cell>
          <cell r="J54">
            <v>-1625.99480175998</v>
          </cell>
          <cell r="K54">
            <v>-1005.9915672409397</v>
          </cell>
          <cell r="L54">
            <v>-855.98608743401974</v>
          </cell>
          <cell r="M54">
            <v>-677.09494464560021</v>
          </cell>
          <cell r="N54">
            <v>-844.79549705936051</v>
          </cell>
          <cell r="O54">
            <v>-10842</v>
          </cell>
        </row>
        <row r="55">
          <cell r="A55" t="str">
            <v xml:space="preserve">  Additional Gen Avail. For Sale</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 xml:space="preserve">  Sales to Other</v>
          </cell>
          <cell r="C56">
            <v>-2777.4303711799671</v>
          </cell>
          <cell r="D56">
            <v>-2256.8887812305543</v>
          </cell>
          <cell r="E56">
            <v>-2925.6782031233347</v>
          </cell>
          <cell r="F56">
            <v>-2759.7924305566653</v>
          </cell>
          <cell r="G56">
            <v>-3260.3783543079885</v>
          </cell>
          <cell r="H56">
            <v>-4048.867339416699</v>
          </cell>
          <cell r="I56">
            <v>-4931.6930868202444</v>
          </cell>
          <cell r="J56">
            <v>-4779.7051982400199</v>
          </cell>
          <cell r="K56">
            <v>-3448.0084327590603</v>
          </cell>
          <cell r="L56">
            <v>-2647.4139125659799</v>
          </cell>
          <cell r="M56">
            <v>-2066.3050553543999</v>
          </cell>
          <cell r="N56">
            <v>-2937.4045029406398</v>
          </cell>
          <cell r="O56">
            <v>-38840</v>
          </cell>
        </row>
        <row r="57">
          <cell r="A57" t="str">
            <v>PUC CUST. NON-SYSTEM ENERGY SALES</v>
          </cell>
          <cell r="C57">
            <v>-3976.7000000000003</v>
          </cell>
          <cell r="D57">
            <v>-3377.5</v>
          </cell>
          <cell r="E57">
            <v>-3628</v>
          </cell>
          <cell r="F57">
            <v>-3023.5</v>
          </cell>
          <cell r="G57">
            <v>-4066</v>
          </cell>
          <cell r="H57">
            <v>-5829.2999999999993</v>
          </cell>
          <cell r="I57">
            <v>-6773.7999999999993</v>
          </cell>
          <cell r="J57">
            <v>-6628.9</v>
          </cell>
          <cell r="K57">
            <v>-4670</v>
          </cell>
          <cell r="L57">
            <v>-3726.8999999999996</v>
          </cell>
          <cell r="M57">
            <v>-2959.4</v>
          </cell>
          <cell r="N57">
            <v>-4005.4000000000005</v>
          </cell>
          <cell r="O57">
            <v>-52665</v>
          </cell>
        </row>
        <row r="59">
          <cell r="A59" t="str">
            <v>The low system output estimate is due to excluding Energy Plus acquired load.</v>
          </cell>
        </row>
        <row r="60">
          <cell r="A60" t="str">
            <v xml:space="preserve">SYSTEM OUTPUT (incl UGI supply)      </v>
          </cell>
          <cell r="C60">
            <v>2586.6</v>
          </cell>
          <cell r="D60">
            <v>2420.5</v>
          </cell>
          <cell r="E60">
            <v>2399.1999999999998</v>
          </cell>
          <cell r="F60">
            <v>2041.8</v>
          </cell>
          <cell r="G60">
            <v>1995.8</v>
          </cell>
          <cell r="H60">
            <v>2081.1</v>
          </cell>
          <cell r="I60">
            <v>2331.8000000000002</v>
          </cell>
          <cell r="J60">
            <v>2287.6</v>
          </cell>
          <cell r="K60">
            <v>2014.4</v>
          </cell>
          <cell r="L60">
            <v>2110.1</v>
          </cell>
          <cell r="M60">
            <v>2208.6</v>
          </cell>
          <cell r="N60">
            <v>2602.1</v>
          </cell>
          <cell r="O60">
            <v>27080</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row>
        <row r="62">
          <cell r="F62" t="str">
            <v xml:space="preserve">                   PP&amp;L UNIT GENERATION </v>
          </cell>
          <cell r="L62" t="str">
            <v>CASE:2001 FORECAST</v>
          </cell>
          <cell r="P62" t="str">
            <v>2</v>
          </cell>
        </row>
        <row r="63">
          <cell r="F63" t="str">
            <v xml:space="preserve">                 </v>
          </cell>
          <cell r="L63">
            <v>36851</v>
          </cell>
        </row>
        <row r="64">
          <cell r="F64" t="str">
            <v xml:space="preserve">                                  (Millions of KWH)</v>
          </cell>
        </row>
        <row r="66">
          <cell r="A66" t="str">
            <v>PP&amp;L TOTAL GENERATION</v>
          </cell>
          <cell r="C66" t="str">
            <v>JANUARY</v>
          </cell>
          <cell r="D66" t="str">
            <v>FEBRUARY</v>
          </cell>
          <cell r="E66" t="str">
            <v>MARCH</v>
          </cell>
          <cell r="F66" t="str">
            <v>APRIL</v>
          </cell>
          <cell r="G66" t="str">
            <v>MAY</v>
          </cell>
          <cell r="H66" t="str">
            <v>JUNE</v>
          </cell>
          <cell r="I66" t="str">
            <v>JULY</v>
          </cell>
          <cell r="J66" t="str">
            <v>AUGUST</v>
          </cell>
          <cell r="K66" t="str">
            <v>SEPTEMBER</v>
          </cell>
          <cell r="L66" t="str">
            <v>OCTOBER</v>
          </cell>
          <cell r="M66" t="str">
            <v>NOVEMBER</v>
          </cell>
          <cell r="N66" t="str">
            <v>DECEMBER</v>
          </cell>
          <cell r="O66" t="str">
            <v>TOTAL</v>
          </cell>
        </row>
        <row r="68">
          <cell r="A68" t="str">
            <v xml:space="preserve">    Brunner Is. #1</v>
          </cell>
          <cell r="C68">
            <v>185</v>
          </cell>
          <cell r="D68">
            <v>170</v>
          </cell>
          <cell r="E68">
            <v>180</v>
          </cell>
          <cell r="F68">
            <v>160</v>
          </cell>
          <cell r="G68">
            <v>128</v>
          </cell>
          <cell r="H68">
            <v>168</v>
          </cell>
          <cell r="I68">
            <v>185</v>
          </cell>
          <cell r="J68">
            <v>190</v>
          </cell>
          <cell r="K68">
            <v>156</v>
          </cell>
          <cell r="L68">
            <v>181.7</v>
          </cell>
          <cell r="M68">
            <v>97.3</v>
          </cell>
          <cell r="N68">
            <v>164.9</v>
          </cell>
          <cell r="O68">
            <v>1966</v>
          </cell>
        </row>
        <row r="69">
          <cell r="A69" t="str">
            <v xml:space="preserve">    Brunner Is. #2</v>
          </cell>
          <cell r="C69">
            <v>219</v>
          </cell>
          <cell r="D69">
            <v>200</v>
          </cell>
          <cell r="E69">
            <v>200</v>
          </cell>
          <cell r="F69">
            <v>170</v>
          </cell>
          <cell r="G69">
            <v>119</v>
          </cell>
          <cell r="H69">
            <v>186</v>
          </cell>
          <cell r="I69">
            <v>211</v>
          </cell>
          <cell r="J69">
            <v>220</v>
          </cell>
          <cell r="K69">
            <v>38.799999999999997</v>
          </cell>
          <cell r="L69">
            <v>17.100000000000001</v>
          </cell>
          <cell r="M69">
            <v>162.6</v>
          </cell>
          <cell r="N69">
            <v>191.7</v>
          </cell>
          <cell r="O69">
            <v>1935</v>
          </cell>
        </row>
        <row r="70">
          <cell r="A70" t="str">
            <v xml:space="preserve">    Brunner Is. #3</v>
          </cell>
          <cell r="C70">
            <v>410</v>
          </cell>
          <cell r="D70">
            <v>400</v>
          </cell>
          <cell r="E70">
            <v>460</v>
          </cell>
          <cell r="F70">
            <v>210</v>
          </cell>
          <cell r="G70">
            <v>310</v>
          </cell>
          <cell r="H70">
            <v>410</v>
          </cell>
          <cell r="I70">
            <v>430</v>
          </cell>
          <cell r="J70">
            <v>420</v>
          </cell>
          <cell r="K70">
            <v>330</v>
          </cell>
          <cell r="L70">
            <v>324.39999999999998</v>
          </cell>
          <cell r="M70">
            <v>237.3</v>
          </cell>
          <cell r="N70">
            <v>391.1</v>
          </cell>
          <cell r="O70">
            <v>4333</v>
          </cell>
        </row>
        <row r="72">
          <cell r="A72" t="str">
            <v xml:space="preserve">        TOTAL</v>
          </cell>
          <cell r="C72">
            <v>814</v>
          </cell>
          <cell r="D72">
            <v>770</v>
          </cell>
          <cell r="E72">
            <v>840</v>
          </cell>
          <cell r="F72">
            <v>540</v>
          </cell>
          <cell r="G72">
            <v>557</v>
          </cell>
          <cell r="H72">
            <v>764</v>
          </cell>
          <cell r="I72">
            <v>826</v>
          </cell>
          <cell r="J72">
            <v>830</v>
          </cell>
          <cell r="K72">
            <v>524.79999999999995</v>
          </cell>
          <cell r="L72">
            <v>523.19999999999993</v>
          </cell>
          <cell r="M72">
            <v>497.2</v>
          </cell>
          <cell r="N72">
            <v>747.7</v>
          </cell>
          <cell r="O72">
            <v>8234</v>
          </cell>
        </row>
        <row r="74">
          <cell r="A74" t="str">
            <v xml:space="preserve">    Martins Creek #1</v>
          </cell>
          <cell r="C74">
            <v>399.8</v>
          </cell>
          <cell r="D74">
            <v>381.7</v>
          </cell>
          <cell r="E74">
            <v>385</v>
          </cell>
          <cell r="F74">
            <v>0</v>
          </cell>
          <cell r="G74">
            <v>121</v>
          </cell>
          <cell r="H74">
            <v>430</v>
          </cell>
          <cell r="I74">
            <v>466.8</v>
          </cell>
          <cell r="J74">
            <v>456.8</v>
          </cell>
          <cell r="K74">
            <v>385.3</v>
          </cell>
          <cell r="L74">
            <v>388</v>
          </cell>
          <cell r="M74">
            <v>288.8</v>
          </cell>
          <cell r="N74">
            <v>385.4</v>
          </cell>
          <cell r="O74">
            <v>4089</v>
          </cell>
        </row>
        <row r="75">
          <cell r="A75" t="str">
            <v xml:space="preserve">    Martins Creek #2</v>
          </cell>
          <cell r="C75">
            <v>416.2</v>
          </cell>
          <cell r="D75">
            <v>385</v>
          </cell>
          <cell r="E75">
            <v>304</v>
          </cell>
          <cell r="F75">
            <v>395</v>
          </cell>
          <cell r="G75">
            <v>375</v>
          </cell>
          <cell r="H75">
            <v>430</v>
          </cell>
          <cell r="I75">
            <v>470.8</v>
          </cell>
          <cell r="J75">
            <v>459.6</v>
          </cell>
          <cell r="K75">
            <v>387.9</v>
          </cell>
          <cell r="L75">
            <v>298</v>
          </cell>
          <cell r="M75">
            <v>385</v>
          </cell>
          <cell r="N75">
            <v>404.5</v>
          </cell>
          <cell r="O75">
            <v>4711</v>
          </cell>
        </row>
        <row r="77">
          <cell r="A77" t="str">
            <v xml:space="preserve">        TOTAL</v>
          </cell>
          <cell r="C77">
            <v>124</v>
          </cell>
          <cell r="D77">
            <v>117</v>
          </cell>
          <cell r="E77">
            <v>93</v>
          </cell>
          <cell r="F77">
            <v>98</v>
          </cell>
          <cell r="G77">
            <v>61.6</v>
          </cell>
          <cell r="H77">
            <v>88.2</v>
          </cell>
          <cell r="I77">
            <v>91.3</v>
          </cell>
          <cell r="J77">
            <v>98.7</v>
          </cell>
          <cell r="K77">
            <v>34.924999999999997</v>
          </cell>
          <cell r="L77">
            <v>134.1</v>
          </cell>
          <cell r="M77">
            <v>75.099999999999994</v>
          </cell>
          <cell r="N77">
            <v>94</v>
          </cell>
          <cell r="O77">
            <v>8800</v>
          </cell>
        </row>
        <row r="79">
          <cell r="A79" t="str">
            <v xml:space="preserve">    Sunbury #1-2</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 xml:space="preserve">    Sunbury #3</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    Sunbury #4</v>
          </cell>
          <cell r="C81">
            <v>0</v>
          </cell>
          <cell r="D81">
            <v>0</v>
          </cell>
          <cell r="E81">
            <v>0</v>
          </cell>
          <cell r="F81">
            <v>0</v>
          </cell>
          <cell r="G81">
            <v>0</v>
          </cell>
          <cell r="H81">
            <v>0</v>
          </cell>
          <cell r="I81">
            <v>0</v>
          </cell>
          <cell r="J81">
            <v>0</v>
          </cell>
          <cell r="K81">
            <v>0</v>
          </cell>
          <cell r="L81">
            <v>0</v>
          </cell>
          <cell r="M81">
            <v>0</v>
          </cell>
          <cell r="N81">
            <v>0</v>
          </cell>
          <cell r="O81">
            <v>0</v>
          </cell>
        </row>
        <row r="83">
          <cell r="A83" t="str">
            <v xml:space="preserve">        TOTAL</v>
          </cell>
          <cell r="C83">
            <v>0</v>
          </cell>
          <cell r="D83">
            <v>0</v>
          </cell>
          <cell r="E83">
            <v>0</v>
          </cell>
          <cell r="F83">
            <v>0</v>
          </cell>
          <cell r="G83">
            <v>0</v>
          </cell>
          <cell r="H83">
            <v>0</v>
          </cell>
          <cell r="I83">
            <v>0</v>
          </cell>
          <cell r="J83">
            <v>0</v>
          </cell>
          <cell r="K83">
            <v>0</v>
          </cell>
          <cell r="L83">
            <v>0</v>
          </cell>
          <cell r="M83">
            <v>0</v>
          </cell>
          <cell r="N83">
            <v>0</v>
          </cell>
          <cell r="O83">
            <v>0</v>
          </cell>
        </row>
        <row r="85">
          <cell r="A85" t="str">
            <v xml:space="preserve">    Holtwood #17</v>
          </cell>
          <cell r="C85">
            <v>0</v>
          </cell>
          <cell r="D85">
            <v>0</v>
          </cell>
          <cell r="E85">
            <v>0</v>
          </cell>
          <cell r="F85">
            <v>0</v>
          </cell>
          <cell r="G85">
            <v>0</v>
          </cell>
          <cell r="H85">
            <v>0</v>
          </cell>
          <cell r="I85">
            <v>0</v>
          </cell>
          <cell r="J85">
            <v>0</v>
          </cell>
          <cell r="K85">
            <v>0</v>
          </cell>
          <cell r="L85">
            <v>0</v>
          </cell>
          <cell r="M85">
            <v>0</v>
          </cell>
          <cell r="N85">
            <v>0</v>
          </cell>
          <cell r="O85">
            <v>0</v>
          </cell>
        </row>
        <row r="87">
          <cell r="A87" t="str">
            <v xml:space="preserve">    Keystone #1 (PL Share)</v>
          </cell>
          <cell r="C87">
            <v>69</v>
          </cell>
          <cell r="D87">
            <v>64</v>
          </cell>
          <cell r="E87">
            <v>69</v>
          </cell>
          <cell r="F87">
            <v>66</v>
          </cell>
          <cell r="G87">
            <v>69</v>
          </cell>
          <cell r="H87">
            <v>66</v>
          </cell>
          <cell r="I87">
            <v>69</v>
          </cell>
          <cell r="J87">
            <v>69</v>
          </cell>
          <cell r="K87">
            <v>66</v>
          </cell>
          <cell r="L87">
            <v>69</v>
          </cell>
          <cell r="M87">
            <v>66</v>
          </cell>
          <cell r="N87">
            <v>69</v>
          </cell>
          <cell r="O87">
            <v>811</v>
          </cell>
        </row>
        <row r="88">
          <cell r="A88" t="str">
            <v xml:space="preserve">    Keystone #2 (PL Share)</v>
          </cell>
          <cell r="C88">
            <v>69</v>
          </cell>
          <cell r="D88">
            <v>64</v>
          </cell>
          <cell r="E88">
            <v>69</v>
          </cell>
          <cell r="F88">
            <v>48.7</v>
          </cell>
          <cell r="G88">
            <v>0</v>
          </cell>
          <cell r="H88">
            <v>66</v>
          </cell>
          <cell r="I88">
            <v>69</v>
          </cell>
          <cell r="J88">
            <v>69</v>
          </cell>
          <cell r="K88">
            <v>66</v>
          </cell>
          <cell r="L88">
            <v>69</v>
          </cell>
          <cell r="M88">
            <v>66</v>
          </cell>
          <cell r="N88">
            <v>69</v>
          </cell>
          <cell r="O88">
            <v>725</v>
          </cell>
        </row>
        <row r="90">
          <cell r="A90" t="str">
            <v xml:space="preserve">        TOTAL</v>
          </cell>
          <cell r="C90">
            <v>138</v>
          </cell>
          <cell r="D90">
            <v>128</v>
          </cell>
          <cell r="E90">
            <v>138</v>
          </cell>
          <cell r="F90">
            <v>114.7</v>
          </cell>
          <cell r="G90">
            <v>69</v>
          </cell>
          <cell r="H90">
            <v>132</v>
          </cell>
          <cell r="I90">
            <v>138</v>
          </cell>
          <cell r="J90">
            <v>138</v>
          </cell>
          <cell r="K90">
            <v>132</v>
          </cell>
          <cell r="L90">
            <v>138</v>
          </cell>
          <cell r="M90">
            <v>132</v>
          </cell>
          <cell r="N90">
            <v>138</v>
          </cell>
          <cell r="O90">
            <v>1536</v>
          </cell>
        </row>
        <row r="92">
          <cell r="A92" t="str">
            <v xml:space="preserve">    Conemaugh #1 (PL Share)</v>
          </cell>
          <cell r="C92">
            <v>84.4</v>
          </cell>
          <cell r="D92">
            <v>78.900000000000006</v>
          </cell>
          <cell r="E92">
            <v>84.4</v>
          </cell>
          <cell r="F92">
            <v>81.599999999999994</v>
          </cell>
          <cell r="G92">
            <v>84.4</v>
          </cell>
          <cell r="H92">
            <v>81.599999999999994</v>
          </cell>
          <cell r="I92">
            <v>84.4</v>
          </cell>
          <cell r="J92">
            <v>84.4</v>
          </cell>
          <cell r="K92">
            <v>21.8</v>
          </cell>
          <cell r="L92">
            <v>0</v>
          </cell>
          <cell r="M92">
            <v>27.2</v>
          </cell>
          <cell r="N92">
            <v>84.4</v>
          </cell>
          <cell r="O92">
            <v>798</v>
          </cell>
        </row>
        <row r="93">
          <cell r="A93" t="str">
            <v xml:space="preserve">    Conemaugh #2 (PL Share)</v>
          </cell>
          <cell r="C93">
            <v>84.1</v>
          </cell>
          <cell r="D93">
            <v>78.900000000000006</v>
          </cell>
          <cell r="E93">
            <v>84.4</v>
          </cell>
          <cell r="F93">
            <v>81.599999999999994</v>
          </cell>
          <cell r="G93">
            <v>84.4</v>
          </cell>
          <cell r="H93">
            <v>81.599999999999994</v>
          </cell>
          <cell r="I93">
            <v>84.4</v>
          </cell>
          <cell r="J93">
            <v>84.4</v>
          </cell>
          <cell r="K93">
            <v>81.599999999999994</v>
          </cell>
          <cell r="L93">
            <v>84.4</v>
          </cell>
          <cell r="M93">
            <v>81.599999999999994</v>
          </cell>
          <cell r="N93">
            <v>64.5</v>
          </cell>
          <cell r="O93">
            <v>976</v>
          </cell>
        </row>
        <row r="95">
          <cell r="A95" t="str">
            <v xml:space="preserve">        TOTAL</v>
          </cell>
          <cell r="C95">
            <v>168.5</v>
          </cell>
          <cell r="D95">
            <v>157.80000000000001</v>
          </cell>
          <cell r="E95">
            <v>168.8</v>
          </cell>
          <cell r="F95">
            <v>163.19999999999999</v>
          </cell>
          <cell r="G95">
            <v>168.8</v>
          </cell>
          <cell r="H95">
            <v>163.19999999999999</v>
          </cell>
          <cell r="I95">
            <v>168.8</v>
          </cell>
          <cell r="J95">
            <v>168.8</v>
          </cell>
          <cell r="K95">
            <v>103.39999999999999</v>
          </cell>
          <cell r="L95">
            <v>84.4</v>
          </cell>
          <cell r="M95">
            <v>108.8</v>
          </cell>
          <cell r="N95">
            <v>148.9</v>
          </cell>
          <cell r="O95">
            <v>1774</v>
          </cell>
        </row>
        <row r="97">
          <cell r="A97" t="str">
            <v xml:space="preserve">    Montour #1</v>
          </cell>
          <cell r="C97">
            <v>399.8</v>
          </cell>
          <cell r="D97">
            <v>381.7</v>
          </cell>
          <cell r="E97">
            <v>385</v>
          </cell>
          <cell r="F97">
            <v>0</v>
          </cell>
          <cell r="G97">
            <v>121</v>
          </cell>
          <cell r="H97">
            <v>430</v>
          </cell>
          <cell r="I97">
            <v>466.8</v>
          </cell>
          <cell r="J97">
            <v>456.8</v>
          </cell>
          <cell r="K97">
            <v>385.3</v>
          </cell>
          <cell r="L97">
            <v>388</v>
          </cell>
          <cell r="M97">
            <v>288.8</v>
          </cell>
          <cell r="N97">
            <v>385.4</v>
          </cell>
          <cell r="O97">
            <v>4089</v>
          </cell>
        </row>
        <row r="98">
          <cell r="A98" t="str">
            <v xml:space="preserve">    Montour #2</v>
          </cell>
          <cell r="C98">
            <v>416.2</v>
          </cell>
          <cell r="D98">
            <v>385</v>
          </cell>
          <cell r="E98">
            <v>304</v>
          </cell>
          <cell r="F98">
            <v>395</v>
          </cell>
          <cell r="G98">
            <v>375</v>
          </cell>
          <cell r="H98">
            <v>430</v>
          </cell>
          <cell r="I98">
            <v>470.8</v>
          </cell>
          <cell r="J98">
            <v>459.6</v>
          </cell>
          <cell r="K98">
            <v>387.9</v>
          </cell>
          <cell r="L98">
            <v>298</v>
          </cell>
          <cell r="M98">
            <v>385</v>
          </cell>
          <cell r="N98">
            <v>404.5</v>
          </cell>
          <cell r="O98">
            <v>4711</v>
          </cell>
        </row>
        <row r="100">
          <cell r="A100" t="str">
            <v xml:space="preserve">        TOTAL</v>
          </cell>
          <cell r="C100">
            <v>816</v>
          </cell>
          <cell r="D100">
            <v>766.7</v>
          </cell>
          <cell r="E100">
            <v>689</v>
          </cell>
          <cell r="F100">
            <v>395</v>
          </cell>
          <cell r="G100">
            <v>496</v>
          </cell>
          <cell r="H100">
            <v>860</v>
          </cell>
          <cell r="I100">
            <v>937.6</v>
          </cell>
          <cell r="J100">
            <v>916.40000000000009</v>
          </cell>
          <cell r="K100">
            <v>773.2</v>
          </cell>
          <cell r="L100">
            <v>686</v>
          </cell>
          <cell r="M100">
            <v>673.8</v>
          </cell>
          <cell r="N100">
            <v>789.9</v>
          </cell>
          <cell r="O100">
            <v>8800</v>
          </cell>
        </row>
        <row r="101">
          <cell r="C101" t="str">
            <v xml:space="preserve"> =========</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row>
        <row r="102">
          <cell r="A102" t="str">
            <v xml:space="preserve"> TOTAL COAL FIRED</v>
          </cell>
          <cell r="C102">
            <v>2060.5</v>
          </cell>
          <cell r="D102">
            <v>1939.5</v>
          </cell>
          <cell r="E102">
            <v>1928.8</v>
          </cell>
          <cell r="F102">
            <v>1310.9</v>
          </cell>
          <cell r="G102">
            <v>1352.4</v>
          </cell>
          <cell r="H102">
            <v>2007.4</v>
          </cell>
          <cell r="I102">
            <v>2161.6999999999998</v>
          </cell>
          <cell r="J102">
            <v>2151.9</v>
          </cell>
          <cell r="K102">
            <v>1568.3</v>
          </cell>
          <cell r="L102">
            <v>1565.7</v>
          </cell>
          <cell r="M102">
            <v>1486.8999999999999</v>
          </cell>
          <cell r="N102">
            <v>1918.5</v>
          </cell>
          <cell r="O102">
            <v>29144</v>
          </cell>
        </row>
        <row r="104">
          <cell r="A104" t="str">
            <v xml:space="preserve">    Martins Creek #3</v>
          </cell>
          <cell r="C104">
            <v>47.9</v>
          </cell>
          <cell r="D104">
            <v>47.9</v>
          </cell>
          <cell r="E104">
            <v>17.399999999999999</v>
          </cell>
          <cell r="F104">
            <v>11.9</v>
          </cell>
          <cell r="G104">
            <v>36.6</v>
          </cell>
          <cell r="H104">
            <v>125.1</v>
          </cell>
          <cell r="I104">
            <v>200.2</v>
          </cell>
          <cell r="J104">
            <v>200.2</v>
          </cell>
          <cell r="K104">
            <v>73.2</v>
          </cell>
          <cell r="L104">
            <v>0</v>
          </cell>
          <cell r="M104">
            <v>17.399999999999999</v>
          </cell>
          <cell r="N104">
            <v>40.299999999999997</v>
          </cell>
          <cell r="O104">
            <v>818</v>
          </cell>
        </row>
        <row r="105">
          <cell r="A105" t="str">
            <v xml:space="preserve">    Martins Creek #4</v>
          </cell>
          <cell r="C105">
            <v>47.9</v>
          </cell>
          <cell r="D105">
            <v>47.9</v>
          </cell>
          <cell r="E105">
            <v>17.399999999999999</v>
          </cell>
          <cell r="F105">
            <v>11.9</v>
          </cell>
          <cell r="G105">
            <v>36.6</v>
          </cell>
          <cell r="H105">
            <v>125.1</v>
          </cell>
          <cell r="I105">
            <v>200.2</v>
          </cell>
          <cell r="J105">
            <v>200.2</v>
          </cell>
          <cell r="K105">
            <v>73.2</v>
          </cell>
          <cell r="L105">
            <v>32.299999999999997</v>
          </cell>
          <cell r="M105">
            <v>17.399999999999999</v>
          </cell>
          <cell r="N105">
            <v>40.299999999999997</v>
          </cell>
          <cell r="O105">
            <v>850</v>
          </cell>
        </row>
        <row r="107">
          <cell r="A107" t="str">
            <v xml:space="preserve"> TOTAL HEAVY OIL FIRED</v>
          </cell>
          <cell r="C107">
            <v>95.8</v>
          </cell>
          <cell r="D107">
            <v>95.8</v>
          </cell>
          <cell r="E107">
            <v>34.799999999999997</v>
          </cell>
          <cell r="F107">
            <v>23.8</v>
          </cell>
          <cell r="G107">
            <v>73.2</v>
          </cell>
          <cell r="H107">
            <v>250.2</v>
          </cell>
          <cell r="I107">
            <v>400.4</v>
          </cell>
          <cell r="J107">
            <v>400.4</v>
          </cell>
          <cell r="K107">
            <v>146.4</v>
          </cell>
          <cell r="L107">
            <v>32.299999999999997</v>
          </cell>
          <cell r="M107">
            <v>34.799999999999997</v>
          </cell>
          <cell r="N107">
            <v>80.599999999999994</v>
          </cell>
          <cell r="O107">
            <v>1668</v>
          </cell>
        </row>
        <row r="109">
          <cell r="A109" t="str">
            <v xml:space="preserve">    Susquehanna #1 (PL 90% Share)</v>
          </cell>
          <cell r="C109">
            <v>713.1</v>
          </cell>
          <cell r="D109">
            <v>644.1</v>
          </cell>
          <cell r="E109">
            <v>713.1</v>
          </cell>
          <cell r="F109">
            <v>690.1</v>
          </cell>
          <cell r="G109">
            <v>447.2</v>
          </cell>
          <cell r="H109">
            <v>690.1</v>
          </cell>
          <cell r="I109">
            <v>713.1</v>
          </cell>
          <cell r="J109">
            <v>713.1</v>
          </cell>
          <cell r="K109">
            <v>690.1</v>
          </cell>
          <cell r="L109">
            <v>713.1</v>
          </cell>
          <cell r="M109">
            <v>690.1</v>
          </cell>
          <cell r="N109">
            <v>713.1</v>
          </cell>
          <cell r="O109">
            <v>8130</v>
          </cell>
        </row>
        <row r="110">
          <cell r="A110" t="str">
            <v xml:space="preserve">    Susquehanna #2 (PL 90% Share)</v>
          </cell>
          <cell r="C110">
            <v>715</v>
          </cell>
          <cell r="D110">
            <v>636.79999999999995</v>
          </cell>
          <cell r="E110">
            <v>176.2</v>
          </cell>
          <cell r="F110">
            <v>41.4</v>
          </cell>
          <cell r="G110">
            <v>710.9</v>
          </cell>
          <cell r="H110">
            <v>698.8</v>
          </cell>
          <cell r="I110">
            <v>722.1</v>
          </cell>
          <cell r="J110">
            <v>722.1</v>
          </cell>
          <cell r="K110">
            <v>698.8</v>
          </cell>
          <cell r="L110">
            <v>722.1</v>
          </cell>
          <cell r="M110">
            <v>698.8</v>
          </cell>
          <cell r="N110">
            <v>722.1</v>
          </cell>
          <cell r="O110">
            <v>7265</v>
          </cell>
        </row>
        <row r="112">
          <cell r="A112" t="str">
            <v xml:space="preserve"> TOTAL PL SHARE NUCLEAR</v>
          </cell>
          <cell r="C112">
            <v>1428.1</v>
          </cell>
          <cell r="D112">
            <v>1280.9000000000001</v>
          </cell>
          <cell r="E112">
            <v>889.3</v>
          </cell>
          <cell r="F112">
            <v>731.5</v>
          </cell>
          <cell r="G112">
            <v>1158.0999999999999</v>
          </cell>
          <cell r="H112">
            <v>1388.9</v>
          </cell>
          <cell r="I112">
            <v>1435.2</v>
          </cell>
          <cell r="J112">
            <v>1435.2</v>
          </cell>
          <cell r="K112">
            <v>1388.9</v>
          </cell>
          <cell r="L112">
            <v>1435.2</v>
          </cell>
          <cell r="M112">
            <v>1388.9</v>
          </cell>
          <cell r="N112">
            <v>1435.2</v>
          </cell>
          <cell r="O112">
            <v>15395</v>
          </cell>
        </row>
        <row r="114">
          <cell r="A114" t="str">
            <v xml:space="preserve"> COMBUSTION TURBINES</v>
          </cell>
          <cell r="C114">
            <v>0.5</v>
          </cell>
          <cell r="D114">
            <v>0.9</v>
          </cell>
          <cell r="E114">
            <v>0.1</v>
          </cell>
          <cell r="F114">
            <v>0.2</v>
          </cell>
          <cell r="G114">
            <v>0.5</v>
          </cell>
          <cell r="H114">
            <v>0.5</v>
          </cell>
          <cell r="I114">
            <v>5</v>
          </cell>
          <cell r="J114">
            <v>1.6</v>
          </cell>
          <cell r="K114">
            <v>2.4</v>
          </cell>
          <cell r="L114">
            <v>0.2</v>
          </cell>
          <cell r="M114">
            <v>0.2</v>
          </cell>
          <cell r="N114">
            <v>0.2</v>
          </cell>
          <cell r="O114">
            <v>12</v>
          </cell>
        </row>
        <row r="115">
          <cell r="A115" t="str">
            <v xml:space="preserve"> </v>
          </cell>
        </row>
        <row r="116">
          <cell r="A116" t="str">
            <v xml:space="preserve"> DIESELS</v>
          </cell>
          <cell r="C116">
            <v>0.1</v>
          </cell>
          <cell r="D116">
            <v>0.1</v>
          </cell>
          <cell r="E116">
            <v>0.1</v>
          </cell>
          <cell r="F116">
            <v>0.1</v>
          </cell>
          <cell r="G116">
            <v>0.2</v>
          </cell>
          <cell r="H116">
            <v>0.2</v>
          </cell>
          <cell r="I116">
            <v>0.1</v>
          </cell>
          <cell r="J116">
            <v>0.1</v>
          </cell>
          <cell r="K116">
            <v>0.1</v>
          </cell>
          <cell r="L116">
            <v>0.1</v>
          </cell>
          <cell r="M116">
            <v>0.1</v>
          </cell>
          <cell r="N116">
            <v>0.1</v>
          </cell>
          <cell r="O116">
            <v>1</v>
          </cell>
        </row>
        <row r="118">
          <cell r="A118" t="str">
            <v xml:space="preserve">    Holtwood Hydro</v>
          </cell>
          <cell r="C118">
            <v>53</v>
          </cell>
          <cell r="D118">
            <v>52</v>
          </cell>
          <cell r="E118">
            <v>70</v>
          </cell>
          <cell r="F118">
            <v>67</v>
          </cell>
          <cell r="G118">
            <v>65</v>
          </cell>
          <cell r="H118">
            <v>48</v>
          </cell>
          <cell r="I118">
            <v>36</v>
          </cell>
          <cell r="J118">
            <v>28</v>
          </cell>
          <cell r="K118">
            <v>25.3</v>
          </cell>
          <cell r="L118">
            <v>31</v>
          </cell>
          <cell r="M118">
            <v>45</v>
          </cell>
          <cell r="N118">
            <v>54</v>
          </cell>
          <cell r="O118">
            <v>574</v>
          </cell>
        </row>
        <row r="119">
          <cell r="A119" t="str">
            <v xml:space="preserve">    Wallenpaupack</v>
          </cell>
          <cell r="C119">
            <v>8.1999999999999993</v>
          </cell>
          <cell r="D119">
            <v>7.4</v>
          </cell>
          <cell r="E119">
            <v>7.3</v>
          </cell>
          <cell r="F119">
            <v>8.3000000000000007</v>
          </cell>
          <cell r="G119">
            <v>6.2</v>
          </cell>
          <cell r="H119">
            <v>6.7</v>
          </cell>
          <cell r="I119">
            <v>6.3</v>
          </cell>
          <cell r="J119">
            <v>5.7</v>
          </cell>
          <cell r="K119">
            <v>5.9</v>
          </cell>
          <cell r="L119">
            <v>5.0999999999999996</v>
          </cell>
          <cell r="M119">
            <v>4.7</v>
          </cell>
          <cell r="N119">
            <v>6.6</v>
          </cell>
          <cell r="O119">
            <v>78</v>
          </cell>
        </row>
        <row r="121">
          <cell r="A121" t="str">
            <v xml:space="preserve"> TOTAL HYDRO</v>
          </cell>
          <cell r="C121">
            <v>61.2</v>
          </cell>
          <cell r="D121">
            <v>59.4</v>
          </cell>
          <cell r="E121">
            <v>77.3</v>
          </cell>
          <cell r="F121">
            <v>75.3</v>
          </cell>
          <cell r="G121">
            <v>71.2</v>
          </cell>
          <cell r="H121">
            <v>54.7</v>
          </cell>
          <cell r="I121">
            <v>42.3</v>
          </cell>
          <cell r="J121">
            <v>33.700000000000003</v>
          </cell>
          <cell r="K121">
            <v>31.200000000000003</v>
          </cell>
          <cell r="L121">
            <v>36.1</v>
          </cell>
          <cell r="M121">
            <v>49.7</v>
          </cell>
          <cell r="N121">
            <v>60.6</v>
          </cell>
          <cell r="O121">
            <v>652</v>
          </cell>
        </row>
        <row r="122">
          <cell r="C122" t="str">
            <v xml:space="preserve"> =========</v>
          </cell>
          <cell r="D122" t="str">
            <v xml:space="preserve"> =========</v>
          </cell>
          <cell r="E122" t="str">
            <v xml:space="preserve"> =========</v>
          </cell>
          <cell r="F122" t="str">
            <v xml:space="preserve"> =========</v>
          </cell>
          <cell r="G122" t="str">
            <v xml:space="preserve"> =========</v>
          </cell>
          <cell r="H122" t="str">
            <v xml:space="preserve"> =========</v>
          </cell>
          <cell r="I122" t="str">
            <v xml:space="preserve"> =========</v>
          </cell>
          <cell r="J122" t="str">
            <v xml:space="preserve"> =========</v>
          </cell>
          <cell r="K122" t="str">
            <v xml:space="preserve"> =========</v>
          </cell>
          <cell r="L122" t="str">
            <v xml:space="preserve"> =========</v>
          </cell>
          <cell r="M122" t="str">
            <v xml:space="preserve"> =========</v>
          </cell>
          <cell r="N122" t="str">
            <v xml:space="preserve"> =========</v>
          </cell>
          <cell r="O122" t="str">
            <v xml:space="preserve"> =========</v>
          </cell>
        </row>
        <row r="123">
          <cell r="A123" t="str">
            <v>TOTAL PP&amp;L GENERATION</v>
          </cell>
          <cell r="C123">
            <v>3646.2</v>
          </cell>
          <cell r="D123">
            <v>3376.6</v>
          </cell>
          <cell r="E123">
            <v>2930.3999999999996</v>
          </cell>
          <cell r="F123">
            <v>2141.7999999999997</v>
          </cell>
          <cell r="G123">
            <v>2655.5999999999995</v>
          </cell>
          <cell r="H123">
            <v>3701.8999999999996</v>
          </cell>
          <cell r="I123">
            <v>4044.7000000000003</v>
          </cell>
          <cell r="J123">
            <v>4022.8999999999996</v>
          </cell>
          <cell r="K123">
            <v>3137.3</v>
          </cell>
          <cell r="L123">
            <v>3069.5999999999995</v>
          </cell>
          <cell r="M123">
            <v>2960.6</v>
          </cell>
          <cell r="N123">
            <v>3495.2</v>
          </cell>
          <cell r="O123">
            <v>46872</v>
          </cell>
        </row>
        <row r="130">
          <cell r="F130" t="str">
            <v>TWO-PARTY SALES</v>
          </cell>
          <cell r="L130" t="str">
            <v>CASE:2001 FORECAST</v>
          </cell>
          <cell r="P130" t="str">
            <v>3</v>
          </cell>
        </row>
        <row r="131">
          <cell r="L131">
            <v>36851</v>
          </cell>
        </row>
        <row r="133">
          <cell r="A133" t="str">
            <v xml:space="preserve">                                 </v>
          </cell>
        </row>
        <row r="134">
          <cell r="A134" t="str">
            <v xml:space="preserve">                                    </v>
          </cell>
          <cell r="C134" t="str">
            <v>JANUARY</v>
          </cell>
          <cell r="D134" t="str">
            <v>FEBRUARY</v>
          </cell>
          <cell r="E134" t="str">
            <v>MARCH</v>
          </cell>
          <cell r="F134" t="str">
            <v>APRIL</v>
          </cell>
          <cell r="G134" t="str">
            <v>MAY</v>
          </cell>
          <cell r="H134" t="str">
            <v>JUNE</v>
          </cell>
          <cell r="I134" t="str">
            <v>JULY</v>
          </cell>
          <cell r="J134" t="str">
            <v>AUGUST</v>
          </cell>
          <cell r="K134" t="str">
            <v>SEPTEMBER</v>
          </cell>
          <cell r="L134" t="str">
            <v>OCTOBER</v>
          </cell>
          <cell r="M134" t="str">
            <v>NOVEMBER</v>
          </cell>
          <cell r="N134" t="str">
            <v>DECEMBER</v>
          </cell>
          <cell r="O134" t="str">
            <v>TOTAL</v>
          </cell>
        </row>
        <row r="136">
          <cell r="A136" t="str">
            <v xml:space="preserve">    Brunner Is. #1</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 xml:space="preserve">    Brunner Is. #2</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 xml:space="preserve">    Brunner Is. #3</v>
          </cell>
          <cell r="C138">
            <v>0</v>
          </cell>
          <cell r="D138">
            <v>0</v>
          </cell>
          <cell r="E138">
            <v>0</v>
          </cell>
          <cell r="F138">
            <v>0</v>
          </cell>
          <cell r="G138">
            <v>0</v>
          </cell>
          <cell r="H138">
            <v>0</v>
          </cell>
          <cell r="I138">
            <v>0</v>
          </cell>
          <cell r="J138">
            <v>0</v>
          </cell>
          <cell r="K138">
            <v>0</v>
          </cell>
          <cell r="L138">
            <v>0</v>
          </cell>
          <cell r="M138">
            <v>0</v>
          </cell>
          <cell r="N138">
            <v>0</v>
          </cell>
          <cell r="O138">
            <v>0</v>
          </cell>
        </row>
        <row r="140">
          <cell r="A140" t="str">
            <v xml:space="preserve">        TOTAL</v>
          </cell>
          <cell r="C140">
            <v>0</v>
          </cell>
          <cell r="D140">
            <v>0</v>
          </cell>
          <cell r="E140">
            <v>0</v>
          </cell>
          <cell r="F140">
            <v>0</v>
          </cell>
          <cell r="G140">
            <v>0</v>
          </cell>
          <cell r="H140">
            <v>0</v>
          </cell>
          <cell r="I140">
            <v>0</v>
          </cell>
          <cell r="J140">
            <v>0</v>
          </cell>
          <cell r="K140">
            <v>0</v>
          </cell>
          <cell r="L140">
            <v>0</v>
          </cell>
          <cell r="M140">
            <v>0</v>
          </cell>
          <cell r="N140">
            <v>0</v>
          </cell>
          <cell r="O140">
            <v>0</v>
          </cell>
        </row>
        <row r="142">
          <cell r="A142" t="str">
            <v xml:space="preserve">    Martins Creek #1</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 xml:space="preserve">    Martins Creek #2</v>
          </cell>
          <cell r="C143">
            <v>0</v>
          </cell>
          <cell r="D143">
            <v>0</v>
          </cell>
          <cell r="E143">
            <v>0</v>
          </cell>
          <cell r="F143">
            <v>0</v>
          </cell>
          <cell r="G143">
            <v>0</v>
          </cell>
          <cell r="H143">
            <v>0</v>
          </cell>
          <cell r="I143">
            <v>0</v>
          </cell>
          <cell r="J143">
            <v>0</v>
          </cell>
          <cell r="K143">
            <v>0</v>
          </cell>
          <cell r="L143">
            <v>0</v>
          </cell>
          <cell r="M143">
            <v>0</v>
          </cell>
          <cell r="N143">
            <v>0</v>
          </cell>
          <cell r="O143">
            <v>0</v>
          </cell>
        </row>
        <row r="145">
          <cell r="A145" t="str">
            <v xml:space="preserve">        TOTAL</v>
          </cell>
          <cell r="C145">
            <v>0</v>
          </cell>
          <cell r="D145">
            <v>0</v>
          </cell>
          <cell r="E145">
            <v>0</v>
          </cell>
          <cell r="F145">
            <v>0</v>
          </cell>
          <cell r="G145">
            <v>0</v>
          </cell>
          <cell r="H145">
            <v>0</v>
          </cell>
          <cell r="I145">
            <v>0</v>
          </cell>
          <cell r="J145">
            <v>0</v>
          </cell>
          <cell r="K145">
            <v>0</v>
          </cell>
          <cell r="L145">
            <v>0</v>
          </cell>
          <cell r="M145">
            <v>0</v>
          </cell>
          <cell r="N145">
            <v>0</v>
          </cell>
          <cell r="O145">
            <v>0</v>
          </cell>
        </row>
        <row r="147">
          <cell r="A147" t="str">
            <v xml:space="preserve">    Sunbury #1-2</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 xml:space="preserve">    Sunbury #3</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 xml:space="preserve">    Sunbury #4</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 xml:space="preserve">        TOTAL</v>
          </cell>
          <cell r="C151">
            <v>0</v>
          </cell>
          <cell r="D151">
            <v>0</v>
          </cell>
          <cell r="E151">
            <v>0</v>
          </cell>
          <cell r="F151">
            <v>0</v>
          </cell>
          <cell r="G151">
            <v>0</v>
          </cell>
          <cell r="H151">
            <v>0</v>
          </cell>
          <cell r="I151">
            <v>0</v>
          </cell>
          <cell r="J151">
            <v>0</v>
          </cell>
          <cell r="K151">
            <v>0</v>
          </cell>
          <cell r="L151">
            <v>0</v>
          </cell>
          <cell r="M151">
            <v>0</v>
          </cell>
          <cell r="N151">
            <v>0</v>
          </cell>
          <cell r="O151">
            <v>0</v>
          </cell>
        </row>
        <row r="153">
          <cell r="A153" t="str">
            <v xml:space="preserve">    Holtwood #17</v>
          </cell>
          <cell r="C153">
            <v>0</v>
          </cell>
          <cell r="D153">
            <v>0</v>
          </cell>
          <cell r="E153">
            <v>0</v>
          </cell>
          <cell r="F153">
            <v>0</v>
          </cell>
          <cell r="G153">
            <v>0</v>
          </cell>
          <cell r="H153">
            <v>0</v>
          </cell>
          <cell r="I153">
            <v>0</v>
          </cell>
          <cell r="J153">
            <v>0</v>
          </cell>
          <cell r="K153">
            <v>0</v>
          </cell>
          <cell r="L153">
            <v>0</v>
          </cell>
          <cell r="M153">
            <v>0</v>
          </cell>
          <cell r="N153">
            <v>0</v>
          </cell>
          <cell r="O153">
            <v>0</v>
          </cell>
        </row>
        <row r="155">
          <cell r="A155" t="str">
            <v xml:space="preserve">    Keystone #1 (PL Share)</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 xml:space="preserve">    Keystone #2 (PL Share)</v>
          </cell>
          <cell r="C156">
            <v>0</v>
          </cell>
          <cell r="D156">
            <v>0</v>
          </cell>
          <cell r="E156">
            <v>0</v>
          </cell>
          <cell r="F156">
            <v>0</v>
          </cell>
          <cell r="G156">
            <v>0</v>
          </cell>
          <cell r="H156">
            <v>0</v>
          </cell>
          <cell r="I156">
            <v>0</v>
          </cell>
          <cell r="J156">
            <v>0</v>
          </cell>
          <cell r="K156">
            <v>0</v>
          </cell>
          <cell r="L156">
            <v>0</v>
          </cell>
          <cell r="M156">
            <v>0</v>
          </cell>
          <cell r="N156">
            <v>0</v>
          </cell>
          <cell r="O156">
            <v>0</v>
          </cell>
        </row>
        <row r="158">
          <cell r="A158" t="str">
            <v xml:space="preserve">        TOTAL</v>
          </cell>
          <cell r="C158">
            <v>0</v>
          </cell>
          <cell r="D158">
            <v>0</v>
          </cell>
          <cell r="E158">
            <v>0</v>
          </cell>
          <cell r="F158">
            <v>0</v>
          </cell>
          <cell r="G158">
            <v>0</v>
          </cell>
          <cell r="H158">
            <v>0</v>
          </cell>
          <cell r="I158">
            <v>0</v>
          </cell>
          <cell r="J158">
            <v>0</v>
          </cell>
          <cell r="K158">
            <v>0</v>
          </cell>
          <cell r="L158">
            <v>0</v>
          </cell>
          <cell r="M158">
            <v>0</v>
          </cell>
          <cell r="N158">
            <v>0</v>
          </cell>
          <cell r="O158">
            <v>0</v>
          </cell>
        </row>
        <row r="160">
          <cell r="A160" t="str">
            <v xml:space="preserve">    Conemaugh #1 (PL Share)</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 xml:space="preserve">    Conemaugh #2 (PL Share)</v>
          </cell>
          <cell r="C161">
            <v>0</v>
          </cell>
          <cell r="D161">
            <v>0</v>
          </cell>
          <cell r="E161">
            <v>0</v>
          </cell>
          <cell r="F161">
            <v>0</v>
          </cell>
          <cell r="G161">
            <v>0</v>
          </cell>
          <cell r="H161">
            <v>0</v>
          </cell>
          <cell r="I161">
            <v>0</v>
          </cell>
          <cell r="J161">
            <v>0</v>
          </cell>
          <cell r="K161">
            <v>0</v>
          </cell>
          <cell r="L161">
            <v>0</v>
          </cell>
          <cell r="M161">
            <v>0</v>
          </cell>
          <cell r="N161">
            <v>0</v>
          </cell>
          <cell r="O161">
            <v>0</v>
          </cell>
        </row>
        <row r="163">
          <cell r="A163" t="str">
            <v xml:space="preserve">        TOTAL</v>
          </cell>
          <cell r="C163">
            <v>0</v>
          </cell>
          <cell r="D163">
            <v>0</v>
          </cell>
          <cell r="E163">
            <v>0</v>
          </cell>
          <cell r="F163">
            <v>0</v>
          </cell>
          <cell r="G163">
            <v>0</v>
          </cell>
          <cell r="H163">
            <v>0</v>
          </cell>
          <cell r="I163">
            <v>0</v>
          </cell>
          <cell r="J163">
            <v>0</v>
          </cell>
          <cell r="K163">
            <v>0</v>
          </cell>
          <cell r="L163">
            <v>0</v>
          </cell>
          <cell r="M163">
            <v>0</v>
          </cell>
          <cell r="N163">
            <v>0</v>
          </cell>
          <cell r="O163">
            <v>0</v>
          </cell>
        </row>
        <row r="165">
          <cell r="A165" t="str">
            <v xml:space="preserve">    Montour #1</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 xml:space="preserve">    Montour #2</v>
          </cell>
          <cell r="C166">
            <v>0</v>
          </cell>
          <cell r="D166">
            <v>0</v>
          </cell>
          <cell r="E166">
            <v>0</v>
          </cell>
          <cell r="F166">
            <v>0</v>
          </cell>
          <cell r="G166">
            <v>0</v>
          </cell>
          <cell r="H166">
            <v>0</v>
          </cell>
          <cell r="I166">
            <v>0</v>
          </cell>
          <cell r="J166">
            <v>0</v>
          </cell>
          <cell r="K166">
            <v>0</v>
          </cell>
          <cell r="L166">
            <v>0</v>
          </cell>
          <cell r="M166">
            <v>0</v>
          </cell>
          <cell r="N166">
            <v>0</v>
          </cell>
          <cell r="O166">
            <v>0</v>
          </cell>
        </row>
        <row r="168">
          <cell r="A168" t="str">
            <v xml:space="preserve">        TOTAL</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C169" t="str">
            <v xml:space="preserve"> =========</v>
          </cell>
          <cell r="D169" t="str">
            <v xml:space="preserve"> =========</v>
          </cell>
          <cell r="E169" t="str">
            <v xml:space="preserve"> =========</v>
          </cell>
          <cell r="F169" t="str">
            <v xml:space="preserve"> =========</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N169" t="str">
            <v xml:space="preserve"> =========</v>
          </cell>
          <cell r="O169" t="str">
            <v xml:space="preserve"> =========</v>
          </cell>
        </row>
        <row r="170">
          <cell r="A170" t="str">
            <v xml:space="preserve"> TOTAL UNLOADED SALES</v>
          </cell>
          <cell r="C170">
            <v>0</v>
          </cell>
          <cell r="D170">
            <v>0</v>
          </cell>
          <cell r="E170">
            <v>0</v>
          </cell>
          <cell r="F170">
            <v>0</v>
          </cell>
          <cell r="G170">
            <v>0</v>
          </cell>
          <cell r="H170">
            <v>0</v>
          </cell>
          <cell r="I170">
            <v>0</v>
          </cell>
          <cell r="J170">
            <v>0</v>
          </cell>
          <cell r="K170">
            <v>0</v>
          </cell>
          <cell r="L170">
            <v>0</v>
          </cell>
          <cell r="M170">
            <v>0</v>
          </cell>
          <cell r="N170">
            <v>0</v>
          </cell>
          <cell r="O170">
            <v>0</v>
          </cell>
        </row>
        <row r="172">
          <cell r="C172" t="str">
            <v>These Bilateral sales come from the "twoparty by region" worksheet.</v>
          </cell>
        </row>
        <row r="173">
          <cell r="A173" t="str">
            <v xml:space="preserve">  Forecasted Two-party Sales</v>
          </cell>
          <cell r="C173">
            <v>2777.4303711799671</v>
          </cell>
          <cell r="D173">
            <v>2256.8887812305543</v>
          </cell>
          <cell r="E173">
            <v>2925.6782031233347</v>
          </cell>
          <cell r="F173">
            <v>2759.7924305566653</v>
          </cell>
          <cell r="G173">
            <v>3260.3783543079885</v>
          </cell>
          <cell r="H173">
            <v>4048.867339416699</v>
          </cell>
          <cell r="I173">
            <v>4931.6930868202444</v>
          </cell>
          <cell r="J173">
            <v>4779.7051982400199</v>
          </cell>
          <cell r="K173">
            <v>3448.0084327590603</v>
          </cell>
          <cell r="L173">
            <v>2647.4139125659799</v>
          </cell>
          <cell r="M173">
            <v>2066.3050553543999</v>
          </cell>
          <cell r="N173">
            <v>2937.4045029406398</v>
          </cell>
          <cell r="O173">
            <v>38840</v>
          </cell>
        </row>
        <row r="174">
          <cell r="A174" t="str">
            <v xml:space="preserve">     Percent Unloaded</v>
          </cell>
          <cell r="B174">
            <v>0</v>
          </cell>
        </row>
        <row r="175">
          <cell r="A175" t="str">
            <v xml:space="preserve">     Percent Loaded</v>
          </cell>
          <cell r="B175">
            <v>1</v>
          </cell>
        </row>
        <row r="177">
          <cell r="A177" t="str">
            <v xml:space="preserve">  PUC Customers Get</v>
          </cell>
        </row>
        <row r="179">
          <cell r="A179" t="str">
            <v xml:space="preserve">     Loaded Sales</v>
          </cell>
          <cell r="C179">
            <v>2777.4303711799671</v>
          </cell>
          <cell r="D179">
            <v>2256.8887812305543</v>
          </cell>
          <cell r="E179">
            <v>2925.6782031233347</v>
          </cell>
          <cell r="F179">
            <v>2759.7924305566653</v>
          </cell>
          <cell r="G179">
            <v>3260.3783543079885</v>
          </cell>
          <cell r="H179">
            <v>4048.867339416699</v>
          </cell>
          <cell r="I179">
            <v>4931.6930868202444</v>
          </cell>
          <cell r="J179">
            <v>4779.7051982400199</v>
          </cell>
          <cell r="K179">
            <v>3448.0084327590603</v>
          </cell>
          <cell r="L179">
            <v>2647.4139125659799</v>
          </cell>
          <cell r="M179">
            <v>2066.3050553543999</v>
          </cell>
          <cell r="N179">
            <v>2937.4045029406398</v>
          </cell>
          <cell r="O179">
            <v>38840</v>
          </cell>
        </row>
        <row r="180">
          <cell r="A180" t="str">
            <v xml:space="preserve">     Unloaded Sales</v>
          </cell>
          <cell r="C180">
            <v>0</v>
          </cell>
          <cell r="D180">
            <v>0</v>
          </cell>
          <cell r="E180">
            <v>0</v>
          </cell>
          <cell r="F180">
            <v>0</v>
          </cell>
          <cell r="G180">
            <v>0</v>
          </cell>
          <cell r="H180">
            <v>0</v>
          </cell>
          <cell r="I180">
            <v>0</v>
          </cell>
          <cell r="J180">
            <v>0</v>
          </cell>
          <cell r="K180">
            <v>0</v>
          </cell>
          <cell r="L180">
            <v>0</v>
          </cell>
          <cell r="M180">
            <v>0</v>
          </cell>
          <cell r="N180">
            <v>0</v>
          </cell>
          <cell r="O180">
            <v>0</v>
          </cell>
        </row>
        <row r="182">
          <cell r="A182" t="str">
            <v xml:space="preserve">  Promod M Ck Surplus Energy</v>
          </cell>
          <cell r="C182">
            <v>64.009</v>
          </cell>
          <cell r="D182">
            <v>18.29</v>
          </cell>
          <cell r="E182">
            <v>61.846999999999994</v>
          </cell>
          <cell r="F182">
            <v>68.097999999999999</v>
          </cell>
          <cell r="G182">
            <v>129.10899999999998</v>
          </cell>
          <cell r="H182">
            <v>83.144999999999996</v>
          </cell>
          <cell r="I182">
            <v>85.72399999999999</v>
          </cell>
          <cell r="J182">
            <v>48.690000000000005</v>
          </cell>
          <cell r="K182">
            <v>41.704999999999998</v>
          </cell>
          <cell r="L182">
            <v>36.902999999999999</v>
          </cell>
          <cell r="M182">
            <v>96.311999999999998</v>
          </cell>
          <cell r="N182">
            <v>67.834000000000003</v>
          </cell>
          <cell r="O182">
            <v>802</v>
          </cell>
        </row>
        <row r="183">
          <cell r="A183" t="str">
            <v xml:space="preserve">  Other Coal Units Surplus Energy</v>
          </cell>
          <cell r="C183">
            <v>241.83699999999999</v>
          </cell>
          <cell r="D183">
            <v>98.578999999999994</v>
          </cell>
          <cell r="E183">
            <v>208.161</v>
          </cell>
          <cell r="F183">
            <v>157.755</v>
          </cell>
          <cell r="G183">
            <v>393.96</v>
          </cell>
          <cell r="H183">
            <v>413.58600000000001</v>
          </cell>
          <cell r="I183">
            <v>335.29099999999994</v>
          </cell>
          <cell r="J183">
            <v>306.97399999999999</v>
          </cell>
          <cell r="K183">
            <v>284.13499999999999</v>
          </cell>
          <cell r="L183">
            <v>101.95699999999999</v>
          </cell>
          <cell r="M183">
            <v>339.59399999999999</v>
          </cell>
          <cell r="N183">
            <v>294.072</v>
          </cell>
          <cell r="O183">
            <v>3176</v>
          </cell>
        </row>
        <row r="184">
          <cell r="A184" t="str">
            <v xml:space="preserve">  Martins Creek %</v>
          </cell>
          <cell r="B184">
            <v>0.3</v>
          </cell>
          <cell r="C184">
            <v>0</v>
          </cell>
          <cell r="D184">
            <v>0</v>
          </cell>
          <cell r="E184">
            <v>0</v>
          </cell>
          <cell r="F184">
            <v>0</v>
          </cell>
          <cell r="G184">
            <v>0</v>
          </cell>
          <cell r="H184">
            <v>0</v>
          </cell>
          <cell r="I184">
            <v>0</v>
          </cell>
          <cell r="J184">
            <v>0</v>
          </cell>
          <cell r="K184">
            <v>0</v>
          </cell>
          <cell r="L184">
            <v>0</v>
          </cell>
          <cell r="M184">
            <v>0</v>
          </cell>
          <cell r="N184">
            <v>0</v>
          </cell>
        </row>
        <row r="185">
          <cell r="A185" t="str">
            <v xml:space="preserve">  Other Coal Units %</v>
          </cell>
          <cell r="B185">
            <v>0.7</v>
          </cell>
          <cell r="C185">
            <v>0</v>
          </cell>
          <cell r="D185">
            <v>0</v>
          </cell>
          <cell r="E185">
            <v>0</v>
          </cell>
          <cell r="F185">
            <v>0</v>
          </cell>
          <cell r="G185">
            <v>0</v>
          </cell>
          <cell r="H185">
            <v>0</v>
          </cell>
          <cell r="I185">
            <v>0</v>
          </cell>
          <cell r="J185">
            <v>0</v>
          </cell>
          <cell r="K185">
            <v>0</v>
          </cell>
          <cell r="L185">
            <v>0</v>
          </cell>
          <cell r="M185">
            <v>0</v>
          </cell>
          <cell r="N185">
            <v>0</v>
          </cell>
        </row>
        <row r="186">
          <cell r="F186" t="str">
            <v>SALES TO JCPL BY UNIT (DOES NOT INCLUDE TWO-PARTY SALES)</v>
          </cell>
          <cell r="L186" t="str">
            <v>CASE:2001 FORECAST</v>
          </cell>
          <cell r="P186" t="str">
            <v>4</v>
          </cell>
        </row>
        <row r="187">
          <cell r="F187" t="str">
            <v xml:space="preserve">                </v>
          </cell>
          <cell r="L187">
            <v>36851</v>
          </cell>
        </row>
        <row r="188">
          <cell r="F188" t="str">
            <v>(Millions of KWH)</v>
          </cell>
        </row>
        <row r="190">
          <cell r="A190" t="str">
            <v xml:space="preserve">JCP&amp;L ENTITLEMENT   </v>
          </cell>
          <cell r="C190" t="str">
            <v>JANUARY</v>
          </cell>
          <cell r="D190" t="str">
            <v>FEBRUARY</v>
          </cell>
          <cell r="E190" t="str">
            <v>MARCH</v>
          </cell>
          <cell r="F190" t="str">
            <v>APRIL</v>
          </cell>
          <cell r="G190" t="str">
            <v>MAY</v>
          </cell>
          <cell r="H190" t="str">
            <v>JUNE</v>
          </cell>
          <cell r="I190" t="str">
            <v>JULY</v>
          </cell>
          <cell r="J190" t="str">
            <v>AUGUST</v>
          </cell>
          <cell r="K190" t="str">
            <v>SEPTEMBER</v>
          </cell>
          <cell r="L190" t="str">
            <v>OCTOBER</v>
          </cell>
          <cell r="M190" t="str">
            <v>NOVEMBER</v>
          </cell>
          <cell r="N190" t="str">
            <v>DECEMBER</v>
          </cell>
          <cell r="O190" t="str">
            <v>TOTAL</v>
          </cell>
        </row>
        <row r="191">
          <cell r="A191" t="str">
            <v xml:space="preserve">                    </v>
          </cell>
          <cell r="B191">
            <v>0</v>
          </cell>
        </row>
        <row r="192">
          <cell r="A192" t="str">
            <v xml:space="preserve">    Brunner Is. #1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 xml:space="preserve">    Brunner Is. #2</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 xml:space="preserve">    Brunner Is. #3</v>
          </cell>
          <cell r="C194">
            <v>0</v>
          </cell>
          <cell r="D194">
            <v>0</v>
          </cell>
          <cell r="E194">
            <v>0</v>
          </cell>
          <cell r="F194">
            <v>0</v>
          </cell>
          <cell r="G194">
            <v>0</v>
          </cell>
          <cell r="H194">
            <v>0</v>
          </cell>
          <cell r="I194">
            <v>0</v>
          </cell>
          <cell r="J194">
            <v>0</v>
          </cell>
          <cell r="K194">
            <v>0</v>
          </cell>
          <cell r="L194">
            <v>0</v>
          </cell>
          <cell r="M194">
            <v>0</v>
          </cell>
          <cell r="N194">
            <v>0</v>
          </cell>
          <cell r="O194">
            <v>0</v>
          </cell>
        </row>
        <row r="196">
          <cell r="A196" t="str">
            <v xml:space="preserve">        TOTAL</v>
          </cell>
          <cell r="C196">
            <v>0</v>
          </cell>
          <cell r="D196">
            <v>0</v>
          </cell>
          <cell r="E196">
            <v>0</v>
          </cell>
          <cell r="F196">
            <v>0</v>
          </cell>
          <cell r="G196">
            <v>0</v>
          </cell>
          <cell r="H196">
            <v>0</v>
          </cell>
          <cell r="I196">
            <v>0</v>
          </cell>
          <cell r="J196">
            <v>0</v>
          </cell>
          <cell r="K196">
            <v>0</v>
          </cell>
          <cell r="L196">
            <v>0</v>
          </cell>
          <cell r="M196">
            <v>0</v>
          </cell>
          <cell r="N196">
            <v>0</v>
          </cell>
          <cell r="O196">
            <v>0</v>
          </cell>
        </row>
        <row r="198">
          <cell r="A198" t="str">
            <v xml:space="preserve">    Martins Creek #1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 xml:space="preserve">    Martins Creek #2</v>
          </cell>
          <cell r="C199">
            <v>0</v>
          </cell>
          <cell r="D199">
            <v>0</v>
          </cell>
          <cell r="E199">
            <v>0</v>
          </cell>
          <cell r="F199">
            <v>0</v>
          </cell>
          <cell r="G199">
            <v>0</v>
          </cell>
          <cell r="H199">
            <v>0</v>
          </cell>
          <cell r="I199">
            <v>0</v>
          </cell>
          <cell r="J199">
            <v>0</v>
          </cell>
          <cell r="K199">
            <v>0</v>
          </cell>
          <cell r="L199">
            <v>0</v>
          </cell>
          <cell r="M199">
            <v>0</v>
          </cell>
          <cell r="N199">
            <v>0</v>
          </cell>
          <cell r="O199">
            <v>0</v>
          </cell>
        </row>
        <row r="201">
          <cell r="A201" t="str">
            <v xml:space="preserve">        TOTAL</v>
          </cell>
          <cell r="C201">
            <v>0</v>
          </cell>
          <cell r="D201">
            <v>0</v>
          </cell>
          <cell r="E201">
            <v>0</v>
          </cell>
          <cell r="F201">
            <v>0</v>
          </cell>
          <cell r="G201">
            <v>0</v>
          </cell>
          <cell r="H201">
            <v>0</v>
          </cell>
          <cell r="I201">
            <v>0</v>
          </cell>
          <cell r="J201">
            <v>0</v>
          </cell>
          <cell r="K201">
            <v>0</v>
          </cell>
          <cell r="L201">
            <v>0</v>
          </cell>
          <cell r="M201">
            <v>0</v>
          </cell>
          <cell r="N201">
            <v>0</v>
          </cell>
          <cell r="O201">
            <v>0</v>
          </cell>
        </row>
        <row r="203">
          <cell r="A203" t="str">
            <v xml:space="preserve">    Sunbury #1-2</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 xml:space="preserve">    Sunbury #3</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 xml:space="preserve">    Sunbury #4</v>
          </cell>
          <cell r="C205">
            <v>0</v>
          </cell>
          <cell r="D205">
            <v>0</v>
          </cell>
          <cell r="E205">
            <v>0</v>
          </cell>
          <cell r="F205">
            <v>0</v>
          </cell>
          <cell r="G205">
            <v>0</v>
          </cell>
          <cell r="H205">
            <v>0</v>
          </cell>
          <cell r="I205">
            <v>0</v>
          </cell>
          <cell r="J205">
            <v>0</v>
          </cell>
          <cell r="K205">
            <v>0</v>
          </cell>
          <cell r="L205">
            <v>0</v>
          </cell>
          <cell r="M205">
            <v>0</v>
          </cell>
          <cell r="N205">
            <v>0</v>
          </cell>
          <cell r="O205">
            <v>0</v>
          </cell>
        </row>
        <row r="207">
          <cell r="A207" t="str">
            <v xml:space="preserve">        TOTAL</v>
          </cell>
          <cell r="C207">
            <v>0</v>
          </cell>
          <cell r="D207">
            <v>0</v>
          </cell>
          <cell r="E207">
            <v>0</v>
          </cell>
          <cell r="F207">
            <v>0</v>
          </cell>
          <cell r="G207">
            <v>0</v>
          </cell>
          <cell r="H207">
            <v>0</v>
          </cell>
          <cell r="I207">
            <v>0</v>
          </cell>
          <cell r="J207">
            <v>0</v>
          </cell>
          <cell r="K207">
            <v>0</v>
          </cell>
          <cell r="L207">
            <v>0</v>
          </cell>
          <cell r="M207">
            <v>0</v>
          </cell>
          <cell r="N207">
            <v>0</v>
          </cell>
          <cell r="O207">
            <v>0</v>
          </cell>
        </row>
        <row r="209">
          <cell r="A209" t="str">
            <v xml:space="preserve">    Holtwood #17</v>
          </cell>
          <cell r="C209">
            <v>0</v>
          </cell>
          <cell r="D209">
            <v>0</v>
          </cell>
          <cell r="E209">
            <v>0</v>
          </cell>
          <cell r="F209">
            <v>0</v>
          </cell>
          <cell r="G209">
            <v>0</v>
          </cell>
          <cell r="H209">
            <v>0</v>
          </cell>
          <cell r="I209">
            <v>0</v>
          </cell>
          <cell r="J209">
            <v>0</v>
          </cell>
          <cell r="K209">
            <v>0</v>
          </cell>
          <cell r="L209">
            <v>0</v>
          </cell>
          <cell r="M209">
            <v>0</v>
          </cell>
          <cell r="N209">
            <v>0</v>
          </cell>
          <cell r="O209">
            <v>0</v>
          </cell>
        </row>
        <row r="211">
          <cell r="A211" t="str">
            <v xml:space="preserve">    Keystone #1</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 xml:space="preserve">    Keystone #2</v>
          </cell>
          <cell r="C212">
            <v>0</v>
          </cell>
          <cell r="D212">
            <v>0</v>
          </cell>
          <cell r="E212">
            <v>0</v>
          </cell>
          <cell r="F212">
            <v>0</v>
          </cell>
          <cell r="G212">
            <v>0</v>
          </cell>
          <cell r="H212">
            <v>0</v>
          </cell>
          <cell r="I212">
            <v>0</v>
          </cell>
          <cell r="J212">
            <v>0</v>
          </cell>
          <cell r="K212">
            <v>0</v>
          </cell>
          <cell r="L212">
            <v>0</v>
          </cell>
          <cell r="M212">
            <v>0</v>
          </cell>
          <cell r="N212">
            <v>0</v>
          </cell>
          <cell r="O212">
            <v>0</v>
          </cell>
        </row>
        <row r="214">
          <cell r="A214" t="str">
            <v xml:space="preserve">        TOTAL</v>
          </cell>
          <cell r="C214">
            <v>0</v>
          </cell>
          <cell r="D214">
            <v>0</v>
          </cell>
          <cell r="E214">
            <v>0</v>
          </cell>
          <cell r="F214">
            <v>0</v>
          </cell>
          <cell r="G214">
            <v>0</v>
          </cell>
          <cell r="H214">
            <v>0</v>
          </cell>
          <cell r="I214">
            <v>0</v>
          </cell>
          <cell r="J214">
            <v>0</v>
          </cell>
          <cell r="K214">
            <v>0</v>
          </cell>
          <cell r="L214">
            <v>0</v>
          </cell>
          <cell r="M214">
            <v>0</v>
          </cell>
          <cell r="N214">
            <v>0</v>
          </cell>
          <cell r="O214">
            <v>0</v>
          </cell>
        </row>
        <row r="216">
          <cell r="A216" t="str">
            <v xml:space="preserve">    Conemaugh #1</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 xml:space="preserve">    Conemaugh #2</v>
          </cell>
          <cell r="C217">
            <v>0</v>
          </cell>
          <cell r="D217">
            <v>0</v>
          </cell>
          <cell r="E217">
            <v>0</v>
          </cell>
          <cell r="F217">
            <v>0</v>
          </cell>
          <cell r="G217">
            <v>0</v>
          </cell>
          <cell r="H217">
            <v>0</v>
          </cell>
          <cell r="I217">
            <v>0</v>
          </cell>
          <cell r="J217">
            <v>0</v>
          </cell>
          <cell r="K217">
            <v>0</v>
          </cell>
          <cell r="L217">
            <v>0</v>
          </cell>
          <cell r="M217">
            <v>0</v>
          </cell>
          <cell r="N217">
            <v>0</v>
          </cell>
          <cell r="O217">
            <v>0</v>
          </cell>
        </row>
        <row r="219">
          <cell r="A219" t="str">
            <v xml:space="preserve">        TOTAL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A221" t="str">
            <v xml:space="preserve">    Montour #1</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 xml:space="preserve">    Montour #2</v>
          </cell>
          <cell r="C222">
            <v>0</v>
          </cell>
          <cell r="D222">
            <v>0</v>
          </cell>
          <cell r="E222">
            <v>0</v>
          </cell>
          <cell r="F222">
            <v>0</v>
          </cell>
          <cell r="G222">
            <v>0</v>
          </cell>
          <cell r="H222">
            <v>0</v>
          </cell>
          <cell r="I222">
            <v>0</v>
          </cell>
          <cell r="J222">
            <v>0</v>
          </cell>
          <cell r="K222">
            <v>0</v>
          </cell>
          <cell r="L222">
            <v>0</v>
          </cell>
          <cell r="M222">
            <v>0</v>
          </cell>
          <cell r="N222">
            <v>0</v>
          </cell>
          <cell r="O222">
            <v>0</v>
          </cell>
        </row>
        <row r="224">
          <cell r="A224" t="str">
            <v xml:space="preserve">        TOTAL</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 xml:space="preserve"> TOTAL COAL FIRED</v>
          </cell>
          <cell r="C226">
            <v>0</v>
          </cell>
          <cell r="D226">
            <v>0</v>
          </cell>
          <cell r="E226">
            <v>0</v>
          </cell>
          <cell r="F226">
            <v>0</v>
          </cell>
          <cell r="G226">
            <v>0</v>
          </cell>
          <cell r="H226">
            <v>0</v>
          </cell>
          <cell r="I226">
            <v>0</v>
          </cell>
          <cell r="J226">
            <v>0</v>
          </cell>
          <cell r="K226">
            <v>0</v>
          </cell>
          <cell r="L226">
            <v>0</v>
          </cell>
          <cell r="M226">
            <v>0</v>
          </cell>
          <cell r="N226">
            <v>0</v>
          </cell>
          <cell r="O226">
            <v>0</v>
          </cell>
        </row>
        <row r="228">
          <cell r="A228" t="str">
            <v xml:space="preserve">    Martins Creek #3</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 xml:space="preserve">    Martins Creek #4</v>
          </cell>
          <cell r="C229">
            <v>0</v>
          </cell>
          <cell r="D229">
            <v>0</v>
          </cell>
          <cell r="E229">
            <v>0</v>
          </cell>
          <cell r="F229">
            <v>0</v>
          </cell>
          <cell r="G229">
            <v>0</v>
          </cell>
          <cell r="H229">
            <v>0</v>
          </cell>
          <cell r="I229">
            <v>0</v>
          </cell>
          <cell r="J229">
            <v>0</v>
          </cell>
          <cell r="K229">
            <v>0</v>
          </cell>
          <cell r="L229">
            <v>0</v>
          </cell>
          <cell r="M229">
            <v>0</v>
          </cell>
          <cell r="N229">
            <v>0</v>
          </cell>
          <cell r="O229">
            <v>0</v>
          </cell>
        </row>
        <row r="231">
          <cell r="A231" t="str">
            <v xml:space="preserve"> TOTAL HEAVY OIL FIRED</v>
          </cell>
          <cell r="C231">
            <v>0</v>
          </cell>
          <cell r="D231">
            <v>0</v>
          </cell>
          <cell r="E231">
            <v>0</v>
          </cell>
          <cell r="F231">
            <v>0</v>
          </cell>
          <cell r="G231">
            <v>0</v>
          </cell>
          <cell r="H231">
            <v>0</v>
          </cell>
          <cell r="I231">
            <v>0</v>
          </cell>
          <cell r="J231">
            <v>0</v>
          </cell>
          <cell r="K231">
            <v>0</v>
          </cell>
          <cell r="L231">
            <v>0</v>
          </cell>
          <cell r="M231">
            <v>0</v>
          </cell>
          <cell r="N231">
            <v>0</v>
          </cell>
          <cell r="O231">
            <v>0</v>
          </cell>
        </row>
        <row r="233">
          <cell r="A233" t="str">
            <v xml:space="preserve">    Susquehanna #1</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 xml:space="preserve">    Susquehanna #2</v>
          </cell>
          <cell r="C234">
            <v>0</v>
          </cell>
          <cell r="D234">
            <v>0</v>
          </cell>
          <cell r="E234">
            <v>0</v>
          </cell>
          <cell r="F234">
            <v>0</v>
          </cell>
          <cell r="G234">
            <v>0</v>
          </cell>
          <cell r="H234">
            <v>0</v>
          </cell>
          <cell r="I234">
            <v>0</v>
          </cell>
          <cell r="J234">
            <v>0</v>
          </cell>
          <cell r="K234">
            <v>0</v>
          </cell>
          <cell r="L234">
            <v>0</v>
          </cell>
          <cell r="M234">
            <v>0</v>
          </cell>
          <cell r="N234">
            <v>0</v>
          </cell>
          <cell r="O234">
            <v>0</v>
          </cell>
        </row>
        <row r="236">
          <cell r="A236" t="str">
            <v xml:space="preserve"> TOTAL PL SHARE NUCLEAR</v>
          </cell>
          <cell r="C236">
            <v>0</v>
          </cell>
          <cell r="D236">
            <v>0</v>
          </cell>
          <cell r="E236">
            <v>0</v>
          </cell>
          <cell r="F236">
            <v>0</v>
          </cell>
          <cell r="G236">
            <v>0</v>
          </cell>
          <cell r="H236">
            <v>0</v>
          </cell>
          <cell r="I236">
            <v>0</v>
          </cell>
          <cell r="J236">
            <v>0</v>
          </cell>
          <cell r="K236">
            <v>0</v>
          </cell>
          <cell r="L236">
            <v>0</v>
          </cell>
          <cell r="M236">
            <v>0</v>
          </cell>
          <cell r="N236">
            <v>0</v>
          </cell>
          <cell r="O236">
            <v>0</v>
          </cell>
        </row>
        <row r="238">
          <cell r="A238" t="str">
            <v xml:space="preserve"> COMBUSTION TURBINES</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 xml:space="preserve"> </v>
          </cell>
        </row>
        <row r="240">
          <cell r="A240" t="str">
            <v xml:space="preserve"> DIESELS</v>
          </cell>
          <cell r="C240">
            <v>0</v>
          </cell>
          <cell r="D240">
            <v>0</v>
          </cell>
          <cell r="E240">
            <v>0</v>
          </cell>
          <cell r="F240">
            <v>0</v>
          </cell>
          <cell r="G240">
            <v>0</v>
          </cell>
          <cell r="H240">
            <v>0</v>
          </cell>
          <cell r="I240">
            <v>0</v>
          </cell>
          <cell r="J240">
            <v>0</v>
          </cell>
          <cell r="K240">
            <v>0</v>
          </cell>
          <cell r="L240">
            <v>0</v>
          </cell>
          <cell r="M240">
            <v>0</v>
          </cell>
          <cell r="N240">
            <v>0</v>
          </cell>
          <cell r="O240">
            <v>0</v>
          </cell>
        </row>
        <row r="242">
          <cell r="A242" t="str">
            <v xml:space="preserve">    Holtwood Hydro</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t="str">
            <v xml:space="preserve">    Wallenpaupack</v>
          </cell>
          <cell r="C243">
            <v>0</v>
          </cell>
          <cell r="D243">
            <v>0</v>
          </cell>
          <cell r="E243">
            <v>0</v>
          </cell>
          <cell r="F243">
            <v>0</v>
          </cell>
          <cell r="G243">
            <v>0</v>
          </cell>
          <cell r="H243">
            <v>0</v>
          </cell>
          <cell r="I243">
            <v>0</v>
          </cell>
          <cell r="J243">
            <v>0</v>
          </cell>
          <cell r="K243">
            <v>0</v>
          </cell>
          <cell r="L243">
            <v>0</v>
          </cell>
          <cell r="M243">
            <v>0</v>
          </cell>
          <cell r="N243">
            <v>0</v>
          </cell>
          <cell r="O243">
            <v>0</v>
          </cell>
        </row>
        <row r="245">
          <cell r="A245" t="str">
            <v xml:space="preserve"> TOTAL HYDRO</v>
          </cell>
          <cell r="C245">
            <v>0</v>
          </cell>
          <cell r="D245">
            <v>0</v>
          </cell>
          <cell r="E245">
            <v>0</v>
          </cell>
          <cell r="F245">
            <v>0</v>
          </cell>
          <cell r="G245">
            <v>0</v>
          </cell>
          <cell r="H245">
            <v>0</v>
          </cell>
          <cell r="I245">
            <v>0</v>
          </cell>
          <cell r="J245">
            <v>0</v>
          </cell>
          <cell r="K245">
            <v>0</v>
          </cell>
          <cell r="L245">
            <v>0</v>
          </cell>
          <cell r="M245">
            <v>0</v>
          </cell>
          <cell r="N245">
            <v>0</v>
          </cell>
          <cell r="O245">
            <v>0</v>
          </cell>
        </row>
        <row r="247">
          <cell r="A247" t="str">
            <v xml:space="preserve"> ADJUSTMENT FOR PP&amp;L LOADED SALES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C248" t="str">
            <v xml:space="preserve"> =========</v>
          </cell>
          <cell r="D248" t="str">
            <v xml:space="preserve"> =========</v>
          </cell>
          <cell r="E248" t="str">
            <v xml:space="preserve"> =========</v>
          </cell>
          <cell r="F248" t="str">
            <v xml:space="preserve"> =========</v>
          </cell>
          <cell r="G248" t="str">
            <v xml:space="preserve"> =========</v>
          </cell>
          <cell r="H248" t="str">
            <v xml:space="preserve"> =========</v>
          </cell>
          <cell r="I248" t="str">
            <v xml:space="preserve"> =========</v>
          </cell>
          <cell r="J248" t="str">
            <v xml:space="preserve"> =========</v>
          </cell>
          <cell r="K248" t="str">
            <v xml:space="preserve"> =========</v>
          </cell>
          <cell r="L248" t="str">
            <v xml:space="preserve"> =========</v>
          </cell>
          <cell r="M248" t="str">
            <v xml:space="preserve"> =========</v>
          </cell>
          <cell r="N248" t="str">
            <v xml:space="preserve"> =========</v>
          </cell>
          <cell r="O248" t="str">
            <v xml:space="preserve"> =========</v>
          </cell>
        </row>
        <row r="249">
          <cell r="A249" t="str">
            <v>TOTAL JCP&amp;L SALE</v>
          </cell>
          <cell r="C249">
            <v>0</v>
          </cell>
          <cell r="D249">
            <v>0</v>
          </cell>
          <cell r="E249">
            <v>0</v>
          </cell>
          <cell r="F249">
            <v>0</v>
          </cell>
          <cell r="G249">
            <v>0</v>
          </cell>
          <cell r="H249">
            <v>0</v>
          </cell>
          <cell r="I249">
            <v>0</v>
          </cell>
          <cell r="J249">
            <v>0</v>
          </cell>
          <cell r="K249">
            <v>0</v>
          </cell>
          <cell r="L249">
            <v>0</v>
          </cell>
          <cell r="M249">
            <v>0</v>
          </cell>
          <cell r="N249">
            <v>0</v>
          </cell>
          <cell r="O249">
            <v>0</v>
          </cell>
        </row>
        <row r="251">
          <cell r="B251">
            <v>200</v>
          </cell>
        </row>
        <row r="252">
          <cell r="A252" t="str">
            <v xml:space="preserve">New Sale to JCP&amp;L </v>
          </cell>
          <cell r="B252">
            <v>300</v>
          </cell>
          <cell r="C252">
            <v>223.2</v>
          </cell>
          <cell r="D252">
            <v>201.6</v>
          </cell>
          <cell r="E252">
            <v>223.2</v>
          </cell>
          <cell r="F252">
            <v>215.7</v>
          </cell>
          <cell r="G252">
            <v>223.2</v>
          </cell>
          <cell r="H252">
            <v>216</v>
          </cell>
          <cell r="I252">
            <v>223.2</v>
          </cell>
          <cell r="J252">
            <v>223.2</v>
          </cell>
          <cell r="K252">
            <v>216</v>
          </cell>
          <cell r="L252">
            <v>223.5</v>
          </cell>
          <cell r="M252">
            <v>216</v>
          </cell>
          <cell r="N252">
            <v>223.2</v>
          </cell>
          <cell r="O252">
            <v>2628</v>
          </cell>
        </row>
        <row r="258">
          <cell r="F258" t="str">
            <v>AE LOSSES</v>
          </cell>
          <cell r="L258" t="str">
            <v>CASE:2001 FORECAST</v>
          </cell>
          <cell r="P258" t="str">
            <v>5</v>
          </cell>
        </row>
        <row r="259">
          <cell r="C259" t="str">
            <v xml:space="preserve">                 </v>
          </cell>
          <cell r="L259">
            <v>36851</v>
          </cell>
        </row>
        <row r="260">
          <cell r="F260" t="str">
            <v>(Millions of KWH)</v>
          </cell>
        </row>
        <row r="262">
          <cell r="A262" t="str">
            <v xml:space="preserve">AE LOSSES (1.5% of AE 10%) </v>
          </cell>
          <cell r="B262" t="str">
            <v>LOSS %</v>
          </cell>
          <cell r="C262" t="str">
            <v>JANUARY</v>
          </cell>
          <cell r="D262" t="str">
            <v>FEBRUARY</v>
          </cell>
          <cell r="E262" t="str">
            <v>MARCH</v>
          </cell>
          <cell r="F262" t="str">
            <v>APRIL</v>
          </cell>
          <cell r="G262" t="str">
            <v>MAY</v>
          </cell>
          <cell r="H262" t="str">
            <v>JUNE</v>
          </cell>
          <cell r="I262" t="str">
            <v>JULY</v>
          </cell>
          <cell r="J262" t="str">
            <v>AUGUST</v>
          </cell>
          <cell r="K262" t="str">
            <v>SEPTEMBER</v>
          </cell>
          <cell r="L262" t="str">
            <v>OCTOBER</v>
          </cell>
          <cell r="M262" t="str">
            <v>NOVEMBER</v>
          </cell>
          <cell r="N262" t="str">
            <v>DECEMBER</v>
          </cell>
          <cell r="O262" t="str">
            <v>TOTAL</v>
          </cell>
        </row>
        <row r="263">
          <cell r="A263" t="str">
            <v xml:space="preserve">          less PL Buyback)     </v>
          </cell>
        </row>
        <row r="264">
          <cell r="A264" t="str">
            <v xml:space="preserve">     Susquehanna #1 </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 xml:space="preserve">     Susquehanna #2</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row>
        <row r="267">
          <cell r="A267" t="str">
            <v xml:space="preserve">     TOTAL</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C268" t="str">
            <v xml:space="preserve"> ========</v>
          </cell>
          <cell r="D268" t="str">
            <v xml:space="preserve"> ========</v>
          </cell>
          <cell r="E268" t="str">
            <v xml:space="preserve"> ========</v>
          </cell>
          <cell r="F268" t="str">
            <v xml:space="preserve"> ========</v>
          </cell>
          <cell r="G268" t="str">
            <v xml:space="preserve"> ========</v>
          </cell>
          <cell r="H268" t="str">
            <v xml:space="preserve"> ========</v>
          </cell>
          <cell r="I268" t="str">
            <v xml:space="preserve"> ========</v>
          </cell>
          <cell r="J268" t="str">
            <v xml:space="preserve"> ========</v>
          </cell>
          <cell r="K268" t="str">
            <v xml:space="preserve"> ========</v>
          </cell>
          <cell r="L268" t="str">
            <v xml:space="preserve"> ========</v>
          </cell>
          <cell r="M268" t="str">
            <v xml:space="preserve"> ========</v>
          </cell>
          <cell r="N268" t="str">
            <v xml:space="preserve"> ========</v>
          </cell>
          <cell r="O268" t="str">
            <v xml:space="preserve"> ========</v>
          </cell>
        </row>
        <row r="271">
          <cell r="C271" t="str">
            <v xml:space="preserve">                 </v>
          </cell>
          <cell r="D271" t="str">
            <v xml:space="preserve">                 </v>
          </cell>
          <cell r="E271" t="str">
            <v xml:space="preserve">                 </v>
          </cell>
          <cell r="F271" t="str">
            <v xml:space="preserve">                 </v>
          </cell>
          <cell r="G271" t="str">
            <v xml:space="preserve">                 </v>
          </cell>
          <cell r="H271" t="str">
            <v xml:space="preserve">                 </v>
          </cell>
          <cell r="I271" t="str">
            <v xml:space="preserve">                 </v>
          </cell>
          <cell r="J271" t="str">
            <v xml:space="preserve">                 </v>
          </cell>
          <cell r="K271" t="str">
            <v xml:space="preserve">                 </v>
          </cell>
          <cell r="L271" t="str">
            <v xml:space="preserve">                 </v>
          </cell>
          <cell r="M271" t="str">
            <v xml:space="preserve">                 </v>
          </cell>
          <cell r="N271" t="str">
            <v xml:space="preserve">                 </v>
          </cell>
          <cell r="O271" t="str">
            <v xml:space="preserve">                 </v>
          </cell>
        </row>
        <row r="272">
          <cell r="C272" t="str">
            <v xml:space="preserve">                 </v>
          </cell>
          <cell r="D272" t="str">
            <v xml:space="preserve">                 </v>
          </cell>
          <cell r="E272" t="str">
            <v xml:space="preserve">                 </v>
          </cell>
          <cell r="F272" t="str">
            <v xml:space="preserve">                 </v>
          </cell>
          <cell r="G272" t="str">
            <v xml:space="preserve">                 </v>
          </cell>
          <cell r="H272" t="str">
            <v xml:space="preserve">                 </v>
          </cell>
          <cell r="I272" t="str">
            <v xml:space="preserve">                 </v>
          </cell>
          <cell r="J272" t="str">
            <v xml:space="preserve">                 </v>
          </cell>
          <cell r="K272" t="str">
            <v xml:space="preserve">                 </v>
          </cell>
          <cell r="L272" t="str">
            <v xml:space="preserve">                 </v>
          </cell>
          <cell r="M272" t="str">
            <v xml:space="preserve">                 </v>
          </cell>
          <cell r="N272" t="str">
            <v xml:space="preserve">                 </v>
          </cell>
        </row>
        <row r="273">
          <cell r="A273" t="str">
            <v xml:space="preserve">  SYSTEM OUTPUT (INCL UGI BUT</v>
          </cell>
          <cell r="B273" t="str">
            <v>.</v>
          </cell>
          <cell r="C273">
            <v>3568</v>
          </cell>
          <cell r="D273">
            <v>3339</v>
          </cell>
          <cell r="E273">
            <v>3310</v>
          </cell>
          <cell r="F273">
            <v>2817</v>
          </cell>
          <cell r="G273">
            <v>2753</v>
          </cell>
          <cell r="H273">
            <v>2872</v>
          </cell>
          <cell r="I273">
            <v>3218</v>
          </cell>
          <cell r="J273">
            <v>3157</v>
          </cell>
          <cell r="K273">
            <v>2780</v>
          </cell>
          <cell r="L273">
            <v>2912</v>
          </cell>
          <cell r="M273">
            <v>3048</v>
          </cell>
          <cell r="N273">
            <v>3591</v>
          </cell>
          <cell r="O273">
            <v>37365</v>
          </cell>
        </row>
        <row r="274">
          <cell r="A274" t="str">
            <v xml:space="preserve">      EXCL ACE AND AE LOSSES)</v>
          </cell>
          <cell r="C274" t="str">
            <v xml:space="preserve"> ========</v>
          </cell>
          <cell r="D274" t="str">
            <v xml:space="preserve"> ========</v>
          </cell>
          <cell r="E274" t="str">
            <v xml:space="preserve"> ========</v>
          </cell>
          <cell r="F274" t="str">
            <v xml:space="preserve"> ========</v>
          </cell>
          <cell r="G274" t="str">
            <v xml:space="preserve"> ========</v>
          </cell>
          <cell r="H274" t="str">
            <v xml:space="preserve"> ========</v>
          </cell>
          <cell r="I274" t="str">
            <v xml:space="preserve"> ========</v>
          </cell>
          <cell r="J274" t="str">
            <v xml:space="preserve"> ========</v>
          </cell>
          <cell r="K274" t="str">
            <v xml:space="preserve"> ========</v>
          </cell>
          <cell r="L274" t="str">
            <v xml:space="preserve"> ========</v>
          </cell>
          <cell r="M274" t="str">
            <v xml:space="preserve"> ========</v>
          </cell>
          <cell r="N274" t="str">
            <v xml:space="preserve"> ========</v>
          </cell>
          <cell r="O274" t="str">
            <v xml:space="preserve"> ========</v>
          </cell>
        </row>
        <row r="276">
          <cell r="A276" t="str">
            <v>SYSTEM OUTPUT (ADJUSTED FOR ACE, AE,</v>
          </cell>
          <cell r="C276">
            <v>3569.6</v>
          </cell>
          <cell r="D276">
            <v>3340.4</v>
          </cell>
          <cell r="E276">
            <v>3311</v>
          </cell>
          <cell r="F276">
            <v>2817.8</v>
          </cell>
          <cell r="G276">
            <v>2754.3</v>
          </cell>
          <cell r="H276">
            <v>2872</v>
          </cell>
          <cell r="I276">
            <v>3218</v>
          </cell>
          <cell r="J276">
            <v>3157</v>
          </cell>
          <cell r="K276">
            <v>2780</v>
          </cell>
          <cell r="L276">
            <v>2912</v>
          </cell>
          <cell r="M276">
            <v>3048</v>
          </cell>
          <cell r="N276">
            <v>3591</v>
          </cell>
          <cell r="O276">
            <v>37371</v>
          </cell>
        </row>
        <row r="277">
          <cell r="A277" t="str">
            <v xml:space="preserve">                AND BG&amp;E LOSSES)</v>
          </cell>
        </row>
        <row r="278">
          <cell r="A278" t="str">
            <v xml:space="preserve">   (SEE PAGES 20 AND 21 FOR BG&amp;E LOSSES</v>
          </cell>
        </row>
        <row r="279">
          <cell r="A279" t="str">
            <v xml:space="preserve">     AND LOSSES FROM COAL SALES TO ACE)</v>
          </cell>
        </row>
        <row r="280">
          <cell r="A280" t="str">
            <v>Losses</v>
          </cell>
          <cell r="B280">
            <v>1.0780000000000001</v>
          </cell>
        </row>
        <row r="281">
          <cell r="A281" t="str">
            <v>PA CHOICE LOAD OUT</v>
          </cell>
          <cell r="B281">
            <v>22073</v>
          </cell>
          <cell r="C281">
            <v>2272.819558010222</v>
          </cell>
          <cell r="D281">
            <v>2126.8843712397315</v>
          </cell>
          <cell r="E281">
            <v>2108.1649362874955</v>
          </cell>
          <cell r="F281">
            <v>1794.1368642316238</v>
          </cell>
          <cell r="G281">
            <v>1753.705431596693</v>
          </cell>
          <cell r="H281">
            <v>1828.6468429530921</v>
          </cell>
          <cell r="I281">
            <v>2048.9503971528725</v>
          </cell>
          <cell r="J281">
            <v>2010.1107532043568</v>
          </cell>
          <cell r="K281">
            <v>1770.0690192930349</v>
          </cell>
          <cell r="L281">
            <v>1854.1154619357258</v>
          </cell>
          <cell r="M281">
            <v>1940.70876647668</v>
          </cell>
          <cell r="N281">
            <v>2286.4452691659308</v>
          </cell>
          <cell r="O281">
            <v>23794.757671547461</v>
          </cell>
        </row>
        <row r="282">
          <cell r="A282" t="str">
            <v>PP&amp;L PROVIDER OF LAST RESORT</v>
          </cell>
          <cell r="B282">
            <v>12526</v>
          </cell>
          <cell r="C282">
            <v>1289.7810802172808</v>
          </cell>
          <cell r="D282">
            <v>1206.9656881325095</v>
          </cell>
          <cell r="E282">
            <v>1196.3427713467661</v>
          </cell>
          <cell r="F282">
            <v>1018.1379224104253</v>
          </cell>
          <cell r="G282">
            <v>995.19386744802136</v>
          </cell>
          <cell r="H282">
            <v>1037.7216669610127</v>
          </cell>
          <cell r="I282">
            <v>1162.7396672285997</v>
          </cell>
          <cell r="J282">
            <v>1140.6989215166841</v>
          </cell>
          <cell r="K282">
            <v>1004.4798865430415</v>
          </cell>
          <cell r="L282">
            <v>1052.1746149688263</v>
          </cell>
          <cell r="M282">
            <v>1101.3146381953923</v>
          </cell>
          <cell r="N282">
            <v>1297.5134074014611</v>
          </cell>
          <cell r="O282">
            <v>13503.064132370018</v>
          </cell>
        </row>
        <row r="284">
          <cell r="A284" t="str">
            <v>NEW SYSTEM OUTPUT (ADJ. FOR ACE, AE,</v>
          </cell>
          <cell r="C284">
            <v>2586.5615222070587</v>
          </cell>
          <cell r="D284">
            <v>2420.4813168927781</v>
          </cell>
          <cell r="E284">
            <v>2399.1778350592704</v>
          </cell>
          <cell r="F284">
            <v>2041.8010581788017</v>
          </cell>
          <cell r="G284">
            <v>1995.7884358513286</v>
          </cell>
          <cell r="H284">
            <v>2081.0748240079206</v>
          </cell>
          <cell r="I284">
            <v>2331.7892700757275</v>
          </cell>
          <cell r="J284">
            <v>2287.5881683123271</v>
          </cell>
          <cell r="K284">
            <v>2014.4108672500065</v>
          </cell>
          <cell r="L284">
            <v>2110.0591530331003</v>
          </cell>
          <cell r="M284">
            <v>2208.6058717187125</v>
          </cell>
          <cell r="N284">
            <v>2602.0681382355306</v>
          </cell>
          <cell r="O284">
            <v>27079.406460822567</v>
          </cell>
          <cell r="P284" t="str">
            <v>*</v>
          </cell>
        </row>
        <row r="285">
          <cell r="A285" t="str">
            <v>BG&amp;E, PA PILOT AND NJ PILOT)</v>
          </cell>
        </row>
        <row r="287">
          <cell r="A287" t="str">
            <v xml:space="preserve">* The system output forecast does not include Energy Plus Acquired Load (Per J. Schadt, J. Sipics, J. Polaha 10/2/98). </v>
          </cell>
        </row>
        <row r="296">
          <cell r="C296" t="str">
            <v xml:space="preserve">     TOTAL PP&amp;L UNIT GENERATION ECONOMICALLY DISPATCHED BY PJM PLUS LOADED SALES</v>
          </cell>
        </row>
        <row r="297">
          <cell r="C297" t="str">
            <v xml:space="preserve">    (EXCLUDES ADDITIONAL GENERATION FROM UNLOADED EQUIPMENT FOR TWO-PARTY SALES)</v>
          </cell>
          <cell r="L297" t="str">
            <v>CASE:2001 FORECAST</v>
          </cell>
          <cell r="P297" t="str">
            <v>7</v>
          </cell>
        </row>
        <row r="298">
          <cell r="C298" t="str">
            <v xml:space="preserve">                   </v>
          </cell>
          <cell r="L298">
            <v>36851</v>
          </cell>
        </row>
        <row r="299">
          <cell r="C299" t="str">
            <v xml:space="preserve">                                  (Millions of KWH)</v>
          </cell>
        </row>
        <row r="300">
          <cell r="A300" t="str">
            <v>TOTAL PP&amp;L PJM DISPATCHED GENERATION</v>
          </cell>
        </row>
        <row r="301">
          <cell r="A301" t="str">
            <v xml:space="preserve">  INCLUDING LOADED TWO-PARTY SALES</v>
          </cell>
          <cell r="C301" t="str">
            <v>JANUARY</v>
          </cell>
          <cell r="D301" t="str">
            <v>FEBRUARY</v>
          </cell>
          <cell r="E301" t="str">
            <v>MARCH</v>
          </cell>
          <cell r="F301" t="str">
            <v>APRIL</v>
          </cell>
          <cell r="G301" t="str">
            <v>MAY</v>
          </cell>
          <cell r="H301" t="str">
            <v>JUNE</v>
          </cell>
          <cell r="I301" t="str">
            <v>JULY</v>
          </cell>
          <cell r="J301" t="str">
            <v>AUGUST</v>
          </cell>
          <cell r="K301" t="str">
            <v>SEPTEMBER</v>
          </cell>
          <cell r="L301" t="str">
            <v>OCTOBER</v>
          </cell>
          <cell r="M301" t="str">
            <v>NOVEMBER</v>
          </cell>
          <cell r="N301" t="str">
            <v>DECEMBER</v>
          </cell>
          <cell r="O301" t="str">
            <v>TOTAL</v>
          </cell>
        </row>
        <row r="303">
          <cell r="A303" t="str">
            <v xml:space="preserve">    Brunner Is. #1</v>
          </cell>
          <cell r="C303">
            <v>185</v>
          </cell>
          <cell r="D303">
            <v>170</v>
          </cell>
          <cell r="E303">
            <v>180</v>
          </cell>
          <cell r="F303">
            <v>160</v>
          </cell>
          <cell r="G303">
            <v>128</v>
          </cell>
          <cell r="H303">
            <v>168</v>
          </cell>
          <cell r="I303">
            <v>185</v>
          </cell>
          <cell r="J303">
            <v>190</v>
          </cell>
          <cell r="K303">
            <v>156</v>
          </cell>
          <cell r="L303">
            <v>181.7</v>
          </cell>
          <cell r="M303">
            <v>97.3</v>
          </cell>
          <cell r="N303">
            <v>164.9</v>
          </cell>
          <cell r="O303">
            <v>1966</v>
          </cell>
        </row>
        <row r="304">
          <cell r="A304" t="str">
            <v xml:space="preserve">    Brunner Is. #2</v>
          </cell>
          <cell r="C304">
            <v>219</v>
          </cell>
          <cell r="D304">
            <v>200</v>
          </cell>
          <cell r="E304">
            <v>200</v>
          </cell>
          <cell r="F304">
            <v>170</v>
          </cell>
          <cell r="G304">
            <v>119</v>
          </cell>
          <cell r="H304">
            <v>186</v>
          </cell>
          <cell r="I304">
            <v>211</v>
          </cell>
          <cell r="J304">
            <v>220</v>
          </cell>
          <cell r="K304">
            <v>38.799999999999997</v>
          </cell>
          <cell r="L304">
            <v>17.100000000000001</v>
          </cell>
          <cell r="M304">
            <v>162.6</v>
          </cell>
          <cell r="N304">
            <v>191.7</v>
          </cell>
          <cell r="O304">
            <v>1935</v>
          </cell>
        </row>
        <row r="305">
          <cell r="A305" t="str">
            <v xml:space="preserve">    Brunner Is. #3</v>
          </cell>
          <cell r="C305">
            <v>410</v>
          </cell>
          <cell r="D305">
            <v>400</v>
          </cell>
          <cell r="E305">
            <v>460</v>
          </cell>
          <cell r="F305">
            <v>210</v>
          </cell>
          <cell r="G305">
            <v>310</v>
          </cell>
          <cell r="H305">
            <v>410</v>
          </cell>
          <cell r="I305">
            <v>430</v>
          </cell>
          <cell r="J305">
            <v>420</v>
          </cell>
          <cell r="K305">
            <v>330</v>
          </cell>
          <cell r="L305">
            <v>324.39999999999998</v>
          </cell>
          <cell r="M305">
            <v>237.3</v>
          </cell>
          <cell r="N305">
            <v>391.1</v>
          </cell>
          <cell r="O305">
            <v>4333</v>
          </cell>
        </row>
        <row r="307">
          <cell r="A307" t="str">
            <v xml:space="preserve">        TOTAL</v>
          </cell>
          <cell r="C307">
            <v>814</v>
          </cell>
          <cell r="D307">
            <v>770</v>
          </cell>
          <cell r="E307">
            <v>840</v>
          </cell>
          <cell r="F307">
            <v>540</v>
          </cell>
          <cell r="G307">
            <v>557</v>
          </cell>
          <cell r="H307">
            <v>764</v>
          </cell>
          <cell r="I307">
            <v>826</v>
          </cell>
          <cell r="J307">
            <v>830</v>
          </cell>
          <cell r="K307">
            <v>524.79999999999995</v>
          </cell>
          <cell r="L307">
            <v>523.19999999999993</v>
          </cell>
          <cell r="M307">
            <v>497.2</v>
          </cell>
          <cell r="N307">
            <v>747.7</v>
          </cell>
          <cell r="O307">
            <v>8234</v>
          </cell>
        </row>
        <row r="309">
          <cell r="A309" t="str">
            <v xml:space="preserve">    Martins Creek #1</v>
          </cell>
          <cell r="C309">
            <v>399.8</v>
          </cell>
          <cell r="D309">
            <v>381.7</v>
          </cell>
          <cell r="E309">
            <v>385</v>
          </cell>
          <cell r="F309">
            <v>0</v>
          </cell>
          <cell r="G309">
            <v>121</v>
          </cell>
          <cell r="H309">
            <v>430</v>
          </cell>
          <cell r="I309">
            <v>466.8</v>
          </cell>
          <cell r="J309">
            <v>456.8</v>
          </cell>
          <cell r="K309">
            <v>385.3</v>
          </cell>
          <cell r="L309">
            <v>388</v>
          </cell>
          <cell r="M309">
            <v>288.8</v>
          </cell>
          <cell r="N309">
            <v>385.4</v>
          </cell>
          <cell r="O309">
            <v>4089</v>
          </cell>
        </row>
        <row r="310">
          <cell r="A310" t="str">
            <v xml:space="preserve">    Martins Creek #2</v>
          </cell>
          <cell r="C310">
            <v>416.2</v>
          </cell>
          <cell r="D310">
            <v>385</v>
          </cell>
          <cell r="E310">
            <v>304</v>
          </cell>
          <cell r="F310">
            <v>395</v>
          </cell>
          <cell r="G310">
            <v>375</v>
          </cell>
          <cell r="H310">
            <v>430</v>
          </cell>
          <cell r="I310">
            <v>470.8</v>
          </cell>
          <cell r="J310">
            <v>459.6</v>
          </cell>
          <cell r="K310">
            <v>387.9</v>
          </cell>
          <cell r="L310">
            <v>298</v>
          </cell>
          <cell r="M310">
            <v>385</v>
          </cell>
          <cell r="N310">
            <v>404.5</v>
          </cell>
          <cell r="O310">
            <v>4711</v>
          </cell>
        </row>
        <row r="312">
          <cell r="A312" t="str">
            <v xml:space="preserve">        TOTAL</v>
          </cell>
          <cell r="C312">
            <v>816</v>
          </cell>
          <cell r="D312">
            <v>766.7</v>
          </cell>
          <cell r="E312">
            <v>689</v>
          </cell>
          <cell r="F312">
            <v>395</v>
          </cell>
          <cell r="G312">
            <v>496</v>
          </cell>
          <cell r="H312">
            <v>860</v>
          </cell>
          <cell r="I312">
            <v>937.6</v>
          </cell>
          <cell r="J312">
            <v>916.40000000000009</v>
          </cell>
          <cell r="K312">
            <v>773.2</v>
          </cell>
          <cell r="L312">
            <v>686</v>
          </cell>
          <cell r="M312">
            <v>673.8</v>
          </cell>
          <cell r="N312">
            <v>789.9</v>
          </cell>
          <cell r="O312">
            <v>8800</v>
          </cell>
        </row>
        <row r="314">
          <cell r="A314" t="str">
            <v xml:space="preserve">    Sunbury #1-2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 xml:space="preserve">    Sunbury #3</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 xml:space="preserve">    Sunbury #4</v>
          </cell>
          <cell r="C316">
            <v>0</v>
          </cell>
          <cell r="D316">
            <v>0</v>
          </cell>
          <cell r="E316">
            <v>0</v>
          </cell>
          <cell r="F316">
            <v>0</v>
          </cell>
          <cell r="G316">
            <v>0</v>
          </cell>
          <cell r="H316">
            <v>0</v>
          </cell>
          <cell r="I316">
            <v>0</v>
          </cell>
          <cell r="J316">
            <v>0</v>
          </cell>
          <cell r="K316">
            <v>0</v>
          </cell>
          <cell r="L316">
            <v>0</v>
          </cell>
          <cell r="M316">
            <v>0</v>
          </cell>
          <cell r="N316">
            <v>0</v>
          </cell>
          <cell r="O316">
            <v>0</v>
          </cell>
        </row>
        <row r="318">
          <cell r="A318" t="str">
            <v xml:space="preserve">        TOTAL</v>
          </cell>
          <cell r="C318">
            <v>0</v>
          </cell>
          <cell r="D318">
            <v>0</v>
          </cell>
          <cell r="E318">
            <v>0</v>
          </cell>
          <cell r="F318">
            <v>0</v>
          </cell>
          <cell r="G318">
            <v>0</v>
          </cell>
          <cell r="H318">
            <v>0</v>
          </cell>
          <cell r="I318">
            <v>0</v>
          </cell>
          <cell r="J318">
            <v>0</v>
          </cell>
          <cell r="K318">
            <v>0</v>
          </cell>
          <cell r="L318">
            <v>0</v>
          </cell>
          <cell r="M318">
            <v>0</v>
          </cell>
          <cell r="N318">
            <v>0</v>
          </cell>
          <cell r="O318">
            <v>0</v>
          </cell>
        </row>
        <row r="320">
          <cell r="A320" t="str">
            <v xml:space="preserve">    Holtwood #17</v>
          </cell>
          <cell r="C320">
            <v>0</v>
          </cell>
          <cell r="D320">
            <v>0</v>
          </cell>
          <cell r="E320">
            <v>0</v>
          </cell>
          <cell r="F320">
            <v>0</v>
          </cell>
          <cell r="G320">
            <v>0</v>
          </cell>
          <cell r="H320">
            <v>0</v>
          </cell>
          <cell r="I320">
            <v>0</v>
          </cell>
          <cell r="J320">
            <v>0</v>
          </cell>
          <cell r="K320">
            <v>0</v>
          </cell>
          <cell r="L320">
            <v>0</v>
          </cell>
          <cell r="M320">
            <v>0</v>
          </cell>
          <cell r="N320">
            <v>0</v>
          </cell>
          <cell r="O320">
            <v>0</v>
          </cell>
        </row>
        <row r="322">
          <cell r="A322" t="str">
            <v xml:space="preserve">    Keystone #1 (PL Share)</v>
          </cell>
          <cell r="C322">
            <v>69</v>
          </cell>
          <cell r="D322">
            <v>64</v>
          </cell>
          <cell r="E322">
            <v>69</v>
          </cell>
          <cell r="F322">
            <v>66</v>
          </cell>
          <cell r="G322">
            <v>69</v>
          </cell>
          <cell r="H322">
            <v>66</v>
          </cell>
          <cell r="I322">
            <v>69</v>
          </cell>
          <cell r="J322">
            <v>69</v>
          </cell>
          <cell r="K322">
            <v>66</v>
          </cell>
          <cell r="L322">
            <v>69</v>
          </cell>
          <cell r="M322">
            <v>66</v>
          </cell>
          <cell r="N322">
            <v>69</v>
          </cell>
          <cell r="O322">
            <v>811</v>
          </cell>
        </row>
        <row r="323">
          <cell r="A323" t="str">
            <v xml:space="preserve">    Keystone #2 (PL Share)</v>
          </cell>
          <cell r="C323">
            <v>69</v>
          </cell>
          <cell r="D323">
            <v>64</v>
          </cell>
          <cell r="E323">
            <v>69</v>
          </cell>
          <cell r="F323">
            <v>48.7</v>
          </cell>
          <cell r="G323">
            <v>0</v>
          </cell>
          <cell r="H323">
            <v>66</v>
          </cell>
          <cell r="I323">
            <v>69</v>
          </cell>
          <cell r="J323">
            <v>69</v>
          </cell>
          <cell r="K323">
            <v>66</v>
          </cell>
          <cell r="L323">
            <v>69</v>
          </cell>
          <cell r="M323">
            <v>66</v>
          </cell>
          <cell r="N323">
            <v>69</v>
          </cell>
          <cell r="O323">
            <v>725</v>
          </cell>
        </row>
        <row r="325">
          <cell r="A325" t="str">
            <v xml:space="preserve">        TOTAL</v>
          </cell>
          <cell r="C325">
            <v>138</v>
          </cell>
          <cell r="D325">
            <v>128</v>
          </cell>
          <cell r="E325">
            <v>138</v>
          </cell>
          <cell r="F325">
            <v>114.7</v>
          </cell>
          <cell r="G325">
            <v>69</v>
          </cell>
          <cell r="H325">
            <v>132</v>
          </cell>
          <cell r="I325">
            <v>138</v>
          </cell>
          <cell r="J325">
            <v>138</v>
          </cell>
          <cell r="K325">
            <v>132</v>
          </cell>
          <cell r="L325">
            <v>138</v>
          </cell>
          <cell r="M325">
            <v>132</v>
          </cell>
          <cell r="N325">
            <v>138</v>
          </cell>
          <cell r="O325">
            <v>1536</v>
          </cell>
        </row>
        <row r="327">
          <cell r="A327" t="str">
            <v xml:space="preserve">    Conemaugh #1 (PL Share)</v>
          </cell>
          <cell r="C327">
            <v>84.4</v>
          </cell>
          <cell r="D327">
            <v>78.900000000000006</v>
          </cell>
          <cell r="E327">
            <v>84.4</v>
          </cell>
          <cell r="F327">
            <v>81.599999999999994</v>
          </cell>
          <cell r="G327">
            <v>84.4</v>
          </cell>
          <cell r="H327">
            <v>81.599999999999994</v>
          </cell>
          <cell r="I327">
            <v>84.4</v>
          </cell>
          <cell r="J327">
            <v>84.4</v>
          </cell>
          <cell r="K327">
            <v>21.8</v>
          </cell>
          <cell r="L327">
            <v>0</v>
          </cell>
          <cell r="M327">
            <v>27.2</v>
          </cell>
          <cell r="N327">
            <v>84.4</v>
          </cell>
          <cell r="O327">
            <v>798</v>
          </cell>
        </row>
        <row r="328">
          <cell r="A328" t="str">
            <v xml:space="preserve">    Conemaugh #2 (PL Share)</v>
          </cell>
          <cell r="C328">
            <v>84.1</v>
          </cell>
          <cell r="D328">
            <v>78.900000000000006</v>
          </cell>
          <cell r="E328">
            <v>84.4</v>
          </cell>
          <cell r="F328">
            <v>81.599999999999994</v>
          </cell>
          <cell r="G328">
            <v>84.4</v>
          </cell>
          <cell r="H328">
            <v>81.599999999999994</v>
          </cell>
          <cell r="I328">
            <v>84.4</v>
          </cell>
          <cell r="J328">
            <v>84.4</v>
          </cell>
          <cell r="K328">
            <v>81.599999999999994</v>
          </cell>
          <cell r="L328">
            <v>84.4</v>
          </cell>
          <cell r="M328">
            <v>81.599999999999994</v>
          </cell>
          <cell r="N328">
            <v>64.5</v>
          </cell>
          <cell r="O328">
            <v>976</v>
          </cell>
        </row>
        <row r="330">
          <cell r="A330" t="str">
            <v xml:space="preserve">        TOTAL</v>
          </cell>
          <cell r="C330">
            <v>168.5</v>
          </cell>
          <cell r="D330">
            <v>157.80000000000001</v>
          </cell>
          <cell r="E330">
            <v>168.8</v>
          </cell>
          <cell r="F330">
            <v>163.19999999999999</v>
          </cell>
          <cell r="G330">
            <v>168.8</v>
          </cell>
          <cell r="H330">
            <v>163.19999999999999</v>
          </cell>
          <cell r="I330">
            <v>168.8</v>
          </cell>
          <cell r="J330">
            <v>168.8</v>
          </cell>
          <cell r="K330">
            <v>103.39999999999999</v>
          </cell>
          <cell r="L330">
            <v>84.4</v>
          </cell>
          <cell r="M330">
            <v>108.8</v>
          </cell>
          <cell r="N330">
            <v>148.9</v>
          </cell>
          <cell r="O330">
            <v>1773</v>
          </cell>
        </row>
        <row r="332">
          <cell r="A332" t="str">
            <v xml:space="preserve">    Montour #1</v>
          </cell>
          <cell r="C332">
            <v>399.8</v>
          </cell>
          <cell r="D332">
            <v>381.7</v>
          </cell>
          <cell r="E332">
            <v>385</v>
          </cell>
          <cell r="F332">
            <v>0</v>
          </cell>
          <cell r="G332">
            <v>121</v>
          </cell>
          <cell r="H332">
            <v>430</v>
          </cell>
          <cell r="I332">
            <v>466.8</v>
          </cell>
          <cell r="J332">
            <v>456.8</v>
          </cell>
          <cell r="K332">
            <v>385.3</v>
          </cell>
          <cell r="L332">
            <v>388</v>
          </cell>
          <cell r="M332">
            <v>288.75</v>
          </cell>
          <cell r="N332">
            <v>385.4</v>
          </cell>
          <cell r="O332">
            <v>4089</v>
          </cell>
        </row>
        <row r="333">
          <cell r="A333" t="str">
            <v xml:space="preserve">    Montour #2</v>
          </cell>
          <cell r="C333">
            <v>416.2</v>
          </cell>
          <cell r="D333">
            <v>385</v>
          </cell>
          <cell r="E333">
            <v>304</v>
          </cell>
          <cell r="F333">
            <v>395</v>
          </cell>
          <cell r="G333">
            <v>375</v>
          </cell>
          <cell r="H333">
            <v>430</v>
          </cell>
          <cell r="I333">
            <v>470.8</v>
          </cell>
          <cell r="J333">
            <v>459.6</v>
          </cell>
          <cell r="K333">
            <v>387.9</v>
          </cell>
          <cell r="L333">
            <v>298</v>
          </cell>
          <cell r="M333">
            <v>385</v>
          </cell>
          <cell r="N333">
            <v>404.5</v>
          </cell>
          <cell r="O333">
            <v>4711</v>
          </cell>
        </row>
        <row r="335">
          <cell r="A335" t="str">
            <v xml:space="preserve">        TOTAL</v>
          </cell>
          <cell r="C335">
            <v>816</v>
          </cell>
          <cell r="D335">
            <v>766.7</v>
          </cell>
          <cell r="E335">
            <v>689</v>
          </cell>
          <cell r="F335">
            <v>395</v>
          </cell>
          <cell r="G335">
            <v>496</v>
          </cell>
          <cell r="H335">
            <v>860</v>
          </cell>
          <cell r="I335">
            <v>937.6</v>
          </cell>
          <cell r="J335">
            <v>916.40000000000009</v>
          </cell>
          <cell r="K335">
            <v>773.2</v>
          </cell>
          <cell r="L335">
            <v>686</v>
          </cell>
          <cell r="M335">
            <v>673.8</v>
          </cell>
          <cell r="N335">
            <v>789.9</v>
          </cell>
          <cell r="O335">
            <v>8800</v>
          </cell>
        </row>
        <row r="336">
          <cell r="C336" t="str">
            <v xml:space="preserve"> =========</v>
          </cell>
          <cell r="D336" t="str">
            <v xml:space="preserve"> =========</v>
          </cell>
          <cell r="E336" t="str">
            <v xml:space="preserve"> =========</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row>
        <row r="337">
          <cell r="A337" t="str">
            <v xml:space="preserve"> TOTAL COAL FIRED</v>
          </cell>
          <cell r="C337">
            <v>2752.5</v>
          </cell>
          <cell r="D337">
            <v>2589.1999999999998</v>
          </cell>
          <cell r="E337">
            <v>2524.8000000000002</v>
          </cell>
          <cell r="F337">
            <v>1607.9</v>
          </cell>
          <cell r="G337">
            <v>1786.8</v>
          </cell>
          <cell r="H337">
            <v>2779.2</v>
          </cell>
          <cell r="I337">
            <v>3008</v>
          </cell>
          <cell r="J337">
            <v>2969.6000000000004</v>
          </cell>
          <cell r="K337">
            <v>2306.6000000000004</v>
          </cell>
          <cell r="L337">
            <v>2117.6000000000004</v>
          </cell>
          <cell r="M337">
            <v>2085.6</v>
          </cell>
          <cell r="N337">
            <v>2614.4</v>
          </cell>
          <cell r="O337">
            <v>29142</v>
          </cell>
        </row>
        <row r="339">
          <cell r="A339" t="str">
            <v xml:space="preserve">    Martins Creek #3</v>
          </cell>
          <cell r="C339">
            <v>47.9</v>
          </cell>
          <cell r="D339">
            <v>47.9</v>
          </cell>
          <cell r="E339">
            <v>17.399999999999999</v>
          </cell>
          <cell r="F339">
            <v>11.9</v>
          </cell>
          <cell r="G339">
            <v>36.6</v>
          </cell>
          <cell r="H339">
            <v>125.1</v>
          </cell>
          <cell r="I339">
            <v>200.2</v>
          </cell>
          <cell r="J339">
            <v>200.2</v>
          </cell>
          <cell r="K339">
            <v>73.2</v>
          </cell>
          <cell r="L339">
            <v>0</v>
          </cell>
          <cell r="M339">
            <v>17.399999999999999</v>
          </cell>
          <cell r="N339">
            <v>40.299999999999997</v>
          </cell>
          <cell r="O339">
            <v>818</v>
          </cell>
        </row>
        <row r="340">
          <cell r="A340" t="str">
            <v xml:space="preserve">    Martins Creek #4</v>
          </cell>
          <cell r="C340">
            <v>47.9</v>
          </cell>
          <cell r="D340">
            <v>47.9</v>
          </cell>
          <cell r="E340">
            <v>17.399999999999999</v>
          </cell>
          <cell r="F340">
            <v>11.9</v>
          </cell>
          <cell r="G340">
            <v>36.6</v>
          </cell>
          <cell r="H340">
            <v>125.1</v>
          </cell>
          <cell r="I340">
            <v>200.2</v>
          </cell>
          <cell r="J340">
            <v>200.2</v>
          </cell>
          <cell r="K340">
            <v>73.2</v>
          </cell>
          <cell r="L340">
            <v>32.299999999999997</v>
          </cell>
          <cell r="M340">
            <v>17.399999999999999</v>
          </cell>
          <cell r="N340">
            <v>40.299999999999997</v>
          </cell>
          <cell r="O340">
            <v>850</v>
          </cell>
        </row>
        <row r="342">
          <cell r="A342" t="str">
            <v xml:space="preserve"> TOTAL HEAVY OIL FIRED</v>
          </cell>
          <cell r="C342">
            <v>95.8</v>
          </cell>
          <cell r="D342">
            <v>95.8</v>
          </cell>
          <cell r="E342">
            <v>34.799999999999997</v>
          </cell>
          <cell r="F342">
            <v>23.8</v>
          </cell>
          <cell r="G342">
            <v>73.2</v>
          </cell>
          <cell r="H342">
            <v>250.2</v>
          </cell>
          <cell r="I342">
            <v>400.4</v>
          </cell>
          <cell r="J342">
            <v>400.4</v>
          </cell>
          <cell r="K342">
            <v>146.4</v>
          </cell>
          <cell r="L342">
            <v>32.299999999999997</v>
          </cell>
          <cell r="M342">
            <v>34.799999999999997</v>
          </cell>
          <cell r="N342">
            <v>80.599999999999994</v>
          </cell>
          <cell r="O342">
            <v>1669</v>
          </cell>
        </row>
        <row r="344">
          <cell r="A344" t="str">
            <v xml:space="preserve">    Susquehanna #1 (PL 90% Share)</v>
          </cell>
          <cell r="C344">
            <v>713.1</v>
          </cell>
          <cell r="D344">
            <v>644.1</v>
          </cell>
          <cell r="E344">
            <v>713.1</v>
          </cell>
          <cell r="F344">
            <v>690.1</v>
          </cell>
          <cell r="G344">
            <v>447.2</v>
          </cell>
          <cell r="H344">
            <v>690.1</v>
          </cell>
          <cell r="I344">
            <v>713.1</v>
          </cell>
          <cell r="J344">
            <v>713.1</v>
          </cell>
          <cell r="K344">
            <v>690.1</v>
          </cell>
          <cell r="L344">
            <v>713.1</v>
          </cell>
          <cell r="M344">
            <v>690.1</v>
          </cell>
          <cell r="N344">
            <v>713.1</v>
          </cell>
          <cell r="O344">
            <v>8130</v>
          </cell>
        </row>
        <row r="345">
          <cell r="A345" t="str">
            <v xml:space="preserve">    Susquehanna #2 (PL 90% Share)</v>
          </cell>
          <cell r="C345">
            <v>715</v>
          </cell>
          <cell r="D345">
            <v>636.79999999999995</v>
          </cell>
          <cell r="E345">
            <v>176.2</v>
          </cell>
          <cell r="F345">
            <v>41.4</v>
          </cell>
          <cell r="G345">
            <v>710.9</v>
          </cell>
          <cell r="H345">
            <v>698.8</v>
          </cell>
          <cell r="I345">
            <v>722.1</v>
          </cell>
          <cell r="J345">
            <v>722.1</v>
          </cell>
          <cell r="K345">
            <v>698.8</v>
          </cell>
          <cell r="L345">
            <v>722.1</v>
          </cell>
          <cell r="M345">
            <v>698.8</v>
          </cell>
          <cell r="N345">
            <v>722.1</v>
          </cell>
          <cell r="O345">
            <v>7265</v>
          </cell>
        </row>
        <row r="347">
          <cell r="A347" t="str">
            <v xml:space="preserve"> TOTAL PL SHARE NUCLEAR</v>
          </cell>
          <cell r="C347">
            <v>1428.1</v>
          </cell>
          <cell r="D347">
            <v>1280.9000000000001</v>
          </cell>
          <cell r="E347">
            <v>889.3</v>
          </cell>
          <cell r="F347">
            <v>731.5</v>
          </cell>
          <cell r="G347">
            <v>1158.0999999999999</v>
          </cell>
          <cell r="H347">
            <v>1388.9</v>
          </cell>
          <cell r="I347">
            <v>1435.2</v>
          </cell>
          <cell r="J347">
            <v>1435.2</v>
          </cell>
          <cell r="K347">
            <v>1388.9</v>
          </cell>
          <cell r="L347">
            <v>1435.2</v>
          </cell>
          <cell r="M347">
            <v>1388.9</v>
          </cell>
          <cell r="N347">
            <v>1435.2</v>
          </cell>
          <cell r="O347">
            <v>15395</v>
          </cell>
        </row>
        <row r="349">
          <cell r="A349" t="str">
            <v xml:space="preserve"> COMBUSTION TURBINES</v>
          </cell>
          <cell r="C349">
            <v>0.5</v>
          </cell>
          <cell r="D349">
            <v>0.9</v>
          </cell>
          <cell r="E349">
            <v>0.1</v>
          </cell>
          <cell r="F349">
            <v>0.2</v>
          </cell>
          <cell r="G349">
            <v>0.5</v>
          </cell>
          <cell r="H349">
            <v>0.5</v>
          </cell>
          <cell r="I349">
            <v>5</v>
          </cell>
          <cell r="J349">
            <v>1.6</v>
          </cell>
          <cell r="K349">
            <v>2.4</v>
          </cell>
          <cell r="L349">
            <v>0.2</v>
          </cell>
          <cell r="M349">
            <v>0.2</v>
          </cell>
          <cell r="N349">
            <v>0.2</v>
          </cell>
          <cell r="O349">
            <v>12</v>
          </cell>
        </row>
        <row r="350">
          <cell r="A350" t="str">
            <v xml:space="preserve"> </v>
          </cell>
        </row>
        <row r="351">
          <cell r="A351" t="str">
            <v xml:space="preserve"> DIESELS</v>
          </cell>
          <cell r="C351">
            <v>0.1</v>
          </cell>
          <cell r="D351">
            <v>0.1</v>
          </cell>
          <cell r="E351">
            <v>0.1</v>
          </cell>
          <cell r="F351">
            <v>0.1</v>
          </cell>
          <cell r="G351">
            <v>0.2</v>
          </cell>
          <cell r="H351">
            <v>0.2</v>
          </cell>
          <cell r="I351">
            <v>0.1</v>
          </cell>
          <cell r="J351">
            <v>0.1</v>
          </cell>
          <cell r="K351">
            <v>0.1</v>
          </cell>
          <cell r="L351">
            <v>0.1</v>
          </cell>
          <cell r="M351">
            <v>0.1</v>
          </cell>
          <cell r="N351">
            <v>0.1</v>
          </cell>
          <cell r="O351">
            <v>1</v>
          </cell>
        </row>
        <row r="353">
          <cell r="A353" t="str">
            <v xml:space="preserve">    Holtwood Hydro</v>
          </cell>
          <cell r="C353">
            <v>53</v>
          </cell>
          <cell r="D353">
            <v>52</v>
          </cell>
          <cell r="E353">
            <v>70</v>
          </cell>
          <cell r="F353">
            <v>67</v>
          </cell>
          <cell r="G353">
            <v>65</v>
          </cell>
          <cell r="H353">
            <v>48</v>
          </cell>
          <cell r="I353">
            <v>36</v>
          </cell>
          <cell r="J353">
            <v>28</v>
          </cell>
          <cell r="K353">
            <v>25.3</v>
          </cell>
          <cell r="L353">
            <v>31</v>
          </cell>
          <cell r="M353">
            <v>45</v>
          </cell>
          <cell r="N353">
            <v>54</v>
          </cell>
          <cell r="O353">
            <v>574</v>
          </cell>
        </row>
        <row r="354">
          <cell r="A354" t="str">
            <v xml:space="preserve">    Wallenpaupack</v>
          </cell>
          <cell r="C354">
            <v>8.1999999999999993</v>
          </cell>
          <cell r="D354">
            <v>7.4</v>
          </cell>
          <cell r="E354">
            <v>7.3</v>
          </cell>
          <cell r="F354">
            <v>8.3000000000000007</v>
          </cell>
          <cell r="G354">
            <v>6.2</v>
          </cell>
          <cell r="H354">
            <v>6.7</v>
          </cell>
          <cell r="I354">
            <v>6.3</v>
          </cell>
          <cell r="J354">
            <v>5.7</v>
          </cell>
          <cell r="K354">
            <v>5.9</v>
          </cell>
          <cell r="L354">
            <v>5.0999999999999996</v>
          </cell>
          <cell r="M354">
            <v>4.7</v>
          </cell>
          <cell r="N354">
            <v>6.6</v>
          </cell>
          <cell r="O354">
            <v>78</v>
          </cell>
        </row>
        <row r="356">
          <cell r="A356" t="str">
            <v xml:space="preserve"> TOTAL HYDRO</v>
          </cell>
          <cell r="C356">
            <v>61.2</v>
          </cell>
          <cell r="D356">
            <v>59.4</v>
          </cell>
          <cell r="E356">
            <v>77.3</v>
          </cell>
          <cell r="F356">
            <v>75.3</v>
          </cell>
          <cell r="G356">
            <v>71.2</v>
          </cell>
          <cell r="H356">
            <v>54.7</v>
          </cell>
          <cell r="I356">
            <v>42.3</v>
          </cell>
          <cell r="J356">
            <v>33.700000000000003</v>
          </cell>
          <cell r="K356">
            <v>31.200000000000003</v>
          </cell>
          <cell r="L356">
            <v>36.1</v>
          </cell>
          <cell r="M356">
            <v>49.7</v>
          </cell>
          <cell r="N356">
            <v>60.6</v>
          </cell>
          <cell r="O356">
            <v>653</v>
          </cell>
        </row>
        <row r="357">
          <cell r="C357" t="str">
            <v xml:space="preserve"> ========</v>
          </cell>
          <cell r="D357" t="str">
            <v xml:space="preserve"> ========</v>
          </cell>
          <cell r="E357" t="str">
            <v xml:space="preserve"> ========</v>
          </cell>
          <cell r="F357" t="str">
            <v xml:space="preserve"> ========</v>
          </cell>
          <cell r="G357" t="str">
            <v xml:space="preserve"> ========</v>
          </cell>
          <cell r="H357" t="str">
            <v xml:space="preserve"> ========</v>
          </cell>
          <cell r="I357" t="str">
            <v xml:space="preserve"> ========</v>
          </cell>
          <cell r="J357" t="str">
            <v xml:space="preserve"> ========</v>
          </cell>
          <cell r="K357" t="str">
            <v xml:space="preserve"> ========</v>
          </cell>
          <cell r="L357" t="str">
            <v xml:space="preserve"> ========</v>
          </cell>
          <cell r="M357" t="str">
            <v xml:space="preserve"> ========</v>
          </cell>
          <cell r="N357" t="str">
            <v xml:space="preserve"> ========</v>
          </cell>
          <cell r="O357" t="str">
            <v xml:space="preserve"> =========</v>
          </cell>
        </row>
        <row r="358">
          <cell r="A358" t="str">
            <v xml:space="preserve">       TOTAL GENERATION</v>
          </cell>
          <cell r="C358">
            <v>4338.2</v>
          </cell>
          <cell r="D358">
            <v>4026.3</v>
          </cell>
          <cell r="E358">
            <v>3526.4000000000005</v>
          </cell>
          <cell r="F358">
            <v>2438.7999999999997</v>
          </cell>
          <cell r="G358">
            <v>3089.9999999999995</v>
          </cell>
          <cell r="H358">
            <v>4473.6999999999989</v>
          </cell>
          <cell r="I358">
            <v>4891.0000000000009</v>
          </cell>
          <cell r="J358">
            <v>4840.6000000000004</v>
          </cell>
          <cell r="K358">
            <v>3875.6</v>
          </cell>
          <cell r="L358">
            <v>3621.5</v>
          </cell>
          <cell r="M358">
            <v>3559.2999999999997</v>
          </cell>
          <cell r="N358">
            <v>4191.1000000000004</v>
          </cell>
          <cell r="O358">
            <v>46873</v>
          </cell>
        </row>
        <row r="360">
          <cell r="F360" t="str">
            <v>PROJECTED TOTAL FOSSIL FUEL CONSUMPTION</v>
          </cell>
          <cell r="L360" t="str">
            <v>CASE:2001 FORECAST</v>
          </cell>
          <cell r="P360" t="str">
            <v>8</v>
          </cell>
        </row>
        <row r="361">
          <cell r="A361" t="str">
            <v>FUEL RATES ARE CALCULATED FROM THE PPD MONTHLY REPORT</v>
          </cell>
          <cell r="F361" t="str">
            <v xml:space="preserve">                  </v>
          </cell>
          <cell r="L361">
            <v>36851</v>
          </cell>
        </row>
        <row r="362">
          <cell r="A362" t="str">
            <v>% FUEL MIX MUST BE TAKEN INTO CONSIDERATION.</v>
          </cell>
          <cell r="F362" t="str">
            <v>(1000 TONS / 1000 BBLS)</v>
          </cell>
        </row>
        <row r="363">
          <cell r="B363" t="str">
            <v>FUEL</v>
          </cell>
        </row>
        <row r="364">
          <cell r="A364" t="str">
            <v xml:space="preserve"> COAL CONSUMPTION</v>
          </cell>
          <cell r="B364" t="str">
            <v>RATE</v>
          </cell>
          <cell r="C364" t="str">
            <v>JANUARY</v>
          </cell>
          <cell r="D364" t="str">
            <v>FEBRUARY</v>
          </cell>
          <cell r="E364" t="str">
            <v>MARCH</v>
          </cell>
          <cell r="F364" t="str">
            <v>APRIL</v>
          </cell>
          <cell r="G364" t="str">
            <v>MAY</v>
          </cell>
          <cell r="H364" t="str">
            <v>JUNE</v>
          </cell>
          <cell r="I364" t="str">
            <v>JULY</v>
          </cell>
          <cell r="J364" t="str">
            <v>AUGUST</v>
          </cell>
          <cell r="K364" t="str">
            <v>SEPTEMBER</v>
          </cell>
          <cell r="L364" t="str">
            <v>OCTOBER</v>
          </cell>
          <cell r="M364" t="str">
            <v>NOVEMBER</v>
          </cell>
          <cell r="N364" t="str">
            <v>DECEMBER</v>
          </cell>
          <cell r="O364" t="str">
            <v>TOTAL</v>
          </cell>
        </row>
        <row r="366">
          <cell r="A366" t="str">
            <v xml:space="preserve">    Brunner Is. #1  </v>
          </cell>
          <cell r="B366">
            <v>0.39500000000000002</v>
          </cell>
          <cell r="C366">
            <v>73.075000000000003</v>
          </cell>
          <cell r="D366">
            <v>67.150000000000006</v>
          </cell>
          <cell r="E366">
            <v>71.100000000000009</v>
          </cell>
          <cell r="F366">
            <v>63.2</v>
          </cell>
          <cell r="G366">
            <v>50.56</v>
          </cell>
          <cell r="H366">
            <v>66.36</v>
          </cell>
          <cell r="I366">
            <v>73.075000000000003</v>
          </cell>
          <cell r="J366">
            <v>75.05</v>
          </cell>
          <cell r="K366">
            <v>61.620000000000005</v>
          </cell>
          <cell r="L366">
            <v>71.771500000000003</v>
          </cell>
          <cell r="M366">
            <v>38.433500000000002</v>
          </cell>
          <cell r="N366">
            <v>65.135500000000008</v>
          </cell>
          <cell r="O366">
            <v>776</v>
          </cell>
        </row>
        <row r="367">
          <cell r="A367" t="str">
            <v xml:space="preserve">    Brunner Is. #2</v>
          </cell>
          <cell r="B367">
            <v>0.38</v>
          </cell>
          <cell r="C367">
            <v>83.22</v>
          </cell>
          <cell r="D367">
            <v>76</v>
          </cell>
          <cell r="E367">
            <v>76</v>
          </cell>
          <cell r="F367">
            <v>64.599999999999994</v>
          </cell>
          <cell r="G367">
            <v>45.22</v>
          </cell>
          <cell r="H367">
            <v>70.680000000000007</v>
          </cell>
          <cell r="I367">
            <v>80.180000000000007</v>
          </cell>
          <cell r="J367">
            <v>83.6</v>
          </cell>
          <cell r="K367">
            <v>14.744</v>
          </cell>
          <cell r="L367">
            <v>6.4980000000000002</v>
          </cell>
          <cell r="M367">
            <v>61.787999999999997</v>
          </cell>
          <cell r="N367">
            <v>72.846000000000004</v>
          </cell>
          <cell r="O367">
            <v>736</v>
          </cell>
        </row>
        <row r="368">
          <cell r="A368" t="str">
            <v xml:space="preserve">    Brunner Is. #3  </v>
          </cell>
          <cell r="B368">
            <v>0.375</v>
          </cell>
          <cell r="C368">
            <v>153.75</v>
          </cell>
          <cell r="D368">
            <v>150</v>
          </cell>
          <cell r="E368">
            <v>172.5</v>
          </cell>
          <cell r="F368">
            <v>78.75</v>
          </cell>
          <cell r="G368">
            <v>116.25</v>
          </cell>
          <cell r="H368">
            <v>153.75</v>
          </cell>
          <cell r="I368">
            <v>161.25</v>
          </cell>
          <cell r="J368">
            <v>157.5</v>
          </cell>
          <cell r="K368">
            <v>123.75</v>
          </cell>
          <cell r="L368">
            <v>121.64999999999999</v>
          </cell>
          <cell r="M368">
            <v>88.987500000000011</v>
          </cell>
          <cell r="N368">
            <v>146.66250000000002</v>
          </cell>
          <cell r="O368">
            <v>1627</v>
          </cell>
        </row>
        <row r="370">
          <cell r="A370" t="str">
            <v xml:space="preserve">        TOTAL</v>
          </cell>
          <cell r="C370">
            <v>310</v>
          </cell>
          <cell r="D370">
            <v>293</v>
          </cell>
          <cell r="E370">
            <v>320</v>
          </cell>
          <cell r="F370">
            <v>207</v>
          </cell>
          <cell r="G370">
            <v>212</v>
          </cell>
          <cell r="H370">
            <v>291</v>
          </cell>
          <cell r="I370">
            <v>314</v>
          </cell>
          <cell r="J370">
            <v>317</v>
          </cell>
          <cell r="K370">
            <v>201</v>
          </cell>
          <cell r="L370">
            <v>200</v>
          </cell>
          <cell r="M370">
            <v>189</v>
          </cell>
          <cell r="N370">
            <v>285</v>
          </cell>
          <cell r="O370">
            <v>3139</v>
          </cell>
        </row>
        <row r="372">
          <cell r="A372" t="str">
            <v xml:space="preserve">    Martins Creek #1 </v>
          </cell>
          <cell r="B372">
            <v>0.43</v>
          </cell>
          <cell r="C372">
            <v>171.91400000000002</v>
          </cell>
          <cell r="D372">
            <v>164.131</v>
          </cell>
          <cell r="E372">
            <v>165.55</v>
          </cell>
          <cell r="F372">
            <v>0</v>
          </cell>
          <cell r="G372">
            <v>52.03</v>
          </cell>
          <cell r="H372">
            <v>184.9</v>
          </cell>
          <cell r="I372">
            <v>200.72399999999999</v>
          </cell>
          <cell r="J372">
            <v>196.42400000000001</v>
          </cell>
          <cell r="K372">
            <v>165.679</v>
          </cell>
          <cell r="L372">
            <v>166.84</v>
          </cell>
          <cell r="M372">
            <v>124.184</v>
          </cell>
          <cell r="N372">
            <v>165.72199999999998</v>
          </cell>
          <cell r="O372">
            <v>1759</v>
          </cell>
        </row>
        <row r="373">
          <cell r="A373" t="str">
            <v xml:space="preserve">    Martins Creek #2 </v>
          </cell>
          <cell r="B373">
            <v>0.435</v>
          </cell>
          <cell r="C373">
            <v>181.047</v>
          </cell>
          <cell r="D373">
            <v>167.47499999999999</v>
          </cell>
          <cell r="E373">
            <v>132.24</v>
          </cell>
          <cell r="F373">
            <v>171.82499999999999</v>
          </cell>
          <cell r="G373">
            <v>163.125</v>
          </cell>
          <cell r="H373">
            <v>187.05</v>
          </cell>
          <cell r="I373">
            <v>204.798</v>
          </cell>
          <cell r="J373">
            <v>199.92600000000002</v>
          </cell>
          <cell r="K373">
            <v>168.73649999999998</v>
          </cell>
          <cell r="L373">
            <v>129.63</v>
          </cell>
          <cell r="M373">
            <v>167.47499999999999</v>
          </cell>
          <cell r="N373">
            <v>175.95750000000001</v>
          </cell>
          <cell r="O373">
            <v>2049</v>
          </cell>
        </row>
        <row r="375">
          <cell r="A375" t="str">
            <v xml:space="preserve">        TOTAL</v>
          </cell>
          <cell r="C375">
            <v>353</v>
          </cell>
          <cell r="D375">
            <v>331</v>
          </cell>
          <cell r="E375">
            <v>298</v>
          </cell>
          <cell r="F375">
            <v>172</v>
          </cell>
          <cell r="G375">
            <v>215</v>
          </cell>
          <cell r="H375">
            <v>372</v>
          </cell>
          <cell r="I375">
            <v>406</v>
          </cell>
          <cell r="J375">
            <v>396</v>
          </cell>
          <cell r="K375">
            <v>335</v>
          </cell>
          <cell r="L375">
            <v>297</v>
          </cell>
          <cell r="M375">
            <v>291</v>
          </cell>
          <cell r="N375">
            <v>342</v>
          </cell>
          <cell r="O375">
            <v>3808</v>
          </cell>
        </row>
        <row r="377">
          <cell r="A377" t="str">
            <v xml:space="preserve">    Sunbury #1-2:</v>
          </cell>
        </row>
        <row r="378">
          <cell r="A378" t="str">
            <v xml:space="preserve">        Prep Anth</v>
          </cell>
          <cell r="B378">
            <v>1.49E-2</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 xml:space="preserve">        Silt</v>
          </cell>
          <cell r="B379">
            <v>0.52100000000000002</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A380" t="str">
            <v xml:space="preserve">        Coke</v>
          </cell>
          <cell r="B380">
            <v>0.1711</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 xml:space="preserve">        Low Vol Bit</v>
          </cell>
          <cell r="B381">
            <v>3.6999999999999998E-2</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 xml:space="preserve">        Cannel</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 xml:space="preserve">    Sunbury #3:</v>
          </cell>
        </row>
        <row r="384">
          <cell r="A384" t="str">
            <v xml:space="preserve">        Bit</v>
          </cell>
          <cell r="B384">
            <v>0.46</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 xml:space="preserve">        Cannel</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A386" t="str">
            <v xml:space="preserve">    Sunbury #4:</v>
          </cell>
        </row>
        <row r="387">
          <cell r="A387" t="str">
            <v xml:space="preserve">        Bit</v>
          </cell>
          <cell r="B387">
            <v>0.46</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 xml:space="preserve">        Cannel</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row>
        <row r="390">
          <cell r="A390" t="str">
            <v xml:space="preserve">      TOTAL SUNBURY BIT (INCL. CANNEL)</v>
          </cell>
          <cell r="C390">
            <v>0</v>
          </cell>
          <cell r="D390">
            <v>0</v>
          </cell>
          <cell r="E390">
            <v>0</v>
          </cell>
          <cell r="F390">
            <v>0</v>
          </cell>
          <cell r="G390">
            <v>0</v>
          </cell>
          <cell r="H390">
            <v>0</v>
          </cell>
          <cell r="I390">
            <v>0</v>
          </cell>
          <cell r="J390">
            <v>0</v>
          </cell>
          <cell r="K390">
            <v>0</v>
          </cell>
          <cell r="L390">
            <v>0</v>
          </cell>
          <cell r="M390">
            <v>0</v>
          </cell>
          <cell r="N390">
            <v>0</v>
          </cell>
          <cell r="O390">
            <v>0</v>
          </cell>
        </row>
        <row r="392">
          <cell r="A392" t="str">
            <v xml:space="preserve">    Holtwood #17:</v>
          </cell>
        </row>
        <row r="393">
          <cell r="A393" t="str">
            <v xml:space="preserve">        Prep Anth</v>
          </cell>
          <cell r="B393">
            <v>0.04</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 xml:space="preserve">        Silt</v>
          </cell>
          <cell r="B394">
            <v>0.41399999999999998</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 xml:space="preserve">        Coke</v>
          </cell>
          <cell r="B395">
            <v>0.17299999999999999</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 xml:space="preserve">        Low Vol Bit</v>
          </cell>
          <cell r="B396">
            <v>0.06</v>
          </cell>
          <cell r="C396">
            <v>0</v>
          </cell>
          <cell r="D396">
            <v>0</v>
          </cell>
          <cell r="E396">
            <v>0</v>
          </cell>
          <cell r="F396">
            <v>0</v>
          </cell>
          <cell r="G396">
            <v>0</v>
          </cell>
          <cell r="H396">
            <v>0</v>
          </cell>
          <cell r="I396">
            <v>0</v>
          </cell>
          <cell r="J396">
            <v>0</v>
          </cell>
          <cell r="K396">
            <v>0</v>
          </cell>
          <cell r="L396">
            <v>0</v>
          </cell>
          <cell r="M396">
            <v>0</v>
          </cell>
          <cell r="N396">
            <v>0</v>
          </cell>
          <cell r="O396">
            <v>0</v>
          </cell>
        </row>
        <row r="398">
          <cell r="A398" t="str">
            <v xml:space="preserve">    Keystone #1 (PL Share)</v>
          </cell>
          <cell r="C398">
            <v>26</v>
          </cell>
          <cell r="D398">
            <v>24</v>
          </cell>
          <cell r="E398">
            <v>26</v>
          </cell>
          <cell r="F398">
            <v>25</v>
          </cell>
          <cell r="G398">
            <v>26</v>
          </cell>
          <cell r="H398">
            <v>25</v>
          </cell>
          <cell r="I398">
            <v>26</v>
          </cell>
          <cell r="J398">
            <v>26</v>
          </cell>
          <cell r="K398">
            <v>25</v>
          </cell>
          <cell r="L398">
            <v>26</v>
          </cell>
          <cell r="M398">
            <v>25</v>
          </cell>
          <cell r="N398">
            <v>26</v>
          </cell>
          <cell r="O398">
            <v>306</v>
          </cell>
        </row>
        <row r="399">
          <cell r="A399" t="str">
            <v xml:space="preserve">    Keystone #2 (PL Share)</v>
          </cell>
          <cell r="C399">
            <v>26</v>
          </cell>
          <cell r="D399">
            <v>24</v>
          </cell>
          <cell r="E399">
            <v>26</v>
          </cell>
          <cell r="F399">
            <v>18</v>
          </cell>
          <cell r="G399">
            <v>0</v>
          </cell>
          <cell r="H399">
            <v>25</v>
          </cell>
          <cell r="I399">
            <v>26</v>
          </cell>
          <cell r="J399">
            <v>26</v>
          </cell>
          <cell r="K399">
            <v>25</v>
          </cell>
          <cell r="L399">
            <v>26</v>
          </cell>
          <cell r="M399">
            <v>25</v>
          </cell>
          <cell r="N399">
            <v>26</v>
          </cell>
          <cell r="O399">
            <v>273</v>
          </cell>
        </row>
        <row r="401">
          <cell r="A401" t="str">
            <v xml:space="preserve">        TOTAL</v>
          </cell>
          <cell r="C401">
            <v>52</v>
          </cell>
          <cell r="D401">
            <v>48</v>
          </cell>
          <cell r="E401">
            <v>52</v>
          </cell>
          <cell r="F401">
            <v>43</v>
          </cell>
          <cell r="G401">
            <v>26</v>
          </cell>
          <cell r="H401">
            <v>50</v>
          </cell>
          <cell r="I401">
            <v>52</v>
          </cell>
          <cell r="J401">
            <v>52</v>
          </cell>
          <cell r="K401">
            <v>50</v>
          </cell>
          <cell r="L401">
            <v>52</v>
          </cell>
          <cell r="M401">
            <v>50</v>
          </cell>
          <cell r="N401">
            <v>52</v>
          </cell>
          <cell r="O401">
            <v>579</v>
          </cell>
        </row>
        <row r="403">
          <cell r="A403" t="str">
            <v xml:space="preserve">    Conemaugh #1 (PL Share)</v>
          </cell>
          <cell r="C403">
            <v>31</v>
          </cell>
          <cell r="D403">
            <v>29</v>
          </cell>
          <cell r="E403">
            <v>31</v>
          </cell>
          <cell r="F403">
            <v>30</v>
          </cell>
          <cell r="G403">
            <v>31</v>
          </cell>
          <cell r="H403">
            <v>30</v>
          </cell>
          <cell r="I403">
            <v>31</v>
          </cell>
          <cell r="J403">
            <v>31</v>
          </cell>
          <cell r="K403">
            <v>8</v>
          </cell>
          <cell r="L403">
            <v>0</v>
          </cell>
          <cell r="M403">
            <v>10</v>
          </cell>
          <cell r="N403">
            <v>31</v>
          </cell>
          <cell r="O403">
            <v>293</v>
          </cell>
        </row>
        <row r="404">
          <cell r="A404" t="str">
            <v xml:space="preserve">    Conemaugh #2 (PL Share)</v>
          </cell>
          <cell r="C404">
            <v>31</v>
          </cell>
          <cell r="D404">
            <v>29</v>
          </cell>
          <cell r="E404">
            <v>31</v>
          </cell>
          <cell r="F404">
            <v>30</v>
          </cell>
          <cell r="G404">
            <v>31</v>
          </cell>
          <cell r="H404">
            <v>30</v>
          </cell>
          <cell r="I404">
            <v>31</v>
          </cell>
          <cell r="J404">
            <v>31</v>
          </cell>
          <cell r="K404">
            <v>30</v>
          </cell>
          <cell r="L404">
            <v>31</v>
          </cell>
          <cell r="M404">
            <v>30</v>
          </cell>
          <cell r="N404">
            <v>24</v>
          </cell>
          <cell r="O404">
            <v>359</v>
          </cell>
        </row>
        <row r="406">
          <cell r="A406" t="str">
            <v xml:space="preserve">        TOTAL</v>
          </cell>
          <cell r="C406">
            <v>62</v>
          </cell>
          <cell r="D406">
            <v>58</v>
          </cell>
          <cell r="E406">
            <v>62</v>
          </cell>
          <cell r="F406">
            <v>60</v>
          </cell>
          <cell r="G406">
            <v>62</v>
          </cell>
          <cell r="H406">
            <v>60</v>
          </cell>
          <cell r="I406">
            <v>62</v>
          </cell>
          <cell r="J406">
            <v>62</v>
          </cell>
          <cell r="K406">
            <v>38</v>
          </cell>
          <cell r="L406">
            <v>31</v>
          </cell>
          <cell r="M406">
            <v>40</v>
          </cell>
          <cell r="N406">
            <v>55</v>
          </cell>
          <cell r="O406">
            <v>652</v>
          </cell>
        </row>
        <row r="408">
          <cell r="A408" t="str">
            <v xml:space="preserve">    Montour #1</v>
          </cell>
          <cell r="B408">
            <v>0.38500000000000001</v>
          </cell>
          <cell r="C408">
            <v>153.923</v>
          </cell>
          <cell r="D408">
            <v>146.9545</v>
          </cell>
          <cell r="E408">
            <v>148.22499999999999</v>
          </cell>
          <cell r="F408">
            <v>0</v>
          </cell>
          <cell r="G408">
            <v>46.585000000000001</v>
          </cell>
          <cell r="H408">
            <v>165.55</v>
          </cell>
          <cell r="I408">
            <v>179.71800000000002</v>
          </cell>
          <cell r="J408">
            <v>175.86799999999999</v>
          </cell>
          <cell r="K408">
            <v>148.34050000000002</v>
          </cell>
          <cell r="L408">
            <v>149.38</v>
          </cell>
          <cell r="M408">
            <v>111.188</v>
          </cell>
          <cell r="N408">
            <v>148.37899999999999</v>
          </cell>
          <cell r="O408">
            <v>1574</v>
          </cell>
        </row>
        <row r="409">
          <cell r="A409" t="str">
            <v xml:space="preserve">    Montour #2</v>
          </cell>
          <cell r="B409">
            <v>0.37</v>
          </cell>
          <cell r="C409">
            <v>153.994</v>
          </cell>
          <cell r="D409">
            <v>142.44999999999999</v>
          </cell>
          <cell r="E409">
            <v>112.48</v>
          </cell>
          <cell r="F409">
            <v>146.15</v>
          </cell>
          <cell r="G409">
            <v>138.75</v>
          </cell>
          <cell r="H409">
            <v>159.1</v>
          </cell>
          <cell r="I409">
            <v>174.196</v>
          </cell>
          <cell r="J409">
            <v>170.05199999999999</v>
          </cell>
          <cell r="K409">
            <v>143.523</v>
          </cell>
          <cell r="L409">
            <v>110.26</v>
          </cell>
          <cell r="M409">
            <v>142.44999999999999</v>
          </cell>
          <cell r="N409">
            <v>149.66499999999999</v>
          </cell>
          <cell r="O409">
            <v>1742</v>
          </cell>
        </row>
        <row r="411">
          <cell r="A411" t="str">
            <v xml:space="preserve">        TOTAL</v>
          </cell>
          <cell r="C411">
            <v>308</v>
          </cell>
          <cell r="D411">
            <v>289</v>
          </cell>
          <cell r="E411">
            <v>260</v>
          </cell>
          <cell r="F411">
            <v>146</v>
          </cell>
          <cell r="G411">
            <v>186</v>
          </cell>
          <cell r="H411">
            <v>325</v>
          </cell>
          <cell r="I411">
            <v>354</v>
          </cell>
          <cell r="J411">
            <v>346</v>
          </cell>
          <cell r="K411">
            <v>292</v>
          </cell>
          <cell r="L411">
            <v>259</v>
          </cell>
          <cell r="M411">
            <v>253</v>
          </cell>
          <cell r="N411">
            <v>298</v>
          </cell>
          <cell r="O411">
            <v>3316</v>
          </cell>
        </row>
        <row r="412">
          <cell r="C412" t="str">
            <v xml:space="preserve"> =========</v>
          </cell>
          <cell r="D412" t="str">
            <v xml:space="preserve"> =========</v>
          </cell>
          <cell r="E412" t="str">
            <v xml:space="preserve"> =========</v>
          </cell>
          <cell r="F412" t="str">
            <v xml:space="preserve"> =========</v>
          </cell>
          <cell r="G412" t="str">
            <v xml:space="preserve"> =========</v>
          </cell>
          <cell r="H412" t="str">
            <v xml:space="preserve"> =========</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row>
        <row r="413">
          <cell r="A413" t="str">
            <v xml:space="preserve">    TOTAL BITUMINOUS (INCL. CANNEL)</v>
          </cell>
          <cell r="C413">
            <v>1085</v>
          </cell>
          <cell r="D413">
            <v>1019</v>
          </cell>
          <cell r="E413">
            <v>992</v>
          </cell>
          <cell r="F413">
            <v>628</v>
          </cell>
          <cell r="G413">
            <v>701</v>
          </cell>
          <cell r="H413">
            <v>1098</v>
          </cell>
          <cell r="I413">
            <v>1188</v>
          </cell>
          <cell r="J413">
            <v>1173</v>
          </cell>
          <cell r="K413">
            <v>916</v>
          </cell>
          <cell r="L413">
            <v>839</v>
          </cell>
          <cell r="M413">
            <v>823</v>
          </cell>
          <cell r="N413">
            <v>1032</v>
          </cell>
          <cell r="O413">
            <v>11494</v>
          </cell>
        </row>
        <row r="414">
          <cell r="A414" t="str">
            <v xml:space="preserve">    TOTAL PREP ANTH</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 xml:space="preserve">    TOTAL SILT</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 xml:space="preserve">    TOTAL COKE</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C417" t="str">
            <v xml:space="preserve"> =========</v>
          </cell>
          <cell r="D417" t="str">
            <v xml:space="preserve"> =========</v>
          </cell>
          <cell r="E417" t="str">
            <v xml:space="preserve"> =========</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row>
        <row r="418">
          <cell r="A418" t="str">
            <v xml:space="preserve"> TOTAL COAL CONSUMED</v>
          </cell>
          <cell r="C418">
            <v>1085</v>
          </cell>
          <cell r="D418">
            <v>1019</v>
          </cell>
          <cell r="E418">
            <v>992</v>
          </cell>
          <cell r="F418">
            <v>628</v>
          </cell>
          <cell r="G418">
            <v>701</v>
          </cell>
          <cell r="H418">
            <v>1098</v>
          </cell>
          <cell r="I418">
            <v>1188</v>
          </cell>
          <cell r="J418">
            <v>1173</v>
          </cell>
          <cell r="K418">
            <v>916</v>
          </cell>
          <cell r="L418">
            <v>839</v>
          </cell>
          <cell r="M418">
            <v>823</v>
          </cell>
          <cell r="N418">
            <v>1032</v>
          </cell>
          <cell r="O418">
            <v>11494</v>
          </cell>
        </row>
        <row r="420">
          <cell r="A420" t="str">
            <v xml:space="preserve"> HEAVY OIL &amp; GAS</v>
          </cell>
        </row>
        <row r="422">
          <cell r="A422" t="str">
            <v xml:space="preserve">  Martins Ck #3(1000 BBL #6 Oil)</v>
          </cell>
          <cell r="B422">
            <v>1.8720000000000001</v>
          </cell>
          <cell r="C422">
            <v>89.668791226145672</v>
          </cell>
          <cell r="D422">
            <v>89.668787299038627</v>
          </cell>
          <cell r="E422">
            <v>0</v>
          </cell>
          <cell r="F422">
            <v>0</v>
          </cell>
          <cell r="G422">
            <v>26.545926721660887</v>
          </cell>
          <cell r="H422">
            <v>0</v>
          </cell>
          <cell r="I422">
            <v>110.86573381416012</v>
          </cell>
          <cell r="J422">
            <v>110.87901733337665</v>
          </cell>
          <cell r="K422">
            <v>0</v>
          </cell>
          <cell r="L422">
            <v>0</v>
          </cell>
          <cell r="M422">
            <v>32.572789659431855</v>
          </cell>
          <cell r="N422">
            <v>75.441590303137488</v>
          </cell>
          <cell r="O422">
            <v>537</v>
          </cell>
        </row>
        <row r="423">
          <cell r="A423" t="str">
            <v>(1,000 MCF) Natural Gas</v>
          </cell>
          <cell r="C423">
            <v>0</v>
          </cell>
          <cell r="D423">
            <v>0</v>
          </cell>
          <cell r="E423">
            <v>0</v>
          </cell>
          <cell r="F423">
            <v>0</v>
          </cell>
          <cell r="G423">
            <v>283</v>
          </cell>
          <cell r="H423">
            <v>452</v>
          </cell>
          <cell r="I423">
            <v>1533</v>
          </cell>
          <cell r="J423">
            <v>1597</v>
          </cell>
          <cell r="K423">
            <v>73</v>
          </cell>
          <cell r="L423">
            <v>271</v>
          </cell>
          <cell r="M423">
            <v>0</v>
          </cell>
          <cell r="N423">
            <v>0</v>
          </cell>
          <cell r="O423">
            <v>4209</v>
          </cell>
        </row>
        <row r="425">
          <cell r="A425" t="str">
            <v xml:space="preserve">  Martins Ck #4(1000 BBL #6 Oil)</v>
          </cell>
          <cell r="B425">
            <v>1.694</v>
          </cell>
          <cell r="C425">
            <v>81.142609064099204</v>
          </cell>
          <cell r="D425">
            <v>81.142608535332158</v>
          </cell>
          <cell r="E425">
            <v>1.0000000000000001E-5</v>
          </cell>
          <cell r="F425">
            <v>1.0000000000000001E-5</v>
          </cell>
          <cell r="G425">
            <v>23.886848983375671</v>
          </cell>
          <cell r="H425">
            <v>1.0000000000000001E-5</v>
          </cell>
          <cell r="I425">
            <v>100.2926167196706</v>
          </cell>
          <cell r="J425">
            <v>100.2774960427837</v>
          </cell>
          <cell r="K425">
            <v>1.0000000000000001E-5</v>
          </cell>
          <cell r="L425">
            <v>1.0000000000000001E-5</v>
          </cell>
          <cell r="M425">
            <v>1.0000000000000001E-5</v>
          </cell>
          <cell r="N425">
            <v>68.268208583647336</v>
          </cell>
          <cell r="O425">
            <v>454</v>
          </cell>
        </row>
        <row r="426">
          <cell r="A426" t="str">
            <v>(1,000 MCF) Natural Gas</v>
          </cell>
          <cell r="C426">
            <v>0</v>
          </cell>
          <cell r="D426">
            <v>0</v>
          </cell>
          <cell r="E426">
            <v>0</v>
          </cell>
          <cell r="F426">
            <v>0</v>
          </cell>
          <cell r="G426">
            <v>217</v>
          </cell>
          <cell r="H426">
            <v>348</v>
          </cell>
          <cell r="I426">
            <v>1467</v>
          </cell>
          <cell r="J426">
            <v>1403</v>
          </cell>
          <cell r="K426">
            <v>427</v>
          </cell>
          <cell r="L426">
            <v>29</v>
          </cell>
          <cell r="M426">
            <v>0</v>
          </cell>
          <cell r="N426">
            <v>0</v>
          </cell>
          <cell r="O426">
            <v>3891</v>
          </cell>
        </row>
        <row r="428">
          <cell r="A428" t="str">
            <v xml:space="preserve"> TOTAL HEAVY OIL CONSUMED</v>
          </cell>
          <cell r="C428">
            <v>171</v>
          </cell>
          <cell r="D428">
            <v>171</v>
          </cell>
          <cell r="E428">
            <v>0</v>
          </cell>
          <cell r="F428">
            <v>0</v>
          </cell>
          <cell r="G428">
            <v>51</v>
          </cell>
          <cell r="H428">
            <v>0</v>
          </cell>
          <cell r="I428">
            <v>211</v>
          </cell>
          <cell r="J428">
            <v>211</v>
          </cell>
          <cell r="K428">
            <v>0</v>
          </cell>
          <cell r="L428">
            <v>0</v>
          </cell>
          <cell r="M428">
            <v>33</v>
          </cell>
          <cell r="N428">
            <v>143</v>
          </cell>
          <cell r="O428">
            <v>991</v>
          </cell>
        </row>
        <row r="429">
          <cell r="A429" t="str">
            <v xml:space="preserve"> TOTAL GAS CONSUMED</v>
          </cell>
          <cell r="C429">
            <v>0</v>
          </cell>
          <cell r="D429">
            <v>0</v>
          </cell>
          <cell r="E429">
            <v>0</v>
          </cell>
          <cell r="F429">
            <v>0</v>
          </cell>
          <cell r="G429">
            <v>500</v>
          </cell>
          <cell r="H429">
            <v>800</v>
          </cell>
          <cell r="I429">
            <v>3000</v>
          </cell>
          <cell r="J429">
            <v>3000</v>
          </cell>
          <cell r="K429">
            <v>500</v>
          </cell>
          <cell r="L429">
            <v>300</v>
          </cell>
          <cell r="M429">
            <v>0</v>
          </cell>
          <cell r="N429">
            <v>0</v>
          </cell>
          <cell r="O429">
            <v>8100</v>
          </cell>
        </row>
        <row r="431">
          <cell r="F431" t="str">
            <v xml:space="preserve">                                SYSTEM COST OF POWER</v>
          </cell>
          <cell r="L431" t="str">
            <v>CASE:2001 FORECAST</v>
          </cell>
          <cell r="P431" t="str">
            <v>9</v>
          </cell>
        </row>
        <row r="432">
          <cell r="F432" t="str">
            <v xml:space="preserve">                     </v>
          </cell>
          <cell r="L432">
            <v>36851</v>
          </cell>
        </row>
        <row r="433">
          <cell r="F433" t="str">
            <v xml:space="preserve">                               (Thousands of Dollars)</v>
          </cell>
        </row>
        <row r="435">
          <cell r="A435" t="str">
            <v>STEAM STATIONS</v>
          </cell>
          <cell r="C435" t="str">
            <v>JANUARY</v>
          </cell>
          <cell r="D435" t="str">
            <v>FEBRUARY</v>
          </cell>
          <cell r="E435" t="str">
            <v>MARCH</v>
          </cell>
          <cell r="F435" t="str">
            <v>APRIL</v>
          </cell>
          <cell r="G435" t="str">
            <v>MAY</v>
          </cell>
          <cell r="H435" t="str">
            <v>JUNE</v>
          </cell>
          <cell r="I435" t="str">
            <v>JULY</v>
          </cell>
          <cell r="J435" t="str">
            <v>AUGUST</v>
          </cell>
          <cell r="K435" t="str">
            <v>SEPTEMBER</v>
          </cell>
          <cell r="L435" t="str">
            <v>OCTOBER</v>
          </cell>
          <cell r="M435" t="str">
            <v>NOVEMBER</v>
          </cell>
          <cell r="N435" t="str">
            <v>DECEMBER</v>
          </cell>
          <cell r="O435" t="str">
            <v>TOTAL</v>
          </cell>
        </row>
        <row r="436">
          <cell r="A436" t="str">
            <v xml:space="preserve">  COAL-FIRED</v>
          </cell>
        </row>
        <row r="437">
          <cell r="A437" t="str">
            <v xml:space="preserve">    Brunner Island</v>
          </cell>
          <cell r="C437">
            <v>12079.41510034</v>
          </cell>
          <cell r="D437">
            <v>11437.294014219999</v>
          </cell>
          <cell r="E437">
            <v>12495.275275879998</v>
          </cell>
          <cell r="F437">
            <v>8025.8453779199999</v>
          </cell>
          <cell r="G437">
            <v>8311.7969734300004</v>
          </cell>
          <cell r="H437">
            <v>11271.211728480001</v>
          </cell>
          <cell r="I437">
            <v>12231.448278129998</v>
          </cell>
          <cell r="J437">
            <v>12268.507700580001</v>
          </cell>
          <cell r="K437">
            <v>5914.9216261800011</v>
          </cell>
          <cell r="L437">
            <v>5576.5684876800005</v>
          </cell>
          <cell r="M437">
            <v>7425.0763471199998</v>
          </cell>
          <cell r="N437">
            <v>11323.720582800004</v>
          </cell>
          <cell r="O437">
            <v>118361</v>
          </cell>
        </row>
        <row r="438">
          <cell r="A438" t="str">
            <v xml:space="preserve">    Martins Creek 1-2</v>
          </cell>
          <cell r="C438">
            <v>1949.5279420000002</v>
          </cell>
          <cell r="D438">
            <v>1834.9361860000001</v>
          </cell>
          <cell r="E438">
            <v>1492.8509339999998</v>
          </cell>
          <cell r="F438">
            <v>1561.0370239999997</v>
          </cell>
          <cell r="G438">
            <v>993.66353199999958</v>
          </cell>
          <cell r="H438">
            <v>1396.7127679999999</v>
          </cell>
          <cell r="I438">
            <v>1459.448603</v>
          </cell>
          <cell r="J438">
            <v>1557.4841280000001</v>
          </cell>
          <cell r="K438">
            <v>477.859914</v>
          </cell>
          <cell r="L438">
            <v>2073.0866159999996</v>
          </cell>
          <cell r="M438">
            <v>1224.22036</v>
          </cell>
          <cell r="N438">
            <v>1512.2404800000002</v>
          </cell>
          <cell r="O438">
            <v>17533</v>
          </cell>
        </row>
        <row r="439">
          <cell r="A439" t="str">
            <v xml:space="preserve">    Sunbury</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 xml:space="preserve">    Holtwood</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 xml:space="preserve">    Keystone</v>
          </cell>
          <cell r="C441">
            <v>1353.9275299999999</v>
          </cell>
          <cell r="D441">
            <v>1258.3491550000001</v>
          </cell>
          <cell r="E441">
            <v>1302.5471110000001</v>
          </cell>
          <cell r="F441">
            <v>1274.7920319999998</v>
          </cell>
          <cell r="G441">
            <v>1329.239965</v>
          </cell>
          <cell r="H441">
            <v>1127.7711800000002</v>
          </cell>
          <cell r="I441">
            <v>1249.2143149999999</v>
          </cell>
          <cell r="J441">
            <v>1481.7509249999998</v>
          </cell>
          <cell r="K441">
            <v>1364.2018350000001</v>
          </cell>
          <cell r="L441">
            <v>1434.8946000000001</v>
          </cell>
          <cell r="M441">
            <v>1323.9031</v>
          </cell>
          <cell r="N441">
            <v>1318.1167599999999</v>
          </cell>
          <cell r="O441">
            <v>15818.6</v>
          </cell>
        </row>
        <row r="442">
          <cell r="A442" t="str">
            <v xml:space="preserve">    Conemaugh</v>
          </cell>
          <cell r="C442">
            <v>1862.5528594</v>
          </cell>
          <cell r="D442">
            <v>1908.4330938000001</v>
          </cell>
          <cell r="E442">
            <v>1886.7035651999997</v>
          </cell>
          <cell r="F442">
            <v>1618.1100426000003</v>
          </cell>
          <cell r="G442">
            <v>1699.5798898</v>
          </cell>
          <cell r="H442">
            <v>1828.0707926</v>
          </cell>
          <cell r="I442">
            <v>1740.8636882000003</v>
          </cell>
          <cell r="J442">
            <v>1741.0067454000002</v>
          </cell>
          <cell r="K442">
            <v>1737.1132116000003</v>
          </cell>
          <cell r="L442">
            <v>1366.0269948</v>
          </cell>
          <cell r="M442">
            <v>1178.5244926</v>
          </cell>
          <cell r="N442">
            <v>1346.304271</v>
          </cell>
          <cell r="O442">
            <v>19913.3</v>
          </cell>
        </row>
        <row r="443">
          <cell r="A443" t="str">
            <v xml:space="preserve">    Montour</v>
          </cell>
          <cell r="C443">
            <v>10722.253586400002</v>
          </cell>
          <cell r="D443">
            <v>9942.016759600001</v>
          </cell>
          <cell r="E443">
            <v>8415.982543600001</v>
          </cell>
          <cell r="F443">
            <v>5069.4665608000005</v>
          </cell>
          <cell r="G443">
            <v>7358.6389632</v>
          </cell>
          <cell r="H443">
            <v>11183.375459199999</v>
          </cell>
          <cell r="I443">
            <v>11955.9288548</v>
          </cell>
          <cell r="J443">
            <v>11604.0393616</v>
          </cell>
          <cell r="K443">
            <v>9837.6279428000016</v>
          </cell>
          <cell r="L443">
            <v>8861.8505296000003</v>
          </cell>
          <cell r="M443">
            <v>8659.5102239999997</v>
          </cell>
          <cell r="N443">
            <v>10245.1234728</v>
          </cell>
          <cell r="O443">
            <v>113855.80000000002</v>
          </cell>
        </row>
        <row r="444">
          <cell r="A444" t="str">
            <v xml:space="preserve">    Retired Miners' Health Care Costs</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t="str">
            <v xml:space="preserve">    Conemaugh Scrubber Costs (PP&amp;L 11.39% )</v>
          </cell>
          <cell r="C445">
            <v>14</v>
          </cell>
          <cell r="D445">
            <v>16.5</v>
          </cell>
          <cell r="E445">
            <v>19.3</v>
          </cell>
          <cell r="F445">
            <v>20.6</v>
          </cell>
          <cell r="G445">
            <v>21.9</v>
          </cell>
          <cell r="H445">
            <v>26.8</v>
          </cell>
          <cell r="I445">
            <v>23.8</v>
          </cell>
          <cell r="J445">
            <v>40.700000000000003</v>
          </cell>
          <cell r="K445">
            <v>57.4</v>
          </cell>
          <cell r="L445">
            <v>64.099999999999994</v>
          </cell>
          <cell r="M445">
            <v>50.4</v>
          </cell>
          <cell r="N445">
            <v>30.6</v>
          </cell>
          <cell r="O445">
            <v>386.1</v>
          </cell>
        </row>
        <row r="446">
          <cell r="O446">
            <v>0</v>
          </cell>
        </row>
        <row r="447">
          <cell r="A447" t="str">
            <v xml:space="preserve">    TOTAL COAL-FIRED EXPENSE</v>
          </cell>
          <cell r="C447">
            <v>27981.699999999997</v>
          </cell>
          <cell r="D447">
            <v>26397.399999999998</v>
          </cell>
          <cell r="E447">
            <v>25612.699999999997</v>
          </cell>
          <cell r="F447">
            <v>17569.799999999996</v>
          </cell>
          <cell r="G447">
            <v>19714.800000000003</v>
          </cell>
          <cell r="H447">
            <v>26834</v>
          </cell>
          <cell r="I447">
            <v>28660.600000000002</v>
          </cell>
          <cell r="J447">
            <v>28693.5</v>
          </cell>
          <cell r="K447">
            <v>19389.099999999999</v>
          </cell>
          <cell r="L447">
            <v>19376.599999999999</v>
          </cell>
          <cell r="M447">
            <v>19861.600000000002</v>
          </cell>
          <cell r="N447">
            <v>25776</v>
          </cell>
          <cell r="O447">
            <v>285867.80000000005</v>
          </cell>
        </row>
        <row r="448">
          <cell r="A448" t="str">
            <v xml:space="preserve">  OIL-FIRED</v>
          </cell>
        </row>
        <row r="449">
          <cell r="A449" t="str">
            <v xml:space="preserve">    Martins Creek 3-4</v>
          </cell>
          <cell r="C449">
            <v>5290.1734760000008</v>
          </cell>
          <cell r="D449">
            <v>4878.9363159999994</v>
          </cell>
          <cell r="E449">
            <v>1751.3204700000001</v>
          </cell>
          <cell r="F449">
            <v>1148.8674879999999</v>
          </cell>
          <cell r="G449">
            <v>3247.643024</v>
          </cell>
          <cell r="H449">
            <v>10861.507488000001</v>
          </cell>
          <cell r="I449">
            <v>16044.875923999998</v>
          </cell>
          <cell r="J449">
            <v>15863.096427999999</v>
          </cell>
          <cell r="K449">
            <v>5942.0212080000001</v>
          </cell>
          <cell r="L449">
            <v>1324.405424</v>
          </cell>
          <cell r="M449">
            <v>1562.583488</v>
          </cell>
          <cell r="N449">
            <v>3576.7427199999997</v>
          </cell>
          <cell r="O449">
            <v>71492.099999999991</v>
          </cell>
        </row>
        <row r="450">
          <cell r="A450" t="str">
            <v xml:space="preserve">    Sun Oil Adjustment</v>
          </cell>
          <cell r="B450" t="str">
            <v>.</v>
          </cell>
          <cell r="C450">
            <v>0</v>
          </cell>
          <cell r="D450">
            <v>0</v>
          </cell>
          <cell r="E450">
            <v>0</v>
          </cell>
          <cell r="F450">
            <v>0</v>
          </cell>
          <cell r="G450">
            <v>0</v>
          </cell>
          <cell r="H450">
            <v>0</v>
          </cell>
          <cell r="I450">
            <v>0</v>
          </cell>
          <cell r="J450">
            <v>0</v>
          </cell>
          <cell r="K450">
            <v>0</v>
          </cell>
          <cell r="L450">
            <v>0</v>
          </cell>
          <cell r="M450">
            <v>0</v>
          </cell>
          <cell r="N450">
            <v>0</v>
          </cell>
          <cell r="O450">
            <v>0</v>
          </cell>
        </row>
        <row r="452">
          <cell r="A452" t="str">
            <v xml:space="preserve">    TOTAL OIL-FIRED</v>
          </cell>
          <cell r="C452">
            <v>5290.2</v>
          </cell>
          <cell r="D452">
            <v>4878.8999999999996</v>
          </cell>
          <cell r="E452">
            <v>1751.3</v>
          </cell>
          <cell r="F452">
            <v>1148.9000000000001</v>
          </cell>
          <cell r="G452">
            <v>3247.6</v>
          </cell>
          <cell r="H452">
            <v>10861.5</v>
          </cell>
          <cell r="I452">
            <v>16044.9</v>
          </cell>
          <cell r="J452">
            <v>15863.1</v>
          </cell>
          <cell r="K452">
            <v>5942</v>
          </cell>
          <cell r="L452">
            <v>1324.4</v>
          </cell>
          <cell r="M452">
            <v>1562.6</v>
          </cell>
          <cell r="N452">
            <v>3576.7</v>
          </cell>
          <cell r="O452">
            <v>71492.099999999991</v>
          </cell>
        </row>
        <row r="455">
          <cell r="A455" t="str">
            <v xml:space="preserve">  TOTAL FOSSIL STEAM EXPENSE</v>
          </cell>
          <cell r="C455">
            <v>33271.9</v>
          </cell>
          <cell r="D455">
            <v>31276.300000000003</v>
          </cell>
          <cell r="E455">
            <v>27364</v>
          </cell>
          <cell r="F455">
            <v>18718.7</v>
          </cell>
          <cell r="G455">
            <v>22962.399999999998</v>
          </cell>
          <cell r="H455">
            <v>37695.5</v>
          </cell>
          <cell r="I455">
            <v>44705.5</v>
          </cell>
          <cell r="J455">
            <v>44556.6</v>
          </cell>
          <cell r="K455">
            <v>25331.1</v>
          </cell>
          <cell r="L455">
            <v>20701</v>
          </cell>
          <cell r="M455">
            <v>21424.199999999997</v>
          </cell>
          <cell r="N455">
            <v>29352.7</v>
          </cell>
          <cell r="O455">
            <v>357359.9</v>
          </cell>
        </row>
        <row r="457">
          <cell r="A457" t="str">
            <v xml:space="preserve">  NUCLEAR (From Susquehanna Fuel Budget)</v>
          </cell>
        </row>
        <row r="458">
          <cell r="A458" t="str">
            <v xml:space="preserve">    Susq. #1 (PL 90% Share)</v>
          </cell>
          <cell r="B458" t="str">
            <v>.</v>
          </cell>
          <cell r="C458">
            <v>2581.3459800000001</v>
          </cell>
          <cell r="D458">
            <v>2331.55512</v>
          </cell>
          <cell r="E458">
            <v>2581.3459800000001</v>
          </cell>
          <cell r="F458">
            <v>2498.0715</v>
          </cell>
          <cell r="G458">
            <v>1618.9002</v>
          </cell>
          <cell r="H458">
            <v>2498.0715</v>
          </cell>
          <cell r="I458">
            <v>2581.3459800000001</v>
          </cell>
          <cell r="J458">
            <v>2581.3459800000001</v>
          </cell>
          <cell r="K458">
            <v>2498.0715</v>
          </cell>
          <cell r="L458">
            <v>2581.3459800000001</v>
          </cell>
          <cell r="M458">
            <v>2498.0715</v>
          </cell>
          <cell r="N458">
            <v>2581.3459800000001</v>
          </cell>
          <cell r="O458">
            <v>29430.81719999999</v>
          </cell>
        </row>
        <row r="459">
          <cell r="A459" t="str">
            <v xml:space="preserve">    Susq. #2 (PL 90% Share)</v>
          </cell>
          <cell r="B459" t="str">
            <v>.</v>
          </cell>
          <cell r="C459">
            <v>2702.7529199999999</v>
          </cell>
          <cell r="D459">
            <v>2407.22118</v>
          </cell>
          <cell r="E459">
            <v>665.97551999999996</v>
          </cell>
          <cell r="F459">
            <v>148.65831</v>
          </cell>
          <cell r="G459">
            <v>2552.1668999999997</v>
          </cell>
          <cell r="H459">
            <v>2508.7099499999999</v>
          </cell>
          <cell r="I459">
            <v>2592.3282300000001</v>
          </cell>
          <cell r="J459">
            <v>2592.3282300000001</v>
          </cell>
          <cell r="K459">
            <v>2508.7099499999999</v>
          </cell>
          <cell r="L459">
            <v>2592.3282300000001</v>
          </cell>
          <cell r="M459">
            <v>2508.7099499999999</v>
          </cell>
          <cell r="N459">
            <v>2592.3282300000001</v>
          </cell>
          <cell r="O459">
            <v>26372.217599999996</v>
          </cell>
        </row>
        <row r="460">
          <cell r="A460" t="str">
            <v xml:space="preserve">    Susq. #1 (Spent Fuel)</v>
          </cell>
          <cell r="B460" t="str">
            <v>.</v>
          </cell>
          <cell r="C460">
            <v>677.42504999999994</v>
          </cell>
          <cell r="D460">
            <v>611.87220000000002</v>
          </cell>
          <cell r="E460">
            <v>677.42504999999994</v>
          </cell>
          <cell r="F460">
            <v>655.57124999999996</v>
          </cell>
          <cell r="G460">
            <v>424.84949999999998</v>
          </cell>
          <cell r="H460">
            <v>655.57124999999996</v>
          </cell>
          <cell r="I460">
            <v>677.42504999999994</v>
          </cell>
          <cell r="J460">
            <v>677.42504999999994</v>
          </cell>
          <cell r="K460">
            <v>655.57124999999996</v>
          </cell>
          <cell r="L460">
            <v>677.42504999999994</v>
          </cell>
          <cell r="M460">
            <v>655.57124999999996</v>
          </cell>
          <cell r="N460">
            <v>677.42504999999994</v>
          </cell>
          <cell r="O460">
            <v>7723.5569999999989</v>
          </cell>
        </row>
        <row r="461">
          <cell r="A461" t="str">
            <v xml:space="preserve">    Susq. #2 (Spent Fuel)</v>
          </cell>
          <cell r="B461" t="str">
            <v>.</v>
          </cell>
          <cell r="C461">
            <v>679.26329999999996</v>
          </cell>
          <cell r="D461">
            <v>604.98945000000003</v>
          </cell>
          <cell r="E461">
            <v>167.37479999999999</v>
          </cell>
          <cell r="F461">
            <v>39.338549999999998</v>
          </cell>
          <cell r="G461">
            <v>675.36449999999991</v>
          </cell>
          <cell r="H461">
            <v>663.86475000000007</v>
          </cell>
          <cell r="I461">
            <v>685.99215000000004</v>
          </cell>
          <cell r="J461">
            <v>685.99215000000004</v>
          </cell>
          <cell r="K461">
            <v>663.86475000000007</v>
          </cell>
          <cell r="L461">
            <v>685.99215000000004</v>
          </cell>
          <cell r="M461">
            <v>663.86475000000007</v>
          </cell>
          <cell r="N461">
            <v>685.99215000000004</v>
          </cell>
          <cell r="O461">
            <v>6901.8934499999996</v>
          </cell>
        </row>
        <row r="462">
          <cell r="A462" t="str">
            <v xml:space="preserve">    In-Core &amp; Spent Fuel</v>
          </cell>
          <cell r="B462" t="str">
            <v>.</v>
          </cell>
          <cell r="C462">
            <v>209.6379</v>
          </cell>
          <cell r="D462">
            <v>209.6379</v>
          </cell>
          <cell r="E462">
            <v>209.6379</v>
          </cell>
          <cell r="F462">
            <v>209.6379</v>
          </cell>
          <cell r="G462">
            <v>209.6379</v>
          </cell>
          <cell r="H462">
            <v>210.36059999999998</v>
          </cell>
          <cell r="I462">
            <v>210.36059999999998</v>
          </cell>
          <cell r="J462">
            <v>210.36059999999998</v>
          </cell>
          <cell r="K462">
            <v>210.36059999999998</v>
          </cell>
          <cell r="L462">
            <v>210.36059999999998</v>
          </cell>
          <cell r="M462">
            <v>210.36059999999998</v>
          </cell>
          <cell r="N462">
            <v>210.36059999999998</v>
          </cell>
          <cell r="O462">
            <v>2520.7136999999998</v>
          </cell>
        </row>
        <row r="464">
          <cell r="A464" t="str">
            <v xml:space="preserve">    TOTAL NUCLEAR</v>
          </cell>
          <cell r="C464">
            <v>6850.4262499999995</v>
          </cell>
          <cell r="D464">
            <v>6165.2995499999988</v>
          </cell>
          <cell r="E464">
            <v>4301.7377500000002</v>
          </cell>
          <cell r="F464">
            <v>3551.3476999999998</v>
          </cell>
          <cell r="G464">
            <v>5480.9519</v>
          </cell>
          <cell r="H464">
            <v>6536.5965999999989</v>
          </cell>
          <cell r="I464">
            <v>6747.3778000000002</v>
          </cell>
          <cell r="J464">
            <v>6747.3778000000002</v>
          </cell>
          <cell r="K464">
            <v>6536.5965999999989</v>
          </cell>
          <cell r="L464">
            <v>6747.3778000000002</v>
          </cell>
          <cell r="M464">
            <v>6536.5965999999989</v>
          </cell>
          <cell r="N464">
            <v>6747.3778000000002</v>
          </cell>
          <cell r="O464">
            <v>72949.100000000006</v>
          </cell>
        </row>
        <row r="466">
          <cell r="A466" t="str">
            <v xml:space="preserve">                          </v>
          </cell>
        </row>
        <row r="467">
          <cell r="A467" t="str">
            <v>COMBUSTION TURBINES</v>
          </cell>
          <cell r="C467">
            <v>32.408090112905647</v>
          </cell>
          <cell r="D467">
            <v>80.800752814127492</v>
          </cell>
          <cell r="E467">
            <v>8.884521214509526</v>
          </cell>
          <cell r="F467">
            <v>18.5245696186246</v>
          </cell>
          <cell r="G467">
            <v>14.880131639459901</v>
          </cell>
          <cell r="H467">
            <v>12.123311220774891</v>
          </cell>
          <cell r="I467">
            <v>207.84061321378505</v>
          </cell>
          <cell r="J467">
            <v>125.22936241825028</v>
          </cell>
          <cell r="K467">
            <v>103.95030661851472</v>
          </cell>
          <cell r="L467">
            <v>9.8677248166989173</v>
          </cell>
          <cell r="M467">
            <v>9.9969991839961505</v>
          </cell>
          <cell r="N467">
            <v>15.786992136287736</v>
          </cell>
          <cell r="O467">
            <v>640.29999999999984</v>
          </cell>
        </row>
        <row r="469">
          <cell r="A469" t="str">
            <v>DIESELS</v>
          </cell>
          <cell r="C469">
            <v>5.8937018870943607</v>
          </cell>
          <cell r="D469">
            <v>5.8850941858724966</v>
          </cell>
          <cell r="E469">
            <v>5.6677117854904724</v>
          </cell>
          <cell r="F469">
            <v>5.3547583813754018</v>
          </cell>
          <cell r="G469">
            <v>10.388016360540099</v>
          </cell>
          <cell r="H469">
            <v>9.8585167792251092</v>
          </cell>
          <cell r="I469">
            <v>5.0659437862149304</v>
          </cell>
          <cell r="J469">
            <v>5.1029585817497285</v>
          </cell>
          <cell r="K469">
            <v>5.1765293814852846</v>
          </cell>
          <cell r="L469">
            <v>5.3692031833010816</v>
          </cell>
          <cell r="M469">
            <v>5.6084368160038487</v>
          </cell>
          <cell r="N469">
            <v>5.6710878637122661</v>
          </cell>
          <cell r="O469">
            <v>75.3</v>
          </cell>
        </row>
        <row r="471">
          <cell r="A471" t="str">
            <v xml:space="preserve">    TOTAL GENERATION</v>
          </cell>
          <cell r="C471">
            <v>40160.600000000006</v>
          </cell>
          <cell r="D471">
            <v>37528.300000000003</v>
          </cell>
          <cell r="E471">
            <v>31680.300000000003</v>
          </cell>
          <cell r="F471">
            <v>22293.9</v>
          </cell>
          <cell r="G471">
            <v>28468.700000000004</v>
          </cell>
          <cell r="H471">
            <v>44254.1</v>
          </cell>
          <cell r="I471">
            <v>51665.8</v>
          </cell>
          <cell r="J471">
            <v>51434.299999999996</v>
          </cell>
          <cell r="K471">
            <v>31976.899999999998</v>
          </cell>
          <cell r="L471">
            <v>27463.700000000004</v>
          </cell>
          <cell r="M471">
            <v>27976.400000000001</v>
          </cell>
          <cell r="N471">
            <v>36121.599999999999</v>
          </cell>
          <cell r="O471">
            <v>431024.60000000003</v>
          </cell>
        </row>
        <row r="472">
          <cell r="A472" t="str">
            <v>POWER PURCHASES</v>
          </cell>
        </row>
        <row r="473">
          <cell r="A473" t="str">
            <v xml:space="preserve">  Short-term - Other Utilities</v>
          </cell>
          <cell r="C473">
            <v>81610.716630251016</v>
          </cell>
          <cell r="D473">
            <v>65610.57108425512</v>
          </cell>
          <cell r="E473">
            <v>74565.070185863238</v>
          </cell>
          <cell r="F473">
            <v>67855.519773507651</v>
          </cell>
          <cell r="G473">
            <v>89958.147098652218</v>
          </cell>
          <cell r="H473">
            <v>159406.62244032157</v>
          </cell>
          <cell r="I473">
            <v>308951.61221789679</v>
          </cell>
          <cell r="J473">
            <v>298868.85052939726</v>
          </cell>
          <cell r="K473">
            <v>108524.69422466808</v>
          </cell>
          <cell r="L473">
            <v>66016.368245767633</v>
          </cell>
          <cell r="M473">
            <v>51022.672363820668</v>
          </cell>
          <cell r="N473">
            <v>75222.759354149603</v>
          </cell>
          <cell r="O473">
            <v>1447613.7</v>
          </cell>
        </row>
        <row r="474">
          <cell r="A474" t="str">
            <v xml:space="preserve">  Non-utility Generation</v>
          </cell>
          <cell r="C474">
            <v>13418.160000000002</v>
          </cell>
          <cell r="D474">
            <v>14950.36</v>
          </cell>
          <cell r="E474">
            <v>13763.72</v>
          </cell>
          <cell r="F474">
            <v>13320.36</v>
          </cell>
          <cell r="G474">
            <v>13137.800000000001</v>
          </cell>
          <cell r="H474">
            <v>15230.720000000001</v>
          </cell>
          <cell r="I474">
            <v>13763.72</v>
          </cell>
          <cell r="J474">
            <v>13053.039999999999</v>
          </cell>
          <cell r="K474">
            <v>12146.760000000002</v>
          </cell>
          <cell r="L474">
            <v>13150.84</v>
          </cell>
          <cell r="M474">
            <v>13900.64</v>
          </cell>
          <cell r="N474">
            <v>15595.84</v>
          </cell>
          <cell r="O474">
            <v>165431.9</v>
          </cell>
        </row>
        <row r="475">
          <cell r="A475" t="str">
            <v xml:space="preserve">  Safe Harbor</v>
          </cell>
          <cell r="B475">
            <v>9800</v>
          </cell>
          <cell r="C475">
            <v>866.1</v>
          </cell>
          <cell r="D475">
            <v>901.9</v>
          </cell>
          <cell r="E475">
            <v>1586</v>
          </cell>
          <cell r="F475">
            <v>1569.4</v>
          </cell>
          <cell r="G475">
            <v>1152.9000000000001</v>
          </cell>
          <cell r="H475">
            <v>648.20000000000005</v>
          </cell>
          <cell r="I475">
            <v>430.3</v>
          </cell>
          <cell r="J475">
            <v>308.89999999999998</v>
          </cell>
          <cell r="K475">
            <v>284.10000000000002</v>
          </cell>
          <cell r="L475">
            <v>435.8</v>
          </cell>
          <cell r="M475">
            <v>700.6</v>
          </cell>
          <cell r="N475">
            <v>915.7</v>
          </cell>
          <cell r="O475">
            <v>9799.9</v>
          </cell>
        </row>
        <row r="476">
          <cell r="A476" t="str">
            <v xml:space="preserve">  PJM Interchange</v>
          </cell>
          <cell r="C476">
            <v>0</v>
          </cell>
          <cell r="D476">
            <v>0</v>
          </cell>
          <cell r="E476">
            <v>0</v>
          </cell>
          <cell r="F476">
            <v>0</v>
          </cell>
          <cell r="G476">
            <v>0</v>
          </cell>
          <cell r="H476">
            <v>0</v>
          </cell>
          <cell r="I476">
            <v>0</v>
          </cell>
          <cell r="J476">
            <v>0</v>
          </cell>
          <cell r="K476">
            <v>0</v>
          </cell>
          <cell r="L476">
            <v>0</v>
          </cell>
          <cell r="M476">
            <v>0</v>
          </cell>
          <cell r="N476">
            <v>0</v>
          </cell>
          <cell r="O476">
            <v>0</v>
          </cell>
        </row>
        <row r="477">
          <cell r="A477" t="str">
            <v xml:space="preserve">  PASNY </v>
          </cell>
          <cell r="C477">
            <v>47.9</v>
          </cell>
          <cell r="D477">
            <v>47.9</v>
          </cell>
          <cell r="E477">
            <v>47.9</v>
          </cell>
          <cell r="F477">
            <v>47.9</v>
          </cell>
          <cell r="G477">
            <v>47.9</v>
          </cell>
          <cell r="H477">
            <v>47.9</v>
          </cell>
          <cell r="I477">
            <v>47.9</v>
          </cell>
          <cell r="J477">
            <v>47.9</v>
          </cell>
          <cell r="K477">
            <v>47.9</v>
          </cell>
          <cell r="L477">
            <v>47.9</v>
          </cell>
          <cell r="M477">
            <v>47.9</v>
          </cell>
          <cell r="N477">
            <v>47.9</v>
          </cell>
          <cell r="O477">
            <v>574.79999999999984</v>
          </cell>
        </row>
        <row r="478">
          <cell r="A478" t="str">
            <v xml:space="preserve">  Borderline</v>
          </cell>
          <cell r="C478">
            <v>10.5</v>
          </cell>
          <cell r="D478">
            <v>10.5</v>
          </cell>
          <cell r="E478">
            <v>10.5</v>
          </cell>
          <cell r="F478">
            <v>10.5</v>
          </cell>
          <cell r="G478">
            <v>10.5</v>
          </cell>
          <cell r="H478">
            <v>10.5</v>
          </cell>
          <cell r="I478">
            <v>10.5</v>
          </cell>
          <cell r="J478">
            <v>10.5</v>
          </cell>
          <cell r="K478">
            <v>10.5</v>
          </cell>
          <cell r="L478">
            <v>10.5</v>
          </cell>
          <cell r="M478">
            <v>10.5</v>
          </cell>
          <cell r="N478">
            <v>10.5</v>
          </cell>
          <cell r="O478">
            <v>126</v>
          </cell>
        </row>
        <row r="480">
          <cell r="A480" t="str">
            <v xml:space="preserve">    TOTAL POWER PURCHASES</v>
          </cell>
          <cell r="C480">
            <v>95953.4</v>
          </cell>
          <cell r="D480">
            <v>81521.299999999988</v>
          </cell>
          <cell r="E480">
            <v>89973.2</v>
          </cell>
          <cell r="F480">
            <v>82803.699999999983</v>
          </cell>
          <cell r="G480">
            <v>104307.2</v>
          </cell>
          <cell r="H480">
            <v>175343.90000000002</v>
          </cell>
          <cell r="I480">
            <v>323204</v>
          </cell>
          <cell r="J480">
            <v>312289.20000000007</v>
          </cell>
          <cell r="K480">
            <v>121014</v>
          </cell>
          <cell r="L480">
            <v>79661.399999999994</v>
          </cell>
          <cell r="M480">
            <v>65682.299999999988</v>
          </cell>
          <cell r="N480">
            <v>91792.7</v>
          </cell>
          <cell r="O480">
            <v>1623546.3</v>
          </cell>
        </row>
        <row r="482">
          <cell r="A482" t="str">
            <v>TOTAL ENERGY AVAILABLE</v>
          </cell>
          <cell r="C482">
            <v>136114</v>
          </cell>
          <cell r="D482">
            <v>119049.59999999999</v>
          </cell>
          <cell r="E482">
            <v>121653.5</v>
          </cell>
          <cell r="F482">
            <v>105097.59999999998</v>
          </cell>
          <cell r="G482">
            <v>132775.9</v>
          </cell>
          <cell r="H482">
            <v>219598.00000000003</v>
          </cell>
          <cell r="I482">
            <v>374869.8</v>
          </cell>
          <cell r="J482">
            <v>363723.50000000006</v>
          </cell>
          <cell r="K482">
            <v>152990.9</v>
          </cell>
          <cell r="L482">
            <v>107125.1</v>
          </cell>
          <cell r="M482">
            <v>93658.699999999983</v>
          </cell>
          <cell r="N482">
            <v>127914.29999999999</v>
          </cell>
          <cell r="O482">
            <v>2054570.9</v>
          </cell>
        </row>
        <row r="484">
          <cell r="A484" t="str">
            <v>NON-SYSTEM ENERGY SALES</v>
          </cell>
        </row>
        <row r="485">
          <cell r="A485" t="str">
            <v xml:space="preserve">  Sales to ACE </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A486" t="str">
            <v xml:space="preserve">  Sales to JCP&amp;L </v>
          </cell>
          <cell r="C486">
            <v>0</v>
          </cell>
          <cell r="D486">
            <v>0</v>
          </cell>
          <cell r="E486">
            <v>0</v>
          </cell>
          <cell r="F486">
            <v>0</v>
          </cell>
          <cell r="G486">
            <v>0</v>
          </cell>
          <cell r="H486">
            <v>0</v>
          </cell>
          <cell r="I486">
            <v>0</v>
          </cell>
          <cell r="J486">
            <v>0</v>
          </cell>
          <cell r="K486">
            <v>0</v>
          </cell>
          <cell r="L486">
            <v>0</v>
          </cell>
          <cell r="M486">
            <v>0</v>
          </cell>
          <cell r="N486">
            <v>0</v>
          </cell>
          <cell r="O486">
            <v>0</v>
          </cell>
        </row>
        <row r="487">
          <cell r="A487" t="str">
            <v xml:space="preserve">  Sales to BG&amp;E</v>
          </cell>
          <cell r="C487">
            <v>-452.1</v>
          </cell>
          <cell r="D487">
            <v>-406.9</v>
          </cell>
          <cell r="E487">
            <v>-283.90000000000003</v>
          </cell>
          <cell r="F487">
            <v>-234.4</v>
          </cell>
          <cell r="G487">
            <v>-361.6</v>
          </cell>
          <cell r="H487">
            <v>-431.5</v>
          </cell>
          <cell r="I487">
            <v>-445.4</v>
          </cell>
          <cell r="J487">
            <v>-445.4</v>
          </cell>
          <cell r="K487">
            <v>-431.5</v>
          </cell>
          <cell r="L487">
            <v>-445.4</v>
          </cell>
          <cell r="M487">
            <v>-431.5</v>
          </cell>
          <cell r="N487">
            <v>-445.4</v>
          </cell>
          <cell r="O487">
            <v>-4815</v>
          </cell>
        </row>
        <row r="488">
          <cell r="A488" t="str">
            <v xml:space="preserve">  Sales to JCP&amp;L</v>
          </cell>
          <cell r="C488">
            <v>-2402.857368</v>
          </cell>
          <cell r="D488">
            <v>-2194.0551359999999</v>
          </cell>
          <cell r="E488">
            <v>-2395.8845999999999</v>
          </cell>
          <cell r="F488">
            <v>-2232.5985359999995</v>
          </cell>
          <cell r="G488">
            <v>-2345.5507679999996</v>
          </cell>
          <cell r="H488">
            <v>-2530.2823200000003</v>
          </cell>
          <cell r="I488">
            <v>-2793.4595999999997</v>
          </cell>
          <cell r="J488">
            <v>-2789.7544800000001</v>
          </cell>
          <cell r="K488">
            <v>-2117.3032800000001</v>
          </cell>
          <cell r="L488">
            <v>-1907.4987450000001</v>
          </cell>
          <cell r="M488">
            <v>-1962.43776</v>
          </cell>
          <cell r="N488">
            <v>-2245.1196960000002</v>
          </cell>
          <cell r="O488">
            <v>-27917</v>
          </cell>
        </row>
        <row r="489">
          <cell r="A489" t="str">
            <v xml:space="preserve">  PJM Interchange </v>
          </cell>
          <cell r="C489">
            <v>-24248.5</v>
          </cell>
          <cell r="D489">
            <v>-22945.8</v>
          </cell>
          <cell r="E489">
            <v>-9608.4</v>
          </cell>
          <cell r="F489">
            <v>-12.9</v>
          </cell>
          <cell r="G489">
            <v>-13697.7</v>
          </cell>
          <cell r="H489">
            <v>-48341</v>
          </cell>
          <cell r="I489">
            <v>-65322.9</v>
          </cell>
          <cell r="J489">
            <v>-65608.899999999994</v>
          </cell>
          <cell r="K489">
            <v>-27815.7</v>
          </cell>
          <cell r="L489">
            <v>-18660.5</v>
          </cell>
          <cell r="M489">
            <v>-14997.7</v>
          </cell>
          <cell r="N489">
            <v>-19557</v>
          </cell>
          <cell r="O489">
            <v>-330817</v>
          </cell>
        </row>
        <row r="490">
          <cell r="A490" t="str">
            <v xml:space="preserve">  Additional Gen Avail. For Sale</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A491" t="str">
            <v xml:space="preserve">  Sales to Other</v>
          </cell>
          <cell r="C491">
            <v>-86296.8</v>
          </cell>
          <cell r="D491">
            <v>-69982.7</v>
          </cell>
          <cell r="E491">
            <v>-78930.100000000006</v>
          </cell>
          <cell r="F491">
            <v>-72035.600000000006</v>
          </cell>
          <cell r="G491">
            <v>-94729.7</v>
          </cell>
          <cell r="H491">
            <v>-165834</v>
          </cell>
          <cell r="I491">
            <v>-318257.59999999998</v>
          </cell>
          <cell r="J491">
            <v>-308077.2</v>
          </cell>
          <cell r="K491">
            <v>-113801.1</v>
          </cell>
          <cell r="L491">
            <v>-70169.8</v>
          </cell>
          <cell r="M491">
            <v>-54835.3</v>
          </cell>
          <cell r="N491">
            <v>-79606.399999999994</v>
          </cell>
          <cell r="O491">
            <v>-1512556.3</v>
          </cell>
        </row>
        <row r="493">
          <cell r="A493" t="str">
            <v xml:space="preserve">    TOTAL NON-SYSTEM ENERGY SALES</v>
          </cell>
          <cell r="C493">
            <v>-113400.25736800001</v>
          </cell>
          <cell r="D493">
            <v>-95529.455136000004</v>
          </cell>
          <cell r="E493">
            <v>-91218.284600000014</v>
          </cell>
          <cell r="F493">
            <v>-74515.498535999999</v>
          </cell>
          <cell r="G493">
            <v>-111134.550768</v>
          </cell>
          <cell r="H493">
            <v>-217136.78232</v>
          </cell>
          <cell r="I493">
            <v>-386819.35959999997</v>
          </cell>
          <cell r="J493">
            <v>-376921.25448</v>
          </cell>
          <cell r="K493">
            <v>-144165.60328000001</v>
          </cell>
          <cell r="L493">
            <v>-91183.198745000002</v>
          </cell>
          <cell r="M493">
            <v>-72226.937760000001</v>
          </cell>
          <cell r="N493">
            <v>-101853.919696</v>
          </cell>
          <cell r="O493">
            <v>-1876105.2999999998</v>
          </cell>
        </row>
        <row r="495">
          <cell r="A495" t="str">
            <v>Cost of Emission Allowances Consumed</v>
          </cell>
          <cell r="C495">
            <v>4755</v>
          </cell>
          <cell r="D495">
            <v>4351</v>
          </cell>
          <cell r="E495">
            <v>4159</v>
          </cell>
          <cell r="F495">
            <v>2959</v>
          </cell>
          <cell r="G495">
            <v>5775</v>
          </cell>
          <cell r="H495">
            <v>8878</v>
          </cell>
          <cell r="I495">
            <v>9860</v>
          </cell>
          <cell r="J495">
            <v>9804</v>
          </cell>
          <cell r="K495">
            <v>6869</v>
          </cell>
          <cell r="L495">
            <v>3502</v>
          </cell>
          <cell r="M495">
            <v>3547</v>
          </cell>
          <cell r="N495">
            <v>4436</v>
          </cell>
          <cell r="O495">
            <v>68895</v>
          </cell>
        </row>
        <row r="497">
          <cell r="A497" t="str">
            <v>SYSTEM COST OF POWER</v>
          </cell>
          <cell r="C497">
            <v>27468.742631999994</v>
          </cell>
          <cell r="D497">
            <v>27871.144863999987</v>
          </cell>
          <cell r="E497">
            <v>34594.215399999986</v>
          </cell>
          <cell r="F497">
            <v>33541.101463999978</v>
          </cell>
          <cell r="G497">
            <v>27416.349231999993</v>
          </cell>
          <cell r="H497">
            <v>11339.217680000031</v>
          </cell>
          <cell r="I497">
            <v>-2089.5595999999787</v>
          </cell>
          <cell r="J497">
            <v>-3393.754479999945</v>
          </cell>
          <cell r="K497">
            <v>15694.296719999984</v>
          </cell>
          <cell r="L497">
            <v>19443.901255000004</v>
          </cell>
          <cell r="M497">
            <v>24978.762239999982</v>
          </cell>
          <cell r="N497">
            <v>30496.380303999991</v>
          </cell>
          <cell r="O497">
            <v>247360.59999999998</v>
          </cell>
        </row>
        <row r="498">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A499" t="str">
            <v>PUC CUST SYSTEM COST OF POWER</v>
          </cell>
          <cell r="C499">
            <v>27468.742631999994</v>
          </cell>
          <cell r="D499">
            <v>27871.144863999987</v>
          </cell>
          <cell r="E499">
            <v>34594.215399999986</v>
          </cell>
          <cell r="F499">
            <v>33541.101463999978</v>
          </cell>
          <cell r="G499">
            <v>27416.349231999993</v>
          </cell>
          <cell r="H499">
            <v>11339.217680000031</v>
          </cell>
          <cell r="I499">
            <v>-2089.5595999999787</v>
          </cell>
          <cell r="J499">
            <v>-3393.754479999945</v>
          </cell>
          <cell r="K499">
            <v>15694.296719999984</v>
          </cell>
          <cell r="L499">
            <v>19443.901255000004</v>
          </cell>
          <cell r="M499">
            <v>24978.762239999982</v>
          </cell>
          <cell r="N499">
            <v>30496.380303999991</v>
          </cell>
          <cell r="O499">
            <v>247360.59999999998</v>
          </cell>
        </row>
        <row r="500">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cell r="J500" t="str">
            <v xml:space="preserve"> ========</v>
          </cell>
          <cell r="K500" t="str">
            <v xml:space="preserve"> ========</v>
          </cell>
          <cell r="L500" t="str">
            <v xml:space="preserve"> ========</v>
          </cell>
          <cell r="M500" t="str">
            <v xml:space="preserve"> ========</v>
          </cell>
          <cell r="N500" t="str">
            <v xml:space="preserve"> ========</v>
          </cell>
          <cell r="O500" t="str">
            <v xml:space="preserve"> =========</v>
          </cell>
        </row>
        <row r="501">
          <cell r="A501" t="str">
            <v xml:space="preserve">    CSO - MILLS/KWH</v>
          </cell>
          <cell r="C501">
            <v>10.619632962723406</v>
          </cell>
          <cell r="D501">
            <v>11.514622950830558</v>
          </cell>
          <cell r="E501">
            <v>14.419062764913692</v>
          </cell>
          <cell r="F501">
            <v>16.427221788408637</v>
          </cell>
          <cell r="G501">
            <v>13.737022356079251</v>
          </cell>
          <cell r="H501">
            <v>5.4486654531504328</v>
          </cell>
          <cell r="I501">
            <v>-0.89611441766183386</v>
          </cell>
          <cell r="J501">
            <v>-1.4835436608307404</v>
          </cell>
          <cell r="K501">
            <v>7.7910527761164268</v>
          </cell>
          <cell r="L501">
            <v>9.2146823590281617</v>
          </cell>
          <cell r="M501">
            <v>11.309771904686322</v>
          </cell>
          <cell r="N501">
            <v>11.719910953568304</v>
          </cell>
          <cell r="O501">
            <v>9.1344386998103957</v>
          </cell>
        </row>
        <row r="502">
          <cell r="F502" t="str">
            <v xml:space="preserve">                                   SUMMARY SHEET</v>
          </cell>
        </row>
        <row r="503">
          <cell r="F503" t="str">
            <v xml:space="preserve">                         ENERGY COST RECOVERED THROUGH ECR</v>
          </cell>
          <cell r="L503" t="str">
            <v>CASE:2001 FORECAST</v>
          </cell>
          <cell r="P503" t="str">
            <v>10</v>
          </cell>
        </row>
        <row r="504">
          <cell r="C504" t="str">
            <v xml:space="preserve">                     </v>
          </cell>
          <cell r="L504">
            <v>36851</v>
          </cell>
        </row>
        <row r="505">
          <cell r="F505" t="str">
            <v xml:space="preserve">                               (Thousands of Dollars)</v>
          </cell>
        </row>
        <row r="507">
          <cell r="A507" t="str">
            <v>STEAM STATIONS</v>
          </cell>
          <cell r="C507" t="str">
            <v>JANUARY</v>
          </cell>
          <cell r="D507" t="str">
            <v>FEBRUARY</v>
          </cell>
          <cell r="E507" t="str">
            <v>MARCH</v>
          </cell>
          <cell r="F507" t="str">
            <v>APRIL</v>
          </cell>
          <cell r="G507" t="str">
            <v>MAY</v>
          </cell>
          <cell r="H507" t="str">
            <v>JUNE</v>
          </cell>
          <cell r="I507" t="str">
            <v>JULY</v>
          </cell>
          <cell r="J507" t="str">
            <v>AUGUST</v>
          </cell>
          <cell r="K507" t="str">
            <v>SEPTEMBER</v>
          </cell>
          <cell r="L507" t="str">
            <v>OCTOBER</v>
          </cell>
          <cell r="M507" t="str">
            <v>NOVEMBER</v>
          </cell>
          <cell r="N507" t="str">
            <v>DECEMBER</v>
          </cell>
          <cell r="O507" t="str">
            <v>TOTAL</v>
          </cell>
        </row>
        <row r="508">
          <cell r="A508" t="str">
            <v xml:space="preserve">                 </v>
          </cell>
        </row>
        <row r="509">
          <cell r="A509" t="str">
            <v xml:space="preserve">   TOTAL COAL-FIRED </v>
          </cell>
          <cell r="C509">
            <v>27981.7</v>
          </cell>
          <cell r="D509">
            <v>26397.4</v>
          </cell>
          <cell r="E509">
            <v>25612.7</v>
          </cell>
          <cell r="F509">
            <v>17569.8</v>
          </cell>
          <cell r="G509">
            <v>19714.8</v>
          </cell>
          <cell r="H509">
            <v>26834</v>
          </cell>
          <cell r="I509">
            <v>28660.6</v>
          </cell>
          <cell r="J509">
            <v>28693.5</v>
          </cell>
          <cell r="K509">
            <v>19389.099999999999</v>
          </cell>
          <cell r="L509">
            <v>19376.599999999999</v>
          </cell>
          <cell r="M509">
            <v>19861.599999999999</v>
          </cell>
          <cell r="N509">
            <v>25776</v>
          </cell>
          <cell r="O509">
            <v>285867.80000000005</v>
          </cell>
        </row>
        <row r="511">
          <cell r="A511" t="str">
            <v xml:space="preserve">   Martins Creek 3-4</v>
          </cell>
          <cell r="C511">
            <v>5290.1734760000008</v>
          </cell>
          <cell r="D511">
            <v>4878.9363159999994</v>
          </cell>
          <cell r="E511">
            <v>1751.3204700000001</v>
          </cell>
          <cell r="F511">
            <v>1148.8674879999999</v>
          </cell>
          <cell r="G511">
            <v>3247.643024</v>
          </cell>
          <cell r="H511">
            <v>10861.507488000001</v>
          </cell>
          <cell r="I511">
            <v>16044.875923999998</v>
          </cell>
          <cell r="J511">
            <v>15863.096427999999</v>
          </cell>
          <cell r="K511">
            <v>5942.0212080000001</v>
          </cell>
          <cell r="L511">
            <v>1324.405424</v>
          </cell>
          <cell r="M511">
            <v>1562.583488</v>
          </cell>
          <cell r="N511">
            <v>3576.7427199999997</v>
          </cell>
          <cell r="O511">
            <v>71492.099999999991</v>
          </cell>
        </row>
        <row r="512">
          <cell r="A512" t="str">
            <v xml:space="preserve">   Sun Oil Adjustment</v>
          </cell>
          <cell r="C512">
            <v>0</v>
          </cell>
          <cell r="D512">
            <v>0</v>
          </cell>
          <cell r="E512">
            <v>0</v>
          </cell>
          <cell r="F512">
            <v>0</v>
          </cell>
          <cell r="G512">
            <v>0</v>
          </cell>
          <cell r="H512">
            <v>0</v>
          </cell>
          <cell r="I512">
            <v>0</v>
          </cell>
          <cell r="J512">
            <v>0</v>
          </cell>
          <cell r="K512">
            <v>0</v>
          </cell>
          <cell r="L512">
            <v>0</v>
          </cell>
          <cell r="M512">
            <v>0</v>
          </cell>
          <cell r="N512">
            <v>0</v>
          </cell>
          <cell r="O512">
            <v>0</v>
          </cell>
        </row>
        <row r="514">
          <cell r="A514" t="str">
            <v xml:space="preserve">   TOTAL OIL-FIRED</v>
          </cell>
          <cell r="C514">
            <v>5290.2</v>
          </cell>
          <cell r="D514">
            <v>4878.8999999999996</v>
          </cell>
          <cell r="E514">
            <v>1751.3</v>
          </cell>
          <cell r="F514">
            <v>1148.9000000000001</v>
          </cell>
          <cell r="G514">
            <v>3247.6</v>
          </cell>
          <cell r="H514">
            <v>10861.5</v>
          </cell>
          <cell r="I514">
            <v>16044.9</v>
          </cell>
          <cell r="J514">
            <v>15863.1</v>
          </cell>
          <cell r="K514">
            <v>5942</v>
          </cell>
          <cell r="L514">
            <v>1324.4</v>
          </cell>
          <cell r="M514">
            <v>1562.6</v>
          </cell>
          <cell r="N514">
            <v>3576.7</v>
          </cell>
          <cell r="O514">
            <v>71492.099999999991</v>
          </cell>
        </row>
        <row r="516">
          <cell r="A516" t="str">
            <v xml:space="preserve">  TOTAL FOSSIL STEAM EXPENSE</v>
          </cell>
          <cell r="C516">
            <v>33271.9</v>
          </cell>
          <cell r="D516">
            <v>31276.300000000003</v>
          </cell>
          <cell r="E516">
            <v>27364</v>
          </cell>
          <cell r="F516">
            <v>18718.7</v>
          </cell>
          <cell r="G516">
            <v>22962.399999999998</v>
          </cell>
          <cell r="H516">
            <v>37695.5</v>
          </cell>
          <cell r="I516">
            <v>44705.5</v>
          </cell>
          <cell r="J516">
            <v>44556.6</v>
          </cell>
          <cell r="K516">
            <v>25331.1</v>
          </cell>
          <cell r="L516">
            <v>20701</v>
          </cell>
          <cell r="M516">
            <v>21424.199999999997</v>
          </cell>
          <cell r="N516">
            <v>29352.7</v>
          </cell>
          <cell r="O516">
            <v>357359.9</v>
          </cell>
        </row>
        <row r="518">
          <cell r="A518" t="str">
            <v xml:space="preserve">  NUCLEAR</v>
          </cell>
        </row>
        <row r="519">
          <cell r="A519" t="str">
            <v xml:space="preserve">    Susquehanna 1 (PL 90% Share)</v>
          </cell>
          <cell r="C519">
            <v>2581.3459800000001</v>
          </cell>
          <cell r="D519">
            <v>2331.55512</v>
          </cell>
          <cell r="E519">
            <v>2581.3459800000001</v>
          </cell>
          <cell r="F519">
            <v>2498.0715</v>
          </cell>
          <cell r="G519">
            <v>1618.9002</v>
          </cell>
          <cell r="H519">
            <v>2498.0715</v>
          </cell>
          <cell r="I519">
            <v>2581.3459800000001</v>
          </cell>
          <cell r="J519">
            <v>2581.3459800000001</v>
          </cell>
          <cell r="K519">
            <v>2498.0715</v>
          </cell>
          <cell r="L519">
            <v>2581.3459800000001</v>
          </cell>
          <cell r="M519">
            <v>2498.0715</v>
          </cell>
          <cell r="N519">
            <v>2581.3459800000001</v>
          </cell>
          <cell r="O519">
            <v>29430.699999999993</v>
          </cell>
        </row>
        <row r="520">
          <cell r="A520" t="str">
            <v xml:space="preserve">    Susquehanna 2 (PL 90% Share)</v>
          </cell>
          <cell r="C520">
            <v>2702.7529199999999</v>
          </cell>
          <cell r="D520">
            <v>2407.22118</v>
          </cell>
          <cell r="E520">
            <v>665.97551999999996</v>
          </cell>
          <cell r="F520">
            <v>148.65831</v>
          </cell>
          <cell r="G520">
            <v>2552.1668999999997</v>
          </cell>
          <cell r="H520">
            <v>2508.7099499999999</v>
          </cell>
          <cell r="I520">
            <v>2592.3282300000001</v>
          </cell>
          <cell r="J520">
            <v>2592.3282300000001</v>
          </cell>
          <cell r="K520">
            <v>2508.7099499999999</v>
          </cell>
          <cell r="L520">
            <v>2592.3282300000001</v>
          </cell>
          <cell r="M520">
            <v>2508.7099499999999</v>
          </cell>
          <cell r="N520">
            <v>2592.3282300000001</v>
          </cell>
          <cell r="O520">
            <v>26372.199999999997</v>
          </cell>
        </row>
        <row r="521">
          <cell r="A521" t="str">
            <v xml:space="preserve">    Susquehanna 1 (Spent Fuel)</v>
          </cell>
          <cell r="C521">
            <v>677.42504999999994</v>
          </cell>
          <cell r="D521">
            <v>611.87220000000002</v>
          </cell>
          <cell r="E521">
            <v>677.42504999999994</v>
          </cell>
          <cell r="F521">
            <v>655.57124999999996</v>
          </cell>
          <cell r="G521">
            <v>424.84949999999998</v>
          </cell>
          <cell r="H521">
            <v>655.57124999999996</v>
          </cell>
          <cell r="I521">
            <v>677.42504999999994</v>
          </cell>
          <cell r="J521">
            <v>677.42504999999994</v>
          </cell>
          <cell r="K521">
            <v>655.57124999999996</v>
          </cell>
          <cell r="L521">
            <v>677.42504999999994</v>
          </cell>
          <cell r="M521">
            <v>655.57124999999996</v>
          </cell>
          <cell r="N521">
            <v>677.42504999999994</v>
          </cell>
          <cell r="O521">
            <v>7723.4999999999991</v>
          </cell>
        </row>
        <row r="522">
          <cell r="A522" t="str">
            <v xml:space="preserve">    Susquehanna 2 (Spent Fuel)</v>
          </cell>
          <cell r="C522">
            <v>679.26329999999996</v>
          </cell>
          <cell r="D522">
            <v>604.98945000000003</v>
          </cell>
          <cell r="E522">
            <v>167.37479999999999</v>
          </cell>
          <cell r="F522">
            <v>39.338549999999998</v>
          </cell>
          <cell r="G522">
            <v>675.36449999999991</v>
          </cell>
          <cell r="H522">
            <v>663.86475000000007</v>
          </cell>
          <cell r="I522">
            <v>685.99215000000004</v>
          </cell>
          <cell r="J522">
            <v>685.99215000000004</v>
          </cell>
          <cell r="K522">
            <v>663.86475000000007</v>
          </cell>
          <cell r="L522">
            <v>685.99215000000004</v>
          </cell>
          <cell r="M522">
            <v>663.86475000000007</v>
          </cell>
          <cell r="N522">
            <v>685.99215000000004</v>
          </cell>
          <cell r="O522">
            <v>6902.0999999999995</v>
          </cell>
        </row>
        <row r="523">
          <cell r="A523" t="str">
            <v xml:space="preserve">    D&amp;D Expense</v>
          </cell>
          <cell r="C523">
            <v>209.6379</v>
          </cell>
          <cell r="D523">
            <v>209.6379</v>
          </cell>
          <cell r="E523">
            <v>209.6379</v>
          </cell>
          <cell r="F523">
            <v>209.6379</v>
          </cell>
          <cell r="G523">
            <v>209.6379</v>
          </cell>
          <cell r="H523">
            <v>210.36059999999998</v>
          </cell>
          <cell r="I523">
            <v>210.36059999999998</v>
          </cell>
          <cell r="J523">
            <v>210.36059999999998</v>
          </cell>
          <cell r="K523">
            <v>210.36059999999998</v>
          </cell>
          <cell r="L523">
            <v>210.36059999999998</v>
          </cell>
          <cell r="M523">
            <v>210.36059999999998</v>
          </cell>
          <cell r="N523">
            <v>210.36059999999998</v>
          </cell>
          <cell r="O523">
            <v>2520.8000000000006</v>
          </cell>
        </row>
        <row r="525">
          <cell r="A525" t="str">
            <v xml:space="preserve">    TOTAL NUCLEAR</v>
          </cell>
          <cell r="C525">
            <v>6850.4262499999995</v>
          </cell>
          <cell r="D525">
            <v>6165.2995499999988</v>
          </cell>
          <cell r="E525">
            <v>4301.7377500000002</v>
          </cell>
          <cell r="F525">
            <v>3551.3476999999998</v>
          </cell>
          <cell r="G525">
            <v>5480.9519</v>
          </cell>
          <cell r="H525">
            <v>6536.5965999999989</v>
          </cell>
          <cell r="I525">
            <v>6747.3778000000002</v>
          </cell>
          <cell r="J525">
            <v>6747.3778000000002</v>
          </cell>
          <cell r="K525">
            <v>6536.5965999999989</v>
          </cell>
          <cell r="L525">
            <v>6747.3778000000002</v>
          </cell>
          <cell r="M525">
            <v>6536.5965999999989</v>
          </cell>
          <cell r="N525">
            <v>6747.3778000000002</v>
          </cell>
          <cell r="O525">
            <v>72949.100000000006</v>
          </cell>
        </row>
        <row r="527">
          <cell r="A527" t="str">
            <v>COMBUSTION TURBINES</v>
          </cell>
          <cell r="C527">
            <v>32.408090112905647</v>
          </cell>
          <cell r="D527">
            <v>80.800752814127492</v>
          </cell>
          <cell r="E527">
            <v>8.884521214509526</v>
          </cell>
          <cell r="F527">
            <v>18.5245696186246</v>
          </cell>
          <cell r="G527">
            <v>14.880131639459901</v>
          </cell>
          <cell r="H527">
            <v>12.123311220774891</v>
          </cell>
          <cell r="I527">
            <v>207.84061321378505</v>
          </cell>
          <cell r="J527">
            <v>125.22936241825028</v>
          </cell>
          <cell r="K527">
            <v>103.95030661851472</v>
          </cell>
          <cell r="L527">
            <v>9.8677248166989173</v>
          </cell>
          <cell r="M527">
            <v>9.9969991839961505</v>
          </cell>
          <cell r="N527">
            <v>15.786992136287736</v>
          </cell>
          <cell r="O527">
            <v>640.29999999999984</v>
          </cell>
        </row>
        <row r="529">
          <cell r="A529" t="str">
            <v>DIESELS</v>
          </cell>
          <cell r="C529">
            <v>5.8937018870943607</v>
          </cell>
          <cell r="D529">
            <v>5.8850941858724966</v>
          </cell>
          <cell r="E529">
            <v>5.6677117854904724</v>
          </cell>
          <cell r="F529">
            <v>5.3547583813754018</v>
          </cell>
          <cell r="G529">
            <v>10.388016360540099</v>
          </cell>
          <cell r="H529">
            <v>9.8585167792251092</v>
          </cell>
          <cell r="I529">
            <v>5.0659437862149304</v>
          </cell>
          <cell r="J529">
            <v>5.1029585817497285</v>
          </cell>
          <cell r="K529">
            <v>5.1765293814852846</v>
          </cell>
          <cell r="L529">
            <v>5.3692031833010816</v>
          </cell>
          <cell r="M529">
            <v>5.6084368160038487</v>
          </cell>
          <cell r="N529">
            <v>5.6710878637122661</v>
          </cell>
          <cell r="O529">
            <v>75.3</v>
          </cell>
        </row>
        <row r="531">
          <cell r="A531" t="str">
            <v xml:space="preserve">  TOTAL GENERATION</v>
          </cell>
          <cell r="C531">
            <v>40160.600000000006</v>
          </cell>
          <cell r="D531">
            <v>37528.300000000003</v>
          </cell>
          <cell r="E531">
            <v>31680.300000000003</v>
          </cell>
          <cell r="F531">
            <v>22293.9</v>
          </cell>
          <cell r="G531">
            <v>28468.700000000004</v>
          </cell>
          <cell r="H531">
            <v>44254.1</v>
          </cell>
          <cell r="I531">
            <v>51665.8</v>
          </cell>
          <cell r="J531">
            <v>51434.299999999996</v>
          </cell>
          <cell r="K531">
            <v>31976.899999999998</v>
          </cell>
          <cell r="L531">
            <v>27463.700000000004</v>
          </cell>
          <cell r="M531">
            <v>27976.400000000001</v>
          </cell>
          <cell r="N531">
            <v>36121.599999999999</v>
          </cell>
          <cell r="O531">
            <v>431024.60000000003</v>
          </cell>
        </row>
        <row r="533">
          <cell r="A533" t="str">
            <v>POWER PURCHASES</v>
          </cell>
        </row>
        <row r="534">
          <cell r="A534" t="str">
            <v xml:space="preserve">  Short-term - Other Utilities</v>
          </cell>
          <cell r="C534">
            <v>81610.716630251016</v>
          </cell>
          <cell r="D534">
            <v>65610.57108425512</v>
          </cell>
          <cell r="E534">
            <v>74565.070185863238</v>
          </cell>
          <cell r="F534">
            <v>67855.519773507651</v>
          </cell>
          <cell r="G534">
            <v>89958.147098652218</v>
          </cell>
          <cell r="H534">
            <v>159406.62244032157</v>
          </cell>
          <cell r="I534">
            <v>308951.61221789679</v>
          </cell>
          <cell r="J534">
            <v>298868.85052939726</v>
          </cell>
          <cell r="K534">
            <v>108524.69422466808</v>
          </cell>
          <cell r="L534">
            <v>66016.368245767633</v>
          </cell>
          <cell r="M534">
            <v>51022.672363820668</v>
          </cell>
          <cell r="N534">
            <v>75222.759354149603</v>
          </cell>
          <cell r="O534">
            <v>1447613.7</v>
          </cell>
        </row>
        <row r="535">
          <cell r="A535" t="str">
            <v xml:space="preserve">  Non-utility Generation</v>
          </cell>
          <cell r="C535">
            <v>13418.160000000002</v>
          </cell>
          <cell r="D535">
            <v>14950.36</v>
          </cell>
          <cell r="E535">
            <v>13763.72</v>
          </cell>
          <cell r="F535">
            <v>13320.36</v>
          </cell>
          <cell r="G535">
            <v>13137.800000000001</v>
          </cell>
          <cell r="H535">
            <v>15230.720000000001</v>
          </cell>
          <cell r="I535">
            <v>13763.72</v>
          </cell>
          <cell r="J535">
            <v>13053.039999999999</v>
          </cell>
          <cell r="K535">
            <v>12146.760000000002</v>
          </cell>
          <cell r="L535">
            <v>13150.84</v>
          </cell>
          <cell r="M535">
            <v>13900.64</v>
          </cell>
          <cell r="N535">
            <v>15595.84</v>
          </cell>
          <cell r="O535">
            <v>165431.9</v>
          </cell>
        </row>
        <row r="536">
          <cell r="A536" t="str">
            <v xml:space="preserve">  Safe Harbor</v>
          </cell>
          <cell r="C536">
            <v>866.1</v>
          </cell>
          <cell r="D536">
            <v>901.9</v>
          </cell>
          <cell r="E536">
            <v>1586</v>
          </cell>
          <cell r="F536">
            <v>1569.4</v>
          </cell>
          <cell r="G536">
            <v>1152.9000000000001</v>
          </cell>
          <cell r="H536">
            <v>648.20000000000005</v>
          </cell>
          <cell r="I536">
            <v>430.3</v>
          </cell>
          <cell r="J536">
            <v>308.89999999999998</v>
          </cell>
          <cell r="K536">
            <v>284.10000000000002</v>
          </cell>
          <cell r="L536">
            <v>435.8</v>
          </cell>
          <cell r="M536">
            <v>700.6</v>
          </cell>
          <cell r="N536">
            <v>915.7</v>
          </cell>
          <cell r="O536">
            <v>9799.9</v>
          </cell>
        </row>
        <row r="537">
          <cell r="A537" t="str">
            <v xml:space="preserve">  PJM Interchange</v>
          </cell>
          <cell r="C537">
            <v>0</v>
          </cell>
          <cell r="D537">
            <v>0</v>
          </cell>
          <cell r="E537">
            <v>0</v>
          </cell>
          <cell r="F537">
            <v>0</v>
          </cell>
          <cell r="G537">
            <v>0</v>
          </cell>
          <cell r="H537">
            <v>0</v>
          </cell>
          <cell r="I537">
            <v>0</v>
          </cell>
          <cell r="J537">
            <v>0</v>
          </cell>
          <cell r="K537">
            <v>0</v>
          </cell>
          <cell r="L537">
            <v>0</v>
          </cell>
          <cell r="M537">
            <v>0</v>
          </cell>
          <cell r="N537">
            <v>0</v>
          </cell>
          <cell r="O537">
            <v>0</v>
          </cell>
        </row>
        <row r="538">
          <cell r="A538" t="str">
            <v xml:space="preserve">  PASNY </v>
          </cell>
          <cell r="C538">
            <v>47.9</v>
          </cell>
          <cell r="D538">
            <v>47.9</v>
          </cell>
          <cell r="E538">
            <v>47.9</v>
          </cell>
          <cell r="F538">
            <v>47.9</v>
          </cell>
          <cell r="G538">
            <v>47.9</v>
          </cell>
          <cell r="H538">
            <v>47.9</v>
          </cell>
          <cell r="I538">
            <v>47.9</v>
          </cell>
          <cell r="J538">
            <v>47.9</v>
          </cell>
          <cell r="K538">
            <v>47.9</v>
          </cell>
          <cell r="L538">
            <v>47.9</v>
          </cell>
          <cell r="M538">
            <v>47.9</v>
          </cell>
          <cell r="N538">
            <v>47.9</v>
          </cell>
          <cell r="O538">
            <v>574.79999999999984</v>
          </cell>
        </row>
        <row r="539">
          <cell r="A539" t="str">
            <v xml:space="preserve">  Borderline</v>
          </cell>
          <cell r="C539">
            <v>10.5</v>
          </cell>
          <cell r="D539">
            <v>10.5</v>
          </cell>
          <cell r="E539">
            <v>10.5</v>
          </cell>
          <cell r="F539">
            <v>10.5</v>
          </cell>
          <cell r="G539">
            <v>10.5</v>
          </cell>
          <cell r="H539">
            <v>10.5</v>
          </cell>
          <cell r="I539">
            <v>10.5</v>
          </cell>
          <cell r="J539">
            <v>10.5</v>
          </cell>
          <cell r="K539">
            <v>10.5</v>
          </cell>
          <cell r="L539">
            <v>10.5</v>
          </cell>
          <cell r="M539">
            <v>10.5</v>
          </cell>
          <cell r="N539">
            <v>10.5</v>
          </cell>
          <cell r="O539">
            <v>126</v>
          </cell>
        </row>
        <row r="541">
          <cell r="A541" t="str">
            <v xml:space="preserve">    TOTAL POWER PURCHASES</v>
          </cell>
          <cell r="C541">
            <v>95953.4</v>
          </cell>
          <cell r="D541">
            <v>81521.299999999988</v>
          </cell>
          <cell r="E541">
            <v>89973.2</v>
          </cell>
          <cell r="F541">
            <v>82803.699999999983</v>
          </cell>
          <cell r="G541">
            <v>104307.2</v>
          </cell>
          <cell r="H541">
            <v>175343.90000000002</v>
          </cell>
          <cell r="I541">
            <v>323204</v>
          </cell>
          <cell r="J541">
            <v>312289.20000000007</v>
          </cell>
          <cell r="K541">
            <v>121014</v>
          </cell>
          <cell r="L541">
            <v>79661.399999999994</v>
          </cell>
          <cell r="M541">
            <v>65682.299999999988</v>
          </cell>
          <cell r="N541">
            <v>91792.7</v>
          </cell>
          <cell r="O541">
            <v>1623546.3</v>
          </cell>
        </row>
        <row r="543">
          <cell r="A543" t="str">
            <v>TOTAL ENERGY AVAILABLE</v>
          </cell>
          <cell r="C543">
            <v>136114</v>
          </cell>
          <cell r="D543">
            <v>119049.59999999999</v>
          </cell>
          <cell r="E543">
            <v>121653.5</v>
          </cell>
          <cell r="F543">
            <v>105097.59999999998</v>
          </cell>
          <cell r="G543">
            <v>132775.9</v>
          </cell>
          <cell r="H543">
            <v>219598.00000000003</v>
          </cell>
          <cell r="I543">
            <v>374869.8</v>
          </cell>
          <cell r="J543">
            <v>363723.50000000006</v>
          </cell>
          <cell r="K543">
            <v>152990.9</v>
          </cell>
          <cell r="L543">
            <v>107125.1</v>
          </cell>
          <cell r="M543">
            <v>93658.699999999983</v>
          </cell>
          <cell r="N543">
            <v>127914.29999999999</v>
          </cell>
          <cell r="O543">
            <v>2054570.9</v>
          </cell>
        </row>
        <row r="544">
          <cell r="C544" t="str">
            <v xml:space="preserve"> --------</v>
          </cell>
          <cell r="D544" t="str">
            <v xml:space="preserve"> --------</v>
          </cell>
          <cell r="E544" t="str">
            <v xml:space="preserve"> --------</v>
          </cell>
          <cell r="F544" t="str">
            <v xml:space="preserve"> --------</v>
          </cell>
          <cell r="G544" t="str">
            <v xml:space="preserve"> --------</v>
          </cell>
          <cell r="H544" t="str">
            <v xml:space="preserve"> --------</v>
          </cell>
          <cell r="I544" t="str">
            <v xml:space="preserve"> --------</v>
          </cell>
          <cell r="J544" t="str">
            <v xml:space="preserve"> --------</v>
          </cell>
          <cell r="K544" t="str">
            <v xml:space="preserve"> --------</v>
          </cell>
          <cell r="L544" t="str">
            <v xml:space="preserve"> --------</v>
          </cell>
          <cell r="M544" t="str">
            <v xml:space="preserve"> --------</v>
          </cell>
          <cell r="N544" t="str">
            <v xml:space="preserve"> --------</v>
          </cell>
          <cell r="O544" t="str">
            <v xml:space="preserve"> ---------</v>
          </cell>
        </row>
        <row r="545">
          <cell r="A545" t="str">
            <v>NON-SYSTEM ENERGY SALES</v>
          </cell>
        </row>
        <row r="546">
          <cell r="A546" t="str">
            <v xml:space="preserve">  Sales to ACE </v>
          </cell>
          <cell r="C546">
            <v>0</v>
          </cell>
          <cell r="D546">
            <v>0</v>
          </cell>
          <cell r="E546">
            <v>0</v>
          </cell>
          <cell r="F546">
            <v>0</v>
          </cell>
          <cell r="G546">
            <v>0</v>
          </cell>
          <cell r="H546">
            <v>0</v>
          </cell>
          <cell r="I546">
            <v>0</v>
          </cell>
          <cell r="J546">
            <v>0</v>
          </cell>
          <cell r="K546">
            <v>0</v>
          </cell>
          <cell r="L546">
            <v>0</v>
          </cell>
          <cell r="M546">
            <v>0</v>
          </cell>
          <cell r="N546">
            <v>0</v>
          </cell>
          <cell r="O546">
            <v>0</v>
          </cell>
        </row>
        <row r="547">
          <cell r="A547" t="str">
            <v xml:space="preserve">  Sales to JCP&amp;L </v>
          </cell>
          <cell r="C547">
            <v>0</v>
          </cell>
          <cell r="D547">
            <v>0</v>
          </cell>
          <cell r="E547">
            <v>0</v>
          </cell>
          <cell r="F547">
            <v>0</v>
          </cell>
          <cell r="G547">
            <v>0</v>
          </cell>
          <cell r="H547">
            <v>0</v>
          </cell>
          <cell r="I547">
            <v>0</v>
          </cell>
          <cell r="J547">
            <v>0</v>
          </cell>
          <cell r="K547">
            <v>0</v>
          </cell>
          <cell r="L547">
            <v>0</v>
          </cell>
          <cell r="M547">
            <v>0</v>
          </cell>
          <cell r="N547">
            <v>0</v>
          </cell>
          <cell r="O547">
            <v>0</v>
          </cell>
        </row>
        <row r="548">
          <cell r="A548" t="str">
            <v xml:space="preserve">  Sales to BG&amp;E</v>
          </cell>
          <cell r="C548">
            <v>-452.1</v>
          </cell>
          <cell r="D548">
            <v>-406.9</v>
          </cell>
          <cell r="E548">
            <v>-283.90000000000003</v>
          </cell>
          <cell r="F548">
            <v>-234.4</v>
          </cell>
          <cell r="G548">
            <v>-361.6</v>
          </cell>
          <cell r="H548">
            <v>-431.5</v>
          </cell>
          <cell r="I548">
            <v>-445.4</v>
          </cell>
          <cell r="J548">
            <v>-445.4</v>
          </cell>
          <cell r="K548">
            <v>-431.5</v>
          </cell>
          <cell r="L548">
            <v>-445.4</v>
          </cell>
          <cell r="M548">
            <v>-431.5</v>
          </cell>
          <cell r="N548">
            <v>-445.4</v>
          </cell>
          <cell r="O548">
            <v>-4815</v>
          </cell>
        </row>
        <row r="549">
          <cell r="A549" t="str">
            <v xml:space="preserve">  Sales to JCP&amp;L</v>
          </cell>
          <cell r="C549">
            <v>-2402.857368</v>
          </cell>
          <cell r="D549">
            <v>-2194.0551359999999</v>
          </cell>
          <cell r="E549">
            <v>-2395.8845999999999</v>
          </cell>
          <cell r="F549">
            <v>-2232.5985359999995</v>
          </cell>
          <cell r="G549">
            <v>-2345.5507679999996</v>
          </cell>
          <cell r="H549">
            <v>-2530.2823200000003</v>
          </cell>
          <cell r="I549">
            <v>-2793.4595999999997</v>
          </cell>
          <cell r="J549">
            <v>-2789.7544800000001</v>
          </cell>
          <cell r="K549">
            <v>-2117.3032800000001</v>
          </cell>
          <cell r="L549">
            <v>-1907.4987450000001</v>
          </cell>
          <cell r="M549">
            <v>-1962.43776</v>
          </cell>
          <cell r="N549">
            <v>-2245.1196960000002</v>
          </cell>
          <cell r="O549">
            <v>-27917</v>
          </cell>
        </row>
        <row r="550">
          <cell r="A550" t="str">
            <v xml:space="preserve">  PJM Interchange </v>
          </cell>
          <cell r="C550">
            <v>-24248.5</v>
          </cell>
          <cell r="D550">
            <v>-22945.8</v>
          </cell>
          <cell r="E550">
            <v>-9608.4</v>
          </cell>
          <cell r="F550">
            <v>-12.9</v>
          </cell>
          <cell r="G550">
            <v>-13697.7</v>
          </cell>
          <cell r="H550">
            <v>-48341</v>
          </cell>
          <cell r="I550">
            <v>-65322.9</v>
          </cell>
          <cell r="J550">
            <v>-65608.899999999994</v>
          </cell>
          <cell r="K550">
            <v>-27815.7</v>
          </cell>
          <cell r="L550">
            <v>-18660.5</v>
          </cell>
          <cell r="M550">
            <v>-14997.7</v>
          </cell>
          <cell r="N550">
            <v>-19557</v>
          </cell>
          <cell r="O550">
            <v>-330817</v>
          </cell>
        </row>
        <row r="551">
          <cell r="A551" t="str">
            <v xml:space="preserve">  Additional Gen Avail. For Sale</v>
          </cell>
          <cell r="C551">
            <v>0</v>
          </cell>
          <cell r="D551">
            <v>0</v>
          </cell>
          <cell r="E551">
            <v>0</v>
          </cell>
          <cell r="F551">
            <v>0</v>
          </cell>
          <cell r="G551">
            <v>0</v>
          </cell>
          <cell r="H551">
            <v>0</v>
          </cell>
          <cell r="I551">
            <v>0</v>
          </cell>
          <cell r="J551">
            <v>0</v>
          </cell>
          <cell r="K551">
            <v>0</v>
          </cell>
          <cell r="L551">
            <v>0</v>
          </cell>
          <cell r="M551">
            <v>0</v>
          </cell>
          <cell r="N551">
            <v>0</v>
          </cell>
          <cell r="O551">
            <v>0</v>
          </cell>
        </row>
        <row r="552">
          <cell r="A552" t="str">
            <v xml:space="preserve">  Sales to Other</v>
          </cell>
          <cell r="C552">
            <v>-86296.8</v>
          </cell>
          <cell r="D552">
            <v>-69982.7</v>
          </cell>
          <cell r="E552">
            <v>-78930.100000000006</v>
          </cell>
          <cell r="F552">
            <v>-72035.600000000006</v>
          </cell>
          <cell r="G552">
            <v>-94729.7</v>
          </cell>
          <cell r="H552">
            <v>-165834</v>
          </cell>
          <cell r="I552">
            <v>-318257.59999999998</v>
          </cell>
          <cell r="J552">
            <v>-308077.2</v>
          </cell>
          <cell r="K552">
            <v>-113801.1</v>
          </cell>
          <cell r="L552">
            <v>-70169.8</v>
          </cell>
          <cell r="M552">
            <v>-54835.3</v>
          </cell>
          <cell r="N552">
            <v>-79606.399999999994</v>
          </cell>
          <cell r="O552">
            <v>-1512556.3</v>
          </cell>
        </row>
        <row r="554">
          <cell r="A554" t="str">
            <v xml:space="preserve">    TOTAL NON-SYSTEM ENERGY SALES</v>
          </cell>
          <cell r="C554">
            <v>-113400.25736800001</v>
          </cell>
          <cell r="D554">
            <v>-95529.455136000004</v>
          </cell>
          <cell r="E554">
            <v>-91218.284600000014</v>
          </cell>
          <cell r="F554">
            <v>-74515.498535999999</v>
          </cell>
          <cell r="G554">
            <v>-111134.550768</v>
          </cell>
          <cell r="H554">
            <v>-217136.78232</v>
          </cell>
          <cell r="I554">
            <v>-386819.35959999997</v>
          </cell>
          <cell r="J554">
            <v>-376921.25448</v>
          </cell>
          <cell r="K554">
            <v>-144165.60328000001</v>
          </cell>
          <cell r="L554">
            <v>-91183.198745000002</v>
          </cell>
          <cell r="M554">
            <v>-72226.937760000001</v>
          </cell>
          <cell r="N554">
            <v>-101853.919696</v>
          </cell>
          <cell r="O554">
            <v>-1876105.2999999998</v>
          </cell>
        </row>
        <row r="556">
          <cell r="A556" t="str">
            <v>Cost of Emission Allowances Consumed</v>
          </cell>
          <cell r="C556">
            <v>4755</v>
          </cell>
          <cell r="D556">
            <v>4351</v>
          </cell>
          <cell r="E556">
            <v>4159</v>
          </cell>
          <cell r="F556">
            <v>2959</v>
          </cell>
          <cell r="G556">
            <v>5775</v>
          </cell>
          <cell r="H556">
            <v>8878</v>
          </cell>
          <cell r="I556">
            <v>9860</v>
          </cell>
          <cell r="J556">
            <v>9804</v>
          </cell>
          <cell r="K556">
            <v>6869</v>
          </cell>
          <cell r="L556">
            <v>3502</v>
          </cell>
          <cell r="M556">
            <v>3547</v>
          </cell>
          <cell r="N556">
            <v>4436</v>
          </cell>
          <cell r="O556">
            <v>68895</v>
          </cell>
        </row>
        <row r="559">
          <cell r="A559" t="str">
            <v>SYSTEM COST OF POWER</v>
          </cell>
          <cell r="C559">
            <v>27468.742631999994</v>
          </cell>
          <cell r="D559">
            <v>27871.144863999987</v>
          </cell>
          <cell r="E559">
            <v>34594.215399999986</v>
          </cell>
          <cell r="F559">
            <v>33541.101463999978</v>
          </cell>
          <cell r="G559">
            <v>27416.349231999993</v>
          </cell>
          <cell r="H559">
            <v>11339.217680000031</v>
          </cell>
          <cell r="I559">
            <v>-2089.5595999999787</v>
          </cell>
          <cell r="J559">
            <v>-3393.754479999945</v>
          </cell>
          <cell r="K559">
            <v>15694.296719999984</v>
          </cell>
          <cell r="L559">
            <v>19443.901255000004</v>
          </cell>
          <cell r="M559">
            <v>24978.762239999982</v>
          </cell>
          <cell r="N559">
            <v>30496.380303999991</v>
          </cell>
          <cell r="O559">
            <v>247360.59999999998</v>
          </cell>
        </row>
        <row r="561">
          <cell r="A561" t="str">
            <v>Expired Contract Effect</v>
          </cell>
          <cell r="C561">
            <v>0</v>
          </cell>
          <cell r="D561">
            <v>0</v>
          </cell>
          <cell r="E561">
            <v>0</v>
          </cell>
          <cell r="F561">
            <v>0</v>
          </cell>
          <cell r="G561">
            <v>0</v>
          </cell>
          <cell r="H561">
            <v>0</v>
          </cell>
          <cell r="I561">
            <v>0</v>
          </cell>
          <cell r="J561">
            <v>0</v>
          </cell>
          <cell r="K561">
            <v>0</v>
          </cell>
          <cell r="L561">
            <v>0</v>
          </cell>
          <cell r="M561">
            <v>0</v>
          </cell>
          <cell r="N561">
            <v>0</v>
          </cell>
          <cell r="O561">
            <v>0</v>
          </cell>
        </row>
        <row r="563">
          <cell r="A563" t="str">
            <v>PUC CUST SYSTEM COST OF POWER</v>
          </cell>
          <cell r="C563">
            <v>27468.742631999994</v>
          </cell>
          <cell r="D563">
            <v>27871.144863999987</v>
          </cell>
          <cell r="E563">
            <v>34594.215399999986</v>
          </cell>
          <cell r="F563">
            <v>33541.101463999978</v>
          </cell>
          <cell r="G563">
            <v>27416.349231999993</v>
          </cell>
          <cell r="H563">
            <v>11339.217680000031</v>
          </cell>
          <cell r="I563">
            <v>-2089.5595999999787</v>
          </cell>
          <cell r="J563">
            <v>-3393.754479999945</v>
          </cell>
          <cell r="K563">
            <v>15694.296719999984</v>
          </cell>
          <cell r="L563">
            <v>19443.901255000004</v>
          </cell>
          <cell r="M563">
            <v>24978.762239999982</v>
          </cell>
          <cell r="N563">
            <v>30496.380303999991</v>
          </cell>
          <cell r="O563">
            <v>247360.59999999998</v>
          </cell>
        </row>
        <row r="564">
          <cell r="C564" t="str">
            <v xml:space="preserve"> ========</v>
          </cell>
          <cell r="D564" t="str">
            <v xml:space="preserve"> ========</v>
          </cell>
          <cell r="E564" t="str">
            <v xml:space="preserve"> ========</v>
          </cell>
          <cell r="F564" t="str">
            <v xml:space="preserve"> ========</v>
          </cell>
          <cell r="G564" t="str">
            <v xml:space="preserve"> ========</v>
          </cell>
          <cell r="H564" t="str">
            <v xml:space="preserve"> ========</v>
          </cell>
          <cell r="I564" t="str">
            <v xml:space="preserve"> ========</v>
          </cell>
          <cell r="J564" t="str">
            <v xml:space="preserve"> ========</v>
          </cell>
          <cell r="K564" t="str">
            <v xml:space="preserve"> ========</v>
          </cell>
          <cell r="L564" t="str">
            <v xml:space="preserve"> ========</v>
          </cell>
          <cell r="M564" t="str">
            <v xml:space="preserve"> ========</v>
          </cell>
          <cell r="N564" t="str">
            <v xml:space="preserve"> ========</v>
          </cell>
          <cell r="O564" t="str">
            <v xml:space="preserve"> =========</v>
          </cell>
        </row>
        <row r="565">
          <cell r="A565" t="str">
            <v>TOTAL EHV CHARGES (Page 14)</v>
          </cell>
          <cell r="C565">
            <v>1666.4582227079802</v>
          </cell>
          <cell r="D565">
            <v>1354.1332687383326</v>
          </cell>
          <cell r="E565">
            <v>1755.4069218740008</v>
          </cell>
          <cell r="F565">
            <v>1655.8754583339992</v>
          </cell>
          <cell r="G565">
            <v>1956.2270125847931</v>
          </cell>
          <cell r="H565">
            <v>2429.3204036500192</v>
          </cell>
          <cell r="I565">
            <v>2959.0158520921464</v>
          </cell>
          <cell r="J565">
            <v>2867.8231189440116</v>
          </cell>
          <cell r="K565">
            <v>2068.8050596554363</v>
          </cell>
          <cell r="L565">
            <v>1588.448347539588</v>
          </cell>
          <cell r="M565">
            <v>1239.7830332126398</v>
          </cell>
          <cell r="N565">
            <v>1762.4427017643839</v>
          </cell>
          <cell r="O565">
            <v>23303.600000000002</v>
          </cell>
        </row>
        <row r="567">
          <cell r="A567" t="str">
            <v>EXPENSE NOT RECOVERED THROUGH ECR</v>
          </cell>
        </row>
        <row r="568">
          <cell r="A568" t="str">
            <v xml:space="preserve">    Sun Oil Adjustment</v>
          </cell>
          <cell r="C568">
            <v>0</v>
          </cell>
          <cell r="D568">
            <v>0</v>
          </cell>
          <cell r="E568">
            <v>0</v>
          </cell>
          <cell r="F568">
            <v>0</v>
          </cell>
          <cell r="G568">
            <v>0</v>
          </cell>
          <cell r="H568">
            <v>0</v>
          </cell>
          <cell r="I568">
            <v>0</v>
          </cell>
          <cell r="J568">
            <v>0</v>
          </cell>
          <cell r="K568">
            <v>0</v>
          </cell>
          <cell r="L568">
            <v>0</v>
          </cell>
          <cell r="M568">
            <v>0</v>
          </cell>
          <cell r="N568">
            <v>0</v>
          </cell>
          <cell r="O568">
            <v>0</v>
          </cell>
        </row>
        <row r="569">
          <cell r="A569" t="str">
            <v xml:space="preserve">    Safe Harbor(1/3)</v>
          </cell>
          <cell r="C569">
            <v>866.1</v>
          </cell>
          <cell r="D569">
            <v>901.9</v>
          </cell>
          <cell r="E569">
            <v>1586</v>
          </cell>
          <cell r="F569">
            <v>1569.4</v>
          </cell>
          <cell r="G569">
            <v>1152.9000000000001</v>
          </cell>
          <cell r="H569">
            <v>648.20000000000005</v>
          </cell>
          <cell r="I569">
            <v>430.3</v>
          </cell>
          <cell r="J569">
            <v>308.89999999999998</v>
          </cell>
          <cell r="K569">
            <v>284.10000000000002</v>
          </cell>
          <cell r="L569">
            <v>435.8</v>
          </cell>
          <cell r="M569">
            <v>700.6</v>
          </cell>
          <cell r="N569">
            <v>915.7</v>
          </cell>
          <cell r="O569">
            <v>9799.9</v>
          </cell>
        </row>
        <row r="570">
          <cell r="A570" t="str">
            <v xml:space="preserve">    Installed Capacity Payments</v>
          </cell>
          <cell r="C570">
            <v>0</v>
          </cell>
          <cell r="D570">
            <v>0</v>
          </cell>
          <cell r="E570">
            <v>0</v>
          </cell>
          <cell r="F570">
            <v>0</v>
          </cell>
          <cell r="G570">
            <v>0</v>
          </cell>
          <cell r="H570">
            <v>0</v>
          </cell>
          <cell r="I570">
            <v>0</v>
          </cell>
          <cell r="J570">
            <v>0</v>
          </cell>
          <cell r="K570">
            <v>0</v>
          </cell>
          <cell r="L570">
            <v>0</v>
          </cell>
          <cell r="M570">
            <v>0</v>
          </cell>
          <cell r="N570">
            <v>0</v>
          </cell>
          <cell r="O570">
            <v>0</v>
          </cell>
        </row>
        <row r="572">
          <cell r="A572" t="str">
            <v xml:space="preserve">  TOTAL NOT RECOVERED THROUGH ECR</v>
          </cell>
          <cell r="C572">
            <v>866.1</v>
          </cell>
          <cell r="D572">
            <v>901.9</v>
          </cell>
          <cell r="E572">
            <v>1586</v>
          </cell>
          <cell r="F572">
            <v>1569.4</v>
          </cell>
          <cell r="G572">
            <v>1152.9000000000001</v>
          </cell>
          <cell r="H572">
            <v>648.20000000000005</v>
          </cell>
          <cell r="I572">
            <v>430.3</v>
          </cell>
          <cell r="J572">
            <v>308.89999999999998</v>
          </cell>
          <cell r="K572">
            <v>284.10000000000002</v>
          </cell>
          <cell r="L572">
            <v>435.8</v>
          </cell>
          <cell r="M572">
            <v>700.6</v>
          </cell>
          <cell r="N572">
            <v>915.7</v>
          </cell>
          <cell r="O572">
            <v>9799.9</v>
          </cell>
        </row>
        <row r="574">
          <cell r="A574" t="str">
            <v>ENERGY COST APPLICABLE TO ECR</v>
          </cell>
          <cell r="C574">
            <v>28269.100854707976</v>
          </cell>
          <cell r="D574">
            <v>28323.378132738319</v>
          </cell>
          <cell r="E574">
            <v>34763.622321873991</v>
          </cell>
          <cell r="F574">
            <v>33627.576922333974</v>
          </cell>
          <cell r="G574">
            <v>28219.676244584785</v>
          </cell>
          <cell r="H574">
            <v>13120.338083650049</v>
          </cell>
          <cell r="I574">
            <v>439.15625209216751</v>
          </cell>
          <cell r="J574">
            <v>-834.83136105593348</v>
          </cell>
          <cell r="K574">
            <v>17479.00177965542</v>
          </cell>
          <cell r="L574">
            <v>20596.549602539591</v>
          </cell>
          <cell r="M574">
            <v>25517.945273212623</v>
          </cell>
          <cell r="N574">
            <v>31343.123005764373</v>
          </cell>
          <cell r="O574">
            <v>260864.60000000003</v>
          </cell>
        </row>
        <row r="575">
          <cell r="C575" t="str">
            <v xml:space="preserve"> ========</v>
          </cell>
          <cell r="D575" t="str">
            <v xml:space="preserve"> ========</v>
          </cell>
          <cell r="E575" t="str">
            <v xml:space="preserve"> ========</v>
          </cell>
          <cell r="F575" t="str">
            <v xml:space="preserve"> ========</v>
          </cell>
          <cell r="G575" t="str">
            <v xml:space="preserve"> ========</v>
          </cell>
          <cell r="H575" t="str">
            <v xml:space="preserve"> ========</v>
          </cell>
          <cell r="I575" t="str">
            <v xml:space="preserve"> ========</v>
          </cell>
          <cell r="J575" t="str">
            <v xml:space="preserve"> ========</v>
          </cell>
          <cell r="K575" t="str">
            <v xml:space="preserve"> ========</v>
          </cell>
          <cell r="L575" t="str">
            <v xml:space="preserve"> ========</v>
          </cell>
          <cell r="M575" t="str">
            <v xml:space="preserve"> ========</v>
          </cell>
          <cell r="N575" t="str">
            <v xml:space="preserve"> ========</v>
          </cell>
          <cell r="O575" t="str">
            <v xml:space="preserve"> =========</v>
          </cell>
        </row>
        <row r="576">
          <cell r="A576" t="str">
            <v xml:space="preserve">  PORTION FOR PPUC CUSTOMERS</v>
          </cell>
          <cell r="B576">
            <v>1</v>
          </cell>
          <cell r="C576">
            <v>28269.1</v>
          </cell>
          <cell r="D576">
            <v>28323.4</v>
          </cell>
          <cell r="E576">
            <v>34763.599999999999</v>
          </cell>
          <cell r="F576">
            <v>33627.599999999999</v>
          </cell>
          <cell r="G576">
            <v>28219.7</v>
          </cell>
          <cell r="H576">
            <v>13120.3</v>
          </cell>
          <cell r="I576">
            <v>439.2</v>
          </cell>
          <cell r="J576">
            <v>-834.8</v>
          </cell>
          <cell r="K576">
            <v>17479</v>
          </cell>
          <cell r="L576">
            <v>20596.5</v>
          </cell>
          <cell r="M576">
            <v>25517.9</v>
          </cell>
          <cell r="N576">
            <v>31343.1</v>
          </cell>
          <cell r="O576">
            <v>260864.60000000003</v>
          </cell>
        </row>
        <row r="577">
          <cell r="F577" t="str">
            <v xml:space="preserve">                              NET COST FOR JCP&amp;L SALE</v>
          </cell>
          <cell r="L577" t="str">
            <v>CASE:2001 FORECAST</v>
          </cell>
          <cell r="P577" t="str">
            <v>11</v>
          </cell>
        </row>
        <row r="578">
          <cell r="F578" t="str">
            <v xml:space="preserve">                    </v>
          </cell>
          <cell r="L578">
            <v>36851</v>
          </cell>
        </row>
        <row r="579">
          <cell r="F579" t="str">
            <v xml:space="preserve">                               (Thousands of Dollars)     </v>
          </cell>
        </row>
        <row r="581">
          <cell r="A581" t="str">
            <v>JCPL FUEL EXPENSE</v>
          </cell>
          <cell r="C581" t="str">
            <v>JANUARY</v>
          </cell>
          <cell r="D581" t="str">
            <v>FEBRUARY</v>
          </cell>
          <cell r="E581" t="str">
            <v>MARCH</v>
          </cell>
          <cell r="F581" t="str">
            <v>APRIL</v>
          </cell>
          <cell r="G581" t="str">
            <v>MAY</v>
          </cell>
          <cell r="H581" t="str">
            <v>JUNE</v>
          </cell>
          <cell r="I581" t="str">
            <v>JULY</v>
          </cell>
          <cell r="J581" t="str">
            <v>AUGUST</v>
          </cell>
          <cell r="K581" t="str">
            <v>SEPTEMBER</v>
          </cell>
          <cell r="L581" t="str">
            <v>OCTOBER</v>
          </cell>
          <cell r="M581" t="str">
            <v>NOVEMBER</v>
          </cell>
          <cell r="N581" t="str">
            <v>DECEMBER</v>
          </cell>
          <cell r="O581" t="str">
            <v>TOTAL</v>
          </cell>
        </row>
        <row r="582">
          <cell r="A582" t="str">
            <v xml:space="preserve">                 </v>
          </cell>
        </row>
        <row r="583">
          <cell r="A583" t="str">
            <v xml:space="preserve">    Brunner Island</v>
          </cell>
          <cell r="C583">
            <v>0</v>
          </cell>
          <cell r="D583">
            <v>0</v>
          </cell>
          <cell r="E583">
            <v>0</v>
          </cell>
          <cell r="F583">
            <v>0</v>
          </cell>
          <cell r="G583">
            <v>0</v>
          </cell>
          <cell r="H583">
            <v>0</v>
          </cell>
          <cell r="I583">
            <v>0</v>
          </cell>
          <cell r="J583">
            <v>0</v>
          </cell>
          <cell r="K583">
            <v>0</v>
          </cell>
          <cell r="L583">
            <v>0</v>
          </cell>
          <cell r="M583">
            <v>0</v>
          </cell>
          <cell r="N583">
            <v>0</v>
          </cell>
          <cell r="O583">
            <v>0</v>
          </cell>
        </row>
        <row r="584">
          <cell r="A584" t="str">
            <v xml:space="preserve">    Martins Creek 1-2</v>
          </cell>
          <cell r="C584">
            <v>0</v>
          </cell>
          <cell r="D584">
            <v>0</v>
          </cell>
          <cell r="E584">
            <v>0</v>
          </cell>
          <cell r="F584">
            <v>0</v>
          </cell>
          <cell r="G584">
            <v>0</v>
          </cell>
          <cell r="H584">
            <v>0</v>
          </cell>
          <cell r="I584">
            <v>0</v>
          </cell>
          <cell r="J584">
            <v>0</v>
          </cell>
          <cell r="K584">
            <v>0</v>
          </cell>
          <cell r="L584">
            <v>0</v>
          </cell>
          <cell r="M584">
            <v>0</v>
          </cell>
          <cell r="N584">
            <v>0</v>
          </cell>
          <cell r="O584">
            <v>0</v>
          </cell>
        </row>
        <row r="585">
          <cell r="A585" t="str">
            <v xml:space="preserve">    Sunbury</v>
          </cell>
          <cell r="C585">
            <v>0</v>
          </cell>
          <cell r="D585">
            <v>0</v>
          </cell>
          <cell r="E585">
            <v>0</v>
          </cell>
          <cell r="F585">
            <v>0</v>
          </cell>
          <cell r="G585">
            <v>0</v>
          </cell>
          <cell r="H585">
            <v>0</v>
          </cell>
          <cell r="I585">
            <v>0</v>
          </cell>
          <cell r="J585">
            <v>0</v>
          </cell>
          <cell r="K585">
            <v>0</v>
          </cell>
          <cell r="L585">
            <v>0</v>
          </cell>
          <cell r="M585">
            <v>0</v>
          </cell>
          <cell r="N585">
            <v>0</v>
          </cell>
          <cell r="O585">
            <v>0</v>
          </cell>
        </row>
        <row r="586">
          <cell r="A586" t="str">
            <v xml:space="preserve">    Holtwood</v>
          </cell>
          <cell r="C586">
            <v>0</v>
          </cell>
          <cell r="D586">
            <v>0</v>
          </cell>
          <cell r="E586">
            <v>0</v>
          </cell>
          <cell r="F586">
            <v>0</v>
          </cell>
          <cell r="G586">
            <v>0</v>
          </cell>
          <cell r="H586">
            <v>0</v>
          </cell>
          <cell r="I586">
            <v>0</v>
          </cell>
          <cell r="J586">
            <v>0</v>
          </cell>
          <cell r="K586">
            <v>0</v>
          </cell>
          <cell r="L586">
            <v>0</v>
          </cell>
          <cell r="M586">
            <v>0</v>
          </cell>
          <cell r="N586">
            <v>0</v>
          </cell>
          <cell r="O586">
            <v>0</v>
          </cell>
        </row>
        <row r="587">
          <cell r="A587" t="str">
            <v xml:space="preserve">    Keystone</v>
          </cell>
          <cell r="C587">
            <v>0</v>
          </cell>
          <cell r="D587">
            <v>0</v>
          </cell>
          <cell r="E587">
            <v>0</v>
          </cell>
          <cell r="F587">
            <v>0</v>
          </cell>
          <cell r="G587">
            <v>0</v>
          </cell>
          <cell r="H587">
            <v>0</v>
          </cell>
          <cell r="I587">
            <v>0</v>
          </cell>
          <cell r="J587">
            <v>0</v>
          </cell>
          <cell r="K587">
            <v>0</v>
          </cell>
          <cell r="L587">
            <v>0</v>
          </cell>
          <cell r="M587">
            <v>0</v>
          </cell>
          <cell r="N587">
            <v>0</v>
          </cell>
          <cell r="O587">
            <v>0</v>
          </cell>
        </row>
        <row r="588">
          <cell r="A588" t="str">
            <v xml:space="preserve">    Conemaugh</v>
          </cell>
          <cell r="C588">
            <v>0</v>
          </cell>
          <cell r="D588">
            <v>0</v>
          </cell>
          <cell r="E588">
            <v>0</v>
          </cell>
          <cell r="F588">
            <v>0</v>
          </cell>
          <cell r="G588">
            <v>0</v>
          </cell>
          <cell r="H588">
            <v>0</v>
          </cell>
          <cell r="I588">
            <v>0</v>
          </cell>
          <cell r="J588">
            <v>0</v>
          </cell>
          <cell r="K588">
            <v>0</v>
          </cell>
          <cell r="L588">
            <v>0</v>
          </cell>
          <cell r="M588">
            <v>0</v>
          </cell>
          <cell r="N588">
            <v>0</v>
          </cell>
          <cell r="O588">
            <v>0</v>
          </cell>
        </row>
        <row r="589">
          <cell r="A589" t="str">
            <v xml:space="preserve">    Montour</v>
          </cell>
          <cell r="C589">
            <v>0</v>
          </cell>
          <cell r="D589">
            <v>0</v>
          </cell>
          <cell r="E589">
            <v>0</v>
          </cell>
          <cell r="F589">
            <v>0</v>
          </cell>
          <cell r="G589">
            <v>0</v>
          </cell>
          <cell r="H589">
            <v>0</v>
          </cell>
          <cell r="I589">
            <v>0</v>
          </cell>
          <cell r="J589">
            <v>0</v>
          </cell>
          <cell r="K589">
            <v>0</v>
          </cell>
          <cell r="L589">
            <v>0</v>
          </cell>
          <cell r="M589">
            <v>0</v>
          </cell>
          <cell r="N589">
            <v>0</v>
          </cell>
          <cell r="O589">
            <v>0</v>
          </cell>
        </row>
        <row r="590">
          <cell r="A590" t="str">
            <v xml:space="preserve">    Retired Miner's Health Care Costs</v>
          </cell>
          <cell r="C590">
            <v>0</v>
          </cell>
          <cell r="D590">
            <v>0</v>
          </cell>
          <cell r="E590">
            <v>0</v>
          </cell>
          <cell r="F590">
            <v>0</v>
          </cell>
          <cell r="G590">
            <v>0</v>
          </cell>
          <cell r="H590">
            <v>0</v>
          </cell>
          <cell r="I590">
            <v>0</v>
          </cell>
          <cell r="J590">
            <v>0</v>
          </cell>
          <cell r="K590">
            <v>0</v>
          </cell>
          <cell r="L590">
            <v>0</v>
          </cell>
          <cell r="M590">
            <v>0</v>
          </cell>
          <cell r="N590">
            <v>0</v>
          </cell>
          <cell r="O590">
            <v>0</v>
          </cell>
        </row>
        <row r="591">
          <cell r="A591" t="str">
            <v xml:space="preserve">    Conemaugh Scrubber Costs</v>
          </cell>
          <cell r="C591">
            <v>0</v>
          </cell>
          <cell r="D591">
            <v>0</v>
          </cell>
          <cell r="E591">
            <v>0</v>
          </cell>
          <cell r="F591">
            <v>0</v>
          </cell>
          <cell r="G591">
            <v>0</v>
          </cell>
          <cell r="H591">
            <v>0</v>
          </cell>
          <cell r="I591">
            <v>0</v>
          </cell>
          <cell r="J591">
            <v>0</v>
          </cell>
          <cell r="K591">
            <v>0</v>
          </cell>
          <cell r="L591">
            <v>0</v>
          </cell>
          <cell r="M591">
            <v>0</v>
          </cell>
          <cell r="N591">
            <v>0</v>
          </cell>
          <cell r="O591">
            <v>0</v>
          </cell>
        </row>
        <row r="592">
          <cell r="C592" t="str">
            <v xml:space="preserve"> ========</v>
          </cell>
          <cell r="D592" t="str">
            <v xml:space="preserve"> ========</v>
          </cell>
          <cell r="E592" t="str">
            <v xml:space="preserve"> ========</v>
          </cell>
          <cell r="F592" t="str">
            <v xml:space="preserve"> ========</v>
          </cell>
          <cell r="G592" t="str">
            <v xml:space="preserve"> ========</v>
          </cell>
          <cell r="H592" t="str">
            <v xml:space="preserve"> ========</v>
          </cell>
          <cell r="I592" t="str">
            <v xml:space="preserve"> ========</v>
          </cell>
          <cell r="J592" t="str">
            <v xml:space="preserve"> ========</v>
          </cell>
          <cell r="K592" t="str">
            <v xml:space="preserve"> ========</v>
          </cell>
          <cell r="L592" t="str">
            <v xml:space="preserve"> ========</v>
          </cell>
          <cell r="M592" t="str">
            <v xml:space="preserve"> ========</v>
          </cell>
          <cell r="N592" t="str">
            <v xml:space="preserve"> ========</v>
          </cell>
          <cell r="O592" t="str">
            <v xml:space="preserve"> ========</v>
          </cell>
        </row>
        <row r="593">
          <cell r="A593" t="str">
            <v xml:space="preserve"> TOTAL COAL EXPENSE</v>
          </cell>
          <cell r="C593">
            <v>0</v>
          </cell>
          <cell r="D593">
            <v>0</v>
          </cell>
          <cell r="E593">
            <v>0</v>
          </cell>
          <cell r="F593">
            <v>0</v>
          </cell>
          <cell r="G593">
            <v>0</v>
          </cell>
          <cell r="H593">
            <v>0</v>
          </cell>
          <cell r="I593">
            <v>0</v>
          </cell>
          <cell r="J593">
            <v>0</v>
          </cell>
          <cell r="K593">
            <v>0</v>
          </cell>
          <cell r="L593">
            <v>0</v>
          </cell>
          <cell r="M593">
            <v>0</v>
          </cell>
          <cell r="N593">
            <v>0</v>
          </cell>
          <cell r="O593">
            <v>0</v>
          </cell>
        </row>
        <row r="595">
          <cell r="A595" t="str">
            <v xml:space="preserve">    Susquehanna 1</v>
          </cell>
          <cell r="C595">
            <v>0</v>
          </cell>
          <cell r="D595">
            <v>0</v>
          </cell>
          <cell r="E595">
            <v>0</v>
          </cell>
          <cell r="F595">
            <v>0</v>
          </cell>
          <cell r="G595">
            <v>0</v>
          </cell>
          <cell r="H595">
            <v>0</v>
          </cell>
          <cell r="I595">
            <v>0</v>
          </cell>
          <cell r="J595">
            <v>0</v>
          </cell>
          <cell r="K595">
            <v>0</v>
          </cell>
          <cell r="L595">
            <v>0</v>
          </cell>
          <cell r="M595">
            <v>0</v>
          </cell>
          <cell r="N595">
            <v>0</v>
          </cell>
          <cell r="O595">
            <v>0</v>
          </cell>
        </row>
        <row r="596">
          <cell r="A596" t="str">
            <v xml:space="preserve">    Susquehanna 2</v>
          </cell>
          <cell r="C596">
            <v>0</v>
          </cell>
          <cell r="D596">
            <v>0</v>
          </cell>
          <cell r="E596">
            <v>0</v>
          </cell>
          <cell r="F596">
            <v>0</v>
          </cell>
          <cell r="G596">
            <v>0</v>
          </cell>
          <cell r="H596">
            <v>0</v>
          </cell>
          <cell r="I596">
            <v>0</v>
          </cell>
          <cell r="J596">
            <v>0</v>
          </cell>
          <cell r="K596">
            <v>0</v>
          </cell>
          <cell r="L596">
            <v>0</v>
          </cell>
          <cell r="M596">
            <v>0</v>
          </cell>
          <cell r="N596">
            <v>0</v>
          </cell>
          <cell r="O596">
            <v>0</v>
          </cell>
        </row>
        <row r="597">
          <cell r="A597" t="str">
            <v xml:space="preserve">    Susquehanna 1 (Spent Fuel)</v>
          </cell>
          <cell r="C597">
            <v>0</v>
          </cell>
          <cell r="D597">
            <v>0</v>
          </cell>
          <cell r="E597">
            <v>0</v>
          </cell>
          <cell r="F597">
            <v>0</v>
          </cell>
          <cell r="G597">
            <v>0</v>
          </cell>
          <cell r="H597">
            <v>0</v>
          </cell>
          <cell r="I597">
            <v>0</v>
          </cell>
          <cell r="J597">
            <v>0</v>
          </cell>
          <cell r="K597">
            <v>0</v>
          </cell>
          <cell r="L597">
            <v>0</v>
          </cell>
          <cell r="M597">
            <v>0</v>
          </cell>
          <cell r="N597">
            <v>0</v>
          </cell>
          <cell r="O597">
            <v>0</v>
          </cell>
        </row>
        <row r="598">
          <cell r="A598" t="str">
            <v xml:space="preserve">    Susquehanna 2 (Spent Fuel)</v>
          </cell>
          <cell r="C598">
            <v>0</v>
          </cell>
          <cell r="D598">
            <v>0</v>
          </cell>
          <cell r="E598">
            <v>0</v>
          </cell>
          <cell r="F598">
            <v>0</v>
          </cell>
          <cell r="G598">
            <v>0</v>
          </cell>
          <cell r="H598">
            <v>0</v>
          </cell>
          <cell r="I598">
            <v>0</v>
          </cell>
          <cell r="J598">
            <v>0</v>
          </cell>
          <cell r="K598">
            <v>0</v>
          </cell>
          <cell r="L598">
            <v>0</v>
          </cell>
          <cell r="M598">
            <v>0</v>
          </cell>
          <cell r="N598">
            <v>0</v>
          </cell>
          <cell r="O598">
            <v>0</v>
          </cell>
        </row>
        <row r="599">
          <cell r="A599" t="str">
            <v xml:space="preserve">    D&amp;D Expense</v>
          </cell>
          <cell r="C599">
            <v>0</v>
          </cell>
          <cell r="D599">
            <v>0</v>
          </cell>
          <cell r="E599">
            <v>0</v>
          </cell>
          <cell r="F599">
            <v>0</v>
          </cell>
          <cell r="G599">
            <v>0</v>
          </cell>
          <cell r="H599">
            <v>0</v>
          </cell>
          <cell r="I599">
            <v>0</v>
          </cell>
          <cell r="J599">
            <v>0</v>
          </cell>
          <cell r="K599">
            <v>0</v>
          </cell>
          <cell r="L599">
            <v>0</v>
          </cell>
          <cell r="M599">
            <v>0</v>
          </cell>
          <cell r="N599">
            <v>0</v>
          </cell>
          <cell r="O599">
            <v>0</v>
          </cell>
        </row>
        <row r="600">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cell r="J600" t="str">
            <v xml:space="preserve"> ========</v>
          </cell>
          <cell r="K600" t="str">
            <v xml:space="preserve"> ========</v>
          </cell>
          <cell r="L600" t="str">
            <v xml:space="preserve"> ========</v>
          </cell>
          <cell r="M600" t="str">
            <v xml:space="preserve"> ========</v>
          </cell>
          <cell r="N600" t="str">
            <v xml:space="preserve"> ========</v>
          </cell>
          <cell r="O600" t="str">
            <v xml:space="preserve"> ========</v>
          </cell>
        </row>
        <row r="601">
          <cell r="A601" t="str">
            <v xml:space="preserve"> TOTAL NUCLEAR EXPENSE</v>
          </cell>
          <cell r="C601">
            <v>0</v>
          </cell>
          <cell r="D601">
            <v>0</v>
          </cell>
          <cell r="E601">
            <v>0</v>
          </cell>
          <cell r="F601">
            <v>0</v>
          </cell>
          <cell r="G601">
            <v>0</v>
          </cell>
          <cell r="H601">
            <v>0</v>
          </cell>
          <cell r="I601">
            <v>0</v>
          </cell>
          <cell r="J601">
            <v>0</v>
          </cell>
          <cell r="K601">
            <v>0</v>
          </cell>
          <cell r="L601">
            <v>0</v>
          </cell>
          <cell r="M601">
            <v>0</v>
          </cell>
          <cell r="N601">
            <v>0</v>
          </cell>
          <cell r="O601">
            <v>0</v>
          </cell>
        </row>
        <row r="603">
          <cell r="A603" t="str">
            <v xml:space="preserve"> Martins Creek 3-4</v>
          </cell>
          <cell r="C603">
            <v>0</v>
          </cell>
          <cell r="D603">
            <v>0</v>
          </cell>
          <cell r="E603">
            <v>0</v>
          </cell>
          <cell r="F603">
            <v>0</v>
          </cell>
          <cell r="G603">
            <v>0</v>
          </cell>
          <cell r="H603">
            <v>0</v>
          </cell>
          <cell r="I603">
            <v>0</v>
          </cell>
          <cell r="J603">
            <v>0</v>
          </cell>
          <cell r="K603">
            <v>0</v>
          </cell>
          <cell r="L603">
            <v>0</v>
          </cell>
          <cell r="M603">
            <v>0</v>
          </cell>
          <cell r="N603">
            <v>0</v>
          </cell>
          <cell r="O603">
            <v>0</v>
          </cell>
        </row>
        <row r="604">
          <cell r="A604" t="str">
            <v xml:space="preserve">    Sun Oil Adjustment</v>
          </cell>
          <cell r="C604">
            <v>0</v>
          </cell>
          <cell r="D604">
            <v>0</v>
          </cell>
          <cell r="E604">
            <v>0</v>
          </cell>
          <cell r="F604">
            <v>0</v>
          </cell>
          <cell r="G604">
            <v>0</v>
          </cell>
          <cell r="H604">
            <v>0</v>
          </cell>
          <cell r="I604">
            <v>0</v>
          </cell>
          <cell r="J604">
            <v>0</v>
          </cell>
          <cell r="K604">
            <v>0</v>
          </cell>
          <cell r="L604">
            <v>0</v>
          </cell>
          <cell r="M604">
            <v>0</v>
          </cell>
          <cell r="N604">
            <v>0</v>
          </cell>
          <cell r="O604">
            <v>0</v>
          </cell>
        </row>
        <row r="606">
          <cell r="A606" t="str">
            <v xml:space="preserve"> COMBUSTION TURBINES</v>
          </cell>
          <cell r="C606">
            <v>0</v>
          </cell>
          <cell r="D606">
            <v>0</v>
          </cell>
          <cell r="E606">
            <v>0</v>
          </cell>
          <cell r="F606">
            <v>0</v>
          </cell>
          <cell r="G606">
            <v>0</v>
          </cell>
          <cell r="H606">
            <v>0</v>
          </cell>
          <cell r="I606">
            <v>0</v>
          </cell>
          <cell r="J606">
            <v>0</v>
          </cell>
          <cell r="K606">
            <v>0</v>
          </cell>
          <cell r="L606">
            <v>0</v>
          </cell>
          <cell r="M606">
            <v>0</v>
          </cell>
          <cell r="N606">
            <v>0</v>
          </cell>
          <cell r="O606">
            <v>0</v>
          </cell>
        </row>
        <row r="608">
          <cell r="A608" t="str">
            <v xml:space="preserve"> DIESELS</v>
          </cell>
          <cell r="C608">
            <v>0</v>
          </cell>
          <cell r="D608">
            <v>0</v>
          </cell>
          <cell r="E608">
            <v>0</v>
          </cell>
          <cell r="F608">
            <v>0</v>
          </cell>
          <cell r="G608">
            <v>0</v>
          </cell>
          <cell r="H608">
            <v>0</v>
          </cell>
          <cell r="I608">
            <v>0</v>
          </cell>
          <cell r="J608">
            <v>0</v>
          </cell>
          <cell r="K608">
            <v>0</v>
          </cell>
          <cell r="L608">
            <v>0</v>
          </cell>
          <cell r="M608">
            <v>0</v>
          </cell>
          <cell r="N608">
            <v>0</v>
          </cell>
          <cell r="O608">
            <v>0</v>
          </cell>
        </row>
        <row r="609">
          <cell r="C609" t="str">
            <v xml:space="preserve"> ========</v>
          </cell>
          <cell r="D609" t="str">
            <v xml:space="preserve"> ========</v>
          </cell>
          <cell r="E609" t="str">
            <v xml:space="preserve"> ========</v>
          </cell>
          <cell r="F609" t="str">
            <v xml:space="preserve"> ========</v>
          </cell>
          <cell r="G609" t="str">
            <v xml:space="preserve"> ========</v>
          </cell>
          <cell r="H609" t="str">
            <v xml:space="preserve"> ========</v>
          </cell>
          <cell r="I609" t="str">
            <v xml:space="preserve"> ========</v>
          </cell>
          <cell r="J609" t="str">
            <v xml:space="preserve"> ========</v>
          </cell>
          <cell r="K609" t="str">
            <v xml:space="preserve"> ========</v>
          </cell>
          <cell r="L609" t="str">
            <v xml:space="preserve"> ========</v>
          </cell>
          <cell r="M609" t="str">
            <v xml:space="preserve"> ========</v>
          </cell>
          <cell r="N609" t="str">
            <v xml:space="preserve"> ========</v>
          </cell>
          <cell r="O609" t="str">
            <v xml:space="preserve"> ========</v>
          </cell>
        </row>
        <row r="610">
          <cell r="A610" t="str">
            <v>TOTAL JCP&amp;L FUEL EXPENSE</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A611" t="str">
            <v>JCP&amp;L SHARE UNLOADED SALES REVENUE</v>
          </cell>
          <cell r="C611">
            <v>0</v>
          </cell>
          <cell r="D611">
            <v>0</v>
          </cell>
          <cell r="E611">
            <v>0</v>
          </cell>
          <cell r="F611">
            <v>0</v>
          </cell>
          <cell r="G611">
            <v>0</v>
          </cell>
          <cell r="H611">
            <v>0</v>
          </cell>
          <cell r="I611">
            <v>0</v>
          </cell>
          <cell r="J611">
            <v>0</v>
          </cell>
          <cell r="K611">
            <v>0</v>
          </cell>
          <cell r="L611">
            <v>0</v>
          </cell>
          <cell r="M611">
            <v>0</v>
          </cell>
          <cell r="N611">
            <v>0</v>
          </cell>
          <cell r="O611">
            <v>0</v>
          </cell>
        </row>
        <row r="612">
          <cell r="A612" t="str">
            <v>JCP&amp;L SHARE OF EHV CHARGES (Page 14)</v>
          </cell>
          <cell r="C612">
            <v>0</v>
          </cell>
          <cell r="D612">
            <v>0</v>
          </cell>
          <cell r="E612">
            <v>0</v>
          </cell>
          <cell r="F612">
            <v>0</v>
          </cell>
          <cell r="G612">
            <v>0</v>
          </cell>
          <cell r="H612">
            <v>0</v>
          </cell>
          <cell r="I612">
            <v>0</v>
          </cell>
          <cell r="J612">
            <v>0</v>
          </cell>
          <cell r="K612">
            <v>0</v>
          </cell>
          <cell r="L612">
            <v>0</v>
          </cell>
          <cell r="M612">
            <v>0</v>
          </cell>
          <cell r="N612">
            <v>0</v>
          </cell>
          <cell r="O612">
            <v>0</v>
          </cell>
        </row>
        <row r="613">
          <cell r="A613" t="str">
            <v>CREDIT FOR COST OF PP&amp;L LOADED SALES</v>
          </cell>
          <cell r="C613">
            <v>0</v>
          </cell>
          <cell r="D613">
            <v>0</v>
          </cell>
          <cell r="E613">
            <v>0</v>
          </cell>
          <cell r="F613">
            <v>0</v>
          </cell>
          <cell r="G613">
            <v>0</v>
          </cell>
          <cell r="H613">
            <v>0</v>
          </cell>
          <cell r="I613">
            <v>0</v>
          </cell>
          <cell r="J613">
            <v>0</v>
          </cell>
          <cell r="K613">
            <v>0</v>
          </cell>
          <cell r="L613">
            <v>0</v>
          </cell>
          <cell r="M613">
            <v>0</v>
          </cell>
          <cell r="N613">
            <v>0</v>
          </cell>
          <cell r="O613">
            <v>0</v>
          </cell>
        </row>
        <row r="614">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cell r="J614" t="str">
            <v xml:space="preserve"> ========</v>
          </cell>
          <cell r="K614" t="str">
            <v xml:space="preserve"> ========</v>
          </cell>
          <cell r="L614" t="str">
            <v xml:space="preserve"> ========</v>
          </cell>
          <cell r="M614" t="str">
            <v xml:space="preserve"> ========</v>
          </cell>
          <cell r="N614" t="str">
            <v xml:space="preserve"> ========</v>
          </cell>
          <cell r="O614" t="str">
            <v xml:space="preserve"> ========</v>
          </cell>
        </row>
        <row r="615">
          <cell r="A615" t="str">
            <v>NET COST FOR JCP&amp;L SALE</v>
          </cell>
          <cell r="C615">
            <v>0</v>
          </cell>
          <cell r="D615">
            <v>0</v>
          </cell>
          <cell r="E615">
            <v>0</v>
          </cell>
          <cell r="F615">
            <v>0</v>
          </cell>
          <cell r="G615">
            <v>0</v>
          </cell>
          <cell r="H615">
            <v>0</v>
          </cell>
          <cell r="I615">
            <v>0</v>
          </cell>
          <cell r="J615">
            <v>0</v>
          </cell>
          <cell r="K615">
            <v>0</v>
          </cell>
          <cell r="L615">
            <v>0</v>
          </cell>
          <cell r="M615">
            <v>0</v>
          </cell>
          <cell r="N615">
            <v>0</v>
          </cell>
          <cell r="O615">
            <v>0</v>
          </cell>
        </row>
        <row r="617">
          <cell r="A617" t="str">
            <v>COST FOR 150 MW SALE TO JCP&amp;L</v>
          </cell>
          <cell r="C617">
            <v>2402.857368</v>
          </cell>
          <cell r="D617">
            <v>2194.0551359999999</v>
          </cell>
          <cell r="E617">
            <v>2395.8845999999999</v>
          </cell>
          <cell r="F617">
            <v>2232.5985359999995</v>
          </cell>
          <cell r="G617">
            <v>2345.5507679999996</v>
          </cell>
          <cell r="H617">
            <v>2530.2823200000003</v>
          </cell>
          <cell r="I617">
            <v>2793.4595999999997</v>
          </cell>
          <cell r="J617">
            <v>2789.7544800000001</v>
          </cell>
          <cell r="K617">
            <v>2117.3032800000001</v>
          </cell>
          <cell r="L617">
            <v>1907.4987450000001</v>
          </cell>
          <cell r="M617">
            <v>1962.43776</v>
          </cell>
          <cell r="N617">
            <v>2245.1196960000002</v>
          </cell>
          <cell r="O617">
            <v>27917</v>
          </cell>
        </row>
        <row r="622">
          <cell r="L622" t="str">
            <v>CASE:2001 FORECAST</v>
          </cell>
        </row>
        <row r="623">
          <cell r="C623" t="str">
            <v xml:space="preserve">                    </v>
          </cell>
          <cell r="F623" t="str">
            <v xml:space="preserve">                              SALES OF NON-UTILITY GENERATION TO GPU</v>
          </cell>
          <cell r="L623">
            <v>36851</v>
          </cell>
        </row>
        <row r="626">
          <cell r="C626" t="str">
            <v>JANUARY</v>
          </cell>
          <cell r="D626" t="str">
            <v>FEBRUARY</v>
          </cell>
          <cell r="E626" t="str">
            <v>MARCH</v>
          </cell>
          <cell r="F626" t="str">
            <v>APRIL</v>
          </cell>
          <cell r="G626" t="str">
            <v>MAY</v>
          </cell>
          <cell r="H626" t="str">
            <v>JUNE</v>
          </cell>
          <cell r="I626" t="str">
            <v>JULY</v>
          </cell>
          <cell r="J626" t="str">
            <v>AUGUST</v>
          </cell>
          <cell r="K626" t="str">
            <v>SEPTEMBER</v>
          </cell>
          <cell r="L626" t="str">
            <v>OCTOBER</v>
          </cell>
          <cell r="M626" t="str">
            <v>NOVEMBER</v>
          </cell>
          <cell r="N626" t="str">
            <v>DECEMBER</v>
          </cell>
          <cell r="O626" t="str">
            <v>TOTAL</v>
          </cell>
        </row>
        <row r="627">
          <cell r="A627" t="str">
            <v>Total NUG Energy - GWH</v>
          </cell>
          <cell r="C627">
            <v>0</v>
          </cell>
          <cell r="D627">
            <v>0</v>
          </cell>
          <cell r="E627">
            <v>0</v>
          </cell>
          <cell r="F627">
            <v>0</v>
          </cell>
          <cell r="G627">
            <v>0</v>
          </cell>
          <cell r="H627">
            <v>0</v>
          </cell>
          <cell r="I627">
            <v>0</v>
          </cell>
          <cell r="J627">
            <v>0</v>
          </cell>
          <cell r="K627">
            <v>0</v>
          </cell>
          <cell r="L627">
            <v>0</v>
          </cell>
          <cell r="M627">
            <v>0</v>
          </cell>
          <cell r="N627">
            <v>0</v>
          </cell>
          <cell r="O627">
            <v>0</v>
          </cell>
        </row>
        <row r="628">
          <cell r="A628" t="str">
            <v>Cost Rate - Mills/KWH</v>
          </cell>
          <cell r="C628">
            <v>0</v>
          </cell>
          <cell r="D628">
            <v>0</v>
          </cell>
          <cell r="E628">
            <v>0</v>
          </cell>
          <cell r="F628">
            <v>0</v>
          </cell>
          <cell r="G628">
            <v>0</v>
          </cell>
          <cell r="H628">
            <v>0</v>
          </cell>
          <cell r="I628">
            <v>0</v>
          </cell>
          <cell r="J628">
            <v>0</v>
          </cell>
          <cell r="K628">
            <v>0</v>
          </cell>
          <cell r="L628">
            <v>0</v>
          </cell>
          <cell r="M628">
            <v>0</v>
          </cell>
          <cell r="N628">
            <v>0</v>
          </cell>
          <cell r="O628">
            <v>0</v>
          </cell>
        </row>
        <row r="629">
          <cell r="A629" t="str">
            <v>Transmission Charge - Mills/KWH</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C630" t="str">
            <v xml:space="preserve"> ========</v>
          </cell>
          <cell r="D630" t="str">
            <v xml:space="preserve"> ========</v>
          </cell>
          <cell r="E630" t="str">
            <v xml:space="preserve"> ========</v>
          </cell>
          <cell r="F630" t="str">
            <v xml:space="preserve"> ========</v>
          </cell>
          <cell r="G630" t="str">
            <v xml:space="preserve"> ========</v>
          </cell>
          <cell r="H630" t="str">
            <v xml:space="preserve"> ========</v>
          </cell>
          <cell r="I630" t="str">
            <v xml:space="preserve"> ========</v>
          </cell>
          <cell r="J630" t="str">
            <v xml:space="preserve"> ========</v>
          </cell>
          <cell r="K630" t="str">
            <v xml:space="preserve"> ========</v>
          </cell>
          <cell r="L630" t="str">
            <v xml:space="preserve"> ========</v>
          </cell>
          <cell r="M630" t="str">
            <v xml:space="preserve"> ========</v>
          </cell>
          <cell r="N630" t="str">
            <v xml:space="preserve"> ========</v>
          </cell>
          <cell r="O630" t="str">
            <v xml:space="preserve"> ========</v>
          </cell>
        </row>
        <row r="631">
          <cell r="A631" t="str">
            <v>Total Cost - Thousands of Dollars</v>
          </cell>
          <cell r="C631">
            <v>0</v>
          </cell>
          <cell r="D631">
            <v>0</v>
          </cell>
          <cell r="E631">
            <v>0</v>
          </cell>
          <cell r="F631">
            <v>0</v>
          </cell>
          <cell r="G631">
            <v>0</v>
          </cell>
          <cell r="H631">
            <v>0</v>
          </cell>
          <cell r="I631">
            <v>0</v>
          </cell>
          <cell r="J631">
            <v>0</v>
          </cell>
          <cell r="K631">
            <v>0</v>
          </cell>
          <cell r="L631">
            <v>0</v>
          </cell>
          <cell r="M631">
            <v>0</v>
          </cell>
          <cell r="N631">
            <v>0</v>
          </cell>
          <cell r="O631">
            <v>0</v>
          </cell>
        </row>
        <row r="658">
          <cell r="F658" t="str">
            <v xml:space="preserve">                         STATION GENERATION COST (FUEL ONLY)              </v>
          </cell>
          <cell r="L658" t="str">
            <v>CASE:2001 FORECAST</v>
          </cell>
          <cell r="P658" t="str">
            <v>12</v>
          </cell>
        </row>
        <row r="659">
          <cell r="F659" t="str">
            <v xml:space="preserve">                  </v>
          </cell>
          <cell r="L659">
            <v>36851</v>
          </cell>
        </row>
        <row r="660">
          <cell r="F660" t="str">
            <v xml:space="preserve">                                   (Mills / Kwh)       </v>
          </cell>
        </row>
        <row r="662">
          <cell r="A662" t="str">
            <v>COST OF GENERATION</v>
          </cell>
          <cell r="C662" t="str">
            <v>JANUARY</v>
          </cell>
          <cell r="D662" t="str">
            <v>FEBRUARY</v>
          </cell>
          <cell r="E662" t="str">
            <v>MARCH</v>
          </cell>
          <cell r="F662" t="str">
            <v>APRIL</v>
          </cell>
          <cell r="G662" t="str">
            <v>MAY</v>
          </cell>
          <cell r="H662" t="str">
            <v>JUNE</v>
          </cell>
          <cell r="I662" t="str">
            <v>JULY</v>
          </cell>
          <cell r="J662" t="str">
            <v>AUGUST</v>
          </cell>
          <cell r="K662" t="str">
            <v>SEPTEMBER</v>
          </cell>
          <cell r="L662" t="str">
            <v>OCTOBER</v>
          </cell>
          <cell r="M662" t="str">
            <v>NOVEMBER</v>
          </cell>
          <cell r="N662" t="str">
            <v>DECEMBER</v>
          </cell>
          <cell r="O662" t="str">
            <v>AVERAGE</v>
          </cell>
        </row>
        <row r="663">
          <cell r="A663" t="str">
            <v xml:space="preserve">                 </v>
          </cell>
        </row>
        <row r="664">
          <cell r="A664" t="str">
            <v xml:space="preserve">    BRUNNER ISLAND STATION</v>
          </cell>
          <cell r="C664">
            <v>14.83958</v>
          </cell>
          <cell r="D664">
            <v>14.853630000000001</v>
          </cell>
          <cell r="E664">
            <v>14.87533</v>
          </cell>
          <cell r="F664">
            <v>14.862679999999999</v>
          </cell>
          <cell r="G664">
            <v>14.92244</v>
          </cell>
          <cell r="H664">
            <v>14.752890000000001</v>
          </cell>
          <cell r="I664">
            <v>14.80805</v>
          </cell>
          <cell r="J664">
            <v>14.781330000000001</v>
          </cell>
          <cell r="K664">
            <v>11.270810000000001</v>
          </cell>
          <cell r="L664">
            <v>10.658580000000001</v>
          </cell>
          <cell r="M664">
            <v>14.93378</v>
          </cell>
          <cell r="N664">
            <v>15.144740000000001</v>
          </cell>
          <cell r="O664">
            <v>14.37467</v>
          </cell>
        </row>
        <row r="665">
          <cell r="A665" t="str">
            <v xml:space="preserve">    MARTINS CREEK 1-2</v>
          </cell>
          <cell r="C665">
            <v>15.722</v>
          </cell>
          <cell r="D665">
            <v>15.68322</v>
          </cell>
          <cell r="E665">
            <v>16.052160000000001</v>
          </cell>
          <cell r="F665">
            <v>15.92895</v>
          </cell>
          <cell r="G665">
            <v>16.1309</v>
          </cell>
          <cell r="H665">
            <v>15.835750000000001</v>
          </cell>
          <cell r="I665">
            <v>15.985200000000001</v>
          </cell>
          <cell r="J665">
            <v>15.77998</v>
          </cell>
          <cell r="K665">
            <v>13.682460000000001</v>
          </cell>
          <cell r="L665">
            <v>15.45926</v>
          </cell>
          <cell r="M665">
            <v>16.301200000000001</v>
          </cell>
          <cell r="N665">
            <v>16.08766</v>
          </cell>
          <cell r="O665">
            <v>15.795500000000001</v>
          </cell>
        </row>
        <row r="666">
          <cell r="A666" t="str">
            <v xml:space="preserve">    SUNBURY STATION</v>
          </cell>
          <cell r="C666">
            <v>0</v>
          </cell>
          <cell r="D666">
            <v>0</v>
          </cell>
          <cell r="E666">
            <v>0</v>
          </cell>
          <cell r="F666">
            <v>0</v>
          </cell>
          <cell r="G666">
            <v>0</v>
          </cell>
          <cell r="H666">
            <v>0</v>
          </cell>
          <cell r="I666">
            <v>0</v>
          </cell>
          <cell r="J666">
            <v>0</v>
          </cell>
          <cell r="K666">
            <v>0</v>
          </cell>
          <cell r="L666">
            <v>0</v>
          </cell>
          <cell r="M666">
            <v>0</v>
          </cell>
          <cell r="N666">
            <v>0</v>
          </cell>
          <cell r="O666">
            <v>0</v>
          </cell>
        </row>
        <row r="667">
          <cell r="A667" t="str">
            <v xml:space="preserve">    HOLTWOOD STATION</v>
          </cell>
          <cell r="C667">
            <v>0</v>
          </cell>
          <cell r="D667">
            <v>0</v>
          </cell>
          <cell r="E667">
            <v>0</v>
          </cell>
          <cell r="F667">
            <v>0</v>
          </cell>
          <cell r="G667">
            <v>0</v>
          </cell>
          <cell r="H667">
            <v>0</v>
          </cell>
          <cell r="I667">
            <v>0</v>
          </cell>
          <cell r="J667">
            <v>0</v>
          </cell>
          <cell r="K667">
            <v>0</v>
          </cell>
          <cell r="L667">
            <v>0</v>
          </cell>
          <cell r="M667">
            <v>0</v>
          </cell>
          <cell r="N667">
            <v>0</v>
          </cell>
          <cell r="O667">
            <v>0</v>
          </cell>
        </row>
        <row r="668">
          <cell r="A668" t="str">
            <v xml:space="preserve">    KEYSTONE STATION</v>
          </cell>
          <cell r="C668">
            <v>9.8110700000000008</v>
          </cell>
          <cell r="D668">
            <v>9.8308499999999999</v>
          </cell>
          <cell r="E668">
            <v>9.4387500000000006</v>
          </cell>
          <cell r="F668">
            <v>11.114140000000001</v>
          </cell>
          <cell r="G668">
            <v>19.26435</v>
          </cell>
          <cell r="H668">
            <v>8.5437200000000004</v>
          </cell>
          <cell r="I668">
            <v>9.0522799999999997</v>
          </cell>
          <cell r="J668">
            <v>10.73733</v>
          </cell>
          <cell r="K668">
            <v>10.334860000000001</v>
          </cell>
          <cell r="L668">
            <v>10.397790000000001</v>
          </cell>
          <cell r="M668">
            <v>10.02957</v>
          </cell>
          <cell r="N668">
            <v>9.5515699999999999</v>
          </cell>
          <cell r="O668">
            <v>10.29857</v>
          </cell>
        </row>
        <row r="669">
          <cell r="A669" t="str">
            <v xml:space="preserve">    CONEMAUGH STATION</v>
          </cell>
          <cell r="C669">
            <v>11.05373</v>
          </cell>
          <cell r="D669">
            <v>12.093999999999999</v>
          </cell>
          <cell r="E669">
            <v>11.177149999999999</v>
          </cell>
          <cell r="F669">
            <v>9.9148899999999998</v>
          </cell>
          <cell r="G669">
            <v>10.0686</v>
          </cell>
          <cell r="H669">
            <v>11.201409999999999</v>
          </cell>
          <cell r="I669">
            <v>10.31317</v>
          </cell>
          <cell r="J669">
            <v>10.314019999999999</v>
          </cell>
          <cell r="K669">
            <v>16.79993</v>
          </cell>
          <cell r="L669">
            <v>16.18515</v>
          </cell>
          <cell r="M669">
            <v>10.83203</v>
          </cell>
          <cell r="N669">
            <v>9.0416699999999999</v>
          </cell>
          <cell r="O669">
            <v>11.23142</v>
          </cell>
        </row>
        <row r="670">
          <cell r="A670" t="str">
            <v xml:space="preserve">    MONTOUR STATION</v>
          </cell>
          <cell r="C670">
            <v>13.14002</v>
          </cell>
          <cell r="D670">
            <v>12.967280000000001</v>
          </cell>
          <cell r="E670">
            <v>12.214779999999999</v>
          </cell>
          <cell r="F670">
            <v>12.83409</v>
          </cell>
          <cell r="G670">
            <v>14.83597</v>
          </cell>
          <cell r="H670">
            <v>13.003920000000001</v>
          </cell>
          <cell r="I670">
            <v>12.75163</v>
          </cell>
          <cell r="J670">
            <v>12.66264</v>
          </cell>
          <cell r="K670">
            <v>12.72326</v>
          </cell>
          <cell r="L670">
            <v>12.918150000000001</v>
          </cell>
          <cell r="M670">
            <v>12.85271</v>
          </cell>
          <cell r="N670">
            <v>12.97015</v>
          </cell>
          <cell r="O670">
            <v>12.93816</v>
          </cell>
        </row>
        <row r="671">
          <cell r="C671" t="str">
            <v xml:space="preserve"> ========</v>
          </cell>
          <cell r="D671" t="str">
            <v xml:space="preserve"> ========</v>
          </cell>
          <cell r="E671" t="str">
            <v xml:space="preserve"> ========</v>
          </cell>
          <cell r="F671" t="str">
            <v xml:space="preserve"> ========</v>
          </cell>
          <cell r="G671" t="str">
            <v xml:space="preserve"> ========</v>
          </cell>
          <cell r="H671" t="str">
            <v xml:space="preserve"> ========</v>
          </cell>
          <cell r="I671" t="str">
            <v xml:space="preserve"> ========</v>
          </cell>
          <cell r="J671" t="str">
            <v xml:space="preserve"> ========</v>
          </cell>
          <cell r="K671" t="str">
            <v xml:space="preserve"> ========</v>
          </cell>
          <cell r="L671" t="str">
            <v xml:space="preserve"> ========</v>
          </cell>
          <cell r="M671" t="str">
            <v xml:space="preserve"> ========</v>
          </cell>
          <cell r="N671" t="str">
            <v xml:space="preserve"> ========</v>
          </cell>
          <cell r="O671" t="str">
            <v xml:space="preserve"> ========</v>
          </cell>
        </row>
        <row r="672">
          <cell r="A672" t="str">
            <v xml:space="preserve"> AVERAGE COAL-FIRED GEN COST</v>
          </cell>
          <cell r="C672">
            <v>13.58005</v>
          </cell>
          <cell r="D672">
            <v>13.61042</v>
          </cell>
          <cell r="E672">
            <v>13.27909</v>
          </cell>
          <cell r="F672">
            <v>13.402850000000001</v>
          </cell>
          <cell r="G672">
            <v>14.577640000000001</v>
          </cell>
          <cell r="H672">
            <v>13.36754</v>
          </cell>
          <cell r="I672">
            <v>13.25836</v>
          </cell>
          <cell r="J672">
            <v>13.33403</v>
          </cell>
          <cell r="K672">
            <v>12.36313</v>
          </cell>
          <cell r="L672">
            <v>12.375679999999999</v>
          </cell>
          <cell r="M672">
            <v>13.35772</v>
          </cell>
          <cell r="N672">
            <v>13.435499999999999</v>
          </cell>
          <cell r="O672">
            <v>13.32531</v>
          </cell>
        </row>
        <row r="674">
          <cell r="A674" t="str">
            <v xml:space="preserve">    SUSQUEHANNA 1</v>
          </cell>
          <cell r="C674">
            <v>3.6198899999999998</v>
          </cell>
          <cell r="D674">
            <v>3.6198700000000001</v>
          </cell>
          <cell r="E674">
            <v>3.6198899999999998</v>
          </cell>
          <cell r="F674">
            <v>3.6198700000000001</v>
          </cell>
          <cell r="G674">
            <v>3.6200800000000002</v>
          </cell>
          <cell r="H674">
            <v>3.6198700000000001</v>
          </cell>
          <cell r="I674">
            <v>3.6198899999999998</v>
          </cell>
          <cell r="J674">
            <v>3.6198899999999998</v>
          </cell>
          <cell r="K674">
            <v>3.6198700000000001</v>
          </cell>
          <cell r="L674">
            <v>3.6198899999999998</v>
          </cell>
          <cell r="M674">
            <v>3.6198700000000001</v>
          </cell>
          <cell r="N674">
            <v>3.6198899999999998</v>
          </cell>
          <cell r="O674">
            <v>3.6200299999999999</v>
          </cell>
        </row>
        <row r="675">
          <cell r="A675" t="str">
            <v xml:space="preserve">    SUSQUEHANNA 2</v>
          </cell>
          <cell r="C675">
            <v>3.7800699999999998</v>
          </cell>
          <cell r="D675">
            <v>3.7801800000000001</v>
          </cell>
          <cell r="E675">
            <v>3.7796599999999998</v>
          </cell>
          <cell r="F675">
            <v>3.5907800000000001</v>
          </cell>
          <cell r="G675">
            <v>3.5900500000000002</v>
          </cell>
          <cell r="H675">
            <v>3.5900300000000001</v>
          </cell>
          <cell r="I675">
            <v>3.5899899999999998</v>
          </cell>
          <cell r="J675">
            <v>3.5899899999999998</v>
          </cell>
          <cell r="K675">
            <v>3.5900300000000001</v>
          </cell>
          <cell r="L675">
            <v>3.5899899999999998</v>
          </cell>
          <cell r="M675">
            <v>3.5900300000000001</v>
          </cell>
          <cell r="N675">
            <v>3.5899899999999998</v>
          </cell>
          <cell r="O675">
            <v>3.6300400000000002</v>
          </cell>
        </row>
        <row r="676">
          <cell r="C676" t="str">
            <v xml:space="preserve"> ========</v>
          </cell>
          <cell r="D676" t="str">
            <v xml:space="preserve"> ========</v>
          </cell>
          <cell r="E676" t="str">
            <v xml:space="preserve"> ========</v>
          </cell>
          <cell r="F676" t="str">
            <v xml:space="preserve"> ========</v>
          </cell>
          <cell r="G676" t="str">
            <v xml:space="preserve"> ========</v>
          </cell>
          <cell r="H676" t="str">
            <v xml:space="preserve"> ========</v>
          </cell>
          <cell r="I676" t="str">
            <v xml:space="preserve"> ========</v>
          </cell>
          <cell r="J676" t="str">
            <v xml:space="preserve"> ========</v>
          </cell>
          <cell r="K676" t="str">
            <v xml:space="preserve"> ========</v>
          </cell>
          <cell r="L676" t="str">
            <v xml:space="preserve"> ========</v>
          </cell>
          <cell r="M676" t="str">
            <v xml:space="preserve"> ========</v>
          </cell>
          <cell r="N676" t="str">
            <v xml:space="preserve"> ========</v>
          </cell>
          <cell r="O676" t="str">
            <v xml:space="preserve"> ========</v>
          </cell>
        </row>
        <row r="677">
          <cell r="A677" t="str">
            <v xml:space="preserve"> AVG NUCLEAR GEN COST(Excluding</v>
          </cell>
          <cell r="C677">
            <v>3.7000899999999999</v>
          </cell>
          <cell r="D677">
            <v>3.6995900000000002</v>
          </cell>
          <cell r="E677">
            <v>3.6515200000000001</v>
          </cell>
          <cell r="F677">
            <v>3.6183200000000002</v>
          </cell>
          <cell r="G677">
            <v>3.60168</v>
          </cell>
          <cell r="H677">
            <v>3.60487</v>
          </cell>
          <cell r="I677">
            <v>3.6047899999999999</v>
          </cell>
          <cell r="J677">
            <v>3.6047899999999999</v>
          </cell>
          <cell r="K677">
            <v>3.60487</v>
          </cell>
          <cell r="L677">
            <v>3.6047899999999999</v>
          </cell>
          <cell r="M677">
            <v>3.60487</v>
          </cell>
          <cell r="N677">
            <v>3.6047899999999999</v>
          </cell>
          <cell r="O677">
            <v>3.6247400000000001</v>
          </cell>
        </row>
        <row r="678">
          <cell r="A678" t="str">
            <v xml:space="preserve">    D&amp;D Expense)</v>
          </cell>
        </row>
        <row r="679">
          <cell r="A679" t="str">
            <v xml:space="preserve"> MARTINS CREEK 3-4(Excl Sun Oil)</v>
          </cell>
          <cell r="C679">
            <v>55.221020000000003</v>
          </cell>
          <cell r="D679">
            <v>50.928350000000002</v>
          </cell>
          <cell r="E679">
            <v>50.325299999999999</v>
          </cell>
          <cell r="F679">
            <v>48.271740000000001</v>
          </cell>
          <cell r="G679">
            <v>44.366709999999998</v>
          </cell>
          <cell r="H679">
            <v>43.411299999999997</v>
          </cell>
          <cell r="I679">
            <v>40.072119999999998</v>
          </cell>
          <cell r="J679">
            <v>39.618119999999998</v>
          </cell>
          <cell r="K679">
            <v>40.587580000000003</v>
          </cell>
          <cell r="L679">
            <v>41.003259999999997</v>
          </cell>
          <cell r="M679">
            <v>44.901820000000001</v>
          </cell>
          <cell r="N679">
            <v>44.376460000000002</v>
          </cell>
          <cell r="O679">
            <v>42.835290000000001</v>
          </cell>
        </row>
        <row r="680">
          <cell r="A680" t="str">
            <v>(Including #6 Oil and Gas)</v>
          </cell>
        </row>
        <row r="681">
          <cell r="A681" t="str">
            <v xml:space="preserve"> COMBUSTION TURBINES</v>
          </cell>
          <cell r="C681">
            <v>64.816050000000004</v>
          </cell>
          <cell r="D681">
            <v>89.778509999999997</v>
          </cell>
          <cell r="E681">
            <v>88.844319999999996</v>
          </cell>
          <cell r="F681">
            <v>92.622380000000007</v>
          </cell>
          <cell r="G681">
            <v>29.760200000000001</v>
          </cell>
          <cell r="H681">
            <v>24.246569999999998</v>
          </cell>
          <cell r="I681">
            <v>41.568109999999997</v>
          </cell>
          <cell r="J681">
            <v>78.268299999999996</v>
          </cell>
          <cell r="K681">
            <v>43.312609999999999</v>
          </cell>
          <cell r="L681">
            <v>49.338380000000001</v>
          </cell>
          <cell r="M681">
            <v>49.984749999999998</v>
          </cell>
          <cell r="N681">
            <v>78.934569999999994</v>
          </cell>
          <cell r="O681">
            <v>52.056910000000002</v>
          </cell>
        </row>
        <row r="683">
          <cell r="A683" t="str">
            <v xml:space="preserve"> DIESELS</v>
          </cell>
          <cell r="C683">
            <v>58.936430000000001</v>
          </cell>
          <cell r="D683">
            <v>58.850349999999999</v>
          </cell>
          <cell r="E683">
            <v>56.676549999999999</v>
          </cell>
          <cell r="F683">
            <v>53.547049999999999</v>
          </cell>
          <cell r="G683">
            <v>51.939819999999997</v>
          </cell>
          <cell r="H683">
            <v>49.292340000000003</v>
          </cell>
          <cell r="I683">
            <v>50.658929999999998</v>
          </cell>
          <cell r="J683">
            <v>51.02908</v>
          </cell>
          <cell r="K683">
            <v>51.764780000000002</v>
          </cell>
          <cell r="L683">
            <v>53.691490000000002</v>
          </cell>
          <cell r="M683">
            <v>56.08381</v>
          </cell>
          <cell r="N683">
            <v>56.71031</v>
          </cell>
          <cell r="O683">
            <v>53.785679999999999</v>
          </cell>
        </row>
        <row r="684">
          <cell r="C684" t="str">
            <v xml:space="preserve"> ========</v>
          </cell>
          <cell r="D684" t="str">
            <v xml:space="preserve"> ========</v>
          </cell>
          <cell r="E684" t="str">
            <v xml:space="preserve"> ========</v>
          </cell>
          <cell r="F684" t="str">
            <v xml:space="preserve"> ========</v>
          </cell>
          <cell r="G684" t="str">
            <v xml:space="preserve"> ========</v>
          </cell>
          <cell r="H684" t="str">
            <v xml:space="preserve"> ========</v>
          </cell>
          <cell r="I684" t="str">
            <v xml:space="preserve"> ========</v>
          </cell>
          <cell r="J684" t="str">
            <v xml:space="preserve"> ========</v>
          </cell>
          <cell r="K684" t="str">
            <v xml:space="preserve"> ========</v>
          </cell>
          <cell r="L684" t="str">
            <v xml:space="preserve"> ========</v>
          </cell>
          <cell r="M684" t="str">
            <v xml:space="preserve"> ========</v>
          </cell>
          <cell r="N684" t="str">
            <v xml:space="preserve"> ========</v>
          </cell>
          <cell r="O684" t="str">
            <v xml:space="preserve"> ========</v>
          </cell>
        </row>
        <row r="685">
          <cell r="A685" t="str">
            <v xml:space="preserve"> AVERAGE COST OF GENERATION</v>
          </cell>
          <cell r="C685">
            <v>10.76549</v>
          </cell>
          <cell r="D685">
            <v>10.88321</v>
          </cell>
          <cell r="E685">
            <v>10.734249999999999</v>
          </cell>
          <cell r="F685">
            <v>10.350479999999999</v>
          </cell>
          <cell r="G685">
            <v>10.50874</v>
          </cell>
          <cell r="H685">
            <v>11.714270000000001</v>
          </cell>
          <cell r="I685">
            <v>12.515499999999999</v>
          </cell>
          <cell r="J685">
            <v>12.498900000000001</v>
          </cell>
          <cell r="K685">
            <v>9.8023299999999995</v>
          </cell>
          <cell r="L685">
            <v>8.5346700000000002</v>
          </cell>
          <cell r="M685">
            <v>9.0853599999999997</v>
          </cell>
          <cell r="N685">
            <v>10.05878</v>
          </cell>
          <cell r="O685">
            <v>10.741720000000001</v>
          </cell>
        </row>
        <row r="686">
          <cell r="A686" t="str">
            <v xml:space="preserve">  (Excl. Sun Oil Adj and</v>
          </cell>
        </row>
        <row r="687">
          <cell r="A687" t="str">
            <v xml:space="preserve">      Nucl. D&amp;D Expense)</v>
          </cell>
        </row>
        <row r="689">
          <cell r="F689" t="str">
            <v xml:space="preserve">                         PJM INTERCHANGE PAYMENTS &amp; REVENUES</v>
          </cell>
          <cell r="L689" t="str">
            <v>CASE:2001 FORECAST</v>
          </cell>
          <cell r="P689" t="str">
            <v>13</v>
          </cell>
        </row>
        <row r="690">
          <cell r="F690" t="str">
            <v xml:space="preserve">                    </v>
          </cell>
          <cell r="L690">
            <v>36851</v>
          </cell>
        </row>
        <row r="692">
          <cell r="A692" t="str">
            <v>PJM INTERCHANGE</v>
          </cell>
          <cell r="C692" t="str">
            <v>JANUARY</v>
          </cell>
          <cell r="D692" t="str">
            <v>FEBRUARY</v>
          </cell>
          <cell r="E692" t="str">
            <v>MARCH</v>
          </cell>
          <cell r="F692" t="str">
            <v>APRIL</v>
          </cell>
          <cell r="G692" t="str">
            <v>MAY</v>
          </cell>
          <cell r="H692" t="str">
            <v>JUNE</v>
          </cell>
          <cell r="I692" t="str">
            <v>JULY</v>
          </cell>
          <cell r="J692" t="str">
            <v>AUGUST</v>
          </cell>
          <cell r="K692" t="str">
            <v>SEPTEMBER</v>
          </cell>
          <cell r="L692" t="str">
            <v>OCTOBER</v>
          </cell>
          <cell r="M692" t="str">
            <v>NOVEMBER</v>
          </cell>
          <cell r="N692" t="str">
            <v>DECEMBER</v>
          </cell>
          <cell r="O692" t="str">
            <v>TOTAL</v>
          </cell>
        </row>
        <row r="694">
          <cell r="A694" t="str">
            <v xml:space="preserve">  PJM PURCHASES</v>
          </cell>
          <cell r="C694" t="str">
            <v>PJM purchase rate comes from worksheet "twoparty by region."</v>
          </cell>
        </row>
        <row r="696">
          <cell r="A696" t="str">
            <v xml:space="preserve">    Purchases (GWH)</v>
          </cell>
          <cell r="C696">
            <v>0</v>
          </cell>
          <cell r="D696">
            <v>0</v>
          </cell>
          <cell r="E696">
            <v>0</v>
          </cell>
          <cell r="F696">
            <v>0</v>
          </cell>
          <cell r="G696">
            <v>0</v>
          </cell>
          <cell r="H696">
            <v>0</v>
          </cell>
          <cell r="I696">
            <v>0</v>
          </cell>
          <cell r="J696">
            <v>0</v>
          </cell>
          <cell r="K696">
            <v>0</v>
          </cell>
          <cell r="L696">
            <v>0</v>
          </cell>
          <cell r="M696">
            <v>0</v>
          </cell>
          <cell r="N696">
            <v>0</v>
          </cell>
          <cell r="O696">
            <v>0</v>
          </cell>
        </row>
        <row r="697">
          <cell r="A697" t="str">
            <v xml:space="preserve">    Average Rate (Mills/KWH)</v>
          </cell>
          <cell r="C697">
            <v>0</v>
          </cell>
          <cell r="D697">
            <v>0</v>
          </cell>
          <cell r="E697">
            <v>0</v>
          </cell>
          <cell r="F697">
            <v>0</v>
          </cell>
          <cell r="G697">
            <v>0</v>
          </cell>
          <cell r="H697">
            <v>0</v>
          </cell>
          <cell r="I697">
            <v>0</v>
          </cell>
          <cell r="J697">
            <v>0</v>
          </cell>
          <cell r="K697">
            <v>0</v>
          </cell>
          <cell r="L697">
            <v>0</v>
          </cell>
          <cell r="M697">
            <v>0</v>
          </cell>
          <cell r="N697">
            <v>0</v>
          </cell>
          <cell r="O697">
            <v>0</v>
          </cell>
        </row>
        <row r="698">
          <cell r="A698" t="str">
            <v xml:space="preserve">    Payments ($1000)</v>
          </cell>
          <cell r="C698">
            <v>0</v>
          </cell>
          <cell r="D698">
            <v>0</v>
          </cell>
          <cell r="E698">
            <v>0</v>
          </cell>
          <cell r="F698">
            <v>0</v>
          </cell>
          <cell r="G698">
            <v>0</v>
          </cell>
          <cell r="H698">
            <v>0</v>
          </cell>
          <cell r="I698">
            <v>0</v>
          </cell>
          <cell r="J698">
            <v>0</v>
          </cell>
          <cell r="K698">
            <v>0</v>
          </cell>
          <cell r="L698">
            <v>0</v>
          </cell>
          <cell r="M698">
            <v>0</v>
          </cell>
          <cell r="N698">
            <v>0</v>
          </cell>
          <cell r="O698">
            <v>0</v>
          </cell>
        </row>
        <row r="700">
          <cell r="A700" t="str">
            <v xml:space="preserve">  PJM INTERCHANGE</v>
          </cell>
          <cell r="C700" t="str">
            <v>PJM interchange rate comes from worksheet "twoparty by region."</v>
          </cell>
        </row>
        <row r="702">
          <cell r="A702" t="str">
            <v xml:space="preserve">    Sales (GWH)</v>
          </cell>
          <cell r="C702">
            <v>883.36962882003309</v>
          </cell>
          <cell r="D702">
            <v>835.9112187694459</v>
          </cell>
          <cell r="E702">
            <v>421.42179687666521</v>
          </cell>
          <cell r="F702">
            <v>0.60756944333479623</v>
          </cell>
          <cell r="G702">
            <v>507.32164569201177</v>
          </cell>
          <cell r="H702">
            <v>1564.4326605833003</v>
          </cell>
          <cell r="I702">
            <v>1618.9069131797551</v>
          </cell>
          <cell r="J702">
            <v>1625.99480175998</v>
          </cell>
          <cell r="K702">
            <v>1005.9915672409397</v>
          </cell>
          <cell r="L702">
            <v>855.98608743401974</v>
          </cell>
          <cell r="M702">
            <v>677.09494464560021</v>
          </cell>
          <cell r="N702">
            <v>844.79549705936051</v>
          </cell>
          <cell r="O702">
            <v>10842</v>
          </cell>
        </row>
        <row r="703">
          <cell r="A703" t="str">
            <v xml:space="preserve">    Average Rate (Mills/KWH)</v>
          </cell>
          <cell r="C703">
            <v>27.450000000000003</v>
          </cell>
          <cell r="D703">
            <v>27.45</v>
          </cell>
          <cell r="E703">
            <v>22.8</v>
          </cell>
          <cell r="F703">
            <v>21.15</v>
          </cell>
          <cell r="G703">
            <v>26.999999999999996</v>
          </cell>
          <cell r="H703">
            <v>30.9</v>
          </cell>
          <cell r="I703">
            <v>40.349999999999994</v>
          </cell>
          <cell r="J703">
            <v>40.35</v>
          </cell>
          <cell r="K703">
            <v>27.65</v>
          </cell>
          <cell r="L703">
            <v>21.799999999999997</v>
          </cell>
          <cell r="M703">
            <v>22.15</v>
          </cell>
          <cell r="N703">
            <v>23.150000000000002</v>
          </cell>
          <cell r="O703">
            <v>30.51</v>
          </cell>
        </row>
        <row r="704">
          <cell r="A704" t="str">
            <v xml:space="preserve">    Net Payments ($1000)</v>
          </cell>
          <cell r="C704">
            <v>24248.5</v>
          </cell>
          <cell r="D704">
            <v>22945.8</v>
          </cell>
          <cell r="E704">
            <v>9608.4</v>
          </cell>
          <cell r="F704">
            <v>12.9</v>
          </cell>
          <cell r="G704">
            <v>13697.7</v>
          </cell>
          <cell r="H704">
            <v>48341</v>
          </cell>
          <cell r="I704">
            <v>65322.9</v>
          </cell>
          <cell r="J704">
            <v>65608.899999999994</v>
          </cell>
          <cell r="K704">
            <v>27815.7</v>
          </cell>
          <cell r="L704">
            <v>18660.5</v>
          </cell>
          <cell r="M704">
            <v>14997.7</v>
          </cell>
          <cell r="N704">
            <v>19557</v>
          </cell>
          <cell r="O704">
            <v>330817</v>
          </cell>
        </row>
        <row r="705">
          <cell r="A705" t="str">
            <v xml:space="preserve">    Misc. Adjustments ($1000)</v>
          </cell>
          <cell r="C705">
            <v>0</v>
          </cell>
          <cell r="D705">
            <v>0</v>
          </cell>
          <cell r="E705">
            <v>0</v>
          </cell>
          <cell r="F705">
            <v>0</v>
          </cell>
          <cell r="G705">
            <v>0</v>
          </cell>
          <cell r="H705">
            <v>0</v>
          </cell>
          <cell r="I705">
            <v>0</v>
          </cell>
          <cell r="J705">
            <v>0</v>
          </cell>
          <cell r="K705">
            <v>0</v>
          </cell>
          <cell r="L705">
            <v>0</v>
          </cell>
          <cell r="M705">
            <v>0</v>
          </cell>
          <cell r="N705">
            <v>0</v>
          </cell>
          <cell r="O705">
            <v>0</v>
          </cell>
        </row>
        <row r="706">
          <cell r="A706" t="str">
            <v xml:space="preserve">    Total Payments ($1000)</v>
          </cell>
          <cell r="C706">
            <v>24248.5</v>
          </cell>
          <cell r="D706">
            <v>22945.8</v>
          </cell>
          <cell r="E706">
            <v>9608.4</v>
          </cell>
          <cell r="F706">
            <v>12.9</v>
          </cell>
          <cell r="G706">
            <v>13697.7</v>
          </cell>
          <cell r="H706">
            <v>48341</v>
          </cell>
          <cell r="I706">
            <v>65322.9</v>
          </cell>
          <cell r="J706">
            <v>65608.899999999994</v>
          </cell>
          <cell r="K706">
            <v>27815.7</v>
          </cell>
          <cell r="L706">
            <v>18660.5</v>
          </cell>
          <cell r="M706">
            <v>14997.7</v>
          </cell>
          <cell r="N706">
            <v>19557</v>
          </cell>
          <cell r="O706">
            <v>330817</v>
          </cell>
        </row>
        <row r="707">
          <cell r="A707" t="str">
            <v xml:space="preserve">    Final Billing Rate (Mills/KWH)</v>
          </cell>
          <cell r="C707">
            <v>27.450003865188414</v>
          </cell>
          <cell r="D707">
            <v>27.450043988257896</v>
          </cell>
          <cell r="E707">
            <v>22.799959193407446</v>
          </cell>
          <cell r="F707">
            <v>21.23179140030858</v>
          </cell>
          <cell r="G707">
            <v>27.000030151119141</v>
          </cell>
          <cell r="H707">
            <v>30.900019482446638</v>
          </cell>
          <cell r="I707">
            <v>40.35000348982193</v>
          </cell>
          <cell r="J707">
            <v>40.35000574754897</v>
          </cell>
          <cell r="K707">
            <v>27.65003269340297</v>
          </cell>
          <cell r="L707">
            <v>21.800003593444309</v>
          </cell>
          <cell r="M707">
            <v>22.15006905176244</v>
          </cell>
          <cell r="N707">
            <v>23.149981074207826</v>
          </cell>
          <cell r="O707">
            <v>30.512543782962052</v>
          </cell>
        </row>
        <row r="710">
          <cell r="F710" t="str">
            <v xml:space="preserve">                      TWO-PARTY ENERGY SALES  </v>
          </cell>
          <cell r="L710" t="str">
            <v>CASE:2001 FORECAST</v>
          </cell>
          <cell r="P710" t="str">
            <v>14</v>
          </cell>
        </row>
        <row r="712">
          <cell r="L712">
            <v>36851</v>
          </cell>
        </row>
        <row r="714">
          <cell r="C714" t="str">
            <v>JANUARY</v>
          </cell>
          <cell r="D714" t="str">
            <v>FEBRUARY</v>
          </cell>
          <cell r="E714" t="str">
            <v>MARCH</v>
          </cell>
          <cell r="F714" t="str">
            <v>APRIL</v>
          </cell>
          <cell r="G714" t="str">
            <v>MAY</v>
          </cell>
          <cell r="H714" t="str">
            <v>JUNE</v>
          </cell>
          <cell r="I714" t="str">
            <v>JULY</v>
          </cell>
          <cell r="J714" t="str">
            <v>AUGUST</v>
          </cell>
          <cell r="K714" t="str">
            <v>SEPTEMBER</v>
          </cell>
          <cell r="L714" t="str">
            <v>OCTOBER</v>
          </cell>
          <cell r="M714" t="str">
            <v>NOVEMBER</v>
          </cell>
          <cell r="N714" t="str">
            <v>DECEMBER</v>
          </cell>
          <cell r="O714" t="str">
            <v>TOTAL</v>
          </cell>
        </row>
        <row r="715">
          <cell r="A715" t="str">
            <v xml:space="preserve">  Unloaded Sales (Including JCP&amp;L)</v>
          </cell>
        </row>
        <row r="716">
          <cell r="A716" t="str">
            <v>====================================</v>
          </cell>
        </row>
        <row r="717">
          <cell r="A717" t="str">
            <v>Billing</v>
          </cell>
        </row>
        <row r="719">
          <cell r="A719" t="str">
            <v xml:space="preserve">  Total Energy Sold (GWH)</v>
          </cell>
          <cell r="C719">
            <v>0</v>
          </cell>
          <cell r="D719">
            <v>0</v>
          </cell>
          <cell r="E719">
            <v>0</v>
          </cell>
          <cell r="F719">
            <v>0</v>
          </cell>
          <cell r="G719">
            <v>0</v>
          </cell>
          <cell r="H719">
            <v>0</v>
          </cell>
          <cell r="I719">
            <v>0</v>
          </cell>
          <cell r="J719">
            <v>0</v>
          </cell>
          <cell r="K719">
            <v>0</v>
          </cell>
          <cell r="L719">
            <v>0</v>
          </cell>
          <cell r="M719">
            <v>0</v>
          </cell>
          <cell r="N719">
            <v>0</v>
          </cell>
          <cell r="O719">
            <v>0</v>
          </cell>
        </row>
        <row r="720">
          <cell r="A720" t="str">
            <v xml:space="preserve">  Total Revenue ($1000)</v>
          </cell>
          <cell r="C720">
            <v>0</v>
          </cell>
          <cell r="D720">
            <v>0</v>
          </cell>
          <cell r="E720">
            <v>0</v>
          </cell>
          <cell r="F720">
            <v>0</v>
          </cell>
          <cell r="G720">
            <v>0</v>
          </cell>
          <cell r="H720">
            <v>0</v>
          </cell>
          <cell r="I720">
            <v>0</v>
          </cell>
          <cell r="J720">
            <v>0</v>
          </cell>
          <cell r="K720">
            <v>0</v>
          </cell>
          <cell r="L720">
            <v>0</v>
          </cell>
          <cell r="M720">
            <v>0</v>
          </cell>
          <cell r="N720">
            <v>0</v>
          </cell>
          <cell r="O720">
            <v>0</v>
          </cell>
        </row>
        <row r="721">
          <cell r="A721" t="str">
            <v xml:space="preserve">  Average Billing Rate (Mills/KWH)</v>
          </cell>
          <cell r="C721">
            <v>0</v>
          </cell>
          <cell r="D721">
            <v>0</v>
          </cell>
          <cell r="E721">
            <v>0</v>
          </cell>
          <cell r="F721">
            <v>0</v>
          </cell>
          <cell r="G721">
            <v>0</v>
          </cell>
          <cell r="H721">
            <v>0</v>
          </cell>
          <cell r="I721">
            <v>0</v>
          </cell>
          <cell r="J721">
            <v>0</v>
          </cell>
          <cell r="K721">
            <v>0</v>
          </cell>
          <cell r="L721">
            <v>0</v>
          </cell>
          <cell r="M721">
            <v>0</v>
          </cell>
          <cell r="N721">
            <v>0</v>
          </cell>
          <cell r="O721">
            <v>0</v>
          </cell>
        </row>
        <row r="723">
          <cell r="A723" t="str">
            <v>Cost(not including EHV$)</v>
          </cell>
          <cell r="C723" t="str">
            <v>Total cost rate comes from worksheet "twoparty by region."</v>
          </cell>
        </row>
        <row r="725">
          <cell r="A725" t="str">
            <v xml:space="preserve">  Total Cost Rate (Mills/KWH)</v>
          </cell>
          <cell r="C725">
            <v>31.070740409556421</v>
          </cell>
          <cell r="D725">
            <v>31.00848005405636</v>
          </cell>
          <cell r="E725">
            <v>26.978400637747388</v>
          </cell>
          <cell r="F725">
            <v>26.101822352543543</v>
          </cell>
          <cell r="G725">
            <v>29.054805483600788</v>
          </cell>
          <cell r="H725">
            <v>40.958116084356007</v>
          </cell>
          <cell r="I725">
            <v>64.533123331060551</v>
          </cell>
          <cell r="J725">
            <v>64.455262138947461</v>
          </cell>
          <cell r="K725">
            <v>33.004884319910779</v>
          </cell>
          <cell r="L725">
            <v>26.505019458174949</v>
          </cell>
          <cell r="M725">
            <v>26.537861062790842</v>
          </cell>
          <cell r="N725">
            <v>27.10093756558895</v>
          </cell>
          <cell r="O725">
            <v>0</v>
          </cell>
        </row>
        <row r="726">
          <cell r="A726" t="str">
            <v xml:space="preserve">  Total Cost ($1000)</v>
          </cell>
          <cell r="C726">
            <v>0</v>
          </cell>
          <cell r="D726">
            <v>0</v>
          </cell>
          <cell r="E726">
            <v>0</v>
          </cell>
          <cell r="F726">
            <v>0</v>
          </cell>
          <cell r="G726">
            <v>0</v>
          </cell>
          <cell r="H726">
            <v>0</v>
          </cell>
          <cell r="I726">
            <v>0</v>
          </cell>
          <cell r="J726">
            <v>0</v>
          </cell>
          <cell r="K726">
            <v>0</v>
          </cell>
          <cell r="L726">
            <v>0</v>
          </cell>
          <cell r="M726">
            <v>0</v>
          </cell>
          <cell r="N726">
            <v>0</v>
          </cell>
          <cell r="O726">
            <v>0</v>
          </cell>
        </row>
        <row r="728">
          <cell r="A728" t="str">
            <v>Savings(Not adj. for EHV$)</v>
          </cell>
        </row>
        <row r="729">
          <cell r="A729" t="str">
            <v xml:space="preserve">    </v>
          </cell>
        </row>
        <row r="730">
          <cell r="A730" t="str">
            <v xml:space="preserve">  Total Savings Rate (Mills/KWH)</v>
          </cell>
          <cell r="C730">
            <v>0</v>
          </cell>
          <cell r="D730">
            <v>0</v>
          </cell>
          <cell r="E730">
            <v>0</v>
          </cell>
          <cell r="F730">
            <v>0</v>
          </cell>
          <cell r="G730">
            <v>0</v>
          </cell>
          <cell r="H730">
            <v>0</v>
          </cell>
          <cell r="I730">
            <v>0</v>
          </cell>
          <cell r="J730">
            <v>0</v>
          </cell>
          <cell r="K730">
            <v>0</v>
          </cell>
          <cell r="L730">
            <v>0</v>
          </cell>
          <cell r="M730">
            <v>0</v>
          </cell>
          <cell r="N730">
            <v>0</v>
          </cell>
          <cell r="O730">
            <v>0</v>
          </cell>
        </row>
        <row r="731">
          <cell r="A731" t="str">
            <v xml:space="preserve">  Total Savings ($1000)</v>
          </cell>
          <cell r="C731">
            <v>0</v>
          </cell>
          <cell r="D731">
            <v>0</v>
          </cell>
          <cell r="E731">
            <v>0</v>
          </cell>
          <cell r="F731">
            <v>0</v>
          </cell>
          <cell r="G731">
            <v>0</v>
          </cell>
          <cell r="H731">
            <v>0</v>
          </cell>
          <cell r="I731">
            <v>0</v>
          </cell>
          <cell r="J731">
            <v>0</v>
          </cell>
          <cell r="K731">
            <v>0</v>
          </cell>
          <cell r="L731">
            <v>0</v>
          </cell>
          <cell r="M731">
            <v>0</v>
          </cell>
          <cell r="N731">
            <v>0</v>
          </cell>
          <cell r="O731">
            <v>0</v>
          </cell>
        </row>
        <row r="733">
          <cell r="A733" t="str">
            <v xml:space="preserve">  Total Savings Excl. JCP&amp;L ($1000)</v>
          </cell>
          <cell r="C733">
            <v>0</v>
          </cell>
          <cell r="D733">
            <v>0</v>
          </cell>
          <cell r="E733">
            <v>0</v>
          </cell>
          <cell r="F733">
            <v>0</v>
          </cell>
          <cell r="G733">
            <v>0</v>
          </cell>
          <cell r="H733">
            <v>0</v>
          </cell>
          <cell r="I733">
            <v>0</v>
          </cell>
          <cell r="J733">
            <v>0</v>
          </cell>
          <cell r="K733">
            <v>0</v>
          </cell>
          <cell r="L733">
            <v>0</v>
          </cell>
          <cell r="M733">
            <v>0</v>
          </cell>
          <cell r="N733">
            <v>0</v>
          </cell>
          <cell r="O733">
            <v>0</v>
          </cell>
        </row>
        <row r="734">
          <cell r="A734" t="str">
            <v xml:space="preserve">  TOTAL SAVINGS FOR PPUC CUST.</v>
          </cell>
          <cell r="B734">
            <v>1</v>
          </cell>
          <cell r="C734">
            <v>0</v>
          </cell>
          <cell r="D734">
            <v>0</v>
          </cell>
          <cell r="E734">
            <v>0</v>
          </cell>
          <cell r="F734">
            <v>0</v>
          </cell>
          <cell r="G734">
            <v>0</v>
          </cell>
          <cell r="H734">
            <v>0</v>
          </cell>
          <cell r="I734">
            <v>0</v>
          </cell>
          <cell r="J734">
            <v>0</v>
          </cell>
          <cell r="K734">
            <v>0</v>
          </cell>
          <cell r="L734">
            <v>0</v>
          </cell>
          <cell r="M734">
            <v>0</v>
          </cell>
          <cell r="N734">
            <v>0</v>
          </cell>
          <cell r="O734">
            <v>0</v>
          </cell>
        </row>
        <row r="735">
          <cell r="A735" t="str">
            <v>PL CO. ONLY COST OF UNLOADED ($1000)</v>
          </cell>
          <cell r="C735">
            <v>0</v>
          </cell>
          <cell r="D735">
            <v>0</v>
          </cell>
          <cell r="E735">
            <v>0</v>
          </cell>
          <cell r="F735">
            <v>0</v>
          </cell>
          <cell r="G735">
            <v>0</v>
          </cell>
          <cell r="H735">
            <v>0</v>
          </cell>
          <cell r="I735">
            <v>0</v>
          </cell>
          <cell r="J735">
            <v>0</v>
          </cell>
          <cell r="K735">
            <v>0</v>
          </cell>
          <cell r="L735">
            <v>0</v>
          </cell>
          <cell r="M735">
            <v>0</v>
          </cell>
          <cell r="N735">
            <v>0</v>
          </cell>
          <cell r="O735">
            <v>0</v>
          </cell>
        </row>
        <row r="737">
          <cell r="A737" t="str">
            <v xml:space="preserve">  Loaded Sales </v>
          </cell>
        </row>
        <row r="738">
          <cell r="A738" t="str">
            <v>====================================</v>
          </cell>
        </row>
        <row r="739">
          <cell r="A739" t="str">
            <v>Billing</v>
          </cell>
        </row>
        <row r="741">
          <cell r="A741" t="str">
            <v xml:space="preserve">  Total Energy Sold (GWH)</v>
          </cell>
          <cell r="C741">
            <v>2777.4303711799671</v>
          </cell>
          <cell r="D741">
            <v>2256.8887812305543</v>
          </cell>
          <cell r="E741">
            <v>2925.6782031233347</v>
          </cell>
          <cell r="F741">
            <v>2759.7924305566653</v>
          </cell>
          <cell r="G741">
            <v>3260.3783543079885</v>
          </cell>
          <cell r="H741">
            <v>4048.867339416699</v>
          </cell>
          <cell r="I741">
            <v>4931.6930868202444</v>
          </cell>
          <cell r="J741">
            <v>4779.7051982400199</v>
          </cell>
          <cell r="K741">
            <v>3448.0084327590603</v>
          </cell>
          <cell r="L741">
            <v>2647.4139125659799</v>
          </cell>
          <cell r="M741">
            <v>2066.3050553543999</v>
          </cell>
          <cell r="N741">
            <v>2937.4045029406398</v>
          </cell>
          <cell r="O741">
            <v>38840</v>
          </cell>
        </row>
        <row r="742">
          <cell r="A742" t="str">
            <v xml:space="preserve">  Total Revenue ($1000)</v>
          </cell>
          <cell r="C742">
            <v>86296.8</v>
          </cell>
          <cell r="D742">
            <v>69982.7</v>
          </cell>
          <cell r="E742">
            <v>78930.100000000006</v>
          </cell>
          <cell r="F742">
            <v>72035.600000000006</v>
          </cell>
          <cell r="G742">
            <v>94729.7</v>
          </cell>
          <cell r="H742">
            <v>165834</v>
          </cell>
          <cell r="I742">
            <v>318257.59999999998</v>
          </cell>
          <cell r="J742">
            <v>308077.2</v>
          </cell>
          <cell r="K742">
            <v>113801.1</v>
          </cell>
          <cell r="L742">
            <v>70169.8</v>
          </cell>
          <cell r="M742">
            <v>54835.3</v>
          </cell>
          <cell r="N742">
            <v>79606.399999999994</v>
          </cell>
          <cell r="O742">
            <v>1512556.3</v>
          </cell>
        </row>
        <row r="743">
          <cell r="A743" t="str">
            <v xml:space="preserve">  Average Billing Rate (Mills/KWH)</v>
          </cell>
          <cell r="C743">
            <v>31.07</v>
          </cell>
          <cell r="D743">
            <v>31.01</v>
          </cell>
          <cell r="E743">
            <v>26.98</v>
          </cell>
          <cell r="F743">
            <v>26.1</v>
          </cell>
          <cell r="G743">
            <v>29.05</v>
          </cell>
          <cell r="H743">
            <v>40.96</v>
          </cell>
          <cell r="I743">
            <v>64.53</v>
          </cell>
          <cell r="J743">
            <v>64.459999999999994</v>
          </cell>
          <cell r="K743">
            <v>33</v>
          </cell>
          <cell r="L743">
            <v>26.51</v>
          </cell>
          <cell r="M743">
            <v>26.54</v>
          </cell>
          <cell r="N743">
            <v>27.1</v>
          </cell>
          <cell r="O743">
            <v>38.94</v>
          </cell>
        </row>
        <row r="745">
          <cell r="A745" t="str">
            <v>Cost(not including EHV$)</v>
          </cell>
        </row>
        <row r="747">
          <cell r="A747" t="str">
            <v xml:space="preserve">  Total Cost Rate (Mills/KWH)</v>
          </cell>
          <cell r="C747">
            <v>31.070740409556421</v>
          </cell>
          <cell r="D747">
            <v>31.00848005405636</v>
          </cell>
          <cell r="E747">
            <v>26.978400637747388</v>
          </cell>
          <cell r="F747">
            <v>26.101822352543543</v>
          </cell>
          <cell r="G747">
            <v>29.054805483600788</v>
          </cell>
          <cell r="H747">
            <v>40.958116084356007</v>
          </cell>
          <cell r="I747">
            <v>64.533123331060551</v>
          </cell>
          <cell r="J747">
            <v>64.455262138947461</v>
          </cell>
          <cell r="K747">
            <v>33.004884319910779</v>
          </cell>
          <cell r="L747">
            <v>26.505019458174949</v>
          </cell>
          <cell r="M747">
            <v>26.537861062790842</v>
          </cell>
          <cell r="N747">
            <v>27.10093756558895</v>
          </cell>
          <cell r="O747">
            <v>38.94</v>
          </cell>
        </row>
        <row r="748">
          <cell r="A748" t="str">
            <v xml:space="preserve">  Total Cost ($1000)</v>
          </cell>
          <cell r="C748">
            <v>86296.8</v>
          </cell>
          <cell r="D748">
            <v>69982.7</v>
          </cell>
          <cell r="E748">
            <v>78930.100000000006</v>
          </cell>
          <cell r="F748">
            <v>72035.600000000006</v>
          </cell>
          <cell r="G748">
            <v>94729.7</v>
          </cell>
          <cell r="H748">
            <v>165834</v>
          </cell>
          <cell r="I748">
            <v>318257.59999999998</v>
          </cell>
          <cell r="J748">
            <v>308077.2</v>
          </cell>
          <cell r="K748">
            <v>113801.1</v>
          </cell>
          <cell r="L748">
            <v>70169.8</v>
          </cell>
          <cell r="M748">
            <v>54835.3</v>
          </cell>
          <cell r="N748">
            <v>79606.399999999994</v>
          </cell>
          <cell r="O748">
            <v>1512556.3</v>
          </cell>
        </row>
        <row r="750">
          <cell r="A750" t="str">
            <v>Savings(Not adj. for EHV$)</v>
          </cell>
        </row>
        <row r="751">
          <cell r="A751" t="str">
            <v xml:space="preserve">    </v>
          </cell>
        </row>
        <row r="752">
          <cell r="A752" t="str">
            <v xml:space="preserve">  Total Savings Rate (Mills/KWH)</v>
          </cell>
          <cell r="C752">
            <v>0</v>
          </cell>
          <cell r="D752">
            <v>0</v>
          </cell>
          <cell r="E752">
            <v>0</v>
          </cell>
          <cell r="F752">
            <v>0</v>
          </cell>
          <cell r="G752">
            <v>0</v>
          </cell>
          <cell r="H752">
            <v>0</v>
          </cell>
          <cell r="I752">
            <v>0</v>
          </cell>
          <cell r="J752">
            <v>0</v>
          </cell>
          <cell r="K752">
            <v>0</v>
          </cell>
          <cell r="L752">
            <v>0</v>
          </cell>
          <cell r="M752">
            <v>0</v>
          </cell>
          <cell r="N752">
            <v>0</v>
          </cell>
          <cell r="O752">
            <v>0</v>
          </cell>
        </row>
        <row r="753">
          <cell r="A753" t="str">
            <v xml:space="preserve">  Total Savings ($1000)</v>
          </cell>
          <cell r="C753">
            <v>0</v>
          </cell>
          <cell r="D753">
            <v>0</v>
          </cell>
          <cell r="E753">
            <v>0</v>
          </cell>
          <cell r="F753">
            <v>0</v>
          </cell>
          <cell r="G753">
            <v>0</v>
          </cell>
          <cell r="H753">
            <v>0</v>
          </cell>
          <cell r="I753">
            <v>0</v>
          </cell>
          <cell r="J753">
            <v>0</v>
          </cell>
          <cell r="K753">
            <v>0</v>
          </cell>
          <cell r="L753">
            <v>0</v>
          </cell>
          <cell r="M753">
            <v>0</v>
          </cell>
          <cell r="N753">
            <v>0</v>
          </cell>
          <cell r="O753">
            <v>0</v>
          </cell>
        </row>
        <row r="754">
          <cell r="A754" t="str">
            <v xml:space="preserve">  TOTAL SAVINGS FOR PPUC CUST.</v>
          </cell>
          <cell r="B754">
            <v>1</v>
          </cell>
          <cell r="C754">
            <v>0</v>
          </cell>
          <cell r="D754">
            <v>0</v>
          </cell>
          <cell r="E754">
            <v>0</v>
          </cell>
          <cell r="F754">
            <v>0</v>
          </cell>
          <cell r="G754">
            <v>0</v>
          </cell>
          <cell r="H754">
            <v>0</v>
          </cell>
          <cell r="I754">
            <v>0</v>
          </cell>
          <cell r="J754">
            <v>0</v>
          </cell>
          <cell r="K754">
            <v>0</v>
          </cell>
          <cell r="L754">
            <v>0</v>
          </cell>
          <cell r="M754">
            <v>0</v>
          </cell>
          <cell r="N754">
            <v>0</v>
          </cell>
          <cell r="O754">
            <v>0</v>
          </cell>
        </row>
        <row r="755">
          <cell r="A755" t="str">
            <v>---------------------------------</v>
          </cell>
          <cell r="B755" t="str">
            <v>---------------------------------</v>
          </cell>
          <cell r="C755" t="str">
            <v>---------------------------------</v>
          </cell>
          <cell r="D755" t="str">
            <v>---------------------------------</v>
          </cell>
          <cell r="E755" t="str">
            <v>---------------------------------</v>
          </cell>
          <cell r="F755" t="str">
            <v>---------------------------------</v>
          </cell>
          <cell r="G755" t="str">
            <v>---------------------------------</v>
          </cell>
          <cell r="H755" t="str">
            <v>---------------------------------</v>
          </cell>
          <cell r="I755" t="str">
            <v>---------------------------------</v>
          </cell>
          <cell r="J755" t="str">
            <v>---------------------------------</v>
          </cell>
          <cell r="K755" t="str">
            <v>---------------------------------</v>
          </cell>
          <cell r="L755" t="str">
            <v>---------------------------------</v>
          </cell>
          <cell r="M755" t="str">
            <v>---------------------------------</v>
          </cell>
          <cell r="N755" t="str">
            <v>---------------------------------</v>
          </cell>
          <cell r="O755" t="str">
            <v>-----------</v>
          </cell>
        </row>
        <row r="757">
          <cell r="F757" t="str">
            <v>TOTAL TWO-PARTY ENERGY SALES (LOADED AND UNLOADED)</v>
          </cell>
        </row>
        <row r="758">
          <cell r="A758" t="str">
            <v xml:space="preserve">  ENERGY (GWH)</v>
          </cell>
          <cell r="C758">
            <v>2777.4303711799671</v>
          </cell>
          <cell r="D758">
            <v>2256.8887812305543</v>
          </cell>
          <cell r="E758">
            <v>2925.6782031233347</v>
          </cell>
          <cell r="F758">
            <v>2759.7924305566653</v>
          </cell>
          <cell r="G758">
            <v>3260.3783543079885</v>
          </cell>
          <cell r="H758">
            <v>4048.867339416699</v>
          </cell>
          <cell r="I758">
            <v>4931.6930868202444</v>
          </cell>
          <cell r="J758">
            <v>4779.7051982400199</v>
          </cell>
          <cell r="K758">
            <v>3448.0084327590603</v>
          </cell>
          <cell r="L758">
            <v>2647.4139125659799</v>
          </cell>
          <cell r="M758">
            <v>2066.3050553543999</v>
          </cell>
          <cell r="N758">
            <v>2937.4045029406398</v>
          </cell>
          <cell r="O758">
            <v>38839.600000000006</v>
          </cell>
        </row>
        <row r="759">
          <cell r="A759" t="str">
            <v xml:space="preserve">  BILLING ($1000)</v>
          </cell>
          <cell r="C759">
            <v>86296.8</v>
          </cell>
          <cell r="D759">
            <v>69982.7</v>
          </cell>
          <cell r="E759">
            <v>78930.100000000006</v>
          </cell>
          <cell r="F759">
            <v>72035.600000000006</v>
          </cell>
          <cell r="G759">
            <v>94729.7</v>
          </cell>
          <cell r="H759">
            <v>165834</v>
          </cell>
          <cell r="I759">
            <v>318257.59999999998</v>
          </cell>
          <cell r="J759">
            <v>308077.2</v>
          </cell>
          <cell r="K759">
            <v>113801.1</v>
          </cell>
          <cell r="L759">
            <v>70169.8</v>
          </cell>
          <cell r="M759">
            <v>54835.3</v>
          </cell>
          <cell r="N759">
            <v>79606.399999999994</v>
          </cell>
          <cell r="O759">
            <v>1512556.3</v>
          </cell>
        </row>
        <row r="760">
          <cell r="A760" t="str">
            <v xml:space="preserve">  BILLING RATE (MILLS/KWH)</v>
          </cell>
          <cell r="C760">
            <v>31.07</v>
          </cell>
          <cell r="D760">
            <v>31.01</v>
          </cell>
          <cell r="E760">
            <v>26.98</v>
          </cell>
          <cell r="F760">
            <v>26.1</v>
          </cell>
          <cell r="G760">
            <v>29.05</v>
          </cell>
          <cell r="H760">
            <v>40.96</v>
          </cell>
          <cell r="I760">
            <v>64.53</v>
          </cell>
          <cell r="J760">
            <v>64.459999999999994</v>
          </cell>
          <cell r="K760">
            <v>33</v>
          </cell>
          <cell r="L760">
            <v>26.51</v>
          </cell>
          <cell r="M760">
            <v>26.54</v>
          </cell>
          <cell r="N760">
            <v>27.1</v>
          </cell>
          <cell r="O760">
            <v>38.94</v>
          </cell>
        </row>
        <row r="762">
          <cell r="A762" t="str">
            <v xml:space="preserve">  TOTAL SAVINGS INCL. JCP&amp;L($1000)</v>
          </cell>
          <cell r="C762">
            <v>0</v>
          </cell>
          <cell r="D762">
            <v>0</v>
          </cell>
          <cell r="E762">
            <v>0</v>
          </cell>
          <cell r="F762">
            <v>0</v>
          </cell>
          <cell r="G762">
            <v>0</v>
          </cell>
          <cell r="H762">
            <v>0</v>
          </cell>
          <cell r="I762">
            <v>0</v>
          </cell>
          <cell r="J762">
            <v>0</v>
          </cell>
          <cell r="K762">
            <v>0</v>
          </cell>
          <cell r="L762">
            <v>0</v>
          </cell>
          <cell r="M762">
            <v>0</v>
          </cell>
          <cell r="N762">
            <v>0</v>
          </cell>
          <cell r="O762">
            <v>0</v>
          </cell>
        </row>
        <row r="763">
          <cell r="A763" t="str">
            <v xml:space="preserve">  TOTAL SAVINGS RATE (MILLS/KWH)</v>
          </cell>
          <cell r="C763">
            <v>0</v>
          </cell>
          <cell r="D763">
            <v>0</v>
          </cell>
          <cell r="E763">
            <v>0</v>
          </cell>
          <cell r="F763">
            <v>0</v>
          </cell>
          <cell r="G763">
            <v>0</v>
          </cell>
          <cell r="H763">
            <v>0</v>
          </cell>
          <cell r="I763">
            <v>0</v>
          </cell>
          <cell r="J763">
            <v>0</v>
          </cell>
          <cell r="K763">
            <v>0</v>
          </cell>
          <cell r="L763">
            <v>0</v>
          </cell>
          <cell r="M763">
            <v>0</v>
          </cell>
          <cell r="N763">
            <v>0</v>
          </cell>
          <cell r="O763">
            <v>0</v>
          </cell>
        </row>
        <row r="765">
          <cell r="A765" t="str">
            <v xml:space="preserve">  TOTAL SAVINGS EXCL JCP&amp;L($1000)</v>
          </cell>
          <cell r="C765">
            <v>0</v>
          </cell>
          <cell r="D765">
            <v>0</v>
          </cell>
          <cell r="E765">
            <v>0</v>
          </cell>
          <cell r="F765">
            <v>0</v>
          </cell>
          <cell r="G765">
            <v>0</v>
          </cell>
          <cell r="H765">
            <v>0</v>
          </cell>
          <cell r="I765">
            <v>0</v>
          </cell>
          <cell r="J765">
            <v>0</v>
          </cell>
          <cell r="K765">
            <v>0</v>
          </cell>
          <cell r="L765">
            <v>0</v>
          </cell>
          <cell r="M765">
            <v>0</v>
          </cell>
          <cell r="N765">
            <v>0</v>
          </cell>
          <cell r="O765">
            <v>0</v>
          </cell>
        </row>
        <row r="766">
          <cell r="A766" t="str">
            <v xml:space="preserve">  TOTAL SAVINGS FOR PPUC CUST.</v>
          </cell>
          <cell r="C766">
            <v>0</v>
          </cell>
          <cell r="D766">
            <v>0</v>
          </cell>
          <cell r="E766">
            <v>0</v>
          </cell>
          <cell r="F766">
            <v>0</v>
          </cell>
          <cell r="G766">
            <v>0</v>
          </cell>
          <cell r="H766">
            <v>0</v>
          </cell>
          <cell r="I766">
            <v>0</v>
          </cell>
          <cell r="J766">
            <v>0</v>
          </cell>
          <cell r="K766">
            <v>0</v>
          </cell>
          <cell r="L766">
            <v>0</v>
          </cell>
          <cell r="M766">
            <v>0</v>
          </cell>
          <cell r="N766">
            <v>0</v>
          </cell>
          <cell r="O766">
            <v>0</v>
          </cell>
        </row>
        <row r="767">
          <cell r="A767" t="str">
            <v>---------------------------------</v>
          </cell>
          <cell r="B767" t="str">
            <v>---------------------------------</v>
          </cell>
          <cell r="C767" t="str">
            <v>---------------------------------</v>
          </cell>
          <cell r="D767" t="str">
            <v>---------------------------------</v>
          </cell>
          <cell r="E767" t="str">
            <v>---------------------------------</v>
          </cell>
          <cell r="F767" t="str">
            <v>---------------------------------</v>
          </cell>
          <cell r="G767" t="str">
            <v>---------------------------------</v>
          </cell>
          <cell r="H767" t="str">
            <v>---------------------------------</v>
          </cell>
          <cell r="I767" t="str">
            <v>---------------------------------</v>
          </cell>
          <cell r="J767" t="str">
            <v>---------------------------------</v>
          </cell>
          <cell r="K767" t="str">
            <v>---------------------------------</v>
          </cell>
          <cell r="L767" t="str">
            <v>---------------------------------</v>
          </cell>
          <cell r="M767" t="str">
            <v>---------------------------------</v>
          </cell>
          <cell r="N767" t="str">
            <v>---------------------------------</v>
          </cell>
          <cell r="O767" t="str">
            <v>-----------</v>
          </cell>
        </row>
        <row r="768">
          <cell r="A768" t="str">
            <v xml:space="preserve">EHV CHARGES </v>
          </cell>
        </row>
        <row r="769">
          <cell r="A769" t="str">
            <v xml:space="preserve"> EHV Charge-Unloaded Sales ($0.60/MWH)</v>
          </cell>
        </row>
        <row r="770">
          <cell r="A770" t="str">
            <v xml:space="preserve">    PP&amp;L Share</v>
          </cell>
          <cell r="C770">
            <v>0</v>
          </cell>
          <cell r="D770">
            <v>0</v>
          </cell>
          <cell r="E770">
            <v>0</v>
          </cell>
          <cell r="F770">
            <v>0</v>
          </cell>
          <cell r="G770">
            <v>0</v>
          </cell>
          <cell r="H770">
            <v>0</v>
          </cell>
          <cell r="I770">
            <v>0</v>
          </cell>
          <cell r="J770">
            <v>0</v>
          </cell>
          <cell r="K770">
            <v>0</v>
          </cell>
          <cell r="L770">
            <v>0</v>
          </cell>
          <cell r="M770">
            <v>0</v>
          </cell>
          <cell r="N770">
            <v>0</v>
          </cell>
          <cell r="O770">
            <v>0</v>
          </cell>
        </row>
        <row r="771">
          <cell r="A771" t="str">
            <v xml:space="preserve">    JCP&amp;L Share</v>
          </cell>
          <cell r="C771">
            <v>0</v>
          </cell>
          <cell r="D771">
            <v>0</v>
          </cell>
          <cell r="E771">
            <v>0</v>
          </cell>
          <cell r="F771">
            <v>0</v>
          </cell>
          <cell r="G771">
            <v>0</v>
          </cell>
          <cell r="H771">
            <v>0</v>
          </cell>
          <cell r="I771">
            <v>0</v>
          </cell>
          <cell r="J771">
            <v>0</v>
          </cell>
          <cell r="K771">
            <v>0</v>
          </cell>
          <cell r="L771">
            <v>0</v>
          </cell>
          <cell r="M771">
            <v>0</v>
          </cell>
          <cell r="N771">
            <v>0</v>
          </cell>
          <cell r="O771">
            <v>0</v>
          </cell>
        </row>
        <row r="772">
          <cell r="A772" t="str">
            <v xml:space="preserve">  Total EHV-Unloaded Sales</v>
          </cell>
          <cell r="C772">
            <v>0</v>
          </cell>
          <cell r="D772">
            <v>0</v>
          </cell>
          <cell r="E772">
            <v>0</v>
          </cell>
          <cell r="F772">
            <v>0</v>
          </cell>
          <cell r="G772">
            <v>0</v>
          </cell>
          <cell r="H772">
            <v>0</v>
          </cell>
          <cell r="I772">
            <v>0</v>
          </cell>
          <cell r="J772">
            <v>0</v>
          </cell>
          <cell r="K772">
            <v>0</v>
          </cell>
          <cell r="L772">
            <v>0</v>
          </cell>
          <cell r="M772">
            <v>0</v>
          </cell>
          <cell r="N772">
            <v>0</v>
          </cell>
          <cell r="O772">
            <v>0</v>
          </cell>
        </row>
        <row r="774">
          <cell r="A774" t="str">
            <v xml:space="preserve"> EHV Charge-Loaded Sales ($0.60/MWH)</v>
          </cell>
        </row>
        <row r="775">
          <cell r="A775" t="str">
            <v xml:space="preserve">    PP&amp;L Only</v>
          </cell>
          <cell r="C775">
            <v>1666.4582227079802</v>
          </cell>
          <cell r="D775">
            <v>1354.1332687383326</v>
          </cell>
          <cell r="E775">
            <v>1755.4069218740008</v>
          </cell>
          <cell r="F775">
            <v>1655.8754583339992</v>
          </cell>
          <cell r="G775">
            <v>1956.2270125847931</v>
          </cell>
          <cell r="H775">
            <v>2429.3204036500192</v>
          </cell>
          <cell r="I775">
            <v>2959.0158520921464</v>
          </cell>
          <cell r="J775">
            <v>2867.8231189440116</v>
          </cell>
          <cell r="K775">
            <v>2068.8050596554363</v>
          </cell>
          <cell r="L775">
            <v>1588.448347539588</v>
          </cell>
          <cell r="M775">
            <v>1239.7830332126398</v>
          </cell>
          <cell r="N775">
            <v>1762.4427017643839</v>
          </cell>
          <cell r="O775">
            <v>23303.600000000002</v>
          </cell>
        </row>
        <row r="777">
          <cell r="A777" t="str">
            <v>TOTAL EHV CHARGES(Loaded and Unloaded)</v>
          </cell>
          <cell r="C777">
            <v>1666.4582227079802</v>
          </cell>
          <cell r="D777">
            <v>1354.1332687383326</v>
          </cell>
          <cell r="E777">
            <v>1755.4069218740008</v>
          </cell>
          <cell r="F777">
            <v>1655.8754583339992</v>
          </cell>
          <cell r="G777">
            <v>1956.2270125847931</v>
          </cell>
          <cell r="H777">
            <v>2429.3204036500192</v>
          </cell>
          <cell r="I777">
            <v>2959.0158520921464</v>
          </cell>
          <cell r="J777">
            <v>2867.8231189440116</v>
          </cell>
          <cell r="K777">
            <v>2068.8050596554363</v>
          </cell>
          <cell r="L777">
            <v>1588.448347539588</v>
          </cell>
          <cell r="M777">
            <v>1239.7830332126398</v>
          </cell>
          <cell r="N777">
            <v>1762.4427017643839</v>
          </cell>
          <cell r="O777">
            <v>23303.600000000002</v>
          </cell>
        </row>
        <row r="778">
          <cell r="A778" t="str">
            <v xml:space="preserve">    PP&amp;L Share</v>
          </cell>
          <cell r="C778">
            <v>1666.4582227079802</v>
          </cell>
          <cell r="D778">
            <v>1354.1332687383326</v>
          </cell>
          <cell r="E778">
            <v>1755.4069218740008</v>
          </cell>
          <cell r="F778">
            <v>1655.8754583339992</v>
          </cell>
          <cell r="G778">
            <v>1956.2270125847931</v>
          </cell>
          <cell r="H778">
            <v>2429.3204036500192</v>
          </cell>
          <cell r="I778">
            <v>2959.0158520921464</v>
          </cell>
          <cell r="J778">
            <v>2867.8231189440116</v>
          </cell>
          <cell r="K778">
            <v>2068.8050596554363</v>
          </cell>
          <cell r="L778">
            <v>1588.448347539588</v>
          </cell>
          <cell r="M778">
            <v>1239.7830332126398</v>
          </cell>
          <cell r="N778">
            <v>1762.4427017643839</v>
          </cell>
          <cell r="O778">
            <v>23303.600000000002</v>
          </cell>
        </row>
        <row r="779">
          <cell r="A779" t="str">
            <v xml:space="preserve">    JCP&amp;L Share</v>
          </cell>
          <cell r="C779">
            <v>0</v>
          </cell>
          <cell r="D779">
            <v>0</v>
          </cell>
          <cell r="E779">
            <v>0</v>
          </cell>
          <cell r="F779">
            <v>0</v>
          </cell>
          <cell r="G779">
            <v>0</v>
          </cell>
          <cell r="H779">
            <v>0</v>
          </cell>
          <cell r="I779">
            <v>0</v>
          </cell>
          <cell r="J779">
            <v>0</v>
          </cell>
          <cell r="K779">
            <v>0</v>
          </cell>
          <cell r="L779">
            <v>0</v>
          </cell>
          <cell r="M779">
            <v>0</v>
          </cell>
          <cell r="N779">
            <v>0</v>
          </cell>
          <cell r="O779">
            <v>0</v>
          </cell>
        </row>
        <row r="781">
          <cell r="A781" t="str">
            <v xml:space="preserve">   (PP&amp;L EHV charges are included in the ECR calculation on Page 10 but not the CSO calculation on Page 9)</v>
          </cell>
        </row>
        <row r="783">
          <cell r="F783" t="str">
            <v xml:space="preserve">                        CALCULATION OF SAVINGS ON PJM SALES</v>
          </cell>
          <cell r="L783" t="str">
            <v>CASE:2001 FORECAST</v>
          </cell>
          <cell r="P783" t="str">
            <v>15</v>
          </cell>
        </row>
        <row r="784">
          <cell r="A784" t="str">
            <v>THIS PAGE IS NO LONGER USED</v>
          </cell>
          <cell r="F784" t="str">
            <v xml:space="preserve">                  </v>
          </cell>
          <cell r="L784">
            <v>36851</v>
          </cell>
        </row>
        <row r="786">
          <cell r="A786" t="str">
            <v>COST OF INTERCHANGE MIX</v>
          </cell>
          <cell r="C786" t="str">
            <v>JANUARY</v>
          </cell>
          <cell r="D786" t="str">
            <v>FEBRUARY</v>
          </cell>
          <cell r="E786" t="str">
            <v>MARCH</v>
          </cell>
          <cell r="F786" t="str">
            <v>APRIL</v>
          </cell>
          <cell r="G786" t="str">
            <v>MAY</v>
          </cell>
          <cell r="H786" t="str">
            <v>JUNE</v>
          </cell>
          <cell r="I786" t="str">
            <v>JULY</v>
          </cell>
          <cell r="J786" t="str">
            <v>AUGUST</v>
          </cell>
          <cell r="K786" t="str">
            <v>SEPTEMBER</v>
          </cell>
          <cell r="L786" t="str">
            <v>OCTOBER</v>
          </cell>
          <cell r="M786" t="str">
            <v>NOVEMBER</v>
          </cell>
          <cell r="N786" t="str">
            <v>DECEMBER</v>
          </cell>
          <cell r="O786" t="str">
            <v>TOTAL</v>
          </cell>
        </row>
        <row r="788">
          <cell r="A788" t="str">
            <v xml:space="preserve">  MARTINS CREEK #3-4</v>
          </cell>
        </row>
        <row r="790">
          <cell r="A790" t="str">
            <v xml:space="preserve">    Output Interchanged (GWH)</v>
          </cell>
          <cell r="B790" t="str">
            <v>.</v>
          </cell>
          <cell r="C790">
            <v>6.5</v>
          </cell>
          <cell r="D790">
            <v>10</v>
          </cell>
          <cell r="E790">
            <v>0.8</v>
          </cell>
          <cell r="F790">
            <v>0</v>
          </cell>
          <cell r="G790">
            <v>5</v>
          </cell>
          <cell r="H790">
            <v>15</v>
          </cell>
          <cell r="I790">
            <v>0</v>
          </cell>
          <cell r="J790">
            <v>50</v>
          </cell>
          <cell r="K790">
            <v>10</v>
          </cell>
          <cell r="L790">
            <v>0.8</v>
          </cell>
          <cell r="M790">
            <v>1.4</v>
          </cell>
          <cell r="N790">
            <v>1.3</v>
          </cell>
          <cell r="O790">
            <v>101</v>
          </cell>
        </row>
        <row r="791">
          <cell r="A791" t="str">
            <v xml:space="preserve">    Fuel Cost Rate (Mills/KWH)</v>
          </cell>
          <cell r="C791">
            <v>55.221020000000003</v>
          </cell>
          <cell r="D791">
            <v>50.928350000000002</v>
          </cell>
          <cell r="E791">
            <v>50.325299999999999</v>
          </cell>
          <cell r="F791">
            <v>48.271740000000001</v>
          </cell>
          <cell r="G791">
            <v>44.366709999999998</v>
          </cell>
          <cell r="H791">
            <v>43.411299999999997</v>
          </cell>
          <cell r="I791">
            <v>40.072119999999998</v>
          </cell>
          <cell r="J791">
            <v>39.618119999999998</v>
          </cell>
          <cell r="K791">
            <v>40.587580000000003</v>
          </cell>
          <cell r="L791">
            <v>41.003259999999997</v>
          </cell>
          <cell r="M791">
            <v>44.901820000000001</v>
          </cell>
          <cell r="N791">
            <v>44.376460000000002</v>
          </cell>
          <cell r="O791">
            <v>42.79</v>
          </cell>
        </row>
        <row r="792">
          <cell r="A792" t="str">
            <v xml:space="preserve">    Cost of Interchange ($1000)</v>
          </cell>
          <cell r="C792">
            <v>358.9</v>
          </cell>
          <cell r="D792">
            <v>509.3</v>
          </cell>
          <cell r="E792">
            <v>40.299999999999997</v>
          </cell>
          <cell r="F792">
            <v>0</v>
          </cell>
          <cell r="G792">
            <v>221.8</v>
          </cell>
          <cell r="H792">
            <v>651.20000000000005</v>
          </cell>
          <cell r="I792">
            <v>0</v>
          </cell>
          <cell r="J792">
            <v>1980.9</v>
          </cell>
          <cell r="K792">
            <v>405.9</v>
          </cell>
          <cell r="L792">
            <v>32.799999999999997</v>
          </cell>
          <cell r="M792">
            <v>62.9</v>
          </cell>
          <cell r="N792">
            <v>57.7</v>
          </cell>
          <cell r="O792">
            <v>4321.7</v>
          </cell>
        </row>
        <row r="794">
          <cell r="A794" t="str">
            <v xml:space="preserve">  COAL</v>
          </cell>
        </row>
        <row r="796">
          <cell r="A796" t="str">
            <v xml:space="preserve">    Output For Interchange (GWH)</v>
          </cell>
          <cell r="C796">
            <v>876.5</v>
          </cell>
          <cell r="D796">
            <v>825</v>
          </cell>
          <cell r="E796">
            <v>420.49999999999994</v>
          </cell>
          <cell r="F796">
            <v>0.6</v>
          </cell>
          <cell r="G796">
            <v>501.8</v>
          </cell>
          <cell r="H796">
            <v>1548.9</v>
          </cell>
          <cell r="I796">
            <v>1616.9</v>
          </cell>
          <cell r="J796">
            <v>1574.4</v>
          </cell>
          <cell r="K796">
            <v>993.6</v>
          </cell>
          <cell r="L796">
            <v>855</v>
          </cell>
          <cell r="M796">
            <v>675.6</v>
          </cell>
          <cell r="N796">
            <v>820.9</v>
          </cell>
          <cell r="O796">
            <v>10710</v>
          </cell>
        </row>
        <row r="797">
          <cell r="A797" t="str">
            <v xml:space="preserve">    Fuel Cost Rate (Mills/KWH)</v>
          </cell>
          <cell r="C797">
            <v>14.11</v>
          </cell>
          <cell r="D797">
            <v>14.04</v>
          </cell>
          <cell r="E797">
            <v>13.81</v>
          </cell>
          <cell r="F797">
            <v>14.19</v>
          </cell>
          <cell r="G797">
            <v>14.95</v>
          </cell>
          <cell r="H797">
            <v>13.93</v>
          </cell>
          <cell r="I797">
            <v>13.83</v>
          </cell>
          <cell r="J797">
            <v>13.78</v>
          </cell>
          <cell r="K797">
            <v>12.18</v>
          </cell>
          <cell r="L797">
            <v>12.29</v>
          </cell>
          <cell r="M797">
            <v>13.89</v>
          </cell>
          <cell r="N797">
            <v>14.15</v>
          </cell>
          <cell r="O797">
            <v>13.68</v>
          </cell>
        </row>
        <row r="798">
          <cell r="A798" t="str">
            <v xml:space="preserve">    Cost of Interchange ($1000)</v>
          </cell>
          <cell r="C798">
            <v>12367.4</v>
          </cell>
          <cell r="D798">
            <v>11583</v>
          </cell>
          <cell r="E798">
            <v>5807.1</v>
          </cell>
          <cell r="F798">
            <v>8.5</v>
          </cell>
          <cell r="G798">
            <v>7501.9</v>
          </cell>
          <cell r="H798">
            <v>21576.2</v>
          </cell>
          <cell r="I798">
            <v>22361.7</v>
          </cell>
          <cell r="J798">
            <v>21695.200000000001</v>
          </cell>
          <cell r="K798">
            <v>12102</v>
          </cell>
          <cell r="L798">
            <v>10508</v>
          </cell>
          <cell r="M798">
            <v>9384.1</v>
          </cell>
          <cell r="N798">
            <v>11615.7</v>
          </cell>
          <cell r="O798">
            <v>146510.80000000002</v>
          </cell>
        </row>
        <row r="800">
          <cell r="A800" t="str">
            <v xml:space="preserve">  POOL PURCHASES RESOLD</v>
          </cell>
        </row>
        <row r="802">
          <cell r="A802" t="str">
            <v xml:space="preserve">    Quantity (GWH)</v>
          </cell>
          <cell r="B802" t="str">
            <v>.</v>
          </cell>
          <cell r="C802">
            <v>0</v>
          </cell>
          <cell r="D802">
            <v>0</v>
          </cell>
          <cell r="E802">
            <v>0</v>
          </cell>
          <cell r="F802">
            <v>0</v>
          </cell>
          <cell r="G802">
            <v>0</v>
          </cell>
          <cell r="H802">
            <v>0</v>
          </cell>
          <cell r="I802">
            <v>0</v>
          </cell>
          <cell r="J802">
            <v>0</v>
          </cell>
          <cell r="K802">
            <v>0</v>
          </cell>
          <cell r="L802">
            <v>0</v>
          </cell>
          <cell r="M802">
            <v>0</v>
          </cell>
          <cell r="N802">
            <v>0</v>
          </cell>
          <cell r="O802">
            <v>0</v>
          </cell>
        </row>
        <row r="803">
          <cell r="A803" t="str">
            <v xml:space="preserve">    Cost Rate (Mills/KWH)</v>
          </cell>
          <cell r="B803" t="str">
            <v>.</v>
          </cell>
          <cell r="C803">
            <v>0</v>
          </cell>
          <cell r="D803">
            <v>0</v>
          </cell>
          <cell r="E803">
            <v>0</v>
          </cell>
          <cell r="F803">
            <v>0</v>
          </cell>
          <cell r="G803">
            <v>0</v>
          </cell>
          <cell r="H803">
            <v>0</v>
          </cell>
          <cell r="I803">
            <v>0</v>
          </cell>
          <cell r="J803">
            <v>0</v>
          </cell>
          <cell r="K803">
            <v>0</v>
          </cell>
          <cell r="L803">
            <v>0</v>
          </cell>
          <cell r="M803">
            <v>0</v>
          </cell>
          <cell r="N803">
            <v>0</v>
          </cell>
          <cell r="O803">
            <v>0</v>
          </cell>
        </row>
        <row r="804">
          <cell r="A804" t="str">
            <v xml:space="preserve">    Cost of Purchases ($1000)</v>
          </cell>
          <cell r="C804">
            <v>0</v>
          </cell>
          <cell r="D804">
            <v>0</v>
          </cell>
          <cell r="E804">
            <v>0</v>
          </cell>
          <cell r="F804">
            <v>0</v>
          </cell>
          <cell r="G804">
            <v>0</v>
          </cell>
          <cell r="H804">
            <v>0</v>
          </cell>
          <cell r="I804">
            <v>0</v>
          </cell>
          <cell r="J804">
            <v>0</v>
          </cell>
          <cell r="K804">
            <v>0</v>
          </cell>
          <cell r="L804">
            <v>0</v>
          </cell>
          <cell r="M804">
            <v>0</v>
          </cell>
          <cell r="N804">
            <v>0</v>
          </cell>
          <cell r="O804">
            <v>0</v>
          </cell>
        </row>
        <row r="806">
          <cell r="A806" t="str">
            <v xml:space="preserve">  OTHER PURCHASES RESOLD</v>
          </cell>
        </row>
        <row r="808">
          <cell r="A808" t="str">
            <v xml:space="preserve">    Quantity (GWH)</v>
          </cell>
          <cell r="B808" t="str">
            <v>.</v>
          </cell>
          <cell r="C808">
            <v>0</v>
          </cell>
          <cell r="D808">
            <v>0</v>
          </cell>
          <cell r="E808">
            <v>0</v>
          </cell>
          <cell r="F808">
            <v>0</v>
          </cell>
          <cell r="G808">
            <v>0</v>
          </cell>
          <cell r="H808">
            <v>0</v>
          </cell>
          <cell r="I808">
            <v>0</v>
          </cell>
          <cell r="J808">
            <v>0</v>
          </cell>
          <cell r="K808">
            <v>0</v>
          </cell>
          <cell r="L808">
            <v>0</v>
          </cell>
          <cell r="M808">
            <v>0</v>
          </cell>
          <cell r="N808">
            <v>22.4</v>
          </cell>
          <cell r="O808">
            <v>22</v>
          </cell>
        </row>
        <row r="809">
          <cell r="A809" t="str">
            <v xml:space="preserve">    Cost Rate (Mills/KWH)</v>
          </cell>
          <cell r="C809">
            <v>30.48</v>
          </cell>
          <cell r="D809">
            <v>30.42</v>
          </cell>
          <cell r="E809">
            <v>26.39</v>
          </cell>
          <cell r="F809">
            <v>25.51</v>
          </cell>
          <cell r="G809">
            <v>28.46</v>
          </cell>
          <cell r="H809">
            <v>40.369999999999997</v>
          </cell>
          <cell r="I809">
            <v>63.94</v>
          </cell>
          <cell r="J809">
            <v>63.86</v>
          </cell>
          <cell r="K809">
            <v>32.409999999999997</v>
          </cell>
          <cell r="L809">
            <v>25.92</v>
          </cell>
          <cell r="M809">
            <v>25.95</v>
          </cell>
          <cell r="N809">
            <v>26.51</v>
          </cell>
          <cell r="O809">
            <v>26.99</v>
          </cell>
        </row>
        <row r="810">
          <cell r="A810" t="str">
            <v xml:space="preserve">    Cost of Purchases ($1000)</v>
          </cell>
          <cell r="C810">
            <v>0</v>
          </cell>
          <cell r="D810">
            <v>0</v>
          </cell>
          <cell r="E810">
            <v>0</v>
          </cell>
          <cell r="F810">
            <v>0</v>
          </cell>
          <cell r="G810">
            <v>0</v>
          </cell>
          <cell r="H810">
            <v>0</v>
          </cell>
          <cell r="I810">
            <v>0</v>
          </cell>
          <cell r="J810">
            <v>0</v>
          </cell>
          <cell r="K810">
            <v>0</v>
          </cell>
          <cell r="L810">
            <v>0</v>
          </cell>
          <cell r="M810">
            <v>0</v>
          </cell>
          <cell r="N810">
            <v>593.79999999999995</v>
          </cell>
          <cell r="O810">
            <v>593.79999999999995</v>
          </cell>
        </row>
        <row r="812">
          <cell r="A812" t="str">
            <v xml:space="preserve">  COMBUSTION TURBINES &amp; DIESELS</v>
          </cell>
        </row>
        <row r="814">
          <cell r="A814" t="str">
            <v xml:space="preserve">    Output Interchanged (GWH)</v>
          </cell>
          <cell r="B814" t="str">
            <v>.</v>
          </cell>
          <cell r="C814">
            <v>0.4</v>
          </cell>
          <cell r="D814">
            <v>0.9</v>
          </cell>
          <cell r="E814">
            <v>0.1</v>
          </cell>
          <cell r="F814">
            <v>0</v>
          </cell>
          <cell r="G814">
            <v>0.5</v>
          </cell>
          <cell r="H814">
            <v>0.5</v>
          </cell>
          <cell r="I814">
            <v>2</v>
          </cell>
          <cell r="J814">
            <v>1.6</v>
          </cell>
          <cell r="K814">
            <v>2.4</v>
          </cell>
          <cell r="L814">
            <v>0.2</v>
          </cell>
          <cell r="M814">
            <v>0.1</v>
          </cell>
          <cell r="N814">
            <v>0.2</v>
          </cell>
          <cell r="O814">
            <v>9</v>
          </cell>
        </row>
        <row r="815">
          <cell r="A815" t="str">
            <v xml:space="preserve">    Fuel Cost Rate (Mills/KWH)</v>
          </cell>
          <cell r="C815">
            <v>64.816050000000004</v>
          </cell>
          <cell r="D815">
            <v>89.778509999999997</v>
          </cell>
          <cell r="E815">
            <v>88.844319999999996</v>
          </cell>
          <cell r="F815">
            <v>92.622380000000007</v>
          </cell>
          <cell r="G815">
            <v>29.760200000000001</v>
          </cell>
          <cell r="H815">
            <v>24.246569999999998</v>
          </cell>
          <cell r="I815">
            <v>41.568109999999997</v>
          </cell>
          <cell r="J815">
            <v>78.268299999999996</v>
          </cell>
          <cell r="K815">
            <v>43.312609999999999</v>
          </cell>
          <cell r="L815">
            <v>49.338380000000001</v>
          </cell>
          <cell r="M815">
            <v>49.984749999999998</v>
          </cell>
          <cell r="N815">
            <v>78.934569999999994</v>
          </cell>
          <cell r="O815">
            <v>53.96</v>
          </cell>
        </row>
        <row r="816">
          <cell r="A816" t="str">
            <v xml:space="preserve">    Cost ($1000)</v>
          </cell>
          <cell r="C816">
            <v>25.9</v>
          </cell>
          <cell r="D816">
            <v>80.8</v>
          </cell>
          <cell r="E816">
            <v>8.9</v>
          </cell>
          <cell r="F816">
            <v>0</v>
          </cell>
          <cell r="G816">
            <v>14.9</v>
          </cell>
          <cell r="H816">
            <v>12.1</v>
          </cell>
          <cell r="I816">
            <v>83.1</v>
          </cell>
          <cell r="J816">
            <v>125.2</v>
          </cell>
          <cell r="K816">
            <v>104</v>
          </cell>
          <cell r="L816">
            <v>9.9</v>
          </cell>
          <cell r="M816">
            <v>5</v>
          </cell>
          <cell r="N816">
            <v>15.8</v>
          </cell>
          <cell r="O816">
            <v>485.59999999999997</v>
          </cell>
        </row>
        <row r="818">
          <cell r="A818" t="str">
            <v xml:space="preserve">  COST OF PJM SALES</v>
          </cell>
        </row>
        <row r="820">
          <cell r="A820" t="str">
            <v xml:space="preserve">    Output For Interchange Sales (GWH)</v>
          </cell>
          <cell r="C820">
            <v>883.4</v>
          </cell>
          <cell r="D820">
            <v>835.9</v>
          </cell>
          <cell r="E820">
            <v>421.4</v>
          </cell>
          <cell r="F820">
            <v>0.6</v>
          </cell>
          <cell r="G820">
            <v>507.3</v>
          </cell>
          <cell r="H820">
            <v>1564.4</v>
          </cell>
          <cell r="I820">
            <v>1618.9</v>
          </cell>
          <cell r="J820">
            <v>1626</v>
          </cell>
          <cell r="K820">
            <v>1006</v>
          </cell>
          <cell r="L820">
            <v>856</v>
          </cell>
          <cell r="M820">
            <v>677.1</v>
          </cell>
          <cell r="N820">
            <v>844.8</v>
          </cell>
          <cell r="O820">
            <v>10842</v>
          </cell>
        </row>
        <row r="821">
          <cell r="A821" t="str">
            <v xml:space="preserve">    Cost Rate (Mills/KWH)</v>
          </cell>
          <cell r="C821">
            <v>14.44</v>
          </cell>
          <cell r="D821">
            <v>14.56</v>
          </cell>
          <cell r="E821">
            <v>13.9</v>
          </cell>
          <cell r="F821">
            <v>14.17</v>
          </cell>
          <cell r="G821">
            <v>15.25</v>
          </cell>
          <cell r="H821">
            <v>14.22</v>
          </cell>
          <cell r="I821">
            <v>13.86</v>
          </cell>
          <cell r="J821">
            <v>14.64</v>
          </cell>
          <cell r="K821">
            <v>12.54</v>
          </cell>
          <cell r="L821">
            <v>12.33</v>
          </cell>
          <cell r="M821">
            <v>13.96</v>
          </cell>
          <cell r="N821">
            <v>14.54</v>
          </cell>
          <cell r="O821">
            <v>14.01</v>
          </cell>
        </row>
        <row r="822">
          <cell r="A822" t="str">
            <v xml:space="preserve">    Cost of Interchange ($1000)</v>
          </cell>
          <cell r="C822">
            <v>12752.2</v>
          </cell>
          <cell r="D822">
            <v>12173.1</v>
          </cell>
          <cell r="E822">
            <v>5856.3</v>
          </cell>
          <cell r="F822">
            <v>8.5</v>
          </cell>
          <cell r="G822">
            <v>7738.6</v>
          </cell>
          <cell r="H822">
            <v>22239.5</v>
          </cell>
          <cell r="I822">
            <v>22444.799999999999</v>
          </cell>
          <cell r="J822">
            <v>23801.3</v>
          </cell>
          <cell r="K822">
            <v>12611.9</v>
          </cell>
          <cell r="L822">
            <v>10550.7</v>
          </cell>
          <cell r="M822">
            <v>9452</v>
          </cell>
          <cell r="N822">
            <v>12283</v>
          </cell>
          <cell r="O822">
            <v>151911.9</v>
          </cell>
        </row>
        <row r="824">
          <cell r="A824" t="str">
            <v xml:space="preserve">  PJM BILLING</v>
          </cell>
        </row>
        <row r="826">
          <cell r="A826" t="str">
            <v xml:space="preserve">    Interchange Sales (GWH)</v>
          </cell>
          <cell r="C826">
            <v>883.4</v>
          </cell>
          <cell r="D826">
            <v>835.9</v>
          </cell>
          <cell r="E826">
            <v>421.4</v>
          </cell>
          <cell r="F826">
            <v>0.6</v>
          </cell>
          <cell r="G826">
            <v>507.3</v>
          </cell>
          <cell r="H826">
            <v>1564.4</v>
          </cell>
          <cell r="I826">
            <v>1618.9</v>
          </cell>
          <cell r="J826">
            <v>1626</v>
          </cell>
          <cell r="K826">
            <v>1006</v>
          </cell>
          <cell r="L826">
            <v>856</v>
          </cell>
          <cell r="M826">
            <v>677.1</v>
          </cell>
          <cell r="N826">
            <v>844.8</v>
          </cell>
          <cell r="O826">
            <v>10842</v>
          </cell>
        </row>
        <row r="827">
          <cell r="A827" t="str">
            <v xml:space="preserve">    Billing Rate (Mills/KWH)</v>
          </cell>
          <cell r="C827">
            <v>27.45</v>
          </cell>
          <cell r="D827">
            <v>27.45</v>
          </cell>
          <cell r="E827">
            <v>22.8</v>
          </cell>
          <cell r="F827">
            <v>21.5</v>
          </cell>
          <cell r="G827">
            <v>27</v>
          </cell>
          <cell r="H827">
            <v>30.9</v>
          </cell>
          <cell r="I827">
            <v>40.35</v>
          </cell>
          <cell r="J827">
            <v>40.35</v>
          </cell>
          <cell r="K827">
            <v>27.65</v>
          </cell>
          <cell r="L827">
            <v>21.8</v>
          </cell>
          <cell r="M827">
            <v>22.15</v>
          </cell>
          <cell r="N827">
            <v>23.15</v>
          </cell>
          <cell r="O827">
            <v>30.51</v>
          </cell>
        </row>
        <row r="828">
          <cell r="A828" t="str">
            <v xml:space="preserve">    Interchange Bill ($1000)</v>
          </cell>
          <cell r="C828">
            <v>24248.5</v>
          </cell>
          <cell r="D828">
            <v>22945.8</v>
          </cell>
          <cell r="E828">
            <v>9608.4</v>
          </cell>
          <cell r="F828">
            <v>12.9</v>
          </cell>
          <cell r="G828">
            <v>13697.7</v>
          </cell>
          <cell r="H828">
            <v>48341</v>
          </cell>
          <cell r="I828">
            <v>65322.9</v>
          </cell>
          <cell r="J828">
            <v>65608.899999999994</v>
          </cell>
          <cell r="K828">
            <v>27815.7</v>
          </cell>
          <cell r="L828">
            <v>18660.5</v>
          </cell>
          <cell r="M828">
            <v>14997.7</v>
          </cell>
          <cell r="N828">
            <v>19557</v>
          </cell>
          <cell r="O828">
            <v>330817</v>
          </cell>
        </row>
        <row r="829">
          <cell r="A829" t="str">
            <v>TOTAL PJM BILLING</v>
          </cell>
          <cell r="C829">
            <v>24248.5</v>
          </cell>
          <cell r="D829">
            <v>22945.8</v>
          </cell>
          <cell r="E829">
            <v>9608.4</v>
          </cell>
          <cell r="F829">
            <v>12.9</v>
          </cell>
          <cell r="G829">
            <v>13697.7</v>
          </cell>
          <cell r="H829">
            <v>48341</v>
          </cell>
          <cell r="I829">
            <v>65322.9</v>
          </cell>
          <cell r="J829">
            <v>65608.899999999994</v>
          </cell>
          <cell r="K829">
            <v>27815.7</v>
          </cell>
          <cell r="L829">
            <v>18660.5</v>
          </cell>
          <cell r="M829">
            <v>14997.7</v>
          </cell>
          <cell r="N829">
            <v>19557</v>
          </cell>
          <cell r="O829">
            <v>330817</v>
          </cell>
        </row>
        <row r="831">
          <cell r="A831" t="str">
            <v xml:space="preserve">  SAVINGS ON PJM SALES</v>
          </cell>
        </row>
        <row r="833">
          <cell r="A833" t="str">
            <v xml:space="preserve">    Interchange Sales (GWH)</v>
          </cell>
          <cell r="C833">
            <v>883.4</v>
          </cell>
          <cell r="D833">
            <v>835.9</v>
          </cell>
          <cell r="E833">
            <v>421.4</v>
          </cell>
          <cell r="F833">
            <v>0.6</v>
          </cell>
          <cell r="G833">
            <v>507.3</v>
          </cell>
          <cell r="H833">
            <v>1564.4</v>
          </cell>
          <cell r="I833">
            <v>1618.9</v>
          </cell>
          <cell r="J833">
            <v>1626</v>
          </cell>
          <cell r="K833">
            <v>1006</v>
          </cell>
          <cell r="L833">
            <v>856</v>
          </cell>
          <cell r="M833">
            <v>677.1</v>
          </cell>
          <cell r="N833">
            <v>844.8</v>
          </cell>
          <cell r="O833">
            <v>10842</v>
          </cell>
        </row>
        <row r="834">
          <cell r="A834" t="str">
            <v xml:space="preserve">    Savings Rate (Mills/KWH)</v>
          </cell>
          <cell r="C834">
            <v>13.01</v>
          </cell>
          <cell r="D834">
            <v>12.89</v>
          </cell>
          <cell r="E834">
            <v>8.9</v>
          </cell>
          <cell r="F834">
            <v>7.33</v>
          </cell>
          <cell r="G834">
            <v>11.75</v>
          </cell>
          <cell r="H834">
            <v>16.68</v>
          </cell>
          <cell r="I834">
            <v>26.49</v>
          </cell>
          <cell r="J834">
            <v>25.71</v>
          </cell>
          <cell r="K834">
            <v>15.11</v>
          </cell>
          <cell r="L834">
            <v>9.4700000000000006</v>
          </cell>
          <cell r="M834">
            <v>8.19</v>
          </cell>
          <cell r="N834">
            <v>8.61</v>
          </cell>
          <cell r="O834">
            <v>16.5</v>
          </cell>
        </row>
        <row r="835">
          <cell r="A835" t="str">
            <v xml:space="preserve">    Interchange Savings ($1000)</v>
          </cell>
          <cell r="C835">
            <v>11496.3</v>
          </cell>
          <cell r="D835">
            <v>10772.699999999999</v>
          </cell>
          <cell r="E835">
            <v>3752.0999999999995</v>
          </cell>
          <cell r="F835">
            <v>4.4000000000000004</v>
          </cell>
          <cell r="G835">
            <v>5959.1</v>
          </cell>
          <cell r="H835">
            <v>26101.5</v>
          </cell>
          <cell r="I835">
            <v>42878.100000000006</v>
          </cell>
          <cell r="J835">
            <v>41807.599999999991</v>
          </cell>
          <cell r="K835">
            <v>15203.800000000001</v>
          </cell>
          <cell r="L835">
            <v>8109.7999999999993</v>
          </cell>
          <cell r="M835">
            <v>5545.7000000000007</v>
          </cell>
          <cell r="N835">
            <v>7274</v>
          </cell>
          <cell r="O835">
            <v>178905.09999999998</v>
          </cell>
        </row>
        <row r="837">
          <cell r="A837" t="str">
            <v xml:space="preserve">  PPUC CUST. SAVINGS ($1000)</v>
          </cell>
          <cell r="B837">
            <v>1</v>
          </cell>
          <cell r="C837">
            <v>11496.3</v>
          </cell>
          <cell r="D837">
            <v>10772.7</v>
          </cell>
          <cell r="E837">
            <v>3752.1</v>
          </cell>
          <cell r="F837">
            <v>4.4000000000000004</v>
          </cell>
          <cell r="G837">
            <v>5959.1</v>
          </cell>
          <cell r="H837">
            <v>26101.5</v>
          </cell>
          <cell r="I837">
            <v>42878.1</v>
          </cell>
          <cell r="J837">
            <v>41807.599999999999</v>
          </cell>
          <cell r="K837">
            <v>15203.8</v>
          </cell>
          <cell r="L837">
            <v>8109.8</v>
          </cell>
          <cell r="M837">
            <v>5545.7</v>
          </cell>
          <cell r="N837">
            <v>7274</v>
          </cell>
          <cell r="O837">
            <v>178905.09999999998</v>
          </cell>
        </row>
        <row r="838">
          <cell r="F838" t="str">
            <v xml:space="preserve">               CALCULATION OF COST TO SUPPLY SYSTEM OUTPUT (INC UGI)</v>
          </cell>
          <cell r="L838" t="str">
            <v>CASE:2001 FORECAST</v>
          </cell>
          <cell r="P838" t="str">
            <v>16</v>
          </cell>
        </row>
        <row r="839">
          <cell r="A839" t="str">
            <v>THIS PAGE IS NO LONGER USED</v>
          </cell>
          <cell r="F839" t="str">
            <v xml:space="preserve">                   (EXCLUDES ENERGY COSTS NOT APPLICABLE TO ECR)</v>
          </cell>
          <cell r="L839">
            <v>36851</v>
          </cell>
        </row>
        <row r="841">
          <cell r="A841" t="str">
            <v>COST TO SUPPLY INTERNAL LOAD</v>
          </cell>
          <cell r="C841" t="str">
            <v>JANUARY</v>
          </cell>
          <cell r="D841" t="str">
            <v>FEBRUARY</v>
          </cell>
          <cell r="E841" t="str">
            <v>MARCH</v>
          </cell>
          <cell r="F841" t="str">
            <v>APRIL</v>
          </cell>
          <cell r="G841" t="str">
            <v>MAY</v>
          </cell>
          <cell r="H841" t="str">
            <v>JUNE</v>
          </cell>
          <cell r="I841" t="str">
            <v>JULY</v>
          </cell>
          <cell r="J841" t="str">
            <v>AUGUST</v>
          </cell>
          <cell r="K841" t="str">
            <v>SEPTEMBER</v>
          </cell>
          <cell r="L841" t="str">
            <v>OCTOBER</v>
          </cell>
          <cell r="M841" t="str">
            <v>NOVEMBER</v>
          </cell>
          <cell r="N841" t="str">
            <v>DECEMBER</v>
          </cell>
          <cell r="O841" t="str">
            <v>TOTAL</v>
          </cell>
        </row>
        <row r="843">
          <cell r="A843" t="str">
            <v xml:space="preserve">  MARTINS CREEK #3-4</v>
          </cell>
        </row>
        <row r="845">
          <cell r="A845" t="str">
            <v xml:space="preserve">    Output For Load (GWH)</v>
          </cell>
          <cell r="C845">
            <v>89.3</v>
          </cell>
          <cell r="D845">
            <v>85.8</v>
          </cell>
          <cell r="E845">
            <v>34</v>
          </cell>
          <cell r="F845">
            <v>23.8</v>
          </cell>
          <cell r="G845">
            <v>68.2</v>
          </cell>
          <cell r="H845">
            <v>235.2</v>
          </cell>
          <cell r="I845">
            <v>400.4</v>
          </cell>
          <cell r="J845">
            <v>350.4</v>
          </cell>
          <cell r="K845">
            <v>136.4</v>
          </cell>
          <cell r="L845">
            <v>31.5</v>
          </cell>
          <cell r="M845">
            <v>33.4</v>
          </cell>
          <cell r="N845">
            <v>79.3</v>
          </cell>
          <cell r="O845">
            <v>1568</v>
          </cell>
        </row>
        <row r="846">
          <cell r="A846" t="str">
            <v xml:space="preserve">    Fuel Cost Rate (Mills/KWH)</v>
          </cell>
          <cell r="C846">
            <v>55.22</v>
          </cell>
          <cell r="D846">
            <v>50.93</v>
          </cell>
          <cell r="E846">
            <v>50.32</v>
          </cell>
          <cell r="F846">
            <v>48.27</v>
          </cell>
          <cell r="G846">
            <v>44.37</v>
          </cell>
          <cell r="H846">
            <v>43.41</v>
          </cell>
          <cell r="I846">
            <v>40.07</v>
          </cell>
          <cell r="J846">
            <v>39.619999999999997</v>
          </cell>
          <cell r="K846">
            <v>40.590000000000003</v>
          </cell>
          <cell r="L846">
            <v>41</v>
          </cell>
          <cell r="M846">
            <v>44.9</v>
          </cell>
          <cell r="N846">
            <v>44.38</v>
          </cell>
          <cell r="O846">
            <v>42.84</v>
          </cell>
        </row>
        <row r="847">
          <cell r="A847" t="str">
            <v xml:space="preserve">    Cost To Carry Load ($1000)</v>
          </cell>
          <cell r="C847">
            <v>4931.2734760000012</v>
          </cell>
          <cell r="D847">
            <v>4369.6363159999992</v>
          </cell>
          <cell r="E847">
            <v>1711.0204700000002</v>
          </cell>
          <cell r="F847">
            <v>1148.8674879999999</v>
          </cell>
          <cell r="G847">
            <v>3025.8430239999998</v>
          </cell>
          <cell r="H847">
            <v>10210.307488</v>
          </cell>
          <cell r="I847">
            <v>16044.875923999998</v>
          </cell>
          <cell r="J847">
            <v>13882.196427999999</v>
          </cell>
          <cell r="K847">
            <v>5536.1212080000005</v>
          </cell>
          <cell r="L847">
            <v>1291.6054240000001</v>
          </cell>
          <cell r="M847">
            <v>1499.6834879999999</v>
          </cell>
          <cell r="N847">
            <v>3519.0427199999999</v>
          </cell>
          <cell r="O847">
            <v>67170.399999999994</v>
          </cell>
        </row>
        <row r="849">
          <cell r="A849" t="str">
            <v xml:space="preserve">  COAL</v>
          </cell>
        </row>
        <row r="851">
          <cell r="A851" t="str">
            <v xml:space="preserve">    Output For Load (GWH)</v>
          </cell>
          <cell r="C851">
            <v>-901.4303711799671</v>
          </cell>
          <cell r="D851">
            <v>-492.68878123055447</v>
          </cell>
          <cell r="E851">
            <v>-821.37820312333452</v>
          </cell>
          <cell r="F851">
            <v>-1152.4924305566651</v>
          </cell>
          <cell r="G851">
            <v>-1975.3783543079885</v>
          </cell>
          <cell r="H851">
            <v>-2818.5673394166993</v>
          </cell>
          <cell r="I851">
            <v>-3540.5930868202445</v>
          </cell>
          <cell r="J851">
            <v>-3384.5051982400196</v>
          </cell>
          <cell r="K851">
            <v>-2135.0084327590598</v>
          </cell>
          <cell r="L851">
            <v>-1384.8139125659795</v>
          </cell>
          <cell r="M851">
            <v>-656.30505535439988</v>
          </cell>
          <cell r="N851">
            <v>-1143.9045029406398</v>
          </cell>
          <cell r="O851">
            <v>-20407</v>
          </cell>
        </row>
        <row r="852">
          <cell r="A852" t="str">
            <v xml:space="preserve">    Fuel Cost Rate (Mills/KWH)</v>
          </cell>
          <cell r="C852">
            <v>78.41</v>
          </cell>
          <cell r="D852">
            <v>111.97</v>
          </cell>
          <cell r="E852">
            <v>71.98</v>
          </cell>
          <cell r="F852">
            <v>47.27</v>
          </cell>
          <cell r="G852">
            <v>41.77</v>
          </cell>
          <cell r="H852">
            <v>56.97</v>
          </cell>
          <cell r="I852">
            <v>88.11</v>
          </cell>
          <cell r="J852">
            <v>88.96</v>
          </cell>
          <cell r="K852">
            <v>49.89</v>
          </cell>
          <cell r="L852">
            <v>44.27</v>
          </cell>
          <cell r="M852">
            <v>67.59</v>
          </cell>
          <cell r="N852">
            <v>57.21</v>
          </cell>
          <cell r="O852">
            <v>67.290000000000006</v>
          </cell>
        </row>
        <row r="853">
          <cell r="A853" t="str">
            <v xml:space="preserve">    Cost To Carry Load ($1000)</v>
          </cell>
          <cell r="C853">
            <v>-70682.5</v>
          </cell>
          <cell r="D853">
            <v>-55168.3</v>
          </cell>
          <cell r="E853">
            <v>-59124.500000000007</v>
          </cell>
          <cell r="F853">
            <v>-54474.30000000001</v>
          </cell>
          <cell r="G853">
            <v>-82516.799999999988</v>
          </cell>
          <cell r="H853">
            <v>-160576.20000000001</v>
          </cell>
          <cell r="I853">
            <v>-311958.7</v>
          </cell>
          <cell r="J853">
            <v>-301078.90000000002</v>
          </cell>
          <cell r="K853">
            <v>-106514</v>
          </cell>
          <cell r="L853">
            <v>-61301.200000000004</v>
          </cell>
          <cell r="M853">
            <v>-44357.799999999996</v>
          </cell>
          <cell r="N853">
            <v>-65446.099999999991</v>
          </cell>
          <cell r="O853">
            <v>-1373199.3000000003</v>
          </cell>
        </row>
        <row r="855">
          <cell r="A855" t="str">
            <v xml:space="preserve">  COST OF PL SHARE NUCLEAR</v>
          </cell>
        </row>
        <row r="856">
          <cell r="A856" t="str">
            <v xml:space="preserve">    (Including D&amp;D Expense)</v>
          </cell>
        </row>
        <row r="857">
          <cell r="A857" t="str">
            <v xml:space="preserve">    Output For Load (GWH)</v>
          </cell>
          <cell r="C857">
            <v>1335.3999999999999</v>
          </cell>
          <cell r="D857">
            <v>1197.8000000000002</v>
          </cell>
          <cell r="E857">
            <v>831.59999999999991</v>
          </cell>
          <cell r="F857">
            <v>684.1</v>
          </cell>
          <cell r="G857">
            <v>1083</v>
          </cell>
          <cell r="H857">
            <v>1388.9</v>
          </cell>
          <cell r="I857">
            <v>1435.2</v>
          </cell>
          <cell r="J857">
            <v>1435.2</v>
          </cell>
          <cell r="K857">
            <v>1388.9</v>
          </cell>
          <cell r="L857">
            <v>1435.2</v>
          </cell>
          <cell r="M857">
            <v>1388.9</v>
          </cell>
          <cell r="N857">
            <v>1435.2</v>
          </cell>
          <cell r="O857">
            <v>15039</v>
          </cell>
        </row>
        <row r="858">
          <cell r="A858" t="str">
            <v xml:space="preserve">    Fuel Cost Rate (Mills/KWH)</v>
          </cell>
          <cell r="C858">
            <v>4.79</v>
          </cell>
          <cell r="D858">
            <v>4.8099999999999996</v>
          </cell>
          <cell r="E858">
            <v>4.83</v>
          </cell>
          <cell r="F858">
            <v>4.8499999999999996</v>
          </cell>
          <cell r="G858">
            <v>4.7300000000000004</v>
          </cell>
          <cell r="H858">
            <v>4.4000000000000004</v>
          </cell>
          <cell r="I858">
            <v>4.3899999999999997</v>
          </cell>
          <cell r="J858">
            <v>4.3899999999999997</v>
          </cell>
          <cell r="K858">
            <v>4.4000000000000004</v>
          </cell>
          <cell r="L858">
            <v>4.3899999999999997</v>
          </cell>
          <cell r="M858">
            <v>4.4000000000000004</v>
          </cell>
          <cell r="N858">
            <v>4.3899999999999997</v>
          </cell>
          <cell r="O858">
            <v>4.53</v>
          </cell>
        </row>
        <row r="859">
          <cell r="A859" t="str">
            <v xml:space="preserve">    Cost To Carry Load ($1000)</v>
          </cell>
          <cell r="C859">
            <v>6398.3262499999992</v>
          </cell>
          <cell r="D859">
            <v>5758.3995499999992</v>
          </cell>
          <cell r="E859">
            <v>4017.8377500000001</v>
          </cell>
          <cell r="F859">
            <v>3316.9476999999997</v>
          </cell>
          <cell r="G859">
            <v>5119.3518999999997</v>
          </cell>
          <cell r="H859">
            <v>6105.0965999999989</v>
          </cell>
          <cell r="I859">
            <v>6301.9778000000006</v>
          </cell>
          <cell r="J859">
            <v>6301.9778000000006</v>
          </cell>
          <cell r="K859">
            <v>6105.0965999999989</v>
          </cell>
          <cell r="L859">
            <v>6301.9778000000006</v>
          </cell>
          <cell r="M859">
            <v>6105.0965999999989</v>
          </cell>
          <cell r="N859">
            <v>6301.9778000000006</v>
          </cell>
          <cell r="O859">
            <v>68134.100000000006</v>
          </cell>
        </row>
        <row r="861">
          <cell r="A861" t="str">
            <v xml:space="preserve">  COMBUSTION TURBINES &amp; DIESELS</v>
          </cell>
        </row>
        <row r="863">
          <cell r="A863" t="str">
            <v xml:space="preserve">    Output For Load (GWH)</v>
          </cell>
          <cell r="C863">
            <v>0.19999999999999996</v>
          </cell>
          <cell r="D863">
            <v>9.9999999999999978E-2</v>
          </cell>
          <cell r="E863">
            <v>0.1</v>
          </cell>
          <cell r="F863">
            <v>0.30000000000000004</v>
          </cell>
          <cell r="G863">
            <v>0.19999999999999996</v>
          </cell>
          <cell r="H863">
            <v>0.19999999999999996</v>
          </cell>
          <cell r="I863">
            <v>3.0999999999999996</v>
          </cell>
          <cell r="J863">
            <v>0.10000000000000009</v>
          </cell>
          <cell r="K863">
            <v>0.10000000000000009</v>
          </cell>
          <cell r="L863">
            <v>0.10000000000000003</v>
          </cell>
          <cell r="M863">
            <v>0.20000000000000004</v>
          </cell>
          <cell r="N863">
            <v>0.10000000000000003</v>
          </cell>
          <cell r="O863">
            <v>5</v>
          </cell>
        </row>
        <row r="864">
          <cell r="A864" t="str">
            <v xml:space="preserve">    Cost Rate (Mills/KWH)</v>
          </cell>
          <cell r="C864">
            <v>62.01</v>
          </cell>
          <cell r="D864">
            <v>58.86</v>
          </cell>
          <cell r="E864">
            <v>56.52</v>
          </cell>
          <cell r="F864">
            <v>79.599999999999994</v>
          </cell>
          <cell r="G864">
            <v>51.84</v>
          </cell>
          <cell r="H864">
            <v>49.41</v>
          </cell>
          <cell r="I864">
            <v>41.87</v>
          </cell>
          <cell r="J864">
            <v>51.32</v>
          </cell>
          <cell r="K864">
            <v>51.27</v>
          </cell>
          <cell r="L864">
            <v>53.37</v>
          </cell>
          <cell r="M864">
            <v>53.03</v>
          </cell>
          <cell r="N864">
            <v>56.58</v>
          </cell>
          <cell r="O864">
            <v>45.96</v>
          </cell>
        </row>
        <row r="865">
          <cell r="A865" t="str">
            <v xml:space="preserve">    Cost To Carry Load ($1000)</v>
          </cell>
          <cell r="C865">
            <v>12.401792000000007</v>
          </cell>
          <cell r="D865">
            <v>5.8858469999999983</v>
          </cell>
          <cell r="E865">
            <v>5.6522329999999972</v>
          </cell>
          <cell r="F865">
            <v>23.879328000000001</v>
          </cell>
          <cell r="G865">
            <v>10.368148</v>
          </cell>
          <cell r="H865">
            <v>9.8818280000000005</v>
          </cell>
          <cell r="I865">
            <v>129.80655699999997</v>
          </cell>
          <cell r="J865">
            <v>5.1323210000000046</v>
          </cell>
          <cell r="K865">
            <v>5.1268359999999973</v>
          </cell>
          <cell r="L865">
            <v>5.3369279999999986</v>
          </cell>
          <cell r="M865">
            <v>10.605435999999999</v>
          </cell>
          <cell r="N865">
            <v>5.6580800000000018</v>
          </cell>
          <cell r="O865">
            <v>229.79999999999998</v>
          </cell>
        </row>
        <row r="867">
          <cell r="A867" t="str">
            <v xml:space="preserve">  HYDRO</v>
          </cell>
        </row>
        <row r="869">
          <cell r="A869" t="str">
            <v xml:space="preserve">    Output For Load (GWH)</v>
          </cell>
          <cell r="C869">
            <v>61.2</v>
          </cell>
          <cell r="D869">
            <v>59.4</v>
          </cell>
          <cell r="E869">
            <v>77.3</v>
          </cell>
          <cell r="F869">
            <v>75.3</v>
          </cell>
          <cell r="G869">
            <v>71.2</v>
          </cell>
          <cell r="H869">
            <v>54.7</v>
          </cell>
          <cell r="I869">
            <v>42.3</v>
          </cell>
          <cell r="J869">
            <v>33.700000000000003</v>
          </cell>
          <cell r="K869">
            <v>31.200000000000003</v>
          </cell>
          <cell r="L869">
            <v>36.1</v>
          </cell>
          <cell r="M869">
            <v>49.7</v>
          </cell>
          <cell r="N869">
            <v>60.6</v>
          </cell>
          <cell r="O869">
            <v>653</v>
          </cell>
        </row>
        <row r="870">
          <cell r="A870" t="str">
            <v xml:space="preserve">    Cost Rate (Mills/KWH)</v>
          </cell>
          <cell r="C870">
            <v>0</v>
          </cell>
          <cell r="D870">
            <v>0</v>
          </cell>
          <cell r="E870">
            <v>0</v>
          </cell>
          <cell r="F870">
            <v>0</v>
          </cell>
          <cell r="G870">
            <v>0</v>
          </cell>
          <cell r="H870">
            <v>0</v>
          </cell>
          <cell r="I870">
            <v>0</v>
          </cell>
          <cell r="J870">
            <v>0</v>
          </cell>
          <cell r="K870">
            <v>0</v>
          </cell>
          <cell r="L870">
            <v>0</v>
          </cell>
          <cell r="M870">
            <v>0</v>
          </cell>
          <cell r="N870">
            <v>0</v>
          </cell>
          <cell r="O870">
            <v>0</v>
          </cell>
        </row>
        <row r="871">
          <cell r="A871" t="str">
            <v xml:space="preserve">    Cost To Carry Load ($1000)</v>
          </cell>
          <cell r="C871">
            <v>0</v>
          </cell>
          <cell r="D871">
            <v>0</v>
          </cell>
          <cell r="E871">
            <v>0</v>
          </cell>
          <cell r="F871">
            <v>0</v>
          </cell>
          <cell r="G871">
            <v>0</v>
          </cell>
          <cell r="H871">
            <v>0</v>
          </cell>
          <cell r="I871">
            <v>0</v>
          </cell>
          <cell r="J871">
            <v>0</v>
          </cell>
          <cell r="K871">
            <v>0</v>
          </cell>
          <cell r="L871">
            <v>0</v>
          </cell>
          <cell r="M871">
            <v>0</v>
          </cell>
          <cell r="N871">
            <v>0</v>
          </cell>
          <cell r="O871">
            <v>0</v>
          </cell>
        </row>
        <row r="873">
          <cell r="A873" t="str">
            <v xml:space="preserve">  COST OF SAFE HARBOR</v>
          </cell>
        </row>
        <row r="875">
          <cell r="A875" t="str">
            <v xml:space="preserve">    Quantity (GWH)</v>
          </cell>
          <cell r="C875">
            <v>31.4</v>
          </cell>
          <cell r="D875">
            <v>32.700000000000003</v>
          </cell>
          <cell r="E875">
            <v>57.5</v>
          </cell>
          <cell r="F875">
            <v>56.9</v>
          </cell>
          <cell r="G875">
            <v>41.8</v>
          </cell>
          <cell r="H875">
            <v>23.5</v>
          </cell>
          <cell r="I875">
            <v>15.6</v>
          </cell>
          <cell r="J875">
            <v>11.2</v>
          </cell>
          <cell r="K875">
            <v>10.3</v>
          </cell>
          <cell r="L875">
            <v>15.8</v>
          </cell>
          <cell r="M875">
            <v>25.4</v>
          </cell>
          <cell r="N875">
            <v>33.200000000000003</v>
          </cell>
          <cell r="O875">
            <v>355.3</v>
          </cell>
        </row>
        <row r="876">
          <cell r="A876" t="str">
            <v xml:space="preserve">    Billing Rate (Mills/KWH)</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A877" t="str">
            <v xml:space="preserve">    Cost ($1000)</v>
          </cell>
          <cell r="C877">
            <v>0</v>
          </cell>
          <cell r="D877">
            <v>0</v>
          </cell>
          <cell r="E877">
            <v>0</v>
          </cell>
          <cell r="F877">
            <v>0</v>
          </cell>
          <cell r="G877">
            <v>0</v>
          </cell>
          <cell r="H877">
            <v>0</v>
          </cell>
          <cell r="I877">
            <v>0</v>
          </cell>
          <cell r="J877">
            <v>0</v>
          </cell>
          <cell r="K877">
            <v>0</v>
          </cell>
          <cell r="L877">
            <v>0</v>
          </cell>
          <cell r="M877">
            <v>0</v>
          </cell>
          <cell r="N877">
            <v>0</v>
          </cell>
          <cell r="O877">
            <v>0</v>
          </cell>
        </row>
        <row r="879">
          <cell r="A879" t="str">
            <v xml:space="preserve">  INTERCHANGE RETAINED FOR LOAD</v>
          </cell>
        </row>
        <row r="881">
          <cell r="A881" t="str">
            <v xml:space="preserve">    Retained Interchange (GWH)</v>
          </cell>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A882" t="str">
            <v xml:space="preserve">    Billing Rate (Mills/KWH)</v>
          </cell>
          <cell r="C882">
            <v>0</v>
          </cell>
          <cell r="D882">
            <v>0</v>
          </cell>
          <cell r="E882">
            <v>0</v>
          </cell>
          <cell r="F882">
            <v>0</v>
          </cell>
          <cell r="G882">
            <v>0</v>
          </cell>
          <cell r="H882">
            <v>0</v>
          </cell>
          <cell r="I882">
            <v>0</v>
          </cell>
          <cell r="J882">
            <v>0</v>
          </cell>
          <cell r="K882">
            <v>0</v>
          </cell>
          <cell r="L882">
            <v>0</v>
          </cell>
          <cell r="M882">
            <v>0</v>
          </cell>
          <cell r="N882">
            <v>0</v>
          </cell>
          <cell r="O882">
            <v>0</v>
          </cell>
        </row>
        <row r="883">
          <cell r="A883" t="str">
            <v xml:space="preserve">    Cost ($1000)</v>
          </cell>
          <cell r="C883">
            <v>0</v>
          </cell>
          <cell r="D883">
            <v>0</v>
          </cell>
          <cell r="E883">
            <v>0</v>
          </cell>
          <cell r="F883">
            <v>0</v>
          </cell>
          <cell r="G883">
            <v>0</v>
          </cell>
          <cell r="H883">
            <v>0</v>
          </cell>
          <cell r="I883">
            <v>0</v>
          </cell>
          <cell r="J883">
            <v>0</v>
          </cell>
          <cell r="K883">
            <v>0</v>
          </cell>
          <cell r="L883">
            <v>0</v>
          </cell>
          <cell r="M883">
            <v>0</v>
          </cell>
          <cell r="N883">
            <v>0</v>
          </cell>
          <cell r="O883">
            <v>0</v>
          </cell>
        </row>
        <row r="885">
          <cell r="A885" t="str">
            <v xml:space="preserve">  OTHER PURCHASES FOR LOAD</v>
          </cell>
        </row>
        <row r="887">
          <cell r="A887" t="str">
            <v xml:space="preserve">    Other Purchases (GWH)</v>
          </cell>
          <cell r="C887">
            <v>2677.4</v>
          </cell>
          <cell r="D887">
            <v>2156.9</v>
          </cell>
          <cell r="E887">
            <v>2825.7</v>
          </cell>
          <cell r="F887">
            <v>2659.8</v>
          </cell>
          <cell r="G887">
            <v>3160.4</v>
          </cell>
          <cell r="H887">
            <v>3948.9</v>
          </cell>
          <cell r="I887">
            <v>4831.7</v>
          </cell>
          <cell r="J887">
            <v>4679.7</v>
          </cell>
          <cell r="K887">
            <v>3348</v>
          </cell>
          <cell r="L887">
            <v>2547.4</v>
          </cell>
          <cell r="M887">
            <v>1966.3</v>
          </cell>
          <cell r="N887">
            <v>2815</v>
          </cell>
          <cell r="O887">
            <v>37617</v>
          </cell>
        </row>
        <row r="888">
          <cell r="A888" t="str">
            <v xml:space="preserve">    Billing Rate (Mills/KWH)</v>
          </cell>
          <cell r="C888">
            <v>30.48</v>
          </cell>
          <cell r="D888">
            <v>30.42</v>
          </cell>
          <cell r="E888">
            <v>26.39</v>
          </cell>
          <cell r="F888">
            <v>25.51</v>
          </cell>
          <cell r="G888">
            <v>28.46</v>
          </cell>
          <cell r="H888">
            <v>40.369999999999997</v>
          </cell>
          <cell r="I888">
            <v>63.94</v>
          </cell>
          <cell r="J888">
            <v>63.86</v>
          </cell>
          <cell r="K888">
            <v>32.409999999999997</v>
          </cell>
          <cell r="L888">
            <v>25.92</v>
          </cell>
          <cell r="M888">
            <v>25.95</v>
          </cell>
          <cell r="N888">
            <v>26.51</v>
          </cell>
          <cell r="O888">
            <v>38.47</v>
          </cell>
        </row>
        <row r="889">
          <cell r="A889" t="str">
            <v xml:space="preserve">    Cost ($1000)</v>
          </cell>
          <cell r="C889">
            <v>81610.716630251016</v>
          </cell>
          <cell r="D889">
            <v>65610.57108425512</v>
          </cell>
          <cell r="E889">
            <v>74565.070185863238</v>
          </cell>
          <cell r="F889">
            <v>67855.519773507651</v>
          </cell>
          <cell r="G889">
            <v>89958.147098652218</v>
          </cell>
          <cell r="H889">
            <v>159406.62244032157</v>
          </cell>
          <cell r="I889">
            <v>308951.61221789679</v>
          </cell>
          <cell r="J889">
            <v>298868.85052939726</v>
          </cell>
          <cell r="K889">
            <v>108524.69422466808</v>
          </cell>
          <cell r="L889">
            <v>66016.368245767633</v>
          </cell>
          <cell r="M889">
            <v>51022.672363820668</v>
          </cell>
          <cell r="N889">
            <v>74628.9593541496</v>
          </cell>
          <cell r="O889">
            <v>1447019.9</v>
          </cell>
        </row>
        <row r="891">
          <cell r="A891" t="str">
            <v xml:space="preserve">  NON-UTILITY GENERATION FOR LOAD</v>
          </cell>
        </row>
        <row r="893">
          <cell r="A893" t="str">
            <v xml:space="preserve">    Quantity (GWH)</v>
          </cell>
          <cell r="C893">
            <v>205.8</v>
          </cell>
          <cell r="D893">
            <v>229.3</v>
          </cell>
          <cell r="E893">
            <v>211.1</v>
          </cell>
          <cell r="F893">
            <v>204.3</v>
          </cell>
          <cell r="G893">
            <v>201.5</v>
          </cell>
          <cell r="H893">
            <v>233.6</v>
          </cell>
          <cell r="I893">
            <v>211.1</v>
          </cell>
          <cell r="J893">
            <v>200.2</v>
          </cell>
          <cell r="K893">
            <v>186.3</v>
          </cell>
          <cell r="L893">
            <v>201.7</v>
          </cell>
          <cell r="M893">
            <v>213.2</v>
          </cell>
          <cell r="N893">
            <v>239.2</v>
          </cell>
          <cell r="O893">
            <v>2537.2999999999993</v>
          </cell>
        </row>
        <row r="894">
          <cell r="A894" t="str">
            <v xml:space="preserve">    Cost Rate (Mills/KWH)</v>
          </cell>
          <cell r="C894">
            <v>65.2</v>
          </cell>
          <cell r="D894">
            <v>65.2</v>
          </cell>
          <cell r="E894">
            <v>65.2</v>
          </cell>
          <cell r="F894">
            <v>65.2</v>
          </cell>
          <cell r="G894">
            <v>65.2</v>
          </cell>
          <cell r="H894">
            <v>65.2</v>
          </cell>
          <cell r="I894">
            <v>65.2</v>
          </cell>
          <cell r="J894">
            <v>65.2</v>
          </cell>
          <cell r="K894">
            <v>65.2</v>
          </cell>
          <cell r="L894">
            <v>65.2</v>
          </cell>
          <cell r="M894">
            <v>65.2</v>
          </cell>
          <cell r="N894">
            <v>65.2</v>
          </cell>
          <cell r="O894">
            <v>65.2</v>
          </cell>
        </row>
        <row r="895">
          <cell r="A895" t="str">
            <v xml:space="preserve">    Cost ($1000)</v>
          </cell>
          <cell r="C895">
            <v>13418.160000000002</v>
          </cell>
          <cell r="D895">
            <v>14950.36</v>
          </cell>
          <cell r="E895">
            <v>13763.72</v>
          </cell>
          <cell r="F895">
            <v>13320.36</v>
          </cell>
          <cell r="G895">
            <v>13137.800000000001</v>
          </cell>
          <cell r="H895">
            <v>15230.720000000001</v>
          </cell>
          <cell r="I895">
            <v>13763.72</v>
          </cell>
          <cell r="J895">
            <v>13053.039999999999</v>
          </cell>
          <cell r="K895">
            <v>12146.760000000002</v>
          </cell>
          <cell r="L895">
            <v>13150.84</v>
          </cell>
          <cell r="M895">
            <v>13900.64</v>
          </cell>
          <cell r="N895">
            <v>15595.84</v>
          </cell>
          <cell r="O895">
            <v>165431.9</v>
          </cell>
        </row>
        <row r="897">
          <cell r="A897" t="str">
            <v xml:space="preserve">  PASNY AND BORDERLINES</v>
          </cell>
        </row>
        <row r="899">
          <cell r="A899" t="str">
            <v xml:space="preserve">    Quantity (GWH)</v>
          </cell>
          <cell r="C899">
            <v>2.5</v>
          </cell>
          <cell r="D899">
            <v>2.5</v>
          </cell>
          <cell r="E899">
            <v>2.5</v>
          </cell>
          <cell r="F899">
            <v>2.5</v>
          </cell>
          <cell r="G899">
            <v>2.5</v>
          </cell>
          <cell r="H899">
            <v>2.5</v>
          </cell>
          <cell r="I899">
            <v>2.5</v>
          </cell>
          <cell r="J899">
            <v>2.5</v>
          </cell>
          <cell r="K899">
            <v>2.5</v>
          </cell>
          <cell r="L899">
            <v>2.5</v>
          </cell>
          <cell r="M899">
            <v>2.5</v>
          </cell>
          <cell r="N899">
            <v>2.5</v>
          </cell>
          <cell r="O899">
            <v>30</v>
          </cell>
        </row>
        <row r="900">
          <cell r="A900" t="str">
            <v xml:space="preserve">    Cost Rate (Mills/KWH)</v>
          </cell>
          <cell r="C900">
            <v>23.36</v>
          </cell>
          <cell r="D900">
            <v>23.36</v>
          </cell>
          <cell r="E900">
            <v>23.36</v>
          </cell>
          <cell r="F900">
            <v>23.36</v>
          </cell>
          <cell r="G900">
            <v>23.36</v>
          </cell>
          <cell r="H900">
            <v>23.36</v>
          </cell>
          <cell r="I900">
            <v>23.36</v>
          </cell>
          <cell r="J900">
            <v>23.36</v>
          </cell>
          <cell r="K900">
            <v>23.36</v>
          </cell>
          <cell r="L900">
            <v>23.36</v>
          </cell>
          <cell r="M900">
            <v>23.36</v>
          </cell>
          <cell r="N900">
            <v>23.36</v>
          </cell>
          <cell r="O900">
            <v>23.36</v>
          </cell>
        </row>
        <row r="901">
          <cell r="A901" t="str">
            <v xml:space="preserve">    Cost ($1000)</v>
          </cell>
          <cell r="C901">
            <v>58.4</v>
          </cell>
          <cell r="D901">
            <v>58.4</v>
          </cell>
          <cell r="E901">
            <v>58.4</v>
          </cell>
          <cell r="F901">
            <v>58.4</v>
          </cell>
          <cell r="G901">
            <v>58.4</v>
          </cell>
          <cell r="H901">
            <v>58.4</v>
          </cell>
          <cell r="I901">
            <v>58.4</v>
          </cell>
          <cell r="J901">
            <v>58.4</v>
          </cell>
          <cell r="K901">
            <v>58.4</v>
          </cell>
          <cell r="L901">
            <v>58.4</v>
          </cell>
          <cell r="M901">
            <v>58.4</v>
          </cell>
          <cell r="N901">
            <v>58.4</v>
          </cell>
          <cell r="O901">
            <v>700.79999999999984</v>
          </cell>
        </row>
        <row r="903">
          <cell r="A903" t="str">
            <v xml:space="preserve">  PP&amp;L SHARE OF EHV CHARGES (Page 14)</v>
          </cell>
          <cell r="C903">
            <v>1666.4582227079802</v>
          </cell>
          <cell r="D903">
            <v>1354.1332687383326</v>
          </cell>
          <cell r="E903">
            <v>1755.4069218740008</v>
          </cell>
          <cell r="F903">
            <v>1655.8754583339992</v>
          </cell>
          <cell r="G903">
            <v>1956.2270125847931</v>
          </cell>
          <cell r="H903">
            <v>2429.3204036500192</v>
          </cell>
          <cell r="I903">
            <v>2959.0158520921464</v>
          </cell>
          <cell r="J903">
            <v>2867.8231189440116</v>
          </cell>
          <cell r="K903">
            <v>2068.8050596554363</v>
          </cell>
          <cell r="L903">
            <v>1588.448347539588</v>
          </cell>
          <cell r="M903">
            <v>1239.7830332126398</v>
          </cell>
          <cell r="N903">
            <v>1762.4427017643839</v>
          </cell>
          <cell r="O903">
            <v>23303.600000000002</v>
          </cell>
        </row>
        <row r="905">
          <cell r="A905" t="str">
            <v xml:space="preserve">  TOTAL COST TO SUPPLY SYSTEM OUTPUT (INC UGI)</v>
          </cell>
        </row>
        <row r="906">
          <cell r="A906" t="str">
            <v xml:space="preserve">    Total To Supply System Output</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row>
        <row r="907">
          <cell r="A907" t="str">
            <v xml:space="preserve">    System Output (inc UGI)</v>
          </cell>
          <cell r="C907">
            <v>2586.6</v>
          </cell>
          <cell r="D907">
            <v>2420.5</v>
          </cell>
          <cell r="E907">
            <v>2399.1999999999998</v>
          </cell>
          <cell r="F907">
            <v>2041.8</v>
          </cell>
          <cell r="G907">
            <v>1995.8</v>
          </cell>
          <cell r="H907">
            <v>2081.1</v>
          </cell>
          <cell r="I907">
            <v>2331.8000000000002</v>
          </cell>
          <cell r="J907">
            <v>2287.6</v>
          </cell>
          <cell r="K907">
            <v>2014.4</v>
          </cell>
          <cell r="L907">
            <v>2110.1</v>
          </cell>
          <cell r="M907">
            <v>2208.6</v>
          </cell>
          <cell r="N907">
            <v>2602.1</v>
          </cell>
          <cell r="O907">
            <v>27080</v>
          </cell>
        </row>
        <row r="908">
          <cell r="A908" t="str">
            <v xml:space="preserve">    Cost Rate (Mills/KWH)</v>
          </cell>
          <cell r="C908">
            <v>14.46</v>
          </cell>
          <cell r="D908">
            <v>15.26</v>
          </cell>
          <cell r="E908">
            <v>15.32</v>
          </cell>
          <cell r="F908">
            <v>16.12</v>
          </cell>
          <cell r="G908">
            <v>15.41</v>
          </cell>
          <cell r="H908">
            <v>15.8</v>
          </cell>
          <cell r="I908">
            <v>15.55</v>
          </cell>
          <cell r="J908">
            <v>14.84</v>
          </cell>
          <cell r="K908">
            <v>13.87</v>
          </cell>
          <cell r="L908">
            <v>12.85</v>
          </cell>
          <cell r="M908">
            <v>13.35</v>
          </cell>
          <cell r="N908">
            <v>14</v>
          </cell>
          <cell r="O908">
            <v>14.73</v>
          </cell>
        </row>
        <row r="909">
          <cell r="A909" t="str">
            <v xml:space="preserve">    Cost ($1000)</v>
          </cell>
          <cell r="C909">
            <v>37413.236370958999</v>
          </cell>
          <cell r="D909">
            <v>36939.086065993448</v>
          </cell>
          <cell r="E909">
            <v>36752.60756073724</v>
          </cell>
          <cell r="F909">
            <v>32905.549747841636</v>
          </cell>
          <cell r="G909">
            <v>30749.337183237018</v>
          </cell>
          <cell r="H909">
            <v>32874.148759971577</v>
          </cell>
          <cell r="I909">
            <v>36250.708350988891</v>
          </cell>
          <cell r="J909">
            <v>33958.520197341219</v>
          </cell>
          <cell r="K909">
            <v>27931.00392832352</v>
          </cell>
          <cell r="L909">
            <v>27111.776745307216</v>
          </cell>
          <cell r="M909">
            <v>29479.08092103331</v>
          </cell>
          <cell r="N909">
            <v>36426.220655913989</v>
          </cell>
          <cell r="O909">
            <v>398791.1</v>
          </cell>
        </row>
        <row r="911">
          <cell r="A911" t="str">
            <v>COST FOR PPUC CUST. ($1000)</v>
          </cell>
          <cell r="B911">
            <v>1</v>
          </cell>
          <cell r="C911">
            <v>37413.199999999997</v>
          </cell>
          <cell r="D911">
            <v>36939.1</v>
          </cell>
          <cell r="E911">
            <v>36752.6</v>
          </cell>
          <cell r="F911">
            <v>32905.5</v>
          </cell>
          <cell r="G911">
            <v>30749.3</v>
          </cell>
          <cell r="H911">
            <v>32874.1</v>
          </cell>
          <cell r="I911">
            <v>36250.699999999997</v>
          </cell>
          <cell r="J911">
            <v>33958.5</v>
          </cell>
          <cell r="K911">
            <v>27931</v>
          </cell>
          <cell r="L911">
            <v>27111.8</v>
          </cell>
          <cell r="M911">
            <v>29479.1</v>
          </cell>
          <cell r="N911">
            <v>36426.199999999997</v>
          </cell>
          <cell r="O911">
            <v>398791.1</v>
          </cell>
        </row>
        <row r="912">
          <cell r="A912" t="str">
            <v xml:space="preserve">    ECR Cost Check ($1000)</v>
          </cell>
          <cell r="C912">
            <v>39765.399999999994</v>
          </cell>
          <cell r="D912">
            <v>39096.100000000006</v>
          </cell>
          <cell r="E912">
            <v>38515.699999999997</v>
          </cell>
          <cell r="F912">
            <v>33632</v>
          </cell>
          <cell r="G912">
            <v>34178.800000000003</v>
          </cell>
          <cell r="H912">
            <v>39221.800000000003</v>
          </cell>
          <cell r="I912">
            <v>43317.299999999996</v>
          </cell>
          <cell r="J912">
            <v>40972.799999999996</v>
          </cell>
          <cell r="K912">
            <v>32682.799999999999</v>
          </cell>
          <cell r="L912">
            <v>28706.3</v>
          </cell>
          <cell r="M912">
            <v>31063.600000000002</v>
          </cell>
          <cell r="N912">
            <v>38617.1</v>
          </cell>
          <cell r="O912">
            <v>439769.7</v>
          </cell>
        </row>
        <row r="915">
          <cell r="F915" t="str">
            <v xml:space="preserve">                                SURPLUS ENERGY BY GENERATING UNIT</v>
          </cell>
        </row>
        <row r="916">
          <cell r="F916" t="str">
            <v xml:space="preserve">                               FOR THE TYPICAL WEEK IN EACH MONTH</v>
          </cell>
          <cell r="L916" t="str">
            <v>CASE:2001 FORECAST</v>
          </cell>
          <cell r="P916" t="str">
            <v>17</v>
          </cell>
        </row>
        <row r="917">
          <cell r="L917">
            <v>36851</v>
          </cell>
        </row>
        <row r="918">
          <cell r="F918" t="str">
            <v xml:space="preserve">         (MILLIONS OF KWH)</v>
          </cell>
        </row>
        <row r="919">
          <cell r="A919" t="str">
            <v xml:space="preserve">                                 </v>
          </cell>
        </row>
        <row r="920">
          <cell r="A920" t="str">
            <v xml:space="preserve">                                    </v>
          </cell>
          <cell r="C920" t="str">
            <v>JANUARY</v>
          </cell>
          <cell r="D920" t="str">
            <v>FEBRUARY</v>
          </cell>
          <cell r="E920" t="str">
            <v>MARCH</v>
          </cell>
          <cell r="F920" t="str">
            <v>APRIL</v>
          </cell>
          <cell r="G920" t="str">
            <v>MAY</v>
          </cell>
          <cell r="H920" t="str">
            <v>JUNE</v>
          </cell>
          <cell r="I920" t="str">
            <v>JULY</v>
          </cell>
          <cell r="J920" t="str">
            <v>AUGUST</v>
          </cell>
          <cell r="K920" t="str">
            <v>SEPTEMBER</v>
          </cell>
          <cell r="L920" t="str">
            <v>OCTOBER</v>
          </cell>
          <cell r="M920" t="str">
            <v>NOVEMBER</v>
          </cell>
          <cell r="N920" t="str">
            <v>DECEMBER</v>
          </cell>
          <cell r="O920" t="str">
            <v>TOTAL</v>
          </cell>
        </row>
        <row r="922">
          <cell r="A922" t="str">
            <v xml:space="preserve">    Brunner Is. #1</v>
          </cell>
          <cell r="C922">
            <v>9.3000000000000007</v>
          </cell>
          <cell r="D922">
            <v>3.9</v>
          </cell>
          <cell r="E922">
            <v>8.6</v>
          </cell>
          <cell r="F922">
            <v>6</v>
          </cell>
          <cell r="G922">
            <v>14.4</v>
          </cell>
          <cell r="H922">
            <v>12</v>
          </cell>
          <cell r="I922">
            <v>9.1</v>
          </cell>
          <cell r="J922">
            <v>8.6</v>
          </cell>
          <cell r="K922">
            <v>9.1</v>
          </cell>
          <cell r="L922">
            <v>5.2</v>
          </cell>
          <cell r="M922">
            <v>9.6999999999999993</v>
          </cell>
          <cell r="N922">
            <v>11</v>
          </cell>
          <cell r="O922">
            <v>107</v>
          </cell>
        </row>
        <row r="923">
          <cell r="A923" t="str">
            <v xml:space="preserve">    Brunner Is. #2</v>
          </cell>
          <cell r="C923">
            <v>10.1</v>
          </cell>
          <cell r="D923">
            <v>4.3</v>
          </cell>
          <cell r="E923">
            <v>9.6</v>
          </cell>
          <cell r="F923">
            <v>6.9</v>
          </cell>
          <cell r="G923">
            <v>16.899999999999999</v>
          </cell>
          <cell r="H923">
            <v>14.3</v>
          </cell>
          <cell r="I923">
            <v>10.7</v>
          </cell>
          <cell r="J923">
            <v>9.9</v>
          </cell>
          <cell r="K923">
            <v>3.4</v>
          </cell>
          <cell r="L923">
            <v>1</v>
          </cell>
          <cell r="M923">
            <v>14.7</v>
          </cell>
          <cell r="N923">
            <v>11</v>
          </cell>
          <cell r="O923">
            <v>113</v>
          </cell>
        </row>
        <row r="924">
          <cell r="A924" t="str">
            <v xml:space="preserve">    Brunner Is. #3</v>
          </cell>
          <cell r="C924">
            <v>13.2</v>
          </cell>
          <cell r="D924">
            <v>5.5</v>
          </cell>
          <cell r="E924">
            <v>12.1</v>
          </cell>
          <cell r="F924">
            <v>8.5</v>
          </cell>
          <cell r="G924">
            <v>36</v>
          </cell>
          <cell r="H924">
            <v>31.8</v>
          </cell>
          <cell r="I924">
            <v>24.1</v>
          </cell>
          <cell r="J924">
            <v>21</v>
          </cell>
          <cell r="K924">
            <v>22.2</v>
          </cell>
          <cell r="L924">
            <v>6</v>
          </cell>
          <cell r="M924">
            <v>19.2</v>
          </cell>
          <cell r="N924">
            <v>15.4</v>
          </cell>
          <cell r="O924">
            <v>215</v>
          </cell>
        </row>
        <row r="925">
          <cell r="C925" t="str">
            <v xml:space="preserve"> --------</v>
          </cell>
          <cell r="D925" t="str">
            <v xml:space="preserve"> --------</v>
          </cell>
          <cell r="E925" t="str">
            <v xml:space="preserve"> --------</v>
          </cell>
          <cell r="F925" t="str">
            <v xml:space="preserve"> --------</v>
          </cell>
          <cell r="G925" t="str">
            <v xml:space="preserve"> --------</v>
          </cell>
          <cell r="H925" t="str">
            <v xml:space="preserve"> --------</v>
          </cell>
          <cell r="I925" t="str">
            <v xml:space="preserve"> --------</v>
          </cell>
          <cell r="J925" t="str">
            <v xml:space="preserve"> --------</v>
          </cell>
          <cell r="K925" t="str">
            <v xml:space="preserve"> --------</v>
          </cell>
          <cell r="L925" t="str">
            <v xml:space="preserve"> --------</v>
          </cell>
          <cell r="M925" t="str">
            <v xml:space="preserve"> --------</v>
          </cell>
          <cell r="N925" t="str">
            <v xml:space="preserve"> --------</v>
          </cell>
          <cell r="O925" t="str">
            <v xml:space="preserve"> --------</v>
          </cell>
        </row>
        <row r="926">
          <cell r="A926" t="str">
            <v xml:space="preserve">        TOTAL</v>
          </cell>
          <cell r="C926">
            <v>32.599999999999994</v>
          </cell>
          <cell r="D926">
            <v>13.7</v>
          </cell>
          <cell r="E926">
            <v>30.299999999999997</v>
          </cell>
          <cell r="F926">
            <v>21.4</v>
          </cell>
          <cell r="G926">
            <v>67.3</v>
          </cell>
          <cell r="H926">
            <v>58.1</v>
          </cell>
          <cell r="I926">
            <v>43.9</v>
          </cell>
          <cell r="J926">
            <v>39.5</v>
          </cell>
          <cell r="K926">
            <v>34.700000000000003</v>
          </cell>
          <cell r="L926">
            <v>12.2</v>
          </cell>
          <cell r="M926">
            <v>43.599999999999994</v>
          </cell>
          <cell r="N926">
            <v>37.4</v>
          </cell>
          <cell r="O926">
            <v>435</v>
          </cell>
        </row>
        <row r="928">
          <cell r="A928" t="str">
            <v xml:space="preserve">    Martins Creek #1</v>
          </cell>
          <cell r="C928">
            <v>0.55042999999999997</v>
          </cell>
          <cell r="D928">
            <v>2.4</v>
          </cell>
          <cell r="E928">
            <v>7.5</v>
          </cell>
          <cell r="F928">
            <v>8.3000000000000007</v>
          </cell>
          <cell r="G928">
            <v>15.2</v>
          </cell>
          <cell r="H928">
            <v>10.1</v>
          </cell>
          <cell r="I928">
            <v>10</v>
          </cell>
          <cell r="J928">
            <v>5.5</v>
          </cell>
          <cell r="K928">
            <v>2.6</v>
          </cell>
          <cell r="L928">
            <v>4.0999999999999996</v>
          </cell>
          <cell r="M928">
            <v>11.8</v>
          </cell>
          <cell r="N928">
            <v>8.1</v>
          </cell>
          <cell r="O928">
            <v>86</v>
          </cell>
        </row>
        <row r="929">
          <cell r="A929" t="str">
            <v xml:space="preserve">    Martins Creek #2</v>
          </cell>
          <cell r="C929">
            <v>6.9</v>
          </cell>
          <cell r="D929">
            <v>2.2000000000000002</v>
          </cell>
          <cell r="E929">
            <v>6.5</v>
          </cell>
          <cell r="F929">
            <v>7.5</v>
          </cell>
          <cell r="G929">
            <v>13.9</v>
          </cell>
          <cell r="H929">
            <v>9.3000000000000007</v>
          </cell>
          <cell r="I929">
            <v>9.3000000000000007</v>
          </cell>
          <cell r="J929">
            <v>5.5</v>
          </cell>
          <cell r="K929">
            <v>7.1</v>
          </cell>
          <cell r="L929">
            <v>4.3</v>
          </cell>
          <cell r="M929">
            <v>10.7</v>
          </cell>
          <cell r="N929">
            <v>7.2</v>
          </cell>
          <cell r="O929">
            <v>90</v>
          </cell>
        </row>
        <row r="930">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cell r="J930" t="str">
            <v xml:space="preserve"> --------</v>
          </cell>
          <cell r="K930" t="str">
            <v xml:space="preserve"> --------</v>
          </cell>
          <cell r="L930" t="str">
            <v xml:space="preserve"> --------</v>
          </cell>
          <cell r="M930" t="str">
            <v xml:space="preserve"> --------</v>
          </cell>
          <cell r="N930" t="str">
            <v xml:space="preserve"> --------</v>
          </cell>
          <cell r="O930" t="str">
            <v xml:space="preserve"> --------</v>
          </cell>
        </row>
        <row r="931">
          <cell r="A931" t="str">
            <v xml:space="preserve">        TOTAL</v>
          </cell>
          <cell r="C931">
            <v>7.5</v>
          </cell>
          <cell r="D931">
            <v>4.5999999999999996</v>
          </cell>
          <cell r="E931">
            <v>14</v>
          </cell>
          <cell r="F931">
            <v>15.8</v>
          </cell>
          <cell r="G931">
            <v>29.1</v>
          </cell>
          <cell r="H931">
            <v>19.399999999999999</v>
          </cell>
          <cell r="I931">
            <v>19.3</v>
          </cell>
          <cell r="J931">
            <v>11</v>
          </cell>
          <cell r="K931">
            <v>9.6999999999999993</v>
          </cell>
          <cell r="L931">
            <v>8.3999999999999986</v>
          </cell>
          <cell r="M931">
            <v>22.5</v>
          </cell>
          <cell r="N931">
            <v>15.3</v>
          </cell>
          <cell r="O931">
            <v>177</v>
          </cell>
        </row>
        <row r="933">
          <cell r="A933" t="str">
            <v xml:space="preserve">    Sunbury #1-2</v>
          </cell>
          <cell r="C933">
            <v>0</v>
          </cell>
          <cell r="D933">
            <v>0</v>
          </cell>
          <cell r="E933">
            <v>0</v>
          </cell>
          <cell r="F933">
            <v>0</v>
          </cell>
          <cell r="G933">
            <v>0</v>
          </cell>
          <cell r="H933">
            <v>0</v>
          </cell>
          <cell r="I933">
            <v>0</v>
          </cell>
          <cell r="J933">
            <v>0</v>
          </cell>
          <cell r="K933">
            <v>0</v>
          </cell>
          <cell r="L933">
            <v>0</v>
          </cell>
          <cell r="M933">
            <v>0</v>
          </cell>
          <cell r="N933">
            <v>0</v>
          </cell>
          <cell r="O933">
            <v>0</v>
          </cell>
        </row>
        <row r="934">
          <cell r="A934" t="str">
            <v xml:space="preserve">    Sunbury #3</v>
          </cell>
          <cell r="C934">
            <v>0</v>
          </cell>
          <cell r="D934">
            <v>0</v>
          </cell>
          <cell r="E934">
            <v>0</v>
          </cell>
          <cell r="F934">
            <v>0</v>
          </cell>
          <cell r="G934">
            <v>0</v>
          </cell>
          <cell r="H934">
            <v>0</v>
          </cell>
          <cell r="I934">
            <v>0</v>
          </cell>
          <cell r="J934">
            <v>0</v>
          </cell>
          <cell r="K934">
            <v>0</v>
          </cell>
          <cell r="L934">
            <v>0</v>
          </cell>
          <cell r="M934">
            <v>0</v>
          </cell>
          <cell r="N934">
            <v>0</v>
          </cell>
          <cell r="O934">
            <v>0</v>
          </cell>
        </row>
        <row r="935">
          <cell r="A935" t="str">
            <v xml:space="preserve">    Sunbury #4</v>
          </cell>
          <cell r="C935">
            <v>0</v>
          </cell>
          <cell r="D935">
            <v>0</v>
          </cell>
          <cell r="E935">
            <v>0</v>
          </cell>
          <cell r="F935">
            <v>0</v>
          </cell>
          <cell r="G935">
            <v>0</v>
          </cell>
          <cell r="H935">
            <v>0</v>
          </cell>
          <cell r="I935">
            <v>0</v>
          </cell>
          <cell r="J935">
            <v>0</v>
          </cell>
          <cell r="K935">
            <v>0</v>
          </cell>
          <cell r="L935">
            <v>0</v>
          </cell>
          <cell r="M935">
            <v>0</v>
          </cell>
          <cell r="N935">
            <v>0</v>
          </cell>
          <cell r="O935">
            <v>0</v>
          </cell>
        </row>
        <row r="936">
          <cell r="C936" t="str">
            <v xml:space="preserve"> --------</v>
          </cell>
          <cell r="D936" t="str">
            <v xml:space="preserve"> --------</v>
          </cell>
          <cell r="E936" t="str">
            <v xml:space="preserve"> --------</v>
          </cell>
          <cell r="F936" t="str">
            <v xml:space="preserve"> --------</v>
          </cell>
          <cell r="G936" t="str">
            <v xml:space="preserve"> --------</v>
          </cell>
          <cell r="H936" t="str">
            <v xml:space="preserve"> --------</v>
          </cell>
          <cell r="I936" t="str">
            <v xml:space="preserve"> --------</v>
          </cell>
          <cell r="J936" t="str">
            <v xml:space="preserve"> --------</v>
          </cell>
          <cell r="K936" t="str">
            <v xml:space="preserve"> --------</v>
          </cell>
          <cell r="L936" t="str">
            <v xml:space="preserve"> --------</v>
          </cell>
          <cell r="M936" t="str">
            <v xml:space="preserve"> --------</v>
          </cell>
          <cell r="N936" t="str">
            <v xml:space="preserve"> --------</v>
          </cell>
          <cell r="O936" t="str">
            <v xml:space="preserve"> --------</v>
          </cell>
        </row>
        <row r="937">
          <cell r="A937" t="str">
            <v xml:space="preserve">        TOTAL</v>
          </cell>
          <cell r="C937">
            <v>0</v>
          </cell>
          <cell r="D937">
            <v>0</v>
          </cell>
          <cell r="E937">
            <v>0</v>
          </cell>
          <cell r="F937">
            <v>0</v>
          </cell>
          <cell r="G937">
            <v>0</v>
          </cell>
          <cell r="H937">
            <v>0</v>
          </cell>
          <cell r="I937">
            <v>0</v>
          </cell>
          <cell r="J937">
            <v>0</v>
          </cell>
          <cell r="K937">
            <v>0</v>
          </cell>
          <cell r="L937">
            <v>0</v>
          </cell>
          <cell r="M937">
            <v>0</v>
          </cell>
          <cell r="N937">
            <v>0</v>
          </cell>
          <cell r="O937">
            <v>0</v>
          </cell>
        </row>
        <row r="939">
          <cell r="A939" t="str">
            <v xml:space="preserve">    Holtwood #17</v>
          </cell>
          <cell r="C939">
            <v>0</v>
          </cell>
          <cell r="D939">
            <v>0</v>
          </cell>
          <cell r="E939">
            <v>0</v>
          </cell>
          <cell r="F939">
            <v>0</v>
          </cell>
          <cell r="G939">
            <v>0</v>
          </cell>
          <cell r="H939">
            <v>0</v>
          </cell>
          <cell r="I939">
            <v>0</v>
          </cell>
          <cell r="J939">
            <v>0</v>
          </cell>
          <cell r="K939">
            <v>0</v>
          </cell>
          <cell r="L939">
            <v>0</v>
          </cell>
          <cell r="M939">
            <v>0</v>
          </cell>
          <cell r="N939">
            <v>0</v>
          </cell>
          <cell r="O939">
            <v>0</v>
          </cell>
        </row>
        <row r="941">
          <cell r="A941" t="str">
            <v xml:space="preserve">    Keystone #1 (PL Share)</v>
          </cell>
          <cell r="C941">
            <v>0</v>
          </cell>
          <cell r="D941">
            <v>0</v>
          </cell>
          <cell r="E941">
            <v>0</v>
          </cell>
          <cell r="F941">
            <v>0</v>
          </cell>
          <cell r="G941">
            <v>0</v>
          </cell>
          <cell r="H941">
            <v>0</v>
          </cell>
          <cell r="I941">
            <v>0</v>
          </cell>
          <cell r="J941">
            <v>0</v>
          </cell>
          <cell r="K941">
            <v>0</v>
          </cell>
          <cell r="L941">
            <v>0</v>
          </cell>
          <cell r="M941">
            <v>0</v>
          </cell>
          <cell r="N941">
            <v>0</v>
          </cell>
          <cell r="O941">
            <v>0</v>
          </cell>
        </row>
        <row r="942">
          <cell r="A942" t="str">
            <v xml:space="preserve">    Keystone #2 (PL Share)</v>
          </cell>
          <cell r="C942">
            <v>0</v>
          </cell>
          <cell r="D942">
            <v>0</v>
          </cell>
          <cell r="E942">
            <v>0</v>
          </cell>
          <cell r="F942">
            <v>0</v>
          </cell>
          <cell r="G942">
            <v>0</v>
          </cell>
          <cell r="H942">
            <v>0</v>
          </cell>
          <cell r="I942">
            <v>0</v>
          </cell>
          <cell r="J942">
            <v>0</v>
          </cell>
          <cell r="K942">
            <v>0</v>
          </cell>
          <cell r="L942">
            <v>0</v>
          </cell>
          <cell r="M942">
            <v>0</v>
          </cell>
          <cell r="N942">
            <v>0</v>
          </cell>
          <cell r="O942">
            <v>0</v>
          </cell>
        </row>
        <row r="943">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cell r="J943" t="str">
            <v xml:space="preserve"> --------</v>
          </cell>
          <cell r="K943" t="str">
            <v xml:space="preserve"> --------</v>
          </cell>
          <cell r="L943" t="str">
            <v xml:space="preserve"> --------</v>
          </cell>
          <cell r="M943" t="str">
            <v xml:space="preserve"> --------</v>
          </cell>
          <cell r="N943" t="str">
            <v xml:space="preserve"> --------</v>
          </cell>
          <cell r="O943" t="str">
            <v xml:space="preserve"> --------</v>
          </cell>
        </row>
        <row r="944">
          <cell r="A944" t="str">
            <v xml:space="preserve">        TOTAL</v>
          </cell>
          <cell r="C944">
            <v>0</v>
          </cell>
          <cell r="D944">
            <v>0</v>
          </cell>
          <cell r="E944">
            <v>0</v>
          </cell>
          <cell r="F944">
            <v>0</v>
          </cell>
          <cell r="G944">
            <v>0</v>
          </cell>
          <cell r="H944">
            <v>0</v>
          </cell>
          <cell r="I944">
            <v>0</v>
          </cell>
          <cell r="J944">
            <v>0</v>
          </cell>
          <cell r="K944">
            <v>0</v>
          </cell>
          <cell r="L944">
            <v>0</v>
          </cell>
          <cell r="M944">
            <v>0</v>
          </cell>
          <cell r="N944">
            <v>0</v>
          </cell>
          <cell r="O944">
            <v>0</v>
          </cell>
        </row>
        <row r="946">
          <cell r="A946" t="str">
            <v xml:space="preserve">    Conemaugh #1 (PL Share)</v>
          </cell>
          <cell r="C946">
            <v>0</v>
          </cell>
          <cell r="D946">
            <v>0</v>
          </cell>
          <cell r="E946">
            <v>0</v>
          </cell>
          <cell r="F946">
            <v>0</v>
          </cell>
          <cell r="G946">
            <v>0</v>
          </cell>
          <cell r="H946">
            <v>0</v>
          </cell>
          <cell r="I946">
            <v>0</v>
          </cell>
          <cell r="J946">
            <v>0</v>
          </cell>
          <cell r="K946">
            <v>0</v>
          </cell>
          <cell r="L946">
            <v>0</v>
          </cell>
          <cell r="M946">
            <v>0</v>
          </cell>
          <cell r="N946">
            <v>0</v>
          </cell>
          <cell r="O946">
            <v>0</v>
          </cell>
        </row>
        <row r="947">
          <cell r="A947" t="str">
            <v xml:space="preserve">    Conemaugh #2 (PL Share)</v>
          </cell>
          <cell r="C947">
            <v>0</v>
          </cell>
          <cell r="D947">
            <v>0</v>
          </cell>
          <cell r="E947">
            <v>0</v>
          </cell>
          <cell r="F947">
            <v>0</v>
          </cell>
          <cell r="G947">
            <v>0</v>
          </cell>
          <cell r="H947">
            <v>0</v>
          </cell>
          <cell r="I947">
            <v>0</v>
          </cell>
          <cell r="J947">
            <v>0</v>
          </cell>
          <cell r="K947">
            <v>0</v>
          </cell>
          <cell r="L947">
            <v>0</v>
          </cell>
          <cell r="M947">
            <v>0</v>
          </cell>
          <cell r="N947">
            <v>0</v>
          </cell>
          <cell r="O947">
            <v>0</v>
          </cell>
        </row>
        <row r="948">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cell r="J948" t="str">
            <v xml:space="preserve"> --------</v>
          </cell>
          <cell r="K948" t="str">
            <v xml:space="preserve"> --------</v>
          </cell>
          <cell r="L948" t="str">
            <v xml:space="preserve"> --------</v>
          </cell>
          <cell r="M948" t="str">
            <v xml:space="preserve"> --------</v>
          </cell>
          <cell r="N948" t="str">
            <v xml:space="preserve"> --------</v>
          </cell>
          <cell r="O948" t="str">
            <v xml:space="preserve"> --------</v>
          </cell>
        </row>
        <row r="949">
          <cell r="A949" t="str">
            <v xml:space="preserve">        TOTAL</v>
          </cell>
          <cell r="C949">
            <v>0</v>
          </cell>
          <cell r="D949">
            <v>0</v>
          </cell>
          <cell r="E949">
            <v>0</v>
          </cell>
          <cell r="F949">
            <v>0</v>
          </cell>
          <cell r="G949">
            <v>0</v>
          </cell>
          <cell r="H949">
            <v>0</v>
          </cell>
          <cell r="I949">
            <v>0</v>
          </cell>
          <cell r="J949">
            <v>0</v>
          </cell>
          <cell r="K949">
            <v>0</v>
          </cell>
          <cell r="L949">
            <v>0</v>
          </cell>
          <cell r="M949">
            <v>0</v>
          </cell>
          <cell r="N949">
            <v>0</v>
          </cell>
          <cell r="O949">
            <v>0</v>
          </cell>
        </row>
        <row r="951">
          <cell r="A951" t="str">
            <v xml:space="preserve">    Montour #1</v>
          </cell>
          <cell r="C951">
            <v>11.1</v>
          </cell>
          <cell r="D951">
            <v>4.0999999999999996</v>
          </cell>
          <cell r="E951">
            <v>9.9</v>
          </cell>
          <cell r="F951">
            <v>4.7</v>
          </cell>
          <cell r="G951">
            <v>0</v>
          </cell>
          <cell r="H951">
            <v>19.8</v>
          </cell>
          <cell r="I951">
            <v>17.399999999999999</v>
          </cell>
          <cell r="J951">
            <v>16.3</v>
          </cell>
          <cell r="K951">
            <v>17.100000000000001</v>
          </cell>
          <cell r="L951">
            <v>5.7</v>
          </cell>
          <cell r="M951">
            <v>15.2</v>
          </cell>
          <cell r="N951">
            <v>14</v>
          </cell>
          <cell r="O951">
            <v>135</v>
          </cell>
        </row>
        <row r="952">
          <cell r="A952" t="str">
            <v xml:space="preserve">    Montour #2</v>
          </cell>
          <cell r="C952">
            <v>12.7</v>
          </cell>
          <cell r="D952">
            <v>5.2</v>
          </cell>
          <cell r="E952">
            <v>8.4</v>
          </cell>
          <cell r="F952">
            <v>10.7</v>
          </cell>
          <cell r="G952">
            <v>21.7</v>
          </cell>
          <cell r="H952">
            <v>18.600000000000001</v>
          </cell>
          <cell r="I952">
            <v>14.4</v>
          </cell>
          <cell r="J952">
            <v>13.5</v>
          </cell>
          <cell r="K952">
            <v>14.4</v>
          </cell>
          <cell r="L952">
            <v>5.0999999999999996</v>
          </cell>
          <cell r="M952">
            <v>20.5</v>
          </cell>
          <cell r="N952">
            <v>15</v>
          </cell>
          <cell r="O952">
            <v>160</v>
          </cell>
        </row>
        <row r="953">
          <cell r="C953" t="str">
            <v xml:space="preserve"> --------</v>
          </cell>
          <cell r="D953" t="str">
            <v xml:space="preserve"> --------</v>
          </cell>
          <cell r="E953" t="str">
            <v xml:space="preserve"> --------</v>
          </cell>
          <cell r="F953" t="str">
            <v xml:space="preserve"> --------</v>
          </cell>
          <cell r="G953" t="str">
            <v xml:space="preserve"> --------</v>
          </cell>
          <cell r="H953" t="str">
            <v xml:space="preserve"> --------</v>
          </cell>
          <cell r="I953" t="str">
            <v xml:space="preserve"> --------</v>
          </cell>
          <cell r="J953" t="str">
            <v xml:space="preserve"> --------</v>
          </cell>
          <cell r="K953" t="str">
            <v xml:space="preserve"> --------</v>
          </cell>
          <cell r="L953" t="str">
            <v xml:space="preserve"> --------</v>
          </cell>
          <cell r="M953" t="str">
            <v xml:space="preserve"> --------</v>
          </cell>
          <cell r="N953" t="str">
            <v xml:space="preserve"> --------</v>
          </cell>
          <cell r="O953" t="str">
            <v xml:space="preserve"> --------</v>
          </cell>
        </row>
        <row r="954">
          <cell r="A954" t="str">
            <v xml:space="preserve">        TOTAL</v>
          </cell>
          <cell r="C954">
            <v>23.799999999999997</v>
          </cell>
          <cell r="D954">
            <v>9.3000000000000007</v>
          </cell>
          <cell r="E954">
            <v>18.3</v>
          </cell>
          <cell r="F954">
            <v>15.399999999999999</v>
          </cell>
          <cell r="G954">
            <v>21.7</v>
          </cell>
          <cell r="H954">
            <v>38.400000000000006</v>
          </cell>
          <cell r="I954">
            <v>31.799999999999997</v>
          </cell>
          <cell r="J954">
            <v>29.8</v>
          </cell>
          <cell r="K954">
            <v>31.5</v>
          </cell>
          <cell r="L954">
            <v>10.8</v>
          </cell>
          <cell r="M954">
            <v>35.700000000000003</v>
          </cell>
          <cell r="N954">
            <v>29</v>
          </cell>
          <cell r="O954">
            <v>296</v>
          </cell>
        </row>
        <row r="955">
          <cell r="C955" t="str">
            <v xml:space="preserve"> =========</v>
          </cell>
          <cell r="D955" t="str">
            <v xml:space="preserve"> =========</v>
          </cell>
          <cell r="E955" t="str">
            <v xml:space="preserve"> =========</v>
          </cell>
          <cell r="F955" t="str">
            <v xml:space="preserve"> =========</v>
          </cell>
          <cell r="G955" t="str">
            <v xml:space="preserve"> =========</v>
          </cell>
          <cell r="H955" t="str">
            <v xml:space="preserve"> =========</v>
          </cell>
          <cell r="I955" t="str">
            <v xml:space="preserve"> =========</v>
          </cell>
          <cell r="J955" t="str">
            <v xml:space="preserve"> =========</v>
          </cell>
          <cell r="K955" t="str">
            <v xml:space="preserve"> =========</v>
          </cell>
          <cell r="L955" t="str">
            <v xml:space="preserve"> =========</v>
          </cell>
          <cell r="M955" t="str">
            <v xml:space="preserve"> =========</v>
          </cell>
          <cell r="N955" t="str">
            <v xml:space="preserve"> =========</v>
          </cell>
          <cell r="O955" t="str">
            <v xml:space="preserve"> =========</v>
          </cell>
        </row>
        <row r="956">
          <cell r="A956" t="str">
            <v xml:space="preserve"> TOTAL SURPLUS ENERGY</v>
          </cell>
          <cell r="C956">
            <v>63.900000000000006</v>
          </cell>
          <cell r="D956">
            <v>27.599999999999998</v>
          </cell>
          <cell r="E956">
            <v>62.599999999999994</v>
          </cell>
          <cell r="F956">
            <v>52.6</v>
          </cell>
          <cell r="G956">
            <v>118.10000000000001</v>
          </cell>
          <cell r="H956">
            <v>115.9</v>
          </cell>
          <cell r="I956">
            <v>95</v>
          </cell>
          <cell r="J956">
            <v>80.3</v>
          </cell>
          <cell r="K956">
            <v>75.900000000000006</v>
          </cell>
          <cell r="L956">
            <v>31.400000000000002</v>
          </cell>
          <cell r="M956">
            <v>101.8</v>
          </cell>
          <cell r="N956">
            <v>81.7</v>
          </cell>
          <cell r="O956">
            <v>907</v>
          </cell>
        </row>
        <row r="962">
          <cell r="F962" t="str">
            <v xml:space="preserve">                  SHORT-TERM PURCHASES FROM OTHER UTILITIES</v>
          </cell>
          <cell r="L962" t="str">
            <v>CASE:2001 FORECAST</v>
          </cell>
          <cell r="P962" t="str">
            <v>18</v>
          </cell>
        </row>
        <row r="963">
          <cell r="C963" t="str">
            <v xml:space="preserve">                  </v>
          </cell>
          <cell r="L963">
            <v>36851</v>
          </cell>
        </row>
        <row r="965">
          <cell r="C965" t="str">
            <v>JANUARY</v>
          </cell>
          <cell r="D965" t="str">
            <v>FEBRUARY</v>
          </cell>
          <cell r="E965" t="str">
            <v>MARCH</v>
          </cell>
          <cell r="F965" t="str">
            <v>APRIL</v>
          </cell>
          <cell r="G965" t="str">
            <v>MAY</v>
          </cell>
          <cell r="H965" t="str">
            <v>JUNE</v>
          </cell>
          <cell r="I965" t="str">
            <v>JULY</v>
          </cell>
          <cell r="J965" t="str">
            <v>AUGUST</v>
          </cell>
          <cell r="K965" t="str">
            <v>SEPTEMBER</v>
          </cell>
          <cell r="L965" t="str">
            <v>OCTOBER</v>
          </cell>
          <cell r="M965" t="str">
            <v>NOVEMBER</v>
          </cell>
          <cell r="N965" t="str">
            <v>DECEMBER</v>
          </cell>
          <cell r="O965" t="str">
            <v>TOTAL</v>
          </cell>
        </row>
        <row r="966">
          <cell r="A966" t="str">
            <v>APS ON-PEAK</v>
          </cell>
        </row>
        <row r="968">
          <cell r="A968" t="str">
            <v xml:space="preserve">   ENERGY (GWH)</v>
          </cell>
          <cell r="C968">
            <v>0</v>
          </cell>
          <cell r="D968">
            <v>0</v>
          </cell>
          <cell r="E968">
            <v>0</v>
          </cell>
          <cell r="F968">
            <v>0</v>
          </cell>
          <cell r="G968">
            <v>0</v>
          </cell>
          <cell r="H968">
            <v>0</v>
          </cell>
          <cell r="I968">
            <v>0</v>
          </cell>
          <cell r="J968">
            <v>0</v>
          </cell>
          <cell r="K968">
            <v>0</v>
          </cell>
          <cell r="L968">
            <v>0</v>
          </cell>
          <cell r="M968">
            <v>0</v>
          </cell>
          <cell r="N968">
            <v>0</v>
          </cell>
          <cell r="O968">
            <v>0</v>
          </cell>
        </row>
        <row r="969">
          <cell r="A969" t="str">
            <v xml:space="preserve">   Energy Cost (mills/kwh)</v>
          </cell>
          <cell r="C969">
            <v>0</v>
          </cell>
          <cell r="D969">
            <v>0</v>
          </cell>
          <cell r="E969">
            <v>0</v>
          </cell>
          <cell r="F969">
            <v>0</v>
          </cell>
          <cell r="G969">
            <v>0</v>
          </cell>
          <cell r="H969">
            <v>0</v>
          </cell>
          <cell r="I969">
            <v>0</v>
          </cell>
          <cell r="J969">
            <v>0</v>
          </cell>
          <cell r="K969">
            <v>0</v>
          </cell>
          <cell r="L969">
            <v>0</v>
          </cell>
          <cell r="M969">
            <v>0</v>
          </cell>
          <cell r="N969">
            <v>0</v>
          </cell>
          <cell r="O969">
            <v>0</v>
          </cell>
        </row>
        <row r="970">
          <cell r="A970" t="str">
            <v xml:space="preserve">   Adder (mills/kwh)</v>
          </cell>
          <cell r="C970">
            <v>0</v>
          </cell>
          <cell r="D970">
            <v>0</v>
          </cell>
          <cell r="E970">
            <v>0</v>
          </cell>
          <cell r="F970">
            <v>0</v>
          </cell>
          <cell r="G970">
            <v>0</v>
          </cell>
          <cell r="H970">
            <v>0</v>
          </cell>
          <cell r="I970">
            <v>0</v>
          </cell>
          <cell r="J970">
            <v>0</v>
          </cell>
          <cell r="K970">
            <v>0</v>
          </cell>
          <cell r="L970">
            <v>0</v>
          </cell>
          <cell r="M970">
            <v>0</v>
          </cell>
          <cell r="N970">
            <v>0</v>
          </cell>
          <cell r="O970">
            <v>0</v>
          </cell>
        </row>
        <row r="971">
          <cell r="A971" t="str">
            <v xml:space="preserve">   Total Cost (mills/kwh)</v>
          </cell>
          <cell r="C971">
            <v>0</v>
          </cell>
          <cell r="D971">
            <v>0</v>
          </cell>
          <cell r="E971">
            <v>0</v>
          </cell>
          <cell r="F971">
            <v>0</v>
          </cell>
          <cell r="G971">
            <v>0</v>
          </cell>
          <cell r="H971">
            <v>0</v>
          </cell>
          <cell r="I971">
            <v>0</v>
          </cell>
          <cell r="J971">
            <v>0</v>
          </cell>
          <cell r="K971">
            <v>0</v>
          </cell>
          <cell r="L971">
            <v>0</v>
          </cell>
          <cell r="M971">
            <v>0</v>
          </cell>
          <cell r="N971">
            <v>0</v>
          </cell>
          <cell r="O971">
            <v>0</v>
          </cell>
        </row>
        <row r="972">
          <cell r="A972" t="str">
            <v xml:space="preserve">   Avg. Opp. Party (mills/kwh)</v>
          </cell>
          <cell r="C972">
            <v>0</v>
          </cell>
          <cell r="D972">
            <v>0</v>
          </cell>
          <cell r="E972">
            <v>0</v>
          </cell>
          <cell r="F972">
            <v>0</v>
          </cell>
          <cell r="G972">
            <v>0</v>
          </cell>
          <cell r="H972">
            <v>0</v>
          </cell>
          <cell r="I972">
            <v>0</v>
          </cell>
          <cell r="J972">
            <v>0</v>
          </cell>
          <cell r="K972">
            <v>0</v>
          </cell>
          <cell r="L972">
            <v>0</v>
          </cell>
          <cell r="M972">
            <v>0</v>
          </cell>
          <cell r="N972">
            <v>0</v>
          </cell>
          <cell r="O972">
            <v>0</v>
          </cell>
        </row>
        <row r="973">
          <cell r="A973" t="str">
            <v xml:space="preserve">   BILLING RATE (mills/kwh)</v>
          </cell>
          <cell r="C973">
            <v>0</v>
          </cell>
          <cell r="D973">
            <v>0</v>
          </cell>
          <cell r="E973">
            <v>0</v>
          </cell>
          <cell r="F973">
            <v>0</v>
          </cell>
          <cell r="G973">
            <v>0</v>
          </cell>
          <cell r="H973">
            <v>0</v>
          </cell>
          <cell r="I973">
            <v>0</v>
          </cell>
          <cell r="J973">
            <v>0</v>
          </cell>
          <cell r="K973">
            <v>0</v>
          </cell>
          <cell r="L973">
            <v>0</v>
          </cell>
          <cell r="M973">
            <v>0</v>
          </cell>
          <cell r="N973">
            <v>0</v>
          </cell>
          <cell r="O973">
            <v>0</v>
          </cell>
        </row>
        <row r="974">
          <cell r="A974" t="str">
            <v xml:space="preserve">   TOTAL BILL ($1,000)</v>
          </cell>
          <cell r="C974">
            <v>0</v>
          </cell>
          <cell r="D974">
            <v>0</v>
          </cell>
          <cell r="E974">
            <v>0</v>
          </cell>
          <cell r="F974">
            <v>0</v>
          </cell>
          <cell r="G974">
            <v>0</v>
          </cell>
          <cell r="H974">
            <v>0</v>
          </cell>
          <cell r="I974">
            <v>0</v>
          </cell>
          <cell r="J974">
            <v>0</v>
          </cell>
          <cell r="K974">
            <v>0</v>
          </cell>
          <cell r="L974">
            <v>0</v>
          </cell>
          <cell r="M974">
            <v>0</v>
          </cell>
          <cell r="N974">
            <v>0</v>
          </cell>
          <cell r="O974">
            <v>0</v>
          </cell>
        </row>
        <row r="976">
          <cell r="A976" t="str">
            <v xml:space="preserve">   SAVINGS ($1,000)</v>
          </cell>
          <cell r="C976">
            <v>0</v>
          </cell>
          <cell r="D976">
            <v>0</v>
          </cell>
          <cell r="E976">
            <v>0</v>
          </cell>
          <cell r="F976">
            <v>0</v>
          </cell>
          <cell r="G976">
            <v>0</v>
          </cell>
          <cell r="H976">
            <v>0</v>
          </cell>
          <cell r="I976">
            <v>0</v>
          </cell>
          <cell r="J976">
            <v>0</v>
          </cell>
          <cell r="K976">
            <v>0</v>
          </cell>
          <cell r="L976">
            <v>0</v>
          </cell>
          <cell r="M976">
            <v>0</v>
          </cell>
          <cell r="N976">
            <v>0</v>
          </cell>
          <cell r="O976">
            <v>0</v>
          </cell>
        </row>
        <row r="977">
          <cell r="A977" t="str">
            <v xml:space="preserve">   SAVINGS RATE (mills/kwh)</v>
          </cell>
          <cell r="C977">
            <v>0</v>
          </cell>
          <cell r="D977">
            <v>0</v>
          </cell>
          <cell r="E977">
            <v>0</v>
          </cell>
          <cell r="F977">
            <v>0</v>
          </cell>
          <cell r="G977">
            <v>0</v>
          </cell>
          <cell r="H977">
            <v>0</v>
          </cell>
          <cell r="I977">
            <v>0</v>
          </cell>
          <cell r="J977">
            <v>0</v>
          </cell>
          <cell r="K977">
            <v>0</v>
          </cell>
          <cell r="L977">
            <v>0</v>
          </cell>
          <cell r="M977">
            <v>0</v>
          </cell>
          <cell r="N977">
            <v>0</v>
          </cell>
          <cell r="O977">
            <v>0</v>
          </cell>
        </row>
        <row r="979">
          <cell r="A979" t="str">
            <v>OTHER</v>
          </cell>
          <cell r="C979" t="str">
            <v>ENERGY PURCHASES AND RATES COME FROM WORKSHEET ":TWOPARTY BY REGION."</v>
          </cell>
        </row>
        <row r="981">
          <cell r="A981" t="str">
            <v xml:space="preserve">   ENERGY (GWH)</v>
          </cell>
          <cell r="C981">
            <v>2677.4303711799671</v>
          </cell>
          <cell r="D981">
            <v>2156.8887812305543</v>
          </cell>
          <cell r="E981">
            <v>2825.6782031233347</v>
          </cell>
          <cell r="F981">
            <v>2659.7924305566653</v>
          </cell>
          <cell r="G981">
            <v>3160.3783543079885</v>
          </cell>
          <cell r="H981">
            <v>3948.8673394166985</v>
          </cell>
          <cell r="I981">
            <v>4831.6930868202444</v>
          </cell>
          <cell r="J981">
            <v>4679.7051982400199</v>
          </cell>
          <cell r="K981">
            <v>3348.0084327590603</v>
          </cell>
          <cell r="L981">
            <v>2547.4139125659799</v>
          </cell>
          <cell r="M981">
            <v>1966.3050553543999</v>
          </cell>
          <cell r="N981">
            <v>2837.4045029406398</v>
          </cell>
          <cell r="O981">
            <v>37639.565668495554</v>
          </cell>
        </row>
        <row r="982">
          <cell r="A982" t="str">
            <v xml:space="preserve">   BILLING RATE (mills/kwh)</v>
          </cell>
          <cell r="C982">
            <v>30.480985615429638</v>
          </cell>
          <cell r="D982">
            <v>30.419079395842932</v>
          </cell>
          <cell r="E982">
            <v>26.38838000146071</v>
          </cell>
          <cell r="F982">
            <v>25.511584661253522</v>
          </cell>
          <cell r="G982">
            <v>28.464359963745508</v>
          </cell>
          <cell r="H982">
            <v>40.367682360245638</v>
          </cell>
          <cell r="I982">
            <v>63.942722906106404</v>
          </cell>
          <cell r="J982">
            <v>63.864888463871232</v>
          </cell>
          <cell r="K982">
            <v>32.414701576851755</v>
          </cell>
          <cell r="L982">
            <v>25.915053662900871</v>
          </cell>
          <cell r="M982">
            <v>25.948502865759313</v>
          </cell>
          <cell r="N982">
            <v>26.511115801849883</v>
          </cell>
          <cell r="O982">
            <v>38.459893835253752</v>
          </cell>
        </row>
        <row r="983">
          <cell r="A983" t="str">
            <v xml:space="preserve">   TOTAL BILL ($1,000)</v>
          </cell>
          <cell r="C983">
            <v>81610.716630251016</v>
          </cell>
          <cell r="D983">
            <v>65610.57108425512</v>
          </cell>
          <cell r="E983">
            <v>74565.070185863238</v>
          </cell>
          <cell r="F983">
            <v>67855.519773507651</v>
          </cell>
          <cell r="G983">
            <v>89958.147098652218</v>
          </cell>
          <cell r="H983">
            <v>159406.62244032157</v>
          </cell>
          <cell r="I983">
            <v>308951.61221789679</v>
          </cell>
          <cell r="J983">
            <v>298868.85052939726</v>
          </cell>
          <cell r="K983">
            <v>108524.69422466808</v>
          </cell>
          <cell r="L983">
            <v>66016.368245767633</v>
          </cell>
          <cell r="M983">
            <v>51022.672363820668</v>
          </cell>
          <cell r="N983">
            <v>75222.759354149603</v>
          </cell>
          <cell r="O983">
            <v>1447613.7</v>
          </cell>
        </row>
        <row r="985">
          <cell r="A985" t="str">
            <v>TOTAL PURCHASES</v>
          </cell>
        </row>
        <row r="987">
          <cell r="A987" t="str">
            <v xml:space="preserve">   TOTAL ENERGY PURCH (GWH)</v>
          </cell>
          <cell r="C987">
            <v>2677.4303711799671</v>
          </cell>
          <cell r="D987">
            <v>2156.8887812305543</v>
          </cell>
          <cell r="E987">
            <v>2825.6782031233347</v>
          </cell>
          <cell r="F987">
            <v>2659.7924305566653</v>
          </cell>
          <cell r="G987">
            <v>3160.3783543079885</v>
          </cell>
          <cell r="H987">
            <v>3948.8673394166985</v>
          </cell>
          <cell r="I987">
            <v>4831.6930868202444</v>
          </cell>
          <cell r="J987">
            <v>4679.7051982400199</v>
          </cell>
          <cell r="K987">
            <v>3348.0084327590603</v>
          </cell>
          <cell r="L987">
            <v>2547.4139125659799</v>
          </cell>
          <cell r="M987">
            <v>1966.3050553543999</v>
          </cell>
          <cell r="N987">
            <v>2837.4045029406398</v>
          </cell>
          <cell r="O987">
            <v>37640</v>
          </cell>
        </row>
        <row r="988">
          <cell r="A988" t="str">
            <v xml:space="preserve">   TOTAL PAYMENTS ($1,000)</v>
          </cell>
          <cell r="C988">
            <v>81610.716630251016</v>
          </cell>
          <cell r="D988">
            <v>65610.57108425512</v>
          </cell>
          <cell r="E988">
            <v>74565.070185863238</v>
          </cell>
          <cell r="F988">
            <v>67855.519773507651</v>
          </cell>
          <cell r="G988">
            <v>89958.147098652218</v>
          </cell>
          <cell r="H988">
            <v>159406.62244032157</v>
          </cell>
          <cell r="I988">
            <v>308951.61221789679</v>
          </cell>
          <cell r="J988">
            <v>298868.85052939726</v>
          </cell>
          <cell r="K988">
            <v>108524.69422466808</v>
          </cell>
          <cell r="L988">
            <v>66016.368245767633</v>
          </cell>
          <cell r="M988">
            <v>51022.672363820668</v>
          </cell>
          <cell r="N988">
            <v>75222.759354149603</v>
          </cell>
          <cell r="O988">
            <v>1447613.6041485511</v>
          </cell>
        </row>
        <row r="989">
          <cell r="A989" t="str">
            <v xml:space="preserve">   AVERAGE BILLING RATE (mills/kwh)</v>
          </cell>
          <cell r="C989">
            <v>30.48</v>
          </cell>
          <cell r="D989">
            <v>30.42</v>
          </cell>
          <cell r="E989">
            <v>26.39</v>
          </cell>
          <cell r="F989">
            <v>25.51</v>
          </cell>
          <cell r="G989">
            <v>28.46</v>
          </cell>
          <cell r="H989">
            <v>40.369999999999997</v>
          </cell>
          <cell r="I989">
            <v>63.94</v>
          </cell>
          <cell r="J989">
            <v>63.86</v>
          </cell>
          <cell r="K989">
            <v>32.409999999999997</v>
          </cell>
          <cell r="L989">
            <v>25.92</v>
          </cell>
          <cell r="M989">
            <v>25.95</v>
          </cell>
          <cell r="N989">
            <v>26.51</v>
          </cell>
          <cell r="O989">
            <v>38.46</v>
          </cell>
        </row>
        <row r="994">
          <cell r="A994" t="str">
            <v>THIS PAGE IS NO LONGER USED</v>
          </cell>
          <cell r="G994" t="str">
            <v>FERC METHOD OF</v>
          </cell>
        </row>
        <row r="995">
          <cell r="G995" t="str">
            <v xml:space="preserve">                        CALCULATION OF THE COST OF INTERCHANGE SALES</v>
          </cell>
          <cell r="L995" t="str">
            <v>CASE:2001 FORECAST</v>
          </cell>
          <cell r="P995" t="str">
            <v>19</v>
          </cell>
        </row>
        <row r="996">
          <cell r="G996" t="str">
            <v xml:space="preserve">                        BASED ON GENERATING UNIT DISPATCH FUEL COSTS</v>
          </cell>
          <cell r="L996">
            <v>36851</v>
          </cell>
        </row>
        <row r="998">
          <cell r="A998" t="str">
            <v>COST OF INTERCHANGE MIX</v>
          </cell>
          <cell r="C998" t="str">
            <v>JANUARY</v>
          </cell>
          <cell r="D998" t="str">
            <v>FEBRUARY</v>
          </cell>
          <cell r="E998" t="str">
            <v>MARCH</v>
          </cell>
          <cell r="F998" t="str">
            <v>APRIL</v>
          </cell>
          <cell r="G998" t="str">
            <v>MAY</v>
          </cell>
          <cell r="H998" t="str">
            <v>JUNE</v>
          </cell>
          <cell r="I998" t="str">
            <v>JULY</v>
          </cell>
          <cell r="J998" t="str">
            <v>AUGUST</v>
          </cell>
          <cell r="K998" t="str">
            <v>SEPTEMBER</v>
          </cell>
          <cell r="L998" t="str">
            <v>OCTOBER</v>
          </cell>
          <cell r="M998" t="str">
            <v>NOVEMBER</v>
          </cell>
          <cell r="N998" t="str">
            <v>DECEMBER</v>
          </cell>
          <cell r="O998" t="str">
            <v>TOTAL</v>
          </cell>
        </row>
        <row r="1000">
          <cell r="A1000" t="str">
            <v xml:space="preserve">  MARTINS CREEK #3-4</v>
          </cell>
        </row>
        <row r="1002">
          <cell r="A1002" t="str">
            <v xml:space="preserve">    Output Interchanged (GWH)</v>
          </cell>
          <cell r="B1002" t="str">
            <v xml:space="preserve">  </v>
          </cell>
          <cell r="C1002">
            <v>6.5</v>
          </cell>
          <cell r="D1002">
            <v>10</v>
          </cell>
          <cell r="E1002">
            <v>0.8</v>
          </cell>
          <cell r="F1002">
            <v>0</v>
          </cell>
          <cell r="G1002">
            <v>5</v>
          </cell>
          <cell r="H1002">
            <v>15</v>
          </cell>
          <cell r="I1002">
            <v>0</v>
          </cell>
          <cell r="J1002">
            <v>50</v>
          </cell>
          <cell r="K1002">
            <v>10</v>
          </cell>
          <cell r="L1002">
            <v>0.8</v>
          </cell>
          <cell r="M1002">
            <v>1.4</v>
          </cell>
          <cell r="N1002">
            <v>1.3</v>
          </cell>
          <cell r="O1002">
            <v>101</v>
          </cell>
        </row>
        <row r="1003">
          <cell r="A1003" t="str">
            <v xml:space="preserve">    Dispatch Fuel Cost (Mills/KWH)</v>
          </cell>
          <cell r="C1003">
            <v>39.020000000000003</v>
          </cell>
          <cell r="D1003">
            <v>36.06</v>
          </cell>
          <cell r="E1003">
            <v>33.68</v>
          </cell>
          <cell r="F1003">
            <v>32.93</v>
          </cell>
          <cell r="G1003">
            <v>30.42</v>
          </cell>
          <cell r="H1003">
            <v>28.86</v>
          </cell>
          <cell r="I1003">
            <v>27.27</v>
          </cell>
          <cell r="J1003">
            <v>29.79</v>
          </cell>
          <cell r="K1003">
            <v>31.69</v>
          </cell>
          <cell r="L1003">
            <v>31.63</v>
          </cell>
          <cell r="M1003">
            <v>38.86</v>
          </cell>
          <cell r="N1003">
            <v>39.19</v>
          </cell>
          <cell r="O1003">
            <v>31.32</v>
          </cell>
        </row>
        <row r="1004">
          <cell r="A1004" t="str">
            <v xml:space="preserve">    Cost of Interchange ($1000)</v>
          </cell>
          <cell r="C1004">
            <v>253.6</v>
          </cell>
          <cell r="D1004">
            <v>360.6</v>
          </cell>
          <cell r="E1004">
            <v>26.9</v>
          </cell>
          <cell r="F1004">
            <v>0</v>
          </cell>
          <cell r="G1004">
            <v>152.1</v>
          </cell>
          <cell r="H1004">
            <v>432.9</v>
          </cell>
          <cell r="I1004">
            <v>0</v>
          </cell>
          <cell r="J1004">
            <v>1489.5</v>
          </cell>
          <cell r="K1004">
            <v>316.89999999999998</v>
          </cell>
          <cell r="L1004">
            <v>25.3</v>
          </cell>
          <cell r="M1004">
            <v>54.4</v>
          </cell>
          <cell r="N1004">
            <v>50.9</v>
          </cell>
          <cell r="O1004">
            <v>3163.1000000000004</v>
          </cell>
        </row>
        <row r="1006">
          <cell r="A1006" t="str">
            <v xml:space="preserve">  COAL</v>
          </cell>
        </row>
        <row r="1008">
          <cell r="A1008" t="str">
            <v xml:space="preserve">    Output For Interchange (GWH)</v>
          </cell>
          <cell r="C1008">
            <v>876.5</v>
          </cell>
          <cell r="D1008">
            <v>825</v>
          </cell>
          <cell r="E1008">
            <v>420.49999999999994</v>
          </cell>
          <cell r="F1008">
            <v>0.6</v>
          </cell>
          <cell r="G1008">
            <v>501.8</v>
          </cell>
          <cell r="H1008">
            <v>1548.9</v>
          </cell>
          <cell r="I1008">
            <v>1616.9</v>
          </cell>
          <cell r="J1008">
            <v>1574.4</v>
          </cell>
          <cell r="K1008">
            <v>993.6</v>
          </cell>
          <cell r="L1008">
            <v>855</v>
          </cell>
          <cell r="M1008">
            <v>675.6</v>
          </cell>
          <cell r="N1008">
            <v>820.9</v>
          </cell>
          <cell r="O1008">
            <v>10710</v>
          </cell>
        </row>
        <row r="1009">
          <cell r="A1009" t="str">
            <v xml:space="preserve">    Dispatch Fuel Cost (Mills/KWH)</v>
          </cell>
          <cell r="C1009">
            <v>14.8</v>
          </cell>
          <cell r="D1009">
            <v>14.36</v>
          </cell>
          <cell r="E1009">
            <v>14.25</v>
          </cell>
          <cell r="F1009">
            <v>15.03</v>
          </cell>
          <cell r="G1009">
            <v>15.1</v>
          </cell>
          <cell r="H1009">
            <v>15.02</v>
          </cell>
          <cell r="I1009">
            <v>14.77</v>
          </cell>
          <cell r="J1009">
            <v>14.76</v>
          </cell>
          <cell r="K1009">
            <v>14.89</v>
          </cell>
          <cell r="L1009">
            <v>14.84</v>
          </cell>
          <cell r="M1009">
            <v>15.16</v>
          </cell>
          <cell r="N1009">
            <v>14.81</v>
          </cell>
          <cell r="O1009">
            <v>14.81</v>
          </cell>
        </row>
        <row r="1010">
          <cell r="A1010" t="str">
            <v xml:space="preserve">    Cost of Interchange ($1000)</v>
          </cell>
          <cell r="C1010">
            <v>12972.2</v>
          </cell>
          <cell r="D1010">
            <v>11847</v>
          </cell>
          <cell r="E1010">
            <v>5992.1</v>
          </cell>
          <cell r="F1010">
            <v>9</v>
          </cell>
          <cell r="G1010">
            <v>7577.2</v>
          </cell>
          <cell r="H1010">
            <v>23264.5</v>
          </cell>
          <cell r="I1010">
            <v>23881.599999999999</v>
          </cell>
          <cell r="J1010">
            <v>23238.1</v>
          </cell>
          <cell r="K1010">
            <v>14794.7</v>
          </cell>
          <cell r="L1010">
            <v>12688.2</v>
          </cell>
          <cell r="M1010">
            <v>10242.1</v>
          </cell>
          <cell r="N1010">
            <v>12157.5</v>
          </cell>
          <cell r="O1010">
            <v>158664.20000000001</v>
          </cell>
        </row>
        <row r="1012">
          <cell r="A1012" t="str">
            <v xml:space="preserve">  POOL PURCHASES RESOLD</v>
          </cell>
        </row>
        <row r="1014">
          <cell r="A1014" t="str">
            <v xml:space="preserve">    Quantity (GWH)</v>
          </cell>
          <cell r="B1014" t="str">
            <v>.</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row>
        <row r="1015">
          <cell r="A1015" t="str">
            <v xml:space="preserve">    Cost Rate (Mills/KWH)</v>
          </cell>
          <cell r="B1015" t="str">
            <v>.</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row>
        <row r="1016">
          <cell r="A1016" t="str">
            <v xml:space="preserve">    Cost of Purchases ($1000)</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row>
        <row r="1018">
          <cell r="A1018" t="str">
            <v xml:space="preserve">  OTHER PURCHASES RESOLD</v>
          </cell>
        </row>
        <row r="1020">
          <cell r="A1020" t="str">
            <v xml:space="preserve">    Quantity (GWH)</v>
          </cell>
          <cell r="B1020" t="str">
            <v>.</v>
          </cell>
          <cell r="C1020">
            <v>0</v>
          </cell>
          <cell r="D1020">
            <v>0</v>
          </cell>
          <cell r="E1020">
            <v>0</v>
          </cell>
          <cell r="F1020">
            <v>0</v>
          </cell>
          <cell r="G1020">
            <v>0</v>
          </cell>
          <cell r="H1020">
            <v>0</v>
          </cell>
          <cell r="I1020">
            <v>0</v>
          </cell>
          <cell r="J1020">
            <v>0</v>
          </cell>
          <cell r="K1020">
            <v>0</v>
          </cell>
          <cell r="L1020">
            <v>0</v>
          </cell>
          <cell r="M1020">
            <v>0</v>
          </cell>
          <cell r="N1020">
            <v>22.4</v>
          </cell>
          <cell r="O1020">
            <v>22</v>
          </cell>
        </row>
        <row r="1021">
          <cell r="A1021" t="str">
            <v xml:space="preserve">    Cost Rate (Mills/KWH)</v>
          </cell>
          <cell r="C1021">
            <v>30.48</v>
          </cell>
          <cell r="D1021">
            <v>30.42</v>
          </cell>
          <cell r="E1021">
            <v>26.39</v>
          </cell>
          <cell r="F1021">
            <v>25.51</v>
          </cell>
          <cell r="G1021">
            <v>28.46</v>
          </cell>
          <cell r="H1021">
            <v>40.369999999999997</v>
          </cell>
          <cell r="I1021">
            <v>63.94</v>
          </cell>
          <cell r="J1021">
            <v>63.86</v>
          </cell>
          <cell r="K1021">
            <v>32.409999999999997</v>
          </cell>
          <cell r="L1021">
            <v>25.92</v>
          </cell>
          <cell r="M1021">
            <v>25.95</v>
          </cell>
          <cell r="N1021">
            <v>26.51</v>
          </cell>
          <cell r="O1021">
            <v>26.99</v>
          </cell>
        </row>
        <row r="1022">
          <cell r="A1022" t="str">
            <v xml:space="preserve">    Cost of Purchases ($1000)</v>
          </cell>
          <cell r="C1022">
            <v>0</v>
          </cell>
          <cell r="D1022">
            <v>0</v>
          </cell>
          <cell r="E1022">
            <v>0</v>
          </cell>
          <cell r="F1022">
            <v>0</v>
          </cell>
          <cell r="G1022">
            <v>0</v>
          </cell>
          <cell r="H1022">
            <v>0</v>
          </cell>
          <cell r="I1022">
            <v>0</v>
          </cell>
          <cell r="J1022">
            <v>0</v>
          </cell>
          <cell r="K1022">
            <v>0</v>
          </cell>
          <cell r="L1022">
            <v>0</v>
          </cell>
          <cell r="M1022">
            <v>0</v>
          </cell>
          <cell r="N1022">
            <v>593.79999999999995</v>
          </cell>
          <cell r="O1022">
            <v>593.79999999999995</v>
          </cell>
        </row>
        <row r="1024">
          <cell r="A1024" t="str">
            <v xml:space="preserve">  COMBUSTION TURBINES &amp; DIESELS</v>
          </cell>
        </row>
        <row r="1026">
          <cell r="A1026" t="str">
            <v xml:space="preserve">    Output Interchanged (GWH)</v>
          </cell>
          <cell r="B1026" t="str">
            <v>.</v>
          </cell>
          <cell r="C1026">
            <v>0.4</v>
          </cell>
          <cell r="D1026">
            <v>0.9</v>
          </cell>
          <cell r="E1026">
            <v>0.1</v>
          </cell>
          <cell r="F1026">
            <v>0</v>
          </cell>
          <cell r="G1026">
            <v>0.5</v>
          </cell>
          <cell r="H1026">
            <v>0.5</v>
          </cell>
          <cell r="I1026">
            <v>2</v>
          </cell>
          <cell r="J1026">
            <v>1.6</v>
          </cell>
          <cell r="K1026">
            <v>2.4</v>
          </cell>
          <cell r="L1026">
            <v>0.2</v>
          </cell>
          <cell r="M1026">
            <v>0.1</v>
          </cell>
          <cell r="N1026">
            <v>0.2</v>
          </cell>
          <cell r="O1026">
            <v>9</v>
          </cell>
        </row>
        <row r="1027">
          <cell r="A1027" t="str">
            <v xml:space="preserve">    Dispatch Fuel Cost (Mills/KWH)</v>
          </cell>
          <cell r="C1027">
            <v>64.816050000000004</v>
          </cell>
          <cell r="D1027">
            <v>89.778509999999997</v>
          </cell>
          <cell r="E1027">
            <v>88.844319999999996</v>
          </cell>
          <cell r="F1027">
            <v>92.622380000000007</v>
          </cell>
          <cell r="G1027">
            <v>29.760200000000001</v>
          </cell>
          <cell r="H1027">
            <v>24.246569999999998</v>
          </cell>
          <cell r="I1027">
            <v>41.568109999999997</v>
          </cell>
          <cell r="J1027">
            <v>78.268299999999996</v>
          </cell>
          <cell r="K1027">
            <v>43.312609999999999</v>
          </cell>
          <cell r="L1027">
            <v>49.338380000000001</v>
          </cell>
          <cell r="M1027">
            <v>49.984749999999998</v>
          </cell>
          <cell r="N1027">
            <v>78.934569999999994</v>
          </cell>
          <cell r="O1027">
            <v>53.96</v>
          </cell>
        </row>
        <row r="1028">
          <cell r="A1028" t="str">
            <v xml:space="preserve">    Cost ($1000)</v>
          </cell>
          <cell r="C1028">
            <v>25.9</v>
          </cell>
          <cell r="D1028">
            <v>80.8</v>
          </cell>
          <cell r="E1028">
            <v>8.9</v>
          </cell>
          <cell r="F1028">
            <v>0</v>
          </cell>
          <cell r="G1028">
            <v>14.9</v>
          </cell>
          <cell r="H1028">
            <v>12.1</v>
          </cell>
          <cell r="I1028">
            <v>83.1</v>
          </cell>
          <cell r="J1028">
            <v>125.2</v>
          </cell>
          <cell r="K1028">
            <v>104</v>
          </cell>
          <cell r="L1028">
            <v>9.9</v>
          </cell>
          <cell r="M1028">
            <v>5</v>
          </cell>
          <cell r="N1028">
            <v>15.8</v>
          </cell>
          <cell r="O1028">
            <v>485.59999999999997</v>
          </cell>
        </row>
        <row r="1030">
          <cell r="A1030" t="str">
            <v xml:space="preserve">  COST OF PJM SALES</v>
          </cell>
        </row>
        <row r="1032">
          <cell r="A1032" t="str">
            <v xml:space="preserve">    Output For Interchange Sales (GWH)</v>
          </cell>
          <cell r="C1032">
            <v>883.4</v>
          </cell>
          <cell r="D1032">
            <v>835.9</v>
          </cell>
          <cell r="E1032">
            <v>421.4</v>
          </cell>
          <cell r="F1032">
            <v>0.6</v>
          </cell>
          <cell r="G1032">
            <v>507.3</v>
          </cell>
          <cell r="H1032">
            <v>1564.4</v>
          </cell>
          <cell r="I1032">
            <v>1618.9</v>
          </cell>
          <cell r="J1032">
            <v>1626</v>
          </cell>
          <cell r="K1032">
            <v>1006</v>
          </cell>
          <cell r="L1032">
            <v>856</v>
          </cell>
          <cell r="M1032">
            <v>677.1</v>
          </cell>
          <cell r="N1032">
            <v>844.8</v>
          </cell>
          <cell r="O1032">
            <v>10842</v>
          </cell>
        </row>
        <row r="1033">
          <cell r="A1033" t="str">
            <v xml:space="preserve">    Cost Rate (Mills/KWH)</v>
          </cell>
          <cell r="C1033">
            <v>15</v>
          </cell>
          <cell r="D1033">
            <v>14.7</v>
          </cell>
          <cell r="E1033">
            <v>14.3</v>
          </cell>
          <cell r="F1033">
            <v>15</v>
          </cell>
          <cell r="G1033">
            <v>15.27</v>
          </cell>
          <cell r="H1033">
            <v>15.16</v>
          </cell>
          <cell r="I1033">
            <v>14.8</v>
          </cell>
          <cell r="J1033">
            <v>15.28</v>
          </cell>
          <cell r="K1033">
            <v>15.12</v>
          </cell>
          <cell r="L1033">
            <v>14.86</v>
          </cell>
          <cell r="M1033">
            <v>15.21</v>
          </cell>
          <cell r="N1033">
            <v>15.17</v>
          </cell>
          <cell r="O1033">
            <v>15.03</v>
          </cell>
        </row>
        <row r="1034">
          <cell r="A1034" t="str">
            <v xml:space="preserve">    Cost of Interchange ($1000)</v>
          </cell>
          <cell r="C1034">
            <v>13251.7</v>
          </cell>
          <cell r="D1034">
            <v>12288.4</v>
          </cell>
          <cell r="E1034">
            <v>6027.9</v>
          </cell>
          <cell r="F1034">
            <v>9</v>
          </cell>
          <cell r="G1034">
            <v>7744.2</v>
          </cell>
          <cell r="H1034">
            <v>23709.5</v>
          </cell>
          <cell r="I1034">
            <v>23964.7</v>
          </cell>
          <cell r="J1034">
            <v>24852.799999999999</v>
          </cell>
          <cell r="K1034">
            <v>15215.6</v>
          </cell>
          <cell r="L1034">
            <v>12723.4</v>
          </cell>
          <cell r="M1034">
            <v>10301.5</v>
          </cell>
          <cell r="N1034">
            <v>12818</v>
          </cell>
          <cell r="O1034">
            <v>162906.70000000001</v>
          </cell>
        </row>
        <row r="1039">
          <cell r="F1039" t="str">
            <v xml:space="preserve">                                SALES TO BG&amp;E BY UNIT</v>
          </cell>
          <cell r="L1039" t="str">
            <v>CASE:2001 FORECAST</v>
          </cell>
          <cell r="P1039" t="str">
            <v>20</v>
          </cell>
        </row>
        <row r="1040">
          <cell r="F1040" t="str">
            <v xml:space="preserve">                 </v>
          </cell>
          <cell r="L1040">
            <v>36851</v>
          </cell>
        </row>
        <row r="1041">
          <cell r="F1041" t="str">
            <v xml:space="preserve">                                  (Millions of KWH)</v>
          </cell>
        </row>
        <row r="1043">
          <cell r="A1043" t="str">
            <v xml:space="preserve">BG&amp;E ENTITLEMENT (Sales after </v>
          </cell>
          <cell r="B1043" t="str">
            <v>% SHARE</v>
          </cell>
          <cell r="C1043" t="str">
            <v>JANUARY</v>
          </cell>
          <cell r="D1043" t="str">
            <v>FEBRUARY</v>
          </cell>
          <cell r="E1043" t="str">
            <v>MARCH</v>
          </cell>
          <cell r="F1043" t="str">
            <v>APRIL</v>
          </cell>
          <cell r="G1043" t="str">
            <v>MAY</v>
          </cell>
          <cell r="H1043" t="str">
            <v>JUNE</v>
          </cell>
          <cell r="I1043" t="str">
            <v>JULY</v>
          </cell>
          <cell r="J1043" t="str">
            <v>AUGUST</v>
          </cell>
          <cell r="K1043" t="str">
            <v>SEPTEMBER</v>
          </cell>
          <cell r="L1043" t="str">
            <v>OCTOBER</v>
          </cell>
          <cell r="M1043" t="str">
            <v>NOVEMBER</v>
          </cell>
          <cell r="N1043" t="str">
            <v>DECEMBER</v>
          </cell>
          <cell r="O1043" t="str">
            <v>TOTAL</v>
          </cell>
        </row>
        <row r="1044">
          <cell r="A1044" t="str">
            <v xml:space="preserve">            loss adjustment)</v>
          </cell>
        </row>
        <row r="1045">
          <cell r="A1045" t="str">
            <v xml:space="preserve">     Susquehanna #1</v>
          </cell>
          <cell r="C1045">
            <v>46.3</v>
          </cell>
          <cell r="D1045">
            <v>41.8</v>
          </cell>
          <cell r="E1045">
            <v>46.3</v>
          </cell>
          <cell r="F1045">
            <v>44.7</v>
          </cell>
          <cell r="G1045">
            <v>29</v>
          </cell>
          <cell r="H1045">
            <v>0</v>
          </cell>
          <cell r="I1045">
            <v>0</v>
          </cell>
          <cell r="J1045">
            <v>0</v>
          </cell>
          <cell r="K1045">
            <v>0</v>
          </cell>
          <cell r="L1045">
            <v>0</v>
          </cell>
          <cell r="M1045">
            <v>0</v>
          </cell>
          <cell r="N1045">
            <v>0</v>
          </cell>
          <cell r="O1045">
            <v>208</v>
          </cell>
        </row>
        <row r="1046">
          <cell r="A1046" t="str">
            <v xml:space="preserve">     Susquehanna #2</v>
          </cell>
          <cell r="C1046">
            <v>46.4</v>
          </cell>
          <cell r="D1046">
            <v>41.3</v>
          </cell>
          <cell r="E1046">
            <v>11.4</v>
          </cell>
          <cell r="F1046">
            <v>2.7</v>
          </cell>
          <cell r="G1046">
            <v>46.1</v>
          </cell>
          <cell r="H1046">
            <v>0</v>
          </cell>
          <cell r="I1046">
            <v>0</v>
          </cell>
          <cell r="J1046">
            <v>0</v>
          </cell>
          <cell r="K1046">
            <v>0</v>
          </cell>
          <cell r="L1046">
            <v>0</v>
          </cell>
          <cell r="M1046">
            <v>0</v>
          </cell>
          <cell r="N1046">
            <v>0</v>
          </cell>
          <cell r="O1046">
            <v>148</v>
          </cell>
        </row>
        <row r="1048">
          <cell r="A1048" t="str">
            <v xml:space="preserve"> TOTAL</v>
          </cell>
          <cell r="C1048">
            <v>92.699999999999989</v>
          </cell>
          <cell r="D1048">
            <v>83.1</v>
          </cell>
          <cell r="E1048">
            <v>57.699999999999996</v>
          </cell>
          <cell r="F1048">
            <v>47.400000000000006</v>
          </cell>
          <cell r="G1048">
            <v>75.099999999999994</v>
          </cell>
          <cell r="H1048">
            <v>0</v>
          </cell>
          <cell r="I1048">
            <v>0</v>
          </cell>
          <cell r="J1048">
            <v>0</v>
          </cell>
          <cell r="K1048">
            <v>0</v>
          </cell>
          <cell r="L1048">
            <v>0</v>
          </cell>
          <cell r="M1048">
            <v>0</v>
          </cell>
          <cell r="N1048">
            <v>0</v>
          </cell>
          <cell r="O1048">
            <v>356</v>
          </cell>
        </row>
        <row r="1054">
          <cell r="G1054" t="str">
            <v xml:space="preserve">BG&amp;E LOSSES              </v>
          </cell>
        </row>
        <row r="1055">
          <cell r="F1055" t="str">
            <v xml:space="preserve">                                 SALES TO ACE BY UNIT</v>
          </cell>
          <cell r="L1055" t="str">
            <v xml:space="preserve">                         </v>
          </cell>
        </row>
        <row r="1056">
          <cell r="F1056" t="str">
            <v xml:space="preserve">                 </v>
          </cell>
          <cell r="L1056" t="str">
            <v xml:space="preserve">                        </v>
          </cell>
        </row>
        <row r="1057">
          <cell r="F1057" t="str">
            <v xml:space="preserve">                                  (Millions of KWH)</v>
          </cell>
        </row>
        <row r="1059">
          <cell r="A1059" t="str">
            <v>BG&amp;E LOSSES (1.7% of 6.6%)</v>
          </cell>
          <cell r="B1059" t="str">
            <v>LOSS %</v>
          </cell>
          <cell r="C1059" t="str">
            <v>JANUARY</v>
          </cell>
          <cell r="D1059" t="str">
            <v>FEBRUARY</v>
          </cell>
          <cell r="E1059" t="str">
            <v>MARCH</v>
          </cell>
          <cell r="F1059" t="str">
            <v>APRIL</v>
          </cell>
          <cell r="G1059" t="str">
            <v>MAY</v>
          </cell>
          <cell r="H1059" t="str">
            <v>JUNE</v>
          </cell>
          <cell r="I1059" t="str">
            <v>JULY</v>
          </cell>
          <cell r="J1059" t="str">
            <v>AUGUST</v>
          </cell>
          <cell r="K1059" t="str">
            <v>SEPTEMBER</v>
          </cell>
          <cell r="L1059" t="str">
            <v>OCTOBER</v>
          </cell>
          <cell r="M1059" t="str">
            <v>NOVEMBER</v>
          </cell>
          <cell r="N1059" t="str">
            <v>DECEMBER</v>
          </cell>
          <cell r="O1059" t="str">
            <v>TOTAL</v>
          </cell>
        </row>
        <row r="1061">
          <cell r="A1061" t="str">
            <v xml:space="preserve">     Susquehanna #1</v>
          </cell>
          <cell r="B1061">
            <v>1.7000000000000001E-2</v>
          </cell>
          <cell r="C1061">
            <v>0.8</v>
          </cell>
          <cell r="D1061">
            <v>0.7</v>
          </cell>
          <cell r="E1061">
            <v>0.8</v>
          </cell>
          <cell r="F1061">
            <v>0.8</v>
          </cell>
          <cell r="G1061">
            <v>0.5</v>
          </cell>
          <cell r="H1061">
            <v>0</v>
          </cell>
          <cell r="I1061">
            <v>0</v>
          </cell>
          <cell r="J1061">
            <v>0</v>
          </cell>
          <cell r="K1061">
            <v>0</v>
          </cell>
          <cell r="L1061">
            <v>0</v>
          </cell>
          <cell r="M1061">
            <v>0</v>
          </cell>
          <cell r="N1061">
            <v>0</v>
          </cell>
          <cell r="O1061">
            <v>4</v>
          </cell>
        </row>
        <row r="1062">
          <cell r="A1062" t="str">
            <v xml:space="preserve">     Susquehanna #2</v>
          </cell>
          <cell r="B1062">
            <v>1.7000000000000001E-2</v>
          </cell>
          <cell r="C1062">
            <v>0.8</v>
          </cell>
          <cell r="D1062">
            <v>0.7</v>
          </cell>
          <cell r="E1062">
            <v>0.2</v>
          </cell>
          <cell r="F1062">
            <v>0</v>
          </cell>
          <cell r="G1062">
            <v>0.8</v>
          </cell>
          <cell r="H1062">
            <v>0</v>
          </cell>
          <cell r="I1062">
            <v>0</v>
          </cell>
          <cell r="J1062">
            <v>0</v>
          </cell>
          <cell r="K1062">
            <v>0</v>
          </cell>
          <cell r="L1062">
            <v>0</v>
          </cell>
          <cell r="M1062">
            <v>0</v>
          </cell>
          <cell r="N1062">
            <v>0</v>
          </cell>
          <cell r="O1062">
            <v>3</v>
          </cell>
        </row>
        <row r="1064">
          <cell r="A1064" t="str">
            <v xml:space="preserve"> TOTAL</v>
          </cell>
          <cell r="C1064">
            <v>1.6</v>
          </cell>
          <cell r="D1064">
            <v>1.4</v>
          </cell>
          <cell r="E1064">
            <v>1</v>
          </cell>
          <cell r="F1064">
            <v>0.8</v>
          </cell>
          <cell r="G1064">
            <v>1.3</v>
          </cell>
          <cell r="H1064">
            <v>0</v>
          </cell>
          <cell r="I1064">
            <v>0</v>
          </cell>
          <cell r="J1064">
            <v>0</v>
          </cell>
          <cell r="K1064">
            <v>0</v>
          </cell>
          <cell r="L1064">
            <v>0</v>
          </cell>
          <cell r="M1064">
            <v>0</v>
          </cell>
          <cell r="N1064">
            <v>0</v>
          </cell>
          <cell r="O1064">
            <v>6</v>
          </cell>
        </row>
        <row r="1073">
          <cell r="F1073" t="str">
            <v xml:space="preserve">                          FUEL COST OF SALES TO BG&amp;E BY UNIT</v>
          </cell>
        </row>
        <row r="1074">
          <cell r="F1074" t="str">
            <v xml:space="preserve">                   </v>
          </cell>
        </row>
        <row r="1075">
          <cell r="F1075" t="str">
            <v xml:space="preserve">                                (Thousands of Dollars)</v>
          </cell>
        </row>
        <row r="1077">
          <cell r="A1077" t="str">
            <v>BG&amp;E ENTITLEMENT</v>
          </cell>
          <cell r="B1077" t="str">
            <v>% SHARE</v>
          </cell>
          <cell r="C1077" t="str">
            <v>JANUARY</v>
          </cell>
          <cell r="D1077" t="str">
            <v>FEBRUARY</v>
          </cell>
          <cell r="E1077" t="str">
            <v>MARCH</v>
          </cell>
          <cell r="F1077" t="str">
            <v>APRIL</v>
          </cell>
          <cell r="G1077" t="str">
            <v>MAY</v>
          </cell>
          <cell r="H1077" t="str">
            <v>JUNE</v>
          </cell>
          <cell r="I1077" t="str">
            <v>JULY</v>
          </cell>
          <cell r="J1077" t="str">
            <v>AUGUST</v>
          </cell>
          <cell r="K1077" t="str">
            <v>SEPTEMBER</v>
          </cell>
          <cell r="L1077" t="str">
            <v>OCTOBER</v>
          </cell>
          <cell r="M1077" t="str">
            <v>NOVEMBER</v>
          </cell>
          <cell r="N1077" t="str">
            <v>DECEMBER</v>
          </cell>
          <cell r="O1077" t="str">
            <v>TOTAL</v>
          </cell>
        </row>
        <row r="1079">
          <cell r="A1079" t="str">
            <v xml:space="preserve">     Susquehanna #1</v>
          </cell>
          <cell r="B1079">
            <v>6.6000000000000003E-2</v>
          </cell>
          <cell r="C1079">
            <v>170.4</v>
          </cell>
          <cell r="D1079">
            <v>153.9</v>
          </cell>
          <cell r="E1079">
            <v>170.4</v>
          </cell>
          <cell r="F1079">
            <v>164.9</v>
          </cell>
          <cell r="G1079">
            <v>106.8</v>
          </cell>
          <cell r="H1079">
            <v>164.9</v>
          </cell>
          <cell r="I1079">
            <v>170.4</v>
          </cell>
          <cell r="J1079">
            <v>170.4</v>
          </cell>
          <cell r="K1079">
            <v>164.9</v>
          </cell>
          <cell r="L1079">
            <v>170.4</v>
          </cell>
          <cell r="M1079">
            <v>164.9</v>
          </cell>
          <cell r="N1079">
            <v>170.4</v>
          </cell>
          <cell r="O1079">
            <v>1943</v>
          </cell>
        </row>
        <row r="1080">
          <cell r="A1080" t="str">
            <v xml:space="preserve">     Susquehanna #2</v>
          </cell>
          <cell r="B1080">
            <v>6.6000000000000003E-2</v>
          </cell>
          <cell r="C1080">
            <v>178.4</v>
          </cell>
          <cell r="D1080">
            <v>158.9</v>
          </cell>
          <cell r="E1080">
            <v>44</v>
          </cell>
          <cell r="F1080">
            <v>9.8000000000000007</v>
          </cell>
          <cell r="G1080">
            <v>168.4</v>
          </cell>
          <cell r="H1080">
            <v>165.6</v>
          </cell>
          <cell r="I1080">
            <v>171.1</v>
          </cell>
          <cell r="J1080">
            <v>171.1</v>
          </cell>
          <cell r="K1080">
            <v>165.6</v>
          </cell>
          <cell r="L1080">
            <v>171.1</v>
          </cell>
          <cell r="M1080">
            <v>165.6</v>
          </cell>
          <cell r="N1080">
            <v>171.1</v>
          </cell>
          <cell r="O1080">
            <v>1741</v>
          </cell>
        </row>
        <row r="1081">
          <cell r="A1081" t="str">
            <v xml:space="preserve">     Susquehanna #1 (Spent Fuel)</v>
          </cell>
          <cell r="B1081">
            <v>6.6000000000000003E-2</v>
          </cell>
          <cell r="C1081">
            <v>44.7</v>
          </cell>
          <cell r="D1081">
            <v>40.4</v>
          </cell>
          <cell r="E1081">
            <v>44.7</v>
          </cell>
          <cell r="F1081">
            <v>43.3</v>
          </cell>
          <cell r="G1081">
            <v>28</v>
          </cell>
          <cell r="H1081">
            <v>43.3</v>
          </cell>
          <cell r="I1081">
            <v>44.7</v>
          </cell>
          <cell r="J1081">
            <v>44.7</v>
          </cell>
          <cell r="K1081">
            <v>43.3</v>
          </cell>
          <cell r="L1081">
            <v>44.7</v>
          </cell>
          <cell r="M1081">
            <v>43.3</v>
          </cell>
          <cell r="N1081">
            <v>44.7</v>
          </cell>
          <cell r="O1081">
            <v>510</v>
          </cell>
        </row>
        <row r="1082">
          <cell r="A1082" t="str">
            <v xml:space="preserve">     Susquehanna #2 (Spent Fuel)</v>
          </cell>
          <cell r="B1082">
            <v>6.6000000000000003E-2</v>
          </cell>
          <cell r="C1082">
            <v>44.8</v>
          </cell>
          <cell r="D1082">
            <v>39.9</v>
          </cell>
          <cell r="E1082">
            <v>11</v>
          </cell>
          <cell r="F1082">
            <v>2.6</v>
          </cell>
          <cell r="G1082">
            <v>44.6</v>
          </cell>
          <cell r="H1082">
            <v>43.8</v>
          </cell>
          <cell r="I1082">
            <v>45.3</v>
          </cell>
          <cell r="J1082">
            <v>45.3</v>
          </cell>
          <cell r="K1082">
            <v>43.8</v>
          </cell>
          <cell r="L1082">
            <v>45.3</v>
          </cell>
          <cell r="M1082">
            <v>43.8</v>
          </cell>
          <cell r="N1082">
            <v>45.3</v>
          </cell>
          <cell r="O1082">
            <v>456</v>
          </cell>
        </row>
        <row r="1083">
          <cell r="A1083" t="str">
            <v xml:space="preserve">     D&amp;D Expense</v>
          </cell>
          <cell r="B1083">
            <v>6.6000000000000003E-2</v>
          </cell>
          <cell r="C1083">
            <v>13.8</v>
          </cell>
          <cell r="D1083">
            <v>13.8</v>
          </cell>
          <cell r="E1083">
            <v>13.8</v>
          </cell>
          <cell r="F1083">
            <v>13.8</v>
          </cell>
          <cell r="G1083">
            <v>13.8</v>
          </cell>
          <cell r="H1083">
            <v>13.9</v>
          </cell>
          <cell r="I1083">
            <v>13.9</v>
          </cell>
          <cell r="J1083">
            <v>13.9</v>
          </cell>
          <cell r="K1083">
            <v>13.9</v>
          </cell>
          <cell r="L1083">
            <v>13.9</v>
          </cell>
          <cell r="M1083">
            <v>13.9</v>
          </cell>
          <cell r="N1083">
            <v>13.9</v>
          </cell>
          <cell r="O1083">
            <v>166</v>
          </cell>
        </row>
        <row r="1085">
          <cell r="A1085" t="str">
            <v xml:space="preserve"> TOTAL</v>
          </cell>
          <cell r="C1085">
            <v>452.1</v>
          </cell>
          <cell r="D1085">
            <v>406.9</v>
          </cell>
          <cell r="E1085">
            <v>283.90000000000003</v>
          </cell>
          <cell r="F1085">
            <v>234.4</v>
          </cell>
          <cell r="G1085">
            <v>361.6</v>
          </cell>
          <cell r="H1085">
            <v>431.5</v>
          </cell>
          <cell r="I1085">
            <v>445.4</v>
          </cell>
          <cell r="J1085">
            <v>445.4</v>
          </cell>
          <cell r="K1085">
            <v>431.5</v>
          </cell>
          <cell r="L1085">
            <v>445.4</v>
          </cell>
          <cell r="M1085">
            <v>431.5</v>
          </cell>
          <cell r="N1085">
            <v>445.4</v>
          </cell>
          <cell r="O1085">
            <v>4815</v>
          </cell>
        </row>
        <row r="1087">
          <cell r="A1087" t="str">
            <v>* BG&amp;E gets 5.84% of 100% Susq.  This equates to 6.6% of 90% Susq.</v>
          </cell>
        </row>
        <row r="1091">
          <cell r="F1091" t="str">
            <v xml:space="preserve">                              COAL SALES TO ACE BY UNIT</v>
          </cell>
          <cell r="L1091" t="str">
            <v>CASE:2001 FORECAST</v>
          </cell>
          <cell r="P1091" t="str">
            <v>21</v>
          </cell>
        </row>
        <row r="1092">
          <cell r="F1092" t="str">
            <v xml:space="preserve">                </v>
          </cell>
          <cell r="L1092">
            <v>36851</v>
          </cell>
        </row>
        <row r="1093">
          <cell r="F1093" t="str">
            <v xml:space="preserve">                                  (Millions of KWH)</v>
          </cell>
        </row>
        <row r="1095">
          <cell r="A1095" t="str">
            <v>ACE ENTITLEMENT (Sales after</v>
          </cell>
          <cell r="C1095" t="str">
            <v>JANUARY</v>
          </cell>
          <cell r="D1095" t="str">
            <v>FEBRUARY</v>
          </cell>
          <cell r="E1095" t="str">
            <v>MARCH</v>
          </cell>
          <cell r="F1095" t="str">
            <v>APRIL</v>
          </cell>
          <cell r="G1095" t="str">
            <v>MAY</v>
          </cell>
          <cell r="H1095" t="str">
            <v>JUNE</v>
          </cell>
          <cell r="I1095" t="str">
            <v>JULY</v>
          </cell>
          <cell r="J1095" t="str">
            <v>AUGUST</v>
          </cell>
          <cell r="K1095" t="str">
            <v>SEPTEMBER</v>
          </cell>
          <cell r="L1095" t="str">
            <v>OCTOBER</v>
          </cell>
          <cell r="M1095" t="str">
            <v>NOVEMBER</v>
          </cell>
          <cell r="N1095" t="str">
            <v>DECEMBER</v>
          </cell>
          <cell r="O1095" t="str">
            <v>TOTAL</v>
          </cell>
        </row>
        <row r="1096">
          <cell r="A1096" t="str">
            <v xml:space="preserve">            loss adjustment)</v>
          </cell>
          <cell r="B1096">
            <v>0</v>
          </cell>
        </row>
        <row r="1097">
          <cell r="A1097" t="str">
            <v xml:space="preserve">    Brunner Is. #1</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row>
        <row r="1098">
          <cell r="A1098" t="str">
            <v xml:space="preserve">    Brunner Is. #2</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row>
        <row r="1099">
          <cell r="A1099" t="str">
            <v xml:space="preserve">    Brunner Is. #3</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row>
        <row r="1101">
          <cell r="A1101" t="str">
            <v xml:space="preserve">        TOTAL</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row>
        <row r="1103">
          <cell r="A1103" t="str">
            <v xml:space="preserve">    Martins Creek #1</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row>
        <row r="1104">
          <cell r="A1104" t="str">
            <v xml:space="preserve">    Martins Creek #2</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row>
        <row r="1106">
          <cell r="A1106" t="str">
            <v xml:space="preserve">        TOTAL</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row>
        <row r="1108">
          <cell r="A1108" t="str">
            <v xml:space="preserve">    Sunbury #1-2</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row>
        <row r="1109">
          <cell r="A1109" t="str">
            <v xml:space="preserve">    Sunbury #3</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row>
        <row r="1110">
          <cell r="A1110" t="str">
            <v xml:space="preserve">    Sunbury #4</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row>
        <row r="1112">
          <cell r="A1112" t="str">
            <v xml:space="preserve">        TOTAL</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row>
        <row r="1114">
          <cell r="A1114" t="str">
            <v xml:space="preserve">    Holtwood #17</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row>
        <row r="1116">
          <cell r="A1116" t="str">
            <v xml:space="preserve">    Montour #1</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row>
        <row r="1117">
          <cell r="A1117" t="str">
            <v xml:space="preserve">    Montour #2</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row>
        <row r="1119">
          <cell r="A1119" t="str">
            <v xml:space="preserve">        TOTAL</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row>
        <row r="1120">
          <cell r="C1120" t="str">
            <v xml:space="preserve"> =========</v>
          </cell>
          <cell r="D1120" t="str">
            <v xml:space="preserve"> =========</v>
          </cell>
          <cell r="E1120" t="str">
            <v xml:space="preserve"> =========</v>
          </cell>
          <cell r="F1120" t="str">
            <v xml:space="preserve"> =========</v>
          </cell>
          <cell r="G1120" t="str">
            <v xml:space="preserve"> =========</v>
          </cell>
          <cell r="H1120" t="str">
            <v xml:space="preserve"> =========</v>
          </cell>
          <cell r="I1120" t="str">
            <v xml:space="preserve"> =========</v>
          </cell>
          <cell r="J1120" t="str">
            <v xml:space="preserve"> =========</v>
          </cell>
          <cell r="K1120" t="str">
            <v xml:space="preserve"> =========</v>
          </cell>
          <cell r="L1120" t="str">
            <v xml:space="preserve"> =========</v>
          </cell>
          <cell r="M1120" t="str">
            <v xml:space="preserve"> =========</v>
          </cell>
          <cell r="N1120" t="str">
            <v xml:space="preserve"> =========</v>
          </cell>
          <cell r="O1120" t="str">
            <v xml:space="preserve"> =========</v>
          </cell>
        </row>
        <row r="1121">
          <cell r="A1121" t="str">
            <v xml:space="preserve"> TOTAL COAL FIRED SALES TO ACE</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row>
        <row r="1123">
          <cell r="F1123" t="str">
            <v xml:space="preserve">                 ACE LOSSES              </v>
          </cell>
        </row>
        <row r="1124">
          <cell r="F1124" t="str">
            <v xml:space="preserve">                                 SALES TO ACE BY UNIT</v>
          </cell>
          <cell r="L1124" t="str">
            <v xml:space="preserve">                         </v>
          </cell>
        </row>
        <row r="1125">
          <cell r="F1125" t="str">
            <v xml:space="preserve">                 </v>
          </cell>
          <cell r="L1125" t="str">
            <v xml:space="preserve">                        </v>
          </cell>
        </row>
        <row r="1126">
          <cell r="F1126" t="str">
            <v xml:space="preserve">                                  (Millions of KWH)</v>
          </cell>
        </row>
        <row r="1128">
          <cell r="B1128" t="str">
            <v>LOSS %</v>
          </cell>
          <cell r="C1128" t="str">
            <v>JANUARY</v>
          </cell>
          <cell r="D1128" t="str">
            <v>FEBRUARY</v>
          </cell>
          <cell r="E1128" t="str">
            <v>MARCH</v>
          </cell>
          <cell r="F1128" t="str">
            <v>APRIL</v>
          </cell>
          <cell r="G1128" t="str">
            <v>MAY</v>
          </cell>
          <cell r="H1128" t="str">
            <v>JUNE</v>
          </cell>
          <cell r="I1128" t="str">
            <v>JULY</v>
          </cell>
          <cell r="J1128" t="str">
            <v>AUGUST</v>
          </cell>
          <cell r="K1128" t="str">
            <v>SEPTEMBER</v>
          </cell>
          <cell r="L1128" t="str">
            <v>OCTOBER</v>
          </cell>
          <cell r="M1128" t="str">
            <v>NOVEMBER</v>
          </cell>
          <cell r="N1128" t="str">
            <v>DECEMBER</v>
          </cell>
          <cell r="O1128" t="str">
            <v>TOTAL</v>
          </cell>
        </row>
        <row r="1130">
          <cell r="A1130" t="str">
            <v>ACE LOSSES (1.7% of 3.42%)</v>
          </cell>
          <cell r="B1130">
            <v>1.7000000000000001E-2</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row>
        <row r="1132">
          <cell r="F1132" t="str">
            <v xml:space="preserve">                             COST FOR COAL SALES TO ACE</v>
          </cell>
        </row>
        <row r="1133">
          <cell r="F1133" t="str">
            <v xml:space="preserve">                    </v>
          </cell>
        </row>
        <row r="1134">
          <cell r="F1134" t="str">
            <v xml:space="preserve">                               (Thousands of Dollars)     </v>
          </cell>
        </row>
        <row r="1136">
          <cell r="A1136" t="str">
            <v>ACE FUEL EXPENSE</v>
          </cell>
          <cell r="B1136" t="str">
            <v>% SHARE</v>
          </cell>
          <cell r="C1136" t="str">
            <v>JANUARY</v>
          </cell>
          <cell r="D1136" t="str">
            <v>FEBRUARY</v>
          </cell>
          <cell r="E1136" t="str">
            <v>MARCH</v>
          </cell>
          <cell r="F1136" t="str">
            <v>APRIL</v>
          </cell>
          <cell r="G1136" t="str">
            <v>MAY</v>
          </cell>
          <cell r="H1136" t="str">
            <v>JUNE</v>
          </cell>
          <cell r="I1136" t="str">
            <v>JULY</v>
          </cell>
          <cell r="J1136" t="str">
            <v>AUGUST</v>
          </cell>
          <cell r="K1136" t="str">
            <v>SEPTEMBER</v>
          </cell>
          <cell r="L1136" t="str">
            <v>OCTOBER</v>
          </cell>
          <cell r="M1136" t="str">
            <v>NOVEMBER</v>
          </cell>
          <cell r="N1136" t="str">
            <v>DECEMBER</v>
          </cell>
          <cell r="O1136" t="str">
            <v>TOTAL</v>
          </cell>
        </row>
        <row r="1137">
          <cell r="A1137" t="str">
            <v xml:space="preserve">                 </v>
          </cell>
          <cell r="B1137">
            <v>0</v>
          </cell>
        </row>
        <row r="1138">
          <cell r="A1138" t="str">
            <v xml:space="preserve">    Brunner Island</v>
          </cell>
          <cell r="B1138">
            <v>0</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row>
        <row r="1139">
          <cell r="A1139" t="str">
            <v xml:space="preserve">    Martins Creek 1-2</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row>
        <row r="1140">
          <cell r="A1140" t="str">
            <v xml:space="preserve">    Sunbury</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row>
        <row r="1141">
          <cell r="A1141" t="str">
            <v xml:space="preserve">    Holtwood</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row>
        <row r="1142">
          <cell r="A1142" t="str">
            <v xml:space="preserve">    Montour</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row>
        <row r="1143">
          <cell r="A1143" t="str">
            <v xml:space="preserve">    Retired Miner's Health Care Costs</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row>
        <row r="1144">
          <cell r="A1144" t="str">
            <v xml:space="preserve">    Conemaugh Scrubber Cost</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row>
        <row r="1145">
          <cell r="C1145" t="str">
            <v xml:space="preserve"> ========</v>
          </cell>
          <cell r="D1145" t="str">
            <v xml:space="preserve"> ========</v>
          </cell>
          <cell r="E1145" t="str">
            <v xml:space="preserve"> ========</v>
          </cell>
          <cell r="F1145" t="str">
            <v xml:space="preserve"> ========</v>
          </cell>
          <cell r="G1145" t="str">
            <v xml:space="preserve"> ========</v>
          </cell>
          <cell r="H1145" t="str">
            <v xml:space="preserve"> ========</v>
          </cell>
          <cell r="I1145" t="str">
            <v xml:space="preserve"> ========</v>
          </cell>
          <cell r="J1145" t="str">
            <v xml:space="preserve"> ========</v>
          </cell>
          <cell r="K1145" t="str">
            <v xml:space="preserve"> ========</v>
          </cell>
          <cell r="L1145" t="str">
            <v xml:space="preserve"> ========</v>
          </cell>
          <cell r="M1145" t="str">
            <v xml:space="preserve"> ========</v>
          </cell>
          <cell r="N1145" t="str">
            <v xml:space="preserve"> ========</v>
          </cell>
          <cell r="O1145" t="str">
            <v xml:space="preserve"> ========</v>
          </cell>
        </row>
        <row r="1146">
          <cell r="A1146" t="str">
            <v xml:space="preserve"> TOTAL COAL EXPENSE FOR ACE SALE</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row>
        <row r="1148">
          <cell r="C1148" t="str">
            <v xml:space="preserve">                   </v>
          </cell>
          <cell r="F1148" t="str">
            <v xml:space="preserve">   CAPACITY FACTORS - %</v>
          </cell>
          <cell r="L1148" t="str">
            <v>CASE:2001 FORECAST</v>
          </cell>
          <cell r="P1148" t="str">
            <v>22</v>
          </cell>
        </row>
        <row r="1149">
          <cell r="C1149" t="str">
            <v xml:space="preserve">                 </v>
          </cell>
          <cell r="L1149">
            <v>36851</v>
          </cell>
        </row>
        <row r="1150">
          <cell r="B1150" t="str">
            <v>Winter</v>
          </cell>
        </row>
        <row r="1151">
          <cell r="B1151" t="str">
            <v>Rating</v>
          </cell>
        </row>
        <row r="1152">
          <cell r="A1152" t="str">
            <v>PP&amp;L GENERATING UNITS</v>
          </cell>
          <cell r="B1152" t="str">
            <v>(MW)</v>
          </cell>
          <cell r="C1152" t="str">
            <v>JANUARY</v>
          </cell>
          <cell r="D1152" t="str">
            <v>FEBRUARY</v>
          </cell>
          <cell r="E1152" t="str">
            <v>MARCH</v>
          </cell>
          <cell r="F1152" t="str">
            <v>APRIL</v>
          </cell>
          <cell r="G1152" t="str">
            <v>MAY</v>
          </cell>
          <cell r="H1152" t="str">
            <v>JUNE</v>
          </cell>
          <cell r="I1152" t="str">
            <v>JULY</v>
          </cell>
          <cell r="J1152" t="str">
            <v>AUGUST</v>
          </cell>
          <cell r="K1152" t="str">
            <v>SEPTEMBER</v>
          </cell>
          <cell r="L1152" t="str">
            <v>OCTOBER</v>
          </cell>
          <cell r="M1152" t="str">
            <v>NOVEMBER</v>
          </cell>
          <cell r="N1152" t="str">
            <v>DECEMBER</v>
          </cell>
          <cell r="O1152" t="str">
            <v>TOTAL</v>
          </cell>
        </row>
        <row r="1154">
          <cell r="A1154" t="str">
            <v xml:space="preserve">    Brunner Is. #1</v>
          </cell>
          <cell r="B1154">
            <v>334</v>
          </cell>
          <cell r="C1154">
            <v>74.44787843667504</v>
          </cell>
          <cell r="D1154">
            <v>75.741374394068998</v>
          </cell>
          <cell r="E1154">
            <v>72.435773614062199</v>
          </cell>
          <cell r="F1154">
            <v>66.533599467731207</v>
          </cell>
          <cell r="G1154">
            <v>51.50988345888868</v>
          </cell>
          <cell r="H1154">
            <v>69.860279441117768</v>
          </cell>
          <cell r="I1154">
            <v>74.44787843667504</v>
          </cell>
          <cell r="J1154">
            <v>76.459983259287881</v>
          </cell>
          <cell r="K1154">
            <v>64.87025948103792</v>
          </cell>
          <cell r="L1154">
            <v>73.119889253750557</v>
          </cell>
          <cell r="M1154">
            <v>40.460745176314035</v>
          </cell>
          <cell r="N1154">
            <v>66.359217049771431</v>
          </cell>
          <cell r="O1154">
            <v>67.19437836655456</v>
          </cell>
        </row>
        <row r="1155">
          <cell r="A1155" t="str">
            <v xml:space="preserve">    Brunner Is. #2</v>
          </cell>
          <cell r="B1155">
            <v>390</v>
          </cell>
          <cell r="C1155">
            <v>75.475599669148068</v>
          </cell>
          <cell r="D1155">
            <v>76.312576312576311</v>
          </cell>
          <cell r="E1155">
            <v>68.927488282326991</v>
          </cell>
          <cell r="F1155">
            <v>60.541310541310537</v>
          </cell>
          <cell r="G1155">
            <v>41.011855527984558</v>
          </cell>
          <cell r="H1155">
            <v>66.239316239316238</v>
          </cell>
          <cell r="I1155">
            <v>72.718500137854988</v>
          </cell>
          <cell r="J1155">
            <v>75.820237110559688</v>
          </cell>
          <cell r="K1155">
            <v>13.817663817663815</v>
          </cell>
          <cell r="L1155">
            <v>5.8933002481389583</v>
          </cell>
          <cell r="M1155">
            <v>57.90598290598291</v>
          </cell>
          <cell r="N1155">
            <v>66.066997518610421</v>
          </cell>
          <cell r="O1155">
            <v>56.638566912539517</v>
          </cell>
        </row>
        <row r="1156">
          <cell r="A1156" t="str">
            <v xml:space="preserve">    Brunner Is. #3</v>
          </cell>
          <cell r="B1156">
            <v>745</v>
          </cell>
          <cell r="C1156">
            <v>73.969834740564337</v>
          </cell>
          <cell r="D1156">
            <v>79.897730904442312</v>
          </cell>
          <cell r="E1156">
            <v>82.99054629429169</v>
          </cell>
          <cell r="F1156">
            <v>39.149888143176739</v>
          </cell>
          <cell r="G1156">
            <v>55.928411633109619</v>
          </cell>
          <cell r="H1156">
            <v>76.435495898583142</v>
          </cell>
          <cell r="I1156">
            <v>77.578119362055276</v>
          </cell>
          <cell r="J1156">
            <v>75.773977051309814</v>
          </cell>
          <cell r="K1156">
            <v>61.521252796420583</v>
          </cell>
          <cell r="L1156">
            <v>58.526376560583095</v>
          </cell>
          <cell r="M1156">
            <v>44.239373601789708</v>
          </cell>
          <cell r="N1156">
            <v>70.560005773255398</v>
          </cell>
          <cell r="O1156">
            <v>66.393919892127116</v>
          </cell>
        </row>
        <row r="1158">
          <cell r="A1158" t="str">
            <v xml:space="preserve">        TOTAL</v>
          </cell>
          <cell r="B1158">
            <v>1469</v>
          </cell>
          <cell r="C1158">
            <v>74.478286011257751</v>
          </cell>
          <cell r="D1158">
            <v>78.000907646925342</v>
          </cell>
          <cell r="E1158">
            <v>76.857199323656644</v>
          </cell>
          <cell r="F1158">
            <v>51.05513955071477</v>
          </cell>
          <cell r="G1158">
            <v>50.963642884853279</v>
          </cell>
          <cell r="H1158">
            <v>72.233567808789047</v>
          </cell>
          <cell r="I1158">
            <v>75.576246001595706</v>
          </cell>
          <cell r="J1158">
            <v>75.942232665041686</v>
          </cell>
          <cell r="K1158">
            <v>49.61803191891687</v>
          </cell>
          <cell r="L1158">
            <v>47.871055578734705</v>
          </cell>
          <cell r="M1158">
            <v>47.008547008547005</v>
          </cell>
          <cell r="N1158">
            <v>68.412057064640564</v>
          </cell>
          <cell r="O1158">
            <v>63.985999857014534</v>
          </cell>
        </row>
        <row r="1160">
          <cell r="A1160" t="str">
            <v xml:space="preserve">    Martins Creek #1</v>
          </cell>
          <cell r="B1160">
            <v>150</v>
          </cell>
          <cell r="C1160">
            <v>358.2437275985663</v>
          </cell>
          <cell r="D1160">
            <v>378.67063492063488</v>
          </cell>
          <cell r="E1160">
            <v>344.98207885304657</v>
          </cell>
          <cell r="F1160">
            <v>0</v>
          </cell>
          <cell r="G1160">
            <v>108.42293906810035</v>
          </cell>
          <cell r="H1160">
            <v>398.14814814814815</v>
          </cell>
          <cell r="I1160">
            <v>418.27956989247309</v>
          </cell>
          <cell r="J1160">
            <v>409.31899641577064</v>
          </cell>
          <cell r="K1160">
            <v>356.7592592592593</v>
          </cell>
          <cell r="L1160">
            <v>347.67025089605738</v>
          </cell>
          <cell r="M1160">
            <v>267.40740740740745</v>
          </cell>
          <cell r="N1160">
            <v>345.34050179211471</v>
          </cell>
          <cell r="O1160">
            <v>311.18721461187215</v>
          </cell>
        </row>
        <row r="1161">
          <cell r="A1161" t="str">
            <v xml:space="preserve">    Martins Creek #2</v>
          </cell>
          <cell r="B1161">
            <v>150</v>
          </cell>
          <cell r="C1161">
            <v>372.93906810035844</v>
          </cell>
          <cell r="D1161">
            <v>381.94444444444446</v>
          </cell>
          <cell r="E1161">
            <v>272.40143369175627</v>
          </cell>
          <cell r="F1161">
            <v>365.74074074074076</v>
          </cell>
          <cell r="G1161">
            <v>336.02150537634407</v>
          </cell>
          <cell r="H1161">
            <v>398.14814814814815</v>
          </cell>
          <cell r="I1161">
            <v>421.86379928315415</v>
          </cell>
          <cell r="J1161">
            <v>411.82795698924735</v>
          </cell>
          <cell r="K1161">
            <v>359.16666666666669</v>
          </cell>
          <cell r="L1161">
            <v>267.02508960573476</v>
          </cell>
          <cell r="M1161">
            <v>356.48148148148147</v>
          </cell>
          <cell r="N1161">
            <v>362.45519713261649</v>
          </cell>
          <cell r="O1161">
            <v>358.52359208523592</v>
          </cell>
        </row>
        <row r="1163">
          <cell r="A1163" t="str">
            <v xml:space="preserve">        TOTAL</v>
          </cell>
          <cell r="B1163">
            <v>300</v>
          </cell>
          <cell r="C1163">
            <v>55.555555555555557</v>
          </cell>
          <cell r="D1163">
            <v>58.035714285714285</v>
          </cell>
          <cell r="E1163">
            <v>41.666666666666671</v>
          </cell>
          <cell r="F1163">
            <v>45.370370370370374</v>
          </cell>
          <cell r="G1163">
            <v>27.598566308243729</v>
          </cell>
          <cell r="H1163">
            <v>40.833333333333336</v>
          </cell>
          <cell r="I1163">
            <v>40.90501792114695</v>
          </cell>
          <cell r="J1163">
            <v>44.220430107526887</v>
          </cell>
          <cell r="K1163">
            <v>16.168981481481481</v>
          </cell>
          <cell r="L1163">
            <v>60.08064516129032</v>
          </cell>
          <cell r="M1163">
            <v>34.768518518518512</v>
          </cell>
          <cell r="N1163">
            <v>42.11469534050179</v>
          </cell>
          <cell r="O1163">
            <v>334.85540334855403</v>
          </cell>
        </row>
        <row r="1165">
          <cell r="A1165" t="str">
            <v xml:space="preserve">    Sunbury #1,2,&amp;3</v>
          </cell>
          <cell r="B1165">
            <v>264</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row>
        <row r="1166">
          <cell r="A1166" t="str">
            <v xml:space="preserve">    Sunbury #4</v>
          </cell>
          <cell r="B1166">
            <v>134</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row>
        <row r="1168">
          <cell r="A1168" t="str">
            <v xml:space="preserve">        TOTAL</v>
          </cell>
          <cell r="B1168">
            <v>398</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row>
        <row r="1170">
          <cell r="A1170" t="str">
            <v xml:space="preserve">    Holtwood #17</v>
          </cell>
          <cell r="B1170">
            <v>73</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row>
        <row r="1172">
          <cell r="A1172" t="str">
            <v xml:space="preserve">    Keystone #1 (PL Share)</v>
          </cell>
          <cell r="B1172">
            <v>105</v>
          </cell>
          <cell r="C1172">
            <v>88.325652841781874</v>
          </cell>
          <cell r="D1172">
            <v>90.702947845804999</v>
          </cell>
          <cell r="E1172">
            <v>88.325652841781874</v>
          </cell>
          <cell r="F1172">
            <v>87.301587301587304</v>
          </cell>
          <cell r="G1172">
            <v>88.325652841781874</v>
          </cell>
          <cell r="H1172">
            <v>87.301587301587304</v>
          </cell>
          <cell r="I1172">
            <v>88.325652841781874</v>
          </cell>
          <cell r="J1172">
            <v>88.325652841781874</v>
          </cell>
          <cell r="K1172">
            <v>87.301587301587304</v>
          </cell>
          <cell r="L1172">
            <v>88.325652841781874</v>
          </cell>
          <cell r="M1172">
            <v>87.301587301587304</v>
          </cell>
          <cell r="N1172">
            <v>88.325652841781874</v>
          </cell>
          <cell r="O1172">
            <v>88.171341595999124</v>
          </cell>
        </row>
        <row r="1173">
          <cell r="A1173" t="str">
            <v xml:space="preserve">    Keystone #2 (PL Share)</v>
          </cell>
          <cell r="B1173">
            <v>105</v>
          </cell>
          <cell r="C1173">
            <v>88.325652841781874</v>
          </cell>
          <cell r="D1173">
            <v>90.702947845804999</v>
          </cell>
          <cell r="E1173">
            <v>88.325652841781874</v>
          </cell>
          <cell r="F1173">
            <v>64.417989417989418</v>
          </cell>
          <cell r="G1173">
            <v>0</v>
          </cell>
          <cell r="H1173">
            <v>87.301587301587304</v>
          </cell>
          <cell r="I1173">
            <v>88.325652841781874</v>
          </cell>
          <cell r="J1173">
            <v>88.325652841781874</v>
          </cell>
          <cell r="K1173">
            <v>87.301587301587304</v>
          </cell>
          <cell r="L1173">
            <v>88.325652841781874</v>
          </cell>
          <cell r="M1173">
            <v>87.301587301587304</v>
          </cell>
          <cell r="N1173">
            <v>88.325652841781874</v>
          </cell>
          <cell r="O1173">
            <v>78.821482931071969</v>
          </cell>
        </row>
        <row r="1175">
          <cell r="A1175" t="str">
            <v xml:space="preserve">        TOTAL</v>
          </cell>
          <cell r="B1175">
            <v>210</v>
          </cell>
          <cell r="C1175">
            <v>88.325652841781874</v>
          </cell>
          <cell r="D1175">
            <v>90.702947845804999</v>
          </cell>
          <cell r="E1175">
            <v>88.325652841781874</v>
          </cell>
          <cell r="F1175">
            <v>75.859788359788368</v>
          </cell>
          <cell r="G1175">
            <v>44.162826420890937</v>
          </cell>
          <cell r="H1175">
            <v>87.301587301587304</v>
          </cell>
          <cell r="I1175">
            <v>88.325652841781874</v>
          </cell>
          <cell r="J1175">
            <v>88.325652841781874</v>
          </cell>
          <cell r="K1175">
            <v>87.301587301587304</v>
          </cell>
          <cell r="L1175">
            <v>88.325652841781874</v>
          </cell>
          <cell r="M1175">
            <v>87.301587301587304</v>
          </cell>
          <cell r="N1175">
            <v>88.325652841781874</v>
          </cell>
          <cell r="O1175">
            <v>83.496412263535547</v>
          </cell>
        </row>
        <row r="1177">
          <cell r="A1177" t="str">
            <v xml:space="preserve">    Conemaugh #1 (PL Share)</v>
          </cell>
          <cell r="B1177">
            <v>97</v>
          </cell>
          <cell r="C1177">
            <v>116.94934042789048</v>
          </cell>
          <cell r="D1177">
            <v>121.0419734904271</v>
          </cell>
          <cell r="E1177">
            <v>116.94934042789048</v>
          </cell>
          <cell r="F1177">
            <v>116.83848797250859</v>
          </cell>
          <cell r="G1177">
            <v>116.94934042789048</v>
          </cell>
          <cell r="H1177">
            <v>116.83848797250859</v>
          </cell>
          <cell r="I1177">
            <v>116.94934042789048</v>
          </cell>
          <cell r="J1177">
            <v>116.94934042789048</v>
          </cell>
          <cell r="K1177">
            <v>31.214203894616265</v>
          </cell>
          <cell r="L1177">
            <v>0</v>
          </cell>
          <cell r="M1177">
            <v>38.946162657502867</v>
          </cell>
          <cell r="N1177">
            <v>116.94934042789048</v>
          </cell>
          <cell r="O1177">
            <v>93.913289083462786</v>
          </cell>
        </row>
        <row r="1178">
          <cell r="A1178" t="str">
            <v xml:space="preserve">    Conemaugh #2 (PL Share)</v>
          </cell>
          <cell r="B1178">
            <v>97</v>
          </cell>
          <cell r="C1178">
            <v>116.53364372020839</v>
          </cell>
          <cell r="D1178">
            <v>121.0419734904271</v>
          </cell>
          <cell r="E1178">
            <v>116.94934042789048</v>
          </cell>
          <cell r="F1178">
            <v>116.83848797250859</v>
          </cell>
          <cell r="G1178">
            <v>116.94934042789048</v>
          </cell>
          <cell r="H1178">
            <v>116.83848797250859</v>
          </cell>
          <cell r="I1178">
            <v>116.94934042789048</v>
          </cell>
          <cell r="J1178">
            <v>116.94934042789048</v>
          </cell>
          <cell r="K1178">
            <v>116.83848797250859</v>
          </cell>
          <cell r="L1178">
            <v>116.94934042789048</v>
          </cell>
          <cell r="M1178">
            <v>116.83848797250859</v>
          </cell>
          <cell r="N1178">
            <v>89.374792151646162</v>
          </cell>
          <cell r="O1178">
            <v>114.86136609706726</v>
          </cell>
        </row>
        <row r="1179">
          <cell r="B1179" t="str">
            <v xml:space="preserve"> --------</v>
          </cell>
          <cell r="C1179" t="str">
            <v xml:space="preserve"> --------</v>
          </cell>
          <cell r="D1179" t="str">
            <v xml:space="preserve"> --------</v>
          </cell>
          <cell r="E1179" t="str">
            <v xml:space="preserve"> --------</v>
          </cell>
          <cell r="F1179" t="str">
            <v xml:space="preserve"> --------</v>
          </cell>
          <cell r="G1179" t="str">
            <v xml:space="preserve"> --------</v>
          </cell>
          <cell r="H1179" t="str">
            <v xml:space="preserve"> --------</v>
          </cell>
          <cell r="I1179" t="str">
            <v xml:space="preserve"> --------</v>
          </cell>
          <cell r="J1179" t="str">
            <v xml:space="preserve"> --------</v>
          </cell>
          <cell r="K1179" t="str">
            <v xml:space="preserve"> --------</v>
          </cell>
          <cell r="L1179" t="str">
            <v xml:space="preserve"> --------</v>
          </cell>
          <cell r="M1179" t="str">
            <v xml:space="preserve"> --------</v>
          </cell>
          <cell r="N1179" t="str">
            <v xml:space="preserve"> --------</v>
          </cell>
          <cell r="O1179" t="str">
            <v xml:space="preserve">  --------</v>
          </cell>
        </row>
        <row r="1180">
          <cell r="A1180" t="str">
            <v xml:space="preserve">        TOTAL</v>
          </cell>
          <cell r="B1180">
            <v>194</v>
          </cell>
          <cell r="C1180">
            <v>116.74149207404943</v>
          </cell>
          <cell r="D1180">
            <v>121.0419734904271</v>
          </cell>
          <cell r="E1180">
            <v>116.94934042789048</v>
          </cell>
          <cell r="F1180">
            <v>116.83848797250859</v>
          </cell>
          <cell r="G1180">
            <v>116.94934042789048</v>
          </cell>
          <cell r="H1180">
            <v>116.83848797250859</v>
          </cell>
          <cell r="I1180">
            <v>116.94934042789048</v>
          </cell>
          <cell r="J1180">
            <v>116.94934042789048</v>
          </cell>
          <cell r="K1180">
            <v>74.026345933562425</v>
          </cell>
          <cell r="L1180">
            <v>58.474670213945238</v>
          </cell>
          <cell r="M1180">
            <v>77.892325315005735</v>
          </cell>
          <cell r="N1180">
            <v>103.16206628976832</v>
          </cell>
          <cell r="O1180">
            <v>104.38732759026502</v>
          </cell>
        </row>
        <row r="1182">
          <cell r="A1182" t="str">
            <v xml:space="preserve">    Montour #1</v>
          </cell>
          <cell r="B1182">
            <v>770</v>
          </cell>
          <cell r="C1182">
            <v>69.787739142577863</v>
          </cell>
          <cell r="D1182">
            <v>73.767006802721085</v>
          </cell>
          <cell r="E1182">
            <v>67.204301075268816</v>
          </cell>
          <cell r="F1182">
            <v>0</v>
          </cell>
          <cell r="G1182">
            <v>21.121351766513058</v>
          </cell>
          <cell r="H1182">
            <v>77.561327561327573</v>
          </cell>
          <cell r="I1182">
            <v>81.483033095936321</v>
          </cell>
          <cell r="J1182">
            <v>79.737466834241033</v>
          </cell>
          <cell r="K1182">
            <v>69.498556998556992</v>
          </cell>
          <cell r="L1182">
            <v>67.727970953777401</v>
          </cell>
          <cell r="M1182">
            <v>52.092352092352094</v>
          </cell>
          <cell r="N1182">
            <v>67.274123725736629</v>
          </cell>
          <cell r="O1182">
            <v>60.620885963351718</v>
          </cell>
        </row>
        <row r="1183">
          <cell r="A1183" t="str">
            <v xml:space="preserve">    Montour #2</v>
          </cell>
          <cell r="B1183">
            <v>755</v>
          </cell>
          <cell r="C1183">
            <v>74.093854589475185</v>
          </cell>
          <cell r="D1183">
            <v>75.883002207505513</v>
          </cell>
          <cell r="E1183">
            <v>54.119490137435022</v>
          </cell>
          <cell r="F1183">
            <v>72.663723325974985</v>
          </cell>
          <cell r="G1183">
            <v>66.759239478743865</v>
          </cell>
          <cell r="H1183">
            <v>79.102281089036055</v>
          </cell>
          <cell r="I1183">
            <v>83.813999857580285</v>
          </cell>
          <cell r="J1183">
            <v>81.820123905148478</v>
          </cell>
          <cell r="K1183">
            <v>71.357615894039739</v>
          </cell>
          <cell r="L1183">
            <v>53.051342305775123</v>
          </cell>
          <cell r="M1183">
            <v>70.824135393671824</v>
          </cell>
          <cell r="N1183">
            <v>72.010966317738379</v>
          </cell>
          <cell r="O1183">
            <v>71.229852732166066</v>
          </cell>
        </row>
        <row r="1184">
          <cell r="B1184" t="str">
            <v xml:space="preserve"> --------</v>
          </cell>
          <cell r="C1184" t="str">
            <v xml:space="preserve"> --------</v>
          </cell>
          <cell r="D1184" t="str">
            <v xml:space="preserve"> --------</v>
          </cell>
          <cell r="E1184" t="str">
            <v xml:space="preserve"> --------</v>
          </cell>
          <cell r="F1184" t="str">
            <v xml:space="preserve"> --------</v>
          </cell>
          <cell r="G1184" t="str">
            <v xml:space="preserve"> --------</v>
          </cell>
          <cell r="H1184" t="str">
            <v xml:space="preserve"> --------</v>
          </cell>
          <cell r="I1184" t="str">
            <v xml:space="preserve"> --------</v>
          </cell>
          <cell r="J1184" t="str">
            <v xml:space="preserve"> --------</v>
          </cell>
          <cell r="K1184" t="str">
            <v xml:space="preserve"> --------</v>
          </cell>
          <cell r="L1184" t="str">
            <v xml:space="preserve"> --------</v>
          </cell>
          <cell r="M1184" t="str">
            <v xml:space="preserve"> --------</v>
          </cell>
          <cell r="N1184" t="str">
            <v xml:space="preserve"> --------</v>
          </cell>
          <cell r="O1184" t="str">
            <v xml:space="preserve">  --------</v>
          </cell>
        </row>
        <row r="1185">
          <cell r="A1185" t="str">
            <v xml:space="preserve">        TOTAL</v>
          </cell>
          <cell r="B1185">
            <v>1525</v>
          </cell>
          <cell r="C1185">
            <v>71.919619249074557</v>
          </cell>
          <cell r="D1185">
            <v>74.814597970335683</v>
          </cell>
          <cell r="E1185">
            <v>60.726247135554381</v>
          </cell>
          <cell r="F1185">
            <v>35.974499089253186</v>
          </cell>
          <cell r="G1185">
            <v>43.715846994535518</v>
          </cell>
          <cell r="H1185">
            <v>78.32422586520947</v>
          </cell>
          <cell r="I1185">
            <v>82.637052705799405</v>
          </cell>
          <cell r="J1185">
            <v>80.768552793936195</v>
          </cell>
          <cell r="K1185">
            <v>70.418943533697629</v>
          </cell>
          <cell r="L1185">
            <v>60.461836770668079</v>
          </cell>
          <cell r="M1185">
            <v>61.366120218579233</v>
          </cell>
          <cell r="N1185">
            <v>69.619249074563726</v>
          </cell>
          <cell r="O1185">
            <v>65.873194101354898</v>
          </cell>
        </row>
        <row r="1186">
          <cell r="B1186" t="str">
            <v xml:space="preserve"> =========</v>
          </cell>
          <cell r="C1186" t="str">
            <v xml:space="preserve"> =========</v>
          </cell>
          <cell r="D1186" t="str">
            <v xml:space="preserve"> =========</v>
          </cell>
          <cell r="E1186" t="str">
            <v xml:space="preserve"> =========</v>
          </cell>
          <cell r="F1186" t="str">
            <v xml:space="preserve"> =========</v>
          </cell>
          <cell r="G1186" t="str">
            <v xml:space="preserve"> =========</v>
          </cell>
          <cell r="H1186" t="str">
            <v xml:space="preserve"> =========</v>
          </cell>
          <cell r="I1186" t="str">
            <v xml:space="preserve"> =========</v>
          </cell>
          <cell r="J1186" t="str">
            <v xml:space="preserve"> =========</v>
          </cell>
          <cell r="K1186" t="str">
            <v xml:space="preserve"> =========</v>
          </cell>
          <cell r="L1186" t="str">
            <v xml:space="preserve"> =========</v>
          </cell>
          <cell r="M1186" t="str">
            <v xml:space="preserve"> =========</v>
          </cell>
          <cell r="N1186" t="str">
            <v xml:space="preserve"> =========</v>
          </cell>
          <cell r="O1186" t="str">
            <v xml:space="preserve"> =========</v>
          </cell>
        </row>
        <row r="1187">
          <cell r="A1187" t="str">
            <v xml:space="preserve"> TOTAL COAL FIRED</v>
          </cell>
          <cell r="B1187">
            <v>4169</v>
          </cell>
          <cell r="C1187">
            <v>66.430540832617609</v>
          </cell>
          <cell r="D1187">
            <v>69.229088853099398</v>
          </cell>
          <cell r="E1187">
            <v>62.184531501069081</v>
          </cell>
          <cell r="F1187">
            <v>43.672210228938468</v>
          </cell>
          <cell r="G1187">
            <v>43.601389673395808</v>
          </cell>
          <cell r="H1187">
            <v>66.875882838943525</v>
          </cell>
          <cell r="I1187">
            <v>69.693229855796872</v>
          </cell>
          <cell r="J1187">
            <v>69.377277756714307</v>
          </cell>
          <cell r="K1187">
            <v>52.247408118120518</v>
          </cell>
          <cell r="L1187">
            <v>50.478183829958454</v>
          </cell>
          <cell r="M1187">
            <v>49.535593401028756</v>
          </cell>
          <cell r="N1187">
            <v>61.852459396931273</v>
          </cell>
          <cell r="O1187">
            <v>79.801886286145503</v>
          </cell>
        </row>
        <row r="1189">
          <cell r="A1189" t="str">
            <v xml:space="preserve">    Martins Creek #3</v>
          </cell>
          <cell r="B1189">
            <v>820</v>
          </cell>
          <cell r="C1189">
            <v>7.8514293207448205</v>
          </cell>
          <cell r="D1189">
            <v>8.6926538908246229</v>
          </cell>
          <cell r="E1189">
            <v>2.8520849724626274</v>
          </cell>
          <cell r="F1189">
            <v>2.0155826558265586</v>
          </cell>
          <cell r="G1189">
            <v>5.9992132179386308</v>
          </cell>
          <cell r="H1189">
            <v>21.189024390243901</v>
          </cell>
          <cell r="I1189">
            <v>32.815368476265405</v>
          </cell>
          <cell r="J1189">
            <v>32.815368476265405</v>
          </cell>
          <cell r="K1189">
            <v>12.398373983739839</v>
          </cell>
          <cell r="L1189">
            <v>0</v>
          </cell>
          <cell r="M1189">
            <v>2.9471544715447151</v>
          </cell>
          <cell r="N1189">
            <v>6.6056910569105689</v>
          </cell>
          <cell r="O1189">
            <v>11.387682369974385</v>
          </cell>
        </row>
        <row r="1190">
          <cell r="A1190" t="str">
            <v xml:space="preserve">    Martins Creek #4</v>
          </cell>
          <cell r="B1190">
            <v>820</v>
          </cell>
          <cell r="C1190">
            <v>7.8514293207448205</v>
          </cell>
          <cell r="D1190">
            <v>8.6926538908246229</v>
          </cell>
          <cell r="E1190">
            <v>2.8520849724626274</v>
          </cell>
          <cell r="F1190">
            <v>2.0155826558265586</v>
          </cell>
          <cell r="G1190">
            <v>5.9992132179386308</v>
          </cell>
          <cell r="H1190">
            <v>21.189024390243901</v>
          </cell>
          <cell r="I1190">
            <v>32.815368476265405</v>
          </cell>
          <cell r="J1190">
            <v>32.815368476265405</v>
          </cell>
          <cell r="K1190">
            <v>12.398373983739839</v>
          </cell>
          <cell r="L1190">
            <v>5.2943876212955674</v>
          </cell>
          <cell r="M1190">
            <v>2.9471544715447151</v>
          </cell>
          <cell r="N1190">
            <v>6.6056910569105689</v>
          </cell>
          <cell r="O1190">
            <v>11.833166276868248</v>
          </cell>
        </row>
        <row r="1191">
          <cell r="B1191" t="str">
            <v xml:space="preserve"> --------</v>
          </cell>
          <cell r="C1191" t="str">
            <v xml:space="preserve"> --------</v>
          </cell>
          <cell r="D1191" t="str">
            <v xml:space="preserve"> --------</v>
          </cell>
          <cell r="E1191" t="str">
            <v xml:space="preserve"> --------</v>
          </cell>
          <cell r="F1191" t="str">
            <v xml:space="preserve"> --------</v>
          </cell>
          <cell r="G1191" t="str">
            <v xml:space="preserve"> --------</v>
          </cell>
          <cell r="H1191" t="str">
            <v xml:space="preserve"> --------</v>
          </cell>
          <cell r="I1191" t="str">
            <v xml:space="preserve"> --------</v>
          </cell>
          <cell r="J1191" t="str">
            <v xml:space="preserve"> --------</v>
          </cell>
          <cell r="K1191" t="str">
            <v xml:space="preserve"> --------</v>
          </cell>
          <cell r="L1191" t="str">
            <v xml:space="preserve"> --------</v>
          </cell>
          <cell r="M1191" t="str">
            <v xml:space="preserve"> --------</v>
          </cell>
          <cell r="N1191" t="str">
            <v xml:space="preserve"> --------</v>
          </cell>
          <cell r="O1191" t="str">
            <v xml:space="preserve">  --------</v>
          </cell>
        </row>
        <row r="1192">
          <cell r="A1192" t="str">
            <v xml:space="preserve"> TOTAL HEAVY OIL FIRED</v>
          </cell>
          <cell r="B1192">
            <v>1640</v>
          </cell>
          <cell r="C1192">
            <v>7.8514293207448205</v>
          </cell>
          <cell r="D1192">
            <v>8.6926538908246229</v>
          </cell>
          <cell r="E1192">
            <v>2.8520849724626274</v>
          </cell>
          <cell r="F1192">
            <v>2.0155826558265586</v>
          </cell>
          <cell r="G1192">
            <v>5.9992132179386308</v>
          </cell>
          <cell r="H1192">
            <v>21.189024390243901</v>
          </cell>
          <cell r="I1192">
            <v>32.815368476265405</v>
          </cell>
          <cell r="J1192">
            <v>32.815368476265405</v>
          </cell>
          <cell r="K1192">
            <v>12.398373983739839</v>
          </cell>
          <cell r="L1192">
            <v>2.6471938106477837</v>
          </cell>
          <cell r="M1192">
            <v>2.9471544715447151</v>
          </cell>
          <cell r="N1192">
            <v>6.6056910569105689</v>
          </cell>
          <cell r="O1192">
            <v>11.610424323421316</v>
          </cell>
        </row>
        <row r="1193">
          <cell r="B1193">
            <v>990</v>
          </cell>
        </row>
        <row r="1194">
          <cell r="A1194" t="str">
            <v xml:space="preserve">    Susquehanna #1 (PL Share)</v>
          </cell>
          <cell r="B1194">
            <v>990</v>
          </cell>
          <cell r="C1194">
            <v>96.814923427826656</v>
          </cell>
          <cell r="D1194">
            <v>87.447051156728591</v>
          </cell>
          <cell r="E1194">
            <v>96.814923427826656</v>
          </cell>
          <cell r="F1194">
            <v>93.692299337460625</v>
          </cell>
          <cell r="G1194">
            <v>60.714673617899422</v>
          </cell>
          <cell r="H1194">
            <v>96.815375982042653</v>
          </cell>
          <cell r="I1194">
            <v>96.814923427826656</v>
          </cell>
          <cell r="J1194">
            <v>96.814923427826656</v>
          </cell>
          <cell r="K1194">
            <v>96.815375982042653</v>
          </cell>
          <cell r="L1194">
            <v>96.814923427826656</v>
          </cell>
          <cell r="M1194">
            <v>96.815375982042653</v>
          </cell>
          <cell r="N1194">
            <v>96.814923427826656</v>
          </cell>
          <cell r="O1194">
            <v>93.745675937456767</v>
          </cell>
        </row>
        <row r="1195">
          <cell r="A1195" t="str">
            <v xml:space="preserve">    Susquehanna #2 (PL Share)</v>
          </cell>
          <cell r="B1195">
            <v>990</v>
          </cell>
          <cell r="C1195">
            <v>97.072879330943849</v>
          </cell>
          <cell r="D1195">
            <v>95.719095719095719</v>
          </cell>
          <cell r="E1195">
            <v>23.922015857499726</v>
          </cell>
          <cell r="F1195">
            <v>5.808080808080808</v>
          </cell>
          <cell r="G1195">
            <v>96.516237645269896</v>
          </cell>
          <cell r="H1195">
            <v>98.035914702581366</v>
          </cell>
          <cell r="I1195">
            <v>98.036819811013373</v>
          </cell>
          <cell r="J1195">
            <v>98.036819811013373</v>
          </cell>
          <cell r="K1195">
            <v>98.035914702581366</v>
          </cell>
          <cell r="L1195">
            <v>98.036819811013373</v>
          </cell>
          <cell r="M1195">
            <v>98.035914702581366</v>
          </cell>
          <cell r="N1195">
            <v>98.036819811013373</v>
          </cell>
          <cell r="O1195">
            <v>83.771505004381709</v>
          </cell>
        </row>
        <row r="1196">
          <cell r="B1196" t="str">
            <v xml:space="preserve"> --------</v>
          </cell>
          <cell r="C1196" t="str">
            <v xml:space="preserve"> --------</v>
          </cell>
          <cell r="D1196" t="str">
            <v xml:space="preserve"> --------</v>
          </cell>
          <cell r="E1196" t="str">
            <v xml:space="preserve"> --------</v>
          </cell>
          <cell r="F1196" t="str">
            <v xml:space="preserve"> --------</v>
          </cell>
          <cell r="G1196" t="str">
            <v xml:space="preserve"> --------</v>
          </cell>
          <cell r="H1196" t="str">
            <v xml:space="preserve"> --------</v>
          </cell>
          <cell r="I1196" t="str">
            <v xml:space="preserve"> --------</v>
          </cell>
          <cell r="J1196" t="str">
            <v xml:space="preserve"> --------</v>
          </cell>
          <cell r="K1196" t="str">
            <v xml:space="preserve"> --------</v>
          </cell>
          <cell r="L1196" t="str">
            <v xml:space="preserve"> --------</v>
          </cell>
          <cell r="M1196" t="str">
            <v xml:space="preserve"> --------</v>
          </cell>
          <cell r="N1196" t="str">
            <v xml:space="preserve"> --------</v>
          </cell>
          <cell r="O1196" t="str">
            <v xml:space="preserve">  --------</v>
          </cell>
        </row>
        <row r="1197">
          <cell r="A1197" t="str">
            <v xml:space="preserve"> TOTAL PL SHARE NUCLEAR</v>
          </cell>
          <cell r="B1197">
            <v>1980</v>
          </cell>
          <cell r="C1197">
            <v>96.943901379385238</v>
          </cell>
          <cell r="D1197">
            <v>96.267736892736906</v>
          </cell>
          <cell r="E1197">
            <v>60.368469642663193</v>
          </cell>
          <cell r="F1197">
            <v>51.311728395061728</v>
          </cell>
          <cell r="G1197">
            <v>78.615455631584652</v>
          </cell>
          <cell r="H1197">
            <v>97.425645342312023</v>
          </cell>
          <cell r="I1197">
            <v>97.425871619420008</v>
          </cell>
          <cell r="J1197">
            <v>97.425871619420008</v>
          </cell>
          <cell r="K1197">
            <v>97.425645342312023</v>
          </cell>
          <cell r="L1197">
            <v>97.425871619420008</v>
          </cell>
          <cell r="M1197">
            <v>97.425645342312023</v>
          </cell>
          <cell r="N1197">
            <v>97.425871619420008</v>
          </cell>
          <cell r="O1197">
            <v>88.758590470919245</v>
          </cell>
        </row>
        <row r="1199">
          <cell r="A1199" t="str">
            <v xml:space="preserve"> COMBUSTION TURBINES</v>
          </cell>
          <cell r="B1199">
            <v>486</v>
          </cell>
          <cell r="C1199">
            <v>0.13828045488738439</v>
          </cell>
          <cell r="D1199">
            <v>0.27557319223985893</v>
          </cell>
          <cell r="E1199">
            <v>2.7656090977476882E-2</v>
          </cell>
          <cell r="F1199">
            <v>5.7155921353452217E-2</v>
          </cell>
          <cell r="G1199">
            <v>0.13828045488738439</v>
          </cell>
          <cell r="H1199">
            <v>0.14288980338363055</v>
          </cell>
          <cell r="I1199">
            <v>1.3828045488738439</v>
          </cell>
          <cell r="J1199">
            <v>0.44249745563963011</v>
          </cell>
          <cell r="K1199">
            <v>0.68587105624142664</v>
          </cell>
          <cell r="L1199">
            <v>5.5312181954953764E-2</v>
          </cell>
          <cell r="M1199">
            <v>5.7155921353452217E-2</v>
          </cell>
          <cell r="N1199">
            <v>5.5312181954953764E-2</v>
          </cell>
          <cell r="O1199">
            <v>0.28186481763346299</v>
          </cell>
        </row>
        <row r="1200">
          <cell r="A1200" t="str">
            <v xml:space="preserve"> </v>
          </cell>
        </row>
        <row r="1201">
          <cell r="A1201" t="str">
            <v xml:space="preserve"> DIESELS</v>
          </cell>
          <cell r="B1201">
            <v>22</v>
          </cell>
          <cell r="C1201">
            <v>0.6109481915933529</v>
          </cell>
          <cell r="D1201">
            <v>0.67640692640692646</v>
          </cell>
          <cell r="E1201">
            <v>0.6109481915933529</v>
          </cell>
          <cell r="F1201">
            <v>0.63131313131313127</v>
          </cell>
          <cell r="G1201">
            <v>1.2218963831867058</v>
          </cell>
          <cell r="H1201">
            <v>1.2626262626262625</v>
          </cell>
          <cell r="I1201">
            <v>0.6109481915933529</v>
          </cell>
          <cell r="J1201">
            <v>0.6109481915933529</v>
          </cell>
          <cell r="K1201">
            <v>0.63131313131313127</v>
          </cell>
          <cell r="L1201">
            <v>0.6109481915933529</v>
          </cell>
          <cell r="M1201">
            <v>0.63131313131313127</v>
          </cell>
          <cell r="N1201">
            <v>0.6109481915933529</v>
          </cell>
          <cell r="O1201">
            <v>0.51888750518887505</v>
          </cell>
        </row>
        <row r="1203">
          <cell r="A1203" t="str">
            <v xml:space="preserve">    Holtwood Hydro</v>
          </cell>
          <cell r="B1203">
            <v>102</v>
          </cell>
          <cell r="C1203">
            <v>69.839763862534255</v>
          </cell>
          <cell r="D1203">
            <v>75.863678804855283</v>
          </cell>
          <cell r="E1203">
            <v>92.241197554290522</v>
          </cell>
          <cell r="F1203">
            <v>91.230936819172115</v>
          </cell>
          <cell r="G1203">
            <v>85.652540586126918</v>
          </cell>
          <cell r="H1203">
            <v>65.359477124183002</v>
          </cell>
          <cell r="I1203">
            <v>47.438330170777988</v>
          </cell>
          <cell r="J1203">
            <v>36.896479021716218</v>
          </cell>
          <cell r="K1203">
            <v>34.449891067538132</v>
          </cell>
          <cell r="L1203">
            <v>40.849673202614383</v>
          </cell>
          <cell r="M1203">
            <v>61.274509803921568</v>
          </cell>
          <cell r="N1203">
            <v>71.157495256166982</v>
          </cell>
          <cell r="O1203">
            <v>64.240307995344253</v>
          </cell>
        </row>
        <row r="1204">
          <cell r="A1204" t="str">
            <v xml:space="preserve">    Wallenpaupack</v>
          </cell>
          <cell r="B1204">
            <v>44</v>
          </cell>
          <cell r="C1204">
            <v>25.048875855327466</v>
          </cell>
          <cell r="D1204">
            <v>25.027056277056275</v>
          </cell>
          <cell r="E1204">
            <v>22.299608993157378</v>
          </cell>
          <cell r="F1204">
            <v>26.199494949494952</v>
          </cell>
          <cell r="G1204">
            <v>18.939393939393938</v>
          </cell>
          <cell r="H1204">
            <v>21.1489898989899</v>
          </cell>
          <cell r="I1204">
            <v>19.244868035190613</v>
          </cell>
          <cell r="J1204">
            <v>17.412023460410559</v>
          </cell>
          <cell r="K1204">
            <v>18.623737373737374</v>
          </cell>
          <cell r="L1204">
            <v>15.579178885630498</v>
          </cell>
          <cell r="M1204">
            <v>14.835858585858587</v>
          </cell>
          <cell r="N1204">
            <v>20.161290322580644</v>
          </cell>
          <cell r="O1204">
            <v>20.236612702366127</v>
          </cell>
        </row>
        <row r="1205">
          <cell r="B1205" t="str">
            <v xml:space="preserve"> --------</v>
          </cell>
          <cell r="C1205" t="str">
            <v xml:space="preserve"> --------</v>
          </cell>
          <cell r="D1205" t="str">
            <v xml:space="preserve"> --------</v>
          </cell>
          <cell r="E1205" t="str">
            <v xml:space="preserve"> --------</v>
          </cell>
          <cell r="F1205" t="str">
            <v xml:space="preserve"> --------</v>
          </cell>
          <cell r="G1205" t="str">
            <v xml:space="preserve"> --------</v>
          </cell>
          <cell r="H1205" t="str">
            <v xml:space="preserve"> --------</v>
          </cell>
          <cell r="I1205" t="str">
            <v xml:space="preserve"> --------</v>
          </cell>
          <cell r="J1205" t="str">
            <v xml:space="preserve"> --------</v>
          </cell>
          <cell r="K1205" t="str">
            <v xml:space="preserve"> --------</v>
          </cell>
          <cell r="L1205" t="str">
            <v xml:space="preserve"> --------</v>
          </cell>
          <cell r="M1205" t="str">
            <v xml:space="preserve"> --------</v>
          </cell>
          <cell r="N1205" t="str">
            <v xml:space="preserve"> --------</v>
          </cell>
          <cell r="O1205" t="str">
            <v xml:space="preserve">  --------</v>
          </cell>
        </row>
        <row r="1206">
          <cell r="A1206" t="str">
            <v xml:space="preserve"> TOTAL HYDRO</v>
          </cell>
          <cell r="B1206">
            <v>146</v>
          </cell>
          <cell r="C1206">
            <v>56.341140079540438</v>
          </cell>
          <cell r="D1206">
            <v>60.543052837573377</v>
          </cell>
          <cell r="E1206">
            <v>71.162910590661369</v>
          </cell>
          <cell r="F1206">
            <v>71.632420091324192</v>
          </cell>
          <cell r="G1206">
            <v>65.54720871998822</v>
          </cell>
          <cell r="H1206">
            <v>52.035768645357685</v>
          </cell>
          <cell r="I1206">
            <v>38.941670349094117</v>
          </cell>
          <cell r="J1206">
            <v>31.02445131830903</v>
          </cell>
          <cell r="K1206">
            <v>29.680365296803657</v>
          </cell>
          <cell r="L1206">
            <v>33.233907792016495</v>
          </cell>
          <cell r="M1206">
            <v>47.279299847793006</v>
          </cell>
          <cell r="N1206">
            <v>55.788775961113565</v>
          </cell>
          <cell r="O1206">
            <v>50.978920372802897</v>
          </cell>
        </row>
        <row r="1207">
          <cell r="B1207" t="str">
            <v xml:space="preserve"> =========</v>
          </cell>
          <cell r="C1207" t="str">
            <v xml:space="preserve"> =========</v>
          </cell>
          <cell r="D1207" t="str">
            <v xml:space="preserve"> =========</v>
          </cell>
          <cell r="E1207" t="str">
            <v xml:space="preserve"> =========</v>
          </cell>
          <cell r="F1207" t="str">
            <v xml:space="preserve"> =========</v>
          </cell>
          <cell r="G1207" t="str">
            <v xml:space="preserve"> =========</v>
          </cell>
          <cell r="H1207" t="str">
            <v xml:space="preserve"> =========</v>
          </cell>
          <cell r="I1207" t="str">
            <v xml:space="preserve"> =========</v>
          </cell>
          <cell r="J1207" t="str">
            <v xml:space="preserve"> =========</v>
          </cell>
          <cell r="K1207" t="str">
            <v xml:space="preserve"> =========</v>
          </cell>
          <cell r="L1207" t="str">
            <v xml:space="preserve"> =========</v>
          </cell>
          <cell r="M1207" t="str">
            <v xml:space="preserve"> =========</v>
          </cell>
          <cell r="N1207" t="str">
            <v xml:space="preserve"> =========</v>
          </cell>
          <cell r="O1207" t="str">
            <v xml:space="preserve"> =========</v>
          </cell>
        </row>
        <row r="1208">
          <cell r="A1208" t="str">
            <v>TOTAL PP&amp;L GENERATION</v>
          </cell>
          <cell r="B1208">
            <v>8443</v>
          </cell>
          <cell r="C1208">
            <v>58.045794760309164</v>
          </cell>
          <cell r="D1208">
            <v>59.513234406637224</v>
          </cell>
          <cell r="E1208">
            <v>46.650594307939762</v>
          </cell>
          <cell r="F1208">
            <v>35.233000381644224</v>
          </cell>
          <cell r="G1208">
            <v>42.27590712672837</v>
          </cell>
          <cell r="H1208">
            <v>60.896929737981488</v>
          </cell>
          <cell r="I1208">
            <v>64.389727954314765</v>
          </cell>
          <cell r="J1208">
            <v>64.042682173563634</v>
          </cell>
          <cell r="K1208">
            <v>51.609156829457675</v>
          </cell>
          <cell r="L1208">
            <v>48.866593054754269</v>
          </cell>
          <cell r="M1208">
            <v>48.702409622698617</v>
          </cell>
          <cell r="N1208">
            <v>55.641945545014707</v>
          </cell>
          <cell r="O1208">
            <v>63.374214515063954</v>
          </cell>
        </row>
        <row r="1214">
          <cell r="A1214" t="str">
            <v xml:space="preserve">         </v>
          </cell>
          <cell r="B1214" t="str">
            <v xml:space="preserve"> </v>
          </cell>
          <cell r="F1214" t="str">
            <v>QUARTERLY SUMMARY SHEET</v>
          </cell>
          <cell r="L1214" t="str">
            <v>CASE:2001 FORECAST</v>
          </cell>
          <cell r="P1214" t="str">
            <v>1A</v>
          </cell>
        </row>
        <row r="1215">
          <cell r="F1215" t="str">
            <v xml:space="preserve">                                   TOTAL GENERATION</v>
          </cell>
          <cell r="L1215">
            <v>36851</v>
          </cell>
        </row>
        <row r="1216">
          <cell r="F1216" t="str">
            <v xml:space="preserve">                      (OUTPUT &amp; INTERCHANGE - MILLIONS OF KWH)</v>
          </cell>
          <cell r="M1216" t="str">
            <v xml:space="preserve">    </v>
          </cell>
        </row>
        <row r="1217">
          <cell r="L1217" t="str">
            <v xml:space="preserve">        YEAR TO DATE</v>
          </cell>
        </row>
        <row r="1218">
          <cell r="K1218" t="str">
            <v>==================================================</v>
          </cell>
        </row>
        <row r="1219">
          <cell r="A1219" t="str">
            <v>STEAM STATIONS</v>
          </cell>
          <cell r="C1219" t="str">
            <v>1st Qtr</v>
          </cell>
          <cell r="E1219" t="str">
            <v>2nd Qtr</v>
          </cell>
          <cell r="G1219" t="str">
            <v>3rd Qtr</v>
          </cell>
          <cell r="I1219" t="str">
            <v>4th Qtr</v>
          </cell>
          <cell r="K1219" t="str">
            <v>2nd Qtr</v>
          </cell>
          <cell r="M1219" t="str">
            <v>3rd Qtr</v>
          </cell>
          <cell r="O1219" t="str">
            <v>4th Qtr</v>
          </cell>
        </row>
        <row r="1220">
          <cell r="A1220" t="str">
            <v xml:space="preserve">  COAL-FIRED</v>
          </cell>
        </row>
        <row r="1221">
          <cell r="A1221" t="str">
            <v xml:space="preserve">    Brunner Island</v>
          </cell>
          <cell r="C1221">
            <v>2424</v>
          </cell>
          <cell r="E1221">
            <v>1861</v>
          </cell>
          <cell r="G1221">
            <v>2180.8000000000002</v>
          </cell>
          <cell r="I1221">
            <v>1768.1</v>
          </cell>
          <cell r="K1221">
            <v>4285</v>
          </cell>
          <cell r="M1221">
            <v>6465.8</v>
          </cell>
          <cell r="O1221">
            <v>8233.9</v>
          </cell>
        </row>
        <row r="1222">
          <cell r="A1222" t="str">
            <v xml:space="preserve">    Martins Creek 1-2</v>
          </cell>
          <cell r="C1222">
            <v>334</v>
          </cell>
          <cell r="E1222">
            <v>247.8</v>
          </cell>
          <cell r="G1222">
            <v>224.92500000000001</v>
          </cell>
          <cell r="I1222">
            <v>303.2</v>
          </cell>
          <cell r="K1222">
            <v>581.79999999999995</v>
          </cell>
          <cell r="M1222">
            <v>806.72499999999991</v>
          </cell>
          <cell r="O1222">
            <v>1109.925</v>
          </cell>
        </row>
        <row r="1223">
          <cell r="A1223" t="str">
            <v xml:space="preserve">    Sunbury</v>
          </cell>
          <cell r="C1223">
            <v>0</v>
          </cell>
          <cell r="E1223">
            <v>0</v>
          </cell>
          <cell r="G1223">
            <v>0</v>
          </cell>
          <cell r="I1223">
            <v>0</v>
          </cell>
          <cell r="K1223">
            <v>0</v>
          </cell>
          <cell r="M1223">
            <v>0</v>
          </cell>
          <cell r="O1223">
            <v>0</v>
          </cell>
        </row>
        <row r="1224">
          <cell r="A1224" t="str">
            <v xml:space="preserve">    Holtwood</v>
          </cell>
          <cell r="C1224">
            <v>0</v>
          </cell>
          <cell r="E1224">
            <v>0</v>
          </cell>
          <cell r="G1224">
            <v>0</v>
          </cell>
          <cell r="I1224">
            <v>0</v>
          </cell>
          <cell r="K1224">
            <v>0</v>
          </cell>
          <cell r="M1224">
            <v>0</v>
          </cell>
          <cell r="O1224">
            <v>0</v>
          </cell>
        </row>
        <row r="1225">
          <cell r="A1225" t="str">
            <v xml:space="preserve">    Keystone</v>
          </cell>
          <cell r="C1225">
            <v>404</v>
          </cell>
          <cell r="E1225">
            <v>315.7</v>
          </cell>
          <cell r="G1225">
            <v>408</v>
          </cell>
          <cell r="I1225">
            <v>408</v>
          </cell>
          <cell r="K1225">
            <v>719.7</v>
          </cell>
          <cell r="M1225">
            <v>1127.7</v>
          </cell>
          <cell r="O1225">
            <v>1535.7</v>
          </cell>
        </row>
        <row r="1226">
          <cell r="A1226" t="str">
            <v xml:space="preserve">    Conemaugh</v>
          </cell>
          <cell r="C1226">
            <v>495.1</v>
          </cell>
          <cell r="E1226">
            <v>495.2</v>
          </cell>
          <cell r="G1226">
            <v>441</v>
          </cell>
          <cell r="I1226">
            <v>342.1</v>
          </cell>
          <cell r="K1226">
            <v>990.3</v>
          </cell>
          <cell r="M1226">
            <v>1431.3</v>
          </cell>
          <cell r="O1226">
            <v>1773.4</v>
          </cell>
        </row>
        <row r="1227">
          <cell r="A1227" t="str">
            <v xml:space="preserve">    Montour</v>
          </cell>
          <cell r="C1227">
            <v>2271.6999999999998</v>
          </cell>
          <cell r="E1227">
            <v>1751</v>
          </cell>
          <cell r="G1227">
            <v>2627.2</v>
          </cell>
          <cell r="I1227">
            <v>2149.65</v>
          </cell>
          <cell r="K1227">
            <v>4022.7</v>
          </cell>
          <cell r="M1227">
            <v>6649.9</v>
          </cell>
          <cell r="O1227">
            <v>8799.5499999999993</v>
          </cell>
        </row>
        <row r="1228">
          <cell r="A1228" t="str">
            <v xml:space="preserve">    TOTAL COAL FIRED</v>
          </cell>
          <cell r="C1228">
            <v>5928.7999999999993</v>
          </cell>
          <cell r="E1228">
            <v>4670.7</v>
          </cell>
          <cell r="G1228">
            <v>5881.9</v>
          </cell>
          <cell r="I1228">
            <v>4971.0999999999995</v>
          </cell>
          <cell r="K1228">
            <v>10599.5</v>
          </cell>
          <cell r="M1228">
            <v>16481.400000000001</v>
          </cell>
          <cell r="O1228">
            <v>21452.5</v>
          </cell>
        </row>
        <row r="1229">
          <cell r="A1229" t="str">
            <v xml:space="preserve">    Martins Creek 3-4</v>
          </cell>
          <cell r="C1229">
            <v>226.39999999999998</v>
          </cell>
          <cell r="E1229">
            <v>347.2</v>
          </cell>
          <cell r="G1229">
            <v>947.19999999999993</v>
          </cell>
          <cell r="I1229">
            <v>147.69999999999999</v>
          </cell>
          <cell r="K1229">
            <v>573.59999999999991</v>
          </cell>
          <cell r="M1229">
            <v>1520.7999999999997</v>
          </cell>
          <cell r="O1229">
            <v>1668.4999999999998</v>
          </cell>
        </row>
        <row r="1230">
          <cell r="A1230" t="str">
            <v xml:space="preserve">      TOTAL FOSSIL STEAM</v>
          </cell>
          <cell r="C1230">
            <v>6155.2</v>
          </cell>
          <cell r="E1230">
            <v>5017.8999999999996</v>
          </cell>
          <cell r="G1230">
            <v>6829.0999999999995</v>
          </cell>
          <cell r="I1230">
            <v>5118.8</v>
          </cell>
          <cell r="K1230">
            <v>11173.1</v>
          </cell>
          <cell r="M1230">
            <v>18002.2</v>
          </cell>
          <cell r="O1230">
            <v>23121</v>
          </cell>
        </row>
        <row r="1231">
          <cell r="A1231" t="str">
            <v xml:space="preserve">  NUCLEAR</v>
          </cell>
        </row>
        <row r="1232">
          <cell r="A1232" t="str">
            <v xml:space="preserve">    Susquehanna 1 (PL 90% Share)</v>
          </cell>
          <cell r="C1232">
            <v>2070.3000000000002</v>
          </cell>
          <cell r="E1232">
            <v>1827.4</v>
          </cell>
          <cell r="G1232">
            <v>2116.3000000000002</v>
          </cell>
          <cell r="I1232">
            <v>2116.3000000000002</v>
          </cell>
          <cell r="K1232">
            <v>3897.7000000000003</v>
          </cell>
          <cell r="M1232">
            <v>6014</v>
          </cell>
          <cell r="O1232">
            <v>8130.3</v>
          </cell>
        </row>
        <row r="1233">
          <cell r="A1233" t="str">
            <v xml:space="preserve">    Susquehanna 2 (PL 90% Share)</v>
          </cell>
          <cell r="C1233">
            <v>1528</v>
          </cell>
          <cell r="E1233">
            <v>1451.1</v>
          </cell>
          <cell r="G1233">
            <v>2143</v>
          </cell>
          <cell r="I1233">
            <v>2143</v>
          </cell>
          <cell r="K1233">
            <v>2979.1</v>
          </cell>
          <cell r="M1233">
            <v>5122.1000000000004</v>
          </cell>
          <cell r="O1233">
            <v>7265.1</v>
          </cell>
        </row>
        <row r="1234">
          <cell r="A1234" t="str">
            <v xml:space="preserve">    TOTAL NUCLEAR</v>
          </cell>
          <cell r="C1234">
            <v>3598.3</v>
          </cell>
          <cell r="E1234">
            <v>3278.5</v>
          </cell>
          <cell r="G1234">
            <v>4259.3</v>
          </cell>
          <cell r="I1234">
            <v>4259.3</v>
          </cell>
          <cell r="K1234">
            <v>6876.7999999999993</v>
          </cell>
          <cell r="M1234">
            <v>11136.1</v>
          </cell>
          <cell r="O1234">
            <v>15395.400000000001</v>
          </cell>
        </row>
        <row r="1235">
          <cell r="A1235" t="str">
            <v>COMBUSTION TURBINES</v>
          </cell>
          <cell r="C1235">
            <v>1.5</v>
          </cell>
          <cell r="E1235">
            <v>1.2</v>
          </cell>
          <cell r="G1235">
            <v>9</v>
          </cell>
          <cell r="I1235">
            <v>0.60000000000000009</v>
          </cell>
          <cell r="K1235">
            <v>2.7</v>
          </cell>
          <cell r="M1235">
            <v>11.7</v>
          </cell>
          <cell r="O1235">
            <v>12.299999999999999</v>
          </cell>
        </row>
        <row r="1237">
          <cell r="A1237" t="str">
            <v>DIESELS</v>
          </cell>
          <cell r="C1237">
            <v>0.30000000000000004</v>
          </cell>
          <cell r="E1237">
            <v>0.5</v>
          </cell>
          <cell r="G1237">
            <v>0.30000000000000004</v>
          </cell>
          <cell r="I1237">
            <v>0.30000000000000004</v>
          </cell>
          <cell r="K1237">
            <v>0.8</v>
          </cell>
          <cell r="M1237">
            <v>1.1000000000000001</v>
          </cell>
          <cell r="O1237">
            <v>1.4000000000000001</v>
          </cell>
        </row>
        <row r="1239">
          <cell r="A1239" t="str">
            <v>HYDRO STATIONS</v>
          </cell>
        </row>
        <row r="1240">
          <cell r="A1240" t="str">
            <v xml:space="preserve">  Holtwood</v>
          </cell>
          <cell r="C1240">
            <v>175</v>
          </cell>
          <cell r="E1240">
            <v>180</v>
          </cell>
          <cell r="G1240">
            <v>89.3</v>
          </cell>
          <cell r="I1240">
            <v>130</v>
          </cell>
          <cell r="K1240">
            <v>355</v>
          </cell>
          <cell r="M1240">
            <v>444.3</v>
          </cell>
          <cell r="O1240">
            <v>574.29999999999995</v>
          </cell>
        </row>
        <row r="1241">
          <cell r="A1241" t="str">
            <v xml:space="preserve">  Wallenpaupack</v>
          </cell>
          <cell r="C1241">
            <v>22.9</v>
          </cell>
          <cell r="E1241">
            <v>21.2</v>
          </cell>
          <cell r="G1241">
            <v>17.899999999999999</v>
          </cell>
          <cell r="I1241">
            <v>16.399999999999999</v>
          </cell>
          <cell r="K1241">
            <v>44.099999999999994</v>
          </cell>
          <cell r="M1241">
            <v>61.999999999999993</v>
          </cell>
          <cell r="O1241">
            <v>78.399999999999991</v>
          </cell>
        </row>
        <row r="1242">
          <cell r="A1242" t="str">
            <v xml:space="preserve">    TOTAL HYDRO</v>
          </cell>
          <cell r="C1242">
            <v>197.9</v>
          </cell>
          <cell r="E1242">
            <v>201.2</v>
          </cell>
          <cell r="G1242">
            <v>107.19999999999999</v>
          </cell>
          <cell r="I1242">
            <v>146.4</v>
          </cell>
          <cell r="K1242">
            <v>399.1</v>
          </cell>
          <cell r="M1242">
            <v>506.3</v>
          </cell>
          <cell r="O1242">
            <v>652.69999999999993</v>
          </cell>
        </row>
        <row r="1243">
          <cell r="A1243" t="str">
            <v xml:space="preserve">    TOTAL GENERATION</v>
          </cell>
          <cell r="C1243">
            <v>9953.1999999999989</v>
          </cell>
          <cell r="E1243">
            <v>8499.3000000000011</v>
          </cell>
          <cell r="G1243">
            <v>11204.900000000001</v>
          </cell>
          <cell r="I1243">
            <v>9525.4</v>
          </cell>
          <cell r="K1243">
            <v>18452.5</v>
          </cell>
          <cell r="M1243">
            <v>29657.4</v>
          </cell>
          <cell r="O1243">
            <v>39182.800000000003</v>
          </cell>
        </row>
        <row r="1244">
          <cell r="A1244" t="str">
            <v>POWER PURCHASES</v>
          </cell>
        </row>
        <row r="1245">
          <cell r="A1245" t="str">
            <v xml:space="preserve">  Short-term - Other Utilities</v>
          </cell>
          <cell r="C1245">
            <v>7659.9973555338565</v>
          </cell>
          <cell r="E1245">
            <v>9769.0381242813528</v>
          </cell>
          <cell r="G1245">
            <v>12859.406717819325</v>
          </cell>
          <cell r="I1245">
            <v>7351.12347086102</v>
          </cell>
          <cell r="K1245">
            <v>17429.035479815211</v>
          </cell>
          <cell r="M1245">
            <v>30288.442197634537</v>
          </cell>
          <cell r="O1245">
            <v>37639.565668495554</v>
          </cell>
        </row>
        <row r="1246">
          <cell r="A1246" t="str">
            <v xml:space="preserve">  Non-utility Generation</v>
          </cell>
          <cell r="C1246">
            <v>646.20000000000005</v>
          </cell>
          <cell r="E1246">
            <v>639.4</v>
          </cell>
          <cell r="G1246">
            <v>597.59999999999991</v>
          </cell>
          <cell r="I1246">
            <v>654.09999999999991</v>
          </cell>
          <cell r="K1246">
            <v>1285.5999999999999</v>
          </cell>
          <cell r="M1246">
            <v>1883.1999999999998</v>
          </cell>
          <cell r="O1246">
            <v>2537.2999999999997</v>
          </cell>
        </row>
        <row r="1247">
          <cell r="A1247" t="str">
            <v xml:space="preserve">  Safe Harbor(1/3)</v>
          </cell>
          <cell r="C1247">
            <v>121.6</v>
          </cell>
          <cell r="E1247">
            <v>122.19999999999999</v>
          </cell>
          <cell r="G1247">
            <v>37.099999999999994</v>
          </cell>
          <cell r="I1247">
            <v>74.400000000000006</v>
          </cell>
          <cell r="K1247">
            <v>243.79999999999998</v>
          </cell>
          <cell r="M1247">
            <v>280.89999999999998</v>
          </cell>
          <cell r="O1247">
            <v>355.29999999999995</v>
          </cell>
        </row>
        <row r="1248">
          <cell r="A1248" t="str">
            <v xml:space="preserve">  PJM Interchange</v>
          </cell>
          <cell r="C1248">
            <v>0</v>
          </cell>
          <cell r="E1248">
            <v>0</v>
          </cell>
          <cell r="G1248">
            <v>0</v>
          </cell>
          <cell r="I1248">
            <v>0</v>
          </cell>
          <cell r="K1248">
            <v>0</v>
          </cell>
          <cell r="M1248">
            <v>0</v>
          </cell>
          <cell r="O1248">
            <v>0</v>
          </cell>
        </row>
        <row r="1249">
          <cell r="A1249" t="str">
            <v xml:space="preserve">  PASNY </v>
          </cell>
          <cell r="C1249">
            <v>7.1999999999999993</v>
          </cell>
          <cell r="E1249">
            <v>7.1999999999999993</v>
          </cell>
          <cell r="G1249">
            <v>7.1999999999999993</v>
          </cell>
          <cell r="I1249">
            <v>7.1999999999999993</v>
          </cell>
          <cell r="K1249">
            <v>14.399999999999999</v>
          </cell>
          <cell r="M1249">
            <v>21.599999999999998</v>
          </cell>
          <cell r="O1249">
            <v>28.799999999999997</v>
          </cell>
        </row>
        <row r="1250">
          <cell r="A1250" t="str">
            <v xml:space="preserve">  Borderlines</v>
          </cell>
          <cell r="C1250">
            <v>0.30000000000000004</v>
          </cell>
          <cell r="E1250">
            <v>0.30000000000000004</v>
          </cell>
          <cell r="G1250">
            <v>0.30000000000000004</v>
          </cell>
          <cell r="I1250">
            <v>0.30000000000000004</v>
          </cell>
          <cell r="K1250">
            <v>0.60000000000000009</v>
          </cell>
          <cell r="M1250">
            <v>0.90000000000000013</v>
          </cell>
          <cell r="O1250">
            <v>1.2000000000000002</v>
          </cell>
        </row>
        <row r="1251">
          <cell r="A1251" t="str">
            <v xml:space="preserve">    TOTAL POWER PURCHASES</v>
          </cell>
          <cell r="C1251">
            <v>8435.2999999999993</v>
          </cell>
          <cell r="E1251">
            <v>10538.1</v>
          </cell>
          <cell r="G1251">
            <v>13501.6</v>
          </cell>
          <cell r="I1251">
            <v>8087.1</v>
          </cell>
          <cell r="K1251">
            <v>18973.400000000001</v>
          </cell>
          <cell r="M1251">
            <v>32475</v>
          </cell>
          <cell r="O1251">
            <v>40562.199999999997</v>
          </cell>
        </row>
        <row r="1252">
          <cell r="A1252" t="str">
            <v>TOTAL ENERGY AVAILABLE</v>
          </cell>
          <cell r="C1252">
            <v>18388.5</v>
          </cell>
          <cell r="E1252">
            <v>19037.400000000001</v>
          </cell>
          <cell r="G1252">
            <v>24706.5</v>
          </cell>
          <cell r="I1252">
            <v>17612.5</v>
          </cell>
          <cell r="K1252">
            <v>37425.9</v>
          </cell>
          <cell r="M1252">
            <v>62132.4</v>
          </cell>
          <cell r="O1252">
            <v>79745</v>
          </cell>
        </row>
        <row r="1253">
          <cell r="A1253" t="str">
            <v>NON-SYSTEM ENERGY SALES</v>
          </cell>
        </row>
        <row r="1254">
          <cell r="A1254" t="str">
            <v xml:space="preserve">  Sales to ACE </v>
          </cell>
          <cell r="C1254">
            <v>0</v>
          </cell>
          <cell r="E1254">
            <v>0</v>
          </cell>
          <cell r="G1254">
            <v>0</v>
          </cell>
          <cell r="I1254">
            <v>0</v>
          </cell>
          <cell r="K1254">
            <v>0</v>
          </cell>
          <cell r="M1254">
            <v>0</v>
          </cell>
          <cell r="O1254">
            <v>0</v>
          </cell>
        </row>
        <row r="1255">
          <cell r="A1255" t="str">
            <v xml:space="preserve">  Sales to JCP&amp;L </v>
          </cell>
          <cell r="C1255">
            <v>0</v>
          </cell>
          <cell r="E1255">
            <v>0</v>
          </cell>
          <cell r="G1255">
            <v>0</v>
          </cell>
          <cell r="I1255">
            <v>0</v>
          </cell>
          <cell r="K1255">
            <v>0</v>
          </cell>
          <cell r="M1255">
            <v>0</v>
          </cell>
          <cell r="O1255">
            <v>0</v>
          </cell>
        </row>
        <row r="1256">
          <cell r="A1256" t="str">
            <v xml:space="preserve">  Sales to BG&amp;E</v>
          </cell>
          <cell r="C1256">
            <v>-233.5</v>
          </cell>
          <cell r="E1256">
            <v>-122.5</v>
          </cell>
          <cell r="G1256">
            <v>0</v>
          </cell>
          <cell r="I1256">
            <v>0</v>
          </cell>
          <cell r="K1256">
            <v>-356</v>
          </cell>
          <cell r="M1256">
            <v>-356</v>
          </cell>
          <cell r="O1256">
            <v>-356</v>
          </cell>
        </row>
        <row r="1257">
          <cell r="A1257" t="str">
            <v xml:space="preserve">  Sales to GPU</v>
          </cell>
          <cell r="C1257">
            <v>-648</v>
          </cell>
          <cell r="E1257">
            <v>-654.9</v>
          </cell>
          <cell r="G1257">
            <v>-662.4</v>
          </cell>
          <cell r="I1257">
            <v>-662.7</v>
          </cell>
          <cell r="K1257">
            <v>-1302.9000000000001</v>
          </cell>
          <cell r="M1257">
            <v>-1965.3000000000002</v>
          </cell>
          <cell r="O1257">
            <v>-2628</v>
          </cell>
        </row>
        <row r="1258">
          <cell r="A1258" t="str">
            <v xml:space="preserve">  PJM Interchange </v>
          </cell>
          <cell r="C1258">
            <v>-2140.7026444661442</v>
          </cell>
          <cell r="E1258">
            <v>-2072.3618757186468</v>
          </cell>
          <cell r="G1258">
            <v>-4250.8932821806748</v>
          </cell>
          <cell r="I1258">
            <v>-2377.8765291389805</v>
          </cell>
          <cell r="K1258">
            <v>-4213.064520184791</v>
          </cell>
          <cell r="M1258">
            <v>-8463.9578023654649</v>
          </cell>
          <cell r="O1258">
            <v>-10841.834331504446</v>
          </cell>
        </row>
        <row r="1259">
          <cell r="A1259" t="str">
            <v xml:space="preserve">  Sales to Other</v>
          </cell>
          <cell r="C1259">
            <v>-7959.9973555338565</v>
          </cell>
          <cell r="E1259">
            <v>-10069.038124281353</v>
          </cell>
          <cell r="G1259">
            <v>-13159.406717819325</v>
          </cell>
          <cell r="I1259">
            <v>-7651.12347086102</v>
          </cell>
          <cell r="K1259">
            <v>-18029.035479815211</v>
          </cell>
          <cell r="M1259">
            <v>-31188.442197634537</v>
          </cell>
          <cell r="O1259">
            <v>-38839.565668495554</v>
          </cell>
        </row>
        <row r="1260">
          <cell r="A1260" t="str">
            <v xml:space="preserve">  TOTAL NON-SYSTEM ENERGY SALES</v>
          </cell>
          <cell r="C1260">
            <v>-10982.2</v>
          </cell>
          <cell r="E1260">
            <v>-12918.8</v>
          </cell>
          <cell r="G1260">
            <v>-18072.7</v>
          </cell>
          <cell r="I1260">
            <v>-10691.7</v>
          </cell>
          <cell r="K1260">
            <v>-23901</v>
          </cell>
          <cell r="M1260">
            <v>-41973.7</v>
          </cell>
          <cell r="O1260">
            <v>-52665.4</v>
          </cell>
        </row>
        <row r="1261">
          <cell r="A1261" t="str">
            <v xml:space="preserve">SYSTEM OUTPUT (incl supply to UGI      </v>
          </cell>
          <cell r="C1261">
            <v>7406.2999999999993</v>
          </cell>
          <cell r="E1261">
            <v>6118.6000000000022</v>
          </cell>
          <cell r="G1261">
            <v>6633.7999999999993</v>
          </cell>
          <cell r="I1261">
            <v>6920.7999999999993</v>
          </cell>
          <cell r="K1261">
            <v>13524.900000000001</v>
          </cell>
          <cell r="M1261">
            <v>20158.700000000004</v>
          </cell>
          <cell r="O1261">
            <v>27079.599999999999</v>
          </cell>
        </row>
        <row r="1262">
          <cell r="A1262" t="str">
            <v xml:space="preserve">             and ACE &amp; AE losses) </v>
          </cell>
          <cell r="C1262" t="str">
            <v xml:space="preserve"> =========</v>
          </cell>
          <cell r="E1262" t="str">
            <v xml:space="preserve"> =========</v>
          </cell>
          <cell r="G1262" t="str">
            <v xml:space="preserve"> =========</v>
          </cell>
          <cell r="I1262" t="str">
            <v xml:space="preserve"> =========</v>
          </cell>
          <cell r="K1262" t="str">
            <v xml:space="preserve"> =========</v>
          </cell>
          <cell r="M1262" t="str">
            <v xml:space="preserve"> =========</v>
          </cell>
          <cell r="O1262" t="str">
            <v xml:space="preserve"> ==========</v>
          </cell>
        </row>
        <row r="1263">
          <cell r="G1263" t="str">
            <v xml:space="preserve">                               QUARTERLY SUMMARY SHEET</v>
          </cell>
          <cell r="L1263" t="str">
            <v>CASE:2001 FORECAST</v>
          </cell>
          <cell r="P1263" t="str">
            <v>9A</v>
          </cell>
        </row>
        <row r="1264">
          <cell r="G1264" t="str">
            <v xml:space="preserve">                                SYSTEM COST OF POWER</v>
          </cell>
          <cell r="L1264">
            <v>36851</v>
          </cell>
        </row>
        <row r="1265">
          <cell r="G1265" t="str">
            <v xml:space="preserve">                               (Thousands of Dollars)</v>
          </cell>
        </row>
        <row r="1266">
          <cell r="L1266" t="str">
            <v xml:space="preserve">        YEAR TO DATE</v>
          </cell>
        </row>
        <row r="1267">
          <cell r="K1267" t="str">
            <v>==================================================</v>
          </cell>
        </row>
        <row r="1268">
          <cell r="A1268" t="str">
            <v>STEAM STATIONS</v>
          </cell>
          <cell r="C1268" t="str">
            <v>1st Qtr</v>
          </cell>
          <cell r="E1268" t="str">
            <v>2nd Qtr</v>
          </cell>
          <cell r="G1268" t="str">
            <v>3rd Qtr</v>
          </cell>
          <cell r="I1268" t="str">
            <v>4th Qtr</v>
          </cell>
          <cell r="K1268" t="str">
            <v>2nd Qtr</v>
          </cell>
          <cell r="M1268" t="str">
            <v>3rd Qtr</v>
          </cell>
          <cell r="O1268" t="str">
            <v>4th Qtr</v>
          </cell>
        </row>
        <row r="1269">
          <cell r="A1269" t="str">
            <v xml:space="preserve">  COAL-FIRED</v>
          </cell>
        </row>
        <row r="1270">
          <cell r="A1270" t="str">
            <v xml:space="preserve">    Brunner Island</v>
          </cell>
          <cell r="C1270">
            <v>36011.984390439997</v>
          </cell>
          <cell r="E1270">
            <v>27608.854079830002</v>
          </cell>
          <cell r="G1270">
            <v>30414.877604890004</v>
          </cell>
          <cell r="I1270">
            <v>24325.365417600005</v>
          </cell>
          <cell r="K1270">
            <v>63620.838470269999</v>
          </cell>
          <cell r="M1270">
            <v>94035.716075160002</v>
          </cell>
          <cell r="O1270">
            <v>118361.08149276001</v>
          </cell>
        </row>
        <row r="1271">
          <cell r="A1271" t="str">
            <v xml:space="preserve">    Martins Creek 1-2</v>
          </cell>
          <cell r="C1271">
            <v>5277.3150620000006</v>
          </cell>
          <cell r="E1271">
            <v>3951.4133239999992</v>
          </cell>
          <cell r="G1271">
            <v>3494.792645</v>
          </cell>
          <cell r="I1271">
            <v>4809.5474560000002</v>
          </cell>
          <cell r="K1271">
            <v>9228.7283859999989</v>
          </cell>
          <cell r="M1271">
            <v>12723.521030999998</v>
          </cell>
          <cell r="O1271">
            <v>17533.068486999997</v>
          </cell>
        </row>
        <row r="1272">
          <cell r="A1272" t="str">
            <v xml:space="preserve">    Sunbury</v>
          </cell>
          <cell r="C1272">
            <v>0</v>
          </cell>
          <cell r="E1272">
            <v>0</v>
          </cell>
          <cell r="G1272">
            <v>0</v>
          </cell>
          <cell r="I1272">
            <v>0</v>
          </cell>
          <cell r="K1272">
            <v>0</v>
          </cell>
          <cell r="M1272">
            <v>0</v>
          </cell>
          <cell r="O1272">
            <v>0</v>
          </cell>
        </row>
        <row r="1273">
          <cell r="A1273" t="str">
            <v xml:space="preserve">    Holtwood</v>
          </cell>
          <cell r="C1273">
            <v>0</v>
          </cell>
          <cell r="E1273">
            <v>0</v>
          </cell>
          <cell r="G1273">
            <v>0</v>
          </cell>
          <cell r="I1273">
            <v>0</v>
          </cell>
          <cell r="K1273">
            <v>0</v>
          </cell>
          <cell r="M1273">
            <v>0</v>
          </cell>
          <cell r="O1273">
            <v>0</v>
          </cell>
        </row>
        <row r="1274">
          <cell r="A1274" t="str">
            <v xml:space="preserve">    Keystone</v>
          </cell>
          <cell r="C1274">
            <v>3914.8237959999997</v>
          </cell>
          <cell r="E1274">
            <v>3731.8031770000002</v>
          </cell>
          <cell r="G1274">
            <v>4095.1670749999994</v>
          </cell>
          <cell r="I1274">
            <v>4076.91446</v>
          </cell>
          <cell r="K1274">
            <v>7646.6269730000004</v>
          </cell>
          <cell r="M1274">
            <v>11741.794048</v>
          </cell>
          <cell r="O1274">
            <v>15818.708508</v>
          </cell>
        </row>
        <row r="1275">
          <cell r="A1275" t="str">
            <v xml:space="preserve">    Conemaugh</v>
          </cell>
          <cell r="C1275">
            <v>5657.6895183999995</v>
          </cell>
          <cell r="E1275">
            <v>5145.7607250000001</v>
          </cell>
          <cell r="G1275">
            <v>5218.9836452000009</v>
          </cell>
          <cell r="I1275">
            <v>3890.8557584</v>
          </cell>
          <cell r="K1275">
            <v>10803.450243399999</v>
          </cell>
          <cell r="M1275">
            <v>16022.433888600001</v>
          </cell>
          <cell r="O1275">
            <v>19913.289647000001</v>
          </cell>
        </row>
        <row r="1276">
          <cell r="A1276" t="str">
            <v xml:space="preserve">    Montour</v>
          </cell>
          <cell r="C1276">
            <v>29080.252889600008</v>
          </cell>
          <cell r="E1276">
            <v>23611.480983199999</v>
          </cell>
          <cell r="G1276">
            <v>33397.596159200002</v>
          </cell>
          <cell r="I1276">
            <v>27766.484226399996</v>
          </cell>
          <cell r="K1276">
            <v>52691.733872800003</v>
          </cell>
          <cell r="M1276">
            <v>86089.330031999998</v>
          </cell>
          <cell r="O1276">
            <v>113855.8142584</v>
          </cell>
        </row>
        <row r="1277">
          <cell r="A1277" t="str">
            <v xml:space="preserve">    TOTAL COAL-FIRED</v>
          </cell>
          <cell r="C1277">
            <v>79942.100000000006</v>
          </cell>
          <cell r="E1277">
            <v>64049.400000000009</v>
          </cell>
          <cell r="G1277">
            <v>76621.5</v>
          </cell>
          <cell r="I1277">
            <v>64869.200000000004</v>
          </cell>
          <cell r="K1277">
            <v>143991.29999999999</v>
          </cell>
          <cell r="M1277">
            <v>220612.7</v>
          </cell>
          <cell r="O1277">
            <v>285482</v>
          </cell>
        </row>
        <row r="1278">
          <cell r="A1278" t="str">
            <v xml:space="preserve">  OIL-FIRED</v>
          </cell>
        </row>
        <row r="1279">
          <cell r="A1279" t="str">
            <v xml:space="preserve">    Martins Creek 3-4</v>
          </cell>
          <cell r="C1279">
            <v>11920.430262</v>
          </cell>
          <cell r="E1279">
            <v>15258.018</v>
          </cell>
          <cell r="G1279">
            <v>37849.993559999995</v>
          </cell>
          <cell r="I1279">
            <v>6463.7316319999991</v>
          </cell>
          <cell r="K1279">
            <v>27178.448261999998</v>
          </cell>
          <cell r="M1279">
            <v>65028.441821999993</v>
          </cell>
          <cell r="O1279">
            <v>71492.173453999989</v>
          </cell>
        </row>
        <row r="1280">
          <cell r="A1280" t="str">
            <v xml:space="preserve">    Sun Oil Adjustment</v>
          </cell>
          <cell r="B1280" t="str">
            <v>.</v>
          </cell>
          <cell r="C1280">
            <v>0</v>
          </cell>
          <cell r="E1280">
            <v>0</v>
          </cell>
          <cell r="G1280">
            <v>0</v>
          </cell>
          <cell r="I1280">
            <v>0</v>
          </cell>
          <cell r="K1280">
            <v>0</v>
          </cell>
          <cell r="M1280">
            <v>0</v>
          </cell>
          <cell r="O1280">
            <v>0</v>
          </cell>
        </row>
        <row r="1281">
          <cell r="A1281" t="str">
            <v xml:space="preserve">    TOTAL OIL-FIRED</v>
          </cell>
          <cell r="C1281">
            <v>11920.4</v>
          </cell>
          <cell r="E1281">
            <v>15258</v>
          </cell>
          <cell r="G1281">
            <v>37850</v>
          </cell>
          <cell r="I1281">
            <v>6463.7</v>
          </cell>
          <cell r="K1281">
            <v>27178.400000000001</v>
          </cell>
          <cell r="M1281">
            <v>65028.4</v>
          </cell>
          <cell r="O1281">
            <v>71492.2</v>
          </cell>
        </row>
        <row r="1283">
          <cell r="A1283" t="str">
            <v xml:space="preserve"> TOTAL FOSSIL STEAM EXPENSE</v>
          </cell>
          <cell r="C1283">
            <v>91862.5</v>
          </cell>
          <cell r="E1283">
            <v>79307.399999999994</v>
          </cell>
          <cell r="G1283">
            <v>114471.5</v>
          </cell>
          <cell r="I1283">
            <v>71332.899999999994</v>
          </cell>
          <cell r="K1283">
            <v>171169.69999999998</v>
          </cell>
          <cell r="M1283">
            <v>285641.10000000003</v>
          </cell>
          <cell r="O1283">
            <v>356974.2</v>
          </cell>
        </row>
        <row r="1284">
          <cell r="A1284" t="str">
            <v xml:space="preserve">  NUCLEAR</v>
          </cell>
        </row>
        <row r="1285">
          <cell r="A1285" t="str">
            <v xml:space="preserve">    Susq. #1 (PL 90% Share)</v>
          </cell>
          <cell r="B1285" t="str">
            <v>.</v>
          </cell>
          <cell r="C1285">
            <v>7494.2470800000001</v>
          </cell>
          <cell r="E1285">
            <v>6615.0432000000001</v>
          </cell>
          <cell r="G1285">
            <v>7660.7634600000001</v>
          </cell>
          <cell r="I1285">
            <v>7660.7634600000001</v>
          </cell>
          <cell r="K1285">
            <v>14109.290280000001</v>
          </cell>
          <cell r="M1285">
            <v>21770.053740000003</v>
          </cell>
          <cell r="O1285">
            <v>29430.817200000005</v>
          </cell>
        </row>
        <row r="1286">
          <cell r="A1286" t="str">
            <v xml:space="preserve">    Susq. #2 (PL 90% Share)</v>
          </cell>
          <cell r="B1286" t="str">
            <v>.</v>
          </cell>
          <cell r="C1286">
            <v>5775.9496199999994</v>
          </cell>
          <cell r="E1286">
            <v>5209.5351599999995</v>
          </cell>
          <cell r="G1286">
            <v>7693.3664100000005</v>
          </cell>
          <cell r="I1286">
            <v>7693.3664099999996</v>
          </cell>
          <cell r="K1286">
            <v>10985.484779999999</v>
          </cell>
          <cell r="M1286">
            <v>18678.851190000001</v>
          </cell>
          <cell r="O1286">
            <v>26372.2176</v>
          </cell>
        </row>
        <row r="1287">
          <cell r="A1287" t="str">
            <v xml:space="preserve">    D&amp;D Expense</v>
          </cell>
          <cell r="C1287">
            <v>628.91370000000006</v>
          </cell>
          <cell r="E1287">
            <v>629.63639999999998</v>
          </cell>
          <cell r="G1287">
            <v>631.08179999999993</v>
          </cell>
          <cell r="I1287">
            <v>631.08179999999993</v>
          </cell>
          <cell r="K1287">
            <v>1258.5500999999999</v>
          </cell>
          <cell r="M1287">
            <v>1889.6318999999999</v>
          </cell>
          <cell r="O1287">
            <v>2520.7136999999998</v>
          </cell>
        </row>
        <row r="1288">
          <cell r="A1288" t="str">
            <v xml:space="preserve">    TOTAL NUCLEAR</v>
          </cell>
          <cell r="C1288">
            <v>13899.0137</v>
          </cell>
          <cell r="E1288">
            <v>12454.136399999999</v>
          </cell>
          <cell r="G1288">
            <v>15985.281800000001</v>
          </cell>
          <cell r="I1288">
            <v>15985.281800000001</v>
          </cell>
          <cell r="K1288">
            <v>26353.3501</v>
          </cell>
          <cell r="M1288">
            <v>42338.6319</v>
          </cell>
          <cell r="O1288">
            <v>58323.7137</v>
          </cell>
        </row>
        <row r="1289">
          <cell r="A1289" t="str">
            <v xml:space="preserve">                          </v>
          </cell>
        </row>
        <row r="1290">
          <cell r="A1290" t="str">
            <v>COMBUSTION TURBINES</v>
          </cell>
          <cell r="C1290">
            <v>122.1</v>
          </cell>
          <cell r="E1290">
            <v>45.5</v>
          </cell>
          <cell r="G1290">
            <v>437</v>
          </cell>
          <cell r="I1290">
            <v>35.700000000000003</v>
          </cell>
          <cell r="K1290">
            <v>167.6</v>
          </cell>
          <cell r="M1290">
            <v>604.6</v>
          </cell>
          <cell r="O1290">
            <v>640.30000000000007</v>
          </cell>
        </row>
        <row r="1292">
          <cell r="A1292" t="str">
            <v>DIESELS</v>
          </cell>
          <cell r="C1292">
            <v>17.5</v>
          </cell>
          <cell r="E1292">
            <v>25.700000000000003</v>
          </cell>
          <cell r="G1292">
            <v>15.399999999999999</v>
          </cell>
          <cell r="I1292">
            <v>16.7</v>
          </cell>
          <cell r="K1292">
            <v>43.2</v>
          </cell>
          <cell r="M1292">
            <v>58.6</v>
          </cell>
          <cell r="O1292">
            <v>75.3</v>
          </cell>
        </row>
        <row r="1293">
          <cell r="A1293" t="str">
            <v xml:space="preserve">    TOTAL GENERATION</v>
          </cell>
          <cell r="C1293">
            <v>105901.1</v>
          </cell>
          <cell r="E1293">
            <v>91832.7</v>
          </cell>
          <cell r="G1293">
            <v>130909.2</v>
          </cell>
          <cell r="I1293">
            <v>87370.599999999991</v>
          </cell>
          <cell r="K1293">
            <v>197733.90000000002</v>
          </cell>
          <cell r="M1293">
            <v>328642.89999999991</v>
          </cell>
          <cell r="O1293">
            <v>416013.5</v>
          </cell>
        </row>
        <row r="1294">
          <cell r="A1294" t="str">
            <v>POWER PURCHASES</v>
          </cell>
        </row>
        <row r="1295">
          <cell r="A1295" t="str">
            <v xml:space="preserve">  Short-term - Other Utilities</v>
          </cell>
          <cell r="C1295">
            <v>221786.4</v>
          </cell>
          <cell r="E1295">
            <v>317220.2</v>
          </cell>
          <cell r="G1295">
            <v>716345.2</v>
          </cell>
          <cell r="I1295">
            <v>192261.9</v>
          </cell>
          <cell r="K1295">
            <v>539006.6</v>
          </cell>
          <cell r="M1295">
            <v>1255351.7999999998</v>
          </cell>
          <cell r="O1295">
            <v>1447613.6999999997</v>
          </cell>
        </row>
        <row r="1296">
          <cell r="A1296" t="str">
            <v xml:space="preserve">  Non-utility Generation</v>
          </cell>
          <cell r="C1296">
            <v>42132.3</v>
          </cell>
          <cell r="E1296">
            <v>41688.899999999994</v>
          </cell>
          <cell r="G1296">
            <v>38963.5</v>
          </cell>
          <cell r="I1296">
            <v>42647.199999999997</v>
          </cell>
          <cell r="K1296">
            <v>83821.2</v>
          </cell>
          <cell r="M1296">
            <v>122784.7</v>
          </cell>
          <cell r="O1296">
            <v>165431.9</v>
          </cell>
        </row>
        <row r="1297">
          <cell r="A1297" t="str">
            <v xml:space="preserve">  Safe Harbor</v>
          </cell>
          <cell r="C1297">
            <v>3354</v>
          </cell>
          <cell r="E1297">
            <v>3370.5</v>
          </cell>
          <cell r="G1297">
            <v>1023.3000000000001</v>
          </cell>
          <cell r="I1297">
            <v>2052.1000000000004</v>
          </cell>
          <cell r="K1297">
            <v>6724.5</v>
          </cell>
          <cell r="M1297">
            <v>7747.8</v>
          </cell>
          <cell r="O1297">
            <v>9799.9000000000015</v>
          </cell>
        </row>
        <row r="1298">
          <cell r="A1298" t="str">
            <v xml:space="preserve">  PJM Interchange</v>
          </cell>
          <cell r="C1298">
            <v>0</v>
          </cell>
          <cell r="E1298">
            <v>0</v>
          </cell>
          <cell r="G1298">
            <v>0</v>
          </cell>
          <cell r="I1298">
            <v>0</v>
          </cell>
          <cell r="K1298">
            <v>0</v>
          </cell>
          <cell r="M1298">
            <v>0</v>
          </cell>
          <cell r="O1298">
            <v>0</v>
          </cell>
        </row>
        <row r="1299">
          <cell r="A1299" t="str">
            <v xml:space="preserve">  PASNY </v>
          </cell>
          <cell r="C1299">
            <v>143.69999999999999</v>
          </cell>
          <cell r="E1299">
            <v>143.69999999999999</v>
          </cell>
          <cell r="G1299">
            <v>143.69999999999999</v>
          </cell>
          <cell r="I1299">
            <v>143.69999999999999</v>
          </cell>
          <cell r="K1299">
            <v>287.39999999999998</v>
          </cell>
          <cell r="M1299">
            <v>431.09999999999997</v>
          </cell>
          <cell r="O1299">
            <v>574.79999999999995</v>
          </cell>
        </row>
        <row r="1300">
          <cell r="A1300" t="str">
            <v xml:space="preserve">  Borderline</v>
          </cell>
          <cell r="C1300">
            <v>31.5</v>
          </cell>
          <cell r="E1300">
            <v>31.5</v>
          </cell>
          <cell r="G1300">
            <v>31.5</v>
          </cell>
          <cell r="I1300">
            <v>31.5</v>
          </cell>
          <cell r="K1300">
            <v>63</v>
          </cell>
          <cell r="M1300">
            <v>94.5</v>
          </cell>
          <cell r="O1300">
            <v>126</v>
          </cell>
        </row>
        <row r="1301">
          <cell r="A1301" t="str">
            <v xml:space="preserve">    TOTAL POWER PURCHASES </v>
          </cell>
          <cell r="C1301">
            <v>267447.90000000002</v>
          </cell>
          <cell r="E1301">
            <v>362454.80000000005</v>
          </cell>
          <cell r="G1301">
            <v>756507.2</v>
          </cell>
          <cell r="I1301">
            <v>237136.4</v>
          </cell>
          <cell r="K1301">
            <v>629902.69999999995</v>
          </cell>
          <cell r="M1301">
            <v>1386409.9000000001</v>
          </cell>
          <cell r="O1301">
            <v>1623546.3</v>
          </cell>
        </row>
        <row r="1302">
          <cell r="A1302" t="str">
            <v>TOTAL ENERGY AVAILABLE</v>
          </cell>
          <cell r="C1302">
            <v>376817.1</v>
          </cell>
          <cell r="E1302">
            <v>457471.5</v>
          </cell>
          <cell r="G1302">
            <v>891584.20000000007</v>
          </cell>
          <cell r="I1302">
            <v>328698.09999999998</v>
          </cell>
          <cell r="K1302">
            <v>834288.6</v>
          </cell>
          <cell r="M1302">
            <v>1725872.8</v>
          </cell>
          <cell r="O1302">
            <v>2054570.9</v>
          </cell>
        </row>
        <row r="1303">
          <cell r="A1303" t="str">
            <v>NON-SYSTEM ENERGY SALES</v>
          </cell>
        </row>
        <row r="1304">
          <cell r="A1304" t="str">
            <v xml:space="preserve">  Sales to ACE </v>
          </cell>
          <cell r="C1304">
            <v>0</v>
          </cell>
          <cell r="E1304">
            <v>0</v>
          </cell>
          <cell r="G1304">
            <v>0</v>
          </cell>
          <cell r="I1304">
            <v>0</v>
          </cell>
          <cell r="K1304">
            <v>0</v>
          </cell>
          <cell r="M1304">
            <v>0</v>
          </cell>
          <cell r="O1304">
            <v>0</v>
          </cell>
        </row>
        <row r="1305">
          <cell r="A1305" t="str">
            <v xml:space="preserve">  Sales to JCP&amp;L </v>
          </cell>
          <cell r="C1305">
            <v>0</v>
          </cell>
          <cell r="E1305">
            <v>0</v>
          </cell>
          <cell r="G1305">
            <v>0</v>
          </cell>
          <cell r="I1305">
            <v>0</v>
          </cell>
          <cell r="K1305">
            <v>0</v>
          </cell>
          <cell r="M1305">
            <v>0</v>
          </cell>
          <cell r="O1305">
            <v>0</v>
          </cell>
        </row>
        <row r="1306">
          <cell r="A1306" t="str">
            <v xml:space="preserve">  Sales to BG&amp;E</v>
          </cell>
          <cell r="C1306">
            <v>-1142.9000000000001</v>
          </cell>
          <cell r="E1306">
            <v>-1027.5</v>
          </cell>
          <cell r="G1306">
            <v>-1322.3</v>
          </cell>
          <cell r="I1306">
            <v>-1322.3</v>
          </cell>
          <cell r="K1306">
            <v>-2170.4</v>
          </cell>
          <cell r="M1306">
            <v>-3492.7</v>
          </cell>
          <cell r="O1306">
            <v>-4815</v>
          </cell>
        </row>
        <row r="1307">
          <cell r="A1307" t="str">
            <v xml:space="preserve">  Sales to GPU</v>
          </cell>
          <cell r="C1307">
            <v>-6992.7971039999993</v>
          </cell>
          <cell r="E1307">
            <v>-7108.4316239999989</v>
          </cell>
          <cell r="G1307">
            <v>-7700.5173599999998</v>
          </cell>
          <cell r="I1307">
            <v>-6115.0562010000003</v>
          </cell>
          <cell r="K1307">
            <v>-14101.228727999998</v>
          </cell>
          <cell r="M1307">
            <v>-21801.746088</v>
          </cell>
          <cell r="O1307">
            <v>-27916.802288999999</v>
          </cell>
        </row>
        <row r="1308">
          <cell r="A1308" t="str">
            <v xml:space="preserve">  PJM Interchange </v>
          </cell>
          <cell r="C1308">
            <v>-56802.700000000004</v>
          </cell>
          <cell r="E1308">
            <v>-62051.6</v>
          </cell>
          <cell r="G1308">
            <v>-158747.5</v>
          </cell>
          <cell r="I1308">
            <v>-53215.199999999997</v>
          </cell>
          <cell r="K1308">
            <v>-118854.3</v>
          </cell>
          <cell r="M1308">
            <v>-277601.8</v>
          </cell>
          <cell r="O1308">
            <v>-330817</v>
          </cell>
        </row>
        <row r="1309">
          <cell r="A1309" t="str">
            <v xml:space="preserve">  Sales to Other</v>
          </cell>
          <cell r="C1309">
            <v>-235209.60000000001</v>
          </cell>
          <cell r="E1309">
            <v>-332599.3</v>
          </cell>
          <cell r="G1309">
            <v>-740135.9</v>
          </cell>
          <cell r="I1309">
            <v>-204611.5</v>
          </cell>
          <cell r="K1309">
            <v>-567808.9</v>
          </cell>
          <cell r="M1309">
            <v>-1307944.8</v>
          </cell>
          <cell r="O1309">
            <v>-1512556.3</v>
          </cell>
        </row>
        <row r="1310">
          <cell r="A1310" t="str">
            <v xml:space="preserve">    TOTAL NON-SYSTEM ENERGY SALES</v>
          </cell>
          <cell r="C1310">
            <v>-300147.99710400001</v>
          </cell>
          <cell r="E1310">
            <v>-402786.83162399998</v>
          </cell>
          <cell r="G1310">
            <v>-907906.21736000001</v>
          </cell>
          <cell r="I1310">
            <v>-265264.056201</v>
          </cell>
          <cell r="K1310">
            <v>-702934.82872800005</v>
          </cell>
          <cell r="M1310">
            <v>-1610841.0460880001</v>
          </cell>
          <cell r="O1310">
            <v>-1876105.1022890001</v>
          </cell>
        </row>
        <row r="1311">
          <cell r="A1311" t="str">
            <v>SYSTEM COST OF POWER</v>
          </cell>
          <cell r="C1311">
            <v>76669.099999999977</v>
          </cell>
          <cell r="E1311">
            <v>54684.700000000012</v>
          </cell>
          <cell r="G1311">
            <v>-16322</v>
          </cell>
          <cell r="I1311">
            <v>63434</v>
          </cell>
          <cell r="K1311">
            <v>131353.79999999993</v>
          </cell>
          <cell r="M1311">
            <v>115031.80000000005</v>
          </cell>
          <cell r="O1311">
            <v>178465.79999999981</v>
          </cell>
        </row>
        <row r="1312">
          <cell r="C1312" t="str">
            <v xml:space="preserve"> ========</v>
          </cell>
          <cell r="E1312" t="str">
            <v xml:space="preserve"> ========</v>
          </cell>
          <cell r="G1312" t="str">
            <v xml:space="preserve"> ========</v>
          </cell>
          <cell r="I1312" t="str">
            <v xml:space="preserve"> ========</v>
          </cell>
          <cell r="K1312" t="str">
            <v xml:space="preserve"> ========</v>
          </cell>
          <cell r="M1312" t="str">
            <v xml:space="preserve"> ========</v>
          </cell>
          <cell r="O1312" t="str">
            <v xml:space="preserve"> =========</v>
          </cell>
        </row>
        <row r="1313">
          <cell r="A1313" t="str">
            <v xml:space="preserve">    MILLS/KWH</v>
          </cell>
          <cell r="C1313">
            <v>10.351876105477766</v>
          </cell>
          <cell r="E1313">
            <v>8.9374530121269551</v>
          </cell>
          <cell r="G1313">
            <v>-2.4604299195031509</v>
          </cell>
          <cell r="I1313">
            <v>9.1657033868916891</v>
          </cell>
          <cell r="K1313">
            <v>9.7119978705942316</v>
          </cell>
          <cell r="M1313">
            <v>5.7063104267636318</v>
          </cell>
          <cell r="O1313">
            <v>6.5904149248881012</v>
          </cell>
        </row>
        <row r="1314">
          <cell r="G1314" t="str">
            <v xml:space="preserve">                               QUARTERLY SUMMARY SHEET</v>
          </cell>
          <cell r="L1314" t="str">
            <v>CASE:2001 FORECAST</v>
          </cell>
        </row>
        <row r="1315">
          <cell r="G1315" t="str">
            <v xml:space="preserve">                         ENERGY COST RECOVERED THROUGH ECR</v>
          </cell>
          <cell r="L1315">
            <v>36851</v>
          </cell>
          <cell r="O1315" t="str">
            <v xml:space="preserve">        10A</v>
          </cell>
        </row>
        <row r="1316">
          <cell r="G1316" t="str">
            <v xml:space="preserve">                               (Thousands of Dollars)</v>
          </cell>
        </row>
        <row r="1317">
          <cell r="L1317" t="str">
            <v xml:space="preserve">        YEAR TO DATE</v>
          </cell>
        </row>
        <row r="1318">
          <cell r="K1318" t="str">
            <v>==================================================</v>
          </cell>
        </row>
        <row r="1319">
          <cell r="A1319" t="str">
            <v>STEAM STATIONS</v>
          </cell>
          <cell r="C1319" t="str">
            <v>1st Qtr</v>
          </cell>
          <cell r="E1319" t="str">
            <v>2nd Qtr</v>
          </cell>
          <cell r="G1319" t="str">
            <v>3rd Qtr</v>
          </cell>
          <cell r="I1319" t="str">
            <v>4th Qtr</v>
          </cell>
          <cell r="K1319" t="str">
            <v>2nd Qtr</v>
          </cell>
          <cell r="M1319" t="str">
            <v>3rd Qtr</v>
          </cell>
          <cell r="O1319" t="str">
            <v>4th Qtr</v>
          </cell>
        </row>
        <row r="1320">
          <cell r="A1320" t="str">
            <v xml:space="preserve">                 </v>
          </cell>
        </row>
        <row r="1321">
          <cell r="A1321" t="str">
            <v xml:space="preserve">    TOTAL COAL-FIRED</v>
          </cell>
          <cell r="C1321">
            <v>79991.8</v>
          </cell>
          <cell r="E1321">
            <v>64118.6</v>
          </cell>
          <cell r="G1321">
            <v>76743.199999999997</v>
          </cell>
          <cell r="I1321">
            <v>65014.2</v>
          </cell>
          <cell r="K1321">
            <v>144110.39999999999</v>
          </cell>
          <cell r="M1321">
            <v>220853.59999999998</v>
          </cell>
          <cell r="O1321">
            <v>285867.8</v>
          </cell>
        </row>
        <row r="1323">
          <cell r="A1323" t="str">
            <v xml:space="preserve">    Martins Creek 3-4</v>
          </cell>
          <cell r="C1323">
            <v>11920.430262</v>
          </cell>
          <cell r="E1323">
            <v>15258.018</v>
          </cell>
          <cell r="G1323">
            <v>37849.993559999995</v>
          </cell>
          <cell r="I1323">
            <v>6463.7316319999991</v>
          </cell>
          <cell r="K1323">
            <v>27178.448261999998</v>
          </cell>
          <cell r="M1323">
            <v>65028.441821999993</v>
          </cell>
          <cell r="O1323">
            <v>71492.173453999989</v>
          </cell>
        </row>
        <row r="1324">
          <cell r="A1324" t="str">
            <v xml:space="preserve">    Sun Oil Adjustment</v>
          </cell>
          <cell r="C1324">
            <v>0</v>
          </cell>
          <cell r="E1324">
            <v>0</v>
          </cell>
          <cell r="G1324">
            <v>0</v>
          </cell>
          <cell r="I1324">
            <v>0</v>
          </cell>
          <cell r="K1324">
            <v>0</v>
          </cell>
          <cell r="M1324">
            <v>0</v>
          </cell>
          <cell r="O1324">
            <v>0</v>
          </cell>
        </row>
        <row r="1325">
          <cell r="A1325" t="str">
            <v xml:space="preserve">    TOTAL OIL-FIRED</v>
          </cell>
          <cell r="C1325">
            <v>11920.4</v>
          </cell>
          <cell r="E1325">
            <v>15258</v>
          </cell>
          <cell r="G1325">
            <v>37850</v>
          </cell>
          <cell r="I1325">
            <v>6463.7</v>
          </cell>
          <cell r="K1325">
            <v>27178.400000000001</v>
          </cell>
          <cell r="M1325">
            <v>65028.4</v>
          </cell>
          <cell r="O1325">
            <v>71492.2</v>
          </cell>
        </row>
        <row r="1327">
          <cell r="A1327" t="str">
            <v xml:space="preserve">    TOTAL FOSSIL STEAM EXPENSE</v>
          </cell>
          <cell r="C1327">
            <v>91912.2</v>
          </cell>
          <cell r="E1327">
            <v>79376.600000000006</v>
          </cell>
          <cell r="G1327">
            <v>114593.2</v>
          </cell>
          <cell r="I1327">
            <v>71477.899999999994</v>
          </cell>
          <cell r="K1327">
            <v>171288.8</v>
          </cell>
          <cell r="M1327">
            <v>285882</v>
          </cell>
          <cell r="O1327">
            <v>357360</v>
          </cell>
        </row>
        <row r="1328">
          <cell r="A1328" t="str">
            <v xml:space="preserve">  NUCLEAR</v>
          </cell>
        </row>
        <row r="1329">
          <cell r="A1329" t="str">
            <v xml:space="preserve">    Susquehanna 1 (PL 90% Share)</v>
          </cell>
          <cell r="C1329">
            <v>7494.2470800000001</v>
          </cell>
          <cell r="E1329">
            <v>6615.0432000000001</v>
          </cell>
          <cell r="G1329">
            <v>7660.7634600000001</v>
          </cell>
          <cell r="I1329">
            <v>7660.7634600000001</v>
          </cell>
          <cell r="K1329">
            <v>14109.290280000001</v>
          </cell>
          <cell r="M1329">
            <v>21770.053740000003</v>
          </cell>
          <cell r="O1329">
            <v>29430.817200000005</v>
          </cell>
        </row>
        <row r="1330">
          <cell r="A1330" t="str">
            <v xml:space="preserve">    Susquehanna 2 (PL 90% Share)</v>
          </cell>
          <cell r="C1330">
            <v>5775.9496199999994</v>
          </cell>
          <cell r="E1330">
            <v>5209.5351599999995</v>
          </cell>
          <cell r="G1330">
            <v>7693.3664100000005</v>
          </cell>
          <cell r="I1330">
            <v>7693.3664099999996</v>
          </cell>
          <cell r="K1330">
            <v>10985.484779999999</v>
          </cell>
          <cell r="M1330">
            <v>18678.851190000001</v>
          </cell>
          <cell r="O1330">
            <v>26372.2176</v>
          </cell>
        </row>
        <row r="1331">
          <cell r="A1331" t="str">
            <v xml:space="preserve">    D&amp;D Expense</v>
          </cell>
          <cell r="C1331">
            <v>628.91370000000006</v>
          </cell>
          <cell r="E1331">
            <v>629.63639999999998</v>
          </cell>
          <cell r="G1331">
            <v>631.08179999999993</v>
          </cell>
          <cell r="I1331">
            <v>631.08179999999993</v>
          </cell>
          <cell r="K1331">
            <v>1258.5500999999999</v>
          </cell>
          <cell r="M1331">
            <v>1889.6318999999999</v>
          </cell>
          <cell r="O1331">
            <v>2520.7136999999998</v>
          </cell>
        </row>
        <row r="1332">
          <cell r="A1332" t="str">
            <v xml:space="preserve">    TOTAL NUCLEAR</v>
          </cell>
          <cell r="C1332">
            <v>13899.0137</v>
          </cell>
          <cell r="E1332">
            <v>12454.136399999999</v>
          </cell>
          <cell r="G1332">
            <v>15985.281800000001</v>
          </cell>
          <cell r="I1332">
            <v>15985.281800000001</v>
          </cell>
          <cell r="K1332">
            <v>26353.3501</v>
          </cell>
          <cell r="M1332">
            <v>42338.6319</v>
          </cell>
          <cell r="O1332">
            <v>58323.7137</v>
          </cell>
        </row>
        <row r="1333">
          <cell r="A1333" t="str">
            <v xml:space="preserve">                          </v>
          </cell>
        </row>
        <row r="1334">
          <cell r="A1334" t="str">
            <v>COMBUSTION TURBINES</v>
          </cell>
          <cell r="C1334">
            <v>122.1</v>
          </cell>
          <cell r="E1334">
            <v>45.5</v>
          </cell>
          <cell r="G1334">
            <v>437</v>
          </cell>
          <cell r="I1334">
            <v>35.700000000000003</v>
          </cell>
          <cell r="K1334">
            <v>167.6</v>
          </cell>
          <cell r="M1334">
            <v>604.6</v>
          </cell>
          <cell r="O1334">
            <v>640.30000000000007</v>
          </cell>
        </row>
        <row r="1336">
          <cell r="A1336" t="str">
            <v>DIESELS</v>
          </cell>
          <cell r="C1336">
            <v>17.5</v>
          </cell>
          <cell r="E1336">
            <v>25.700000000000003</v>
          </cell>
          <cell r="G1336">
            <v>15.399999999999999</v>
          </cell>
          <cell r="I1336">
            <v>16.7</v>
          </cell>
          <cell r="K1336">
            <v>43.2</v>
          </cell>
          <cell r="M1336">
            <v>58.6</v>
          </cell>
          <cell r="O1336">
            <v>75.3</v>
          </cell>
        </row>
        <row r="1337">
          <cell r="A1337" t="str">
            <v xml:space="preserve">    TOTAL GENERATION</v>
          </cell>
          <cell r="C1337">
            <v>105950.8</v>
          </cell>
          <cell r="E1337">
            <v>91901.900000000009</v>
          </cell>
          <cell r="G1337">
            <v>131030.9</v>
          </cell>
          <cell r="I1337">
            <v>87515.599999999991</v>
          </cell>
          <cell r="K1337">
            <v>197853</v>
          </cell>
          <cell r="M1337">
            <v>328883.79999999993</v>
          </cell>
          <cell r="O1337">
            <v>416399.3</v>
          </cell>
        </row>
        <row r="1338">
          <cell r="A1338" t="str">
            <v>POWER PURCHASES</v>
          </cell>
        </row>
        <row r="1339">
          <cell r="A1339" t="str">
            <v xml:space="preserve">  Short-term - Other Utilities</v>
          </cell>
          <cell r="C1339">
            <v>221786.4</v>
          </cell>
          <cell r="E1339">
            <v>317220.2</v>
          </cell>
          <cell r="G1339">
            <v>716345.2</v>
          </cell>
          <cell r="I1339">
            <v>192261.9</v>
          </cell>
          <cell r="K1339">
            <v>539006.6</v>
          </cell>
          <cell r="M1339">
            <v>1255351.7999999998</v>
          </cell>
          <cell r="O1339">
            <v>1447613.6999999997</v>
          </cell>
        </row>
        <row r="1340">
          <cell r="A1340" t="str">
            <v xml:space="preserve">  Non-utility Generation</v>
          </cell>
          <cell r="C1340">
            <v>42132.240000000005</v>
          </cell>
          <cell r="E1340">
            <v>41688.880000000005</v>
          </cell>
          <cell r="G1340">
            <v>38963.520000000004</v>
          </cell>
          <cell r="I1340">
            <v>42647.32</v>
          </cell>
          <cell r="K1340">
            <v>83821.12000000001</v>
          </cell>
          <cell r="M1340">
            <v>122784.64000000001</v>
          </cell>
          <cell r="O1340">
            <v>165431.96000000002</v>
          </cell>
        </row>
        <row r="1341">
          <cell r="A1341" t="str">
            <v xml:space="preserve">  Safe Harbor</v>
          </cell>
          <cell r="C1341">
            <v>3354</v>
          </cell>
          <cell r="E1341">
            <v>3370.5</v>
          </cell>
          <cell r="G1341">
            <v>1023.3000000000001</v>
          </cell>
          <cell r="I1341">
            <v>2052.1000000000004</v>
          </cell>
          <cell r="K1341">
            <v>6724.5</v>
          </cell>
          <cell r="M1341">
            <v>7747.8</v>
          </cell>
          <cell r="O1341">
            <v>9799.9000000000015</v>
          </cell>
        </row>
        <row r="1342">
          <cell r="A1342" t="str">
            <v xml:space="preserve">  PJM Interchange</v>
          </cell>
          <cell r="C1342">
            <v>0</v>
          </cell>
          <cell r="E1342">
            <v>0</v>
          </cell>
          <cell r="G1342">
            <v>0</v>
          </cell>
          <cell r="I1342">
            <v>0</v>
          </cell>
          <cell r="K1342">
            <v>0</v>
          </cell>
          <cell r="M1342">
            <v>0</v>
          </cell>
          <cell r="O1342">
            <v>0</v>
          </cell>
        </row>
        <row r="1343">
          <cell r="A1343" t="str">
            <v xml:space="preserve">  PASNY </v>
          </cell>
          <cell r="C1343">
            <v>143.69999999999999</v>
          </cell>
          <cell r="E1343">
            <v>143.69999999999999</v>
          </cell>
          <cell r="G1343">
            <v>143.69999999999999</v>
          </cell>
          <cell r="I1343">
            <v>143.69999999999999</v>
          </cell>
          <cell r="K1343">
            <v>287.39999999999998</v>
          </cell>
          <cell r="M1343">
            <v>431.09999999999997</v>
          </cell>
          <cell r="O1343">
            <v>574.79999999999995</v>
          </cell>
        </row>
        <row r="1344">
          <cell r="A1344" t="str">
            <v xml:space="preserve">  Borderline</v>
          </cell>
          <cell r="C1344">
            <v>31.5</v>
          </cell>
          <cell r="E1344">
            <v>31.5</v>
          </cell>
          <cell r="G1344">
            <v>31.5</v>
          </cell>
          <cell r="I1344">
            <v>31.5</v>
          </cell>
          <cell r="K1344">
            <v>63</v>
          </cell>
          <cell r="M1344">
            <v>94.5</v>
          </cell>
          <cell r="O1344">
            <v>126</v>
          </cell>
        </row>
        <row r="1345">
          <cell r="A1345" t="str">
            <v xml:space="preserve">    TOTAL POWER PURCHASES</v>
          </cell>
          <cell r="C1345">
            <v>267447.8</v>
          </cell>
          <cell r="E1345">
            <v>362454.80000000005</v>
          </cell>
          <cell r="G1345">
            <v>756507.2</v>
          </cell>
          <cell r="I1345">
            <v>237136.5</v>
          </cell>
          <cell r="K1345">
            <v>629902.6</v>
          </cell>
          <cell r="M1345">
            <v>1386409.8</v>
          </cell>
          <cell r="O1345">
            <v>1623546.4</v>
          </cell>
        </row>
        <row r="1346">
          <cell r="A1346" t="str">
            <v>TOTAL ENERGY AVAILABLE</v>
          </cell>
          <cell r="C1346">
            <v>376817.1</v>
          </cell>
          <cell r="E1346">
            <v>457471.5</v>
          </cell>
          <cell r="G1346">
            <v>891584.20000000007</v>
          </cell>
          <cell r="I1346">
            <v>328698.09999999998</v>
          </cell>
          <cell r="K1346">
            <v>834288.6</v>
          </cell>
          <cell r="M1346">
            <v>1725872.8</v>
          </cell>
          <cell r="O1346">
            <v>2054570.9</v>
          </cell>
        </row>
        <row r="1347">
          <cell r="A1347" t="str">
            <v>NON-SYSTEM ENERGY SALES</v>
          </cell>
        </row>
        <row r="1348">
          <cell r="A1348" t="str">
            <v xml:space="preserve">  Sales to ACE </v>
          </cell>
          <cell r="C1348">
            <v>0</v>
          </cell>
          <cell r="E1348">
            <v>0</v>
          </cell>
          <cell r="G1348">
            <v>0</v>
          </cell>
          <cell r="I1348">
            <v>0</v>
          </cell>
          <cell r="K1348">
            <v>0</v>
          </cell>
          <cell r="M1348">
            <v>0</v>
          </cell>
          <cell r="O1348">
            <v>0</v>
          </cell>
        </row>
        <row r="1349">
          <cell r="A1349" t="str">
            <v xml:space="preserve">  Sales to JCP&amp;L </v>
          </cell>
          <cell r="C1349">
            <v>0</v>
          </cell>
          <cell r="E1349">
            <v>0</v>
          </cell>
          <cell r="G1349">
            <v>0</v>
          </cell>
          <cell r="I1349">
            <v>0</v>
          </cell>
          <cell r="K1349">
            <v>0</v>
          </cell>
          <cell r="M1349">
            <v>0</v>
          </cell>
          <cell r="O1349">
            <v>0</v>
          </cell>
        </row>
        <row r="1350">
          <cell r="A1350" t="str">
            <v xml:space="preserve">  Sales to BG&amp;E</v>
          </cell>
          <cell r="C1350">
            <v>-1142.9000000000001</v>
          </cell>
          <cell r="E1350">
            <v>-1027.5</v>
          </cell>
          <cell r="G1350">
            <v>-1322.3</v>
          </cell>
          <cell r="I1350">
            <v>-1322.3</v>
          </cell>
          <cell r="K1350">
            <v>-2170.4</v>
          </cell>
          <cell r="M1350">
            <v>-3492.7</v>
          </cell>
          <cell r="O1350">
            <v>-4815</v>
          </cell>
        </row>
        <row r="1351">
          <cell r="A1351" t="str">
            <v xml:space="preserve">  Sales to GPU</v>
          </cell>
          <cell r="C1351">
            <v>-6992.7971039999993</v>
          </cell>
          <cell r="E1351">
            <v>-7108.4316239999989</v>
          </cell>
          <cell r="G1351">
            <v>-7700.5173599999998</v>
          </cell>
          <cell r="I1351">
            <v>-6115.0562010000003</v>
          </cell>
          <cell r="K1351">
            <v>-14101.228727999998</v>
          </cell>
          <cell r="M1351">
            <v>-21801.746088</v>
          </cell>
          <cell r="O1351">
            <v>-27916.802288999999</v>
          </cell>
        </row>
        <row r="1352">
          <cell r="A1352" t="str">
            <v xml:space="preserve">  PJM Interchange </v>
          </cell>
          <cell r="C1352">
            <v>-56802.700000000004</v>
          </cell>
          <cell r="E1352">
            <v>-62051.6</v>
          </cell>
          <cell r="G1352">
            <v>-158747.5</v>
          </cell>
          <cell r="I1352">
            <v>-53215.199999999997</v>
          </cell>
          <cell r="K1352">
            <v>-118854.3</v>
          </cell>
          <cell r="M1352">
            <v>-277601.8</v>
          </cell>
          <cell r="O1352">
            <v>-330817</v>
          </cell>
        </row>
        <row r="1353">
          <cell r="A1353" t="str">
            <v xml:space="preserve">  Sales to Other</v>
          </cell>
          <cell r="C1353">
            <v>-235209.60000000001</v>
          </cell>
          <cell r="E1353">
            <v>-332599.3</v>
          </cell>
          <cell r="G1353">
            <v>-740135.9</v>
          </cell>
          <cell r="I1353">
            <v>-204611.5</v>
          </cell>
          <cell r="K1353">
            <v>-567808.9</v>
          </cell>
          <cell r="M1353">
            <v>-1307944.8</v>
          </cell>
          <cell r="O1353">
            <v>-1512556.3</v>
          </cell>
        </row>
        <row r="1354">
          <cell r="A1354" t="str">
            <v xml:space="preserve">    TOTAL NON-SYSTEM ENERGY SALES</v>
          </cell>
          <cell r="C1354">
            <v>-300147.99710400001</v>
          </cell>
          <cell r="E1354">
            <v>-402786.83162399998</v>
          </cell>
          <cell r="G1354">
            <v>-907906.21736000001</v>
          </cell>
          <cell r="I1354">
            <v>-265264.056201</v>
          </cell>
          <cell r="K1354">
            <v>-702934.82872800005</v>
          </cell>
          <cell r="M1354">
            <v>-1610841.0460880001</v>
          </cell>
          <cell r="O1354">
            <v>-1876105.1022890001</v>
          </cell>
        </row>
        <row r="1355">
          <cell r="A1355" t="str">
            <v>SYSTEM COST OF POWER</v>
          </cell>
          <cell r="C1355">
            <v>76669.102895999968</v>
          </cell>
          <cell r="E1355">
            <v>54684.668376000016</v>
          </cell>
          <cell r="G1355">
            <v>-16322.01735999994</v>
          </cell>
          <cell r="I1355">
            <v>63434.043798999977</v>
          </cell>
          <cell r="K1355">
            <v>131353.77127199993</v>
          </cell>
          <cell r="M1355">
            <v>115031.75391199999</v>
          </cell>
          <cell r="O1355">
            <v>178465.79771099985</v>
          </cell>
        </row>
        <row r="1357">
          <cell r="A1357" t="str">
            <v>TOTAL EHV CHARGES (Page 14)</v>
          </cell>
          <cell r="C1357">
            <v>4775.9984133203134</v>
          </cell>
          <cell r="E1357">
            <v>6041.4228745688115</v>
          </cell>
          <cell r="G1357">
            <v>7895.6440306915938</v>
          </cell>
          <cell r="I1357">
            <v>4590.6740825166116</v>
          </cell>
          <cell r="K1357">
            <v>10817.421287889125</v>
          </cell>
          <cell r="M1357">
            <v>18713.065318580717</v>
          </cell>
          <cell r="O1357">
            <v>23303.739401097329</v>
          </cell>
        </row>
        <row r="1359">
          <cell r="A1359" t="str">
            <v>EXPENSE NOT RECOVERED THROUGH ECR</v>
          </cell>
        </row>
        <row r="1360">
          <cell r="A1360" t="str">
            <v xml:space="preserve">    Sun Oil Adjustment</v>
          </cell>
          <cell r="C1360">
            <v>0</v>
          </cell>
          <cell r="E1360">
            <v>0</v>
          </cell>
          <cell r="G1360">
            <v>0</v>
          </cell>
          <cell r="I1360">
            <v>0</v>
          </cell>
          <cell r="K1360">
            <v>0</v>
          </cell>
          <cell r="M1360">
            <v>0</v>
          </cell>
          <cell r="O1360">
            <v>0</v>
          </cell>
        </row>
        <row r="1361">
          <cell r="A1361" t="str">
            <v xml:space="preserve">    Safe Harbor(1/3)</v>
          </cell>
          <cell r="C1361">
            <v>3354</v>
          </cell>
          <cell r="E1361">
            <v>3370.5</v>
          </cell>
          <cell r="G1361">
            <v>1023.3000000000001</v>
          </cell>
          <cell r="I1361">
            <v>2052.1000000000004</v>
          </cell>
          <cell r="K1361">
            <v>6724.5</v>
          </cell>
          <cell r="M1361">
            <v>7747.8</v>
          </cell>
          <cell r="O1361">
            <v>9799.9000000000015</v>
          </cell>
        </row>
        <row r="1362">
          <cell r="A1362" t="str">
            <v xml:space="preserve">    Installed Capacity Payments</v>
          </cell>
          <cell r="C1362">
            <v>0</v>
          </cell>
          <cell r="E1362">
            <v>0</v>
          </cell>
          <cell r="G1362">
            <v>0</v>
          </cell>
          <cell r="I1362">
            <v>0</v>
          </cell>
          <cell r="K1362">
            <v>0</v>
          </cell>
          <cell r="M1362">
            <v>0</v>
          </cell>
          <cell r="O1362">
            <v>0</v>
          </cell>
        </row>
        <row r="1363">
          <cell r="A1363" t="str">
            <v xml:space="preserve">  TOTAL NOT RECOVERED THROUGH ECR</v>
          </cell>
          <cell r="C1363">
            <v>3354</v>
          </cell>
          <cell r="E1363">
            <v>3370.5</v>
          </cell>
          <cell r="G1363">
            <v>1023.3</v>
          </cell>
          <cell r="I1363">
            <v>2052.1</v>
          </cell>
          <cell r="K1363">
            <v>6724.5</v>
          </cell>
          <cell r="M1363">
            <v>7747.8</v>
          </cell>
          <cell r="O1363">
            <v>9799.9</v>
          </cell>
        </row>
        <row r="1364">
          <cell r="A1364" t="str">
            <v>ENERGY COST APPLICABLE TO ECR</v>
          </cell>
          <cell r="C1364">
            <v>78091.101309320278</v>
          </cell>
          <cell r="E1364">
            <v>57355.591250568825</v>
          </cell>
          <cell r="G1364">
            <v>-9449.6733293083453</v>
          </cell>
          <cell r="I1364">
            <v>65972.617881516591</v>
          </cell>
          <cell r="K1364">
            <v>135446.69255988905</v>
          </cell>
          <cell r="M1364">
            <v>125997.0192305807</v>
          </cell>
          <cell r="O1364">
            <v>191969.63711209717</v>
          </cell>
        </row>
        <row r="1365">
          <cell r="A1365" t="str">
            <v xml:space="preserve">  PORTION FOR PPUC CUSTOMERS</v>
          </cell>
          <cell r="B1365">
            <v>1</v>
          </cell>
          <cell r="C1365">
            <v>78091.100000000006</v>
          </cell>
          <cell r="E1365">
            <v>57355.6</v>
          </cell>
          <cell r="G1365">
            <v>-9449.7000000000007</v>
          </cell>
          <cell r="I1365">
            <v>65972.600000000006</v>
          </cell>
          <cell r="K1365">
            <v>135446.70000000001</v>
          </cell>
          <cell r="M1365">
            <v>125997</v>
          </cell>
          <cell r="O1365">
            <v>191969.6</v>
          </cell>
        </row>
        <row r="1367">
          <cell r="G1367" t="str">
            <v xml:space="preserve">                               QUARTERLY SUMMARY SHEET</v>
          </cell>
          <cell r="L1367" t="str">
            <v>CASE:2001 FORECAST</v>
          </cell>
          <cell r="P1367" t="str">
            <v>9B</v>
          </cell>
        </row>
        <row r="1368">
          <cell r="G1368" t="str">
            <v xml:space="preserve">                                 PER UNIT ENERGY COST</v>
          </cell>
          <cell r="L1368">
            <v>36851</v>
          </cell>
        </row>
        <row r="1369">
          <cell r="G1369" t="str">
            <v xml:space="preserve">                                    (Mills / kwh)</v>
          </cell>
        </row>
        <row r="1370">
          <cell r="K1370" t="str">
            <v>==================================================</v>
          </cell>
        </row>
        <row r="1371">
          <cell r="A1371" t="str">
            <v>STEAM STATIONS</v>
          </cell>
          <cell r="C1371" t="str">
            <v>1st Qtr</v>
          </cell>
          <cell r="E1371" t="str">
            <v>2nd Qtr</v>
          </cell>
          <cell r="G1371" t="str">
            <v>3rd Qtr</v>
          </cell>
          <cell r="I1371" t="str">
            <v>4th Qtr</v>
          </cell>
          <cell r="K1371" t="str">
            <v>2nd Qtr</v>
          </cell>
          <cell r="M1371" t="str">
            <v>3rd Qtr</v>
          </cell>
          <cell r="O1371" t="str">
            <v>4th Qtr</v>
          </cell>
        </row>
        <row r="1372">
          <cell r="A1372" t="str">
            <v xml:space="preserve">  COAL-FIRED</v>
          </cell>
        </row>
        <row r="1373">
          <cell r="A1373" t="str">
            <v xml:space="preserve">    Brunner Island</v>
          </cell>
          <cell r="C1373">
            <v>14.856429197848007</v>
          </cell>
          <cell r="E1373">
            <v>14.835493855451105</v>
          </cell>
          <cell r="G1373">
            <v>13.946660670828752</v>
          </cell>
          <cell r="I1373">
            <v>13.757912676795483</v>
          </cell>
          <cell r="K1373">
            <v>14.847336862409021</v>
          </cell>
          <cell r="M1373">
            <v>14.54355471258258</v>
          </cell>
          <cell r="O1373">
            <v>14.374850493494597</v>
          </cell>
        </row>
        <row r="1374">
          <cell r="A1374" t="str">
            <v xml:space="preserve">    Martins Creek 1-2</v>
          </cell>
          <cell r="C1374">
            <v>15.800344449699569</v>
          </cell>
          <cell r="E1374">
            <v>15.945977837183298</v>
          </cell>
          <cell r="G1374">
            <v>15.53759088346075</v>
          </cell>
          <cell r="I1374">
            <v>15.862623483302695</v>
          </cell>
          <cell r="K1374">
            <v>15.862372585317338</v>
          </cell>
          <cell r="M1374">
            <v>15.771819412102241</v>
          </cell>
          <cell r="O1374">
            <v>15.796624520758945</v>
          </cell>
        </row>
        <row r="1375">
          <cell r="A1375" t="str">
            <v xml:space="preserve">    Sunbury</v>
          </cell>
          <cell r="C1375">
            <v>0</v>
          </cell>
          <cell r="E1375">
            <v>0</v>
          </cell>
          <cell r="G1375">
            <v>0</v>
          </cell>
          <cell r="I1375">
            <v>0</v>
          </cell>
          <cell r="K1375">
            <v>0</v>
          </cell>
          <cell r="M1375">
            <v>0</v>
          </cell>
          <cell r="O1375">
            <v>0</v>
          </cell>
        </row>
        <row r="1376">
          <cell r="A1376" t="str">
            <v xml:space="preserve">    Holtwood</v>
          </cell>
          <cell r="C1376">
            <v>0</v>
          </cell>
          <cell r="E1376">
            <v>0</v>
          </cell>
          <cell r="G1376">
            <v>0</v>
          </cell>
          <cell r="I1376">
            <v>0</v>
          </cell>
          <cell r="K1376">
            <v>0</v>
          </cell>
          <cell r="M1376">
            <v>0</v>
          </cell>
          <cell r="O1376">
            <v>0</v>
          </cell>
        </row>
        <row r="1377">
          <cell r="A1377" t="str">
            <v xml:space="preserve">    Keystone</v>
          </cell>
          <cell r="C1377">
            <v>9.6901578869055491</v>
          </cell>
          <cell r="E1377">
            <v>11.820725895404735</v>
          </cell>
          <cell r="G1377">
            <v>10.037174178830455</v>
          </cell>
          <cell r="I1377">
            <v>9.9924373774695159</v>
          </cell>
          <cell r="K1377">
            <v>10.624742201438456</v>
          </cell>
          <cell r="M1377">
            <v>10.412161069067871</v>
          </cell>
          <cell r="O1377">
            <v>10.300650190596697</v>
          </cell>
        </row>
        <row r="1378">
          <cell r="A1378" t="str">
            <v xml:space="preserve">    Conemaugh</v>
          </cell>
          <cell r="C1378">
            <v>11.427367212629029</v>
          </cell>
          <cell r="E1378">
            <v>10.391277695090313</v>
          </cell>
          <cell r="G1378">
            <v>11.83443000763168</v>
          </cell>
          <cell r="I1378">
            <v>11.373445621241023</v>
          </cell>
          <cell r="K1378">
            <v>10.909270152974582</v>
          </cell>
          <cell r="M1378">
            <v>11.194322558098007</v>
          </cell>
          <cell r="O1378">
            <v>11.228876528572867</v>
          </cell>
        </row>
        <row r="1379">
          <cell r="A1379" t="str">
            <v xml:space="preserve">    Montour</v>
          </cell>
          <cell r="C1379">
            <v>12.801097361799055</v>
          </cell>
          <cell r="E1379">
            <v>13.48456937162503</v>
          </cell>
          <cell r="G1379">
            <v>12.712239702530361</v>
          </cell>
          <cell r="I1379">
            <v>12.91674654640674</v>
          </cell>
          <cell r="K1379">
            <v>13.098598916076618</v>
          </cell>
          <cell r="M1379">
            <v>12.945958588708708</v>
          </cell>
          <cell r="O1379">
            <v>12.93882235403642</v>
          </cell>
        </row>
        <row r="1380">
          <cell r="A1380" t="str">
            <v xml:space="preserve">    TOTAL COAL-FIRED </v>
          </cell>
          <cell r="C1380">
            <v>13.483689783179788</v>
          </cell>
          <cell r="E1380">
            <v>13.71301945881495</v>
          </cell>
          <cell r="G1380">
            <v>13.026658050455353</v>
          </cell>
          <cell r="I1380">
            <v>13.049264747631458</v>
          </cell>
          <cell r="K1380">
            <v>13.584725693326597</v>
          </cell>
          <cell r="M1380">
            <v>13.385555837890861</v>
          </cell>
          <cell r="O1380">
            <v>13.307633142369998</v>
          </cell>
        </row>
        <row r="1381">
          <cell r="A1381" t="str">
            <v xml:space="preserve">  OIL-FIRED</v>
          </cell>
        </row>
        <row r="1382">
          <cell r="A1382" t="str">
            <v xml:space="preserve">    Martins Creek 3-4</v>
          </cell>
          <cell r="C1382">
            <v>52.652076896413092</v>
          </cell>
          <cell r="E1382">
            <v>43.94590425130788</v>
          </cell>
          <cell r="G1382">
            <v>39.959874915582901</v>
          </cell>
          <cell r="I1382">
            <v>43.76256999483703</v>
          </cell>
          <cell r="K1382">
            <v>47.382231894382443</v>
          </cell>
          <cell r="M1382">
            <v>42.759364662835765</v>
          </cell>
          <cell r="O1382">
            <v>42.848171058526717</v>
          </cell>
        </row>
        <row r="1383">
          <cell r="A1383" t="str">
            <v xml:space="preserve">    Sun Oil Adjustment</v>
          </cell>
          <cell r="B1383" t="str">
            <v>.</v>
          </cell>
          <cell r="C1383">
            <v>0</v>
          </cell>
          <cell r="E1383">
            <v>0</v>
          </cell>
          <cell r="G1383">
            <v>0</v>
          </cell>
          <cell r="I1383">
            <v>0</v>
          </cell>
          <cell r="K1383">
            <v>0</v>
          </cell>
          <cell r="M1383">
            <v>0</v>
          </cell>
          <cell r="O1383">
            <v>0</v>
          </cell>
        </row>
        <row r="1385">
          <cell r="A1385" t="str">
            <v xml:space="preserve">    TOTAL OIL-FIRED (Including</v>
          </cell>
          <cell r="C1385">
            <v>52.651943230335945</v>
          </cell>
          <cell r="E1385">
            <v>43.94585240799006</v>
          </cell>
          <cell r="G1385">
            <v>39.959881714569384</v>
          </cell>
          <cell r="I1385">
            <v>43.762355830992853</v>
          </cell>
          <cell r="K1385">
            <v>47.382147755609935</v>
          </cell>
          <cell r="M1385">
            <v>42.759337162835791</v>
          </cell>
          <cell r="O1385">
            <v>42.848186968625598</v>
          </cell>
        </row>
        <row r="1386">
          <cell r="A1386" t="str">
            <v xml:space="preserve">      Sun Oil Adjustment)</v>
          </cell>
        </row>
        <row r="1388">
          <cell r="A1388" t="str">
            <v xml:space="preserve">    TOTAL GENERATION</v>
          </cell>
          <cell r="C1388">
            <v>14.92437288553997</v>
          </cell>
          <cell r="E1388">
            <v>15.804898460350962</v>
          </cell>
          <cell r="G1388">
            <v>16.762311283073565</v>
          </cell>
          <cell r="I1388">
            <v>13.935473155048941</v>
          </cell>
          <cell r="K1388">
            <v>15.319803813147665</v>
          </cell>
          <cell r="M1388">
            <v>15.86701069781099</v>
          </cell>
          <cell r="O1388">
            <v>15.439392759160963</v>
          </cell>
        </row>
        <row r="1390">
          <cell r="A1390" t="str">
            <v xml:space="preserve">  NUCLEAR</v>
          </cell>
        </row>
        <row r="1391">
          <cell r="A1391" t="str">
            <v xml:space="preserve">    Susq. #1 (PL 90% Share)</v>
          </cell>
          <cell r="B1391" t="str">
            <v>.</v>
          </cell>
          <cell r="C1391">
            <v>3.6198845946868161</v>
          </cell>
          <cell r="E1391">
            <v>3.6199207597570751</v>
          </cell>
          <cell r="G1391">
            <v>3.6198853926097976</v>
          </cell>
          <cell r="I1391">
            <v>3.6198853926097976</v>
          </cell>
          <cell r="K1391">
            <v>3.6199015512687223</v>
          </cell>
          <cell r="M1391">
            <v>3.6198958657100277</v>
          </cell>
          <cell r="O1391">
            <v>3.6198931400292866</v>
          </cell>
        </row>
        <row r="1392">
          <cell r="A1392" t="str">
            <v xml:space="preserve">    Susq. #2 (PL 90% Share)</v>
          </cell>
          <cell r="B1392" t="str">
            <v>.</v>
          </cell>
          <cell r="C1392">
            <v>3.7800717383638269</v>
          </cell>
          <cell r="E1392">
            <v>3.5900593731720352</v>
          </cell>
          <cell r="G1392">
            <v>3.5899983231031278</v>
          </cell>
          <cell r="I1392">
            <v>3.5899983231031274</v>
          </cell>
          <cell r="K1392">
            <v>3.6875179672761846</v>
          </cell>
          <cell r="M1392">
            <v>3.646717398401687</v>
          </cell>
          <cell r="O1392">
            <v>3.6299868682289316</v>
          </cell>
        </row>
        <row r="1393">
          <cell r="A1393" t="str">
            <v xml:space="preserve">    D&amp;D Expense</v>
          </cell>
          <cell r="C1393">
            <v>0.17478078532229643</v>
          </cell>
          <cell r="E1393">
            <v>0.19205014482475213</v>
          </cell>
          <cell r="G1393">
            <v>0.14816561403325293</v>
          </cell>
          <cell r="I1393">
            <v>0.14816561403325293</v>
          </cell>
          <cell r="K1393">
            <v>0.18301391632983163</v>
          </cell>
          <cell r="M1393">
            <v>0.16968524886004208</v>
          </cell>
          <cell r="O1393">
            <v>0.16373161462750352</v>
          </cell>
        </row>
        <row r="1395">
          <cell r="A1395" t="str">
            <v xml:space="preserve">    TOTAL NUCLEAR (Including</v>
          </cell>
          <cell r="C1395">
            <v>3.8626611722583828</v>
          </cell>
          <cell r="E1395">
            <v>3.798730027817987</v>
          </cell>
          <cell r="G1395">
            <v>3.7530302623076488</v>
          </cell>
          <cell r="I1395">
            <v>3.7530302623076488</v>
          </cell>
          <cell r="K1395">
            <v>3.8322112168694438</v>
          </cell>
          <cell r="M1395">
            <v>3.801926338322938</v>
          </cell>
          <cell r="O1395">
            <v>3.7883857318557235</v>
          </cell>
        </row>
        <row r="1396">
          <cell r="A1396" t="str">
            <v xml:space="preserve">      D&amp;D Expense)</v>
          </cell>
        </row>
        <row r="1397">
          <cell r="A1397" t="str">
            <v xml:space="preserve">                          </v>
          </cell>
        </row>
        <row r="1398">
          <cell r="A1398" t="str">
            <v>COMBUSTION TURBINES</v>
          </cell>
          <cell r="C1398">
            <v>81.399945733369506</v>
          </cell>
          <cell r="E1398">
            <v>37.916635069470779</v>
          </cell>
          <cell r="G1398">
            <v>48.555550160494434</v>
          </cell>
          <cell r="I1398">
            <v>59.499900833498607</v>
          </cell>
          <cell r="K1398">
            <v>62.074051083684772</v>
          </cell>
          <cell r="M1398">
            <v>51.675209258529129</v>
          </cell>
          <cell r="O1398">
            <v>52.056906336836896</v>
          </cell>
        </row>
        <row r="1400">
          <cell r="A1400" t="str">
            <v>DIESELS</v>
          </cell>
          <cell r="C1400">
            <v>58.333138889537032</v>
          </cell>
          <cell r="E1400">
            <v>51.399897200205601</v>
          </cell>
          <cell r="G1400">
            <v>51.333162222792581</v>
          </cell>
          <cell r="I1400">
            <v>55.666481111729624</v>
          </cell>
          <cell r="K1400">
            <v>53.999932500084377</v>
          </cell>
          <cell r="M1400">
            <v>53.272678843019236</v>
          </cell>
          <cell r="O1400">
            <v>53.78567586737438</v>
          </cell>
        </row>
        <row r="1402">
          <cell r="A1402" t="str">
            <v>AVERAGE COST OF GEN (INCL HYDRO)</v>
          </cell>
          <cell r="C1402">
            <v>10.639904753180897</v>
          </cell>
          <cell r="E1402">
            <v>10.804736859411392</v>
          </cell>
          <cell r="G1402">
            <v>11.683210023143157</v>
          </cell>
          <cell r="I1402">
            <v>9.1723812113745993</v>
          </cell>
          <cell r="K1402">
            <v>10.715832542435127</v>
          </cell>
          <cell r="M1402">
            <v>11.081311915033636</v>
          </cell>
          <cell r="O1402">
            <v>10.617247873796225</v>
          </cell>
        </row>
        <row r="1404">
          <cell r="A1404" t="str">
            <v>POWER PURCHASES</v>
          </cell>
        </row>
        <row r="1405">
          <cell r="A1405" t="str">
            <v xml:space="preserve">  Short-term - Other Utilities</v>
          </cell>
          <cell r="C1405">
            <v>28.953848112077964</v>
          </cell>
          <cell r="E1405">
            <v>32.471999385391271</v>
          </cell>
          <cell r="G1405">
            <v>55.705929181915671</v>
          </cell>
          <cell r="I1405">
            <v>26.154083894244089</v>
          </cell>
          <cell r="K1405">
            <v>30.925784768371411</v>
          </cell>
          <cell r="M1405">
            <v>41.446562083559172</v>
          </cell>
          <cell r="O1405">
            <v>38.459893844449894</v>
          </cell>
        </row>
        <row r="1406">
          <cell r="A1406" t="str">
            <v xml:space="preserve">  Non-utility Generation</v>
          </cell>
          <cell r="C1406">
            <v>65.200092749612978</v>
          </cell>
          <cell r="E1406">
            <v>65.200031177353708</v>
          </cell>
          <cell r="G1406">
            <v>65.199966423694846</v>
          </cell>
          <cell r="I1406">
            <v>65.199816442134519</v>
          </cell>
          <cell r="K1406">
            <v>65.200062177037907</v>
          </cell>
          <cell r="M1406">
            <v>65.200031826040771</v>
          </cell>
          <cell r="O1406">
            <v>65.199976327119401</v>
          </cell>
        </row>
        <row r="1407">
          <cell r="A1407" t="str">
            <v xml:space="preserve">  Safe Harbor</v>
          </cell>
          <cell r="C1407">
            <v>27.582236615277662</v>
          </cell>
          <cell r="E1407">
            <v>27.581832834845887</v>
          </cell>
          <cell r="G1407">
            <v>27.582209499131828</v>
          </cell>
          <cell r="I1407">
            <v>27.581988876586173</v>
          </cell>
          <cell r="K1407">
            <v>27.582034341337025</v>
          </cell>
          <cell r="M1407">
            <v>27.582057573577583</v>
          </cell>
          <cell r="O1407">
            <v>27.582043266022964</v>
          </cell>
        </row>
        <row r="1408">
          <cell r="A1408" t="str">
            <v xml:space="preserve">  PJM Interchange</v>
          </cell>
          <cell r="C1408">
            <v>0</v>
          </cell>
          <cell r="E1408">
            <v>0</v>
          </cell>
          <cell r="G1408">
            <v>0</v>
          </cell>
          <cell r="I1408">
            <v>0</v>
          </cell>
          <cell r="K1408">
            <v>0</v>
          </cell>
          <cell r="M1408">
            <v>0</v>
          </cell>
          <cell r="O1408">
            <v>0</v>
          </cell>
        </row>
        <row r="1409">
          <cell r="A1409" t="str">
            <v xml:space="preserve">  PASNY </v>
          </cell>
          <cell r="C1409">
            <v>19.958330561342979</v>
          </cell>
          <cell r="E1409">
            <v>19.958330561342979</v>
          </cell>
          <cell r="G1409">
            <v>19.958330561342979</v>
          </cell>
          <cell r="I1409">
            <v>19.958330561342979</v>
          </cell>
          <cell r="K1409">
            <v>19.95833194733806</v>
          </cell>
          <cell r="M1409">
            <v>19.95833240933646</v>
          </cell>
          <cell r="O1409">
            <v>19.958332640335673</v>
          </cell>
        </row>
        <row r="1410">
          <cell r="A1410" t="str">
            <v xml:space="preserve">  Borderline</v>
          </cell>
          <cell r="C1410">
            <v>104.99965000116666</v>
          </cell>
          <cell r="E1410">
            <v>104.99965000116666</v>
          </cell>
          <cell r="G1410">
            <v>104.99965000116666</v>
          </cell>
          <cell r="I1410">
            <v>104.99965000116666</v>
          </cell>
          <cell r="K1410">
            <v>104.99982500029165</v>
          </cell>
          <cell r="M1410">
            <v>104.99988333346295</v>
          </cell>
          <cell r="O1410">
            <v>104.99991250007291</v>
          </cell>
        </row>
        <row r="1412">
          <cell r="A1412" t="str">
            <v xml:space="preserve">    TOTAL POWER PURCHASES</v>
          </cell>
          <cell r="C1412">
            <v>31.705795877834131</v>
          </cell>
          <cell r="E1412">
            <v>34.394701128818795</v>
          </cell>
          <cell r="G1412">
            <v>56.030929663445001</v>
          </cell>
          <cell r="I1412">
            <v>29.322798032753049</v>
          </cell>
          <cell r="K1412">
            <v>33.199252636153808</v>
          </cell>
          <cell r="M1412">
            <v>42.691605849339751</v>
          </cell>
          <cell r="O1412">
            <v>40.026090792905073</v>
          </cell>
        </row>
        <row r="1414">
          <cell r="A1414" t="str">
            <v>TOTAL ENERGY AVAILABLE</v>
          </cell>
          <cell r="C1414">
            <v>20.491997714849386</v>
          </cell>
          <cell r="E1414">
            <v>24.030145922025582</v>
          </cell>
          <cell r="G1414">
            <v>36.087029727558054</v>
          </cell>
          <cell r="I1414">
            <v>18.662773597237031</v>
          </cell>
          <cell r="K1414">
            <v>22.291744486510897</v>
          </cell>
          <cell r="M1414">
            <v>27.77734000251435</v>
          </cell>
          <cell r="O1414">
            <v>25.764259827879314</v>
          </cell>
        </row>
        <row r="1416">
          <cell r="A1416" t="str">
            <v>NON-SYSTEM ENERGY SALES</v>
          </cell>
        </row>
        <row r="1417">
          <cell r="A1417" t="str">
            <v xml:space="preserve">  Sales to ACE </v>
          </cell>
          <cell r="C1417">
            <v>0</v>
          </cell>
          <cell r="E1417">
            <v>0</v>
          </cell>
          <cell r="G1417">
            <v>0</v>
          </cell>
          <cell r="I1417">
            <v>0</v>
          </cell>
          <cell r="K1417">
            <v>0</v>
          </cell>
          <cell r="M1417">
            <v>0</v>
          </cell>
          <cell r="O1417">
            <v>0</v>
          </cell>
        </row>
        <row r="1418">
          <cell r="A1418" t="str">
            <v xml:space="preserve">  Sales to JCP&amp;L </v>
          </cell>
          <cell r="C1418">
            <v>0</v>
          </cell>
          <cell r="E1418">
            <v>0</v>
          </cell>
          <cell r="G1418">
            <v>0</v>
          </cell>
          <cell r="I1418">
            <v>0</v>
          </cell>
          <cell r="K1418">
            <v>0</v>
          </cell>
          <cell r="M1418">
            <v>0</v>
          </cell>
          <cell r="O1418">
            <v>0</v>
          </cell>
        </row>
        <row r="1419">
          <cell r="A1419" t="str">
            <v xml:space="preserve">  Sales to BG&amp;E</v>
          </cell>
          <cell r="C1419">
            <v>4.8946467019042688</v>
          </cell>
          <cell r="E1419">
            <v>8.3877551705122873</v>
          </cell>
          <cell r="G1419">
            <v>-1322300000</v>
          </cell>
          <cell r="I1419">
            <v>-1322300000</v>
          </cell>
          <cell r="K1419">
            <v>6.0966292306085093</v>
          </cell>
          <cell r="M1419">
            <v>9.8109550837386372</v>
          </cell>
          <cell r="O1419">
            <v>13.525280936868766</v>
          </cell>
        </row>
        <row r="1420">
          <cell r="A1420" t="str">
            <v xml:space="preserve">  Sales to GPU</v>
          </cell>
          <cell r="C1420">
            <v>10.791353572208878</v>
          </cell>
          <cell r="E1420">
            <v>10.854224514970566</v>
          </cell>
          <cell r="G1420">
            <v>11.625177191463131</v>
          </cell>
          <cell r="I1420">
            <v>9.2274878681567643</v>
          </cell>
          <cell r="K1420">
            <v>10.822955513717824</v>
          </cell>
          <cell r="M1420">
            <v>11.093342542661855</v>
          </cell>
          <cell r="O1420">
            <v>10.622831925275049</v>
          </cell>
        </row>
        <row r="1421">
          <cell r="A1421" t="str">
            <v xml:space="preserve">  PJM Interchange </v>
          </cell>
          <cell r="C1421">
            <v>26.534605435917634</v>
          </cell>
          <cell r="E1421">
            <v>29.942453949276789</v>
          </cell>
          <cell r="G1421">
            <v>37.344503731203595</v>
          </cell>
          <cell r="I1421">
            <v>22.379294875183575</v>
          </cell>
          <cell r="K1421">
            <v>28.210890067973082</v>
          </cell>
          <cell r="M1421">
            <v>32.798107754650587</v>
          </cell>
          <cell r="O1421">
            <v>30.513010060411784</v>
          </cell>
        </row>
        <row r="1422">
          <cell r="A1422" t="str">
            <v xml:space="preserve">  Sales to Other</v>
          </cell>
          <cell r="C1422">
            <v>29.548954544065179</v>
          </cell>
          <cell r="E1422">
            <v>33.031884071525468</v>
          </cell>
          <cell r="G1422">
            <v>56.243865390528292</v>
          </cell>
          <cell r="I1422">
            <v>26.742673910046925</v>
          </cell>
          <cell r="K1422">
            <v>31.494136259657189</v>
          </cell>
          <cell r="M1422">
            <v>41.936842877684249</v>
          </cell>
          <cell r="O1422">
            <v>38.943697593040888</v>
          </cell>
        </row>
        <row r="1424">
          <cell r="A1424" t="str">
            <v xml:space="preserve">    TOTAL NON-SYSTEM ENERGY SALES</v>
          </cell>
          <cell r="C1424">
            <v>27.330407125287319</v>
          </cell>
          <cell r="E1424">
            <v>31.17834718822014</v>
          </cell>
          <cell r="G1424">
            <v>50.236335324010042</v>
          </cell>
          <cell r="I1424">
            <v>24.810278648466593</v>
          </cell>
          <cell r="K1424">
            <v>29.410268556019009</v>
          </cell>
          <cell r="M1424">
            <v>38.377389797096221</v>
          </cell>
          <cell r="O1424">
            <v>35.62310553655005</v>
          </cell>
        </row>
        <row r="1425">
          <cell r="A1425" t="str">
            <v>SYSTEM COST OF POWER</v>
          </cell>
          <cell r="C1425">
            <v>10.351876104080054</v>
          </cell>
          <cell r="E1425">
            <v>8.9374530106662533</v>
          </cell>
          <cell r="G1425">
            <v>-2.4604299191322578</v>
          </cell>
          <cell r="I1425">
            <v>9.1657033855673191</v>
          </cell>
          <cell r="K1425">
            <v>9.7119978698761482</v>
          </cell>
          <cell r="M1425">
            <v>5.7063104264805622</v>
          </cell>
          <cell r="O1425">
            <v>6.5904149246447288</v>
          </cell>
        </row>
        <row r="1426">
          <cell r="C1426" t="str">
            <v xml:space="preserve"> ========</v>
          </cell>
          <cell r="E1426" t="str">
            <v xml:space="preserve"> ========</v>
          </cell>
          <cell r="G1426" t="str">
            <v xml:space="preserve"> ========</v>
          </cell>
          <cell r="I1426" t="str">
            <v xml:space="preserve"> ========</v>
          </cell>
          <cell r="K1426" t="str">
            <v xml:space="preserve"> ========</v>
          </cell>
          <cell r="M1426" t="str">
            <v xml:space="preserve"> ========</v>
          </cell>
          <cell r="O1426" t="str">
            <v xml:space="preserve"> =========</v>
          </cell>
        </row>
        <row r="1428">
          <cell r="G1428" t="str">
            <v xml:space="preserve">                          QUARTERLY SUMMARY SHEET OF</v>
          </cell>
          <cell r="L1428" t="str">
            <v>CASE:2001 FORECAST</v>
          </cell>
        </row>
        <row r="1429">
          <cell r="G1429" t="str">
            <v xml:space="preserve">                             SAVINGS ON PJM SALES</v>
          </cell>
          <cell r="L1429">
            <v>36851</v>
          </cell>
          <cell r="O1429" t="str">
            <v xml:space="preserve">        15A</v>
          </cell>
        </row>
        <row r="1430">
          <cell r="L1430" t="str">
            <v xml:space="preserve">        YEAR TO DATE</v>
          </cell>
        </row>
        <row r="1431">
          <cell r="K1431" t="str">
            <v>==================================================</v>
          </cell>
        </row>
        <row r="1432">
          <cell r="A1432" t="str">
            <v>COST OF INTERCHANGE MIX</v>
          </cell>
          <cell r="C1432" t="str">
            <v>1st Qtr</v>
          </cell>
          <cell r="E1432" t="str">
            <v>2nd Qtr</v>
          </cell>
          <cell r="G1432" t="str">
            <v>3rd Qtr</v>
          </cell>
          <cell r="I1432" t="str">
            <v>4th Qtr</v>
          </cell>
          <cell r="K1432" t="str">
            <v>2nd Qtr</v>
          </cell>
          <cell r="M1432" t="str">
            <v>3rd Qtr</v>
          </cell>
          <cell r="O1432" t="str">
            <v>4th Qtr</v>
          </cell>
        </row>
        <row r="1433">
          <cell r="A1433" t="str">
            <v xml:space="preserve">  MARTINS CREEK #3-4</v>
          </cell>
        </row>
        <row r="1434">
          <cell r="A1434" t="str">
            <v xml:space="preserve">    Output Interchanged (GWH)</v>
          </cell>
          <cell r="B1434" t="str">
            <v>.</v>
          </cell>
          <cell r="C1434">
            <v>17.3</v>
          </cell>
          <cell r="E1434">
            <v>20</v>
          </cell>
          <cell r="G1434">
            <v>60</v>
          </cell>
          <cell r="I1434">
            <v>3.5</v>
          </cell>
          <cell r="K1434">
            <v>37.299999999999997</v>
          </cell>
          <cell r="M1434">
            <v>97.3</v>
          </cell>
          <cell r="O1434">
            <v>100.8</v>
          </cell>
        </row>
        <row r="1435">
          <cell r="A1435" t="str">
            <v xml:space="preserve">    Fuel Cost Rate (Mills/KWH)</v>
          </cell>
          <cell r="C1435">
            <v>52.514447831534802</v>
          </cell>
          <cell r="E1435">
            <v>43.649997817500108</v>
          </cell>
          <cell r="G1435">
            <v>39.779999337000014</v>
          </cell>
          <cell r="I1435">
            <v>43.82855890612602</v>
          </cell>
          <cell r="K1435">
            <v>47.761392821410389</v>
          </cell>
          <cell r="M1435">
            <v>42.839670679962282</v>
          </cell>
          <cell r="O1435">
            <v>42.874007511170561</v>
          </cell>
        </row>
        <row r="1436">
          <cell r="A1436" t="str">
            <v xml:space="preserve">    Cost of Interchange ($1000)</v>
          </cell>
          <cell r="C1436">
            <v>908.5</v>
          </cell>
          <cell r="E1436">
            <v>873</v>
          </cell>
          <cell r="G1436">
            <v>2386.8000000000002</v>
          </cell>
          <cell r="I1436">
            <v>153.39999999999998</v>
          </cell>
          <cell r="K1436">
            <v>1781.5</v>
          </cell>
          <cell r="M1436">
            <v>4168.3</v>
          </cell>
          <cell r="O1436">
            <v>4321.7</v>
          </cell>
        </row>
        <row r="1438">
          <cell r="A1438" t="str">
            <v xml:space="preserve">  COAL</v>
          </cell>
        </row>
        <row r="1439">
          <cell r="A1439" t="str">
            <v xml:space="preserve">    Output For Interchange (GWH)</v>
          </cell>
          <cell r="C1439">
            <v>2122</v>
          </cell>
          <cell r="E1439">
            <v>2051.3000000000002</v>
          </cell>
          <cell r="G1439">
            <v>4184.9000000000005</v>
          </cell>
          <cell r="I1439">
            <v>2351.5</v>
          </cell>
          <cell r="K1439">
            <v>4173.3</v>
          </cell>
          <cell r="M1439">
            <v>8358.2000000000007</v>
          </cell>
          <cell r="O1439">
            <v>10709.7</v>
          </cell>
        </row>
        <row r="1440">
          <cell r="A1440" t="str">
            <v xml:space="preserve">    Fuel Cost Rate (Mills/KWH)</v>
          </cell>
          <cell r="C1440">
            <v>14.023327043344333</v>
          </cell>
          <cell r="E1440">
            <v>14.179593421645007</v>
          </cell>
          <cell r="G1440">
            <v>13.419412647035909</v>
          </cell>
          <cell r="I1440">
            <v>13.399021895216237</v>
          </cell>
          <cell r="K1440">
            <v>14.100136579181907</v>
          </cell>
          <cell r="M1440">
            <v>13.75930224046334</v>
          </cell>
          <cell r="O1440">
            <v>13.68019645613974</v>
          </cell>
        </row>
        <row r="1441">
          <cell r="A1441" t="str">
            <v xml:space="preserve">    Cost of Interchange ($1000)</v>
          </cell>
          <cell r="C1441">
            <v>29757.5</v>
          </cell>
          <cell r="E1441">
            <v>29086.6</v>
          </cell>
          <cell r="G1441">
            <v>56158.9</v>
          </cell>
          <cell r="I1441">
            <v>31507.8</v>
          </cell>
          <cell r="K1441">
            <v>58844.1</v>
          </cell>
          <cell r="M1441">
            <v>115003</v>
          </cell>
          <cell r="O1441">
            <v>146510.79999999999</v>
          </cell>
        </row>
        <row r="1443">
          <cell r="A1443" t="str">
            <v xml:space="preserve">  POOL PURCHASES RESOLD</v>
          </cell>
        </row>
        <row r="1444">
          <cell r="A1444" t="str">
            <v xml:space="preserve">    Quantity (GWH)</v>
          </cell>
          <cell r="B1444" t="str">
            <v>.</v>
          </cell>
          <cell r="C1444">
            <v>0</v>
          </cell>
          <cell r="E1444">
            <v>0</v>
          </cell>
          <cell r="G1444">
            <v>0</v>
          </cell>
          <cell r="I1444">
            <v>0</v>
          </cell>
          <cell r="K1444">
            <v>0</v>
          </cell>
          <cell r="M1444">
            <v>0</v>
          </cell>
          <cell r="O1444">
            <v>0</v>
          </cell>
        </row>
        <row r="1445">
          <cell r="A1445" t="str">
            <v xml:space="preserve">    Cost Rate (Mills/KWH)</v>
          </cell>
          <cell r="B1445" t="str">
            <v>.</v>
          </cell>
          <cell r="C1445">
            <v>0</v>
          </cell>
          <cell r="E1445">
            <v>0</v>
          </cell>
          <cell r="G1445">
            <v>0</v>
          </cell>
          <cell r="I1445">
            <v>0</v>
          </cell>
          <cell r="K1445">
            <v>0</v>
          </cell>
          <cell r="M1445">
            <v>0</v>
          </cell>
          <cell r="O1445">
            <v>0</v>
          </cell>
        </row>
        <row r="1446">
          <cell r="A1446" t="str">
            <v xml:space="preserve">    Cost of Purchases ($1000)</v>
          </cell>
          <cell r="C1446">
            <v>0</v>
          </cell>
          <cell r="E1446">
            <v>0</v>
          </cell>
          <cell r="G1446">
            <v>0</v>
          </cell>
          <cell r="I1446">
            <v>0</v>
          </cell>
          <cell r="K1446">
            <v>0</v>
          </cell>
          <cell r="M1446">
            <v>0</v>
          </cell>
          <cell r="O1446">
            <v>0</v>
          </cell>
        </row>
        <row r="1448">
          <cell r="A1448" t="str">
            <v xml:space="preserve">  OTHER PURCHASES RESOLD</v>
          </cell>
        </row>
        <row r="1449">
          <cell r="A1449" t="str">
            <v xml:space="preserve">    Quantity (GWH)</v>
          </cell>
          <cell r="B1449" t="str">
            <v>.</v>
          </cell>
          <cell r="C1449">
            <v>0</v>
          </cell>
          <cell r="E1449">
            <v>0</v>
          </cell>
          <cell r="G1449">
            <v>0</v>
          </cell>
          <cell r="I1449">
            <v>22.4</v>
          </cell>
          <cell r="K1449">
            <v>0</v>
          </cell>
          <cell r="M1449">
            <v>0</v>
          </cell>
          <cell r="O1449">
            <v>22.4</v>
          </cell>
        </row>
        <row r="1450">
          <cell r="A1450" t="str">
            <v xml:space="preserve">    Cost Rate (Mills/KWH)</v>
          </cell>
          <cell r="C1450">
            <v>0</v>
          </cell>
          <cell r="E1450">
            <v>0</v>
          </cell>
          <cell r="G1450">
            <v>0</v>
          </cell>
          <cell r="I1450">
            <v>26.508927387994312</v>
          </cell>
          <cell r="K1450">
            <v>0</v>
          </cell>
          <cell r="M1450">
            <v>0</v>
          </cell>
          <cell r="O1450">
            <v>26.508927387994312</v>
          </cell>
        </row>
        <row r="1451">
          <cell r="A1451" t="str">
            <v xml:space="preserve">    Cost of Purchases ($1000)</v>
          </cell>
          <cell r="C1451">
            <v>0</v>
          </cell>
          <cell r="E1451">
            <v>0</v>
          </cell>
          <cell r="G1451">
            <v>0</v>
          </cell>
          <cell r="I1451">
            <v>593.79999999999995</v>
          </cell>
          <cell r="K1451">
            <v>0</v>
          </cell>
          <cell r="M1451">
            <v>0</v>
          </cell>
          <cell r="O1451">
            <v>593.79999999999995</v>
          </cell>
        </row>
        <row r="1453">
          <cell r="A1453" t="str">
            <v xml:space="preserve">  COMBUSTION TURBINES &amp; DIESELS</v>
          </cell>
        </row>
        <row r="1454">
          <cell r="A1454" t="str">
            <v xml:space="preserve">    Output Interchanged (GWH)</v>
          </cell>
          <cell r="B1454" t="str">
            <v>.</v>
          </cell>
          <cell r="C1454">
            <v>1.4000000000000001</v>
          </cell>
          <cell r="E1454">
            <v>1</v>
          </cell>
          <cell r="G1454">
            <v>6</v>
          </cell>
          <cell r="I1454">
            <v>0.5</v>
          </cell>
          <cell r="K1454">
            <v>2.4000000000000004</v>
          </cell>
          <cell r="M1454">
            <v>8.4</v>
          </cell>
          <cell r="O1454">
            <v>8.9</v>
          </cell>
        </row>
        <row r="1455">
          <cell r="A1455" t="str">
            <v xml:space="preserve">    Fuel Cost Rate (Mills/KWH)</v>
          </cell>
          <cell r="C1455">
            <v>82.571369591878849</v>
          </cell>
          <cell r="E1455">
            <v>26.999973000027001</v>
          </cell>
          <cell r="G1455">
            <v>52.049991325001443</v>
          </cell>
          <cell r="I1455">
            <v>61.399877200245605</v>
          </cell>
          <cell r="K1455">
            <v>59.416641909732526</v>
          </cell>
          <cell r="M1455">
            <v>54.154755457767209</v>
          </cell>
          <cell r="O1455">
            <v>54.561791622270604</v>
          </cell>
        </row>
        <row r="1456">
          <cell r="A1456" t="str">
            <v xml:space="preserve">    Cost ($1000)</v>
          </cell>
          <cell r="C1456">
            <v>115.6</v>
          </cell>
          <cell r="E1456">
            <v>27</v>
          </cell>
          <cell r="G1456">
            <v>312.3</v>
          </cell>
          <cell r="I1456">
            <v>30.700000000000003</v>
          </cell>
          <cell r="K1456">
            <v>142.6</v>
          </cell>
          <cell r="M1456">
            <v>454.9</v>
          </cell>
          <cell r="O1456">
            <v>485.59999999999997</v>
          </cell>
        </row>
        <row r="1458">
          <cell r="A1458" t="str">
            <v xml:space="preserve">  COST OF PJM SALES</v>
          </cell>
        </row>
        <row r="1459">
          <cell r="A1459" t="str">
            <v xml:space="preserve">    Output For Interchange Sales (GWH)</v>
          </cell>
          <cell r="C1459">
            <v>2140.6999999999998</v>
          </cell>
          <cell r="E1459">
            <v>2072.3000000000002</v>
          </cell>
          <cell r="G1459">
            <v>4250.8999999999996</v>
          </cell>
          <cell r="I1459">
            <v>2377.8999999999996</v>
          </cell>
          <cell r="K1459">
            <v>4213</v>
          </cell>
          <cell r="M1459">
            <v>8463.9</v>
          </cell>
          <cell r="O1459">
            <v>10841.8</v>
          </cell>
        </row>
        <row r="1460">
          <cell r="A1460" t="str">
            <v xml:space="preserve">    Cost Rate (Mills/KWH)</v>
          </cell>
          <cell r="C1460">
            <v>14.379221743177832</v>
          </cell>
          <cell r="E1460">
            <v>14.470202183819811</v>
          </cell>
          <cell r="G1460">
            <v>13.846009077172832</v>
          </cell>
          <cell r="I1460">
            <v>13.577400221381305</v>
          </cell>
          <cell r="K1460">
            <v>14.423973412194639</v>
          </cell>
          <cell r="M1460">
            <v>14.133697230102706</v>
          </cell>
          <cell r="O1460">
            <v>14.011686250068099</v>
          </cell>
        </row>
        <row r="1461">
          <cell r="A1461" t="str">
            <v xml:space="preserve">    Cost of Interchange ($1000)</v>
          </cell>
          <cell r="C1461">
            <v>30781.600000000002</v>
          </cell>
          <cell r="E1461">
            <v>29986.6</v>
          </cell>
          <cell r="G1461">
            <v>58858</v>
          </cell>
          <cell r="I1461">
            <v>32285.7</v>
          </cell>
          <cell r="K1461">
            <v>60768.2</v>
          </cell>
          <cell r="M1461">
            <v>119626.2</v>
          </cell>
          <cell r="O1461">
            <v>151911.9</v>
          </cell>
        </row>
        <row r="1463">
          <cell r="A1463" t="str">
            <v xml:space="preserve">  PJM BILLING</v>
          </cell>
        </row>
        <row r="1464">
          <cell r="A1464" t="str">
            <v xml:space="preserve">    Interchange Sales (GWH)</v>
          </cell>
          <cell r="C1464">
            <v>2140.6999999999998</v>
          </cell>
          <cell r="E1464">
            <v>2072.3000000000002</v>
          </cell>
          <cell r="G1464">
            <v>4250.8999999999996</v>
          </cell>
          <cell r="I1464">
            <v>2377.8999999999996</v>
          </cell>
          <cell r="K1464">
            <v>4213</v>
          </cell>
          <cell r="M1464">
            <v>8463.9</v>
          </cell>
          <cell r="O1464">
            <v>10841.8</v>
          </cell>
        </row>
        <row r="1465">
          <cell r="A1465" t="str">
            <v xml:space="preserve">    Billing Rate (Mills/KWH)</v>
          </cell>
          <cell r="C1465">
            <v>26.534638190061838</v>
          </cell>
          <cell r="E1465">
            <v>29.94334795640431</v>
          </cell>
          <cell r="G1465">
            <v>37.344444697041936</v>
          </cell>
          <cell r="I1465">
            <v>22.379073963421899</v>
          </cell>
          <cell r="K1465">
            <v>28.211322091571013</v>
          </cell>
          <cell r="M1465">
            <v>32.798331734448851</v>
          </cell>
          <cell r="O1465">
            <v>30.513106676888238</v>
          </cell>
        </row>
        <row r="1466">
          <cell r="A1466" t="str">
            <v xml:space="preserve">    Interchange Bill ($1000)</v>
          </cell>
          <cell r="C1466">
            <v>56802.700000000004</v>
          </cell>
          <cell r="E1466">
            <v>62051.6</v>
          </cell>
          <cell r="G1466">
            <v>158747.5</v>
          </cell>
          <cell r="I1466">
            <v>53215.199999999997</v>
          </cell>
          <cell r="K1466">
            <v>118854.3</v>
          </cell>
          <cell r="M1466">
            <v>277601.8</v>
          </cell>
          <cell r="O1466">
            <v>330817</v>
          </cell>
        </row>
        <row r="1467">
          <cell r="A1467" t="str">
            <v>TOTAL PJM BILLING</v>
          </cell>
          <cell r="C1467">
            <v>56802.700000000004</v>
          </cell>
          <cell r="E1467">
            <v>62051.6</v>
          </cell>
          <cell r="G1467">
            <v>158747.5</v>
          </cell>
          <cell r="I1467">
            <v>53215.199999999997</v>
          </cell>
          <cell r="K1467">
            <v>118854.3</v>
          </cell>
          <cell r="M1467">
            <v>277601.8</v>
          </cell>
          <cell r="O1467">
            <v>330817</v>
          </cell>
        </row>
        <row r="1469">
          <cell r="A1469" t="str">
            <v xml:space="preserve">  SAVINGS ON PJM SALES</v>
          </cell>
        </row>
        <row r="1470">
          <cell r="A1470" t="str">
            <v xml:space="preserve">    Interchange Sales (GWH)</v>
          </cell>
          <cell r="C1470">
            <v>2140.6999999999998</v>
          </cell>
          <cell r="E1470">
            <v>2072.3000000000002</v>
          </cell>
          <cell r="G1470">
            <v>4250.8999999999996</v>
          </cell>
          <cell r="I1470">
            <v>2377.8999999999996</v>
          </cell>
          <cell r="K1470">
            <v>4213</v>
          </cell>
          <cell r="M1470">
            <v>8463.9</v>
          </cell>
          <cell r="O1470">
            <v>10841.8</v>
          </cell>
        </row>
        <row r="1471">
          <cell r="A1471" t="str">
            <v xml:space="preserve">    Savings Rate (Mills/KWH)</v>
          </cell>
          <cell r="C1471">
            <v>12.155416446884002</v>
          </cell>
          <cell r="E1471">
            <v>15.473145772584497</v>
          </cell>
          <cell r="G1471">
            <v>23.498435619869102</v>
          </cell>
          <cell r="I1471">
            <v>8.8016737420405953</v>
          </cell>
          <cell r="K1471">
            <v>13.78734867937637</v>
          </cell>
          <cell r="M1471">
            <v>18.66463450434615</v>
          </cell>
          <cell r="O1471">
            <v>16.50142042682014</v>
          </cell>
        </row>
        <row r="1472">
          <cell r="A1472" t="str">
            <v xml:space="preserve">    Interchange Savings ($1000)</v>
          </cell>
          <cell r="C1472">
            <v>26021.1</v>
          </cell>
          <cell r="E1472">
            <v>32065</v>
          </cell>
          <cell r="G1472">
            <v>99889.5</v>
          </cell>
          <cell r="I1472">
            <v>20929.5</v>
          </cell>
          <cell r="K1472">
            <v>58086.1</v>
          </cell>
          <cell r="M1472">
            <v>157975.6</v>
          </cell>
          <cell r="O1472">
            <v>178905.1</v>
          </cell>
        </row>
        <row r="1474">
          <cell r="A1474" t="str">
            <v xml:space="preserve">  PPUC CUST. SAVINGS ($1000)</v>
          </cell>
          <cell r="B1474">
            <v>1</v>
          </cell>
          <cell r="C1474">
            <v>26021.1</v>
          </cell>
          <cell r="E1474">
            <v>32065</v>
          </cell>
          <cell r="G1474">
            <v>99889.5</v>
          </cell>
          <cell r="I1474">
            <v>20929.5</v>
          </cell>
          <cell r="K1474">
            <v>58086.1</v>
          </cell>
          <cell r="M1474">
            <v>157975.6</v>
          </cell>
          <cell r="O1474">
            <v>178905.1</v>
          </cell>
        </row>
        <row r="1476">
          <cell r="G1476" t="str">
            <v xml:space="preserve">                              QUARTERLY SUMMARY OF THE</v>
          </cell>
          <cell r="L1476" t="str">
            <v>CASE:2001 FORECAST</v>
          </cell>
        </row>
        <row r="1477">
          <cell r="G1477" t="str">
            <v xml:space="preserve">                       COST TO SUPPLY SYSTEM OUTPUT (INC UGI)</v>
          </cell>
          <cell r="L1477">
            <v>36851</v>
          </cell>
          <cell r="O1477" t="str">
            <v xml:space="preserve">        16A</v>
          </cell>
        </row>
        <row r="1478">
          <cell r="G1478" t="str">
            <v xml:space="preserve">      '              (EXCLUDES ENERGY COSTS NOT APPLICABLE TO ECR)</v>
          </cell>
          <cell r="L1478" t="str">
            <v xml:space="preserve">        YEAR TO DATE</v>
          </cell>
        </row>
        <row r="1479">
          <cell r="K1479" t="str">
            <v>==================================================</v>
          </cell>
        </row>
        <row r="1480">
          <cell r="A1480" t="str">
            <v>COST TO SUPPLY INTERNAL LOAD</v>
          </cell>
          <cell r="C1480" t="str">
            <v>1st Qtr</v>
          </cell>
          <cell r="E1480" t="str">
            <v>2nd Qtr</v>
          </cell>
          <cell r="G1480" t="str">
            <v>3rd Qtr</v>
          </cell>
          <cell r="I1480" t="str">
            <v>4th Qtr</v>
          </cell>
          <cell r="K1480" t="str">
            <v>2nd Qtr</v>
          </cell>
          <cell r="M1480" t="str">
            <v>3rd Qtr</v>
          </cell>
          <cell r="O1480" t="str">
            <v>4th Qtr</v>
          </cell>
        </row>
        <row r="1482">
          <cell r="A1482" t="str">
            <v xml:space="preserve">  MARTINS CREEK #3-4</v>
          </cell>
        </row>
        <row r="1484">
          <cell r="A1484" t="str">
            <v xml:space="preserve">    Output For Load (GWH)</v>
          </cell>
          <cell r="C1484">
            <v>209.1</v>
          </cell>
          <cell r="E1484">
            <v>327.2</v>
          </cell>
          <cell r="G1484">
            <v>887.19999999999993</v>
          </cell>
          <cell r="I1484">
            <v>144.19999999999999</v>
          </cell>
          <cell r="K1484">
            <v>536.29999999999995</v>
          </cell>
          <cell r="M1484">
            <v>1423.5</v>
          </cell>
          <cell r="O1484">
            <v>1567.7</v>
          </cell>
        </row>
        <row r="1485">
          <cell r="A1485" t="str">
            <v xml:space="preserve">    Fuel Cost Rate (Mills/KWH)</v>
          </cell>
          <cell r="C1485">
            <v>52.663463459285204</v>
          </cell>
          <cell r="E1485">
            <v>43.963991308178514</v>
          </cell>
          <cell r="G1485">
            <v>39.972039585243422</v>
          </cell>
          <cell r="I1485">
            <v>43.760968018301192</v>
          </cell>
          <cell r="K1485">
            <v>47.355860926056572</v>
          </cell>
          <cell r="M1485">
            <v>42.75387550350974</v>
          </cell>
          <cell r="O1485">
            <v>42.846509798528722</v>
          </cell>
        </row>
        <row r="1486">
          <cell r="A1486" t="str">
            <v xml:space="preserve">    Cost To Carry Load ($1000)</v>
          </cell>
          <cell r="C1486">
            <v>11011.930262</v>
          </cell>
          <cell r="E1486">
            <v>14385.018</v>
          </cell>
          <cell r="G1486">
            <v>35463.19356</v>
          </cell>
          <cell r="I1486">
            <v>6310.3316319999994</v>
          </cell>
          <cell r="K1486">
            <v>25396.948261999998</v>
          </cell>
          <cell r="M1486">
            <v>60860.141821999998</v>
          </cell>
          <cell r="O1486">
            <v>67170.473453999992</v>
          </cell>
        </row>
        <row r="1488">
          <cell r="A1488" t="str">
            <v xml:space="preserve">  COAL</v>
          </cell>
        </row>
        <row r="1490">
          <cell r="A1490" t="str">
            <v xml:space="preserve">    Output For Load (GWH)</v>
          </cell>
          <cell r="C1490">
            <v>-2215.4973555338561</v>
          </cell>
          <cell r="E1490">
            <v>-5946.4381242813524</v>
          </cell>
          <cell r="G1490">
            <v>-9060.1067178193243</v>
          </cell>
          <cell r="I1490">
            <v>-3185.0234708610192</v>
          </cell>
          <cell r="K1490">
            <v>-8161.935479815209</v>
          </cell>
          <cell r="M1490">
            <v>-17222.042197634531</v>
          </cell>
          <cell r="O1490">
            <v>-20407.06566849555</v>
          </cell>
        </row>
        <row r="1491">
          <cell r="A1491" t="str">
            <v xml:space="preserve">    Fuel Cost Rate (Mills/KWH)</v>
          </cell>
          <cell r="C1491">
            <v>83.491546320947464</v>
          </cell>
          <cell r="E1491">
            <v>50.041267365580026</v>
          </cell>
          <cell r="G1491">
            <v>79.419770924354921</v>
          </cell>
          <cell r="I1491">
            <v>53.721770536110448</v>
          </cell>
          <cell r="K1491">
            <v>59.121099554446154</v>
          </cell>
          <cell r="M1491">
            <v>69.799747688163777</v>
          </cell>
          <cell r="O1491">
            <v>67.290384731168743</v>
          </cell>
        </row>
        <row r="1492">
          <cell r="A1492" t="str">
            <v xml:space="preserve">    Cost To Carry Load ($1000)</v>
          </cell>
          <cell r="C1492">
            <v>-184975.30000000002</v>
          </cell>
          <cell r="E1492">
            <v>-297567.30000000005</v>
          </cell>
          <cell r="G1492">
            <v>-719551.60000000009</v>
          </cell>
          <cell r="I1492">
            <v>-171105.09999999998</v>
          </cell>
          <cell r="K1492">
            <v>-482542.60000000009</v>
          </cell>
          <cell r="M1492">
            <v>-1202094.2000000002</v>
          </cell>
          <cell r="O1492">
            <v>-1373199.3000000003</v>
          </cell>
        </row>
        <row r="1494">
          <cell r="A1494" t="str">
            <v xml:space="preserve">  COST OF PL SHARE NUCLEAR</v>
          </cell>
        </row>
        <row r="1495">
          <cell r="A1495" t="str">
            <v xml:space="preserve">    (Including D&amp;D Expense)</v>
          </cell>
        </row>
        <row r="1496">
          <cell r="A1496" t="str">
            <v xml:space="preserve">    Output For Load (GWH)</v>
          </cell>
          <cell r="C1496">
            <v>3364.7999999999997</v>
          </cell>
          <cell r="E1496">
            <v>3156</v>
          </cell>
          <cell r="G1496">
            <v>4259.3</v>
          </cell>
          <cell r="I1496">
            <v>4259.3</v>
          </cell>
          <cell r="K1496">
            <v>6520.7999999999993</v>
          </cell>
          <cell r="M1496">
            <v>10780.099999999999</v>
          </cell>
          <cell r="O1496">
            <v>15039.399999999998</v>
          </cell>
        </row>
        <row r="1497">
          <cell r="A1497" t="str">
            <v xml:space="preserve">    Fuel Cost Rate (Mills/KWH)</v>
          </cell>
          <cell r="C1497">
            <v>4.806991067877143</v>
          </cell>
          <cell r="E1497">
            <v>4.6075399858657979</v>
          </cell>
          <cell r="G1497">
            <v>4.3925180653176525</v>
          </cell>
          <cell r="I1497">
            <v>4.3925180653176525</v>
          </cell>
          <cell r="K1497">
            <v>4.7104588003449788</v>
          </cell>
          <cell r="M1497">
            <v>4.5848379834523945</v>
          </cell>
          <cell r="O1497">
            <v>4.5303711680964422</v>
          </cell>
        </row>
        <row r="1498">
          <cell r="A1498" t="str">
            <v xml:space="preserve">    Cost To Carry Load ($1000)</v>
          </cell>
          <cell r="C1498">
            <v>16174.563549999999</v>
          </cell>
          <cell r="E1498">
            <v>14541.396199999997</v>
          </cell>
          <cell r="G1498">
            <v>18709.052199999998</v>
          </cell>
          <cell r="I1498">
            <v>18709.052199999998</v>
          </cell>
          <cell r="K1498">
            <v>30715.959749999995</v>
          </cell>
          <cell r="M1498">
            <v>49425.011949999993</v>
          </cell>
          <cell r="O1498">
            <v>68134.064149999991</v>
          </cell>
        </row>
        <row r="1500">
          <cell r="A1500" t="str">
            <v xml:space="preserve">  COMBUSTION TURBINES &amp; DIESELS</v>
          </cell>
        </row>
        <row r="1502">
          <cell r="A1502" t="str">
            <v xml:space="preserve">    Output For Load (GWH)</v>
          </cell>
          <cell r="C1502">
            <v>0.39999999999999991</v>
          </cell>
          <cell r="E1502">
            <v>0.7</v>
          </cell>
          <cell r="G1502">
            <v>3.3</v>
          </cell>
          <cell r="I1502">
            <v>0.40000000000000008</v>
          </cell>
          <cell r="K1502">
            <v>1.0999999999999999</v>
          </cell>
          <cell r="M1502">
            <v>4.3999999999999995</v>
          </cell>
          <cell r="O1502">
            <v>4.8</v>
          </cell>
        </row>
        <row r="1503">
          <cell r="A1503" t="str">
            <v xml:space="preserve">    Cost Rate (Mills/KWH)</v>
          </cell>
          <cell r="C1503">
            <v>59.84953037617408</v>
          </cell>
          <cell r="E1503">
            <v>63.041772797467431</v>
          </cell>
          <cell r="G1503">
            <v>42.444142895714272</v>
          </cell>
          <cell r="I1503">
            <v>54.000974997562501</v>
          </cell>
          <cell r="K1503">
            <v>61.881012835442888</v>
          </cell>
          <cell r="M1503">
            <v>47.303373340142421</v>
          </cell>
          <cell r="O1503">
            <v>47.861517945517093</v>
          </cell>
        </row>
        <row r="1504">
          <cell r="A1504" t="str">
            <v xml:space="preserve">    Cost To Carry Load ($1000)</v>
          </cell>
          <cell r="C1504">
            <v>23.939872000000001</v>
          </cell>
          <cell r="E1504">
            <v>44.129303999999998</v>
          </cell>
          <cell r="G1504">
            <v>140.06571399999999</v>
          </cell>
          <cell r="I1504">
            <v>21.600444</v>
          </cell>
          <cell r="K1504">
            <v>68.069175999999999</v>
          </cell>
          <cell r="M1504">
            <v>208.13488999999998</v>
          </cell>
          <cell r="O1504">
            <v>229.73533399999999</v>
          </cell>
        </row>
        <row r="1506">
          <cell r="A1506" t="str">
            <v xml:space="preserve">  HYDRO</v>
          </cell>
        </row>
        <row r="1508">
          <cell r="A1508" t="str">
            <v xml:space="preserve">    Output For Load (GWH)</v>
          </cell>
          <cell r="C1508">
            <v>197.89999999999998</v>
          </cell>
          <cell r="E1508">
            <v>201.2</v>
          </cell>
          <cell r="G1508">
            <v>107.2</v>
          </cell>
          <cell r="I1508">
            <v>146.4</v>
          </cell>
          <cell r="K1508">
            <v>399.09999999999997</v>
          </cell>
          <cell r="M1508">
            <v>506.29999999999995</v>
          </cell>
          <cell r="O1508">
            <v>652.69999999999993</v>
          </cell>
        </row>
        <row r="1509">
          <cell r="A1509" t="str">
            <v xml:space="preserve">    Cost Rate (Mills/KWH)</v>
          </cell>
          <cell r="C1509">
            <v>0</v>
          </cell>
          <cell r="E1509">
            <v>0</v>
          </cell>
          <cell r="G1509">
            <v>0</v>
          </cell>
          <cell r="I1509">
            <v>0</v>
          </cell>
          <cell r="K1509">
            <v>0</v>
          </cell>
          <cell r="M1509">
            <v>0</v>
          </cell>
          <cell r="O1509">
            <v>0</v>
          </cell>
        </row>
        <row r="1510">
          <cell r="A1510" t="str">
            <v xml:space="preserve">    Cost To Carry Load ($1000)</v>
          </cell>
          <cell r="C1510">
            <v>0</v>
          </cell>
          <cell r="E1510">
            <v>0</v>
          </cell>
          <cell r="G1510">
            <v>0</v>
          </cell>
          <cell r="I1510">
            <v>0</v>
          </cell>
          <cell r="K1510">
            <v>0</v>
          </cell>
          <cell r="M1510">
            <v>0</v>
          </cell>
          <cell r="O1510">
            <v>0</v>
          </cell>
        </row>
        <row r="1512">
          <cell r="A1512" t="str">
            <v xml:space="preserve">  COST OF SAFE HARBOR</v>
          </cell>
        </row>
        <row r="1514">
          <cell r="A1514" t="str">
            <v xml:space="preserve">    Quantity (GWH)</v>
          </cell>
          <cell r="C1514">
            <v>121.6</v>
          </cell>
          <cell r="E1514">
            <v>122.19999999999999</v>
          </cell>
          <cell r="G1514">
            <v>37.099999999999994</v>
          </cell>
          <cell r="I1514">
            <v>74.400000000000006</v>
          </cell>
          <cell r="K1514">
            <v>243.79999999999998</v>
          </cell>
          <cell r="M1514">
            <v>280.89999999999998</v>
          </cell>
          <cell r="O1514">
            <v>355.29999999999995</v>
          </cell>
        </row>
        <row r="1515">
          <cell r="A1515" t="str">
            <v xml:space="preserve">    Billing Rate (Mills/KWH)</v>
          </cell>
          <cell r="C1515">
            <v>0</v>
          </cell>
          <cell r="E1515">
            <v>0</v>
          </cell>
          <cell r="G1515">
            <v>0</v>
          </cell>
          <cell r="I1515">
            <v>0</v>
          </cell>
          <cell r="K1515">
            <v>0</v>
          </cell>
          <cell r="M1515">
            <v>0</v>
          </cell>
          <cell r="O1515">
            <v>0</v>
          </cell>
        </row>
        <row r="1516">
          <cell r="A1516" t="str">
            <v xml:space="preserve">    Cost ($1000)</v>
          </cell>
          <cell r="C1516">
            <v>0</v>
          </cell>
          <cell r="E1516">
            <v>0</v>
          </cell>
          <cell r="G1516">
            <v>0</v>
          </cell>
          <cell r="I1516">
            <v>0</v>
          </cell>
          <cell r="K1516">
            <v>0</v>
          </cell>
          <cell r="M1516">
            <v>0</v>
          </cell>
          <cell r="O1516">
            <v>0</v>
          </cell>
        </row>
        <row r="1518">
          <cell r="A1518" t="str">
            <v xml:space="preserve">  INTERCHANGE RETAINED FOR LOAD</v>
          </cell>
        </row>
        <row r="1520">
          <cell r="A1520" t="str">
            <v xml:space="preserve">    Retained Interchange (GWH)</v>
          </cell>
          <cell r="C1520">
            <v>0</v>
          </cell>
          <cell r="E1520">
            <v>0</v>
          </cell>
          <cell r="G1520">
            <v>0</v>
          </cell>
          <cell r="I1520">
            <v>0</v>
          </cell>
          <cell r="K1520">
            <v>0</v>
          </cell>
          <cell r="M1520">
            <v>0</v>
          </cell>
          <cell r="O1520">
            <v>0</v>
          </cell>
        </row>
        <row r="1521">
          <cell r="A1521" t="str">
            <v xml:space="preserve">    Billing Rate (Mills/KWH)</v>
          </cell>
          <cell r="C1521">
            <v>0</v>
          </cell>
          <cell r="E1521">
            <v>0</v>
          </cell>
          <cell r="G1521">
            <v>0</v>
          </cell>
          <cell r="I1521">
            <v>0</v>
          </cell>
          <cell r="K1521">
            <v>0</v>
          </cell>
          <cell r="M1521">
            <v>0</v>
          </cell>
          <cell r="O1521">
            <v>0</v>
          </cell>
        </row>
        <row r="1522">
          <cell r="A1522" t="str">
            <v xml:space="preserve">    Cost ($1000)</v>
          </cell>
          <cell r="C1522">
            <v>0</v>
          </cell>
          <cell r="E1522">
            <v>0</v>
          </cell>
          <cell r="G1522">
            <v>0</v>
          </cell>
          <cell r="I1522">
            <v>0</v>
          </cell>
          <cell r="K1522">
            <v>0</v>
          </cell>
          <cell r="M1522">
            <v>0</v>
          </cell>
          <cell r="O1522">
            <v>0</v>
          </cell>
        </row>
        <row r="1524">
          <cell r="A1524" t="str">
            <v xml:space="preserve">  OTHER PURCHASES FOR LOAD</v>
          </cell>
        </row>
        <row r="1526">
          <cell r="A1526" t="str">
            <v xml:space="preserve">    Other Purchases (GWH)</v>
          </cell>
          <cell r="C1526">
            <v>7660</v>
          </cell>
          <cell r="E1526">
            <v>9769.1</v>
          </cell>
          <cell r="G1526">
            <v>12859.4</v>
          </cell>
          <cell r="I1526">
            <v>7328.7</v>
          </cell>
          <cell r="K1526">
            <v>17429.099999999999</v>
          </cell>
          <cell r="M1526">
            <v>30288.5</v>
          </cell>
          <cell r="O1526">
            <v>37617.199999999997</v>
          </cell>
        </row>
        <row r="1527">
          <cell r="A1527" t="str">
            <v xml:space="preserve">    Billing Rate (Mills/KWH)</v>
          </cell>
          <cell r="C1527">
            <v>28.953832620289237</v>
          </cell>
          <cell r="E1527">
            <v>32.471802855944723</v>
          </cell>
          <cell r="G1527">
            <v>55.705954936953212</v>
          </cell>
          <cell r="I1527">
            <v>26.153069430811037</v>
          </cell>
          <cell r="K1527">
            <v>30.925672994126217</v>
          </cell>
          <cell r="M1527">
            <v>41.446483125389719</v>
          </cell>
          <cell r="O1527">
            <v>38.466972664368541</v>
          </cell>
        </row>
        <row r="1528">
          <cell r="A1528" t="str">
            <v xml:space="preserve">    Cost ($1000)</v>
          </cell>
          <cell r="C1528">
            <v>221786.35790036939</v>
          </cell>
          <cell r="E1528">
            <v>317220.28931248141</v>
          </cell>
          <cell r="G1528">
            <v>716345.15697196207</v>
          </cell>
          <cell r="I1528">
            <v>191667.99996373791</v>
          </cell>
          <cell r="K1528">
            <v>539006.64721285086</v>
          </cell>
          <cell r="M1528">
            <v>1255351.8041848131</v>
          </cell>
          <cell r="O1528">
            <v>1447019.8041485511</v>
          </cell>
        </row>
        <row r="1530">
          <cell r="A1530" t="str">
            <v xml:space="preserve">  NON-UTILITY GENERATION FOR LOAD</v>
          </cell>
        </row>
        <row r="1532">
          <cell r="A1532" t="str">
            <v xml:space="preserve">    Quantity (GWH)</v>
          </cell>
          <cell r="C1532">
            <v>646.20000000000005</v>
          </cell>
          <cell r="E1532">
            <v>639.4</v>
          </cell>
          <cell r="G1532">
            <v>597.59999999999991</v>
          </cell>
          <cell r="I1532">
            <v>654.09999999999991</v>
          </cell>
          <cell r="K1532">
            <v>1285.5999999999999</v>
          </cell>
          <cell r="M1532">
            <v>1883.1999999999998</v>
          </cell>
          <cell r="O1532">
            <v>2537.2999999999997</v>
          </cell>
        </row>
        <row r="1533">
          <cell r="A1533" t="str">
            <v xml:space="preserve">    Cost Rate (Mills/KWH)</v>
          </cell>
          <cell r="C1533">
            <v>65.199999899102451</v>
          </cell>
          <cell r="E1533">
            <v>65.199999898029418</v>
          </cell>
          <cell r="G1533">
            <v>65.199999890896933</v>
          </cell>
          <cell r="I1533">
            <v>65.19999990032106</v>
          </cell>
          <cell r="K1533">
            <v>65.19999994928439</v>
          </cell>
          <cell r="M1533">
            <v>65.199999965378083</v>
          </cell>
          <cell r="O1533">
            <v>65.19999997430341</v>
          </cell>
        </row>
        <row r="1534">
          <cell r="A1534" t="str">
            <v xml:space="preserve">    Cost ($1000)</v>
          </cell>
          <cell r="C1534">
            <v>42132.240000000005</v>
          </cell>
          <cell r="E1534">
            <v>41688.880000000005</v>
          </cell>
          <cell r="G1534">
            <v>38963.520000000004</v>
          </cell>
          <cell r="I1534">
            <v>42647.32</v>
          </cell>
          <cell r="K1534">
            <v>83821.12000000001</v>
          </cell>
          <cell r="M1534">
            <v>122784.64000000001</v>
          </cell>
          <cell r="O1534">
            <v>165431.96000000002</v>
          </cell>
        </row>
        <row r="1536">
          <cell r="A1536" t="str">
            <v xml:space="preserve">  PASNY AND BORDERLINES</v>
          </cell>
        </row>
        <row r="1538">
          <cell r="A1538" t="str">
            <v xml:space="preserve">    Quantity (GWH)</v>
          </cell>
          <cell r="C1538">
            <v>7.5</v>
          </cell>
          <cell r="E1538">
            <v>7.5</v>
          </cell>
          <cell r="G1538">
            <v>7.5</v>
          </cell>
          <cell r="I1538">
            <v>7.5</v>
          </cell>
          <cell r="K1538">
            <v>15</v>
          </cell>
          <cell r="M1538">
            <v>22.5</v>
          </cell>
          <cell r="O1538">
            <v>30</v>
          </cell>
        </row>
        <row r="1539">
          <cell r="A1539" t="str">
            <v xml:space="preserve">    Cost Rate (Mills/KWH)</v>
          </cell>
          <cell r="C1539">
            <v>23.359996885333747</v>
          </cell>
          <cell r="E1539">
            <v>23.359996885333747</v>
          </cell>
          <cell r="G1539">
            <v>23.359996885333747</v>
          </cell>
          <cell r="I1539">
            <v>23.359996885333747</v>
          </cell>
          <cell r="K1539">
            <v>23.359998442666772</v>
          </cell>
          <cell r="M1539">
            <v>23.359998961777819</v>
          </cell>
          <cell r="O1539">
            <v>23.359999221333357</v>
          </cell>
        </row>
        <row r="1540">
          <cell r="A1540" t="str">
            <v xml:space="preserve">    Cost ($1000)</v>
          </cell>
          <cell r="C1540">
            <v>175.2</v>
          </cell>
          <cell r="E1540">
            <v>175.2</v>
          </cell>
          <cell r="G1540">
            <v>175.2</v>
          </cell>
          <cell r="I1540">
            <v>175.2</v>
          </cell>
          <cell r="K1540">
            <v>350.4</v>
          </cell>
          <cell r="M1540">
            <v>525.59999999999991</v>
          </cell>
          <cell r="O1540">
            <v>700.8</v>
          </cell>
        </row>
        <row r="1542">
          <cell r="A1542" t="str">
            <v xml:space="preserve">  PP&amp;L SHARE OF EHV CHARGES (Page 14)</v>
          </cell>
          <cell r="C1542">
            <v>4775.9984133203134</v>
          </cell>
          <cell r="E1542">
            <v>6041.4228745688115</v>
          </cell>
          <cell r="G1542">
            <v>7895.6440306915938</v>
          </cell>
          <cell r="I1542">
            <v>4590.6740825166116</v>
          </cell>
          <cell r="K1542">
            <v>10817.421287889125</v>
          </cell>
          <cell r="M1542">
            <v>18713.065318580717</v>
          </cell>
          <cell r="O1542">
            <v>23303.739401097329</v>
          </cell>
        </row>
        <row r="1544">
          <cell r="A1544" t="str">
            <v xml:space="preserve">  TOTAL COST TO SUPPLY SYSTEM OUTPUT (INC UGI)</v>
          </cell>
        </row>
        <row r="1545">
          <cell r="A1545" t="str">
            <v xml:space="preserve">    Total To Supply System Output</v>
          </cell>
          <cell r="C1545" t="e">
            <v>#REF!</v>
          </cell>
          <cell r="E1545" t="e">
            <v>#REF!</v>
          </cell>
          <cell r="G1545" t="e">
            <v>#REF!</v>
          </cell>
          <cell r="I1545" t="e">
            <v>#REF!</v>
          </cell>
          <cell r="K1545" t="e">
            <v>#REF!</v>
          </cell>
          <cell r="M1545" t="e">
            <v>#REF!</v>
          </cell>
          <cell r="O1545" t="e">
            <v>#REF!</v>
          </cell>
        </row>
        <row r="1546">
          <cell r="A1546" t="str">
            <v xml:space="preserve">    System Output (inc UGI)</v>
          </cell>
          <cell r="C1546">
            <v>7406.3</v>
          </cell>
          <cell r="E1546">
            <v>6118.7</v>
          </cell>
          <cell r="G1546">
            <v>6633.7999999999993</v>
          </cell>
          <cell r="I1546">
            <v>6920.7999999999993</v>
          </cell>
          <cell r="K1546">
            <v>13525</v>
          </cell>
          <cell r="M1546">
            <v>20158.8</v>
          </cell>
          <cell r="O1546">
            <v>27079.599999999999</v>
          </cell>
        </row>
        <row r="1547">
          <cell r="A1547" t="str">
            <v xml:space="preserve">    Cost Rate (Mills/KWH)</v>
          </cell>
          <cell r="C1547">
            <v>15</v>
          </cell>
          <cell r="E1547">
            <v>15.78</v>
          </cell>
          <cell r="G1547">
            <v>14.79</v>
          </cell>
          <cell r="I1547">
            <v>13.44</v>
          </cell>
          <cell r="K1547">
            <v>15.35</v>
          </cell>
          <cell r="M1547">
            <v>15.17</v>
          </cell>
          <cell r="O1547">
            <v>14.73</v>
          </cell>
        </row>
        <row r="1548">
          <cell r="A1548" t="str">
            <v xml:space="preserve">    Cost ($1000)</v>
          </cell>
          <cell r="C1548">
            <v>111104.92999768967</v>
          </cell>
          <cell r="E1548">
            <v>96529.035691050231</v>
          </cell>
          <cell r="G1548">
            <v>98140.232476653633</v>
          </cell>
          <cell r="I1548">
            <v>93017.078322254514</v>
          </cell>
          <cell r="K1548">
            <v>207633.9656887399</v>
          </cell>
          <cell r="M1548">
            <v>305774.19816539355</v>
          </cell>
          <cell r="O1548">
            <v>398791.27648764808</v>
          </cell>
        </row>
        <row r="1550">
          <cell r="A1550" t="str">
            <v>COST FOR PPUC CUST. ($1000)</v>
          </cell>
          <cell r="B1550">
            <v>1</v>
          </cell>
          <cell r="C1550">
            <v>111104.9</v>
          </cell>
          <cell r="E1550">
            <v>96528.9</v>
          </cell>
          <cell r="G1550">
            <v>98140.2</v>
          </cell>
          <cell r="I1550">
            <v>93017.099999999991</v>
          </cell>
          <cell r="K1550">
            <v>207633.8</v>
          </cell>
          <cell r="M1550">
            <v>305774</v>
          </cell>
          <cell r="O1550">
            <v>398791.1</v>
          </cell>
        </row>
        <row r="1551">
          <cell r="A1551" t="str">
            <v xml:space="preserve">    ECR Cost Check ($1000)</v>
          </cell>
          <cell r="C1551">
            <v>117377.2</v>
          </cell>
          <cell r="E1551">
            <v>107032.6</v>
          </cell>
          <cell r="G1551">
            <v>116972.9</v>
          </cell>
          <cell r="I1551">
            <v>98387</v>
          </cell>
          <cell r="K1551">
            <v>224409.8</v>
          </cell>
          <cell r="M1551">
            <v>341382.69999999995</v>
          </cell>
          <cell r="O1551">
            <v>439769.69999999995</v>
          </cell>
        </row>
        <row r="1552">
          <cell r="F1552" t="str">
            <v xml:space="preserve">                            RECONCILIATION OF</v>
          </cell>
        </row>
        <row r="1553">
          <cell r="F1553" t="str">
            <v>ENERGY COST RECOVERED THROUGH ECR</v>
          </cell>
          <cell r="L1553" t="str">
            <v>CASE:2001 FORECAST</v>
          </cell>
          <cell r="O1553" t="str">
            <v xml:space="preserve">      10-R</v>
          </cell>
        </row>
        <row r="1554">
          <cell r="C1554" t="str">
            <v xml:space="preserve">                </v>
          </cell>
          <cell r="F1554" t="str">
            <v xml:space="preserve">                                    (Thousands of Dollars)</v>
          </cell>
          <cell r="L1554">
            <v>36851</v>
          </cell>
        </row>
        <row r="1557">
          <cell r="C1557" t="str">
            <v>JANUARY</v>
          </cell>
          <cell r="D1557" t="str">
            <v>FEBRUARY</v>
          </cell>
          <cell r="E1557" t="str">
            <v>MARCH</v>
          </cell>
          <cell r="F1557" t="str">
            <v>APRIL</v>
          </cell>
          <cell r="G1557" t="str">
            <v>MAY</v>
          </cell>
          <cell r="H1557" t="str">
            <v>JUNE</v>
          </cell>
          <cell r="I1557" t="str">
            <v>JULY</v>
          </cell>
          <cell r="J1557" t="str">
            <v>AUGUST</v>
          </cell>
          <cell r="K1557" t="str">
            <v>SEPTEMBER</v>
          </cell>
          <cell r="L1557" t="str">
            <v>OCTOBER</v>
          </cell>
          <cell r="M1557" t="str">
            <v>NOVEMBER</v>
          </cell>
          <cell r="N1557" t="str">
            <v>DECEMBER</v>
          </cell>
          <cell r="O1557" t="str">
            <v>TOTAL</v>
          </cell>
        </row>
        <row r="1558">
          <cell r="A1558" t="str">
            <v xml:space="preserve">          (1) COST OF</v>
          </cell>
        </row>
        <row r="1559">
          <cell r="A1559" t="str">
            <v>GENERATION AND PURCHASES FOR LOAD</v>
          </cell>
        </row>
        <row r="1560">
          <cell r="A1560" t="str">
            <v>(Cost to Supply System Output-Page 16)</v>
          </cell>
          <cell r="C1560">
            <v>37413.236370958999</v>
          </cell>
          <cell r="D1560">
            <v>36939.086065993448</v>
          </cell>
          <cell r="E1560">
            <v>36752.60756073724</v>
          </cell>
          <cell r="F1560">
            <v>32905.549747841636</v>
          </cell>
          <cell r="G1560">
            <v>30749.337183237018</v>
          </cell>
          <cell r="H1560">
            <v>32874.148759971577</v>
          </cell>
          <cell r="I1560">
            <v>36250.708350988891</v>
          </cell>
          <cell r="J1560">
            <v>33958.520197341219</v>
          </cell>
          <cell r="K1560">
            <v>27931.00392832352</v>
          </cell>
          <cell r="L1560">
            <v>27111.776745307216</v>
          </cell>
          <cell r="M1560">
            <v>29479.08092103331</v>
          </cell>
          <cell r="N1560">
            <v>36426.220655913989</v>
          </cell>
          <cell r="O1560">
            <v>398791.1</v>
          </cell>
        </row>
        <row r="1563">
          <cell r="A1563" t="str">
            <v xml:space="preserve">   (2) PJM INTERCHANGE SAVINGS</v>
          </cell>
        </row>
        <row r="1564">
          <cell r="A1564" t="str">
            <v>(Interchange Savings - Page 15)</v>
          </cell>
          <cell r="C1564">
            <v>11496.3</v>
          </cell>
          <cell r="D1564">
            <v>10772.699999999999</v>
          </cell>
          <cell r="E1564">
            <v>3752.0999999999995</v>
          </cell>
          <cell r="F1564">
            <v>4.4000000000000004</v>
          </cell>
          <cell r="G1564">
            <v>5959.1</v>
          </cell>
          <cell r="H1564">
            <v>26101.5</v>
          </cell>
          <cell r="I1564">
            <v>42878.100000000006</v>
          </cell>
          <cell r="J1564">
            <v>41807.599999999991</v>
          </cell>
          <cell r="K1564">
            <v>15203.800000000001</v>
          </cell>
          <cell r="L1564">
            <v>8109.7999999999993</v>
          </cell>
          <cell r="M1564">
            <v>5545.7000000000007</v>
          </cell>
          <cell r="N1564">
            <v>7274</v>
          </cell>
          <cell r="O1564">
            <v>178905.09999999998</v>
          </cell>
        </row>
        <row r="1567">
          <cell r="A1567" t="str">
            <v xml:space="preserve">    (3) 2-PARTY SAVINGS</v>
          </cell>
        </row>
        <row r="1568">
          <cell r="A1568" t="str">
            <v>(Total Savings for Customers - Pge 14)</v>
          </cell>
          <cell r="C1568">
            <v>0</v>
          </cell>
          <cell r="D1568">
            <v>0</v>
          </cell>
          <cell r="E1568">
            <v>0</v>
          </cell>
          <cell r="F1568">
            <v>0</v>
          </cell>
          <cell r="G1568">
            <v>0</v>
          </cell>
          <cell r="H1568">
            <v>0</v>
          </cell>
          <cell r="I1568">
            <v>0</v>
          </cell>
          <cell r="J1568">
            <v>0</v>
          </cell>
          <cell r="K1568">
            <v>0</v>
          </cell>
          <cell r="L1568">
            <v>0</v>
          </cell>
          <cell r="M1568">
            <v>0</v>
          </cell>
          <cell r="N1568">
            <v>0</v>
          </cell>
          <cell r="O1568">
            <v>0</v>
          </cell>
        </row>
        <row r="1570">
          <cell r="C1570" t="str">
            <v xml:space="preserve"> =========</v>
          </cell>
          <cell r="D1570" t="str">
            <v xml:space="preserve"> =========</v>
          </cell>
          <cell r="E1570" t="str">
            <v xml:space="preserve"> =========</v>
          </cell>
          <cell r="F1570" t="str">
            <v xml:space="preserve"> =========</v>
          </cell>
          <cell r="G1570" t="str">
            <v xml:space="preserve"> =========</v>
          </cell>
          <cell r="H1570" t="str">
            <v xml:space="preserve"> =========</v>
          </cell>
          <cell r="I1570" t="str">
            <v xml:space="preserve"> =========</v>
          </cell>
          <cell r="J1570" t="str">
            <v xml:space="preserve"> =========</v>
          </cell>
          <cell r="K1570" t="str">
            <v xml:space="preserve"> =========</v>
          </cell>
          <cell r="L1570" t="str">
            <v xml:space="preserve"> =========</v>
          </cell>
          <cell r="M1570" t="str">
            <v xml:space="preserve"> =========</v>
          </cell>
          <cell r="N1570" t="str">
            <v xml:space="preserve"> =========</v>
          </cell>
          <cell r="O1570" t="str">
            <v xml:space="preserve"> ==========</v>
          </cell>
        </row>
        <row r="1572">
          <cell r="A1572" t="str">
            <v>ENERGY COST APPLICABLE TO ECR</v>
          </cell>
          <cell r="C1572">
            <v>25916.936370959</v>
          </cell>
          <cell r="D1572">
            <v>26166.386065993451</v>
          </cell>
          <cell r="E1572">
            <v>33000.507560737242</v>
          </cell>
          <cell r="F1572">
            <v>32901.149747841635</v>
          </cell>
          <cell r="G1572">
            <v>24790.237183237019</v>
          </cell>
          <cell r="H1572">
            <v>6772.6487599715765</v>
          </cell>
          <cell r="I1572">
            <v>-6627.3916490111151</v>
          </cell>
          <cell r="J1572">
            <v>-7849.0798026587727</v>
          </cell>
          <cell r="K1572">
            <v>12727.203928323519</v>
          </cell>
          <cell r="L1572">
            <v>19001.976745307216</v>
          </cell>
          <cell r="M1572">
            <v>23933.380921033309</v>
          </cell>
          <cell r="N1572">
            <v>29152.220655913989</v>
          </cell>
          <cell r="O1572">
            <v>219886.00000000003</v>
          </cell>
        </row>
        <row r="1573">
          <cell r="A1573" t="str">
            <v xml:space="preserve">        (1)-(2)-(3)</v>
          </cell>
        </row>
        <row r="1575">
          <cell r="A1575" t="str">
            <v>------------------------------</v>
          </cell>
          <cell r="B1575" t="str">
            <v>------------------------------</v>
          </cell>
          <cell r="C1575" t="str">
            <v>------------------------------</v>
          </cell>
          <cell r="D1575" t="str">
            <v>------------------------------</v>
          </cell>
          <cell r="E1575" t="str">
            <v>------------------------------</v>
          </cell>
          <cell r="F1575" t="str">
            <v>------------------------------</v>
          </cell>
          <cell r="G1575" t="str">
            <v>------------------------------</v>
          </cell>
          <cell r="H1575" t="str">
            <v>------------------------------</v>
          </cell>
          <cell r="I1575" t="str">
            <v>------------------------------</v>
          </cell>
          <cell r="J1575" t="str">
            <v>------------------------------</v>
          </cell>
          <cell r="K1575" t="str">
            <v>------------------------------</v>
          </cell>
          <cell r="L1575" t="str">
            <v>------------------------------</v>
          </cell>
          <cell r="M1575" t="str">
            <v>------------------------------</v>
          </cell>
          <cell r="N1575" t="str">
            <v>------------------------------</v>
          </cell>
          <cell r="O1575" t="str">
            <v>-----------</v>
          </cell>
        </row>
        <row r="1577">
          <cell r="A1577" t="str">
            <v>ENERGY COST APPLICABLE TO ECR</v>
          </cell>
          <cell r="C1577">
            <v>28269.100854707976</v>
          </cell>
          <cell r="D1577">
            <v>28323.378132738319</v>
          </cell>
          <cell r="E1577">
            <v>34763.622321873991</v>
          </cell>
          <cell r="F1577">
            <v>33627.576922333974</v>
          </cell>
          <cell r="G1577">
            <v>28219.676244584785</v>
          </cell>
          <cell r="H1577">
            <v>13120.338083650049</v>
          </cell>
          <cell r="I1577">
            <v>439.15625209216751</v>
          </cell>
          <cell r="J1577">
            <v>-834.83136105593348</v>
          </cell>
          <cell r="K1577">
            <v>17479.00177965542</v>
          </cell>
          <cell r="L1577">
            <v>20596.549602539591</v>
          </cell>
          <cell r="M1577">
            <v>25517.945273212623</v>
          </cell>
          <cell r="N1577">
            <v>31343.123005764373</v>
          </cell>
          <cell r="O1577">
            <v>260864.60000000003</v>
          </cell>
        </row>
        <row r="1579">
          <cell r="B1579">
            <v>312.84699999999998</v>
          </cell>
          <cell r="C1579">
            <v>281.935</v>
          </cell>
          <cell r="D1579">
            <v>312.84699999999998</v>
          </cell>
          <cell r="E1579">
            <v>302.577</v>
          </cell>
          <cell r="F1579">
            <v>312.84699999999998</v>
          </cell>
          <cell r="G1579">
            <v>302.577</v>
          </cell>
          <cell r="H1579">
            <v>312.34699999999998</v>
          </cell>
          <cell r="I1579">
            <v>312.34699999999998</v>
          </cell>
          <cell r="J1579">
            <v>302.577</v>
          </cell>
          <cell r="K1579">
            <v>312.71899999999999</v>
          </cell>
          <cell r="L1579">
            <v>302.577</v>
          </cell>
          <cell r="M1579">
            <v>312.34699999999998</v>
          </cell>
        </row>
        <row r="1584">
          <cell r="A1584" t="str">
            <v>PROMOD INPUT DATA</v>
          </cell>
        </row>
        <row r="1586">
          <cell r="A1586" t="str">
            <v>SET CURSOR ON B2245 TO IMPORT</v>
          </cell>
          <cell r="B1586" t="str">
            <v xml:space="preserve">    \/   EXTRACT.PRN FILE AS NUMBERS</v>
          </cell>
        </row>
        <row r="1587">
          <cell r="A1587" t="str">
            <v>SAFEGEN1</v>
          </cell>
          <cell r="B1587">
            <v>1</v>
          </cell>
          <cell r="C1587">
            <v>31.4</v>
          </cell>
          <cell r="D1587">
            <v>32.700000000000003</v>
          </cell>
          <cell r="E1587">
            <v>57.5</v>
          </cell>
          <cell r="F1587">
            <v>56.9</v>
          </cell>
          <cell r="G1587">
            <v>41.8</v>
          </cell>
          <cell r="H1587">
            <v>23.5</v>
          </cell>
          <cell r="I1587">
            <v>15.6</v>
          </cell>
          <cell r="J1587">
            <v>11.2</v>
          </cell>
          <cell r="K1587">
            <v>10.3</v>
          </cell>
          <cell r="L1587">
            <v>15.8</v>
          </cell>
          <cell r="M1587">
            <v>25.4</v>
          </cell>
          <cell r="N1587">
            <v>33.200000000000003</v>
          </cell>
          <cell r="O1587" t="str">
            <v xml:space="preserve"> </v>
          </cell>
        </row>
        <row r="1588">
          <cell r="A1588" t="str">
            <v>NUGS</v>
          </cell>
          <cell r="B1588">
            <v>1</v>
          </cell>
          <cell r="C1588">
            <v>205.79067441015079</v>
          </cell>
          <cell r="D1588">
            <v>229.25095800973722</v>
          </cell>
          <cell r="E1588">
            <v>211.05760615924689</v>
          </cell>
          <cell r="F1588">
            <v>204.27769531000646</v>
          </cell>
          <cell r="G1588">
            <v>201.49096692499666</v>
          </cell>
          <cell r="H1588">
            <v>233.60819523653024</v>
          </cell>
          <cell r="I1588">
            <v>211.06774137713001</v>
          </cell>
          <cell r="J1588">
            <v>200.21554620168638</v>
          </cell>
          <cell r="K1588">
            <v>186.33708909955499</v>
          </cell>
          <cell r="L1588">
            <v>201.67597120228893</v>
          </cell>
          <cell r="M1588">
            <v>213.17303883425851</v>
          </cell>
          <cell r="N1588">
            <v>239.24151723441292</v>
          </cell>
        </row>
        <row r="1589">
          <cell r="A1589" t="str">
            <v>INTCHPCH1</v>
          </cell>
          <cell r="B1589">
            <v>1</v>
          </cell>
          <cell r="C1589">
            <v>0</v>
          </cell>
          <cell r="D1589">
            <v>0</v>
          </cell>
          <cell r="E1589">
            <v>0</v>
          </cell>
          <cell r="F1589">
            <v>0</v>
          </cell>
          <cell r="G1589">
            <v>0</v>
          </cell>
          <cell r="H1589">
            <v>0</v>
          </cell>
          <cell r="I1589">
            <v>0</v>
          </cell>
          <cell r="J1589">
            <v>0</v>
          </cell>
          <cell r="K1589">
            <v>0</v>
          </cell>
          <cell r="L1589">
            <v>0</v>
          </cell>
          <cell r="M1589">
            <v>0</v>
          </cell>
          <cell r="N1589">
            <v>0</v>
          </cell>
        </row>
        <row r="1590">
          <cell r="A1590" t="str">
            <v xml:space="preserve">BIONPK1 </v>
          </cell>
          <cell r="B1590">
            <v>1</v>
          </cell>
          <cell r="C1590">
            <v>8.6669999999999998</v>
          </cell>
          <cell r="D1590">
            <v>2.802</v>
          </cell>
          <cell r="E1590">
            <v>8.5090000000000003</v>
          </cell>
          <cell r="F1590">
            <v>4.0119999999999996</v>
          </cell>
          <cell r="G1590">
            <v>16.027999999999999</v>
          </cell>
          <cell r="H1590">
            <v>15.278</v>
          </cell>
          <cell r="I1590">
            <v>11.694000000000001</v>
          </cell>
          <cell r="J1590">
            <v>8.9220000000000006</v>
          </cell>
          <cell r="K1590">
            <v>7.7370000000000001</v>
          </cell>
          <cell r="L1590">
            <v>1.68</v>
          </cell>
          <cell r="M1590">
            <v>10.561999999999999</v>
          </cell>
          <cell r="N1590">
            <v>11.305999999999999</v>
          </cell>
        </row>
        <row r="1591">
          <cell r="A1591" t="str">
            <v>BIONPK2</v>
          </cell>
          <cell r="B1591">
            <v>2</v>
          </cell>
          <cell r="C1591">
            <v>9.2859999999999996</v>
          </cell>
          <cell r="D1591">
            <v>3.0579999999999998</v>
          </cell>
          <cell r="E1591">
            <v>9.4510000000000005</v>
          </cell>
          <cell r="F1591">
            <v>4.6689999999999996</v>
          </cell>
          <cell r="G1591">
            <v>18.123000000000001</v>
          </cell>
          <cell r="H1591">
            <v>17.440999999999999</v>
          </cell>
          <cell r="I1591">
            <v>13.22</v>
          </cell>
          <cell r="J1591">
            <v>10.218999999999999</v>
          </cell>
          <cell r="K1591">
            <v>2.9079999999999999</v>
          </cell>
          <cell r="L1591">
            <v>0.47399999999999998</v>
          </cell>
          <cell r="M1591">
            <v>14.994</v>
          </cell>
          <cell r="N1591">
            <v>10.212999999999999</v>
          </cell>
        </row>
        <row r="1592">
          <cell r="A1592" t="str">
            <v>BIONPK3</v>
          </cell>
          <cell r="B1592">
            <v>3</v>
          </cell>
          <cell r="C1592">
            <v>12.166</v>
          </cell>
          <cell r="D1592">
            <v>3.8620000000000001</v>
          </cell>
          <cell r="E1592">
            <v>11.82</v>
          </cell>
          <cell r="F1592">
            <v>5.5650000000000004</v>
          </cell>
          <cell r="G1592">
            <v>39.008000000000003</v>
          </cell>
          <cell r="H1592">
            <v>40.231999999999999</v>
          </cell>
          <cell r="I1592">
            <v>30.523</v>
          </cell>
          <cell r="J1592">
            <v>21.643999999999998</v>
          </cell>
          <cell r="K1592">
            <v>17.956</v>
          </cell>
          <cell r="L1592">
            <v>1.8879999999999999</v>
          </cell>
          <cell r="M1592">
            <v>20.823</v>
          </cell>
          <cell r="N1592">
            <v>15.512</v>
          </cell>
        </row>
        <row r="1593">
          <cell r="A1593" t="str">
            <v>MTONPK1</v>
          </cell>
          <cell r="B1593">
            <v>1</v>
          </cell>
          <cell r="C1593">
            <v>4.9290000000000003</v>
          </cell>
          <cell r="D1593">
            <v>1.575</v>
          </cell>
          <cell r="E1593">
            <v>5.9509999999999996</v>
          </cell>
          <cell r="F1593">
            <v>5.8209999999999997</v>
          </cell>
          <cell r="G1593">
            <v>19.698</v>
          </cell>
          <cell r="H1593">
            <v>9.3420000000000005</v>
          </cell>
          <cell r="I1593">
            <v>7.2460000000000004</v>
          </cell>
          <cell r="J1593">
            <v>3.681</v>
          </cell>
          <cell r="K1593">
            <v>1.996</v>
          </cell>
          <cell r="L1593">
            <v>1.3049999999999999</v>
          </cell>
          <cell r="M1593">
            <v>13.988</v>
          </cell>
          <cell r="N1593">
            <v>10.544</v>
          </cell>
        </row>
        <row r="1594">
          <cell r="A1594" t="str">
            <v>MTONPK2</v>
          </cell>
          <cell r="B1594">
            <v>2</v>
          </cell>
          <cell r="C1594">
            <v>4.4749999999999996</v>
          </cell>
          <cell r="D1594">
            <v>1.4039999999999999</v>
          </cell>
          <cell r="E1594">
            <v>4.2889999999999997</v>
          </cell>
          <cell r="F1594">
            <v>4.8979999999999997</v>
          </cell>
          <cell r="G1594">
            <v>16.553000000000001</v>
          </cell>
          <cell r="H1594">
            <v>8.4359999999999999</v>
          </cell>
          <cell r="I1594">
            <v>6.4329999999999998</v>
          </cell>
          <cell r="J1594">
            <v>3.8530000000000002</v>
          </cell>
          <cell r="K1594">
            <v>4.7169999999999996</v>
          </cell>
          <cell r="L1594">
            <v>1.093</v>
          </cell>
          <cell r="M1594">
            <v>11.978999999999999</v>
          </cell>
          <cell r="N1594">
            <v>8.952</v>
          </cell>
        </row>
        <row r="1595">
          <cell r="A1595" t="str">
            <v>SBYONPK1</v>
          </cell>
          <cell r="B1595">
            <v>1</v>
          </cell>
          <cell r="C1595">
            <v>0</v>
          </cell>
          <cell r="D1595">
            <v>0</v>
          </cell>
          <cell r="E1595">
            <v>0</v>
          </cell>
          <cell r="F1595">
            <v>0</v>
          </cell>
          <cell r="G1595">
            <v>0</v>
          </cell>
          <cell r="H1595">
            <v>0</v>
          </cell>
          <cell r="I1595">
            <v>0</v>
          </cell>
          <cell r="J1595">
            <v>0</v>
          </cell>
          <cell r="K1595">
            <v>0</v>
          </cell>
          <cell r="L1595">
            <v>0</v>
          </cell>
          <cell r="M1595">
            <v>0</v>
          </cell>
          <cell r="N1595">
            <v>0</v>
          </cell>
        </row>
        <row r="1596">
          <cell r="A1596" t="str">
            <v>SBYONPK3</v>
          </cell>
          <cell r="B1596">
            <v>3</v>
          </cell>
          <cell r="C1596">
            <v>0</v>
          </cell>
          <cell r="D1596">
            <v>0</v>
          </cell>
          <cell r="E1596">
            <v>0</v>
          </cell>
          <cell r="F1596">
            <v>0</v>
          </cell>
          <cell r="G1596">
            <v>0</v>
          </cell>
          <cell r="H1596">
            <v>0</v>
          </cell>
          <cell r="I1596">
            <v>0</v>
          </cell>
          <cell r="J1596">
            <v>0</v>
          </cell>
          <cell r="K1596">
            <v>0</v>
          </cell>
          <cell r="L1596">
            <v>0</v>
          </cell>
          <cell r="M1596">
            <v>0</v>
          </cell>
          <cell r="N1596">
            <v>0</v>
          </cell>
        </row>
        <row r="1597">
          <cell r="A1597" t="str">
            <v>SBYONPK4</v>
          </cell>
          <cell r="B1597">
            <v>4</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HLTONPK1</v>
          </cell>
          <cell r="B1598">
            <v>1</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MNONPK1</v>
          </cell>
          <cell r="B1599">
            <v>1</v>
          </cell>
          <cell r="C1599">
            <v>9.6419999999999995</v>
          </cell>
          <cell r="D1599">
            <v>2.4900000000000002</v>
          </cell>
          <cell r="E1599">
            <v>7.8010000000000002</v>
          </cell>
          <cell r="F1599">
            <v>1.8169999999999999</v>
          </cell>
          <cell r="G1599">
            <v>0</v>
          </cell>
          <cell r="H1599">
            <v>23.093</v>
          </cell>
          <cell r="I1599">
            <v>20.981999999999999</v>
          </cell>
          <cell r="J1599">
            <v>16.422999999999998</v>
          </cell>
          <cell r="K1599">
            <v>12.943</v>
          </cell>
          <cell r="L1599">
            <v>1.885</v>
          </cell>
          <cell r="M1599">
            <v>13.237</v>
          </cell>
          <cell r="N1599">
            <v>10.914999999999999</v>
          </cell>
        </row>
        <row r="1600">
          <cell r="A1600" t="str">
            <v>MNONPK2</v>
          </cell>
          <cell r="B1600">
            <v>2</v>
          </cell>
          <cell r="C1600">
            <v>11.547000000000001</v>
          </cell>
          <cell r="D1600">
            <v>3.5640000000000001</v>
          </cell>
          <cell r="E1600">
            <v>7.64</v>
          </cell>
          <cell r="F1600">
            <v>5.173</v>
          </cell>
          <cell r="G1600">
            <v>23.846</v>
          </cell>
          <cell r="H1600">
            <v>23.527000000000001</v>
          </cell>
          <cell r="I1600">
            <v>18.34</v>
          </cell>
          <cell r="J1600">
            <v>14.051</v>
          </cell>
          <cell r="K1600">
            <v>12.167</v>
          </cell>
          <cell r="L1600">
            <v>1.835</v>
          </cell>
          <cell r="M1600">
            <v>23.100999999999999</v>
          </cell>
          <cell r="N1600">
            <v>14.337</v>
          </cell>
        </row>
        <row r="1601">
          <cell r="A1601" t="str">
            <v>BIOFPK1</v>
          </cell>
          <cell r="B1601">
            <v>1</v>
          </cell>
          <cell r="C1601">
            <v>31.26</v>
          </cell>
          <cell r="D1601">
            <v>13.991</v>
          </cell>
          <cell r="E1601">
            <v>28.28</v>
          </cell>
          <cell r="F1601">
            <v>21.783000000000001</v>
          </cell>
          <cell r="G1601">
            <v>47.738</v>
          </cell>
          <cell r="H1601">
            <v>36.167999999999999</v>
          </cell>
          <cell r="I1601">
            <v>28.815000000000001</v>
          </cell>
          <cell r="J1601">
            <v>29.045000000000002</v>
          </cell>
          <cell r="K1601">
            <v>31.413</v>
          </cell>
          <cell r="L1601">
            <v>21.513000000000002</v>
          </cell>
          <cell r="M1601">
            <v>30.908999999999999</v>
          </cell>
          <cell r="N1601">
            <v>37.366</v>
          </cell>
        </row>
        <row r="1602">
          <cell r="A1602" t="str">
            <v>BIOFPK2</v>
          </cell>
          <cell r="B1602">
            <v>2</v>
          </cell>
          <cell r="C1602">
            <v>33.999000000000002</v>
          </cell>
          <cell r="D1602">
            <v>15.188000000000001</v>
          </cell>
          <cell r="E1602">
            <v>31.716000000000001</v>
          </cell>
          <cell r="F1602">
            <v>25.071999999999999</v>
          </cell>
          <cell r="G1602">
            <v>56.735999999999997</v>
          </cell>
          <cell r="H1602">
            <v>43.73</v>
          </cell>
          <cell r="I1602">
            <v>34.070999999999998</v>
          </cell>
          <cell r="J1602">
            <v>33.807000000000002</v>
          </cell>
          <cell r="K1602">
            <v>11.776</v>
          </cell>
          <cell r="L1602">
            <v>3.9630000000000001</v>
          </cell>
          <cell r="M1602">
            <v>47.917999999999999</v>
          </cell>
          <cell r="N1602">
            <v>38.584000000000003</v>
          </cell>
        </row>
        <row r="1603">
          <cell r="A1603" t="str">
            <v>BIOFPK3</v>
          </cell>
          <cell r="B1603">
            <v>3</v>
          </cell>
          <cell r="C1603">
            <v>44.281999999999996</v>
          </cell>
          <cell r="D1603">
            <v>19.785</v>
          </cell>
          <cell r="E1603">
            <v>40.067999999999998</v>
          </cell>
          <cell r="F1603">
            <v>30.841999999999999</v>
          </cell>
          <cell r="G1603">
            <v>120.349</v>
          </cell>
          <cell r="H1603">
            <v>96.266000000000005</v>
          </cell>
          <cell r="I1603">
            <v>76.161000000000001</v>
          </cell>
          <cell r="J1603">
            <v>71.361999999999995</v>
          </cell>
          <cell r="K1603">
            <v>77.364000000000004</v>
          </cell>
          <cell r="L1603">
            <v>24.594999999999999</v>
          </cell>
          <cell r="M1603">
            <v>61.292999999999999</v>
          </cell>
          <cell r="N1603">
            <v>52.881999999999998</v>
          </cell>
        </row>
        <row r="1604">
          <cell r="A1604" t="str">
            <v>MTOFPK1</v>
          </cell>
          <cell r="B1604">
            <v>1</v>
          </cell>
          <cell r="C1604">
            <v>28.454000000000001</v>
          </cell>
          <cell r="D1604">
            <v>8.0459999999999994</v>
          </cell>
          <cell r="E1604">
            <v>27.193999999999999</v>
          </cell>
          <cell r="F1604">
            <v>29.951000000000001</v>
          </cell>
          <cell r="G1604">
            <v>47.765999999999998</v>
          </cell>
          <cell r="H1604">
            <v>33.805999999999997</v>
          </cell>
          <cell r="I1604">
            <v>37.198999999999998</v>
          </cell>
          <cell r="J1604">
            <v>20.556000000000001</v>
          </cell>
          <cell r="K1604">
            <v>9.1739999999999995</v>
          </cell>
          <cell r="L1604">
            <v>16.692</v>
          </cell>
          <cell r="M1604">
            <v>36.384</v>
          </cell>
          <cell r="N1604">
            <v>25.234999999999999</v>
          </cell>
        </row>
        <row r="1605">
          <cell r="A1605" t="str">
            <v>MTOFPK2</v>
          </cell>
          <cell r="B1605">
            <v>2</v>
          </cell>
          <cell r="C1605">
            <v>26.151</v>
          </cell>
          <cell r="D1605">
            <v>7.2649999999999997</v>
          </cell>
          <cell r="E1605">
            <v>24.413</v>
          </cell>
          <cell r="F1605">
            <v>27.428000000000001</v>
          </cell>
          <cell r="G1605">
            <v>45.091999999999999</v>
          </cell>
          <cell r="H1605">
            <v>31.561</v>
          </cell>
          <cell r="I1605">
            <v>34.845999999999997</v>
          </cell>
          <cell r="J1605">
            <v>20.6</v>
          </cell>
          <cell r="K1605">
            <v>25.818000000000001</v>
          </cell>
          <cell r="L1605">
            <v>17.812999999999999</v>
          </cell>
          <cell r="M1605">
            <v>33.960999999999999</v>
          </cell>
          <cell r="N1605">
            <v>23.103000000000002</v>
          </cell>
        </row>
        <row r="1606">
          <cell r="A1606" t="str">
            <v>SBYOFPK1</v>
          </cell>
          <cell r="B1606">
            <v>1</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SBYOFPK3</v>
          </cell>
          <cell r="B1607">
            <v>3</v>
          </cell>
          <cell r="C1607">
            <v>0</v>
          </cell>
          <cell r="D1607">
            <v>0</v>
          </cell>
          <cell r="E1607">
            <v>0</v>
          </cell>
          <cell r="F1607">
            <v>0</v>
          </cell>
          <cell r="G1607">
            <v>0</v>
          </cell>
          <cell r="H1607">
            <v>0</v>
          </cell>
          <cell r="I1607">
            <v>0</v>
          </cell>
          <cell r="J1607">
            <v>0</v>
          </cell>
          <cell r="K1607">
            <v>0</v>
          </cell>
          <cell r="L1607">
            <v>0</v>
          </cell>
          <cell r="M1607">
            <v>0</v>
          </cell>
          <cell r="N1607">
            <v>0</v>
          </cell>
        </row>
        <row r="1608">
          <cell r="A1608" t="str">
            <v>SBYOFPK4</v>
          </cell>
          <cell r="B1608">
            <v>4</v>
          </cell>
          <cell r="C1608">
            <v>0</v>
          </cell>
          <cell r="D1608">
            <v>0</v>
          </cell>
          <cell r="E1608">
            <v>0</v>
          </cell>
          <cell r="F1608">
            <v>0</v>
          </cell>
          <cell r="G1608">
            <v>0</v>
          </cell>
          <cell r="H1608">
            <v>0</v>
          </cell>
          <cell r="I1608">
            <v>0</v>
          </cell>
          <cell r="J1608">
            <v>0</v>
          </cell>
          <cell r="K1608">
            <v>0</v>
          </cell>
          <cell r="L1608">
            <v>0</v>
          </cell>
          <cell r="M1608">
            <v>0</v>
          </cell>
          <cell r="N1608">
            <v>0</v>
          </cell>
        </row>
        <row r="1609">
          <cell r="A1609" t="str">
            <v>HLTOFPK1</v>
          </cell>
          <cell r="B1609">
            <v>1</v>
          </cell>
          <cell r="C1609">
            <v>0</v>
          </cell>
          <cell r="D1609">
            <v>0</v>
          </cell>
          <cell r="E1609">
            <v>0</v>
          </cell>
          <cell r="F1609">
            <v>0</v>
          </cell>
          <cell r="G1609">
            <v>0</v>
          </cell>
          <cell r="H1609">
            <v>0</v>
          </cell>
          <cell r="I1609">
            <v>0</v>
          </cell>
          <cell r="J1609">
            <v>0</v>
          </cell>
          <cell r="K1609">
            <v>0</v>
          </cell>
          <cell r="L1609">
            <v>0</v>
          </cell>
          <cell r="M1609">
            <v>0</v>
          </cell>
          <cell r="N1609">
            <v>0</v>
          </cell>
        </row>
        <row r="1610">
          <cell r="A1610" t="str">
            <v xml:space="preserve">MNOFPK1 </v>
          </cell>
          <cell r="B1610">
            <v>1</v>
          </cell>
          <cell r="C1610">
            <v>38.006</v>
          </cell>
          <cell r="D1610">
            <v>14.972</v>
          </cell>
          <cell r="E1610">
            <v>34.442999999999998</v>
          </cell>
          <cell r="F1610">
            <v>18.352</v>
          </cell>
          <cell r="G1610">
            <v>0</v>
          </cell>
          <cell r="H1610">
            <v>61.607999999999997</v>
          </cell>
          <cell r="I1610">
            <v>56.215000000000003</v>
          </cell>
          <cell r="J1610">
            <v>55.78</v>
          </cell>
          <cell r="K1610">
            <v>60.497999999999998</v>
          </cell>
          <cell r="L1610">
            <v>23.189</v>
          </cell>
          <cell r="M1610">
            <v>51.924999999999997</v>
          </cell>
          <cell r="N1610">
            <v>51.079000000000001</v>
          </cell>
        </row>
        <row r="1611">
          <cell r="A1611" t="str">
            <v>MNOFPK2</v>
          </cell>
          <cell r="B1611">
            <v>2</v>
          </cell>
          <cell r="C1611">
            <v>42.981999999999999</v>
          </cell>
          <cell r="D1611">
            <v>18.867000000000001</v>
          </cell>
          <cell r="E1611">
            <v>28.433</v>
          </cell>
          <cell r="F1611">
            <v>40.47</v>
          </cell>
          <cell r="G1611">
            <v>72.132000000000005</v>
          </cell>
          <cell r="H1611">
            <v>56.243000000000002</v>
          </cell>
          <cell r="I1611">
            <v>45.27</v>
          </cell>
          <cell r="J1611">
            <v>45.720999999999997</v>
          </cell>
          <cell r="K1611">
            <v>49.372999999999998</v>
          </cell>
          <cell r="L1611">
            <v>20.934999999999999</v>
          </cell>
          <cell r="M1611">
            <v>64.831999999999994</v>
          </cell>
          <cell r="N1611">
            <v>51.878</v>
          </cell>
        </row>
        <row r="1612">
          <cell r="A1612" t="str">
            <v>BRUGEN1</v>
          </cell>
          <cell r="B1612">
            <v>1</v>
          </cell>
          <cell r="C1612">
            <v>185</v>
          </cell>
          <cell r="D1612">
            <v>170</v>
          </cell>
          <cell r="E1612">
            <v>180</v>
          </cell>
          <cell r="F1612">
            <v>160</v>
          </cell>
          <cell r="G1612">
            <v>128</v>
          </cell>
          <cell r="H1612">
            <v>168</v>
          </cell>
          <cell r="I1612">
            <v>185</v>
          </cell>
          <cell r="J1612">
            <v>190</v>
          </cell>
          <cell r="K1612">
            <v>156</v>
          </cell>
          <cell r="L1612">
            <v>181.7</v>
          </cell>
          <cell r="M1612">
            <v>97.3</v>
          </cell>
          <cell r="N1612">
            <v>164.9</v>
          </cell>
        </row>
        <row r="1613">
          <cell r="A1613" t="str">
            <v xml:space="preserve">BRUGEN2 </v>
          </cell>
          <cell r="B1613">
            <v>2</v>
          </cell>
          <cell r="C1613">
            <v>219</v>
          </cell>
          <cell r="D1613">
            <v>200</v>
          </cell>
          <cell r="E1613">
            <v>200</v>
          </cell>
          <cell r="F1613">
            <v>170</v>
          </cell>
          <cell r="G1613">
            <v>119</v>
          </cell>
          <cell r="H1613">
            <v>186</v>
          </cell>
          <cell r="I1613">
            <v>211</v>
          </cell>
          <cell r="J1613">
            <v>220</v>
          </cell>
          <cell r="K1613">
            <v>38.75</v>
          </cell>
          <cell r="L1613">
            <v>17.142857142857142</v>
          </cell>
          <cell r="M1613">
            <v>162.6</v>
          </cell>
          <cell r="N1613">
            <v>191.7</v>
          </cell>
        </row>
        <row r="1614">
          <cell r="A1614" t="str">
            <v>BRUGEN3</v>
          </cell>
          <cell r="B1614">
            <v>3</v>
          </cell>
          <cell r="C1614">
            <v>410</v>
          </cell>
          <cell r="D1614">
            <v>400</v>
          </cell>
          <cell r="E1614">
            <v>460</v>
          </cell>
          <cell r="F1614">
            <v>210</v>
          </cell>
          <cell r="G1614">
            <v>310</v>
          </cell>
          <cell r="H1614">
            <v>410</v>
          </cell>
          <cell r="I1614">
            <v>430</v>
          </cell>
          <cell r="J1614">
            <v>420</v>
          </cell>
          <cell r="K1614">
            <v>330</v>
          </cell>
          <cell r="L1614">
            <v>324.39999999999998</v>
          </cell>
          <cell r="M1614">
            <v>237.3</v>
          </cell>
          <cell r="N1614">
            <v>391.1</v>
          </cell>
        </row>
        <row r="1615">
          <cell r="A1615" t="str">
            <v>MRTGEN1</v>
          </cell>
          <cell r="B1615">
            <v>1</v>
          </cell>
          <cell r="C1615">
            <v>63</v>
          </cell>
          <cell r="D1615">
            <v>59</v>
          </cell>
          <cell r="E1615">
            <v>46.5</v>
          </cell>
          <cell r="F1615">
            <v>49</v>
          </cell>
          <cell r="G1615">
            <v>30.6</v>
          </cell>
          <cell r="H1615">
            <v>45</v>
          </cell>
          <cell r="I1615">
            <v>46.6</v>
          </cell>
          <cell r="J1615">
            <v>48.6</v>
          </cell>
          <cell r="K1615">
            <v>28</v>
          </cell>
          <cell r="L1615">
            <v>67</v>
          </cell>
          <cell r="M1615">
            <v>37.799999999999997</v>
          </cell>
          <cell r="N1615">
            <v>48</v>
          </cell>
          <cell r="O1615" t="str">
            <v xml:space="preserve"> </v>
          </cell>
        </row>
        <row r="1616">
          <cell r="A1616" t="str">
            <v>MRTGEN2</v>
          </cell>
          <cell r="B1616">
            <v>2</v>
          </cell>
          <cell r="C1616">
            <v>61</v>
          </cell>
          <cell r="D1616">
            <v>58</v>
          </cell>
          <cell r="E1616">
            <v>46.5</v>
          </cell>
          <cell r="F1616">
            <v>49</v>
          </cell>
          <cell r="G1616">
            <v>31</v>
          </cell>
          <cell r="H1616">
            <v>43.2</v>
          </cell>
          <cell r="I1616">
            <v>44.7</v>
          </cell>
          <cell r="J1616">
            <v>50.1</v>
          </cell>
          <cell r="K1616">
            <v>6.9249999999999998</v>
          </cell>
          <cell r="L1616">
            <v>67.099999999999994</v>
          </cell>
          <cell r="M1616">
            <v>37.299999999999997</v>
          </cell>
          <cell r="N1616">
            <v>46</v>
          </cell>
          <cell r="O1616" t="str">
            <v xml:space="preserve"> </v>
          </cell>
        </row>
        <row r="1617">
          <cell r="A1617" t="str">
            <v xml:space="preserve">SUNGEN1 </v>
          </cell>
          <cell r="B1617">
            <v>1</v>
          </cell>
          <cell r="C1617">
            <v>0</v>
          </cell>
          <cell r="D1617">
            <v>0</v>
          </cell>
          <cell r="E1617">
            <v>0</v>
          </cell>
          <cell r="F1617">
            <v>0</v>
          </cell>
          <cell r="G1617">
            <v>0</v>
          </cell>
          <cell r="H1617">
            <v>0</v>
          </cell>
          <cell r="I1617">
            <v>0</v>
          </cell>
          <cell r="J1617">
            <v>0</v>
          </cell>
          <cell r="K1617">
            <v>0</v>
          </cell>
          <cell r="L1617">
            <v>0</v>
          </cell>
          <cell r="M1617">
            <v>0</v>
          </cell>
          <cell r="N1617">
            <v>0</v>
          </cell>
        </row>
        <row r="1618">
          <cell r="A1618" t="str">
            <v>SUNGEN3</v>
          </cell>
          <cell r="B1618">
            <v>3</v>
          </cell>
          <cell r="C1618">
            <v>0</v>
          </cell>
          <cell r="D1618">
            <v>0</v>
          </cell>
          <cell r="E1618">
            <v>0</v>
          </cell>
          <cell r="F1618">
            <v>0</v>
          </cell>
          <cell r="G1618">
            <v>0</v>
          </cell>
          <cell r="H1618">
            <v>0</v>
          </cell>
          <cell r="I1618">
            <v>0</v>
          </cell>
          <cell r="J1618">
            <v>0</v>
          </cell>
          <cell r="K1618">
            <v>0</v>
          </cell>
          <cell r="L1618">
            <v>0</v>
          </cell>
          <cell r="M1618">
            <v>0</v>
          </cell>
          <cell r="N1618">
            <v>0</v>
          </cell>
        </row>
        <row r="1619">
          <cell r="A1619" t="str">
            <v>SUNGEN4</v>
          </cell>
          <cell r="B1619">
            <v>4</v>
          </cell>
          <cell r="C1619">
            <v>0</v>
          </cell>
          <cell r="D1619">
            <v>0</v>
          </cell>
          <cell r="E1619">
            <v>0</v>
          </cell>
          <cell r="F1619">
            <v>0</v>
          </cell>
          <cell r="G1619">
            <v>0</v>
          </cell>
          <cell r="H1619">
            <v>0</v>
          </cell>
          <cell r="I1619">
            <v>0</v>
          </cell>
          <cell r="J1619">
            <v>0</v>
          </cell>
          <cell r="K1619">
            <v>0</v>
          </cell>
          <cell r="L1619">
            <v>0</v>
          </cell>
          <cell r="M1619">
            <v>0</v>
          </cell>
          <cell r="N1619">
            <v>0</v>
          </cell>
        </row>
        <row r="1620">
          <cell r="A1620" t="str">
            <v>HOLGEN1</v>
          </cell>
          <cell r="B1620">
            <v>1</v>
          </cell>
          <cell r="C1620">
            <v>0</v>
          </cell>
          <cell r="D1620">
            <v>0</v>
          </cell>
          <cell r="E1620">
            <v>0</v>
          </cell>
          <cell r="F1620">
            <v>0</v>
          </cell>
          <cell r="G1620">
            <v>0</v>
          </cell>
          <cell r="H1620">
            <v>0</v>
          </cell>
          <cell r="I1620">
            <v>0</v>
          </cell>
          <cell r="J1620">
            <v>0</v>
          </cell>
          <cell r="K1620">
            <v>0</v>
          </cell>
          <cell r="L1620">
            <v>0</v>
          </cell>
          <cell r="M1620">
            <v>0</v>
          </cell>
          <cell r="N1620">
            <v>0</v>
          </cell>
          <cell r="O1620">
            <v>1</v>
          </cell>
        </row>
        <row r="1621">
          <cell r="A1621" t="str">
            <v>KEYGEN1</v>
          </cell>
          <cell r="B1621">
            <v>1</v>
          </cell>
          <cell r="C1621">
            <v>69</v>
          </cell>
          <cell r="D1621">
            <v>64</v>
          </cell>
          <cell r="E1621">
            <v>69</v>
          </cell>
          <cell r="F1621">
            <v>66</v>
          </cell>
          <cell r="G1621">
            <v>69</v>
          </cell>
          <cell r="H1621">
            <v>65.957670199999995</v>
          </cell>
          <cell r="I1621">
            <v>69</v>
          </cell>
          <cell r="J1621">
            <v>69</v>
          </cell>
          <cell r="K1621">
            <v>65.957670199999995</v>
          </cell>
          <cell r="L1621">
            <v>69</v>
          </cell>
          <cell r="M1621">
            <v>65.957670199999995</v>
          </cell>
          <cell r="N1621">
            <v>69</v>
          </cell>
        </row>
        <row r="1622">
          <cell r="A1622" t="str">
            <v>KEYGEN2</v>
          </cell>
          <cell r="B1622">
            <v>2</v>
          </cell>
          <cell r="C1622">
            <v>69</v>
          </cell>
          <cell r="D1622">
            <v>64</v>
          </cell>
          <cell r="E1622">
            <v>69</v>
          </cell>
          <cell r="F1622">
            <v>48.654645599999995</v>
          </cell>
          <cell r="G1622">
            <v>0</v>
          </cell>
          <cell r="H1622">
            <v>65.957670199999995</v>
          </cell>
          <cell r="I1622">
            <v>69</v>
          </cell>
          <cell r="J1622">
            <v>69</v>
          </cell>
          <cell r="K1622">
            <v>65.957670199999995</v>
          </cell>
          <cell r="L1622">
            <v>69</v>
          </cell>
          <cell r="M1622">
            <v>65.957670199999995</v>
          </cell>
          <cell r="N1622">
            <v>69</v>
          </cell>
        </row>
        <row r="1623">
          <cell r="A1623" t="str">
            <v>CONGEN1</v>
          </cell>
          <cell r="B1623">
            <v>1</v>
          </cell>
          <cell r="C1623">
            <v>84.360902633711518</v>
          </cell>
          <cell r="D1623">
            <v>78.918220208670988</v>
          </cell>
          <cell r="E1623">
            <v>84.360902633711518</v>
          </cell>
          <cell r="F1623">
            <v>81.639561421191246</v>
          </cell>
          <cell r="G1623">
            <v>84.360902633711518</v>
          </cell>
          <cell r="H1623">
            <v>81.639561421191246</v>
          </cell>
          <cell r="I1623">
            <v>84.360902633711518</v>
          </cell>
          <cell r="J1623">
            <v>84.360902633711518</v>
          </cell>
          <cell r="K1623">
            <v>21.770129740680716</v>
          </cell>
          <cell r="L1623">
            <v>0</v>
          </cell>
          <cell r="M1623">
            <v>27.212662175850891</v>
          </cell>
          <cell r="N1623">
            <v>84.360902633711518</v>
          </cell>
        </row>
        <row r="1624">
          <cell r="A1624" t="str">
            <v xml:space="preserve">CONGEN2 </v>
          </cell>
          <cell r="B1624">
            <v>2</v>
          </cell>
          <cell r="C1624">
            <v>84.101330625607773</v>
          </cell>
          <cell r="D1624">
            <v>78.918220208670988</v>
          </cell>
          <cell r="E1624">
            <v>84.360902633711518</v>
          </cell>
          <cell r="F1624">
            <v>81.639561421191246</v>
          </cell>
          <cell r="G1624">
            <v>84.360902633711518</v>
          </cell>
          <cell r="H1624">
            <v>81.639561421191246</v>
          </cell>
          <cell r="I1624">
            <v>84.360902633711518</v>
          </cell>
          <cell r="J1624">
            <v>84.360902633711518</v>
          </cell>
          <cell r="K1624">
            <v>81.645056726093998</v>
          </cell>
          <cell r="L1624">
            <v>84.360902633711518</v>
          </cell>
          <cell r="M1624">
            <v>81.645056726093998</v>
          </cell>
          <cell r="N1624">
            <v>64.4959889</v>
          </cell>
        </row>
        <row r="1625">
          <cell r="A1625" t="str">
            <v>MONGEN1</v>
          </cell>
          <cell r="B1625">
            <v>1</v>
          </cell>
          <cell r="C1625">
            <v>399.8</v>
          </cell>
          <cell r="D1625">
            <v>381.7</v>
          </cell>
          <cell r="E1625">
            <v>385</v>
          </cell>
          <cell r="F1625">
            <v>0</v>
          </cell>
          <cell r="G1625">
            <v>121</v>
          </cell>
          <cell r="H1625">
            <v>430</v>
          </cell>
          <cell r="I1625">
            <v>466.8</v>
          </cell>
          <cell r="J1625">
            <v>456.8</v>
          </cell>
          <cell r="K1625">
            <v>385.3</v>
          </cell>
          <cell r="L1625">
            <v>388</v>
          </cell>
          <cell r="M1625">
            <v>288.75</v>
          </cell>
          <cell r="N1625">
            <v>385.4</v>
          </cell>
          <cell r="O1625">
            <v>4089.5500000000006</v>
          </cell>
          <cell r="P1625">
            <v>8802.5500000000011</v>
          </cell>
        </row>
        <row r="1626">
          <cell r="A1626" t="str">
            <v xml:space="preserve">MONGEN2 </v>
          </cell>
          <cell r="B1626">
            <v>2</v>
          </cell>
          <cell r="C1626">
            <v>416.2</v>
          </cell>
          <cell r="D1626">
            <v>385</v>
          </cell>
          <cell r="E1626">
            <v>304</v>
          </cell>
          <cell r="F1626">
            <v>395</v>
          </cell>
          <cell r="G1626">
            <v>375</v>
          </cell>
          <cell r="H1626">
            <v>430</v>
          </cell>
          <cell r="I1626">
            <v>470.8</v>
          </cell>
          <cell r="J1626">
            <v>459.6</v>
          </cell>
          <cell r="K1626">
            <v>387.9</v>
          </cell>
          <cell r="L1626">
            <v>298</v>
          </cell>
          <cell r="M1626">
            <v>385</v>
          </cell>
          <cell r="N1626">
            <v>404.5</v>
          </cell>
          <cell r="O1626">
            <v>4713</v>
          </cell>
        </row>
        <row r="1627">
          <cell r="A1627" t="str">
            <v xml:space="preserve">MTCGEN3 </v>
          </cell>
          <cell r="B1627">
            <v>3</v>
          </cell>
          <cell r="C1627">
            <v>47.886752136752136</v>
          </cell>
          <cell r="D1627">
            <v>47.886752136752136</v>
          </cell>
          <cell r="E1627">
            <v>17.386752136752136</v>
          </cell>
          <cell r="F1627">
            <v>11.898504273504274</v>
          </cell>
          <cell r="G1627">
            <v>36.617521367521363</v>
          </cell>
          <cell r="H1627">
            <v>125.1025641025641</v>
          </cell>
          <cell r="I1627">
            <v>200.16410256410256</v>
          </cell>
          <cell r="J1627">
            <v>200.16410256410256</v>
          </cell>
          <cell r="K1627">
            <v>73.235042735042725</v>
          </cell>
          <cell r="L1627">
            <v>0</v>
          </cell>
          <cell r="M1627">
            <v>17.386752136752136</v>
          </cell>
          <cell r="N1627">
            <v>40.261752136752136</v>
          </cell>
          <cell r="O1627">
            <v>820.99059829059843</v>
          </cell>
        </row>
        <row r="1628">
          <cell r="A1628" t="str">
            <v>MTCGEN4</v>
          </cell>
          <cell r="B1628">
            <v>4</v>
          </cell>
          <cell r="C1628">
            <v>47.886752136752136</v>
          </cell>
          <cell r="D1628">
            <v>47.886752136752136</v>
          </cell>
          <cell r="E1628">
            <v>17.386752136752136</v>
          </cell>
          <cell r="F1628">
            <v>11.898504273504274</v>
          </cell>
          <cell r="G1628">
            <v>36.617521367521363</v>
          </cell>
          <cell r="H1628">
            <v>125.1025641025641</v>
          </cell>
          <cell r="I1628">
            <v>200.16410256410256</v>
          </cell>
          <cell r="J1628">
            <v>200.16410256410256</v>
          </cell>
          <cell r="K1628">
            <v>73.235042735042725</v>
          </cell>
          <cell r="L1628">
            <v>32.344017094017097</v>
          </cell>
          <cell r="M1628">
            <v>17.386752136752136</v>
          </cell>
          <cell r="N1628">
            <v>40.261752136752136</v>
          </cell>
          <cell r="O1628">
            <v>854.33461538461552</v>
          </cell>
        </row>
        <row r="1629">
          <cell r="A1629" t="str">
            <v>SUSGEN1</v>
          </cell>
          <cell r="B1629">
            <v>1</v>
          </cell>
          <cell r="C1629">
            <v>713.07980639999994</v>
          </cell>
          <cell r="D1629">
            <v>644.07208319999995</v>
          </cell>
          <cell r="E1629">
            <v>713.07980639999994</v>
          </cell>
          <cell r="F1629">
            <v>690.07723199999998</v>
          </cell>
          <cell r="G1629">
            <v>447.2131392</v>
          </cell>
          <cell r="H1629">
            <v>690.07723199999998</v>
          </cell>
          <cell r="I1629">
            <v>713.07980639999994</v>
          </cell>
          <cell r="J1629">
            <v>713.07980639999994</v>
          </cell>
          <cell r="K1629">
            <v>690.07723199999998</v>
          </cell>
          <cell r="L1629">
            <v>713.07980639999994</v>
          </cell>
          <cell r="M1629">
            <v>690.07723199999998</v>
          </cell>
          <cell r="N1629">
            <v>713.07980639999994</v>
          </cell>
          <cell r="O1629">
            <v>8130.0729887999996</v>
          </cell>
        </row>
        <row r="1630">
          <cell r="A1630" t="str">
            <v>SUSGEN2</v>
          </cell>
          <cell r="B1630">
            <v>2</v>
          </cell>
          <cell r="C1630">
            <v>715.01227200000005</v>
          </cell>
          <cell r="D1630">
            <v>636.82653600000003</v>
          </cell>
          <cell r="E1630">
            <v>176.18169600000002</v>
          </cell>
          <cell r="F1630">
            <v>41.407200000000003</v>
          </cell>
          <cell r="G1630">
            <v>710.91129599999999</v>
          </cell>
          <cell r="H1630">
            <v>698.80449599999997</v>
          </cell>
          <cell r="I1630">
            <v>722.09797920000005</v>
          </cell>
          <cell r="J1630">
            <v>722.09797920000005</v>
          </cell>
          <cell r="K1630">
            <v>698.80449599999997</v>
          </cell>
          <cell r="L1630">
            <v>722.09797920000005</v>
          </cell>
          <cell r="M1630">
            <v>698.80449599999997</v>
          </cell>
          <cell r="N1630">
            <v>722.09797920000005</v>
          </cell>
          <cell r="O1630">
            <v>7265.1444047999985</v>
          </cell>
        </row>
        <row r="1631">
          <cell r="A1631" t="str">
            <v>DSLGEN1</v>
          </cell>
          <cell r="B1631">
            <v>1</v>
          </cell>
          <cell r="C1631">
            <v>0.1</v>
          </cell>
          <cell r="D1631">
            <v>0.1</v>
          </cell>
          <cell r="E1631">
            <v>0.1</v>
          </cell>
          <cell r="F1631">
            <v>0.1</v>
          </cell>
          <cell r="G1631">
            <v>0.2</v>
          </cell>
          <cell r="H1631">
            <v>0.2</v>
          </cell>
          <cell r="I1631">
            <v>0.1</v>
          </cell>
          <cell r="J1631">
            <v>0.1</v>
          </cell>
          <cell r="K1631">
            <v>0.1</v>
          </cell>
          <cell r="L1631">
            <v>0.1</v>
          </cell>
          <cell r="M1631">
            <v>0.1</v>
          </cell>
          <cell r="N1631">
            <v>0.1</v>
          </cell>
        </row>
        <row r="1632">
          <cell r="A1632" t="str">
            <v>WPPKGEN1</v>
          </cell>
          <cell r="B1632">
            <v>1</v>
          </cell>
          <cell r="C1632">
            <v>8.1999999999999993</v>
          </cell>
          <cell r="D1632">
            <v>7.4</v>
          </cell>
          <cell r="E1632">
            <v>7.3</v>
          </cell>
          <cell r="F1632">
            <v>8.3000000000000007</v>
          </cell>
          <cell r="G1632">
            <v>6.2</v>
          </cell>
          <cell r="H1632">
            <v>6.7</v>
          </cell>
          <cell r="I1632">
            <v>6.3</v>
          </cell>
          <cell r="J1632">
            <v>5.7</v>
          </cell>
          <cell r="K1632">
            <v>5.9</v>
          </cell>
          <cell r="L1632">
            <v>5.0999999999999996</v>
          </cell>
          <cell r="M1632">
            <v>4.7</v>
          </cell>
          <cell r="N1632">
            <v>6.6</v>
          </cell>
        </row>
        <row r="1633">
          <cell r="A1633" t="str">
            <v>HLTHYGEN1</v>
          </cell>
          <cell r="B1633">
            <v>1</v>
          </cell>
          <cell r="C1633">
            <v>53</v>
          </cell>
          <cell r="D1633">
            <v>52</v>
          </cell>
          <cell r="E1633">
            <v>70</v>
          </cell>
          <cell r="F1633">
            <v>67</v>
          </cell>
          <cell r="G1633">
            <v>65</v>
          </cell>
          <cell r="H1633">
            <v>48</v>
          </cell>
          <cell r="I1633">
            <v>36</v>
          </cell>
          <cell r="J1633">
            <v>28</v>
          </cell>
          <cell r="K1633">
            <v>25.3</v>
          </cell>
          <cell r="L1633">
            <v>31</v>
          </cell>
          <cell r="M1633">
            <v>45</v>
          </cell>
          <cell r="N1633">
            <v>54</v>
          </cell>
          <cell r="O1633">
            <v>575.29999999999995</v>
          </cell>
        </row>
        <row r="1634">
          <cell r="A1634" t="str">
            <v xml:space="preserve">CTGEN1 </v>
          </cell>
          <cell r="B1634">
            <v>1</v>
          </cell>
          <cell r="C1634">
            <v>0.5</v>
          </cell>
          <cell r="D1634">
            <v>0.9</v>
          </cell>
          <cell r="E1634">
            <v>0.1</v>
          </cell>
          <cell r="F1634">
            <v>0.2</v>
          </cell>
          <cell r="G1634">
            <v>0.5</v>
          </cell>
          <cell r="H1634">
            <v>0.5</v>
          </cell>
          <cell r="I1634">
            <v>5</v>
          </cell>
          <cell r="J1634">
            <v>1.6</v>
          </cell>
          <cell r="K1634">
            <v>2.4</v>
          </cell>
          <cell r="L1634">
            <v>0.2</v>
          </cell>
          <cell r="M1634">
            <v>0.2</v>
          </cell>
          <cell r="N1634">
            <v>0.2</v>
          </cell>
        </row>
        <row r="1635">
          <cell r="A1635" t="str">
            <v>BIONCST1</v>
          </cell>
          <cell r="B1635">
            <v>1</v>
          </cell>
          <cell r="C1635">
            <v>153.09</v>
          </cell>
          <cell r="D1635">
            <v>53.009</v>
          </cell>
          <cell r="E1635">
            <v>149.92500000000001</v>
          </cell>
          <cell r="F1635">
            <v>98.320999999999998</v>
          </cell>
          <cell r="G1635">
            <v>282.65800000000002</v>
          </cell>
          <cell r="H1635">
            <v>266.62400000000002</v>
          </cell>
          <cell r="I1635">
            <v>203.85499999999999</v>
          </cell>
          <cell r="J1635">
            <v>155.619</v>
          </cell>
          <cell r="K1635">
            <v>136.143</v>
          </cell>
          <cell r="L1635">
            <v>55.503999999999998</v>
          </cell>
          <cell r="M1635">
            <v>199.83600000000001</v>
          </cell>
          <cell r="N1635">
            <v>202.31399999999999</v>
          </cell>
        </row>
        <row r="1636">
          <cell r="A1636" t="str">
            <v>BIOFCST1</v>
          </cell>
          <cell r="B1636">
            <v>1</v>
          </cell>
          <cell r="C1636">
            <v>550.74800000000005</v>
          </cell>
          <cell r="D1636">
            <v>246.13</v>
          </cell>
          <cell r="E1636">
            <v>494.911</v>
          </cell>
          <cell r="F1636">
            <v>397.27300000000002</v>
          </cell>
          <cell r="G1636">
            <v>835.61599999999999</v>
          </cell>
          <cell r="H1636">
            <v>629.65300000000002</v>
          </cell>
          <cell r="I1636">
            <v>501.13099999999997</v>
          </cell>
          <cell r="J1636">
            <v>505.762</v>
          </cell>
          <cell r="K1636">
            <v>549.87800000000004</v>
          </cell>
          <cell r="L1636">
            <v>377.72399999999999</v>
          </cell>
          <cell r="M1636">
            <v>580.40899999999999</v>
          </cell>
          <cell r="N1636">
            <v>662.97199999999998</v>
          </cell>
        </row>
        <row r="1637">
          <cell r="A1637" t="str">
            <v xml:space="preserve">BIONCST2 </v>
          </cell>
          <cell r="B1637">
            <v>2</v>
          </cell>
          <cell r="C1637">
            <v>161.78399999999999</v>
          </cell>
          <cell r="D1637">
            <v>53.914000000000001</v>
          </cell>
          <cell r="E1637">
            <v>165.55199999999999</v>
          </cell>
          <cell r="F1637">
            <v>84.341999999999999</v>
          </cell>
          <cell r="G1637">
            <v>314.327</v>
          </cell>
          <cell r="H1637">
            <v>296.887</v>
          </cell>
          <cell r="I1637">
            <v>225.25700000000001</v>
          </cell>
          <cell r="J1637">
            <v>174.00299999999999</v>
          </cell>
          <cell r="K1637">
            <v>50.9</v>
          </cell>
          <cell r="L1637">
            <v>59.241999999999997</v>
          </cell>
          <cell r="M1637">
            <v>262.74700000000001</v>
          </cell>
          <cell r="N1637">
            <v>180.56299999999999</v>
          </cell>
        </row>
        <row r="1638">
          <cell r="A1638" t="str">
            <v>BIOFCST2</v>
          </cell>
          <cell r="B1638">
            <v>2</v>
          </cell>
          <cell r="C1638">
            <v>588.779</v>
          </cell>
          <cell r="D1638">
            <v>264.375</v>
          </cell>
          <cell r="E1638">
            <v>546.54700000000003</v>
          </cell>
          <cell r="F1638">
            <v>444.017</v>
          </cell>
          <cell r="G1638">
            <v>966.28200000000004</v>
          </cell>
          <cell r="H1638">
            <v>739.64599999999996</v>
          </cell>
          <cell r="I1638">
            <v>577.18100000000004</v>
          </cell>
          <cell r="J1638">
            <v>573.798</v>
          </cell>
          <cell r="K1638">
            <v>203.86600000000001</v>
          </cell>
          <cell r="L1638">
            <v>74.762</v>
          </cell>
          <cell r="M1638">
            <v>823.22</v>
          </cell>
          <cell r="N1638">
            <v>667.29</v>
          </cell>
        </row>
        <row r="1639">
          <cell r="A1639" t="str">
            <v>BIONCST3</v>
          </cell>
          <cell r="B1639">
            <v>3</v>
          </cell>
          <cell r="C1639">
            <v>208.13499999999999</v>
          </cell>
          <cell r="D1639">
            <v>66.488</v>
          </cell>
          <cell r="E1639">
            <v>202.52</v>
          </cell>
          <cell r="F1639">
            <v>99.271000000000001</v>
          </cell>
          <cell r="G1639">
            <v>667.02300000000002</v>
          </cell>
          <cell r="H1639">
            <v>681.66499999999996</v>
          </cell>
          <cell r="I1639">
            <v>517.72500000000002</v>
          </cell>
          <cell r="J1639">
            <v>365.52199999999999</v>
          </cell>
          <cell r="K1639">
            <v>305.36200000000002</v>
          </cell>
          <cell r="L1639">
            <v>58.396000000000001</v>
          </cell>
          <cell r="M1639">
            <v>364.827</v>
          </cell>
          <cell r="N1639">
            <v>268.53699999999998</v>
          </cell>
        </row>
        <row r="1640">
          <cell r="A1640" t="str">
            <v>BIOFCST3</v>
          </cell>
          <cell r="B1640">
            <v>3</v>
          </cell>
          <cell r="C1640">
            <v>755.31500000000005</v>
          </cell>
          <cell r="D1640">
            <v>338.149</v>
          </cell>
          <cell r="E1640">
            <v>681.56600000000003</v>
          </cell>
          <cell r="F1640">
            <v>536.41099999999994</v>
          </cell>
          <cell r="G1640">
            <v>2039.2170000000001</v>
          </cell>
          <cell r="H1640">
            <v>1626.8969999999999</v>
          </cell>
          <cell r="I1640">
            <v>1288.2470000000001</v>
          </cell>
          <cell r="J1640">
            <v>1203.2339999999999</v>
          </cell>
          <cell r="K1640">
            <v>1308.585</v>
          </cell>
          <cell r="L1640">
            <v>422.82</v>
          </cell>
          <cell r="M1640">
            <v>1066.1949999999999</v>
          </cell>
          <cell r="N1640">
            <v>907.61099999999999</v>
          </cell>
        </row>
        <row r="1641">
          <cell r="A1641" t="str">
            <v xml:space="preserve">MTONCST1  </v>
          </cell>
          <cell r="B1641">
            <v>1</v>
          </cell>
          <cell r="C1641">
            <v>83.688999999999993</v>
          </cell>
          <cell r="D1641">
            <v>26.827000000000002</v>
          </cell>
          <cell r="E1641">
            <v>103.621</v>
          </cell>
          <cell r="F1641">
            <v>104.60899999999999</v>
          </cell>
          <cell r="G1641">
            <v>372.80200000000002</v>
          </cell>
          <cell r="H1641">
            <v>162.214</v>
          </cell>
          <cell r="I1641">
            <v>124.376</v>
          </cell>
          <cell r="J1641">
            <v>61.759</v>
          </cell>
          <cell r="K1641">
            <v>36.634999999999998</v>
          </cell>
          <cell r="L1641">
            <v>23.033999999999999</v>
          </cell>
          <cell r="M1641">
            <v>252.85300000000001</v>
          </cell>
          <cell r="N1641">
            <v>188.95099999999999</v>
          </cell>
        </row>
        <row r="1642">
          <cell r="A1642" t="str">
            <v>MTOFCST1</v>
          </cell>
          <cell r="B1642">
            <v>1</v>
          </cell>
          <cell r="C1642">
            <v>522.58799999999997</v>
          </cell>
          <cell r="D1642">
            <v>135.85300000000001</v>
          </cell>
          <cell r="E1642">
            <v>498.28899999999999</v>
          </cell>
          <cell r="F1642">
            <v>548.83600000000001</v>
          </cell>
          <cell r="G1642">
            <v>940.55899999999997</v>
          </cell>
          <cell r="H1642">
            <v>646.93499999999995</v>
          </cell>
          <cell r="I1642">
            <v>696.14200000000005</v>
          </cell>
          <cell r="J1642">
            <v>389.23500000000001</v>
          </cell>
          <cell r="K1642">
            <v>175.53299999999999</v>
          </cell>
          <cell r="L1642">
            <v>306.35000000000002</v>
          </cell>
          <cell r="M1642">
            <v>685.32500000000005</v>
          </cell>
          <cell r="N1642">
            <v>443.36900000000003</v>
          </cell>
        </row>
        <row r="1643">
          <cell r="A1643" t="str">
            <v>MTONCST2</v>
          </cell>
          <cell r="B1643">
            <v>2</v>
          </cell>
          <cell r="C1643">
            <v>75.382000000000005</v>
          </cell>
          <cell r="D1643">
            <v>23.716000000000001</v>
          </cell>
          <cell r="E1643">
            <v>72.662000000000006</v>
          </cell>
          <cell r="F1643">
            <v>87.307000000000002</v>
          </cell>
          <cell r="G1643">
            <v>310.13200000000001</v>
          </cell>
          <cell r="H1643">
            <v>145.62799999999999</v>
          </cell>
          <cell r="I1643">
            <v>109.965</v>
          </cell>
          <cell r="J1643">
            <v>64.816000000000003</v>
          </cell>
          <cell r="K1643">
            <v>85.143000000000001</v>
          </cell>
          <cell r="L1643">
            <v>19.103000000000002</v>
          </cell>
          <cell r="M1643">
            <v>215.53899999999999</v>
          </cell>
          <cell r="N1643">
            <v>158.721</v>
          </cell>
        </row>
        <row r="1644">
          <cell r="A1644" t="str">
            <v>MTOFCST2</v>
          </cell>
          <cell r="B1644">
            <v>2</v>
          </cell>
          <cell r="C1644">
            <v>476.685</v>
          </cell>
          <cell r="D1644">
            <v>121.797</v>
          </cell>
          <cell r="E1644">
            <v>444.08</v>
          </cell>
          <cell r="F1644">
            <v>499.44499999999999</v>
          </cell>
          <cell r="G1644">
            <v>881.57600000000002</v>
          </cell>
          <cell r="H1644">
            <v>600.43899999999996</v>
          </cell>
          <cell r="I1644">
            <v>649.22299999999996</v>
          </cell>
          <cell r="J1644">
            <v>385.78699999999998</v>
          </cell>
          <cell r="K1644">
            <v>485.11099999999999</v>
          </cell>
          <cell r="L1644">
            <v>326.17099999999999</v>
          </cell>
          <cell r="M1644">
            <v>637.13499999999999</v>
          </cell>
          <cell r="N1644">
            <v>402.29500000000002</v>
          </cell>
        </row>
        <row r="1645">
          <cell r="A1645" t="str">
            <v>SBYONCST1</v>
          </cell>
          <cell r="B1645">
            <v>1</v>
          </cell>
          <cell r="C1645">
            <v>13.406000000000001</v>
          </cell>
          <cell r="D1645">
            <v>1.895</v>
          </cell>
          <cell r="E1645">
            <v>6.0880000000000001</v>
          </cell>
          <cell r="F1645">
            <v>4.9260000000000002</v>
          </cell>
          <cell r="G1645">
            <v>0</v>
          </cell>
          <cell r="H1645">
            <v>39.655999999999999</v>
          </cell>
          <cell r="I1645">
            <v>28.984999999999999</v>
          </cell>
          <cell r="J1645">
            <v>24.725999999999999</v>
          </cell>
          <cell r="K1645">
            <v>0</v>
          </cell>
          <cell r="L1645">
            <v>2.71</v>
          </cell>
          <cell r="M1645">
            <v>17.094000000000001</v>
          </cell>
          <cell r="N1645">
            <v>10.448</v>
          </cell>
        </row>
        <row r="1646">
          <cell r="A1646" t="str">
            <v>SBYOFCST1</v>
          </cell>
          <cell r="B1646">
            <v>1</v>
          </cell>
          <cell r="C1646">
            <v>62.262999999999998</v>
          </cell>
          <cell r="D1646">
            <v>17.817</v>
          </cell>
          <cell r="E1646">
            <v>61.192999999999998</v>
          </cell>
          <cell r="F1646">
            <v>89.213999999999999</v>
          </cell>
          <cell r="G1646">
            <v>0</v>
          </cell>
          <cell r="H1646">
            <v>134.761</v>
          </cell>
          <cell r="I1646">
            <v>97.164000000000001</v>
          </cell>
          <cell r="J1646">
            <v>90.206000000000003</v>
          </cell>
          <cell r="K1646">
            <v>0</v>
          </cell>
          <cell r="L1646">
            <v>27.417999999999999</v>
          </cell>
          <cell r="M1646">
            <v>144.95099999999999</v>
          </cell>
          <cell r="N1646">
            <v>111.642</v>
          </cell>
        </row>
        <row r="1647">
          <cell r="A1647" t="str">
            <v xml:space="preserve">SBYONCST3 </v>
          </cell>
          <cell r="B1647">
            <v>3</v>
          </cell>
          <cell r="C1647">
            <v>108.253</v>
          </cell>
          <cell r="D1647">
            <v>57.930999999999997</v>
          </cell>
          <cell r="E1647">
            <v>148.72300000000001</v>
          </cell>
          <cell r="F1647">
            <v>148.274</v>
          </cell>
          <cell r="G1647">
            <v>146.255</v>
          </cell>
          <cell r="H1647">
            <v>79.897000000000006</v>
          </cell>
          <cell r="I1647">
            <v>63.649000000000001</v>
          </cell>
          <cell r="J1647">
            <v>47.348999999999997</v>
          </cell>
          <cell r="K1647">
            <v>50.23</v>
          </cell>
          <cell r="L1647">
            <v>28.126000000000001</v>
          </cell>
          <cell r="M1647">
            <v>170.34399999999999</v>
          </cell>
          <cell r="N1647">
            <v>165.345</v>
          </cell>
        </row>
        <row r="1648">
          <cell r="A1648" t="str">
            <v>SBYOFCST3</v>
          </cell>
          <cell r="B1648">
            <v>3</v>
          </cell>
          <cell r="C1648">
            <v>296.78800000000001</v>
          </cell>
          <cell r="D1648">
            <v>163.99199999999999</v>
          </cell>
          <cell r="E1648">
            <v>279.101</v>
          </cell>
          <cell r="F1648">
            <v>307.98200000000003</v>
          </cell>
          <cell r="G1648">
            <v>222.745</v>
          </cell>
          <cell r="H1648">
            <v>147.46700000000001</v>
          </cell>
          <cell r="I1648">
            <v>124.14100000000001</v>
          </cell>
          <cell r="J1648">
            <v>128.43299999999999</v>
          </cell>
          <cell r="K1648">
            <v>131.67400000000001</v>
          </cell>
          <cell r="L1648">
            <v>195.81399999999999</v>
          </cell>
          <cell r="M1648">
            <v>297.702</v>
          </cell>
          <cell r="N1648">
            <v>318.37400000000002</v>
          </cell>
        </row>
        <row r="1649">
          <cell r="A1649" t="str">
            <v>SBYONCST4</v>
          </cell>
          <cell r="B1649">
            <v>4</v>
          </cell>
          <cell r="C1649">
            <v>81.733000000000004</v>
          </cell>
          <cell r="D1649">
            <v>34.872999999999998</v>
          </cell>
          <cell r="E1649">
            <v>97.867000000000004</v>
          </cell>
          <cell r="F1649">
            <v>58.606000000000002</v>
          </cell>
          <cell r="G1649">
            <v>138.375</v>
          </cell>
          <cell r="H1649">
            <v>136.84100000000001</v>
          </cell>
          <cell r="I1649">
            <v>106.961</v>
          </cell>
          <cell r="J1649">
            <v>78.445999999999998</v>
          </cell>
          <cell r="K1649">
            <v>76.171999999999997</v>
          </cell>
          <cell r="L1649">
            <v>18.786999999999999</v>
          </cell>
          <cell r="M1649">
            <v>149.732</v>
          </cell>
          <cell r="N1649">
            <v>123.432</v>
          </cell>
        </row>
        <row r="1650">
          <cell r="A1650" t="str">
            <v>SBYOFCST4</v>
          </cell>
          <cell r="B1650">
            <v>4</v>
          </cell>
          <cell r="C1650">
            <v>264.37400000000002</v>
          </cell>
          <cell r="D1650">
            <v>132.38900000000001</v>
          </cell>
          <cell r="E1650">
            <v>248.36199999999999</v>
          </cell>
          <cell r="F1650">
            <v>214.79499999999999</v>
          </cell>
          <cell r="G1650">
            <v>250.619</v>
          </cell>
          <cell r="H1650">
            <v>297.44900000000001</v>
          </cell>
          <cell r="I1650">
            <v>240.66399999999999</v>
          </cell>
          <cell r="J1650">
            <v>238.43700000000001</v>
          </cell>
          <cell r="K1650">
            <v>255.29599999999999</v>
          </cell>
          <cell r="L1650">
            <v>184.357</v>
          </cell>
          <cell r="M1650">
            <v>326.04599999999999</v>
          </cell>
          <cell r="N1650">
            <v>305.197</v>
          </cell>
        </row>
        <row r="1651">
          <cell r="A1651" t="str">
            <v>HLTONCST1</v>
          </cell>
          <cell r="B1651">
            <v>1</v>
          </cell>
          <cell r="C1651">
            <v>0</v>
          </cell>
          <cell r="D1651">
            <v>0</v>
          </cell>
          <cell r="E1651">
            <v>0</v>
          </cell>
          <cell r="F1651">
            <v>0</v>
          </cell>
          <cell r="G1651">
            <v>0</v>
          </cell>
          <cell r="H1651">
            <v>0</v>
          </cell>
          <cell r="I1651">
            <v>0</v>
          </cell>
          <cell r="J1651">
            <v>0</v>
          </cell>
          <cell r="K1651">
            <v>0</v>
          </cell>
          <cell r="L1651">
            <v>0</v>
          </cell>
          <cell r="M1651">
            <v>0</v>
          </cell>
          <cell r="N1651">
            <v>0</v>
          </cell>
        </row>
        <row r="1652">
          <cell r="A1652" t="str">
            <v>HLTOFCST1</v>
          </cell>
          <cell r="B1652">
            <v>1</v>
          </cell>
          <cell r="C1652">
            <v>0</v>
          </cell>
          <cell r="D1652">
            <v>0</v>
          </cell>
          <cell r="E1652">
            <v>0</v>
          </cell>
          <cell r="F1652">
            <v>0</v>
          </cell>
          <cell r="G1652">
            <v>0</v>
          </cell>
          <cell r="H1652">
            <v>0</v>
          </cell>
          <cell r="I1652">
            <v>0</v>
          </cell>
          <cell r="J1652">
            <v>0</v>
          </cell>
          <cell r="K1652">
            <v>0</v>
          </cell>
          <cell r="L1652">
            <v>0</v>
          </cell>
          <cell r="M1652">
            <v>0</v>
          </cell>
          <cell r="N1652">
            <v>0</v>
          </cell>
        </row>
        <row r="1653">
          <cell r="A1653" t="str">
            <v xml:space="preserve">MNONCST1 </v>
          </cell>
          <cell r="B1653">
            <v>1</v>
          </cell>
          <cell r="C1653">
            <v>160.459</v>
          </cell>
          <cell r="D1653">
            <v>59.615000000000002</v>
          </cell>
          <cell r="E1653">
            <v>130.798</v>
          </cell>
          <cell r="F1653">
            <v>30.204000000000001</v>
          </cell>
          <cell r="G1653">
            <v>0</v>
          </cell>
          <cell r="H1653">
            <v>388.07499999999999</v>
          </cell>
          <cell r="I1653">
            <v>350.05399999999997</v>
          </cell>
          <cell r="J1653">
            <v>273.846</v>
          </cell>
          <cell r="K1653">
            <v>217.88499999999999</v>
          </cell>
          <cell r="L1653">
            <v>65.650999999999996</v>
          </cell>
          <cell r="M1653">
            <v>224.399</v>
          </cell>
          <cell r="N1653">
            <v>184.69300000000001</v>
          </cell>
        </row>
        <row r="1654">
          <cell r="A1654" t="str">
            <v xml:space="preserve">MNOFCST1 </v>
          </cell>
          <cell r="B1654">
            <v>1</v>
          </cell>
          <cell r="C1654">
            <v>629.57100000000003</v>
          </cell>
          <cell r="D1654">
            <v>249.65299999999999</v>
          </cell>
          <cell r="E1654">
            <v>568.16899999999998</v>
          </cell>
          <cell r="F1654">
            <v>298.50900000000001</v>
          </cell>
          <cell r="G1654">
            <v>0</v>
          </cell>
          <cell r="H1654">
            <v>1029.4480000000001</v>
          </cell>
          <cell r="I1654">
            <v>932.69200000000001</v>
          </cell>
          <cell r="J1654">
            <v>927.37400000000002</v>
          </cell>
          <cell r="K1654">
            <v>1007.883</v>
          </cell>
          <cell r="L1654">
            <v>386.65100000000001</v>
          </cell>
          <cell r="M1654">
            <v>865.97299999999996</v>
          </cell>
          <cell r="N1654">
            <v>848.07100000000003</v>
          </cell>
        </row>
        <row r="1655">
          <cell r="A1655" t="str">
            <v xml:space="preserve">MNONCST2 </v>
          </cell>
          <cell r="B1655">
            <v>2</v>
          </cell>
          <cell r="C1655">
            <v>193.94300000000001</v>
          </cell>
          <cell r="D1655">
            <v>60.408000000000001</v>
          </cell>
          <cell r="E1655">
            <v>129.19200000000001</v>
          </cell>
          <cell r="F1655">
            <v>87.161000000000001</v>
          </cell>
          <cell r="G1655">
            <v>401.47300000000001</v>
          </cell>
          <cell r="H1655">
            <v>392.577</v>
          </cell>
          <cell r="I1655">
            <v>307.964</v>
          </cell>
          <cell r="J1655">
            <v>235.863</v>
          </cell>
          <cell r="K1655">
            <v>205.411</v>
          </cell>
          <cell r="L1655">
            <v>67.793999999999997</v>
          </cell>
          <cell r="M1655">
            <v>392.15800000000002</v>
          </cell>
          <cell r="N1655">
            <v>244.256</v>
          </cell>
        </row>
        <row r="1656">
          <cell r="A1656" t="str">
            <v xml:space="preserve">MNOFCST2 </v>
          </cell>
          <cell r="B1656">
            <v>2</v>
          </cell>
          <cell r="C1656">
            <v>719.66099999999994</v>
          </cell>
          <cell r="D1656">
            <v>317.18599999999998</v>
          </cell>
          <cell r="E1656">
            <v>476.33600000000001</v>
          </cell>
          <cell r="F1656">
            <v>672.59699999999998</v>
          </cell>
          <cell r="G1656">
            <v>1204.317</v>
          </cell>
          <cell r="H1656">
            <v>936.08299999999997</v>
          </cell>
          <cell r="I1656">
            <v>757.83699999999999</v>
          </cell>
          <cell r="J1656">
            <v>765.94299999999998</v>
          </cell>
          <cell r="K1656">
            <v>828.48800000000006</v>
          </cell>
          <cell r="L1656">
            <v>357.36599999999999</v>
          </cell>
          <cell r="M1656">
            <v>1090.8920000000001</v>
          </cell>
          <cell r="N1656">
            <v>873.66899999999998</v>
          </cell>
        </row>
        <row r="1657">
          <cell r="A1657" t="str">
            <v>PRCHRATE1</v>
          </cell>
          <cell r="B1657">
            <v>1</v>
          </cell>
          <cell r="C1657">
            <v>0</v>
          </cell>
          <cell r="D1657">
            <v>0</v>
          </cell>
          <cell r="E1657">
            <v>21.957000000000001</v>
          </cell>
          <cell r="F1657">
            <v>20.501000000000001</v>
          </cell>
          <cell r="G1657">
            <v>15.487</v>
          </cell>
          <cell r="H1657">
            <v>14.638999999999999</v>
          </cell>
          <cell r="I1657">
            <v>0</v>
          </cell>
          <cell r="J1657">
            <v>0</v>
          </cell>
          <cell r="K1657">
            <v>14.564</v>
          </cell>
          <cell r="L1657">
            <v>28.56</v>
          </cell>
          <cell r="M1657">
            <v>16.928999999999998</v>
          </cell>
          <cell r="N1657">
            <v>32.899000000000001</v>
          </cell>
        </row>
        <row r="1658">
          <cell r="A1658" t="str">
            <v>SALERATE1</v>
          </cell>
          <cell r="B1658">
            <v>1</v>
          </cell>
          <cell r="C1658">
            <v>22.797999999999998</v>
          </cell>
          <cell r="D1658">
            <v>24.367000000000001</v>
          </cell>
          <cell r="E1658">
            <v>21.224</v>
          </cell>
          <cell r="F1658">
            <v>19.823</v>
          </cell>
          <cell r="G1658">
            <v>18.356999999999999</v>
          </cell>
          <cell r="H1658">
            <v>20.149000000000001</v>
          </cell>
          <cell r="I1658">
            <v>25.597999999999999</v>
          </cell>
          <cell r="J1658">
            <v>24.212</v>
          </cell>
          <cell r="K1658">
            <v>21.83</v>
          </cell>
          <cell r="L1658">
            <v>21.782</v>
          </cell>
          <cell r="M1658">
            <v>18.343</v>
          </cell>
          <cell r="N1658">
            <v>20.856000000000002</v>
          </cell>
        </row>
        <row r="1659">
          <cell r="A1659" t="str">
            <v>SET CURSOR ON B2283 TO IMPORT</v>
          </cell>
        </row>
        <row r="1660">
          <cell r="B1660" t="str">
            <v>COAL CONSUMPTION PROVIDED BY IAIN RODDICK; #2 OIL CONSUMPTION PROVIDED BY DICK JENSEN.  #6 OIL AND GAS BY JOHN BAILEYS.</v>
          </cell>
        </row>
        <row r="1661">
          <cell r="A1661" t="str">
            <v>SUNBURY BIT</v>
          </cell>
          <cell r="B1661" t="str">
            <v>M-Tons</v>
          </cell>
          <cell r="C1661" t="str">
            <v>M-$</v>
          </cell>
          <cell r="D1661" t="str">
            <v>M-Tons</v>
          </cell>
          <cell r="E1661" t="str">
            <v>M-$</v>
          </cell>
          <cell r="F1661" t="str">
            <v>M-Tons</v>
          </cell>
          <cell r="G1661" t="str">
            <v>M-$</v>
          </cell>
          <cell r="H1661" t="str">
            <v>M-Tons</v>
          </cell>
          <cell r="I1661" t="str">
            <v>M-$</v>
          </cell>
        </row>
        <row r="1662">
          <cell r="B1662">
            <v>0</v>
          </cell>
          <cell r="C1662">
            <v>0</v>
          </cell>
          <cell r="D1662">
            <v>0</v>
          </cell>
          <cell r="E1662">
            <v>0</v>
          </cell>
          <cell r="F1662">
            <v>0</v>
          </cell>
          <cell r="G1662">
            <v>0</v>
          </cell>
          <cell r="H1662">
            <v>0</v>
          </cell>
          <cell r="I1662">
            <v>0</v>
          </cell>
          <cell r="J1662">
            <v>0</v>
          </cell>
          <cell r="K1662">
            <v>0</v>
          </cell>
        </row>
        <row r="1663">
          <cell r="B1663">
            <v>0</v>
          </cell>
          <cell r="C1663">
            <v>0</v>
          </cell>
          <cell r="D1663">
            <v>0</v>
          </cell>
          <cell r="E1663">
            <v>0</v>
          </cell>
          <cell r="F1663">
            <v>0</v>
          </cell>
          <cell r="G1663">
            <v>0</v>
          </cell>
          <cell r="H1663">
            <v>0</v>
          </cell>
          <cell r="I1663">
            <v>0</v>
          </cell>
          <cell r="J1663">
            <v>0</v>
          </cell>
          <cell r="K1663">
            <v>0</v>
          </cell>
        </row>
        <row r="1664">
          <cell r="B1664">
            <v>0</v>
          </cell>
          <cell r="C1664">
            <v>0</v>
          </cell>
          <cell r="D1664">
            <v>0</v>
          </cell>
          <cell r="E1664">
            <v>0</v>
          </cell>
          <cell r="F1664">
            <v>0</v>
          </cell>
          <cell r="G1664">
            <v>0</v>
          </cell>
          <cell r="H1664">
            <v>0</v>
          </cell>
          <cell r="I1664">
            <v>0</v>
          </cell>
          <cell r="J1664">
            <v>0</v>
          </cell>
          <cell r="K1664">
            <v>0</v>
          </cell>
        </row>
        <row r="1665">
          <cell r="B1665">
            <v>0</v>
          </cell>
          <cell r="C1665">
            <v>0</v>
          </cell>
          <cell r="J1665">
            <v>0</v>
          </cell>
          <cell r="K1665">
            <v>0</v>
          </cell>
        </row>
        <row r="1666">
          <cell r="A1666" t="str">
            <v>SUNBURY PREP</v>
          </cell>
        </row>
        <row r="1667">
          <cell r="B1667">
            <v>0</v>
          </cell>
          <cell r="C1667">
            <v>0</v>
          </cell>
          <cell r="D1667">
            <v>0</v>
          </cell>
          <cell r="E1667">
            <v>0</v>
          </cell>
          <cell r="F1667">
            <v>0</v>
          </cell>
          <cell r="G1667">
            <v>0</v>
          </cell>
          <cell r="H1667">
            <v>0</v>
          </cell>
          <cell r="I1667">
            <v>0</v>
          </cell>
          <cell r="J1667">
            <v>0</v>
          </cell>
          <cell r="K1667">
            <v>0</v>
          </cell>
        </row>
        <row r="1668">
          <cell r="B1668">
            <v>0</v>
          </cell>
          <cell r="C1668">
            <v>0</v>
          </cell>
          <cell r="D1668">
            <v>0</v>
          </cell>
          <cell r="E1668">
            <v>0</v>
          </cell>
          <cell r="F1668">
            <v>0</v>
          </cell>
          <cell r="G1668">
            <v>0</v>
          </cell>
          <cell r="H1668">
            <v>0</v>
          </cell>
          <cell r="I1668">
            <v>0</v>
          </cell>
          <cell r="J1668">
            <v>0</v>
          </cell>
          <cell r="K1668">
            <v>0</v>
          </cell>
        </row>
        <row r="1669">
          <cell r="B1669">
            <v>0</v>
          </cell>
          <cell r="C1669">
            <v>0</v>
          </cell>
          <cell r="D1669">
            <v>0</v>
          </cell>
          <cell r="E1669">
            <v>0</v>
          </cell>
          <cell r="F1669">
            <v>0</v>
          </cell>
          <cell r="G1669">
            <v>0</v>
          </cell>
          <cell r="H1669">
            <v>0</v>
          </cell>
          <cell r="I1669">
            <v>0</v>
          </cell>
          <cell r="J1669">
            <v>0</v>
          </cell>
          <cell r="K1669">
            <v>0</v>
          </cell>
        </row>
        <row r="1670">
          <cell r="B1670">
            <v>0</v>
          </cell>
          <cell r="C1670">
            <v>0</v>
          </cell>
          <cell r="J1670">
            <v>0</v>
          </cell>
          <cell r="K1670">
            <v>0</v>
          </cell>
        </row>
        <row r="1671">
          <cell r="A1671" t="str">
            <v>SUNBURY SILT</v>
          </cell>
        </row>
        <row r="1672">
          <cell r="B1672">
            <v>0</v>
          </cell>
          <cell r="C1672">
            <v>0</v>
          </cell>
          <cell r="D1672">
            <v>0</v>
          </cell>
          <cell r="E1672">
            <v>0</v>
          </cell>
          <cell r="F1672">
            <v>0</v>
          </cell>
          <cell r="G1672">
            <v>0</v>
          </cell>
          <cell r="H1672">
            <v>0</v>
          </cell>
          <cell r="I1672">
            <v>0</v>
          </cell>
          <cell r="J1672">
            <v>0</v>
          </cell>
          <cell r="K1672">
            <v>0</v>
          </cell>
        </row>
        <row r="1673">
          <cell r="B1673">
            <v>0</v>
          </cell>
          <cell r="C1673">
            <v>0</v>
          </cell>
          <cell r="D1673">
            <v>0</v>
          </cell>
          <cell r="E1673">
            <v>0</v>
          </cell>
          <cell r="F1673">
            <v>0</v>
          </cell>
          <cell r="G1673">
            <v>0</v>
          </cell>
          <cell r="H1673">
            <v>0</v>
          </cell>
          <cell r="I1673">
            <v>0</v>
          </cell>
          <cell r="J1673">
            <v>0</v>
          </cell>
          <cell r="K1673">
            <v>0</v>
          </cell>
        </row>
        <row r="1674">
          <cell r="B1674">
            <v>0</v>
          </cell>
          <cell r="C1674">
            <v>0</v>
          </cell>
          <cell r="D1674">
            <v>0</v>
          </cell>
          <cell r="E1674">
            <v>0</v>
          </cell>
          <cell r="F1674">
            <v>0</v>
          </cell>
          <cell r="G1674">
            <v>0</v>
          </cell>
          <cell r="H1674">
            <v>0</v>
          </cell>
          <cell r="I1674">
            <v>0</v>
          </cell>
          <cell r="J1674">
            <v>0</v>
          </cell>
          <cell r="K1674">
            <v>0</v>
          </cell>
        </row>
        <row r="1675">
          <cell r="B1675">
            <v>0</v>
          </cell>
          <cell r="C1675">
            <v>0</v>
          </cell>
          <cell r="J1675">
            <v>0</v>
          </cell>
          <cell r="K1675">
            <v>0</v>
          </cell>
        </row>
        <row r="1676">
          <cell r="A1676" t="str">
            <v>SUNBURY COKE</v>
          </cell>
        </row>
        <row r="1677">
          <cell r="B1677">
            <v>0</v>
          </cell>
          <cell r="C1677">
            <v>0</v>
          </cell>
          <cell r="D1677">
            <v>0</v>
          </cell>
          <cell r="E1677">
            <v>0</v>
          </cell>
          <cell r="F1677">
            <v>0</v>
          </cell>
          <cell r="G1677">
            <v>0</v>
          </cell>
          <cell r="H1677">
            <v>0</v>
          </cell>
          <cell r="I1677">
            <v>0</v>
          </cell>
          <cell r="J1677">
            <v>0</v>
          </cell>
          <cell r="K1677">
            <v>0</v>
          </cell>
        </row>
        <row r="1678">
          <cell r="B1678">
            <v>0</v>
          </cell>
          <cell r="C1678">
            <v>0</v>
          </cell>
          <cell r="D1678">
            <v>0</v>
          </cell>
          <cell r="E1678">
            <v>0</v>
          </cell>
          <cell r="F1678">
            <v>0</v>
          </cell>
          <cell r="G1678">
            <v>0</v>
          </cell>
          <cell r="H1678">
            <v>0</v>
          </cell>
          <cell r="I1678">
            <v>0</v>
          </cell>
          <cell r="J1678">
            <v>0</v>
          </cell>
          <cell r="K1678">
            <v>0</v>
          </cell>
        </row>
        <row r="1679">
          <cell r="B1679">
            <v>0</v>
          </cell>
          <cell r="C1679">
            <v>0</v>
          </cell>
          <cell r="D1679">
            <v>0</v>
          </cell>
          <cell r="E1679">
            <v>0</v>
          </cell>
          <cell r="F1679">
            <v>0</v>
          </cell>
          <cell r="G1679">
            <v>0</v>
          </cell>
          <cell r="H1679">
            <v>0</v>
          </cell>
          <cell r="I1679">
            <v>0</v>
          </cell>
          <cell r="J1679">
            <v>0</v>
          </cell>
          <cell r="K1679">
            <v>0</v>
          </cell>
        </row>
        <row r="1680">
          <cell r="B1680">
            <v>0</v>
          </cell>
          <cell r="C1680">
            <v>0</v>
          </cell>
          <cell r="J1680">
            <v>0</v>
          </cell>
          <cell r="K1680">
            <v>0</v>
          </cell>
        </row>
        <row r="1681">
          <cell r="A1681" t="str">
            <v>MARTINS CREEK BIT</v>
          </cell>
        </row>
        <row r="1682">
          <cell r="B1682">
            <v>54.56</v>
          </cell>
          <cell r="C1682">
            <v>1825.0320000000002</v>
          </cell>
          <cell r="D1682">
            <v>51.48</v>
          </cell>
          <cell r="E1682">
            <v>1722.0060000000001</v>
          </cell>
          <cell r="F1682">
            <v>40.92</v>
          </cell>
          <cell r="G1682">
            <v>1368.7739999999999</v>
          </cell>
          <cell r="H1682">
            <v>43.12</v>
          </cell>
          <cell r="I1682">
            <v>1442.3639999999998</v>
          </cell>
          <cell r="J1682">
            <v>190.07999999999998</v>
          </cell>
          <cell r="K1682">
            <v>6358.1759999999995</v>
          </cell>
        </row>
        <row r="1683">
          <cell r="B1683">
            <v>27.103999999999999</v>
          </cell>
          <cell r="C1683">
            <v>906.62879999999961</v>
          </cell>
          <cell r="D1683">
            <v>38.808</v>
          </cell>
          <cell r="E1683">
            <v>1298.1275999999998</v>
          </cell>
          <cell r="F1683">
            <v>40.171999999999997</v>
          </cell>
          <cell r="G1683">
            <v>1343.7534000000001</v>
          </cell>
          <cell r="H1683">
            <v>43.427999999999997</v>
          </cell>
          <cell r="I1683">
            <v>1452.6666</v>
          </cell>
          <cell r="J1683">
            <v>149.512</v>
          </cell>
          <cell r="K1683">
            <v>5001.1763999999994</v>
          </cell>
        </row>
        <row r="1684">
          <cell r="B1684">
            <v>12.32</v>
          </cell>
          <cell r="C1684">
            <v>412.10399999999998</v>
          </cell>
          <cell r="D1684">
            <v>59.003999999999998</v>
          </cell>
          <cell r="E1684">
            <v>1973.6837999999996</v>
          </cell>
          <cell r="F1684">
            <v>33.043999999999997</v>
          </cell>
          <cell r="G1684">
            <v>1105.3217999999999</v>
          </cell>
          <cell r="H1684">
            <v>41.36</v>
          </cell>
          <cell r="I1684">
            <v>1383.4920000000002</v>
          </cell>
          <cell r="J1684">
            <v>145.72800000000001</v>
          </cell>
          <cell r="K1684">
            <v>4874.6016</v>
          </cell>
        </row>
        <row r="1685">
          <cell r="A1685">
            <v>17610.250459999996</v>
          </cell>
          <cell r="B1685">
            <v>485.32</v>
          </cell>
          <cell r="C1685">
            <v>16233.953999999996</v>
          </cell>
          <cell r="J1685">
            <v>485.32</v>
          </cell>
          <cell r="K1685">
            <v>16233.954</v>
          </cell>
        </row>
        <row r="1686">
          <cell r="A1686" t="str">
            <v>KEYSTONE BIT</v>
          </cell>
        </row>
        <row r="1687">
          <cell r="B1687">
            <v>51.704599999999999</v>
          </cell>
          <cell r="C1687">
            <v>1333.9786799999999</v>
          </cell>
          <cell r="D1687">
            <v>48.002600000000001</v>
          </cell>
          <cell r="E1687">
            <v>1238.4670800000001</v>
          </cell>
          <cell r="F1687">
            <v>50.1004</v>
          </cell>
          <cell r="G1687">
            <v>1292.59032</v>
          </cell>
          <cell r="H1687">
            <v>48.372799999999998</v>
          </cell>
          <cell r="I1687">
            <v>1248.0182399999999</v>
          </cell>
          <cell r="J1687">
            <v>198.18040000000002</v>
          </cell>
          <cell r="K1687">
            <v>5113.0543199999993</v>
          </cell>
        </row>
        <row r="1688">
          <cell r="B1688">
            <v>50.840800000000002</v>
          </cell>
          <cell r="C1688">
            <v>1311.69264</v>
          </cell>
          <cell r="D1688">
            <v>43.066600000000001</v>
          </cell>
          <cell r="E1688">
            <v>1111.1182800000001</v>
          </cell>
          <cell r="F1688">
            <v>47.755800000000001</v>
          </cell>
          <cell r="G1688">
            <v>1232.0996399999999</v>
          </cell>
          <cell r="H1688">
            <v>56.763999999999996</v>
          </cell>
          <cell r="I1688">
            <v>1464.5111999999999</v>
          </cell>
          <cell r="J1688">
            <v>198.42719999999997</v>
          </cell>
          <cell r="K1688">
            <v>5119.4217599999993</v>
          </cell>
        </row>
        <row r="1689">
          <cell r="B1689">
            <v>52.1982</v>
          </cell>
          <cell r="C1689">
            <v>1346.7135600000001</v>
          </cell>
          <cell r="D1689">
            <v>54.912999999999997</v>
          </cell>
          <cell r="E1689">
            <v>1416.7554</v>
          </cell>
          <cell r="F1689">
            <v>50.594000000000001</v>
          </cell>
          <cell r="G1689">
            <v>1305.3252</v>
          </cell>
          <cell r="H1689">
            <v>50.347200000000001</v>
          </cell>
          <cell r="I1689">
            <v>1298.9577599999998</v>
          </cell>
          <cell r="J1689">
            <v>208.05239999999998</v>
          </cell>
          <cell r="K1689">
            <v>5367.7519200000006</v>
          </cell>
        </row>
        <row r="1690">
          <cell r="B1690">
            <v>604.66</v>
          </cell>
          <cell r="C1690">
            <v>15600.227999999999</v>
          </cell>
          <cell r="J1690">
            <v>604.66</v>
          </cell>
          <cell r="K1690">
            <v>15600.227999999999</v>
          </cell>
        </row>
        <row r="1691">
          <cell r="A1691" t="str">
            <v>CONEMAUGH BIT</v>
          </cell>
        </row>
        <row r="1692">
          <cell r="B1692">
            <v>71.012500000000003</v>
          </cell>
          <cell r="C1692">
            <v>1825.7313750000001</v>
          </cell>
          <cell r="D1692">
            <v>72.8</v>
          </cell>
          <cell r="E1692">
            <v>1871.6880000000001</v>
          </cell>
          <cell r="F1692">
            <v>71.987499999999997</v>
          </cell>
          <cell r="G1692">
            <v>1850.7986249999997</v>
          </cell>
          <cell r="H1692">
            <v>61.587499999999999</v>
          </cell>
          <cell r="I1692">
            <v>1583.4146250000003</v>
          </cell>
          <cell r="J1692">
            <v>277.38749999999999</v>
          </cell>
          <cell r="K1692">
            <v>7131.6326250000002</v>
          </cell>
        </row>
        <row r="1693">
          <cell r="B1693">
            <v>65.325000000000003</v>
          </cell>
          <cell r="C1693">
            <v>1679.50575</v>
          </cell>
          <cell r="D1693">
            <v>70.362499999999997</v>
          </cell>
          <cell r="E1693">
            <v>1809.019875</v>
          </cell>
          <cell r="F1693">
            <v>66.95</v>
          </cell>
          <cell r="G1693">
            <v>1721.2845000000002</v>
          </cell>
          <cell r="H1693">
            <v>66.95</v>
          </cell>
          <cell r="I1693">
            <v>1721.2845000000002</v>
          </cell>
          <cell r="J1693">
            <v>269.58749999999998</v>
          </cell>
          <cell r="K1693">
            <v>6931.0946249999997</v>
          </cell>
        </row>
        <row r="1694">
          <cell r="B1694">
            <v>66.787499999999994</v>
          </cell>
          <cell r="C1694">
            <v>1717.1066250000003</v>
          </cell>
          <cell r="D1694">
            <v>52.325000000000003</v>
          </cell>
          <cell r="E1694">
            <v>1345.27575</v>
          </cell>
          <cell r="F1694">
            <v>45.012500000000003</v>
          </cell>
          <cell r="G1694">
            <v>1157.271375</v>
          </cell>
          <cell r="H1694">
            <v>51.512500000000003</v>
          </cell>
          <cell r="I1694">
            <v>1324.386375</v>
          </cell>
          <cell r="J1694">
            <v>215.63749999999999</v>
          </cell>
          <cell r="K1694">
            <v>5544.0401250000004</v>
          </cell>
        </row>
        <row r="1695">
          <cell r="B1695">
            <v>762.61249999999995</v>
          </cell>
          <cell r="C1695">
            <v>19606.767375000003</v>
          </cell>
          <cell r="J1695">
            <v>762.61249999999995</v>
          </cell>
          <cell r="K1695">
            <v>19606.767374999999</v>
          </cell>
        </row>
        <row r="1696">
          <cell r="A1696" t="str">
            <v>HOLTWOOD PREP</v>
          </cell>
          <cell r="B1696" t="str">
            <v>HOLTWOO</v>
          </cell>
          <cell r="C1696" t="str">
            <v>D SES</v>
          </cell>
          <cell r="D1696" t="str">
            <v>PREP</v>
          </cell>
        </row>
        <row r="1697">
          <cell r="B1697">
            <v>0</v>
          </cell>
          <cell r="C1697">
            <v>0</v>
          </cell>
          <cell r="D1697">
            <v>0</v>
          </cell>
          <cell r="E1697">
            <v>0</v>
          </cell>
          <cell r="F1697">
            <v>0</v>
          </cell>
          <cell r="G1697">
            <v>0</v>
          </cell>
          <cell r="H1697">
            <v>0</v>
          </cell>
          <cell r="I1697">
            <v>0</v>
          </cell>
          <cell r="J1697">
            <v>0</v>
          </cell>
          <cell r="K1697">
            <v>0</v>
          </cell>
        </row>
        <row r="1698">
          <cell r="B1698">
            <v>0</v>
          </cell>
          <cell r="C1698">
            <v>0</v>
          </cell>
          <cell r="D1698">
            <v>0</v>
          </cell>
          <cell r="E1698">
            <v>0</v>
          </cell>
          <cell r="F1698">
            <v>0</v>
          </cell>
          <cell r="G1698">
            <v>0</v>
          </cell>
          <cell r="H1698">
            <v>0</v>
          </cell>
          <cell r="I1698">
            <v>0</v>
          </cell>
          <cell r="J1698">
            <v>0</v>
          </cell>
          <cell r="K1698">
            <v>0</v>
          </cell>
        </row>
        <row r="1699">
          <cell r="B1699">
            <v>0</v>
          </cell>
          <cell r="C1699">
            <v>0</v>
          </cell>
          <cell r="D1699">
            <v>0</v>
          </cell>
          <cell r="E1699">
            <v>0</v>
          </cell>
          <cell r="F1699">
            <v>0</v>
          </cell>
          <cell r="G1699">
            <v>0</v>
          </cell>
          <cell r="H1699">
            <v>0</v>
          </cell>
          <cell r="I1699">
            <v>0</v>
          </cell>
          <cell r="J1699">
            <v>0</v>
          </cell>
          <cell r="K1699">
            <v>0</v>
          </cell>
        </row>
        <row r="1700">
          <cell r="B1700">
            <v>0</v>
          </cell>
          <cell r="C1700">
            <v>0</v>
          </cell>
          <cell r="J1700">
            <v>0</v>
          </cell>
          <cell r="K1700">
            <v>0</v>
          </cell>
        </row>
        <row r="1701">
          <cell r="A1701" t="str">
            <v>HOLTWOOD SILT</v>
          </cell>
          <cell r="B1701" t="str">
            <v>HOLTWOO</v>
          </cell>
          <cell r="C1701" t="str">
            <v>D SES</v>
          </cell>
          <cell r="D1701" t="str">
            <v>SILT</v>
          </cell>
        </row>
        <row r="1702">
          <cell r="B1702">
            <v>0</v>
          </cell>
          <cell r="C1702">
            <v>0</v>
          </cell>
          <cell r="D1702">
            <v>0</v>
          </cell>
          <cell r="E1702">
            <v>0</v>
          </cell>
          <cell r="F1702">
            <v>0</v>
          </cell>
          <cell r="G1702">
            <v>0</v>
          </cell>
          <cell r="H1702">
            <v>0</v>
          </cell>
          <cell r="I1702">
            <v>0</v>
          </cell>
          <cell r="J1702">
            <v>0</v>
          </cell>
          <cell r="K1702">
            <v>0</v>
          </cell>
        </row>
        <row r="1703">
          <cell r="B1703">
            <v>0</v>
          </cell>
          <cell r="C1703">
            <v>0</v>
          </cell>
          <cell r="D1703">
            <v>0</v>
          </cell>
          <cell r="E1703">
            <v>0</v>
          </cell>
          <cell r="F1703">
            <v>0</v>
          </cell>
          <cell r="G1703">
            <v>0</v>
          </cell>
          <cell r="H1703">
            <v>0</v>
          </cell>
          <cell r="I1703">
            <v>0</v>
          </cell>
          <cell r="J1703">
            <v>0</v>
          </cell>
          <cell r="K1703">
            <v>0</v>
          </cell>
        </row>
        <row r="1704">
          <cell r="B1704">
            <v>0</v>
          </cell>
          <cell r="C1704">
            <v>0</v>
          </cell>
          <cell r="D1704">
            <v>0</v>
          </cell>
          <cell r="E1704">
            <v>0</v>
          </cell>
          <cell r="F1704">
            <v>0</v>
          </cell>
          <cell r="G1704">
            <v>0</v>
          </cell>
          <cell r="H1704">
            <v>0</v>
          </cell>
          <cell r="I1704">
            <v>0</v>
          </cell>
          <cell r="J1704">
            <v>0</v>
          </cell>
          <cell r="K1704">
            <v>0</v>
          </cell>
        </row>
        <row r="1705">
          <cell r="B1705">
            <v>0</v>
          </cell>
          <cell r="C1705">
            <v>0</v>
          </cell>
          <cell r="J1705">
            <v>0</v>
          </cell>
          <cell r="K1705">
            <v>0</v>
          </cell>
        </row>
        <row r="1706">
          <cell r="A1706" t="str">
            <v>HOLTWOOD COKE</v>
          </cell>
          <cell r="B1706" t="str">
            <v>HOLTWOO</v>
          </cell>
          <cell r="C1706" t="str">
            <v>D SES</v>
          </cell>
          <cell r="D1706" t="str">
            <v>COKE</v>
          </cell>
        </row>
        <row r="1707">
          <cell r="B1707">
            <v>0</v>
          </cell>
          <cell r="C1707">
            <v>0</v>
          </cell>
          <cell r="D1707">
            <v>0</v>
          </cell>
          <cell r="E1707">
            <v>0</v>
          </cell>
          <cell r="F1707">
            <v>0</v>
          </cell>
          <cell r="G1707">
            <v>0</v>
          </cell>
          <cell r="H1707">
            <v>0</v>
          </cell>
          <cell r="I1707">
            <v>0</v>
          </cell>
          <cell r="J1707">
            <v>0</v>
          </cell>
          <cell r="K1707">
            <v>0</v>
          </cell>
        </row>
        <row r="1708">
          <cell r="B1708">
            <v>0</v>
          </cell>
          <cell r="C1708">
            <v>0</v>
          </cell>
          <cell r="D1708">
            <v>0</v>
          </cell>
          <cell r="E1708">
            <v>0</v>
          </cell>
          <cell r="F1708">
            <v>0</v>
          </cell>
          <cell r="G1708">
            <v>0</v>
          </cell>
          <cell r="H1708">
            <v>0</v>
          </cell>
          <cell r="I1708">
            <v>0</v>
          </cell>
          <cell r="J1708">
            <v>0</v>
          </cell>
          <cell r="K1708">
            <v>0</v>
          </cell>
        </row>
        <row r="1709">
          <cell r="B1709">
            <v>0</v>
          </cell>
          <cell r="C1709">
            <v>0</v>
          </cell>
          <cell r="D1709">
            <v>0</v>
          </cell>
          <cell r="E1709">
            <v>0</v>
          </cell>
          <cell r="F1709">
            <v>0</v>
          </cell>
          <cell r="G1709">
            <v>0</v>
          </cell>
          <cell r="H1709">
            <v>0</v>
          </cell>
          <cell r="I1709">
            <v>0</v>
          </cell>
          <cell r="J1709">
            <v>0</v>
          </cell>
          <cell r="K1709">
            <v>0</v>
          </cell>
        </row>
        <row r="1710">
          <cell r="B1710">
            <v>0</v>
          </cell>
          <cell r="C1710">
            <v>0</v>
          </cell>
          <cell r="J1710">
            <v>0</v>
          </cell>
          <cell r="K1710">
            <v>0</v>
          </cell>
        </row>
        <row r="1711">
          <cell r="B1711" t="str">
            <v>HOLTWOO</v>
          </cell>
          <cell r="C1711" t="str">
            <v>D SES</v>
          </cell>
          <cell r="D1711" t="str">
            <v>BIT</v>
          </cell>
        </row>
        <row r="1712">
          <cell r="A1712">
            <v>0</v>
          </cell>
          <cell r="B1712">
            <v>0</v>
          </cell>
          <cell r="C1712">
            <v>0</v>
          </cell>
          <cell r="D1712">
            <v>0</v>
          </cell>
          <cell r="E1712">
            <v>0</v>
          </cell>
          <cell r="F1712">
            <v>0</v>
          </cell>
          <cell r="G1712">
            <v>0</v>
          </cell>
          <cell r="H1712">
            <v>0</v>
          </cell>
          <cell r="I1712">
            <v>0</v>
          </cell>
          <cell r="J1712">
            <v>0</v>
          </cell>
          <cell r="K1712">
            <v>0</v>
          </cell>
        </row>
        <row r="1713">
          <cell r="B1713">
            <v>0</v>
          </cell>
          <cell r="C1713">
            <v>0</v>
          </cell>
          <cell r="D1713">
            <v>0</v>
          </cell>
          <cell r="E1713">
            <v>0</v>
          </cell>
          <cell r="F1713">
            <v>0</v>
          </cell>
          <cell r="G1713">
            <v>0</v>
          </cell>
          <cell r="H1713">
            <v>0</v>
          </cell>
          <cell r="I1713">
            <v>0</v>
          </cell>
          <cell r="J1713">
            <v>0</v>
          </cell>
          <cell r="K1713">
            <v>0</v>
          </cell>
        </row>
        <row r="1714">
          <cell r="B1714">
            <v>0</v>
          </cell>
          <cell r="C1714">
            <v>0</v>
          </cell>
          <cell r="D1714">
            <v>0</v>
          </cell>
          <cell r="E1714">
            <v>0</v>
          </cell>
          <cell r="F1714">
            <v>0</v>
          </cell>
          <cell r="G1714">
            <v>0</v>
          </cell>
          <cell r="H1714">
            <v>0</v>
          </cell>
          <cell r="I1714">
            <v>0</v>
          </cell>
          <cell r="J1714">
            <v>0</v>
          </cell>
          <cell r="K1714">
            <v>0</v>
          </cell>
        </row>
        <row r="1715">
          <cell r="B1715">
            <v>0</v>
          </cell>
          <cell r="C1715">
            <v>0</v>
          </cell>
          <cell r="J1715">
            <v>0</v>
          </cell>
          <cell r="K1715">
            <v>0</v>
          </cell>
        </row>
        <row r="1716">
          <cell r="A1716" t="str">
            <v>MONTOUR BIT</v>
          </cell>
          <cell r="B1716" t="str">
            <v>MONTOUR</v>
          </cell>
          <cell r="C1716" t="str">
            <v>SES</v>
          </cell>
          <cell r="D1716" t="str">
            <v>BIT</v>
          </cell>
        </row>
        <row r="1717">
          <cell r="B1717">
            <v>301.92</v>
          </cell>
          <cell r="C1717">
            <v>10250.184000000001</v>
          </cell>
          <cell r="D1717">
            <v>283.67899999999997</v>
          </cell>
          <cell r="E1717">
            <v>9630.9020500000006</v>
          </cell>
          <cell r="F1717">
            <v>241.69399999999999</v>
          </cell>
          <cell r="G1717">
            <v>8205.5113000000001</v>
          </cell>
          <cell r="H1717">
            <v>146.15</v>
          </cell>
          <cell r="I1717">
            <v>4961.7925000000005</v>
          </cell>
          <cell r="J1717">
            <v>973.44299999999987</v>
          </cell>
          <cell r="K1717">
            <v>33048.389850000007</v>
          </cell>
        </row>
        <row r="1718">
          <cell r="B1718">
            <v>214.839</v>
          </cell>
          <cell r="C1718">
            <v>7293.7840500000002</v>
          </cell>
          <cell r="D1718">
            <v>318.2</v>
          </cell>
          <cell r="E1718">
            <v>10802.89</v>
          </cell>
          <cell r="F1718">
            <v>346.91199999999998</v>
          </cell>
          <cell r="G1718">
            <v>11777.662400000001</v>
          </cell>
          <cell r="H1718">
            <v>339.06799999999998</v>
          </cell>
          <cell r="I1718">
            <v>11511.3586</v>
          </cell>
          <cell r="J1718">
            <v>1219.019</v>
          </cell>
          <cell r="K1718">
            <v>41385.695050000002</v>
          </cell>
        </row>
        <row r="1719">
          <cell r="B1719">
            <v>286.084</v>
          </cell>
          <cell r="C1719">
            <v>9712.5518000000011</v>
          </cell>
          <cell r="D1719">
            <v>253.82</v>
          </cell>
          <cell r="E1719">
            <v>8617.1890000000003</v>
          </cell>
          <cell r="F1719">
            <v>249.28800000000001</v>
          </cell>
          <cell r="G1719">
            <v>8463.3276000000005</v>
          </cell>
          <cell r="H1719">
            <v>292.26299999999998</v>
          </cell>
          <cell r="I1719">
            <v>9922.3288499999999</v>
          </cell>
          <cell r="J1719">
            <v>1081.4549999999999</v>
          </cell>
          <cell r="K1719">
            <v>36715.397250000002</v>
          </cell>
        </row>
        <row r="1720">
          <cell r="B1720">
            <v>3273.9169999999999</v>
          </cell>
          <cell r="C1720">
            <v>111149.48215000003</v>
          </cell>
          <cell r="J1720">
            <v>3273.9169999999999</v>
          </cell>
          <cell r="K1720">
            <v>111149.48215000003</v>
          </cell>
        </row>
        <row r="1721">
          <cell r="A1721" t="str">
            <v>BRUNNER ISL BIT</v>
          </cell>
        </row>
        <row r="1722">
          <cell r="B1722">
            <v>313.39</v>
          </cell>
          <cell r="C1722">
            <v>11883.748799999999</v>
          </cell>
          <cell r="D1722">
            <v>296.45</v>
          </cell>
          <cell r="E1722">
            <v>11241.383999999998</v>
          </cell>
          <cell r="F1722">
            <v>323.39999999999998</v>
          </cell>
          <cell r="G1722">
            <v>12263.327999999998</v>
          </cell>
          <cell r="H1722">
            <v>207.9</v>
          </cell>
          <cell r="I1722">
            <v>7883.5680000000002</v>
          </cell>
        </row>
        <row r="1723">
          <cell r="B1723">
            <v>214.44499999999999</v>
          </cell>
          <cell r="C1723">
            <v>8131.7543999999998</v>
          </cell>
          <cell r="D1723">
            <v>294.14</v>
          </cell>
          <cell r="E1723">
            <v>11153.7888</v>
          </cell>
          <cell r="F1723">
            <v>318.01</v>
          </cell>
          <cell r="G1723">
            <v>12058.939199999997</v>
          </cell>
          <cell r="H1723">
            <v>319.55</v>
          </cell>
          <cell r="I1723">
            <v>12117.336000000001</v>
          </cell>
        </row>
        <row r="1724">
          <cell r="B1724">
            <v>151.69</v>
          </cell>
          <cell r="C1724">
            <v>5752.0848000000015</v>
          </cell>
          <cell r="D1724">
            <v>144.85599999999999</v>
          </cell>
          <cell r="E1724">
            <v>5492.9395200000008</v>
          </cell>
          <cell r="F1724">
            <v>191.422</v>
          </cell>
          <cell r="G1724">
            <v>7258.7222400000001</v>
          </cell>
          <cell r="H1724">
            <v>287.86500000000001</v>
          </cell>
          <cell r="I1724">
            <v>10915.840800000004</v>
          </cell>
        </row>
        <row r="1725">
          <cell r="B1725">
            <v>3063.1180000000004</v>
          </cell>
          <cell r="C1725">
            <v>116153.43455999999</v>
          </cell>
        </row>
        <row r="1726">
          <cell r="A1726" t="str">
            <v>TOTAL COAL</v>
          </cell>
          <cell r="B1726" t="str">
            <v>TOTAL C</v>
          </cell>
          <cell r="C1726" t="str">
            <v>OAL</v>
          </cell>
        </row>
        <row r="1727">
          <cell r="B1727">
            <v>792.58709999999996</v>
          </cell>
          <cell r="C1727">
            <v>26946.844375598816</v>
          </cell>
          <cell r="D1727">
            <v>752.41159999999991</v>
          </cell>
          <cell r="E1727">
            <v>25527.27618928584</v>
          </cell>
          <cell r="F1727">
            <v>741.33789999999999</v>
          </cell>
          <cell r="G1727">
            <v>25236.588546234845</v>
          </cell>
          <cell r="H1727">
            <v>507.13030000000003</v>
          </cell>
          <cell r="I1727">
            <v>17023.519883252313</v>
          </cell>
          <cell r="J1727">
            <v>2793.4668999999994</v>
          </cell>
          <cell r="K1727">
            <v>94734.228994371821</v>
          </cell>
        </row>
        <row r="1728">
          <cell r="B1728">
            <v>541.23479999999995</v>
          </cell>
          <cell r="C1728">
            <v>18119.127323415385</v>
          </cell>
          <cell r="D1728">
            <v>764.57709999999997</v>
          </cell>
          <cell r="E1728">
            <v>25973.954254456221</v>
          </cell>
          <cell r="F1728">
            <v>819.7998</v>
          </cell>
          <cell r="G1728">
            <v>27910.833754346422</v>
          </cell>
          <cell r="H1728">
            <v>825.76</v>
          </cell>
          <cell r="I1728">
            <v>28062.540264299128</v>
          </cell>
          <cell r="J1728">
            <v>2951.3716999999997</v>
          </cell>
          <cell r="K1728">
            <v>100066.45559651715</v>
          </cell>
        </row>
        <row r="1729">
          <cell r="B1729">
            <v>622.46569999999997</v>
          </cell>
          <cell r="C1729">
            <v>20759.946141026565</v>
          </cell>
          <cell r="D1729">
            <v>621.51099999999997</v>
          </cell>
          <cell r="E1729">
            <v>20881.353703151115</v>
          </cell>
          <cell r="F1729">
            <v>569.3605</v>
          </cell>
          <cell r="G1729">
            <v>19114.240537338104</v>
          </cell>
          <cell r="H1729">
            <v>723.34770000000003</v>
          </cell>
          <cell r="I1729">
            <v>24619.982491987299</v>
          </cell>
          <cell r="J1729">
            <v>2536.6849000000002</v>
          </cell>
          <cell r="K1729">
            <v>85375.522873503083</v>
          </cell>
        </row>
        <row r="1730">
          <cell r="B1730">
            <v>8281.5234999999993</v>
          </cell>
          <cell r="C1730">
            <v>280176.20746439206</v>
          </cell>
          <cell r="J1730">
            <v>8281.5234999999993</v>
          </cell>
          <cell r="K1730">
            <v>280176.20746439206</v>
          </cell>
        </row>
        <row r="1731">
          <cell r="A1731" t="str">
            <v>SUNBURY LIGHT OIL</v>
          </cell>
          <cell r="B1731" t="str">
            <v>SUNBURY</v>
          </cell>
          <cell r="C1731" t="str">
            <v>SES</v>
          </cell>
        </row>
        <row r="1732">
          <cell r="B1732">
            <v>0</v>
          </cell>
          <cell r="C1732">
            <v>0</v>
          </cell>
          <cell r="D1732">
            <v>0</v>
          </cell>
          <cell r="E1732">
            <v>0</v>
          </cell>
          <cell r="F1732">
            <v>0</v>
          </cell>
          <cell r="G1732">
            <v>0</v>
          </cell>
          <cell r="H1732">
            <v>0</v>
          </cell>
          <cell r="I1732">
            <v>0</v>
          </cell>
          <cell r="J1732">
            <v>0</v>
          </cell>
          <cell r="K1732">
            <v>0</v>
          </cell>
        </row>
        <row r="1733">
          <cell r="B1733">
            <v>0</v>
          </cell>
          <cell r="C1733">
            <v>0</v>
          </cell>
          <cell r="D1733">
            <v>0</v>
          </cell>
          <cell r="E1733">
            <v>0</v>
          </cell>
          <cell r="F1733">
            <v>0</v>
          </cell>
          <cell r="G1733">
            <v>0</v>
          </cell>
          <cell r="H1733">
            <v>0</v>
          </cell>
          <cell r="I1733">
            <v>0</v>
          </cell>
          <cell r="J1733">
            <v>0</v>
          </cell>
          <cell r="K1733">
            <v>0</v>
          </cell>
        </row>
        <row r="1734">
          <cell r="B1734">
            <v>0</v>
          </cell>
          <cell r="C1734">
            <v>0</v>
          </cell>
          <cell r="D1734">
            <v>0</v>
          </cell>
          <cell r="E1734">
            <v>0</v>
          </cell>
          <cell r="F1734">
            <v>0</v>
          </cell>
          <cell r="G1734">
            <v>0</v>
          </cell>
          <cell r="H1734">
            <v>0</v>
          </cell>
          <cell r="I1734">
            <v>0</v>
          </cell>
          <cell r="J1734">
            <v>0</v>
          </cell>
          <cell r="K1734">
            <v>0</v>
          </cell>
        </row>
        <row r="1735">
          <cell r="B1735">
            <v>0</v>
          </cell>
          <cell r="C1735">
            <v>0</v>
          </cell>
          <cell r="J1735">
            <v>0</v>
          </cell>
          <cell r="K1735">
            <v>0</v>
          </cell>
        </row>
        <row r="1736">
          <cell r="A1736" t="str">
            <v>MARTINS CREEK LIGHT OIL</v>
          </cell>
          <cell r="B1736" t="str">
            <v>MARTINS</v>
          </cell>
          <cell r="C1736" t="str">
            <v>CREEK SES</v>
          </cell>
        </row>
        <row r="1737">
          <cell r="B1737">
            <v>158</v>
          </cell>
          <cell r="C1737">
            <v>124.495942</v>
          </cell>
          <cell r="D1737">
            <v>142</v>
          </cell>
          <cell r="E1737">
            <v>112.93018599999999</v>
          </cell>
          <cell r="F1737">
            <v>162</v>
          </cell>
          <cell r="G1737">
            <v>124.07693399999999</v>
          </cell>
          <cell r="H1737">
            <v>164</v>
          </cell>
          <cell r="I1737">
            <v>118.67302400000001</v>
          </cell>
          <cell r="J1737">
            <v>626</v>
          </cell>
          <cell r="K1737">
            <v>480.176086</v>
          </cell>
        </row>
        <row r="1738">
          <cell r="B1738">
            <v>124</v>
          </cell>
          <cell r="C1738">
            <v>87.034732000000005</v>
          </cell>
          <cell r="D1738">
            <v>148</v>
          </cell>
          <cell r="E1738">
            <v>98.58516800000001</v>
          </cell>
          <cell r="F1738">
            <v>169</v>
          </cell>
          <cell r="G1738">
            <v>115.69520299999999</v>
          </cell>
          <cell r="H1738">
            <v>152</v>
          </cell>
          <cell r="I1738">
            <v>104.817528</v>
          </cell>
          <cell r="J1738">
            <v>593</v>
          </cell>
          <cell r="K1738">
            <v>406.132631</v>
          </cell>
        </row>
        <row r="1739">
          <cell r="B1739">
            <v>94</v>
          </cell>
          <cell r="C1739">
            <v>65.755914000000004</v>
          </cell>
          <cell r="D1739">
            <v>137</v>
          </cell>
          <cell r="E1739">
            <v>99.402816000000001</v>
          </cell>
          <cell r="F1739">
            <v>160</v>
          </cell>
          <cell r="G1739">
            <v>118.89856</v>
          </cell>
          <cell r="H1739">
            <v>168</v>
          </cell>
          <cell r="I1739">
            <v>128.74848</v>
          </cell>
          <cell r="J1739">
            <v>559</v>
          </cell>
          <cell r="K1739">
            <v>412.80576999999994</v>
          </cell>
        </row>
        <row r="1740">
          <cell r="B1740">
            <v>1778</v>
          </cell>
          <cell r="C1740">
            <v>1376.29646</v>
          </cell>
          <cell r="J1740">
            <v>1778</v>
          </cell>
          <cell r="K1740">
            <v>1299.1144869999998</v>
          </cell>
        </row>
        <row r="1741">
          <cell r="A1741" t="str">
            <v>KEYSTONE LIGHT OIL</v>
          </cell>
          <cell r="B1741" t="str">
            <v>KEYSTON</v>
          </cell>
          <cell r="C1741" t="str">
            <v>E SES</v>
          </cell>
        </row>
        <row r="1742">
          <cell r="B1742">
            <v>25</v>
          </cell>
          <cell r="C1742">
            <v>19.94885</v>
          </cell>
          <cell r="D1742">
            <v>25</v>
          </cell>
          <cell r="E1742">
            <v>19.882075</v>
          </cell>
          <cell r="F1742">
            <v>13</v>
          </cell>
          <cell r="G1742">
            <v>9.9567910000000008</v>
          </cell>
          <cell r="H1742">
            <v>37</v>
          </cell>
          <cell r="I1742">
            <v>26.773792</v>
          </cell>
          <cell r="J1742">
            <v>100</v>
          </cell>
          <cell r="K1742">
            <v>76.561508000000003</v>
          </cell>
        </row>
        <row r="1743">
          <cell r="B1743">
            <v>25</v>
          </cell>
          <cell r="C1743">
            <v>17.547325000000001</v>
          </cell>
          <cell r="D1743">
            <v>25</v>
          </cell>
          <cell r="E1743">
            <v>16.652900000000002</v>
          </cell>
          <cell r="F1743">
            <v>25</v>
          </cell>
          <cell r="G1743">
            <v>17.114674999999998</v>
          </cell>
          <cell r="H1743">
            <v>25</v>
          </cell>
          <cell r="I1743">
            <v>17.239725</v>
          </cell>
          <cell r="J1743">
            <v>100</v>
          </cell>
          <cell r="K1743">
            <v>68.554625000000001</v>
          </cell>
        </row>
        <row r="1744">
          <cell r="B1744">
            <v>25</v>
          </cell>
          <cell r="C1744">
            <v>17.488275000000002</v>
          </cell>
          <cell r="D1744">
            <v>25</v>
          </cell>
          <cell r="E1744">
            <v>18.139199999999999</v>
          </cell>
          <cell r="F1744">
            <v>25</v>
          </cell>
          <cell r="G1744">
            <v>18.5779</v>
          </cell>
          <cell r="H1744">
            <v>25</v>
          </cell>
          <cell r="I1744">
            <v>19.159000000000002</v>
          </cell>
          <cell r="J1744">
            <v>100</v>
          </cell>
          <cell r="K1744">
            <v>73.36437500000001</v>
          </cell>
        </row>
        <row r="1745">
          <cell r="B1745">
            <v>300</v>
          </cell>
          <cell r="C1745">
            <v>232.221</v>
          </cell>
          <cell r="J1745">
            <v>300</v>
          </cell>
          <cell r="K1745">
            <v>218.48050799999999</v>
          </cell>
        </row>
        <row r="1746">
          <cell r="A1746" t="str">
            <v>CONEMAUGH LIGHT OIL</v>
          </cell>
          <cell r="B1746" t="str">
            <v>CONEMAU</v>
          </cell>
          <cell r="C1746" t="str">
            <v>GH SES</v>
          </cell>
        </row>
        <row r="1747">
          <cell r="A1747" t="str">
            <v>(includes incr.generation)</v>
          </cell>
          <cell r="B1747">
            <v>28.6</v>
          </cell>
          <cell r="C1747">
            <v>22.821484400000003</v>
          </cell>
          <cell r="D1747">
            <v>28.6</v>
          </cell>
          <cell r="E1747">
            <v>22.745093799999999</v>
          </cell>
          <cell r="F1747">
            <v>28.6</v>
          </cell>
          <cell r="G1747">
            <v>21.904940200000002</v>
          </cell>
          <cell r="H1747">
            <v>28.6</v>
          </cell>
          <cell r="I1747">
            <v>20.695417600000003</v>
          </cell>
          <cell r="J1747">
            <v>114.4</v>
          </cell>
          <cell r="K1747">
            <v>88.166936000000007</v>
          </cell>
        </row>
        <row r="1748">
          <cell r="B1748">
            <v>28.6</v>
          </cell>
          <cell r="C1748">
            <v>20.074139800000001</v>
          </cell>
          <cell r="D1748">
            <v>28.6</v>
          </cell>
          <cell r="E1748">
            <v>19.050917600000002</v>
          </cell>
          <cell r="F1748">
            <v>28.6</v>
          </cell>
          <cell r="G1748">
            <v>19.579188200000001</v>
          </cell>
          <cell r="H1748">
            <v>28.6</v>
          </cell>
          <cell r="I1748">
            <v>19.722245400000002</v>
          </cell>
          <cell r="J1748">
            <v>114.4</v>
          </cell>
          <cell r="K1748">
            <v>78.426491000000013</v>
          </cell>
        </row>
        <row r="1749">
          <cell r="B1749">
            <v>28.6</v>
          </cell>
          <cell r="C1749">
            <v>20.006586600000002</v>
          </cell>
          <cell r="D1749">
            <v>28.6</v>
          </cell>
          <cell r="E1749">
            <v>20.751244800000002</v>
          </cell>
          <cell r="F1749">
            <v>28.6</v>
          </cell>
          <cell r="G1749">
            <v>21.253117599999999</v>
          </cell>
          <cell r="H1749">
            <v>28.6</v>
          </cell>
          <cell r="I1749">
            <v>21.917896000000002</v>
          </cell>
          <cell r="J1749">
            <v>114.4</v>
          </cell>
          <cell r="K1749">
            <v>83.928844999999995</v>
          </cell>
        </row>
        <row r="1750">
          <cell r="A1750">
            <v>0.77407000000000004</v>
          </cell>
          <cell r="B1750">
            <v>343.20000000000005</v>
          </cell>
          <cell r="C1750">
            <v>265.66082400000005</v>
          </cell>
          <cell r="J1750">
            <v>343.20000000000005</v>
          </cell>
          <cell r="K1750">
            <v>250.52227200000002</v>
          </cell>
        </row>
        <row r="1751">
          <cell r="A1751" t="str">
            <v>HOLTWOOD LIGHT OIL</v>
          </cell>
          <cell r="B1751" t="str">
            <v>HOLTWOO</v>
          </cell>
          <cell r="C1751" t="str">
            <v>D SES</v>
          </cell>
        </row>
        <row r="1752">
          <cell r="B1752">
            <v>0</v>
          </cell>
          <cell r="C1752">
            <v>0</v>
          </cell>
          <cell r="D1752">
            <v>0</v>
          </cell>
          <cell r="E1752">
            <v>0</v>
          </cell>
          <cell r="F1752">
            <v>0</v>
          </cell>
          <cell r="G1752">
            <v>0</v>
          </cell>
          <cell r="H1752">
            <v>0</v>
          </cell>
          <cell r="I1752">
            <v>0</v>
          </cell>
          <cell r="J1752">
            <v>0</v>
          </cell>
          <cell r="K1752">
            <v>0</v>
          </cell>
        </row>
        <row r="1753">
          <cell r="B1753">
            <v>0</v>
          </cell>
          <cell r="C1753">
            <v>0</v>
          </cell>
          <cell r="D1753">
            <v>0</v>
          </cell>
          <cell r="E1753">
            <v>0</v>
          </cell>
          <cell r="F1753">
            <v>0</v>
          </cell>
          <cell r="G1753">
            <v>0</v>
          </cell>
          <cell r="H1753">
            <v>0</v>
          </cell>
          <cell r="I1753">
            <v>0</v>
          </cell>
          <cell r="J1753">
            <v>0</v>
          </cell>
          <cell r="K1753">
            <v>0</v>
          </cell>
        </row>
        <row r="1754">
          <cell r="B1754">
            <v>0</v>
          </cell>
          <cell r="C1754">
            <v>0</v>
          </cell>
          <cell r="D1754">
            <v>0</v>
          </cell>
          <cell r="E1754">
            <v>0</v>
          </cell>
          <cell r="F1754">
            <v>0</v>
          </cell>
          <cell r="G1754">
            <v>0</v>
          </cell>
          <cell r="H1754">
            <v>0</v>
          </cell>
          <cell r="I1754">
            <v>0</v>
          </cell>
          <cell r="J1754">
            <v>0</v>
          </cell>
          <cell r="K1754">
            <v>0</v>
          </cell>
        </row>
        <row r="1755">
          <cell r="B1755">
            <v>0</v>
          </cell>
          <cell r="C1755">
            <v>0</v>
          </cell>
          <cell r="J1755">
            <v>0</v>
          </cell>
          <cell r="K1755">
            <v>0</v>
          </cell>
        </row>
        <row r="1756">
          <cell r="A1756" t="str">
            <v>MONTOUR LIGHT OIL-Gallons</v>
          </cell>
          <cell r="B1756" t="str">
            <v>MONTOUR</v>
          </cell>
          <cell r="C1756" t="str">
            <v>SES</v>
          </cell>
        </row>
        <row r="1757">
          <cell r="B1757">
            <v>591.6</v>
          </cell>
          <cell r="C1757">
            <v>472.06958640000005</v>
          </cell>
          <cell r="D1757">
            <v>391.2</v>
          </cell>
          <cell r="E1757">
            <v>311.11470959999997</v>
          </cell>
          <cell r="F1757">
            <v>274.8</v>
          </cell>
          <cell r="G1757">
            <v>210.47124360000001</v>
          </cell>
          <cell r="H1757">
            <v>148.79999999999998</v>
          </cell>
          <cell r="I1757">
            <v>107.67406079999999</v>
          </cell>
          <cell r="J1757">
            <v>1406.3999999999999</v>
          </cell>
          <cell r="K1757">
            <v>1101.3296003999999</v>
          </cell>
        </row>
        <row r="1758">
          <cell r="B1758">
            <v>92.399999999999991</v>
          </cell>
          <cell r="C1758">
            <v>64.854913199999999</v>
          </cell>
          <cell r="D1758">
            <v>571.19999999999993</v>
          </cell>
          <cell r="E1758">
            <v>380.48545919999998</v>
          </cell>
          <cell r="F1758">
            <v>260.39999999999998</v>
          </cell>
          <cell r="G1758">
            <v>178.26645479999996</v>
          </cell>
          <cell r="H1758">
            <v>134.4</v>
          </cell>
          <cell r="I1758">
            <v>92.680761600000011</v>
          </cell>
          <cell r="J1758">
            <v>1058.3999999999999</v>
          </cell>
          <cell r="K1758">
            <v>716.28758879999998</v>
          </cell>
        </row>
        <row r="1759">
          <cell r="B1759">
            <v>178.79999999999998</v>
          </cell>
          <cell r="C1759">
            <v>125.07614279999999</v>
          </cell>
          <cell r="D1759">
            <v>337.2</v>
          </cell>
          <cell r="E1759">
            <v>244.66152959999999</v>
          </cell>
          <cell r="F1759">
            <v>264</v>
          </cell>
          <cell r="G1759">
            <v>196.182624</v>
          </cell>
          <cell r="H1759">
            <v>421.2</v>
          </cell>
          <cell r="I1759">
            <v>322.79462279999996</v>
          </cell>
          <cell r="J1759">
            <v>1201.2</v>
          </cell>
          <cell r="K1759">
            <v>888.71491919999994</v>
          </cell>
        </row>
        <row r="1760">
          <cell r="B1760">
            <v>3666</v>
          </cell>
          <cell r="C1760">
            <v>2837.74062</v>
          </cell>
          <cell r="J1760">
            <v>3666</v>
          </cell>
          <cell r="K1760">
            <v>2706.3321083999999</v>
          </cell>
        </row>
        <row r="1761">
          <cell r="A1761" t="str">
            <v>BRUNNER IS LIGHT OIL</v>
          </cell>
          <cell r="B1761" t="str">
            <v>BRUNNER</v>
          </cell>
          <cell r="C1761" t="str">
            <v>ISL SES</v>
          </cell>
        </row>
        <row r="1762">
          <cell r="B1762">
            <v>245.20999999999998</v>
          </cell>
          <cell r="C1762">
            <v>195.66630033999999</v>
          </cell>
          <cell r="D1762">
            <v>246.33999999999997</v>
          </cell>
          <cell r="E1762">
            <v>195.91001421999997</v>
          </cell>
          <cell r="F1762">
            <v>302.83999999999997</v>
          </cell>
          <cell r="G1762">
            <v>231.94727587999998</v>
          </cell>
          <cell r="H1762">
            <v>196.61999999999998</v>
          </cell>
          <cell r="I1762">
            <v>142.27737791999999</v>
          </cell>
          <cell r="J1762">
            <v>991.00999999999988</v>
          </cell>
          <cell r="K1762">
            <v>765.80096835999984</v>
          </cell>
        </row>
        <row r="1763">
          <cell r="B1763">
            <v>256.51</v>
          </cell>
          <cell r="C1763">
            <v>180.04257343</v>
          </cell>
          <cell r="D1763">
            <v>176.27999999999997</v>
          </cell>
          <cell r="E1763">
            <v>117.42292848</v>
          </cell>
          <cell r="F1763">
            <v>251.98999999999998</v>
          </cell>
          <cell r="G1763">
            <v>172.50907812999998</v>
          </cell>
          <cell r="H1763">
            <v>219.21999999999997</v>
          </cell>
          <cell r="I1763">
            <v>151.17170057999999</v>
          </cell>
          <cell r="J1763">
            <v>904</v>
          </cell>
          <cell r="K1763">
            <v>621.14628061999997</v>
          </cell>
        </row>
        <row r="1764">
          <cell r="B1764">
            <v>232.77999999999997</v>
          </cell>
          <cell r="C1764">
            <v>162.83682617999997</v>
          </cell>
          <cell r="D1764">
            <v>115.25999999999999</v>
          </cell>
          <cell r="E1764">
            <v>83.628967679999988</v>
          </cell>
          <cell r="F1764">
            <v>210.17999999999998</v>
          </cell>
          <cell r="G1764">
            <v>166.35410711999998</v>
          </cell>
          <cell r="H1764">
            <v>532.2299999999999</v>
          </cell>
          <cell r="I1764">
            <v>407.87978279999993</v>
          </cell>
          <cell r="J1764">
            <v>1090.4499999999998</v>
          </cell>
          <cell r="K1764">
            <v>820.69968377999987</v>
          </cell>
        </row>
        <row r="1765">
          <cell r="B1765">
            <v>2985.4599999999996</v>
          </cell>
          <cell r="C1765">
            <v>2310.9550221999998</v>
          </cell>
          <cell r="J1765">
            <v>2985.4599999999996</v>
          </cell>
          <cell r="K1765">
            <v>2207.6469327599998</v>
          </cell>
        </row>
        <row r="1766">
          <cell r="A1766" t="str">
            <v>TOTAL STATION LIGHT OIL</v>
          </cell>
          <cell r="B1766" t="str">
            <v>TOTAL S</v>
          </cell>
          <cell r="C1766" t="str">
            <v>TATION OIL</v>
          </cell>
        </row>
        <row r="1767">
          <cell r="B1767">
            <v>1048.4099999999999</v>
          </cell>
          <cell r="C1767">
            <v>835.00216314000011</v>
          </cell>
          <cell r="D1767">
            <v>833.14</v>
          </cell>
          <cell r="E1767">
            <v>662.58207861999995</v>
          </cell>
          <cell r="F1767">
            <v>781.24</v>
          </cell>
          <cell r="G1767">
            <v>598.35718468000005</v>
          </cell>
          <cell r="H1767">
            <v>575.02</v>
          </cell>
          <cell r="I1767">
            <v>416.09367232</v>
          </cell>
          <cell r="J1767">
            <v>3237.81</v>
          </cell>
          <cell r="K1767">
            <v>2512.0350987600004</v>
          </cell>
        </row>
        <row r="1768">
          <cell r="B1768">
            <v>526.51</v>
          </cell>
          <cell r="C1768">
            <v>369.55368343000004</v>
          </cell>
          <cell r="D1768">
            <v>949.07999999999993</v>
          </cell>
          <cell r="E1768">
            <v>632.19737327999997</v>
          </cell>
          <cell r="F1768">
            <v>734.99</v>
          </cell>
          <cell r="G1768">
            <v>503.16459912999989</v>
          </cell>
          <cell r="H1768">
            <v>559.22</v>
          </cell>
          <cell r="I1768">
            <v>385.63196058</v>
          </cell>
          <cell r="J1768">
            <v>2769.8</v>
          </cell>
          <cell r="K1768">
            <v>1890.5476164199999</v>
          </cell>
        </row>
        <row r="1769">
          <cell r="B1769">
            <v>559.17999999999995</v>
          </cell>
          <cell r="C1769">
            <v>391.16374457999996</v>
          </cell>
          <cell r="D1769">
            <v>643.05999999999995</v>
          </cell>
          <cell r="E1769">
            <v>466.58375807999994</v>
          </cell>
          <cell r="F1769">
            <v>687.78</v>
          </cell>
          <cell r="G1769">
            <v>521.26630871999998</v>
          </cell>
          <cell r="H1769">
            <v>1175.0299999999997</v>
          </cell>
          <cell r="I1769">
            <v>900.49978159999989</v>
          </cell>
          <cell r="J1769">
            <v>3065.0499999999993</v>
          </cell>
          <cell r="K1769">
            <v>2279.5135929799999</v>
          </cell>
        </row>
        <row r="1770">
          <cell r="B1770">
            <v>9072.66</v>
          </cell>
          <cell r="C1770">
            <v>7022.8739261999999</v>
          </cell>
          <cell r="J1770">
            <v>9072.66</v>
          </cell>
          <cell r="K1770">
            <v>6682.0963081600003</v>
          </cell>
        </row>
        <row r="1771">
          <cell r="A1771" t="str">
            <v>CT AND DIESEL LIGHT OIL</v>
          </cell>
          <cell r="B1771" t="str">
            <v>COMBUST</v>
          </cell>
          <cell r="C1771" t="str">
            <v>ION DIESEL</v>
          </cell>
          <cell r="D1771" t="str">
            <v>#2 OIL G</v>
          </cell>
          <cell r="E1771" t="str">
            <v>AL</v>
          </cell>
        </row>
        <row r="1772">
          <cell r="B1772">
            <v>48</v>
          </cell>
          <cell r="C1772">
            <v>38.301792000000006</v>
          </cell>
          <cell r="D1772">
            <v>109</v>
          </cell>
          <cell r="E1772">
            <v>86.685846999999995</v>
          </cell>
          <cell r="F1772">
            <v>19</v>
          </cell>
          <cell r="G1772">
            <v>14.552232999999999</v>
          </cell>
          <cell r="H1772">
            <v>33</v>
          </cell>
          <cell r="I1772">
            <v>23.879328000000001</v>
          </cell>
        </row>
        <row r="1773">
          <cell r="B1773">
            <v>36</v>
          </cell>
          <cell r="C1773">
            <v>25.268148</v>
          </cell>
          <cell r="D1773">
            <v>33</v>
          </cell>
          <cell r="E1773">
            <v>21.981828</v>
          </cell>
          <cell r="F1773">
            <v>311</v>
          </cell>
          <cell r="G1773">
            <v>212.90655699999999</v>
          </cell>
          <cell r="H1773">
            <v>189</v>
          </cell>
          <cell r="I1773">
            <v>130.33232100000001</v>
          </cell>
        </row>
        <row r="1774">
          <cell r="B1774">
            <v>156</v>
          </cell>
          <cell r="C1774">
            <v>109.126836</v>
          </cell>
          <cell r="D1774">
            <v>21</v>
          </cell>
          <cell r="E1774">
            <v>15.236927999999999</v>
          </cell>
          <cell r="F1774">
            <v>21</v>
          </cell>
          <cell r="G1774">
            <v>15.605435999999999</v>
          </cell>
          <cell r="H1774">
            <v>28</v>
          </cell>
          <cell r="I1774">
            <v>21.458080000000002</v>
          </cell>
        </row>
        <row r="1775">
          <cell r="B1775">
            <v>1004</v>
          </cell>
          <cell r="C1775">
            <v>777.16628000000003</v>
          </cell>
        </row>
        <row r="1776">
          <cell r="A1776" t="str">
            <v>MARTINS CREEK #3,4 LIGHT OIL BBL</v>
          </cell>
          <cell r="B1776" t="str">
            <v>MARTINS</v>
          </cell>
          <cell r="C1776" t="str">
            <v>CREEK 3&amp;4</v>
          </cell>
          <cell r="D1776" t="str">
            <v>#2 OIL G</v>
          </cell>
          <cell r="E1776" t="str">
            <v>AL</v>
          </cell>
        </row>
        <row r="1777">
          <cell r="B1777">
            <v>294</v>
          </cell>
          <cell r="C1777">
            <v>234.59847600000001</v>
          </cell>
          <cell r="D1777">
            <v>252</v>
          </cell>
          <cell r="E1777">
            <v>200.411316</v>
          </cell>
          <cell r="F1777">
            <v>210</v>
          </cell>
          <cell r="G1777">
            <v>160.84047000000001</v>
          </cell>
          <cell r="H1777">
            <v>168</v>
          </cell>
          <cell r="I1777">
            <v>121.56748800000001</v>
          </cell>
          <cell r="J1777">
            <v>924</v>
          </cell>
          <cell r="K1777">
            <v>717.41775000000007</v>
          </cell>
        </row>
        <row r="1778">
          <cell r="B1778">
            <v>168</v>
          </cell>
          <cell r="C1778">
            <v>117.918024</v>
          </cell>
          <cell r="D1778">
            <v>168</v>
          </cell>
          <cell r="E1778">
            <v>111.907488</v>
          </cell>
          <cell r="F1778">
            <v>252</v>
          </cell>
          <cell r="G1778">
            <v>172.51592399999998</v>
          </cell>
          <cell r="H1778">
            <v>252</v>
          </cell>
          <cell r="I1778">
            <v>173.77642800000001</v>
          </cell>
          <cell r="J1778">
            <v>840</v>
          </cell>
          <cell r="K1778">
            <v>576.11786400000005</v>
          </cell>
        </row>
        <row r="1779">
          <cell r="B1779">
            <v>168</v>
          </cell>
          <cell r="C1779">
            <v>117.521208</v>
          </cell>
          <cell r="D1779">
            <v>168</v>
          </cell>
          <cell r="E1779">
            <v>121.89542399999999</v>
          </cell>
          <cell r="F1779">
            <v>168</v>
          </cell>
          <cell r="G1779">
            <v>124.84348799999999</v>
          </cell>
          <cell r="H1779">
            <v>252</v>
          </cell>
          <cell r="I1779">
            <v>193.12272000000002</v>
          </cell>
          <cell r="J1779">
            <v>756</v>
          </cell>
          <cell r="K1779">
            <v>557.38283999999999</v>
          </cell>
        </row>
        <row r="1780">
          <cell r="B1780">
            <v>2520</v>
          </cell>
          <cell r="C1780">
            <v>1950.6564000000001</v>
          </cell>
          <cell r="J1780">
            <v>2520</v>
          </cell>
          <cell r="K1780">
            <v>1850.9184540000001</v>
          </cell>
        </row>
        <row r="1781">
          <cell r="A1781" t="str">
            <v>MARTINS CREEK #3,4 HEAVY OIL BBL</v>
          </cell>
          <cell r="B1781" t="str">
            <v>MARTINS</v>
          </cell>
          <cell r="C1781" t="str">
            <v>CREEK 3&amp;4</v>
          </cell>
          <cell r="D1781" t="str">
            <v>HVY OIL</v>
          </cell>
          <cell r="E1781" t="str">
            <v>BBL</v>
          </cell>
        </row>
        <row r="1782">
          <cell r="B1782">
            <v>175</v>
          </cell>
          <cell r="C1782">
            <v>4531.2750000000005</v>
          </cell>
          <cell r="D1782">
            <v>175</v>
          </cell>
          <cell r="E1782">
            <v>4461.2749999999996</v>
          </cell>
          <cell r="F1782">
            <v>60</v>
          </cell>
          <cell r="G1782">
            <v>1505.58</v>
          </cell>
          <cell r="H1782">
            <v>40</v>
          </cell>
          <cell r="I1782">
            <v>953.72</v>
          </cell>
          <cell r="J1782">
            <v>450</v>
          </cell>
          <cell r="K1782">
            <v>11451.849999999999</v>
          </cell>
        </row>
        <row r="1783">
          <cell r="B1783">
            <v>125</v>
          </cell>
          <cell r="C1783">
            <v>2949.125</v>
          </cell>
          <cell r="D1783">
            <v>400</v>
          </cell>
          <cell r="E1783">
            <v>9337.2000000000007</v>
          </cell>
          <cell r="F1783">
            <v>600</v>
          </cell>
          <cell r="G1783">
            <v>13855.8</v>
          </cell>
          <cell r="H1783">
            <v>600</v>
          </cell>
          <cell r="I1783">
            <v>13705.8</v>
          </cell>
          <cell r="J1783">
            <v>1725</v>
          </cell>
          <cell r="K1783">
            <v>39847.925000000003</v>
          </cell>
        </row>
        <row r="1784">
          <cell r="B1784">
            <v>250</v>
          </cell>
          <cell r="C1784">
            <v>5648.25</v>
          </cell>
          <cell r="D1784">
            <v>50</v>
          </cell>
          <cell r="E1784">
            <v>1129.6500000000001</v>
          </cell>
          <cell r="F1784">
            <v>60</v>
          </cell>
          <cell r="G1784">
            <v>1355.58</v>
          </cell>
          <cell r="H1784">
            <v>140</v>
          </cell>
          <cell r="I1784">
            <v>3163.02</v>
          </cell>
          <cell r="J1784">
            <v>500</v>
          </cell>
          <cell r="K1784">
            <v>11296.5</v>
          </cell>
        </row>
        <row r="1785">
          <cell r="B1785">
            <v>2675</v>
          </cell>
          <cell r="C1785">
            <v>57533.899999999994</v>
          </cell>
          <cell r="J1785">
            <v>2675</v>
          </cell>
          <cell r="K1785">
            <v>62596.275000000001</v>
          </cell>
        </row>
        <row r="1786">
          <cell r="A1786" t="str">
            <v>MARTINS CREEK #3,4 HEAVY OIL BBL</v>
          </cell>
          <cell r="B1786" t="str">
            <v>MARTINS</v>
          </cell>
          <cell r="C1786" t="str">
            <v>CREEK 3&amp;4</v>
          </cell>
          <cell r="D1786" t="str">
            <v>NATURAL</v>
          </cell>
          <cell r="E1786" t="str">
            <v>GAS</v>
          </cell>
        </row>
        <row r="1787">
          <cell r="B1787">
            <v>100</v>
          </cell>
          <cell r="C1787">
            <v>524.30000000000007</v>
          </cell>
          <cell r="D1787">
            <v>50</v>
          </cell>
          <cell r="E1787">
            <v>217.25000000000003</v>
          </cell>
          <cell r="F1787">
            <v>20</v>
          </cell>
          <cell r="G1787">
            <v>84.9</v>
          </cell>
          <cell r="H1787">
            <v>20</v>
          </cell>
          <cell r="I1787">
            <v>73.58</v>
          </cell>
        </row>
        <row r="1788">
          <cell r="B1788">
            <v>50</v>
          </cell>
          <cell r="C1788">
            <v>180.6</v>
          </cell>
          <cell r="D1788">
            <v>400</v>
          </cell>
          <cell r="E1788">
            <v>1412.3999999999999</v>
          </cell>
          <cell r="F1788">
            <v>560</v>
          </cell>
          <cell r="G1788">
            <v>2016.56</v>
          </cell>
          <cell r="H1788">
            <v>560</v>
          </cell>
          <cell r="I1788">
            <v>1983.52</v>
          </cell>
        </row>
        <row r="1789">
          <cell r="B1789">
            <v>50</v>
          </cell>
          <cell r="C1789">
            <v>176.25</v>
          </cell>
          <cell r="D1789">
            <v>20</v>
          </cell>
          <cell r="E1789">
            <v>72.86</v>
          </cell>
          <cell r="F1789">
            <v>20</v>
          </cell>
          <cell r="G1789">
            <v>82.160000000000011</v>
          </cell>
          <cell r="H1789">
            <v>50</v>
          </cell>
          <cell r="I1789">
            <v>220.6</v>
          </cell>
        </row>
        <row r="1790">
          <cell r="B1790">
            <v>1900</v>
          </cell>
          <cell r="C1790">
            <v>7392.9</v>
          </cell>
        </row>
        <row r="1792">
          <cell r="A1792" t="str">
            <v>MARTINS CREEK #3,4 HEAVY OIL BBL  VARIABLE PORTION OF PCR CAME FROM KEN QUINTY.  TOTAL $ FOR MARTINS CREEK #3 AND #4 WERE RECALCUALTED HERE.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ject MHRS"/>
      <sheetName val="Contract List"/>
      <sheetName val="Wage Rate Projections"/>
      <sheetName val="Labor Rates"/>
      <sheetName val="Revision Notes"/>
      <sheetName val="Hist1"/>
      <sheetName val="Hist2"/>
      <sheetName val="Coal Handling"/>
      <sheetName val="EPC Evaluation"/>
      <sheetName val="Rod's Summary"/>
      <sheetName val="Weston Bend Summary"/>
      <sheetName val="Cost Detail - 750 MW"/>
      <sheetName val="Equipment List - 750 MW"/>
      <sheetName val="Boiler Island"/>
      <sheetName val="Concrete"/>
      <sheetName val="Valve Summary"/>
      <sheetName val="Valve List"/>
      <sheetName val="Critical Piping"/>
      <sheetName val="Yard Piping"/>
      <sheetName val="Above Grade LB Piping"/>
      <sheetName val="Small Bore Piping"/>
      <sheetName val="Electrical Rooms"/>
      <sheetName val="Painting"/>
      <sheetName val="Structural Data"/>
      <sheetName val="Controls"/>
      <sheetName val="Piping"/>
      <sheetName val="Piping (2)"/>
      <sheetName val="Piping-ODEC"/>
      <sheetName val="ODEC-Lighting"/>
      <sheetName val="Cable-ODEC"/>
      <sheetName val="Cable - Deseret"/>
      <sheetName val="ODEC-Preengineered Bldgs"/>
      <sheetName val="Hawthorn Concr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7">
          <cell r="A7" t="str">
            <v>72.0401</v>
          </cell>
          <cell r="B7" t="str">
            <v>72.0401.0-045</v>
          </cell>
          <cell r="C7" t="str">
            <v>312C</v>
          </cell>
          <cell r="D7" t="str">
            <v>MECHANICAL CONSTRUCTION</v>
          </cell>
          <cell r="F7" t="str">
            <v>PSA-AUX. BOILER</v>
          </cell>
          <cell r="G7" t="str">
            <v>AB BLOWDOWN TANK</v>
          </cell>
          <cell r="H7">
            <v>1</v>
          </cell>
          <cell r="I7" t="str">
            <v>EA</v>
          </cell>
          <cell r="J7">
            <v>40</v>
          </cell>
          <cell r="K7">
            <v>0</v>
          </cell>
          <cell r="L7">
            <v>40</v>
          </cell>
          <cell r="M7">
            <v>0</v>
          </cell>
          <cell r="N7">
            <v>1400</v>
          </cell>
        </row>
        <row r="8">
          <cell r="A8" t="str">
            <v>72.0401</v>
          </cell>
          <cell r="B8" t="str">
            <v>72.0401.0-159</v>
          </cell>
          <cell r="C8" t="str">
            <v>312C</v>
          </cell>
          <cell r="D8" t="str">
            <v>MECHANICAL CONSTRUCTION</v>
          </cell>
          <cell r="E8" t="str">
            <v>STORAGE</v>
          </cell>
          <cell r="F8" t="str">
            <v>FWD-COND. POLISHING</v>
          </cell>
          <cell r="G8" t="str">
            <v>ACID &amp; CAUSTIC</v>
          </cell>
          <cell r="H8">
            <v>2</v>
          </cell>
          <cell r="I8" t="str">
            <v>EA</v>
          </cell>
          <cell r="J8">
            <v>30</v>
          </cell>
          <cell r="K8">
            <v>0</v>
          </cell>
          <cell r="L8">
            <v>60</v>
          </cell>
          <cell r="M8">
            <v>0</v>
          </cell>
          <cell r="N8">
            <v>2000</v>
          </cell>
        </row>
        <row r="9">
          <cell r="A9" t="str">
            <v>72.0401</v>
          </cell>
          <cell r="B9" t="str">
            <v>72.0401.0-334</v>
          </cell>
          <cell r="C9" t="str">
            <v>312B</v>
          </cell>
          <cell r="D9" t="str">
            <v>MECHANICAL CONSTRUCTION</v>
          </cell>
          <cell r="F9" t="str">
            <v>WTD-CYCLE MU TRMT</v>
          </cell>
          <cell r="G9" t="str">
            <v>ACID STORAGE TANK</v>
          </cell>
          <cell r="H9">
            <v>1</v>
          </cell>
          <cell r="I9" t="str">
            <v>EA</v>
          </cell>
          <cell r="J9">
            <v>40</v>
          </cell>
          <cell r="K9">
            <v>0</v>
          </cell>
          <cell r="L9">
            <v>40</v>
          </cell>
          <cell r="M9">
            <v>0</v>
          </cell>
          <cell r="N9">
            <v>1300</v>
          </cell>
        </row>
        <row r="10">
          <cell r="A10" t="str">
            <v>72.0401</v>
          </cell>
          <cell r="B10" t="str">
            <v>72.0401.0-165</v>
          </cell>
          <cell r="C10" t="str">
            <v>312C</v>
          </cell>
          <cell r="D10" t="str">
            <v>MECHANICAL CONSTRUCTION</v>
          </cell>
          <cell r="E10" t="str">
            <v>TANK</v>
          </cell>
          <cell r="F10" t="str">
            <v>FWE-CYC. CH. FEED</v>
          </cell>
          <cell r="G10" t="str">
            <v>AMMONIA SOLUTION</v>
          </cell>
          <cell r="H10">
            <v>1</v>
          </cell>
          <cell r="I10" t="str">
            <v>EA</v>
          </cell>
          <cell r="J10">
            <v>40</v>
          </cell>
          <cell r="K10">
            <v>0</v>
          </cell>
          <cell r="L10">
            <v>40</v>
          </cell>
          <cell r="M10">
            <v>0</v>
          </cell>
          <cell r="N10">
            <v>1300</v>
          </cell>
        </row>
        <row r="11">
          <cell r="A11" t="str">
            <v>72.0401</v>
          </cell>
          <cell r="B11" t="str">
            <v>72.0401.0-164</v>
          </cell>
          <cell r="C11" t="str">
            <v>312C</v>
          </cell>
          <cell r="D11" t="str">
            <v>MECHANICAL CONSTRUCTION</v>
          </cell>
          <cell r="F11" t="str">
            <v>FWE-CYC. CH. FEED</v>
          </cell>
          <cell r="G11" t="str">
            <v>AMMONIA STORAGE TANK</v>
          </cell>
          <cell r="H11">
            <v>1</v>
          </cell>
          <cell r="I11" t="str">
            <v>EA</v>
          </cell>
          <cell r="J11">
            <v>250</v>
          </cell>
          <cell r="K11">
            <v>20800</v>
          </cell>
          <cell r="L11">
            <v>250</v>
          </cell>
          <cell r="M11">
            <v>20800</v>
          </cell>
          <cell r="N11">
            <v>8100</v>
          </cell>
        </row>
        <row r="12">
          <cell r="A12" t="str">
            <v>72.0401</v>
          </cell>
          <cell r="B12" t="str">
            <v>72.0401.0-055</v>
          </cell>
          <cell r="C12" t="str">
            <v>311C</v>
          </cell>
          <cell r="D12" t="str">
            <v>MECHANICAL CONSTRUCTION</v>
          </cell>
          <cell r="F12" t="str">
            <v>DPB-ROOF DRAINS</v>
          </cell>
          <cell r="G12" t="str">
            <v>AQC BLDG</v>
          </cell>
          <cell r="H12">
            <v>955</v>
          </cell>
          <cell r="I12" t="str">
            <v>LF</v>
          </cell>
          <cell r="J12">
            <v>2.6282722513089007</v>
          </cell>
          <cell r="K12">
            <v>4.3979057591623034</v>
          </cell>
          <cell r="L12">
            <v>2510</v>
          </cell>
          <cell r="M12">
            <v>4200</v>
          </cell>
          <cell r="N12">
            <v>81900</v>
          </cell>
        </row>
        <row r="13">
          <cell r="A13" t="str">
            <v>72.0401</v>
          </cell>
          <cell r="B13" t="str">
            <v>72.0401.0-312</v>
          </cell>
          <cell r="C13" t="str">
            <v>312C</v>
          </cell>
          <cell r="D13" t="str">
            <v>MECHANICAL CONSTRUCTION</v>
          </cell>
          <cell r="F13" t="str">
            <v>WSF-ASH SLUICE WATER</v>
          </cell>
          <cell r="G13" t="str">
            <v>AUTO STRAINERS</v>
          </cell>
          <cell r="H13">
            <v>3</v>
          </cell>
          <cell r="I13" t="str">
            <v>EA</v>
          </cell>
          <cell r="J13">
            <v>33.333333333333336</v>
          </cell>
          <cell r="K13">
            <v>0</v>
          </cell>
          <cell r="L13">
            <v>100</v>
          </cell>
          <cell r="M13">
            <v>0</v>
          </cell>
          <cell r="N13">
            <v>3200</v>
          </cell>
        </row>
        <row r="14">
          <cell r="A14" t="str">
            <v>72.0401</v>
          </cell>
          <cell r="B14" t="str">
            <v>72.0401.0-355</v>
          </cell>
          <cell r="C14" t="str">
            <v>312C</v>
          </cell>
          <cell r="D14" t="str">
            <v>MECHANICAL CONSTRUCTION</v>
          </cell>
          <cell r="F14" t="str">
            <v>CHEMICAL CLEANING-</v>
          </cell>
          <cell r="G14" t="str">
            <v>AUX BOILER</v>
          </cell>
          <cell r="H14">
            <v>1</v>
          </cell>
          <cell r="I14" t="str">
            <v>LT</v>
          </cell>
          <cell r="J14">
            <v>60</v>
          </cell>
          <cell r="K14">
            <v>0</v>
          </cell>
          <cell r="L14">
            <v>60</v>
          </cell>
          <cell r="M14">
            <v>0</v>
          </cell>
          <cell r="N14">
            <v>3300</v>
          </cell>
        </row>
        <row r="15">
          <cell r="A15" t="str">
            <v>72.0401</v>
          </cell>
          <cell r="B15" t="str">
            <v>72.0401.0-043</v>
          </cell>
          <cell r="C15" t="str">
            <v>312C</v>
          </cell>
          <cell r="D15" t="str">
            <v>MECHANICAL CONSTRUCTION</v>
          </cell>
          <cell r="F15" t="str">
            <v>PSA-AUX. BOILER</v>
          </cell>
          <cell r="G15" t="str">
            <v>AUX BOILER</v>
          </cell>
          <cell r="H15">
            <v>1</v>
          </cell>
          <cell r="I15" t="str">
            <v>LT</v>
          </cell>
          <cell r="J15">
            <v>680</v>
          </cell>
          <cell r="K15">
            <v>0</v>
          </cell>
          <cell r="L15">
            <v>680</v>
          </cell>
          <cell r="M15">
            <v>0</v>
          </cell>
          <cell r="N15">
            <v>24200</v>
          </cell>
        </row>
        <row r="16">
          <cell r="A16" t="str">
            <v>72.0401</v>
          </cell>
          <cell r="B16" t="str">
            <v>72.0401.0-185</v>
          </cell>
          <cell r="C16" t="str">
            <v>312A</v>
          </cell>
          <cell r="D16" t="str">
            <v>MECHANICAL CONSTRUCTION</v>
          </cell>
          <cell r="F16" t="str">
            <v>FOB-FO SUPPLY</v>
          </cell>
          <cell r="G16" t="str">
            <v>AUX PUMP</v>
          </cell>
          <cell r="H16">
            <v>1</v>
          </cell>
          <cell r="I16" t="str">
            <v>EA</v>
          </cell>
          <cell r="J16">
            <v>40</v>
          </cell>
          <cell r="K16">
            <v>0</v>
          </cell>
          <cell r="L16">
            <v>40</v>
          </cell>
          <cell r="M16">
            <v>0</v>
          </cell>
          <cell r="N16">
            <v>1400</v>
          </cell>
        </row>
        <row r="17">
          <cell r="A17" t="str">
            <v>72.0401</v>
          </cell>
          <cell r="B17" t="str">
            <v>72.0401.0-283</v>
          </cell>
          <cell r="C17" t="str">
            <v>314C</v>
          </cell>
          <cell r="D17" t="str">
            <v>MECHANICAL CONSTRUCTION</v>
          </cell>
          <cell r="F17" t="str">
            <v>TGD-TURBINE LUBE OIL</v>
          </cell>
          <cell r="G17" t="str">
            <v>BFPT CENTRIFUGE</v>
          </cell>
          <cell r="H17">
            <v>1</v>
          </cell>
          <cell r="I17" t="str">
            <v>EA</v>
          </cell>
          <cell r="J17">
            <v>30</v>
          </cell>
          <cell r="K17">
            <v>83800</v>
          </cell>
          <cell r="L17">
            <v>30</v>
          </cell>
          <cell r="M17">
            <v>83800</v>
          </cell>
          <cell r="N17">
            <v>1000</v>
          </cell>
        </row>
        <row r="18">
          <cell r="A18" t="str">
            <v>72.0401</v>
          </cell>
          <cell r="B18" t="str">
            <v>72.0401.0-286</v>
          </cell>
          <cell r="C18" t="str">
            <v>314C</v>
          </cell>
          <cell r="D18" t="str">
            <v>MECHANICAL CONSTRUCTION</v>
          </cell>
          <cell r="F18" t="str">
            <v>TGD-TURBINE LUBE OIL</v>
          </cell>
          <cell r="G18" t="str">
            <v>BFPT FILTER</v>
          </cell>
          <cell r="H18">
            <v>1</v>
          </cell>
          <cell r="I18" t="str">
            <v>EA</v>
          </cell>
          <cell r="J18">
            <v>30</v>
          </cell>
          <cell r="K18">
            <v>0</v>
          </cell>
          <cell r="L18">
            <v>30</v>
          </cell>
          <cell r="M18">
            <v>0</v>
          </cell>
          <cell r="N18">
            <v>1000</v>
          </cell>
        </row>
        <row r="19">
          <cell r="A19" t="str">
            <v>72.0401</v>
          </cell>
          <cell r="B19" t="str">
            <v>72.0401.0-032</v>
          </cell>
          <cell r="C19" t="str">
            <v>312C</v>
          </cell>
          <cell r="D19" t="str">
            <v>MECHANICAL CONSTRUCTION</v>
          </cell>
          <cell r="E19" t="str">
            <v>&amp; AGITATOR</v>
          </cell>
          <cell r="F19" t="str">
            <v>ASE-SCRUBBER SOLIDS</v>
          </cell>
          <cell r="G19" t="str">
            <v>BLOWDOWN PUMPS</v>
          </cell>
          <cell r="H19">
            <v>2</v>
          </cell>
          <cell r="I19" t="str">
            <v>EA</v>
          </cell>
          <cell r="J19">
            <v>55</v>
          </cell>
          <cell r="K19">
            <v>6300</v>
          </cell>
          <cell r="L19">
            <v>110</v>
          </cell>
          <cell r="M19">
            <v>12600</v>
          </cell>
          <cell r="N19">
            <v>3800</v>
          </cell>
        </row>
        <row r="20">
          <cell r="A20" t="str">
            <v>72.0401</v>
          </cell>
          <cell r="B20" t="str">
            <v>72.0401.0-234</v>
          </cell>
          <cell r="C20" t="str">
            <v>312C</v>
          </cell>
          <cell r="D20" t="str">
            <v>MECHANICAL CONSTRUCTION</v>
          </cell>
          <cell r="F20" t="str">
            <v>SGF-BOILER</v>
          </cell>
          <cell r="G20" t="str">
            <v>BLOWDOWN TANK</v>
          </cell>
          <cell r="H20">
            <v>1</v>
          </cell>
          <cell r="I20" t="str">
            <v>EA</v>
          </cell>
          <cell r="J20">
            <v>40</v>
          </cell>
          <cell r="K20">
            <v>0</v>
          </cell>
          <cell r="L20">
            <v>40</v>
          </cell>
          <cell r="M20">
            <v>0</v>
          </cell>
          <cell r="N20">
            <v>1300</v>
          </cell>
        </row>
        <row r="21">
          <cell r="A21" t="str">
            <v>72.0401</v>
          </cell>
          <cell r="B21" t="str">
            <v>72.0401.0-357</v>
          </cell>
          <cell r="C21" t="str">
            <v>312C</v>
          </cell>
          <cell r="D21" t="str">
            <v>MECHANICAL CONSTRUCTION</v>
          </cell>
          <cell r="F21" t="str">
            <v>CHEMICAL CLEANING-</v>
          </cell>
          <cell r="G21" t="str">
            <v>BOILER</v>
          </cell>
          <cell r="H21">
            <v>1</v>
          </cell>
          <cell r="I21" t="str">
            <v>LT</v>
          </cell>
          <cell r="J21">
            <v>130</v>
          </cell>
          <cell r="K21">
            <v>0</v>
          </cell>
          <cell r="L21">
            <v>130</v>
          </cell>
          <cell r="M21">
            <v>0</v>
          </cell>
          <cell r="N21">
            <v>8300</v>
          </cell>
        </row>
        <row r="22">
          <cell r="A22" t="str">
            <v>72.0401</v>
          </cell>
          <cell r="B22" t="str">
            <v>72.0401.0-135</v>
          </cell>
          <cell r="C22" t="str">
            <v>314C</v>
          </cell>
          <cell r="D22" t="str">
            <v>MECHANICAL CONSTRUCTION</v>
          </cell>
          <cell r="F22" t="str">
            <v>ECB-CLSD.CYC.CLG.WTR</v>
          </cell>
          <cell r="G22" t="str">
            <v>BOOSTER PUMPS</v>
          </cell>
          <cell r="H22">
            <v>2</v>
          </cell>
          <cell r="I22" t="str">
            <v>EA</v>
          </cell>
          <cell r="J22">
            <v>40</v>
          </cell>
          <cell r="K22">
            <v>0</v>
          </cell>
          <cell r="L22">
            <v>80</v>
          </cell>
          <cell r="M22">
            <v>0</v>
          </cell>
          <cell r="N22">
            <v>2700</v>
          </cell>
        </row>
        <row r="23">
          <cell r="A23" t="str">
            <v>72.0401</v>
          </cell>
          <cell r="B23" t="str">
            <v>72.0401.0-042</v>
          </cell>
          <cell r="C23" t="str">
            <v>315A</v>
          </cell>
          <cell r="D23" t="str">
            <v>MECHANICAL CONSTRUCTION</v>
          </cell>
          <cell r="F23" t="str">
            <v>APK-EMERG.GENERATOR</v>
          </cell>
          <cell r="G23" t="str">
            <v>C &amp; I</v>
          </cell>
          <cell r="H23">
            <v>1</v>
          </cell>
          <cell r="I23" t="str">
            <v>LT</v>
          </cell>
          <cell r="J23">
            <v>20</v>
          </cell>
          <cell r="K23">
            <v>0</v>
          </cell>
          <cell r="L23">
            <v>20</v>
          </cell>
          <cell r="M23">
            <v>0</v>
          </cell>
          <cell r="N23">
            <v>700</v>
          </cell>
        </row>
        <row r="24">
          <cell r="A24" t="str">
            <v>72.0401</v>
          </cell>
          <cell r="B24" t="str">
            <v>72.0401.0-013</v>
          </cell>
          <cell r="C24" t="str">
            <v>312C</v>
          </cell>
          <cell r="D24" t="str">
            <v>MECHANICAL CONSTRUCTION</v>
          </cell>
          <cell r="F24" t="str">
            <v>ASA-BOTTOM ASH</v>
          </cell>
          <cell r="G24" t="str">
            <v>C &amp; I</v>
          </cell>
          <cell r="H24">
            <v>1</v>
          </cell>
          <cell r="I24" t="str">
            <v>LT</v>
          </cell>
          <cell r="J24">
            <v>1000</v>
          </cell>
          <cell r="K24">
            <v>28300</v>
          </cell>
          <cell r="L24">
            <v>1000</v>
          </cell>
          <cell r="M24">
            <v>28300</v>
          </cell>
          <cell r="N24">
            <v>35600</v>
          </cell>
        </row>
        <row r="25">
          <cell r="A25" t="str">
            <v>72.0401</v>
          </cell>
          <cell r="B25" t="str">
            <v>72.0401.0-023</v>
          </cell>
          <cell r="C25" t="str">
            <v>312C</v>
          </cell>
          <cell r="D25" t="str">
            <v>MECHANICAL CONSTRUCTION</v>
          </cell>
          <cell r="F25" t="str">
            <v>ASB-FLY ASH</v>
          </cell>
          <cell r="G25" t="str">
            <v>C &amp; I</v>
          </cell>
          <cell r="H25">
            <v>1</v>
          </cell>
          <cell r="I25" t="str">
            <v>LT</v>
          </cell>
          <cell r="J25">
            <v>660</v>
          </cell>
          <cell r="K25">
            <v>18700</v>
          </cell>
          <cell r="L25">
            <v>660</v>
          </cell>
          <cell r="M25">
            <v>18700</v>
          </cell>
          <cell r="N25">
            <v>23500</v>
          </cell>
        </row>
        <row r="26">
          <cell r="A26" t="str">
            <v>72.0401</v>
          </cell>
          <cell r="B26" t="str">
            <v>72.0401.0-026</v>
          </cell>
          <cell r="C26" t="str">
            <v>312C</v>
          </cell>
          <cell r="D26" t="str">
            <v>MECHANICAL CONSTRUCTION</v>
          </cell>
          <cell r="F26" t="str">
            <v>ASC-ECONOMIZER ASH</v>
          </cell>
          <cell r="G26" t="str">
            <v>C &amp; I</v>
          </cell>
          <cell r="H26">
            <v>1</v>
          </cell>
          <cell r="I26" t="str">
            <v>LT</v>
          </cell>
          <cell r="J26">
            <v>30</v>
          </cell>
          <cell r="K26">
            <v>800</v>
          </cell>
          <cell r="L26">
            <v>30</v>
          </cell>
          <cell r="M26">
            <v>800</v>
          </cell>
          <cell r="N26">
            <v>1100</v>
          </cell>
        </row>
        <row r="27">
          <cell r="A27" t="str">
            <v>72.0401</v>
          </cell>
          <cell r="B27" t="str">
            <v>72.0401.0-031</v>
          </cell>
          <cell r="C27" t="str">
            <v>312C</v>
          </cell>
          <cell r="D27" t="str">
            <v>MECHANICAL CONSTRUCTION</v>
          </cell>
          <cell r="F27" t="str">
            <v>ASD-PULVERIZER REJ</v>
          </cell>
          <cell r="G27" t="str">
            <v>C &amp; I</v>
          </cell>
          <cell r="H27">
            <v>1</v>
          </cell>
          <cell r="I27" t="str">
            <v>LT</v>
          </cell>
          <cell r="J27">
            <v>150</v>
          </cell>
          <cell r="K27">
            <v>4100</v>
          </cell>
          <cell r="L27">
            <v>150</v>
          </cell>
          <cell r="M27">
            <v>4100</v>
          </cell>
          <cell r="N27">
            <v>5200</v>
          </cell>
        </row>
        <row r="28">
          <cell r="A28" t="str">
            <v>72.0401</v>
          </cell>
          <cell r="B28" t="str">
            <v>72.0401.0-038</v>
          </cell>
          <cell r="C28" t="str">
            <v>312C</v>
          </cell>
          <cell r="D28" t="str">
            <v>MECHANICAL CONSTRUCTION</v>
          </cell>
          <cell r="F28" t="str">
            <v>ASE-SCRUBBER SOLIDS</v>
          </cell>
          <cell r="G28" t="str">
            <v>C &amp; I</v>
          </cell>
          <cell r="H28">
            <v>1</v>
          </cell>
          <cell r="I28" t="str">
            <v>LT</v>
          </cell>
          <cell r="J28">
            <v>120</v>
          </cell>
          <cell r="K28">
            <v>3300</v>
          </cell>
          <cell r="L28">
            <v>120</v>
          </cell>
          <cell r="M28">
            <v>3300</v>
          </cell>
          <cell r="N28">
            <v>4100</v>
          </cell>
        </row>
        <row r="29">
          <cell r="A29" t="str">
            <v>72.0401</v>
          </cell>
          <cell r="B29" t="str">
            <v>72.0401.0-064</v>
          </cell>
          <cell r="C29" t="str">
            <v>312A</v>
          </cell>
          <cell r="D29" t="str">
            <v>MECHANICAL CONSTRUCTION</v>
          </cell>
          <cell r="F29" t="str">
            <v>BMC-SCRUB.ADD.PREP</v>
          </cell>
          <cell r="G29" t="str">
            <v>C &amp; I</v>
          </cell>
          <cell r="H29">
            <v>1</v>
          </cell>
          <cell r="I29" t="str">
            <v>LT</v>
          </cell>
          <cell r="J29">
            <v>20</v>
          </cell>
          <cell r="K29">
            <v>600</v>
          </cell>
          <cell r="L29">
            <v>20</v>
          </cell>
          <cell r="M29">
            <v>600</v>
          </cell>
          <cell r="N29">
            <v>700</v>
          </cell>
        </row>
        <row r="30">
          <cell r="A30" t="str">
            <v>72.0401</v>
          </cell>
          <cell r="B30" t="str">
            <v>72.0401.0-084</v>
          </cell>
          <cell r="C30" t="str">
            <v>316C</v>
          </cell>
          <cell r="D30" t="str">
            <v>MECHANICAL CONSTRUCTION</v>
          </cell>
          <cell r="F30" t="str">
            <v>CAA-STATION AIR</v>
          </cell>
          <cell r="G30" t="str">
            <v>C &amp; I</v>
          </cell>
          <cell r="H30">
            <v>1</v>
          </cell>
          <cell r="I30" t="str">
            <v>LT</v>
          </cell>
          <cell r="J30">
            <v>280</v>
          </cell>
          <cell r="K30">
            <v>8000</v>
          </cell>
          <cell r="L30">
            <v>280</v>
          </cell>
          <cell r="M30">
            <v>8000</v>
          </cell>
          <cell r="N30">
            <v>10000</v>
          </cell>
        </row>
        <row r="31">
          <cell r="A31" t="str">
            <v>72.0401</v>
          </cell>
          <cell r="B31" t="str">
            <v>72.0401.0-089</v>
          </cell>
          <cell r="C31" t="str">
            <v>316C</v>
          </cell>
          <cell r="D31" t="str">
            <v>MECHANICAL CONSTRUCTION</v>
          </cell>
          <cell r="F31" t="str">
            <v>CAB-CONTROL AIR</v>
          </cell>
          <cell r="G31" t="str">
            <v>C &amp; I</v>
          </cell>
          <cell r="H31">
            <v>1</v>
          </cell>
          <cell r="I31" t="str">
            <v>LT</v>
          </cell>
          <cell r="J31">
            <v>1340</v>
          </cell>
          <cell r="K31">
            <v>42400</v>
          </cell>
          <cell r="L31">
            <v>1340</v>
          </cell>
          <cell r="M31">
            <v>42400</v>
          </cell>
          <cell r="N31">
            <v>32400</v>
          </cell>
        </row>
        <row r="32">
          <cell r="A32" t="str">
            <v>72.0401</v>
          </cell>
          <cell r="B32" t="str">
            <v>72.0401.0-071</v>
          </cell>
          <cell r="C32" t="str">
            <v>312C</v>
          </cell>
          <cell r="D32" t="str">
            <v>MECHANICAL CONSTRUCTION</v>
          </cell>
          <cell r="F32" t="str">
            <v>CCB-PART. REMOVAL</v>
          </cell>
          <cell r="G32" t="str">
            <v>C &amp; I</v>
          </cell>
          <cell r="H32">
            <v>1</v>
          </cell>
          <cell r="I32" t="str">
            <v>LT</v>
          </cell>
          <cell r="J32">
            <v>90</v>
          </cell>
          <cell r="K32">
            <v>2500</v>
          </cell>
          <cell r="L32">
            <v>90</v>
          </cell>
          <cell r="M32">
            <v>2500</v>
          </cell>
          <cell r="N32">
            <v>3100</v>
          </cell>
        </row>
        <row r="33">
          <cell r="A33" t="str">
            <v>72.0401</v>
          </cell>
          <cell r="B33" t="str">
            <v>72.0401.0-074</v>
          </cell>
          <cell r="C33" t="str">
            <v>312C</v>
          </cell>
          <cell r="D33" t="str">
            <v>MECHANICAL CONSTRUCTION</v>
          </cell>
          <cell r="F33" t="str">
            <v>CCC-FLUE GAS DESULF</v>
          </cell>
          <cell r="G33" t="str">
            <v>C &amp; I</v>
          </cell>
          <cell r="H33">
            <v>1</v>
          </cell>
          <cell r="I33" t="str">
            <v>LT</v>
          </cell>
          <cell r="J33">
            <v>60</v>
          </cell>
          <cell r="K33">
            <v>1700</v>
          </cell>
          <cell r="L33">
            <v>60</v>
          </cell>
          <cell r="M33">
            <v>1700</v>
          </cell>
          <cell r="N33">
            <v>2100</v>
          </cell>
        </row>
        <row r="34">
          <cell r="A34" t="str">
            <v>72.0401</v>
          </cell>
          <cell r="B34" t="str">
            <v>72.0401.0-079</v>
          </cell>
          <cell r="C34" t="str">
            <v>312C</v>
          </cell>
          <cell r="D34" t="str">
            <v>MECHANICAL CONSTRUCTION</v>
          </cell>
          <cell r="F34" t="str">
            <v>CCE-ID</v>
          </cell>
          <cell r="G34" t="str">
            <v>C &amp; I</v>
          </cell>
          <cell r="H34">
            <v>1</v>
          </cell>
          <cell r="I34" t="str">
            <v>LT</v>
          </cell>
          <cell r="J34">
            <v>100</v>
          </cell>
          <cell r="K34">
            <v>2700</v>
          </cell>
          <cell r="L34">
            <v>100</v>
          </cell>
          <cell r="M34">
            <v>2700</v>
          </cell>
          <cell r="N34">
            <v>3500</v>
          </cell>
        </row>
        <row r="35">
          <cell r="A35" t="str">
            <v>72.0401</v>
          </cell>
          <cell r="B35" t="str">
            <v>72.0401.0-097</v>
          </cell>
          <cell r="C35" t="str">
            <v>316C</v>
          </cell>
          <cell r="D35" t="str">
            <v>MECHANICAL CONSTRUCTION</v>
          </cell>
          <cell r="F35" t="str">
            <v>CG-PROPANE GAS</v>
          </cell>
          <cell r="G35" t="str">
            <v>C &amp; I</v>
          </cell>
          <cell r="H35">
            <v>1</v>
          </cell>
          <cell r="I35" t="str">
            <v>LT</v>
          </cell>
          <cell r="J35">
            <v>290</v>
          </cell>
          <cell r="K35">
            <v>8300</v>
          </cell>
          <cell r="L35">
            <v>290</v>
          </cell>
          <cell r="M35">
            <v>8300</v>
          </cell>
          <cell r="N35">
            <v>10400</v>
          </cell>
        </row>
        <row r="36">
          <cell r="A36" t="str">
            <v>72.0401</v>
          </cell>
          <cell r="B36" t="str">
            <v>72.0401.0-068</v>
          </cell>
          <cell r="C36" t="str">
            <v>312B</v>
          </cell>
          <cell r="D36" t="str">
            <v>MECHANICAL CONSTRUCTION</v>
          </cell>
          <cell r="F36" t="str">
            <v>CHF-DUST SUPPRESSION</v>
          </cell>
          <cell r="G36" t="str">
            <v>C &amp; I</v>
          </cell>
          <cell r="H36">
            <v>1</v>
          </cell>
          <cell r="I36" t="str">
            <v>LT</v>
          </cell>
          <cell r="J36">
            <v>360</v>
          </cell>
          <cell r="K36">
            <v>10200</v>
          </cell>
          <cell r="L36">
            <v>360</v>
          </cell>
          <cell r="M36">
            <v>10200</v>
          </cell>
          <cell r="N36">
            <v>12800</v>
          </cell>
        </row>
        <row r="37">
          <cell r="A37" t="str">
            <v>72.0401</v>
          </cell>
          <cell r="B37" t="str">
            <v>72.0401.0-349</v>
          </cell>
          <cell r="C37" t="str">
            <v>312C</v>
          </cell>
          <cell r="D37" t="str">
            <v>MECHANICAL CONSTRUCTION</v>
          </cell>
          <cell r="F37" t="str">
            <v>DUST COLL EQUIP-</v>
          </cell>
          <cell r="G37" t="str">
            <v>C &amp; I</v>
          </cell>
          <cell r="H37">
            <v>1</v>
          </cell>
          <cell r="I37" t="str">
            <v>LT</v>
          </cell>
          <cell r="J37">
            <v>160</v>
          </cell>
          <cell r="K37">
            <v>1300</v>
          </cell>
          <cell r="L37">
            <v>160</v>
          </cell>
          <cell r="M37">
            <v>1300</v>
          </cell>
          <cell r="N37">
            <v>4100</v>
          </cell>
        </row>
        <row r="38">
          <cell r="A38" t="str">
            <v>72.0401</v>
          </cell>
          <cell r="B38" t="str">
            <v>72.0401.0-133</v>
          </cell>
          <cell r="C38" t="str">
            <v>314C</v>
          </cell>
          <cell r="D38" t="str">
            <v>MECHANICAL CONSTRUCTION</v>
          </cell>
          <cell r="F38" t="str">
            <v>ECA-AUX. CLG. WTR.</v>
          </cell>
          <cell r="G38" t="str">
            <v>C &amp; I</v>
          </cell>
          <cell r="H38">
            <v>1</v>
          </cell>
          <cell r="I38" t="str">
            <v>LT</v>
          </cell>
          <cell r="J38">
            <v>130</v>
          </cell>
          <cell r="K38">
            <v>3600</v>
          </cell>
          <cell r="L38">
            <v>130</v>
          </cell>
          <cell r="M38">
            <v>3600</v>
          </cell>
          <cell r="N38">
            <v>4500</v>
          </cell>
        </row>
        <row r="39">
          <cell r="A39" t="str">
            <v>72.0401</v>
          </cell>
          <cell r="B39" t="str">
            <v>72.0401.0-138</v>
          </cell>
          <cell r="C39" t="str">
            <v>314C</v>
          </cell>
          <cell r="D39" t="str">
            <v>MECHANICAL CONSTRUCTION</v>
          </cell>
          <cell r="F39" t="str">
            <v>ECB-CLSD.CYC.CLG.WTR</v>
          </cell>
          <cell r="G39" t="str">
            <v>C &amp; I</v>
          </cell>
          <cell r="H39">
            <v>1</v>
          </cell>
          <cell r="I39" t="str">
            <v>LT</v>
          </cell>
          <cell r="J39">
            <v>1610</v>
          </cell>
          <cell r="K39">
            <v>45200</v>
          </cell>
          <cell r="L39">
            <v>1610</v>
          </cell>
          <cell r="M39">
            <v>45200</v>
          </cell>
          <cell r="N39">
            <v>57400</v>
          </cell>
        </row>
        <row r="40">
          <cell r="A40" t="str">
            <v>72.0401</v>
          </cell>
          <cell r="B40" t="str">
            <v>72.0401.0-182</v>
          </cell>
          <cell r="C40" t="str">
            <v>312B</v>
          </cell>
          <cell r="D40" t="str">
            <v>MECHANICAL CONSTRUCTION</v>
          </cell>
          <cell r="F40" t="str">
            <v>FOA-FO REC &amp; STORAGE</v>
          </cell>
          <cell r="G40" t="str">
            <v>C &amp; I</v>
          </cell>
          <cell r="H40">
            <v>1</v>
          </cell>
          <cell r="I40" t="str">
            <v>LT</v>
          </cell>
          <cell r="J40">
            <v>80</v>
          </cell>
          <cell r="K40">
            <v>2200</v>
          </cell>
          <cell r="L40">
            <v>80</v>
          </cell>
          <cell r="M40">
            <v>2200</v>
          </cell>
          <cell r="N40">
            <v>2800</v>
          </cell>
        </row>
        <row r="41">
          <cell r="A41" t="str">
            <v>72.0401</v>
          </cell>
          <cell r="B41" t="str">
            <v>72.0401.0-188</v>
          </cell>
          <cell r="C41" t="str">
            <v>312A</v>
          </cell>
          <cell r="D41" t="str">
            <v>MECHANICAL CONSTRUCTION</v>
          </cell>
          <cell r="F41" t="str">
            <v>FOB-FO SUPPLY</v>
          </cell>
          <cell r="G41" t="str">
            <v>C &amp; I</v>
          </cell>
          <cell r="H41">
            <v>1</v>
          </cell>
          <cell r="I41" t="str">
            <v>LT</v>
          </cell>
          <cell r="J41">
            <v>190</v>
          </cell>
          <cell r="K41">
            <v>5500</v>
          </cell>
          <cell r="L41">
            <v>190</v>
          </cell>
          <cell r="M41">
            <v>5500</v>
          </cell>
          <cell r="N41">
            <v>6900</v>
          </cell>
        </row>
        <row r="42">
          <cell r="A42" t="str">
            <v>72.0401</v>
          </cell>
          <cell r="B42" t="str">
            <v>72.0401.0-177</v>
          </cell>
          <cell r="C42" t="str">
            <v>316C</v>
          </cell>
          <cell r="D42" t="str">
            <v>MECHANICAL CONSTRUCTION</v>
          </cell>
          <cell r="F42" t="str">
            <v>FP-FIRE PROTECTION</v>
          </cell>
          <cell r="G42" t="str">
            <v>C &amp; I</v>
          </cell>
          <cell r="H42">
            <v>1</v>
          </cell>
          <cell r="I42" t="str">
            <v>LT</v>
          </cell>
          <cell r="J42">
            <v>240</v>
          </cell>
          <cell r="K42">
            <v>6900</v>
          </cell>
          <cell r="L42">
            <v>240</v>
          </cell>
          <cell r="M42">
            <v>6900</v>
          </cell>
          <cell r="N42">
            <v>8600</v>
          </cell>
        </row>
        <row r="43">
          <cell r="A43" t="str">
            <v>72.0401</v>
          </cell>
          <cell r="B43" t="str">
            <v>72.0401.0-146</v>
          </cell>
          <cell r="C43" t="str">
            <v>312C</v>
          </cell>
          <cell r="D43" t="str">
            <v>MECHANICAL CONSTRUCTION</v>
          </cell>
          <cell r="F43" t="str">
            <v>FWA-BOILER FEED WTR</v>
          </cell>
          <cell r="G43" t="str">
            <v>C &amp; I</v>
          </cell>
          <cell r="H43">
            <v>1</v>
          </cell>
          <cell r="I43" t="str">
            <v>LT</v>
          </cell>
          <cell r="J43">
            <v>620</v>
          </cell>
          <cell r="K43">
            <v>17600</v>
          </cell>
          <cell r="L43">
            <v>620</v>
          </cell>
          <cell r="M43">
            <v>17600</v>
          </cell>
          <cell r="N43">
            <v>22100</v>
          </cell>
        </row>
        <row r="44">
          <cell r="A44" t="str">
            <v>72.0401</v>
          </cell>
          <cell r="B44" t="str">
            <v>72.0401.0-150</v>
          </cell>
          <cell r="C44" t="str">
            <v>312C</v>
          </cell>
          <cell r="D44" t="str">
            <v>MECHANICAL CONSTRUCTION</v>
          </cell>
          <cell r="F44" t="str">
            <v>FWB-BOILER FEED INJ.</v>
          </cell>
          <cell r="G44" t="str">
            <v>C &amp; I</v>
          </cell>
          <cell r="H44">
            <v>1</v>
          </cell>
          <cell r="I44" t="str">
            <v>LT</v>
          </cell>
          <cell r="J44">
            <v>380</v>
          </cell>
          <cell r="K44">
            <v>10700</v>
          </cell>
          <cell r="L44">
            <v>380</v>
          </cell>
          <cell r="M44">
            <v>10700</v>
          </cell>
          <cell r="N44">
            <v>13500</v>
          </cell>
        </row>
        <row r="45">
          <cell r="A45" t="str">
            <v>72.0401</v>
          </cell>
          <cell r="B45" t="str">
            <v>72.0401.0-155</v>
          </cell>
          <cell r="C45" t="str">
            <v>312C</v>
          </cell>
          <cell r="D45" t="str">
            <v>MECHANICAL CONSTRUCTION</v>
          </cell>
          <cell r="F45" t="str">
            <v>FWC-CONDENSATE</v>
          </cell>
          <cell r="G45" t="str">
            <v>C &amp; I</v>
          </cell>
          <cell r="H45">
            <v>1</v>
          </cell>
          <cell r="I45" t="str">
            <v>LT</v>
          </cell>
          <cell r="J45">
            <v>460</v>
          </cell>
          <cell r="K45">
            <v>12900</v>
          </cell>
          <cell r="L45">
            <v>460</v>
          </cell>
          <cell r="M45">
            <v>12900</v>
          </cell>
          <cell r="N45">
            <v>16300</v>
          </cell>
        </row>
        <row r="46">
          <cell r="A46" t="str">
            <v>72.0401</v>
          </cell>
          <cell r="B46" t="str">
            <v>72.0401.0-162</v>
          </cell>
          <cell r="C46" t="str">
            <v>312C</v>
          </cell>
          <cell r="D46" t="str">
            <v>MECHANICAL CONSTRUCTION</v>
          </cell>
          <cell r="F46" t="str">
            <v>FWD-COND. POLISHING</v>
          </cell>
          <cell r="G46" t="str">
            <v>C &amp; I</v>
          </cell>
          <cell r="H46">
            <v>1</v>
          </cell>
          <cell r="I46" t="str">
            <v>LT</v>
          </cell>
          <cell r="J46">
            <v>750</v>
          </cell>
          <cell r="K46">
            <v>21200</v>
          </cell>
          <cell r="L46">
            <v>750</v>
          </cell>
          <cell r="M46">
            <v>21200</v>
          </cell>
          <cell r="N46">
            <v>26600</v>
          </cell>
        </row>
        <row r="47">
          <cell r="A47" t="str">
            <v>72.0401</v>
          </cell>
          <cell r="B47" t="str">
            <v>72.0401.0-167</v>
          </cell>
          <cell r="C47" t="str">
            <v>312C</v>
          </cell>
          <cell r="D47" t="str">
            <v>MECHANICAL CONSTRUCTION</v>
          </cell>
          <cell r="F47" t="str">
            <v>FWE-CYC. CH. FEED</v>
          </cell>
          <cell r="G47" t="str">
            <v>C &amp; I</v>
          </cell>
          <cell r="H47">
            <v>1</v>
          </cell>
          <cell r="I47" t="str">
            <v>LT</v>
          </cell>
          <cell r="J47">
            <v>130</v>
          </cell>
          <cell r="K47">
            <v>3600</v>
          </cell>
          <cell r="L47">
            <v>130</v>
          </cell>
          <cell r="M47">
            <v>3600</v>
          </cell>
          <cell r="N47">
            <v>4500</v>
          </cell>
        </row>
        <row r="48">
          <cell r="A48" t="str">
            <v>72.0401</v>
          </cell>
          <cell r="B48" t="str">
            <v>72.0401.0-172</v>
          </cell>
          <cell r="C48" t="str">
            <v>312C</v>
          </cell>
          <cell r="D48" t="str">
            <v>MECHANICAL CONSTRUCTION</v>
          </cell>
          <cell r="F48" t="str">
            <v>FWF-CYC.MU &amp; STORAGE</v>
          </cell>
          <cell r="G48" t="str">
            <v>C &amp; I</v>
          </cell>
          <cell r="H48">
            <v>1</v>
          </cell>
          <cell r="I48" t="str">
            <v>LT</v>
          </cell>
          <cell r="J48">
            <v>70</v>
          </cell>
          <cell r="K48">
            <v>1900</v>
          </cell>
          <cell r="L48">
            <v>70</v>
          </cell>
          <cell r="M48">
            <v>1900</v>
          </cell>
          <cell r="N48">
            <v>2400</v>
          </cell>
        </row>
        <row r="49">
          <cell r="A49" t="str">
            <v>72.0401</v>
          </cell>
          <cell r="B49" t="str">
            <v>72.0401.0-105</v>
          </cell>
          <cell r="C49" t="str">
            <v>314C</v>
          </cell>
          <cell r="D49" t="str">
            <v>MECHANICAL CONSTRUCTION</v>
          </cell>
          <cell r="F49" t="str">
            <v>HRA-CONDENSER</v>
          </cell>
          <cell r="G49" t="str">
            <v>C &amp; I</v>
          </cell>
          <cell r="H49">
            <v>1</v>
          </cell>
          <cell r="I49" t="str">
            <v>LT</v>
          </cell>
          <cell r="J49">
            <v>330</v>
          </cell>
          <cell r="K49">
            <v>9400</v>
          </cell>
          <cell r="L49">
            <v>330</v>
          </cell>
          <cell r="M49">
            <v>9400</v>
          </cell>
          <cell r="N49">
            <v>11800</v>
          </cell>
        </row>
        <row r="50">
          <cell r="A50" t="str">
            <v>72.0401</v>
          </cell>
          <cell r="B50" t="str">
            <v>72.0401.0-109</v>
          </cell>
          <cell r="C50" t="str">
            <v>314C</v>
          </cell>
          <cell r="D50" t="str">
            <v>MECHANICAL CONSTRUCTION</v>
          </cell>
          <cell r="F50" t="str">
            <v>HRB-COND. AIR EXT.</v>
          </cell>
          <cell r="G50" t="str">
            <v>C &amp; I</v>
          </cell>
          <cell r="H50">
            <v>1</v>
          </cell>
          <cell r="I50" t="str">
            <v>LT</v>
          </cell>
          <cell r="J50">
            <v>210</v>
          </cell>
          <cell r="K50">
            <v>6000</v>
          </cell>
          <cell r="L50">
            <v>210</v>
          </cell>
          <cell r="M50">
            <v>6000</v>
          </cell>
          <cell r="N50">
            <v>7600</v>
          </cell>
        </row>
        <row r="51">
          <cell r="A51" t="str">
            <v>72.0401</v>
          </cell>
          <cell r="B51" t="str">
            <v>72.0401.0-113</v>
          </cell>
          <cell r="C51" t="str">
            <v>314C</v>
          </cell>
          <cell r="D51" t="str">
            <v>MECHANICAL CONSTRUCTION</v>
          </cell>
          <cell r="F51" t="str">
            <v>HRC-CIRC WATER</v>
          </cell>
          <cell r="G51" t="str">
            <v>C &amp; I</v>
          </cell>
          <cell r="H51">
            <v>1</v>
          </cell>
          <cell r="I51" t="str">
            <v>LT</v>
          </cell>
          <cell r="J51">
            <v>480</v>
          </cell>
          <cell r="K51">
            <v>13500</v>
          </cell>
          <cell r="L51">
            <v>480</v>
          </cell>
          <cell r="M51">
            <v>13500</v>
          </cell>
          <cell r="N51">
            <v>16900</v>
          </cell>
        </row>
        <row r="52">
          <cell r="A52" t="str">
            <v>72.0401</v>
          </cell>
          <cell r="B52" t="str">
            <v>72.0401.0-117</v>
          </cell>
          <cell r="C52" t="str">
            <v>314C</v>
          </cell>
          <cell r="D52" t="str">
            <v>MECHANICAL CONSTRUCTION</v>
          </cell>
          <cell r="F52" t="str">
            <v>HRD-CIRC.WTR.MAKEUP</v>
          </cell>
          <cell r="G52" t="str">
            <v>C &amp; I</v>
          </cell>
          <cell r="H52">
            <v>1</v>
          </cell>
          <cell r="I52" t="str">
            <v>LT</v>
          </cell>
          <cell r="J52">
            <v>90</v>
          </cell>
          <cell r="K52">
            <v>2500</v>
          </cell>
          <cell r="L52">
            <v>90</v>
          </cell>
          <cell r="M52">
            <v>2500</v>
          </cell>
          <cell r="N52">
            <v>3100</v>
          </cell>
        </row>
        <row r="53">
          <cell r="A53" t="str">
            <v>72.0401</v>
          </cell>
          <cell r="B53" t="str">
            <v>72.0401.0-123</v>
          </cell>
          <cell r="C53" t="str">
            <v>314C</v>
          </cell>
          <cell r="D53" t="str">
            <v>MECHANICAL CONSTRUCTION</v>
          </cell>
          <cell r="F53" t="str">
            <v>HRE-CW CHEM FEED</v>
          </cell>
          <cell r="G53" t="str">
            <v>C &amp; I</v>
          </cell>
          <cell r="H53">
            <v>1</v>
          </cell>
          <cell r="I53" t="str">
            <v>LT</v>
          </cell>
          <cell r="J53">
            <v>130</v>
          </cell>
          <cell r="K53">
            <v>3600</v>
          </cell>
          <cell r="L53">
            <v>130</v>
          </cell>
          <cell r="M53">
            <v>3600</v>
          </cell>
          <cell r="N53">
            <v>4500</v>
          </cell>
        </row>
        <row r="54">
          <cell r="A54" t="str">
            <v>72.0401</v>
          </cell>
          <cell r="B54" t="str">
            <v>72.0401.0-127</v>
          </cell>
          <cell r="C54" t="str">
            <v>314C</v>
          </cell>
          <cell r="D54" t="str">
            <v>MECHANICAL CONSTRUCTION</v>
          </cell>
          <cell r="F54" t="str">
            <v>HRF-COND. CLEANING</v>
          </cell>
          <cell r="G54" t="str">
            <v>C &amp; I</v>
          </cell>
          <cell r="H54">
            <v>1</v>
          </cell>
          <cell r="I54" t="str">
            <v>LT</v>
          </cell>
          <cell r="J54">
            <v>30</v>
          </cell>
          <cell r="K54">
            <v>0</v>
          </cell>
          <cell r="L54">
            <v>30</v>
          </cell>
          <cell r="M54">
            <v>0</v>
          </cell>
          <cell r="N54">
            <v>1000</v>
          </cell>
        </row>
        <row r="55">
          <cell r="A55" t="str">
            <v>72.0401</v>
          </cell>
          <cell r="B55" t="str">
            <v>72.0401.0-193</v>
          </cell>
          <cell r="C55" t="str">
            <v>312C</v>
          </cell>
          <cell r="D55" t="str">
            <v>MECHANICAL CONSTRUCTION</v>
          </cell>
          <cell r="F55" t="str">
            <v>PMA-CHEM. CLEANING</v>
          </cell>
          <cell r="G55" t="str">
            <v>C &amp; I</v>
          </cell>
          <cell r="H55">
            <v>1</v>
          </cell>
          <cell r="I55" t="str">
            <v>LT</v>
          </cell>
          <cell r="J55">
            <v>70</v>
          </cell>
          <cell r="K55">
            <v>1900</v>
          </cell>
          <cell r="L55">
            <v>70</v>
          </cell>
          <cell r="M55">
            <v>1900</v>
          </cell>
          <cell r="N55">
            <v>2400</v>
          </cell>
        </row>
        <row r="56">
          <cell r="A56" t="str">
            <v>72.0401</v>
          </cell>
          <cell r="B56" t="str">
            <v>72.0401.0-196</v>
          </cell>
          <cell r="C56" t="str">
            <v>316C</v>
          </cell>
          <cell r="D56" t="str">
            <v>MECHANICAL CONSTRUCTION</v>
          </cell>
          <cell r="F56" t="str">
            <v>PMB-SD CORR PROT</v>
          </cell>
          <cell r="G56" t="str">
            <v>C &amp; I</v>
          </cell>
          <cell r="H56">
            <v>1</v>
          </cell>
          <cell r="I56" t="str">
            <v>LT</v>
          </cell>
          <cell r="J56">
            <v>20</v>
          </cell>
          <cell r="K56">
            <v>500</v>
          </cell>
          <cell r="L56">
            <v>20</v>
          </cell>
          <cell r="M56">
            <v>500</v>
          </cell>
          <cell r="N56">
            <v>700</v>
          </cell>
        </row>
        <row r="57">
          <cell r="A57" t="str">
            <v>72.0401</v>
          </cell>
          <cell r="B57" t="str">
            <v>72.0401.0-048</v>
          </cell>
          <cell r="C57" t="str">
            <v>312C</v>
          </cell>
          <cell r="D57" t="str">
            <v>MECHANICAL CONSTRUCTION</v>
          </cell>
          <cell r="F57" t="str">
            <v>PSA-AUX. BOILER</v>
          </cell>
          <cell r="G57" t="str">
            <v>C &amp; I</v>
          </cell>
          <cell r="H57">
            <v>1</v>
          </cell>
          <cell r="I57" t="str">
            <v>EA</v>
          </cell>
          <cell r="J57">
            <v>490</v>
          </cell>
          <cell r="K57">
            <v>13800</v>
          </cell>
          <cell r="L57">
            <v>490</v>
          </cell>
          <cell r="M57">
            <v>13800</v>
          </cell>
          <cell r="N57">
            <v>17300</v>
          </cell>
        </row>
        <row r="58">
          <cell r="A58" t="str">
            <v>72.0401</v>
          </cell>
          <cell r="B58" t="str">
            <v>72.0401.0-051</v>
          </cell>
          <cell r="C58" t="str">
            <v>312C</v>
          </cell>
          <cell r="D58" t="str">
            <v>MECHANICAL CONSTRUCTION</v>
          </cell>
          <cell r="F58" t="str">
            <v>PSB-AUX.BOILER FUEL</v>
          </cell>
          <cell r="G58" t="str">
            <v>C &amp; I</v>
          </cell>
          <cell r="H58">
            <v>1</v>
          </cell>
          <cell r="I58" t="str">
            <v>LT</v>
          </cell>
          <cell r="J58">
            <v>100</v>
          </cell>
          <cell r="K58">
            <v>2800</v>
          </cell>
          <cell r="L58">
            <v>100</v>
          </cell>
          <cell r="M58">
            <v>2800</v>
          </cell>
          <cell r="N58">
            <v>3500</v>
          </cell>
        </row>
        <row r="59">
          <cell r="A59" t="str">
            <v>72.0401</v>
          </cell>
          <cell r="B59" t="str">
            <v>72.0401.0-202</v>
          </cell>
          <cell r="C59" t="str">
            <v>312C</v>
          </cell>
          <cell r="D59" t="str">
            <v>MECHANICAL CONSTRUCTION</v>
          </cell>
          <cell r="F59" t="str">
            <v>SAC-ST CYC SAMPLING</v>
          </cell>
          <cell r="G59" t="str">
            <v>C &amp; I</v>
          </cell>
          <cell r="H59">
            <v>1</v>
          </cell>
          <cell r="I59" t="str">
            <v>LT</v>
          </cell>
          <cell r="J59">
            <v>330</v>
          </cell>
          <cell r="K59">
            <v>5000</v>
          </cell>
          <cell r="L59">
            <v>330</v>
          </cell>
          <cell r="M59">
            <v>5000</v>
          </cell>
          <cell r="N59">
            <v>8100</v>
          </cell>
        </row>
        <row r="60">
          <cell r="A60" t="str">
            <v>72.0401</v>
          </cell>
          <cell r="B60" t="str">
            <v>72.0401.0-218</v>
          </cell>
          <cell r="C60" t="str">
            <v>312C</v>
          </cell>
          <cell r="D60" t="str">
            <v>MECHANICAL CONSTRUCTION</v>
          </cell>
          <cell r="F60" t="str">
            <v>SGA-STEAM GENERATOR</v>
          </cell>
          <cell r="G60" t="str">
            <v>C &amp; I</v>
          </cell>
          <cell r="H60">
            <v>1</v>
          </cell>
          <cell r="I60" t="str">
            <v>LT</v>
          </cell>
          <cell r="J60">
            <v>1010</v>
          </cell>
          <cell r="K60">
            <v>28600</v>
          </cell>
          <cell r="L60">
            <v>1010</v>
          </cell>
          <cell r="M60">
            <v>28600</v>
          </cell>
          <cell r="N60">
            <v>36000</v>
          </cell>
        </row>
        <row r="61">
          <cell r="A61" t="str">
            <v>72.0401</v>
          </cell>
          <cell r="B61" t="str">
            <v>72.0401.0-223</v>
          </cell>
          <cell r="C61" t="str">
            <v>312C</v>
          </cell>
          <cell r="D61" t="str">
            <v>MECHANICAL CONSTRUCTION</v>
          </cell>
          <cell r="F61" t="str">
            <v>SGB-COMB AIR</v>
          </cell>
          <cell r="G61" t="str">
            <v>C &amp; I</v>
          </cell>
          <cell r="H61">
            <v>1</v>
          </cell>
          <cell r="I61" t="str">
            <v>LT</v>
          </cell>
          <cell r="J61">
            <v>430</v>
          </cell>
          <cell r="K61">
            <v>12100</v>
          </cell>
          <cell r="L61">
            <v>430</v>
          </cell>
          <cell r="M61">
            <v>12100</v>
          </cell>
          <cell r="N61">
            <v>15200</v>
          </cell>
        </row>
        <row r="62">
          <cell r="A62" t="str">
            <v>72.0401</v>
          </cell>
          <cell r="B62" t="str">
            <v>72.0401.0-229</v>
          </cell>
          <cell r="C62" t="str">
            <v>312C</v>
          </cell>
          <cell r="D62" t="str">
            <v>MECHANICAL CONSTRUCTION</v>
          </cell>
          <cell r="F62" t="str">
            <v>SGD-AIR PREHEAT</v>
          </cell>
          <cell r="G62" t="str">
            <v>C &amp; I</v>
          </cell>
          <cell r="H62">
            <v>1</v>
          </cell>
          <cell r="I62" t="str">
            <v>LT</v>
          </cell>
          <cell r="J62">
            <v>120</v>
          </cell>
          <cell r="K62">
            <v>3300</v>
          </cell>
          <cell r="L62">
            <v>120</v>
          </cell>
          <cell r="M62">
            <v>3300</v>
          </cell>
          <cell r="N62">
            <v>4200</v>
          </cell>
        </row>
        <row r="63">
          <cell r="A63" t="str">
            <v>72.0401</v>
          </cell>
          <cell r="B63" t="str">
            <v>72.0401.0-233</v>
          </cell>
          <cell r="C63" t="str">
            <v>312C</v>
          </cell>
          <cell r="D63" t="str">
            <v>MECHANICAL CONSTRUCTION</v>
          </cell>
          <cell r="F63" t="str">
            <v>SGE-IGNITER FUEL OIL</v>
          </cell>
          <cell r="G63" t="str">
            <v>C &amp; I</v>
          </cell>
          <cell r="H63">
            <v>1</v>
          </cell>
          <cell r="I63" t="str">
            <v>LT</v>
          </cell>
          <cell r="J63">
            <v>220</v>
          </cell>
          <cell r="K63">
            <v>6300</v>
          </cell>
          <cell r="L63">
            <v>220</v>
          </cell>
          <cell r="M63">
            <v>6300</v>
          </cell>
          <cell r="N63">
            <v>8000</v>
          </cell>
        </row>
        <row r="64">
          <cell r="A64" t="str">
            <v>72.0401</v>
          </cell>
          <cell r="B64" t="str">
            <v>72.0401.0-237</v>
          </cell>
          <cell r="C64" t="str">
            <v>312C</v>
          </cell>
          <cell r="D64" t="str">
            <v>MECHANICAL CONSTRUCTION</v>
          </cell>
          <cell r="F64" t="str">
            <v>SGF-BOILER VENTS &amp;DR</v>
          </cell>
          <cell r="G64" t="str">
            <v>C &amp; I</v>
          </cell>
          <cell r="H64">
            <v>1</v>
          </cell>
          <cell r="I64" t="str">
            <v>LT</v>
          </cell>
          <cell r="J64">
            <v>0</v>
          </cell>
          <cell r="K64">
            <v>0</v>
          </cell>
          <cell r="L64">
            <v>0</v>
          </cell>
          <cell r="M64">
            <v>0</v>
          </cell>
          <cell r="N64">
            <v>0</v>
          </cell>
        </row>
        <row r="65">
          <cell r="A65" t="str">
            <v>72.0401</v>
          </cell>
          <cell r="B65" t="str">
            <v>72.0401.0-242</v>
          </cell>
          <cell r="C65" t="str">
            <v>312C</v>
          </cell>
          <cell r="D65" t="str">
            <v>MECHANICAL CONSTRUCTION</v>
          </cell>
          <cell r="F65" t="str">
            <v>SGG-MAIN STEAM</v>
          </cell>
          <cell r="G65" t="str">
            <v>C &amp; I</v>
          </cell>
          <cell r="H65">
            <v>1</v>
          </cell>
          <cell r="I65" t="str">
            <v>LT</v>
          </cell>
          <cell r="J65">
            <v>320</v>
          </cell>
          <cell r="K65">
            <v>9100</v>
          </cell>
          <cell r="L65">
            <v>320</v>
          </cell>
          <cell r="M65">
            <v>9100</v>
          </cell>
          <cell r="N65">
            <v>11400</v>
          </cell>
        </row>
        <row r="66">
          <cell r="A66" t="str">
            <v>72.0401</v>
          </cell>
          <cell r="B66" t="str">
            <v>72.0401.0-252</v>
          </cell>
          <cell r="C66" t="str">
            <v>312C</v>
          </cell>
          <cell r="D66" t="str">
            <v>MECHANICAL CONSTRUCTION</v>
          </cell>
          <cell r="F66" t="str">
            <v>SGJ-REHEAT STEAM</v>
          </cell>
          <cell r="G66" t="str">
            <v>C &amp; I</v>
          </cell>
          <cell r="H66">
            <v>1</v>
          </cell>
          <cell r="I66" t="str">
            <v>LT</v>
          </cell>
          <cell r="J66">
            <v>510</v>
          </cell>
          <cell r="K66">
            <v>15600</v>
          </cell>
          <cell r="L66">
            <v>510</v>
          </cell>
          <cell r="M66">
            <v>15600</v>
          </cell>
          <cell r="N66">
            <v>18400</v>
          </cell>
        </row>
        <row r="67">
          <cell r="A67" t="str">
            <v>72.0401</v>
          </cell>
          <cell r="B67" t="str">
            <v>72.0401.0-256</v>
          </cell>
          <cell r="C67" t="str">
            <v>312C</v>
          </cell>
          <cell r="D67" t="str">
            <v>MECHANICAL CONSTRUCTION</v>
          </cell>
          <cell r="F67" t="str">
            <v>SGK-TEMP BLOWOUT</v>
          </cell>
          <cell r="G67" t="str">
            <v>C &amp; I</v>
          </cell>
          <cell r="H67">
            <v>1</v>
          </cell>
          <cell r="I67" t="str">
            <v>LT</v>
          </cell>
          <cell r="J67">
            <v>30</v>
          </cell>
          <cell r="K67">
            <v>800</v>
          </cell>
          <cell r="L67">
            <v>30</v>
          </cell>
          <cell r="M67">
            <v>800</v>
          </cell>
          <cell r="N67">
            <v>1000</v>
          </cell>
        </row>
        <row r="68">
          <cell r="A68" t="str">
            <v>72.0401</v>
          </cell>
          <cell r="B68" t="str">
            <v>72.0401.0-206</v>
          </cell>
          <cell r="C68" t="str">
            <v>316B</v>
          </cell>
          <cell r="D68" t="str">
            <v>MECHANICAL CONSTRUCTION</v>
          </cell>
          <cell r="F68" t="str">
            <v>STG-SITE FIRE PROT</v>
          </cell>
          <cell r="G68" t="str">
            <v>C &amp; I</v>
          </cell>
          <cell r="H68">
            <v>1</v>
          </cell>
          <cell r="I68" t="str">
            <v>LT</v>
          </cell>
          <cell r="J68">
            <v>130</v>
          </cell>
          <cell r="K68">
            <v>3600</v>
          </cell>
          <cell r="L68">
            <v>130</v>
          </cell>
          <cell r="M68">
            <v>3600</v>
          </cell>
          <cell r="N68">
            <v>4500</v>
          </cell>
        </row>
        <row r="69">
          <cell r="A69" t="str">
            <v>72.0401</v>
          </cell>
          <cell r="B69" t="str">
            <v>72.0401.0-259</v>
          </cell>
          <cell r="C69" t="str">
            <v>312C</v>
          </cell>
          <cell r="D69" t="str">
            <v>MECHANICAL CONSTRUCTION</v>
          </cell>
          <cell r="F69" t="str">
            <v>TEA-HP EXTRACTION</v>
          </cell>
          <cell r="G69" t="str">
            <v>C &amp; I</v>
          </cell>
          <cell r="H69">
            <v>1</v>
          </cell>
          <cell r="I69" t="str">
            <v>LT</v>
          </cell>
          <cell r="J69">
            <v>310</v>
          </cell>
          <cell r="K69">
            <v>8800</v>
          </cell>
          <cell r="L69">
            <v>310</v>
          </cell>
          <cell r="M69">
            <v>8800</v>
          </cell>
          <cell r="N69">
            <v>11100</v>
          </cell>
        </row>
        <row r="70">
          <cell r="A70" t="str">
            <v>72.0401</v>
          </cell>
          <cell r="B70" t="str">
            <v>72.0401.0-262</v>
          </cell>
          <cell r="C70" t="str">
            <v>312C</v>
          </cell>
          <cell r="D70" t="str">
            <v>MECHANICAL CONSTRUCTION</v>
          </cell>
          <cell r="F70" t="str">
            <v>TEB-LP EXTRACTION</v>
          </cell>
          <cell r="G70" t="str">
            <v>C &amp; I</v>
          </cell>
          <cell r="H70">
            <v>1</v>
          </cell>
          <cell r="I70" t="str">
            <v>LT</v>
          </cell>
          <cell r="J70">
            <v>210</v>
          </cell>
          <cell r="K70">
            <v>6100</v>
          </cell>
          <cell r="L70">
            <v>210</v>
          </cell>
          <cell r="M70">
            <v>6100</v>
          </cell>
          <cell r="N70">
            <v>7600</v>
          </cell>
        </row>
        <row r="71">
          <cell r="A71" t="str">
            <v>72.0401</v>
          </cell>
          <cell r="B71" t="str">
            <v>72.0401.0-266</v>
          </cell>
          <cell r="C71" t="str">
            <v>312C</v>
          </cell>
          <cell r="D71" t="str">
            <v>MECHANICAL CONSTRUCTION</v>
          </cell>
          <cell r="F71" t="str">
            <v>TEC-LP EXTRACTION</v>
          </cell>
          <cell r="G71" t="str">
            <v>C &amp; I</v>
          </cell>
          <cell r="H71">
            <v>1</v>
          </cell>
          <cell r="I71" t="str">
            <v>LT</v>
          </cell>
          <cell r="J71">
            <v>140</v>
          </cell>
          <cell r="K71">
            <v>3900</v>
          </cell>
          <cell r="L71">
            <v>140</v>
          </cell>
          <cell r="M71">
            <v>3900</v>
          </cell>
          <cell r="N71">
            <v>4800</v>
          </cell>
        </row>
        <row r="72">
          <cell r="A72" t="str">
            <v>72.0401</v>
          </cell>
          <cell r="B72" t="str">
            <v>72.0401.0-270</v>
          </cell>
          <cell r="C72" t="str">
            <v>312C</v>
          </cell>
          <cell r="D72" t="str">
            <v>MECHANICAL CONSTRUCTION</v>
          </cell>
          <cell r="F72" t="str">
            <v>TED-HP HTR DRAINS</v>
          </cell>
          <cell r="G72" t="str">
            <v>C &amp; I</v>
          </cell>
          <cell r="H72">
            <v>1</v>
          </cell>
          <cell r="I72" t="str">
            <v>LT</v>
          </cell>
          <cell r="J72">
            <v>370</v>
          </cell>
          <cell r="K72">
            <v>10400</v>
          </cell>
          <cell r="L72">
            <v>370</v>
          </cell>
          <cell r="M72">
            <v>10400</v>
          </cell>
          <cell r="N72">
            <v>13100</v>
          </cell>
        </row>
        <row r="73">
          <cell r="A73" t="str">
            <v>72.0401</v>
          </cell>
          <cell r="B73" t="str">
            <v>72.0401.0-274</v>
          </cell>
          <cell r="C73" t="str">
            <v>312C</v>
          </cell>
          <cell r="D73" t="str">
            <v>MECHANICAL CONSTRUCTION</v>
          </cell>
          <cell r="F73" t="str">
            <v>TEE-LP HTR DRAINS</v>
          </cell>
          <cell r="G73" t="str">
            <v>C &amp; I</v>
          </cell>
          <cell r="H73">
            <v>1</v>
          </cell>
          <cell r="I73" t="str">
            <v>LT</v>
          </cell>
          <cell r="J73">
            <v>370</v>
          </cell>
          <cell r="K73">
            <v>10900</v>
          </cell>
          <cell r="L73">
            <v>370</v>
          </cell>
          <cell r="M73">
            <v>10900</v>
          </cell>
          <cell r="N73">
            <v>13100</v>
          </cell>
        </row>
        <row r="74">
          <cell r="A74" t="str">
            <v>72.0401</v>
          </cell>
          <cell r="B74" t="str">
            <v>72.0401.0-289</v>
          </cell>
          <cell r="C74" t="str">
            <v>314C</v>
          </cell>
          <cell r="D74" t="str">
            <v>MECHANICAL CONSTRUCTION</v>
          </cell>
          <cell r="F74" t="str">
            <v>TGD-TURBINE LUBE OIL</v>
          </cell>
          <cell r="G74" t="str">
            <v>C &amp; I</v>
          </cell>
          <cell r="H74">
            <v>1</v>
          </cell>
          <cell r="I74" t="str">
            <v>LT</v>
          </cell>
          <cell r="J74">
            <v>270</v>
          </cell>
          <cell r="K74">
            <v>7700</v>
          </cell>
          <cell r="L74">
            <v>270</v>
          </cell>
          <cell r="M74">
            <v>7700</v>
          </cell>
          <cell r="N74">
            <v>9700</v>
          </cell>
        </row>
        <row r="75">
          <cell r="A75" t="str">
            <v>72.0401</v>
          </cell>
          <cell r="B75" t="str">
            <v>72.0401.0-293</v>
          </cell>
          <cell r="C75" t="str">
            <v>314C</v>
          </cell>
          <cell r="D75" t="str">
            <v>MECHANICAL CONSTRUCTION</v>
          </cell>
          <cell r="F75" t="str">
            <v>TGE-GEN COOL.&amp; PURGE</v>
          </cell>
          <cell r="G75" t="str">
            <v>C &amp; I</v>
          </cell>
          <cell r="H75">
            <v>1</v>
          </cell>
          <cell r="I75" t="str">
            <v>LT</v>
          </cell>
          <cell r="J75">
            <v>140</v>
          </cell>
          <cell r="K75">
            <v>3900</v>
          </cell>
          <cell r="L75">
            <v>140</v>
          </cell>
          <cell r="M75">
            <v>3900</v>
          </cell>
          <cell r="N75">
            <v>4800</v>
          </cell>
        </row>
        <row r="76">
          <cell r="A76" t="str">
            <v>72.0401</v>
          </cell>
          <cell r="B76" t="str">
            <v>72.0401.0-309</v>
          </cell>
          <cell r="C76" t="str">
            <v>311C</v>
          </cell>
          <cell r="D76" t="str">
            <v>MECHANICAL CONSTRUCTION</v>
          </cell>
          <cell r="F76" t="str">
            <v>WSC-SERVICE WATER</v>
          </cell>
          <cell r="G76" t="str">
            <v>C &amp; I</v>
          </cell>
          <cell r="H76">
            <v>1</v>
          </cell>
          <cell r="I76" t="str">
            <v>LT</v>
          </cell>
          <cell r="J76">
            <v>150</v>
          </cell>
          <cell r="K76">
            <v>4100</v>
          </cell>
          <cell r="L76">
            <v>150</v>
          </cell>
          <cell r="M76">
            <v>4100</v>
          </cell>
          <cell r="N76">
            <v>5200</v>
          </cell>
        </row>
        <row r="77">
          <cell r="A77" t="str">
            <v>72.0401</v>
          </cell>
          <cell r="B77" t="str">
            <v>72.0401.0-318</v>
          </cell>
          <cell r="C77" t="str">
            <v>312C</v>
          </cell>
          <cell r="D77" t="str">
            <v>MECHANICAL CONSTRUCTION</v>
          </cell>
          <cell r="F77" t="str">
            <v>WSF-ASH SLUICE WATER</v>
          </cell>
          <cell r="G77" t="str">
            <v>C &amp; I</v>
          </cell>
          <cell r="H77">
            <v>1</v>
          </cell>
          <cell r="I77" t="str">
            <v>LT</v>
          </cell>
          <cell r="J77">
            <v>280</v>
          </cell>
          <cell r="K77">
            <v>8000</v>
          </cell>
          <cell r="L77">
            <v>280</v>
          </cell>
          <cell r="M77">
            <v>8000</v>
          </cell>
          <cell r="N77">
            <v>10000</v>
          </cell>
        </row>
        <row r="78">
          <cell r="A78" t="str">
            <v>72.0401</v>
          </cell>
          <cell r="B78" t="str">
            <v>72.0401.0-323</v>
          </cell>
          <cell r="C78" t="str">
            <v>312A</v>
          </cell>
          <cell r="D78" t="str">
            <v>MECHANICAL CONSTRUCTION</v>
          </cell>
          <cell r="F78" t="str">
            <v>WSG-SCRUBBER MU WTR</v>
          </cell>
          <cell r="G78" t="str">
            <v>C &amp; I</v>
          </cell>
          <cell r="H78">
            <v>1</v>
          </cell>
          <cell r="I78" t="str">
            <v>LT</v>
          </cell>
          <cell r="J78">
            <v>110</v>
          </cell>
          <cell r="K78">
            <v>3000</v>
          </cell>
          <cell r="L78">
            <v>110</v>
          </cell>
          <cell r="M78">
            <v>3000</v>
          </cell>
          <cell r="N78">
            <v>3800</v>
          </cell>
        </row>
        <row r="79">
          <cell r="A79" t="str">
            <v>72.0401</v>
          </cell>
          <cell r="B79" t="str">
            <v>72.0401.0-331</v>
          </cell>
          <cell r="C79" t="str">
            <v>311B</v>
          </cell>
          <cell r="D79" t="str">
            <v>MECHANICAL CONSTRUCTION</v>
          </cell>
          <cell r="F79" t="str">
            <v>WTB-SERV WTR TRMT</v>
          </cell>
          <cell r="G79" t="str">
            <v>C &amp; I</v>
          </cell>
          <cell r="H79">
            <v>1</v>
          </cell>
          <cell r="I79" t="str">
            <v>LT</v>
          </cell>
          <cell r="J79">
            <v>450</v>
          </cell>
          <cell r="K79">
            <v>12700</v>
          </cell>
          <cell r="L79">
            <v>450</v>
          </cell>
          <cell r="M79">
            <v>12700</v>
          </cell>
          <cell r="N79">
            <v>15900</v>
          </cell>
        </row>
        <row r="80">
          <cell r="A80" t="str">
            <v>72.0401</v>
          </cell>
          <cell r="B80" t="str">
            <v>72.0401.0-337</v>
          </cell>
          <cell r="C80" t="str">
            <v>312B</v>
          </cell>
          <cell r="D80" t="str">
            <v>MECHANICAL CONSTRUCTION</v>
          </cell>
          <cell r="F80" t="str">
            <v>WTD-CYCLE MU TRMT</v>
          </cell>
          <cell r="G80" t="str">
            <v>C &amp; I</v>
          </cell>
          <cell r="H80">
            <v>1</v>
          </cell>
          <cell r="I80" t="str">
            <v>LT</v>
          </cell>
          <cell r="J80">
            <v>940</v>
          </cell>
          <cell r="K80">
            <v>26700</v>
          </cell>
          <cell r="L80">
            <v>940</v>
          </cell>
          <cell r="M80">
            <v>26700</v>
          </cell>
          <cell r="N80">
            <v>33500</v>
          </cell>
        </row>
        <row r="81">
          <cell r="A81" t="str">
            <v>72.0401</v>
          </cell>
          <cell r="B81" t="str">
            <v>72.0401.0-173</v>
          </cell>
          <cell r="C81" t="str">
            <v>316C</v>
          </cell>
          <cell r="D81" t="str">
            <v>MECHANICAL CONSTRUCTION</v>
          </cell>
          <cell r="E81" t="str">
            <v>EXTINGUISHERS</v>
          </cell>
          <cell r="F81" t="str">
            <v>FP-FIRE PROTECTION</v>
          </cell>
          <cell r="G81" t="str">
            <v>CABINETS, RACKS,</v>
          </cell>
          <cell r="H81">
            <v>1</v>
          </cell>
          <cell r="I81" t="str">
            <v>LT</v>
          </cell>
          <cell r="J81">
            <v>540</v>
          </cell>
          <cell r="K81">
            <v>0</v>
          </cell>
          <cell r="L81">
            <v>540</v>
          </cell>
          <cell r="M81">
            <v>0</v>
          </cell>
          <cell r="N81">
            <v>18300</v>
          </cell>
        </row>
        <row r="82">
          <cell r="A82" t="str">
            <v>72.0401</v>
          </cell>
          <cell r="B82" t="str">
            <v>72.0401.0-203</v>
          </cell>
          <cell r="C82" t="str">
            <v>316B</v>
          </cell>
          <cell r="D82" t="str">
            <v>MECHANICAL CONSTRUCTION</v>
          </cell>
          <cell r="E82" t="str">
            <v>EXTINGUISHERS</v>
          </cell>
          <cell r="F82" t="str">
            <v>STG-SITE FIRE PROT</v>
          </cell>
          <cell r="G82" t="str">
            <v>CABINETS,RACKS,</v>
          </cell>
          <cell r="H82">
            <v>1</v>
          </cell>
          <cell r="I82" t="str">
            <v>LT</v>
          </cell>
          <cell r="J82">
            <v>250</v>
          </cell>
          <cell r="K82">
            <v>0</v>
          </cell>
          <cell r="L82">
            <v>250</v>
          </cell>
          <cell r="M82">
            <v>0</v>
          </cell>
          <cell r="N82">
            <v>8400</v>
          </cell>
        </row>
        <row r="83">
          <cell r="A83" t="str">
            <v>72.0401</v>
          </cell>
          <cell r="B83" t="str">
            <v>72.0401.0-335</v>
          </cell>
          <cell r="C83" t="str">
            <v>312B</v>
          </cell>
          <cell r="D83" t="str">
            <v>MECHANICAL CONSTRUCTION</v>
          </cell>
          <cell r="F83" t="str">
            <v>WTD-CYCLE MU TRMT</v>
          </cell>
          <cell r="G83" t="str">
            <v>CAUSTIC STORAGE TANK</v>
          </cell>
          <cell r="H83">
            <v>1</v>
          </cell>
          <cell r="I83" t="str">
            <v>EA</v>
          </cell>
          <cell r="J83">
            <v>40</v>
          </cell>
          <cell r="K83">
            <v>0</v>
          </cell>
          <cell r="L83">
            <v>40</v>
          </cell>
          <cell r="M83">
            <v>0</v>
          </cell>
          <cell r="N83">
            <v>1300</v>
          </cell>
        </row>
        <row r="84">
          <cell r="A84" t="str">
            <v>72.0401</v>
          </cell>
          <cell r="B84" t="str">
            <v>72.0401.0-282</v>
          </cell>
          <cell r="C84" t="str">
            <v>314C</v>
          </cell>
          <cell r="D84" t="str">
            <v>MECHANICAL CONSTRUCTION</v>
          </cell>
          <cell r="F84" t="str">
            <v>TGD-TURBINE LUBE OIL</v>
          </cell>
          <cell r="G84" t="str">
            <v>CENTRIFUGE</v>
          </cell>
          <cell r="H84">
            <v>1</v>
          </cell>
          <cell r="I84" t="str">
            <v>EA</v>
          </cell>
          <cell r="J84">
            <v>30</v>
          </cell>
          <cell r="K84">
            <v>83800</v>
          </cell>
          <cell r="L84">
            <v>30</v>
          </cell>
          <cell r="M84">
            <v>83800</v>
          </cell>
          <cell r="N84">
            <v>1000</v>
          </cell>
        </row>
        <row r="85">
          <cell r="A85" t="str">
            <v>72.0401</v>
          </cell>
          <cell r="B85" t="str">
            <v>72.0401.0-118</v>
          </cell>
          <cell r="C85" t="str">
            <v>314C</v>
          </cell>
          <cell r="D85" t="str">
            <v>MECHANICAL CONSTRUCTION</v>
          </cell>
          <cell r="F85" t="str">
            <v>HRE-CW CHEM FEED</v>
          </cell>
          <cell r="G85" t="str">
            <v>CHEM FEED EQUIPMENT</v>
          </cell>
          <cell r="H85">
            <v>1</v>
          </cell>
          <cell r="I85" t="str">
            <v>LT</v>
          </cell>
          <cell r="J85">
            <v>80</v>
          </cell>
          <cell r="K85">
            <v>0</v>
          </cell>
          <cell r="L85">
            <v>80</v>
          </cell>
          <cell r="M85">
            <v>0</v>
          </cell>
          <cell r="N85">
            <v>2700</v>
          </cell>
        </row>
        <row r="86">
          <cell r="A86" t="str">
            <v>72.0401</v>
          </cell>
          <cell r="B86" t="str">
            <v>72.0401.0-207</v>
          </cell>
          <cell r="C86" t="str">
            <v>316A</v>
          </cell>
          <cell r="D86" t="str">
            <v>MECHANICAL CONSTRUCTION</v>
          </cell>
          <cell r="E86" t="str">
            <v>PUMPS</v>
          </cell>
          <cell r="F86" t="str">
            <v>SCC-CONT CENTER BLDG</v>
          </cell>
          <cell r="G86" t="str">
            <v>CHILLED LIQUID</v>
          </cell>
          <cell r="H86">
            <v>2</v>
          </cell>
          <cell r="I86" t="str">
            <v>EA</v>
          </cell>
          <cell r="J86">
            <v>40</v>
          </cell>
          <cell r="K86">
            <v>0</v>
          </cell>
          <cell r="L86">
            <v>80</v>
          </cell>
          <cell r="M86">
            <v>0</v>
          </cell>
          <cell r="N86">
            <v>2700</v>
          </cell>
        </row>
        <row r="87">
          <cell r="A87" t="str">
            <v>72.0401</v>
          </cell>
          <cell r="B87" t="str">
            <v>72.0401.0-208</v>
          </cell>
          <cell r="C87" t="str">
            <v>316A</v>
          </cell>
          <cell r="D87" t="str">
            <v>MECHANICAL CONSTRUCTION</v>
          </cell>
          <cell r="F87" t="str">
            <v>SCC-CONT CENTER BLDG</v>
          </cell>
          <cell r="G87" t="str">
            <v>CHILLED LIQUID TANK</v>
          </cell>
          <cell r="H87">
            <v>1</v>
          </cell>
          <cell r="I87" t="str">
            <v>EA</v>
          </cell>
          <cell r="J87">
            <v>40</v>
          </cell>
          <cell r="K87">
            <v>0</v>
          </cell>
          <cell r="L87">
            <v>40</v>
          </cell>
          <cell r="M87">
            <v>0</v>
          </cell>
          <cell r="N87">
            <v>1300</v>
          </cell>
        </row>
        <row r="88">
          <cell r="A88" t="str">
            <v>72.0401</v>
          </cell>
          <cell r="B88" t="str">
            <v>72.0401.0-340</v>
          </cell>
          <cell r="C88" t="str">
            <v>312C</v>
          </cell>
          <cell r="D88" t="str">
            <v>MECHANICAL CONSTRUCTION</v>
          </cell>
          <cell r="F88" t="str">
            <v>DUCT-SCRUBBER TO</v>
          </cell>
          <cell r="G88" t="str">
            <v>CHIMNEY</v>
          </cell>
          <cell r="H88">
            <v>1</v>
          </cell>
          <cell r="I88" t="str">
            <v>LT</v>
          </cell>
          <cell r="J88">
            <v>5760</v>
          </cell>
          <cell r="K88">
            <v>0</v>
          </cell>
          <cell r="L88">
            <v>5760</v>
          </cell>
          <cell r="M88">
            <v>0</v>
          </cell>
          <cell r="N88">
            <v>205900</v>
          </cell>
        </row>
        <row r="89">
          <cell r="A89" t="str">
            <v>72.0401</v>
          </cell>
          <cell r="B89" t="str">
            <v>72.0401.0-119</v>
          </cell>
          <cell r="C89" t="str">
            <v>314C</v>
          </cell>
          <cell r="D89" t="str">
            <v>MECHANICAL CONSTRUCTION</v>
          </cell>
          <cell r="E89" t="str">
            <v>PUMPS</v>
          </cell>
          <cell r="F89" t="str">
            <v>HRE-CW CHEM FEED</v>
          </cell>
          <cell r="G89" t="str">
            <v>CHLORINE INJ WATER</v>
          </cell>
          <cell r="H89">
            <v>2</v>
          </cell>
          <cell r="I89" t="str">
            <v>EA</v>
          </cell>
          <cell r="J89">
            <v>40</v>
          </cell>
          <cell r="K89">
            <v>0</v>
          </cell>
          <cell r="L89">
            <v>80</v>
          </cell>
          <cell r="M89">
            <v>0</v>
          </cell>
          <cell r="N89">
            <v>2800</v>
          </cell>
        </row>
        <row r="90">
          <cell r="A90" t="str">
            <v>72.0401</v>
          </cell>
          <cell r="B90" t="str">
            <v>72.0401.0-061</v>
          </cell>
          <cell r="C90" t="str">
            <v>311A</v>
          </cell>
          <cell r="D90" t="str">
            <v>MECHANICAL CONSTRUCTION</v>
          </cell>
          <cell r="F90" t="str">
            <v>BSL-ROOF DRAINS</v>
          </cell>
          <cell r="G90" t="str">
            <v>COAL CRUSHER BLDG</v>
          </cell>
          <cell r="H90">
            <v>120</v>
          </cell>
          <cell r="I90" t="str">
            <v>LF</v>
          </cell>
          <cell r="J90">
            <v>1.0833333333333333</v>
          </cell>
          <cell r="K90">
            <v>8.3333333333333339</v>
          </cell>
          <cell r="L90">
            <v>130</v>
          </cell>
          <cell r="M90">
            <v>1000</v>
          </cell>
          <cell r="N90">
            <v>4200</v>
          </cell>
        </row>
        <row r="91">
          <cell r="A91" t="str">
            <v>72.0401</v>
          </cell>
          <cell r="B91" t="str">
            <v>72.0401.0-313</v>
          </cell>
          <cell r="C91" t="str">
            <v>312C</v>
          </cell>
          <cell r="D91" t="str">
            <v>MECHANICAL CONSTRUCTION</v>
          </cell>
          <cell r="F91" t="str">
            <v>WSF-ASH SLUICE WATER</v>
          </cell>
          <cell r="G91" t="str">
            <v>COAL DUST SUPP PUMP</v>
          </cell>
          <cell r="H91">
            <v>1</v>
          </cell>
          <cell r="I91" t="str">
            <v>EA</v>
          </cell>
          <cell r="J91">
            <v>40</v>
          </cell>
          <cell r="K91">
            <v>0</v>
          </cell>
          <cell r="L91">
            <v>40</v>
          </cell>
          <cell r="M91">
            <v>0</v>
          </cell>
          <cell r="N91">
            <v>1400</v>
          </cell>
        </row>
        <row r="92">
          <cell r="A92" t="str">
            <v>72.0401</v>
          </cell>
          <cell r="B92" t="str">
            <v>72.0401.0-062</v>
          </cell>
          <cell r="C92" t="str">
            <v>311B</v>
          </cell>
          <cell r="D92" t="str">
            <v>MECHANICAL CONSTRUCTION</v>
          </cell>
          <cell r="F92" t="str">
            <v>CHB-ROOF DRAINS</v>
          </cell>
          <cell r="G92" t="str">
            <v>COAL TRANSFER BLDG</v>
          </cell>
          <cell r="H92">
            <v>163</v>
          </cell>
          <cell r="I92" t="str">
            <v>LF</v>
          </cell>
          <cell r="J92">
            <v>1.0429447852760736</v>
          </cell>
          <cell r="K92">
            <v>9.8159509202453989</v>
          </cell>
          <cell r="L92">
            <v>170</v>
          </cell>
          <cell r="M92">
            <v>1600</v>
          </cell>
          <cell r="N92">
            <v>5700</v>
          </cell>
        </row>
        <row r="93">
          <cell r="A93" t="str">
            <v>72.0401</v>
          </cell>
          <cell r="B93" t="str">
            <v>72.0401.0-224</v>
          </cell>
          <cell r="C93" t="str">
            <v>312C</v>
          </cell>
          <cell r="D93" t="str">
            <v>MECHANICAL CONSTRUCTION</v>
          </cell>
          <cell r="F93" t="str">
            <v>SGD-AIR PREHEAT</v>
          </cell>
          <cell r="G93" t="str">
            <v>COIL</v>
          </cell>
          <cell r="H93">
            <v>1</v>
          </cell>
          <cell r="I93" t="str">
            <v>EA</v>
          </cell>
          <cell r="J93">
            <v>100</v>
          </cell>
          <cell r="K93">
            <v>0</v>
          </cell>
          <cell r="L93">
            <v>100</v>
          </cell>
          <cell r="M93">
            <v>0</v>
          </cell>
          <cell r="N93">
            <v>3500</v>
          </cell>
        </row>
        <row r="94">
          <cell r="A94" t="str">
            <v>72.0401</v>
          </cell>
          <cell r="B94" t="str">
            <v>72.0401.0-248</v>
          </cell>
          <cell r="C94" t="str">
            <v>312C</v>
          </cell>
          <cell r="D94" t="str">
            <v>MECHANICAL CONSTRUCTION</v>
          </cell>
          <cell r="E94" t="str">
            <v>PIPING</v>
          </cell>
          <cell r="F94" t="str">
            <v>SGJ-REHEAT STEAM</v>
          </cell>
          <cell r="G94" t="str">
            <v>COLD REHEAT MAJOR</v>
          </cell>
          <cell r="H94">
            <v>1433</v>
          </cell>
          <cell r="I94" t="str">
            <v>LF</v>
          </cell>
          <cell r="J94">
            <v>3.977669225401256</v>
          </cell>
          <cell r="K94">
            <v>0</v>
          </cell>
          <cell r="L94">
            <v>5700</v>
          </cell>
          <cell r="M94">
            <v>0</v>
          </cell>
          <cell r="N94">
            <v>185500</v>
          </cell>
        </row>
        <row r="95">
          <cell r="A95" t="str">
            <v>72.0401</v>
          </cell>
          <cell r="B95" t="str">
            <v>72.0401.0-250</v>
          </cell>
          <cell r="C95" t="str">
            <v>312C</v>
          </cell>
          <cell r="D95" t="str">
            <v>MECHANICAL CONSTRUCTION</v>
          </cell>
          <cell r="E95" t="str">
            <v>WELDING</v>
          </cell>
          <cell r="F95" t="str">
            <v>SGJ-REHEAT STEAM</v>
          </cell>
          <cell r="G95" t="str">
            <v>COLD REHEAT PIPE</v>
          </cell>
          <cell r="H95">
            <v>68</v>
          </cell>
          <cell r="I95" t="str">
            <v>EA</v>
          </cell>
          <cell r="J95">
            <v>17.5</v>
          </cell>
          <cell r="K95">
            <v>0</v>
          </cell>
          <cell r="L95">
            <v>1190</v>
          </cell>
          <cell r="M95">
            <v>0</v>
          </cell>
          <cell r="N95">
            <v>38500</v>
          </cell>
        </row>
        <row r="96">
          <cell r="A96" t="str">
            <v>72.0401</v>
          </cell>
          <cell r="B96" t="str">
            <v>72.0401.0-246</v>
          </cell>
          <cell r="C96" t="str">
            <v>312C</v>
          </cell>
          <cell r="D96" t="str">
            <v>MECHANICAL CONSTRUCTION</v>
          </cell>
          <cell r="F96" t="str">
            <v>SGJ-REHEAT STEAM</v>
          </cell>
          <cell r="G96" t="str">
            <v>COLD REHEAT SUPPORTS</v>
          </cell>
          <cell r="H96">
            <v>58</v>
          </cell>
          <cell r="I96" t="str">
            <v>EA</v>
          </cell>
          <cell r="J96">
            <v>35.172413793103445</v>
          </cell>
          <cell r="K96">
            <v>0</v>
          </cell>
          <cell r="L96">
            <v>2040</v>
          </cell>
          <cell r="M96">
            <v>0</v>
          </cell>
          <cell r="N96">
            <v>66100</v>
          </cell>
        </row>
        <row r="97">
          <cell r="A97" t="str">
            <v>72.0401</v>
          </cell>
          <cell r="B97" t="str">
            <v>72.0401.0-299</v>
          </cell>
          <cell r="C97" t="str">
            <v>311B</v>
          </cell>
          <cell r="D97" t="str">
            <v>MECHANICAL CONSTRUCTION</v>
          </cell>
          <cell r="E97" t="str">
            <v>RETURN PUMPS</v>
          </cell>
          <cell r="F97" t="str">
            <v>WWC-WASTE WATER</v>
          </cell>
          <cell r="G97" t="str">
            <v>COLLECTION &amp; TRTMT</v>
          </cell>
          <cell r="H97">
            <v>2</v>
          </cell>
          <cell r="I97" t="str">
            <v>EA</v>
          </cell>
          <cell r="J97">
            <v>50</v>
          </cell>
          <cell r="K97">
            <v>0</v>
          </cell>
          <cell r="L97">
            <v>100</v>
          </cell>
          <cell r="M97">
            <v>0</v>
          </cell>
          <cell r="N97">
            <v>3400</v>
          </cell>
        </row>
        <row r="98">
          <cell r="A98" t="str">
            <v>72.0401</v>
          </cell>
          <cell r="B98" t="str">
            <v>72.0401.0-300</v>
          </cell>
          <cell r="C98" t="str">
            <v>311B</v>
          </cell>
          <cell r="D98" t="str">
            <v>MECHANICAL CONSTRUCTION</v>
          </cell>
          <cell r="E98" t="str">
            <v>PRETRTMT WSTWTR PMPS</v>
          </cell>
          <cell r="F98" t="str">
            <v>WWC-WASTE WATER</v>
          </cell>
          <cell r="G98" t="str">
            <v>COLLECTION &amp; TRTMT</v>
          </cell>
          <cell r="H98">
            <v>2</v>
          </cell>
          <cell r="I98" t="str">
            <v>EA</v>
          </cell>
          <cell r="J98">
            <v>30</v>
          </cell>
          <cell r="K98">
            <v>0</v>
          </cell>
          <cell r="L98">
            <v>60</v>
          </cell>
          <cell r="M98">
            <v>0</v>
          </cell>
          <cell r="N98">
            <v>2100</v>
          </cell>
        </row>
        <row r="99">
          <cell r="A99" t="str">
            <v>72.0401</v>
          </cell>
          <cell r="B99" t="str">
            <v>72.0401.0-301</v>
          </cell>
          <cell r="C99" t="str">
            <v>311B</v>
          </cell>
          <cell r="D99" t="str">
            <v>MECHANICAL CONSTRUCTION</v>
          </cell>
          <cell r="E99" t="str">
            <v>MAJOR PIPING</v>
          </cell>
          <cell r="F99" t="str">
            <v>WWC-WASTEWATER</v>
          </cell>
          <cell r="G99" t="str">
            <v>COLLECTION &amp; TRTMT</v>
          </cell>
          <cell r="H99">
            <v>747</v>
          </cell>
          <cell r="I99" t="str">
            <v>LF</v>
          </cell>
          <cell r="J99">
            <v>1.2182061579651942</v>
          </cell>
          <cell r="K99">
            <v>35.876840696117803</v>
          </cell>
          <cell r="L99">
            <v>910</v>
          </cell>
          <cell r="M99">
            <v>26800</v>
          </cell>
          <cell r="N99">
            <v>29800</v>
          </cell>
        </row>
        <row r="100">
          <cell r="A100" t="str">
            <v>72.0401</v>
          </cell>
          <cell r="B100" t="str">
            <v>72.0401.0-302</v>
          </cell>
          <cell r="C100" t="str">
            <v>311B</v>
          </cell>
          <cell r="D100" t="str">
            <v>MECHANICAL CONSTRUCTION</v>
          </cell>
          <cell r="E100" t="str">
            <v>MISC PIPING</v>
          </cell>
          <cell r="F100" t="str">
            <v>WWC-WASTEWATER</v>
          </cell>
          <cell r="G100" t="str">
            <v>COLLECTION &amp; TRTMT</v>
          </cell>
          <cell r="H100">
            <v>200</v>
          </cell>
          <cell r="I100" t="str">
            <v>LF</v>
          </cell>
          <cell r="J100">
            <v>0.85</v>
          </cell>
          <cell r="K100">
            <v>29.5</v>
          </cell>
          <cell r="L100">
            <v>170</v>
          </cell>
          <cell r="M100">
            <v>5900</v>
          </cell>
          <cell r="N100">
            <v>5600</v>
          </cell>
        </row>
        <row r="101">
          <cell r="A101" t="str">
            <v>72.0401</v>
          </cell>
          <cell r="B101" t="str">
            <v>72.0401.0-303</v>
          </cell>
          <cell r="C101" t="str">
            <v>311B</v>
          </cell>
          <cell r="D101" t="str">
            <v>MECHANICAL CONSTRUCTION</v>
          </cell>
          <cell r="E101" t="str">
            <v>C &amp; I</v>
          </cell>
          <cell r="F101" t="str">
            <v>WWC-WASTEWATER</v>
          </cell>
          <cell r="G101" t="str">
            <v>COLLECTION &amp; TRTMT</v>
          </cell>
          <cell r="H101">
            <v>1</v>
          </cell>
          <cell r="I101" t="str">
            <v>LT</v>
          </cell>
          <cell r="J101">
            <v>190</v>
          </cell>
          <cell r="K101">
            <v>5500</v>
          </cell>
          <cell r="L101">
            <v>190</v>
          </cell>
          <cell r="M101">
            <v>5500</v>
          </cell>
          <cell r="N101">
            <v>6900</v>
          </cell>
        </row>
        <row r="102">
          <cell r="A102" t="str">
            <v>72.0401</v>
          </cell>
          <cell r="B102" t="str">
            <v>72.0401.0-080</v>
          </cell>
          <cell r="C102" t="str">
            <v>316C</v>
          </cell>
          <cell r="D102" t="str">
            <v>MECHANICAL CONSTRUCTION</v>
          </cell>
          <cell r="F102" t="str">
            <v>CAA-STATION AIR</v>
          </cell>
          <cell r="G102" t="str">
            <v>COMPRESSORS</v>
          </cell>
          <cell r="H102">
            <v>2</v>
          </cell>
          <cell r="I102" t="str">
            <v>EA</v>
          </cell>
          <cell r="J102">
            <v>190</v>
          </cell>
          <cell r="K102">
            <v>0</v>
          </cell>
          <cell r="L102">
            <v>380</v>
          </cell>
          <cell r="M102">
            <v>0</v>
          </cell>
          <cell r="N102">
            <v>13000</v>
          </cell>
        </row>
        <row r="103">
          <cell r="A103" t="str">
            <v>72.0401</v>
          </cell>
          <cell r="B103" t="str">
            <v>72.0401.0-169</v>
          </cell>
          <cell r="C103" t="str">
            <v>312C</v>
          </cell>
          <cell r="D103" t="str">
            <v>MECHANICAL CONSTRUCTION</v>
          </cell>
          <cell r="F103" t="str">
            <v>FWF-CYC.MU &amp; STORAGE</v>
          </cell>
          <cell r="G103" t="str">
            <v>COND MU PUMP</v>
          </cell>
          <cell r="H103">
            <v>1</v>
          </cell>
          <cell r="I103" t="str">
            <v>EA</v>
          </cell>
          <cell r="J103">
            <v>40</v>
          </cell>
          <cell r="K103">
            <v>0</v>
          </cell>
          <cell r="L103">
            <v>40</v>
          </cell>
          <cell r="M103">
            <v>0</v>
          </cell>
          <cell r="N103">
            <v>1400</v>
          </cell>
        </row>
        <row r="104">
          <cell r="A104" t="str">
            <v>72.0401</v>
          </cell>
          <cell r="B104" t="str">
            <v>72.0401.0-102</v>
          </cell>
          <cell r="C104" t="str">
            <v>314C</v>
          </cell>
          <cell r="D104" t="str">
            <v>MECHANICAL CONSTRUCTION</v>
          </cell>
          <cell r="F104" t="str">
            <v>HRA-CONDENSER</v>
          </cell>
          <cell r="G104" t="str">
            <v>CONDENSATE PUMPS</v>
          </cell>
          <cell r="H104">
            <v>2</v>
          </cell>
          <cell r="I104" t="str">
            <v>EA</v>
          </cell>
          <cell r="J104">
            <v>155</v>
          </cell>
          <cell r="K104">
            <v>0</v>
          </cell>
          <cell r="L104">
            <v>310</v>
          </cell>
          <cell r="M104">
            <v>0</v>
          </cell>
          <cell r="N104">
            <v>10700</v>
          </cell>
        </row>
        <row r="105">
          <cell r="A105" t="str">
            <v>72.0401</v>
          </cell>
          <cell r="B105" t="str">
            <v>72.0401.0-098</v>
          </cell>
          <cell r="C105" t="str">
            <v>314C</v>
          </cell>
          <cell r="D105" t="str">
            <v>MECHANICAL CONSTRUCTION</v>
          </cell>
          <cell r="F105" t="str">
            <v>HRA-CONDENSER</v>
          </cell>
          <cell r="G105" t="str">
            <v>CONDENSER ERECTION</v>
          </cell>
          <cell r="H105">
            <v>1</v>
          </cell>
          <cell r="I105" t="str">
            <v>LT</v>
          </cell>
          <cell r="J105">
            <v>10230</v>
          </cell>
          <cell r="K105">
            <v>0</v>
          </cell>
          <cell r="L105">
            <v>10230</v>
          </cell>
          <cell r="M105">
            <v>0</v>
          </cell>
          <cell r="N105">
            <v>337900</v>
          </cell>
        </row>
        <row r="106">
          <cell r="A106" t="str">
            <v>72.0401</v>
          </cell>
          <cell r="B106" t="str">
            <v>72.0401.0-100</v>
          </cell>
          <cell r="C106" t="str">
            <v>314C</v>
          </cell>
          <cell r="D106" t="str">
            <v>MECHANICAL CONSTRUCTION</v>
          </cell>
          <cell r="F106" t="str">
            <v>HRA-CONDENSER</v>
          </cell>
          <cell r="G106" t="str">
            <v>CONDENSER TUBING</v>
          </cell>
          <cell r="H106">
            <v>1</v>
          </cell>
          <cell r="I106" t="str">
            <v>LT</v>
          </cell>
          <cell r="J106">
            <v>5270</v>
          </cell>
          <cell r="K106">
            <v>0</v>
          </cell>
          <cell r="L106">
            <v>5270</v>
          </cell>
          <cell r="M106">
            <v>0</v>
          </cell>
          <cell r="N106">
            <v>215100</v>
          </cell>
        </row>
        <row r="107">
          <cell r="A107" t="str">
            <v>72.0401</v>
          </cell>
          <cell r="B107" t="str">
            <v>72.0401.0-056</v>
          </cell>
          <cell r="C107" t="str">
            <v>311A</v>
          </cell>
          <cell r="D107" t="str">
            <v>MECHANICAL CONSTRUCTION</v>
          </cell>
          <cell r="F107" t="str">
            <v>DPC-ROOF DRAINS</v>
          </cell>
          <cell r="G107" t="str">
            <v>CONTROL BLDG</v>
          </cell>
          <cell r="H107">
            <v>137</v>
          </cell>
          <cell r="I107" t="str">
            <v>LF</v>
          </cell>
          <cell r="J107">
            <v>2.2627737226277373</v>
          </cell>
          <cell r="K107">
            <v>5.1094890510948909</v>
          </cell>
          <cell r="L107">
            <v>310</v>
          </cell>
          <cell r="M107">
            <v>700</v>
          </cell>
          <cell r="N107">
            <v>10200</v>
          </cell>
        </row>
        <row r="108">
          <cell r="A108" t="str">
            <v>72.0401</v>
          </cell>
          <cell r="B108" t="str">
            <v>72.0401.0-311</v>
          </cell>
          <cell r="C108" t="str">
            <v>312C</v>
          </cell>
          <cell r="D108" t="str">
            <v>MECHANICAL CONSTRUCTION</v>
          </cell>
          <cell r="E108" t="str">
            <v>PUMPS (2)</v>
          </cell>
          <cell r="F108" t="str">
            <v>WSF-ASH SLUICE WATER</v>
          </cell>
          <cell r="G108" t="str">
            <v>COOLING WTR</v>
          </cell>
          <cell r="H108">
            <v>2</v>
          </cell>
          <cell r="I108" t="str">
            <v>EA</v>
          </cell>
          <cell r="J108">
            <v>40</v>
          </cell>
          <cell r="K108">
            <v>0</v>
          </cell>
          <cell r="L108">
            <v>80</v>
          </cell>
          <cell r="M108">
            <v>0</v>
          </cell>
          <cell r="N108">
            <v>2800</v>
          </cell>
        </row>
        <row r="109">
          <cell r="A109" t="str">
            <v>72.0401</v>
          </cell>
          <cell r="B109" t="str">
            <v>72.0401.0-141</v>
          </cell>
          <cell r="C109" t="str">
            <v>314C</v>
          </cell>
          <cell r="D109" t="str">
            <v>MECHANICAL CONSTRUCTION</v>
          </cell>
          <cell r="F109" t="str">
            <v>FWA-BOILER FEED WTR</v>
          </cell>
          <cell r="G109" t="str">
            <v>DEAERATOR TRAY ASSY</v>
          </cell>
          <cell r="H109">
            <v>1</v>
          </cell>
          <cell r="I109" t="str">
            <v>EA</v>
          </cell>
          <cell r="J109">
            <v>500</v>
          </cell>
          <cell r="K109">
            <v>0</v>
          </cell>
          <cell r="L109">
            <v>500</v>
          </cell>
          <cell r="M109">
            <v>0</v>
          </cell>
          <cell r="N109">
            <v>17800</v>
          </cell>
        </row>
        <row r="110">
          <cell r="A110" t="str">
            <v>72.0401</v>
          </cell>
          <cell r="B110" t="str">
            <v>72.0401.0-305</v>
          </cell>
          <cell r="C110" t="str">
            <v>311B</v>
          </cell>
          <cell r="D110" t="str">
            <v>MECHANICAL CONSTRUCTION</v>
          </cell>
          <cell r="F110" t="str">
            <v>WSC-SERVICE WATER</v>
          </cell>
          <cell r="G110" t="str">
            <v>DEMIN INFLUENT PUMPS</v>
          </cell>
          <cell r="H110">
            <v>2</v>
          </cell>
          <cell r="I110" t="str">
            <v>EA</v>
          </cell>
          <cell r="J110">
            <v>40</v>
          </cell>
          <cell r="K110">
            <v>0</v>
          </cell>
          <cell r="L110">
            <v>80</v>
          </cell>
          <cell r="M110">
            <v>0</v>
          </cell>
          <cell r="N110">
            <v>2800</v>
          </cell>
        </row>
        <row r="111">
          <cell r="A111" t="str">
            <v>72.0401</v>
          </cell>
          <cell r="B111" t="str">
            <v>72.0401.0-332</v>
          </cell>
          <cell r="C111" t="str">
            <v>312B</v>
          </cell>
          <cell r="D111" t="str">
            <v>MECHANICAL CONSTRUCTION</v>
          </cell>
          <cell r="F111" t="str">
            <v>WTD-CYCLE MU TRMT</v>
          </cell>
          <cell r="G111" t="str">
            <v>DEMIN SYSTEM EQUIP</v>
          </cell>
          <cell r="H111">
            <v>1</v>
          </cell>
          <cell r="I111" t="str">
            <v>LT</v>
          </cell>
          <cell r="J111">
            <v>1100</v>
          </cell>
          <cell r="K111">
            <v>0</v>
          </cell>
          <cell r="L111">
            <v>1100</v>
          </cell>
          <cell r="M111">
            <v>0</v>
          </cell>
          <cell r="N111">
            <v>37800</v>
          </cell>
        </row>
        <row r="112">
          <cell r="A112" t="str">
            <v>72.0401</v>
          </cell>
          <cell r="B112" t="str">
            <v>72.0401.0-168</v>
          </cell>
          <cell r="C112" t="str">
            <v>312C</v>
          </cell>
          <cell r="D112" t="str">
            <v>MECHANICAL CONSTRUCTION</v>
          </cell>
          <cell r="F112" t="str">
            <v>FWF-CYC.MU &amp; STORAGE</v>
          </cell>
          <cell r="G112" t="str">
            <v>DEMIN WATER PUMPS</v>
          </cell>
          <cell r="H112">
            <v>2</v>
          </cell>
          <cell r="I112" t="str">
            <v>EA</v>
          </cell>
          <cell r="J112">
            <v>40</v>
          </cell>
          <cell r="K112">
            <v>0</v>
          </cell>
          <cell r="L112">
            <v>80</v>
          </cell>
          <cell r="M112">
            <v>0</v>
          </cell>
          <cell r="N112">
            <v>2800</v>
          </cell>
        </row>
        <row r="113">
          <cell r="A113" t="str">
            <v>72.0401</v>
          </cell>
          <cell r="B113" t="str">
            <v>72.0401.0-085</v>
          </cell>
          <cell r="C113" t="str">
            <v>316C</v>
          </cell>
          <cell r="D113" t="str">
            <v>MECHANICAL CONSTRUCTION</v>
          </cell>
          <cell r="F113" t="str">
            <v>CAB-CONTROL AIR</v>
          </cell>
          <cell r="G113" t="str">
            <v>DESICCANT DRYERS</v>
          </cell>
          <cell r="H113">
            <v>2</v>
          </cell>
          <cell r="I113" t="str">
            <v>EA</v>
          </cell>
          <cell r="J113">
            <v>50</v>
          </cell>
          <cell r="K113">
            <v>19050</v>
          </cell>
          <cell r="L113">
            <v>100</v>
          </cell>
          <cell r="M113">
            <v>38100</v>
          </cell>
          <cell r="N113">
            <v>3300</v>
          </cell>
        </row>
        <row r="114">
          <cell r="A114" t="str">
            <v>72.0401</v>
          </cell>
          <cell r="B114" t="str">
            <v>72.0401.0-007</v>
          </cell>
          <cell r="C114" t="str">
            <v>312C</v>
          </cell>
          <cell r="D114" t="str">
            <v>MECHANICAL CONSTRUCTION</v>
          </cell>
          <cell r="E114" t="str">
            <v>SUMP PUMP</v>
          </cell>
          <cell r="F114" t="str">
            <v>ASA-BOTTOM ASH</v>
          </cell>
          <cell r="G114" t="str">
            <v>DEWATERING</v>
          </cell>
          <cell r="H114">
            <v>2</v>
          </cell>
          <cell r="I114" t="str">
            <v>EA</v>
          </cell>
          <cell r="J114">
            <v>20</v>
          </cell>
          <cell r="K114">
            <v>0</v>
          </cell>
          <cell r="L114">
            <v>40</v>
          </cell>
          <cell r="M114">
            <v>0</v>
          </cell>
          <cell r="N114">
            <v>1400</v>
          </cell>
        </row>
        <row r="115">
          <cell r="A115" t="str">
            <v>72.0401</v>
          </cell>
          <cell r="B115" t="str">
            <v>72.0401.0-005</v>
          </cell>
          <cell r="C115" t="str">
            <v>312C</v>
          </cell>
          <cell r="D115" t="str">
            <v>MECHANICAL CONSTRUCTION</v>
          </cell>
          <cell r="F115" t="str">
            <v>ASA-BOTTOM ASH</v>
          </cell>
          <cell r="G115" t="str">
            <v>DEWATERING,STORAGE</v>
          </cell>
          <cell r="H115">
            <v>1</v>
          </cell>
          <cell r="I115" t="str">
            <v>LT</v>
          </cell>
          <cell r="J115">
            <v>8800</v>
          </cell>
          <cell r="K115">
            <v>0</v>
          </cell>
          <cell r="L115">
            <v>8800</v>
          </cell>
          <cell r="M115">
            <v>0</v>
          </cell>
          <cell r="N115">
            <v>308000</v>
          </cell>
        </row>
        <row r="116">
          <cell r="A116" t="str">
            <v>72.0401</v>
          </cell>
          <cell r="B116" t="str">
            <v>72.0401.0-152</v>
          </cell>
          <cell r="C116" t="str">
            <v>312C</v>
          </cell>
          <cell r="D116" t="str">
            <v>MECHANICAL CONSTRUCTION</v>
          </cell>
          <cell r="F116" t="str">
            <v>FWC-CONDENSATE</v>
          </cell>
          <cell r="G116" t="str">
            <v>DRAIN COOLER</v>
          </cell>
          <cell r="H116">
            <v>1</v>
          </cell>
          <cell r="I116" t="str">
            <v>LT</v>
          </cell>
          <cell r="J116">
            <v>50</v>
          </cell>
          <cell r="K116">
            <v>0</v>
          </cell>
          <cell r="L116">
            <v>50</v>
          </cell>
          <cell r="M116">
            <v>0</v>
          </cell>
          <cell r="N116">
            <v>1700</v>
          </cell>
        </row>
        <row r="117">
          <cell r="A117" t="str">
            <v>72.0401</v>
          </cell>
          <cell r="B117" t="str">
            <v>72.0401.0-267</v>
          </cell>
          <cell r="C117" t="str">
            <v>312C</v>
          </cell>
          <cell r="D117" t="str">
            <v>MECHANICAL CONSTRUCTION</v>
          </cell>
          <cell r="F117" t="str">
            <v>TED-HP HTR DRAINS</v>
          </cell>
          <cell r="G117" t="str">
            <v>DRAIN PUMP</v>
          </cell>
          <cell r="H117">
            <v>1</v>
          </cell>
          <cell r="I117" t="str">
            <v>EA</v>
          </cell>
          <cell r="J117">
            <v>40</v>
          </cell>
          <cell r="K117">
            <v>0</v>
          </cell>
          <cell r="L117">
            <v>40</v>
          </cell>
          <cell r="M117">
            <v>0</v>
          </cell>
          <cell r="N117">
            <v>1400</v>
          </cell>
        </row>
        <row r="118">
          <cell r="A118" t="str">
            <v>72.0401</v>
          </cell>
          <cell r="B118" t="str">
            <v>72.0401.0-147</v>
          </cell>
          <cell r="C118" t="str">
            <v>312C</v>
          </cell>
          <cell r="D118" t="str">
            <v>MECHANICAL CONSTRUCTION</v>
          </cell>
          <cell r="F118" t="str">
            <v>FWB-BOILER FEED INJ.</v>
          </cell>
          <cell r="G118" t="str">
            <v>DRAIN PUMP &amp; TANK</v>
          </cell>
          <cell r="H118">
            <v>2</v>
          </cell>
          <cell r="I118" t="str">
            <v>EA</v>
          </cell>
          <cell r="J118">
            <v>40</v>
          </cell>
          <cell r="K118">
            <v>0</v>
          </cell>
          <cell r="L118">
            <v>80</v>
          </cell>
          <cell r="M118">
            <v>0</v>
          </cell>
          <cell r="N118">
            <v>2700</v>
          </cell>
        </row>
        <row r="119">
          <cell r="A119" t="str">
            <v>72.0401</v>
          </cell>
          <cell r="B119" t="str">
            <v>72.0401.0-225</v>
          </cell>
          <cell r="C119" t="str">
            <v>312C</v>
          </cell>
          <cell r="D119" t="str">
            <v>MECHANICAL CONSTRUCTION</v>
          </cell>
          <cell r="F119" t="str">
            <v>SGD-AIR PREHEAT</v>
          </cell>
          <cell r="G119" t="str">
            <v>DRAIN TANK</v>
          </cell>
          <cell r="H119">
            <v>1</v>
          </cell>
          <cell r="I119" t="str">
            <v>EA</v>
          </cell>
          <cell r="J119">
            <v>40</v>
          </cell>
          <cell r="K119">
            <v>0</v>
          </cell>
          <cell r="L119">
            <v>40</v>
          </cell>
          <cell r="M119">
            <v>0</v>
          </cell>
          <cell r="N119">
            <v>1300</v>
          </cell>
        </row>
        <row r="120">
          <cell r="A120" t="str">
            <v>72.0401</v>
          </cell>
          <cell r="B120" t="str">
            <v>72.0401.0-354</v>
          </cell>
          <cell r="C120" t="str">
            <v>312C</v>
          </cell>
          <cell r="D120" t="str">
            <v>MECHANICAL CONSTRUCTION</v>
          </cell>
          <cell r="F120" t="str">
            <v>MATL HDLG EQUIP</v>
          </cell>
          <cell r="G120" t="str">
            <v>DRAINS</v>
          </cell>
          <cell r="H120">
            <v>444</v>
          </cell>
          <cell r="I120" t="str">
            <v>LF</v>
          </cell>
          <cell r="J120">
            <v>0.69819819819819817</v>
          </cell>
          <cell r="K120">
            <v>4.5045045045045047</v>
          </cell>
          <cell r="L120">
            <v>310</v>
          </cell>
          <cell r="M120">
            <v>2000</v>
          </cell>
          <cell r="N120">
            <v>10200</v>
          </cell>
        </row>
        <row r="121">
          <cell r="A121" t="str">
            <v>72.0401</v>
          </cell>
          <cell r="B121" t="str">
            <v>72.0401.0-277</v>
          </cell>
          <cell r="C121" t="str">
            <v>312C</v>
          </cell>
          <cell r="D121" t="str">
            <v>MECHANICAL CONSTRUCTION</v>
          </cell>
          <cell r="E121" t="str">
            <v>MAJOR PIPING</v>
          </cell>
          <cell r="F121" t="str">
            <v>TGC-TURBINE SEALS &amp;</v>
          </cell>
          <cell r="G121" t="str">
            <v>DRAINS</v>
          </cell>
          <cell r="H121">
            <v>1137</v>
          </cell>
          <cell r="I121" t="str">
            <v>LF</v>
          </cell>
          <cell r="J121">
            <v>1.7326297273526825</v>
          </cell>
          <cell r="K121">
            <v>0.61565523306948111</v>
          </cell>
          <cell r="L121">
            <v>1970</v>
          </cell>
          <cell r="M121">
            <v>700</v>
          </cell>
          <cell r="N121">
            <v>64200</v>
          </cell>
        </row>
        <row r="122">
          <cell r="A122" t="str">
            <v>72.0401</v>
          </cell>
          <cell r="B122" t="str">
            <v>72.0401.0-278</v>
          </cell>
          <cell r="C122" t="str">
            <v>312C</v>
          </cell>
          <cell r="D122" t="str">
            <v>MECHANICAL CONSTRUCTION</v>
          </cell>
          <cell r="E122" t="str">
            <v>MISC PIPING</v>
          </cell>
          <cell r="F122" t="str">
            <v>TGC-TURBINE SEALS &amp;</v>
          </cell>
          <cell r="G122" t="str">
            <v>DRAINS</v>
          </cell>
          <cell r="H122">
            <v>600</v>
          </cell>
          <cell r="I122" t="str">
            <v>LF</v>
          </cell>
          <cell r="J122">
            <v>0.81666666666666665</v>
          </cell>
          <cell r="K122">
            <v>17.666666666666668</v>
          </cell>
          <cell r="L122">
            <v>490</v>
          </cell>
          <cell r="M122">
            <v>10600</v>
          </cell>
          <cell r="N122">
            <v>16100</v>
          </cell>
        </row>
        <row r="123">
          <cell r="A123" t="str">
            <v>72.0401</v>
          </cell>
          <cell r="B123" t="str">
            <v>72.0401.0-279</v>
          </cell>
          <cell r="C123" t="str">
            <v>314C</v>
          </cell>
          <cell r="D123" t="str">
            <v>MECHANICAL CONSTRUCTION</v>
          </cell>
          <cell r="E123" t="str">
            <v>C &amp; I</v>
          </cell>
          <cell r="F123" t="str">
            <v>TGC-TURBINE SEALS &amp;</v>
          </cell>
          <cell r="G123" t="str">
            <v>DRAINS</v>
          </cell>
          <cell r="H123">
            <v>1</v>
          </cell>
          <cell r="I123" t="str">
            <v>LT</v>
          </cell>
          <cell r="J123">
            <v>320</v>
          </cell>
          <cell r="K123">
            <v>9100</v>
          </cell>
          <cell r="L123">
            <v>320</v>
          </cell>
          <cell r="M123">
            <v>9100</v>
          </cell>
          <cell r="N123">
            <v>11400</v>
          </cell>
        </row>
        <row r="124">
          <cell r="A124" t="str">
            <v>72.0401</v>
          </cell>
          <cell r="B124" t="str">
            <v>72.0401.0-294</v>
          </cell>
          <cell r="C124" t="str">
            <v>311B</v>
          </cell>
          <cell r="D124" t="str">
            <v>MECHANICAL CONSTRUCTION</v>
          </cell>
          <cell r="E124" t="str">
            <v>NEUTR BASIN MIXER</v>
          </cell>
          <cell r="F124" t="str">
            <v>WWA-CHEMICAL WASTE</v>
          </cell>
          <cell r="G124" t="str">
            <v>DRAINS &amp; TREATMENT</v>
          </cell>
          <cell r="H124">
            <v>1</v>
          </cell>
          <cell r="I124" t="str">
            <v>EA</v>
          </cell>
          <cell r="J124">
            <v>90</v>
          </cell>
          <cell r="K124">
            <v>15200</v>
          </cell>
          <cell r="L124">
            <v>90</v>
          </cell>
          <cell r="M124">
            <v>15200</v>
          </cell>
          <cell r="N124">
            <v>3000</v>
          </cell>
        </row>
        <row r="125">
          <cell r="A125" t="str">
            <v>72.0401</v>
          </cell>
          <cell r="B125" t="str">
            <v>72.0401.0-295</v>
          </cell>
          <cell r="C125" t="str">
            <v>311B</v>
          </cell>
          <cell r="D125" t="str">
            <v>MECHANICAL CONSTRUCTION</v>
          </cell>
          <cell r="E125" t="str">
            <v>EJECTORS</v>
          </cell>
          <cell r="F125" t="str">
            <v>WWA-CHEMICAL WASTE</v>
          </cell>
          <cell r="G125" t="str">
            <v>DRAINS &amp; TREATMENT</v>
          </cell>
          <cell r="H125">
            <v>2</v>
          </cell>
          <cell r="I125" t="str">
            <v>EA</v>
          </cell>
          <cell r="J125">
            <v>15</v>
          </cell>
          <cell r="K125">
            <v>4650</v>
          </cell>
          <cell r="L125">
            <v>30</v>
          </cell>
          <cell r="M125">
            <v>9300</v>
          </cell>
          <cell r="N125">
            <v>1000</v>
          </cell>
        </row>
        <row r="126">
          <cell r="A126" t="str">
            <v>72.0401</v>
          </cell>
          <cell r="B126" t="str">
            <v>72.0401.0-296</v>
          </cell>
          <cell r="C126" t="str">
            <v>311B</v>
          </cell>
          <cell r="D126" t="str">
            <v>MECHANICAL CONSTRUCTION</v>
          </cell>
          <cell r="E126" t="str">
            <v>MAJOR PIPING</v>
          </cell>
          <cell r="F126" t="str">
            <v>WWA-CHEMICAL WASTE</v>
          </cell>
          <cell r="G126" t="str">
            <v>DRAINS &amp; TREATMENT</v>
          </cell>
          <cell r="H126">
            <v>100</v>
          </cell>
          <cell r="I126" t="str">
            <v>LF</v>
          </cell>
          <cell r="J126">
            <v>1.1000000000000001</v>
          </cell>
          <cell r="K126">
            <v>32</v>
          </cell>
          <cell r="L126">
            <v>110</v>
          </cell>
          <cell r="M126">
            <v>3200</v>
          </cell>
          <cell r="N126">
            <v>3600</v>
          </cell>
        </row>
        <row r="127">
          <cell r="A127" t="str">
            <v>72.0401</v>
          </cell>
          <cell r="B127" t="str">
            <v>72.0401.0-297</v>
          </cell>
          <cell r="C127" t="str">
            <v>311B</v>
          </cell>
          <cell r="D127" t="str">
            <v>MECHANICAL CONSTRUCTION</v>
          </cell>
          <cell r="E127" t="str">
            <v>MISC PIPING</v>
          </cell>
          <cell r="F127" t="str">
            <v>WWA-CHEMICAL WASTE</v>
          </cell>
          <cell r="G127" t="str">
            <v>DRAINS &amp; TREATMENT</v>
          </cell>
          <cell r="H127">
            <v>100</v>
          </cell>
          <cell r="I127" t="str">
            <v>LF</v>
          </cell>
          <cell r="J127">
            <v>0.8</v>
          </cell>
          <cell r="K127">
            <v>10</v>
          </cell>
          <cell r="L127">
            <v>80</v>
          </cell>
          <cell r="M127">
            <v>1000</v>
          </cell>
          <cell r="N127">
            <v>2600</v>
          </cell>
        </row>
        <row r="128">
          <cell r="A128" t="str">
            <v>72.0401</v>
          </cell>
          <cell r="B128" t="str">
            <v>72.0401.0-298</v>
          </cell>
          <cell r="C128" t="str">
            <v>311B</v>
          </cell>
          <cell r="D128" t="str">
            <v>MECHANICAL CONSTRUCTION</v>
          </cell>
          <cell r="E128" t="str">
            <v>C &amp; I</v>
          </cell>
          <cell r="F128" t="str">
            <v>WWA-CHEMICAL WASTE</v>
          </cell>
          <cell r="G128" t="str">
            <v>DRAINS &amp; TREATMENT</v>
          </cell>
          <cell r="H128">
            <v>1</v>
          </cell>
          <cell r="I128" t="str">
            <v>LT</v>
          </cell>
          <cell r="J128">
            <v>20</v>
          </cell>
          <cell r="K128">
            <v>500</v>
          </cell>
          <cell r="L128">
            <v>20</v>
          </cell>
          <cell r="M128">
            <v>500</v>
          </cell>
          <cell r="N128">
            <v>700</v>
          </cell>
        </row>
        <row r="129">
          <cell r="A129" t="str">
            <v>72.0401</v>
          </cell>
          <cell r="B129" t="str">
            <v>72.0401.0-281</v>
          </cell>
          <cell r="C129" t="str">
            <v>314C</v>
          </cell>
          <cell r="D129" t="str">
            <v>MECHANICAL CONSTRUCTION</v>
          </cell>
          <cell r="F129" t="str">
            <v>TGD-TURBINE LUBE OIL</v>
          </cell>
          <cell r="G129" t="str">
            <v>DUMP TANK</v>
          </cell>
          <cell r="H129">
            <v>1</v>
          </cell>
          <cell r="I129" t="str">
            <v>EA</v>
          </cell>
          <cell r="J129">
            <v>40</v>
          </cell>
          <cell r="K129">
            <v>0</v>
          </cell>
          <cell r="L129">
            <v>40</v>
          </cell>
          <cell r="M129">
            <v>0</v>
          </cell>
          <cell r="N129">
            <v>1300</v>
          </cell>
        </row>
        <row r="130">
          <cell r="A130" t="str">
            <v>72.0401</v>
          </cell>
          <cell r="B130" t="str">
            <v>72.0401.0-024</v>
          </cell>
          <cell r="C130" t="str">
            <v>312C</v>
          </cell>
          <cell r="D130" t="str">
            <v>MECHANICAL CONSTRUCTION</v>
          </cell>
          <cell r="E130" t="str">
            <v>COLLECTION TANK</v>
          </cell>
          <cell r="F130" t="str">
            <v>ASC-ECONOMIZER ASH</v>
          </cell>
          <cell r="G130" t="str">
            <v>ECONOMIZER ASH</v>
          </cell>
          <cell r="H130">
            <v>2</v>
          </cell>
          <cell r="I130" t="str">
            <v>EA</v>
          </cell>
          <cell r="J130">
            <v>30</v>
          </cell>
          <cell r="K130">
            <v>0</v>
          </cell>
          <cell r="L130">
            <v>60</v>
          </cell>
          <cell r="M130">
            <v>0</v>
          </cell>
          <cell r="N130">
            <v>2100</v>
          </cell>
        </row>
        <row r="131">
          <cell r="A131" t="str">
            <v>72.0401</v>
          </cell>
          <cell r="B131" t="str">
            <v>72.0401.0-039</v>
          </cell>
          <cell r="C131" t="str">
            <v>315A</v>
          </cell>
          <cell r="D131" t="str">
            <v>MECHANICAL CONSTRUCTION</v>
          </cell>
          <cell r="F131" t="str">
            <v>APK-EMERG.GENERATOR</v>
          </cell>
          <cell r="G131" t="str">
            <v>EMERGENCY GENERATOR</v>
          </cell>
          <cell r="H131">
            <v>1</v>
          </cell>
          <cell r="I131" t="str">
            <v>LT</v>
          </cell>
          <cell r="J131">
            <v>1260</v>
          </cell>
          <cell r="K131">
            <v>0</v>
          </cell>
          <cell r="L131">
            <v>1260</v>
          </cell>
          <cell r="M131">
            <v>0</v>
          </cell>
          <cell r="N131">
            <v>44400</v>
          </cell>
        </row>
        <row r="132">
          <cell r="A132" t="str">
            <v>72.0401</v>
          </cell>
          <cell r="B132" t="str">
            <v>72.0401.0-052</v>
          </cell>
          <cell r="C132" t="str">
            <v>312C</v>
          </cell>
          <cell r="D132" t="str">
            <v>MECHANICAL CONSTRUCTION</v>
          </cell>
          <cell r="F132" t="str">
            <v>PSC-AUX.BLR.CHM.FEED</v>
          </cell>
          <cell r="G132" t="str">
            <v>EQUIP</v>
          </cell>
          <cell r="H132">
            <v>1</v>
          </cell>
          <cell r="I132" t="str">
            <v>LT</v>
          </cell>
          <cell r="J132">
            <v>40</v>
          </cell>
          <cell r="K132">
            <v>0</v>
          </cell>
          <cell r="L132">
            <v>40</v>
          </cell>
          <cell r="M132">
            <v>0</v>
          </cell>
          <cell r="N132">
            <v>1400</v>
          </cell>
        </row>
        <row r="133">
          <cell r="A133" t="str">
            <v>72.0401</v>
          </cell>
          <cell r="B133" t="str">
            <v>72.0401.0-090</v>
          </cell>
          <cell r="C133" t="str">
            <v>314C</v>
          </cell>
          <cell r="D133" t="str">
            <v>MECHANICAL CONSTRUCTION</v>
          </cell>
          <cell r="F133" t="str">
            <v>CGA-HYDROGEN STORAGE</v>
          </cell>
          <cell r="G133" t="str">
            <v>EQUIPMENT</v>
          </cell>
          <cell r="H133">
            <v>1</v>
          </cell>
          <cell r="I133" t="str">
            <v>LT</v>
          </cell>
          <cell r="J133">
            <v>130</v>
          </cell>
          <cell r="K133">
            <v>213000</v>
          </cell>
          <cell r="L133">
            <v>130</v>
          </cell>
          <cell r="M133">
            <v>213000</v>
          </cell>
          <cell r="N133">
            <v>4300</v>
          </cell>
        </row>
        <row r="134">
          <cell r="A134" t="str">
            <v>72.0401</v>
          </cell>
          <cell r="B134" t="str">
            <v>72.0401.0-091</v>
          </cell>
          <cell r="C134" t="str">
            <v>314A</v>
          </cell>
          <cell r="D134" t="str">
            <v>MECHANICAL CONSTRUCTION</v>
          </cell>
          <cell r="F134" t="str">
            <v>CGB-C02 STORAGE</v>
          </cell>
          <cell r="G134" t="str">
            <v>EQUIPMENT</v>
          </cell>
          <cell r="H134">
            <v>1</v>
          </cell>
          <cell r="I134" t="str">
            <v>LT</v>
          </cell>
          <cell r="J134">
            <v>130</v>
          </cell>
          <cell r="K134">
            <v>0</v>
          </cell>
          <cell r="L134">
            <v>130</v>
          </cell>
          <cell r="M134">
            <v>0</v>
          </cell>
          <cell r="N134">
            <v>4300</v>
          </cell>
        </row>
        <row r="135">
          <cell r="A135" t="str">
            <v>72.0401</v>
          </cell>
          <cell r="B135" t="str">
            <v>72.0401.0-092</v>
          </cell>
          <cell r="C135" t="str">
            <v>314C</v>
          </cell>
          <cell r="D135" t="str">
            <v>MECHANICAL CONSTRUCTION</v>
          </cell>
          <cell r="F135" t="str">
            <v>CGC-CHLOR.STORAGE</v>
          </cell>
          <cell r="G135" t="str">
            <v>EQUIPMENT</v>
          </cell>
          <cell r="H135">
            <v>1</v>
          </cell>
          <cell r="I135" t="str">
            <v>LT</v>
          </cell>
          <cell r="J135">
            <v>210</v>
          </cell>
          <cell r="K135">
            <v>0</v>
          </cell>
          <cell r="L135">
            <v>210</v>
          </cell>
          <cell r="M135">
            <v>0</v>
          </cell>
          <cell r="N135">
            <v>7000</v>
          </cell>
        </row>
        <row r="136">
          <cell r="A136" t="str">
            <v>72.0401</v>
          </cell>
          <cell r="B136" t="str">
            <v>72.0401.0-093</v>
          </cell>
          <cell r="C136" t="str">
            <v>316A</v>
          </cell>
          <cell r="D136" t="str">
            <v>MECHANICAL CONSTRUCTION</v>
          </cell>
          <cell r="F136" t="str">
            <v>CGD-NITROGEN STORAGE</v>
          </cell>
          <cell r="G136" t="str">
            <v>EQUIPMENT</v>
          </cell>
          <cell r="H136">
            <v>1</v>
          </cell>
          <cell r="I136" t="str">
            <v>LT</v>
          </cell>
          <cell r="J136">
            <v>250</v>
          </cell>
          <cell r="K136">
            <v>133400</v>
          </cell>
          <cell r="L136">
            <v>250</v>
          </cell>
          <cell r="M136">
            <v>133400</v>
          </cell>
          <cell r="N136">
            <v>8300</v>
          </cell>
        </row>
        <row r="137">
          <cell r="A137" t="str">
            <v>72.0401</v>
          </cell>
          <cell r="B137" t="str">
            <v>72.0401.0-065</v>
          </cell>
          <cell r="C137" t="str">
            <v>312B</v>
          </cell>
          <cell r="D137" t="str">
            <v>MECHANICAL CONSTRUCTION</v>
          </cell>
          <cell r="F137" t="str">
            <v>CHF-DUST SUPPRESSION</v>
          </cell>
          <cell r="G137" t="str">
            <v>EQUIPMENT</v>
          </cell>
          <cell r="H137">
            <v>4</v>
          </cell>
          <cell r="I137" t="str">
            <v>LT</v>
          </cell>
          <cell r="J137">
            <v>45</v>
          </cell>
          <cell r="K137">
            <v>17750</v>
          </cell>
          <cell r="L137">
            <v>180</v>
          </cell>
          <cell r="M137">
            <v>71000</v>
          </cell>
          <cell r="N137">
            <v>6100</v>
          </cell>
        </row>
        <row r="138">
          <cell r="A138" t="str">
            <v>72.0401</v>
          </cell>
          <cell r="B138" t="str">
            <v>72.0401.0-156</v>
          </cell>
          <cell r="C138" t="str">
            <v>312C</v>
          </cell>
          <cell r="D138" t="str">
            <v>MECHANICAL CONSTRUCTION</v>
          </cell>
          <cell r="F138" t="str">
            <v>FWD-COND. POLISHING</v>
          </cell>
          <cell r="G138" t="str">
            <v>EQUIPMENT</v>
          </cell>
          <cell r="H138">
            <v>1</v>
          </cell>
          <cell r="I138" t="str">
            <v>LT</v>
          </cell>
          <cell r="J138">
            <v>750</v>
          </cell>
          <cell r="K138">
            <v>0</v>
          </cell>
          <cell r="L138">
            <v>750</v>
          </cell>
          <cell r="M138">
            <v>0</v>
          </cell>
          <cell r="N138">
            <v>25800</v>
          </cell>
        </row>
        <row r="139">
          <cell r="A139" t="str">
            <v>72.0401</v>
          </cell>
          <cell r="B139" t="str">
            <v>72.0401.0-163</v>
          </cell>
          <cell r="C139" t="str">
            <v>312C</v>
          </cell>
          <cell r="D139" t="str">
            <v>MECHANICAL CONSTRUCTION</v>
          </cell>
          <cell r="F139" t="str">
            <v>FWE-CYC. CH. FEED</v>
          </cell>
          <cell r="G139" t="str">
            <v>EQUIPMENT</v>
          </cell>
          <cell r="H139">
            <v>1</v>
          </cell>
          <cell r="I139" t="str">
            <v>LT</v>
          </cell>
          <cell r="J139">
            <v>40</v>
          </cell>
          <cell r="K139">
            <v>0</v>
          </cell>
          <cell r="L139">
            <v>40</v>
          </cell>
          <cell r="M139">
            <v>0</v>
          </cell>
          <cell r="N139">
            <v>1300</v>
          </cell>
        </row>
        <row r="140">
          <cell r="A140" t="str">
            <v>72.0401</v>
          </cell>
          <cell r="B140" t="str">
            <v>72.0401.0-124</v>
          </cell>
          <cell r="C140" t="str">
            <v>314C</v>
          </cell>
          <cell r="D140" t="str">
            <v>MECHANICAL CONSTRUCTION</v>
          </cell>
          <cell r="F140" t="str">
            <v>HRF-COND. CLEANING</v>
          </cell>
          <cell r="G140" t="str">
            <v>EQUIPMENT</v>
          </cell>
          <cell r="H140">
            <v>1</v>
          </cell>
          <cell r="I140" t="str">
            <v>LT</v>
          </cell>
          <cell r="J140">
            <v>380</v>
          </cell>
          <cell r="K140">
            <v>0</v>
          </cell>
          <cell r="L140">
            <v>380</v>
          </cell>
          <cell r="M140">
            <v>0</v>
          </cell>
          <cell r="N140">
            <v>13600</v>
          </cell>
        </row>
        <row r="141">
          <cell r="A141" t="str">
            <v>72.0401</v>
          </cell>
          <cell r="B141" t="str">
            <v>72.0401.0-189</v>
          </cell>
          <cell r="C141" t="str">
            <v>312C</v>
          </cell>
          <cell r="D141" t="str">
            <v>MECHANICAL CONSTRUCTION</v>
          </cell>
          <cell r="F141" t="str">
            <v>PMA-CHEM. CLEANING</v>
          </cell>
          <cell r="G141" t="str">
            <v>EQUIPMENT</v>
          </cell>
          <cell r="H141">
            <v>1</v>
          </cell>
          <cell r="I141" t="str">
            <v>LT</v>
          </cell>
          <cell r="J141">
            <v>100</v>
          </cell>
          <cell r="K141">
            <v>0</v>
          </cell>
          <cell r="L141">
            <v>100</v>
          </cell>
          <cell r="M141">
            <v>0</v>
          </cell>
          <cell r="N141">
            <v>3500</v>
          </cell>
        </row>
        <row r="142">
          <cell r="A142" t="str">
            <v>72.0401</v>
          </cell>
          <cell r="B142" t="str">
            <v>72.0401.0-197</v>
          </cell>
          <cell r="C142" t="str">
            <v>316C</v>
          </cell>
          <cell r="D142" t="str">
            <v>MECHANICAL CONSTRUCTION</v>
          </cell>
          <cell r="F142" t="str">
            <v>PMC-VACUUM CLEANING</v>
          </cell>
          <cell r="G142" t="str">
            <v>EQUIPMENT</v>
          </cell>
          <cell r="H142">
            <v>1</v>
          </cell>
          <cell r="I142" t="str">
            <v>LT</v>
          </cell>
          <cell r="J142">
            <v>250</v>
          </cell>
          <cell r="K142">
            <v>86700</v>
          </cell>
          <cell r="L142">
            <v>250</v>
          </cell>
          <cell r="M142">
            <v>86700</v>
          </cell>
          <cell r="N142">
            <v>8100</v>
          </cell>
        </row>
        <row r="143">
          <cell r="A143" t="str">
            <v>72.0401</v>
          </cell>
          <cell r="B143" t="str">
            <v>72.0401.0-015</v>
          </cell>
          <cell r="C143" t="str">
            <v>312A</v>
          </cell>
          <cell r="D143" t="str">
            <v>MECHANICAL CONSTRUCTION</v>
          </cell>
          <cell r="F143" t="str">
            <v>ASB-FLY ASH</v>
          </cell>
          <cell r="G143" t="str">
            <v>EXHAUSTER FILTERS</v>
          </cell>
          <cell r="H143">
            <v>1</v>
          </cell>
          <cell r="I143" t="str">
            <v>LT</v>
          </cell>
          <cell r="J143">
            <v>630</v>
          </cell>
          <cell r="K143">
            <v>0</v>
          </cell>
          <cell r="L143">
            <v>630</v>
          </cell>
          <cell r="M143">
            <v>0</v>
          </cell>
          <cell r="N143">
            <v>21300</v>
          </cell>
        </row>
        <row r="144">
          <cell r="A144" t="str">
            <v>72.0401</v>
          </cell>
          <cell r="B144" t="str">
            <v>72.0401.0-106</v>
          </cell>
          <cell r="C144" t="str">
            <v>314C</v>
          </cell>
          <cell r="D144" t="str">
            <v>MECHANICAL CONSTRUCTION</v>
          </cell>
          <cell r="F144" t="str">
            <v>HRB-COND.AIR EXT</v>
          </cell>
          <cell r="G144" t="str">
            <v>EXHAUSTERS</v>
          </cell>
          <cell r="H144">
            <v>2</v>
          </cell>
          <cell r="I144" t="str">
            <v>EA</v>
          </cell>
          <cell r="J144">
            <v>65</v>
          </cell>
          <cell r="K144">
            <v>0</v>
          </cell>
          <cell r="L144">
            <v>130</v>
          </cell>
          <cell r="M144">
            <v>0</v>
          </cell>
          <cell r="N144">
            <v>4500</v>
          </cell>
        </row>
        <row r="145">
          <cell r="A145" t="str">
            <v>72.0401</v>
          </cell>
          <cell r="B145" t="str">
            <v>72.0401.0-346</v>
          </cell>
          <cell r="C145" t="str">
            <v>312C</v>
          </cell>
          <cell r="D145" t="str">
            <v>MECHANICAL CONSTRUCTION</v>
          </cell>
          <cell r="F145" t="str">
            <v>NON-METALLIC</v>
          </cell>
          <cell r="G145" t="str">
            <v>EXPANSION JOINTS</v>
          </cell>
          <cell r="H145">
            <v>10</v>
          </cell>
          <cell r="I145" t="str">
            <v>EA</v>
          </cell>
          <cell r="J145">
            <v>25</v>
          </cell>
          <cell r="K145">
            <v>0</v>
          </cell>
          <cell r="L145">
            <v>250</v>
          </cell>
          <cell r="M145">
            <v>0</v>
          </cell>
          <cell r="N145">
            <v>8900</v>
          </cell>
        </row>
        <row r="146">
          <cell r="A146" t="str">
            <v>72.0401</v>
          </cell>
          <cell r="B146" t="str">
            <v>72.0401.0-101</v>
          </cell>
          <cell r="C146" t="str">
            <v>314C</v>
          </cell>
          <cell r="D146" t="str">
            <v>MECHANICAL CONSTRUCTION</v>
          </cell>
          <cell r="F146" t="str">
            <v>HRA-CONDENSER</v>
          </cell>
          <cell r="G146" t="str">
            <v>EXTRACTION PIPING &amp;</v>
          </cell>
          <cell r="H146">
            <v>45</v>
          </cell>
          <cell r="I146" t="str">
            <v>LF</v>
          </cell>
          <cell r="J146">
            <v>2.6666666666666665</v>
          </cell>
          <cell r="K146">
            <v>6.666666666666667</v>
          </cell>
          <cell r="L146">
            <v>120</v>
          </cell>
          <cell r="M146">
            <v>300</v>
          </cell>
          <cell r="N146">
            <v>6500</v>
          </cell>
        </row>
        <row r="147">
          <cell r="A147" t="str">
            <v>72.0401</v>
          </cell>
          <cell r="B147" t="str">
            <v>72.0401.0-075</v>
          </cell>
          <cell r="C147" t="str">
            <v>312C</v>
          </cell>
          <cell r="D147" t="str">
            <v>MECHANICAL CONSTRUCTION</v>
          </cell>
          <cell r="F147" t="str">
            <v>CCE-ID</v>
          </cell>
          <cell r="G147" t="str">
            <v>FANS &amp; MOTORS</v>
          </cell>
          <cell r="H147">
            <v>2</v>
          </cell>
          <cell r="I147" t="str">
            <v>EA</v>
          </cell>
          <cell r="J147">
            <v>2155</v>
          </cell>
          <cell r="K147">
            <v>0</v>
          </cell>
          <cell r="L147">
            <v>4310</v>
          </cell>
          <cell r="M147">
            <v>0</v>
          </cell>
          <cell r="N147">
            <v>150700</v>
          </cell>
        </row>
        <row r="148">
          <cell r="A148" t="str">
            <v>72.0401</v>
          </cell>
          <cell r="B148" t="str">
            <v>72.0401.0-219</v>
          </cell>
          <cell r="C148" t="str">
            <v>312C</v>
          </cell>
          <cell r="D148" t="str">
            <v>MECHANICAL CONSTRUCTION</v>
          </cell>
          <cell r="F148" t="str">
            <v>SGB-COMB AIR</v>
          </cell>
          <cell r="G148" t="str">
            <v>FD FANS &amp; MOTORS (2)</v>
          </cell>
          <cell r="H148">
            <v>2</v>
          </cell>
          <cell r="I148" t="str">
            <v>EA</v>
          </cell>
          <cell r="J148">
            <v>2240</v>
          </cell>
          <cell r="K148">
            <v>0</v>
          </cell>
          <cell r="L148">
            <v>4480</v>
          </cell>
          <cell r="M148">
            <v>0</v>
          </cell>
          <cell r="N148">
            <v>156700</v>
          </cell>
        </row>
        <row r="149">
          <cell r="A149" t="str">
            <v>72.0401</v>
          </cell>
          <cell r="B149" t="str">
            <v>72.0401.0-220</v>
          </cell>
          <cell r="C149" t="str">
            <v>312C</v>
          </cell>
          <cell r="D149" t="str">
            <v>MECHANICAL CONSTRUCTION</v>
          </cell>
          <cell r="F149" t="str">
            <v>SGB-COMB AIR</v>
          </cell>
          <cell r="G149" t="str">
            <v>FD LUBE OIL FLUSH</v>
          </cell>
          <cell r="H149">
            <v>2</v>
          </cell>
          <cell r="I149" t="str">
            <v>EA</v>
          </cell>
          <cell r="J149">
            <v>100</v>
          </cell>
          <cell r="K149">
            <v>0</v>
          </cell>
          <cell r="L149">
            <v>200</v>
          </cell>
          <cell r="M149">
            <v>0</v>
          </cell>
          <cell r="N149">
            <v>6400</v>
          </cell>
        </row>
        <row r="150">
          <cell r="A150" t="str">
            <v>72.0401</v>
          </cell>
          <cell r="B150" t="str">
            <v>72.0401.0-044</v>
          </cell>
          <cell r="C150" t="str">
            <v>312C</v>
          </cell>
          <cell r="D150" t="str">
            <v>MECHANICAL CONSTRUCTION</v>
          </cell>
          <cell r="F150" t="str">
            <v>PSA-AUX. BOILER</v>
          </cell>
          <cell r="G150" t="str">
            <v>FEED PUMP</v>
          </cell>
          <cell r="H150">
            <v>1</v>
          </cell>
          <cell r="I150" t="str">
            <v>EA</v>
          </cell>
          <cell r="J150">
            <v>40</v>
          </cell>
          <cell r="K150">
            <v>0</v>
          </cell>
          <cell r="L150">
            <v>40</v>
          </cell>
          <cell r="M150">
            <v>0</v>
          </cell>
          <cell r="N150">
            <v>1400</v>
          </cell>
        </row>
        <row r="151">
          <cell r="A151" t="str">
            <v>72.0401</v>
          </cell>
          <cell r="B151" t="str">
            <v>72.0401.0-099</v>
          </cell>
          <cell r="C151" t="str">
            <v>312C</v>
          </cell>
          <cell r="D151" t="str">
            <v>MECHANICAL CONSTRUCTION</v>
          </cell>
          <cell r="F151" t="str">
            <v>HRA-CONDENSER</v>
          </cell>
          <cell r="G151" t="str">
            <v>FEEDWATER HEATER 1</v>
          </cell>
          <cell r="H151">
            <v>1</v>
          </cell>
          <cell r="I151" t="str">
            <v>LT</v>
          </cell>
          <cell r="J151">
            <v>200</v>
          </cell>
          <cell r="K151">
            <v>0</v>
          </cell>
          <cell r="L151">
            <v>200</v>
          </cell>
          <cell r="M151">
            <v>0</v>
          </cell>
          <cell r="N151">
            <v>6900</v>
          </cell>
        </row>
        <row r="152">
          <cell r="A152" t="str">
            <v>72.0401</v>
          </cell>
          <cell r="B152" t="str">
            <v>72.0401.0-285</v>
          </cell>
          <cell r="C152" t="str">
            <v>314C</v>
          </cell>
          <cell r="D152" t="str">
            <v>MECHANICAL CONSTRUCTION</v>
          </cell>
          <cell r="F152" t="str">
            <v>TGD-TURBINE LUBE OIL</v>
          </cell>
          <cell r="G152" t="str">
            <v>FILTER</v>
          </cell>
          <cell r="H152">
            <v>1</v>
          </cell>
          <cell r="I152" t="str">
            <v>EA</v>
          </cell>
          <cell r="J152">
            <v>30</v>
          </cell>
          <cell r="K152">
            <v>0</v>
          </cell>
          <cell r="L152">
            <v>30</v>
          </cell>
          <cell r="M152">
            <v>0</v>
          </cell>
          <cell r="N152">
            <v>1000</v>
          </cell>
        </row>
        <row r="153">
          <cell r="A153" t="str">
            <v>72.0401</v>
          </cell>
          <cell r="B153" t="str">
            <v>72.0401.0-327</v>
          </cell>
          <cell r="C153" t="str">
            <v>311B</v>
          </cell>
          <cell r="D153" t="str">
            <v>MECHANICAL CONSTRUCTION</v>
          </cell>
          <cell r="F153" t="str">
            <v>WTB-SERV WTR TRMT</v>
          </cell>
          <cell r="G153" t="str">
            <v>FILTER BACKWASH PUMP</v>
          </cell>
          <cell r="H153">
            <v>1</v>
          </cell>
          <cell r="I153" t="str">
            <v>EA</v>
          </cell>
          <cell r="J153">
            <v>50</v>
          </cell>
          <cell r="K153">
            <v>0</v>
          </cell>
          <cell r="L153">
            <v>50</v>
          </cell>
          <cell r="M153">
            <v>0</v>
          </cell>
          <cell r="N153">
            <v>1700</v>
          </cell>
        </row>
        <row r="154">
          <cell r="A154" t="str">
            <v>72.0401</v>
          </cell>
          <cell r="B154" t="str">
            <v>72.0401.0-271</v>
          </cell>
          <cell r="C154" t="str">
            <v>312C</v>
          </cell>
          <cell r="D154" t="str">
            <v>MECHANICAL CONSTRUCTION</v>
          </cell>
          <cell r="F154" t="str">
            <v>TEE-LP HTR DRAINS</v>
          </cell>
          <cell r="G154" t="str">
            <v>FLASH TANK</v>
          </cell>
          <cell r="H154">
            <v>1</v>
          </cell>
          <cell r="I154" t="str">
            <v>EA</v>
          </cell>
          <cell r="J154">
            <v>40</v>
          </cell>
          <cell r="K154">
            <v>0</v>
          </cell>
          <cell r="L154">
            <v>40</v>
          </cell>
          <cell r="M154">
            <v>0</v>
          </cell>
          <cell r="N154">
            <v>1300</v>
          </cell>
        </row>
        <row r="155">
          <cell r="A155" t="str">
            <v>72.0401</v>
          </cell>
          <cell r="B155" t="str">
            <v>72.0401.0-049</v>
          </cell>
          <cell r="C155" t="str">
            <v>312C</v>
          </cell>
          <cell r="D155" t="str">
            <v>MECHANICAL CONSTRUCTION</v>
          </cell>
          <cell r="F155" t="str">
            <v>PSB-AUX.BOILER FUEL</v>
          </cell>
          <cell r="G155" t="str">
            <v>FUEL PUMP</v>
          </cell>
          <cell r="H155">
            <v>1</v>
          </cell>
          <cell r="I155" t="str">
            <v>EA</v>
          </cell>
          <cell r="J155">
            <v>40</v>
          </cell>
          <cell r="K155">
            <v>0</v>
          </cell>
          <cell r="L155">
            <v>40</v>
          </cell>
          <cell r="M155">
            <v>0</v>
          </cell>
          <cell r="N155">
            <v>1400</v>
          </cell>
        </row>
        <row r="156">
          <cell r="A156" t="str">
            <v>72.0401</v>
          </cell>
          <cell r="B156" t="str">
            <v>72.0401.0-054</v>
          </cell>
          <cell r="C156" t="str">
            <v>311C</v>
          </cell>
          <cell r="D156" t="str">
            <v>MECHANICAL CONSTRUCTION</v>
          </cell>
          <cell r="F156" t="str">
            <v>DPA-ROOF DRAINS</v>
          </cell>
          <cell r="G156" t="str">
            <v>GENERATION BLDG</v>
          </cell>
          <cell r="H156">
            <v>3585</v>
          </cell>
          <cell r="I156" t="str">
            <v>LF</v>
          </cell>
          <cell r="J156">
            <v>2.5327754532775453</v>
          </cell>
          <cell r="K156">
            <v>6.5829846582984661</v>
          </cell>
          <cell r="L156">
            <v>9080</v>
          </cell>
          <cell r="M156">
            <v>23600</v>
          </cell>
          <cell r="N156">
            <v>294900</v>
          </cell>
        </row>
        <row r="157">
          <cell r="A157" t="str">
            <v>72.0401</v>
          </cell>
          <cell r="B157" t="str">
            <v>72.0401.0-157</v>
          </cell>
          <cell r="C157" t="str">
            <v>312C</v>
          </cell>
          <cell r="D157" t="str">
            <v>MECHANICAL CONSTRUCTION</v>
          </cell>
          <cell r="F157" t="str">
            <v>FWD-COND. POLISHING</v>
          </cell>
          <cell r="G157" t="str">
            <v>H &amp; T PIPING</v>
          </cell>
          <cell r="H157">
            <v>962</v>
          </cell>
          <cell r="I157" t="str">
            <v>LF</v>
          </cell>
          <cell r="J157">
            <v>0.8212058212058212</v>
          </cell>
          <cell r="K157">
            <v>6.2370062370062369</v>
          </cell>
          <cell r="L157">
            <v>790</v>
          </cell>
          <cell r="M157">
            <v>6000</v>
          </cell>
          <cell r="N157">
            <v>25800</v>
          </cell>
        </row>
        <row r="158">
          <cell r="A158" t="str">
            <v>72.0401</v>
          </cell>
          <cell r="B158" t="str">
            <v>72.0401.0-333</v>
          </cell>
          <cell r="C158" t="str">
            <v>312B</v>
          </cell>
          <cell r="D158" t="str">
            <v>MECHANICAL CONSTRUCTION</v>
          </cell>
          <cell r="F158" t="str">
            <v>WTD-CYCLE MU TRMT</v>
          </cell>
          <cell r="G158" t="str">
            <v>H &amp; T PIPING</v>
          </cell>
          <cell r="H158">
            <v>1100</v>
          </cell>
          <cell r="I158" t="str">
            <v>LF</v>
          </cell>
          <cell r="J158">
            <v>0.65454545454545454</v>
          </cell>
          <cell r="K158">
            <v>8.545454545454545</v>
          </cell>
          <cell r="L158">
            <v>720</v>
          </cell>
          <cell r="M158">
            <v>9400</v>
          </cell>
          <cell r="N158">
            <v>23500</v>
          </cell>
        </row>
        <row r="159">
          <cell r="A159" t="str">
            <v>72.0401</v>
          </cell>
          <cell r="B159" t="str">
            <v>72.0401.0-350</v>
          </cell>
          <cell r="C159" t="str">
            <v>312C</v>
          </cell>
          <cell r="D159" t="str">
            <v>MECHANICAL CONSTRUCTION</v>
          </cell>
          <cell r="E159" t="str">
            <v>EQUIPMENT</v>
          </cell>
          <cell r="F159" t="str">
            <v>PNEUMATIC MATERIAL</v>
          </cell>
          <cell r="G159" t="str">
            <v>HANDLING SYSTEM</v>
          </cell>
          <cell r="H159">
            <v>5</v>
          </cell>
          <cell r="I159" t="str">
            <v>LT</v>
          </cell>
          <cell r="J159">
            <v>100</v>
          </cell>
          <cell r="K159">
            <v>0</v>
          </cell>
          <cell r="L159">
            <v>500</v>
          </cell>
          <cell r="M159">
            <v>0</v>
          </cell>
          <cell r="N159">
            <v>17100</v>
          </cell>
        </row>
        <row r="160">
          <cell r="A160" t="str">
            <v>72.0401</v>
          </cell>
          <cell r="B160" t="str">
            <v>72.0401.0-344</v>
          </cell>
          <cell r="C160" t="str">
            <v>312C</v>
          </cell>
          <cell r="D160" t="str">
            <v>MECHANICAL CONSTRUCTION</v>
          </cell>
          <cell r="E160" t="str">
            <v>PAINTING</v>
          </cell>
          <cell r="F160" t="str">
            <v>DUCT-ACCESS</v>
          </cell>
          <cell r="G160" t="str">
            <v>HANDRAIL,GRATING,</v>
          </cell>
          <cell r="H160">
            <v>1</v>
          </cell>
          <cell r="I160" t="str">
            <v>LT</v>
          </cell>
          <cell r="J160">
            <v>850</v>
          </cell>
          <cell r="K160">
            <v>1300</v>
          </cell>
          <cell r="L160">
            <v>850</v>
          </cell>
          <cell r="M160">
            <v>1300</v>
          </cell>
          <cell r="N160">
            <v>28900</v>
          </cell>
        </row>
        <row r="161">
          <cell r="A161" t="str">
            <v>72.0401</v>
          </cell>
          <cell r="B161" t="str">
            <v>72.0401.0-351</v>
          </cell>
          <cell r="C161" t="str">
            <v>312C</v>
          </cell>
          <cell r="D161" t="str">
            <v>MECHANICAL CONSTRUCTION</v>
          </cell>
          <cell r="F161" t="str">
            <v>PNEUMATIC MATL</v>
          </cell>
          <cell r="G161" t="str">
            <v>HDLG-C &amp; I</v>
          </cell>
          <cell r="H161">
            <v>1</v>
          </cell>
          <cell r="I161" t="str">
            <v>LT</v>
          </cell>
          <cell r="J161">
            <v>330</v>
          </cell>
          <cell r="K161">
            <v>1400</v>
          </cell>
          <cell r="L161">
            <v>330</v>
          </cell>
          <cell r="M161">
            <v>1400</v>
          </cell>
          <cell r="N161">
            <v>8500</v>
          </cell>
        </row>
        <row r="162">
          <cell r="A162" t="str">
            <v>72.0401</v>
          </cell>
          <cell r="B162" t="str">
            <v>72.0401.0-128</v>
          </cell>
          <cell r="C162" t="str">
            <v>314C</v>
          </cell>
          <cell r="D162" t="str">
            <v>MECHANICAL CONSTRUCTION</v>
          </cell>
          <cell r="E162" t="str">
            <v>CLEANING EQUIPMENT</v>
          </cell>
          <cell r="F162" t="str">
            <v>ECA-AUX. CLG. WTR.</v>
          </cell>
          <cell r="G162" t="str">
            <v>HEAT EXCHANGER</v>
          </cell>
          <cell r="H162">
            <v>1</v>
          </cell>
          <cell r="I162" t="str">
            <v>LT</v>
          </cell>
          <cell r="J162">
            <v>200</v>
          </cell>
          <cell r="K162">
            <v>0</v>
          </cell>
          <cell r="L162">
            <v>200</v>
          </cell>
          <cell r="M162">
            <v>0</v>
          </cell>
          <cell r="N162">
            <v>6500</v>
          </cell>
        </row>
        <row r="163">
          <cell r="A163" t="str">
            <v>72.0401</v>
          </cell>
          <cell r="B163" t="str">
            <v>72.0401.0-130</v>
          </cell>
          <cell r="C163" t="str">
            <v>314C</v>
          </cell>
          <cell r="D163" t="str">
            <v>MECHANICAL CONSTRUCTION</v>
          </cell>
          <cell r="F163" t="str">
            <v>ECA-AUX. CLG. WTR</v>
          </cell>
          <cell r="G163" t="str">
            <v>HEAT EXCHANGERS</v>
          </cell>
          <cell r="H163">
            <v>2</v>
          </cell>
          <cell r="I163" t="str">
            <v>EA</v>
          </cell>
          <cell r="J163">
            <v>125</v>
          </cell>
          <cell r="K163">
            <v>0</v>
          </cell>
          <cell r="L163">
            <v>250</v>
          </cell>
          <cell r="M163">
            <v>0</v>
          </cell>
          <cell r="N163">
            <v>8100</v>
          </cell>
        </row>
        <row r="164">
          <cell r="A164" t="str">
            <v>72.0401</v>
          </cell>
          <cell r="B164" t="str">
            <v>72.0401.0-338</v>
          </cell>
          <cell r="C164" t="str">
            <v>312C</v>
          </cell>
          <cell r="D164" t="str">
            <v>MECHANICAL CONSTRUCTION</v>
          </cell>
          <cell r="F164" t="str">
            <v>DUCT-FD TO AIR</v>
          </cell>
          <cell r="G164" t="str">
            <v>HEATER</v>
          </cell>
          <cell r="H164">
            <v>1</v>
          </cell>
          <cell r="I164" t="str">
            <v>LT</v>
          </cell>
          <cell r="J164">
            <v>1650</v>
          </cell>
          <cell r="K164">
            <v>0</v>
          </cell>
          <cell r="L164">
            <v>1650</v>
          </cell>
          <cell r="M164">
            <v>0</v>
          </cell>
          <cell r="N164">
            <v>59100</v>
          </cell>
        </row>
        <row r="165">
          <cell r="A165" t="str">
            <v>72.0401</v>
          </cell>
          <cell r="B165" t="str">
            <v>72.0401.0-230</v>
          </cell>
          <cell r="C165" t="str">
            <v>312C</v>
          </cell>
          <cell r="D165" t="str">
            <v>MECHANICAL CONSTRUCTION</v>
          </cell>
          <cell r="F165" t="str">
            <v>SGE-IGNITER FUEL OIL</v>
          </cell>
          <cell r="G165" t="str">
            <v>HEATERS (2)</v>
          </cell>
          <cell r="H165">
            <v>2</v>
          </cell>
          <cell r="I165" t="str">
            <v>EA</v>
          </cell>
          <cell r="J165">
            <v>40</v>
          </cell>
          <cell r="K165">
            <v>0</v>
          </cell>
          <cell r="L165">
            <v>80</v>
          </cell>
          <cell r="M165">
            <v>0</v>
          </cell>
          <cell r="N165">
            <v>2600</v>
          </cell>
        </row>
        <row r="166">
          <cell r="A166" t="str">
            <v>72.0401</v>
          </cell>
          <cell r="B166" t="str">
            <v>72.0401.0-002</v>
          </cell>
          <cell r="C166" t="str">
            <v>312C</v>
          </cell>
          <cell r="D166" t="str">
            <v>MECHANICAL CONSTRUCTION</v>
          </cell>
          <cell r="F166" t="str">
            <v>ASA-BOTTOM ASH</v>
          </cell>
          <cell r="G166" t="str">
            <v>HOPPER &amp; LINING</v>
          </cell>
          <cell r="H166">
            <v>1</v>
          </cell>
          <cell r="I166" t="str">
            <v>LT</v>
          </cell>
          <cell r="J166">
            <v>3470</v>
          </cell>
          <cell r="K166">
            <v>18300</v>
          </cell>
          <cell r="L166">
            <v>3470</v>
          </cell>
          <cell r="M166">
            <v>18300</v>
          </cell>
          <cell r="N166">
            <v>124200</v>
          </cell>
        </row>
        <row r="167">
          <cell r="A167" t="str">
            <v>72.0401</v>
          </cell>
          <cell r="B167" t="str">
            <v>72.0401.0-247</v>
          </cell>
          <cell r="C167" t="str">
            <v>312C</v>
          </cell>
          <cell r="D167" t="str">
            <v>MECHANICAL CONSTRUCTION</v>
          </cell>
          <cell r="E167" t="str">
            <v>PIPING</v>
          </cell>
          <cell r="F167" t="str">
            <v>SGJ-REHEAT STEAM</v>
          </cell>
          <cell r="G167" t="str">
            <v>HOT REHEAT MAJOR</v>
          </cell>
          <cell r="H167">
            <v>1089</v>
          </cell>
          <cell r="I167" t="str">
            <v>LF</v>
          </cell>
          <cell r="J167">
            <v>6.5013774104683195</v>
          </cell>
          <cell r="K167">
            <v>0</v>
          </cell>
          <cell r="L167">
            <v>7080</v>
          </cell>
          <cell r="M167">
            <v>0</v>
          </cell>
          <cell r="N167">
            <v>230400</v>
          </cell>
        </row>
        <row r="168">
          <cell r="A168" t="str">
            <v>72.0401</v>
          </cell>
          <cell r="B168" t="str">
            <v>72.0401.0-249</v>
          </cell>
          <cell r="C168" t="str">
            <v>312C</v>
          </cell>
          <cell r="D168" t="str">
            <v>MECHANICAL CONSTRUCTION</v>
          </cell>
          <cell r="E168" t="str">
            <v>WELDING</v>
          </cell>
          <cell r="F168" t="str">
            <v>SGJ-REHEAT STEAM</v>
          </cell>
          <cell r="G168" t="str">
            <v>HOT REHEAT PIPE</v>
          </cell>
          <cell r="H168">
            <v>41</v>
          </cell>
          <cell r="I168" t="str">
            <v>EA</v>
          </cell>
          <cell r="J168">
            <v>59.512195121951223</v>
          </cell>
          <cell r="K168">
            <v>0</v>
          </cell>
          <cell r="L168">
            <v>2440</v>
          </cell>
          <cell r="M168">
            <v>0</v>
          </cell>
          <cell r="N168">
            <v>79500</v>
          </cell>
        </row>
        <row r="169">
          <cell r="A169" t="str">
            <v>72.0401</v>
          </cell>
          <cell r="B169" t="str">
            <v>72.0401.0-245</v>
          </cell>
          <cell r="C169" t="str">
            <v>312C</v>
          </cell>
          <cell r="D169" t="str">
            <v>MECHANICAL CONSTRUCTION</v>
          </cell>
          <cell r="F169" t="str">
            <v>SGJ-REHEAT STEAM</v>
          </cell>
          <cell r="G169" t="str">
            <v>HOT REHEAT SUPPORTS</v>
          </cell>
          <cell r="H169">
            <v>44</v>
          </cell>
          <cell r="I169" t="str">
            <v>EA</v>
          </cell>
          <cell r="J169">
            <v>34.772727272727273</v>
          </cell>
          <cell r="K169">
            <v>0</v>
          </cell>
          <cell r="L169">
            <v>1530</v>
          </cell>
          <cell r="M169">
            <v>0</v>
          </cell>
          <cell r="N169">
            <v>50100</v>
          </cell>
        </row>
        <row r="170">
          <cell r="A170" t="str">
            <v>72.0401</v>
          </cell>
          <cell r="B170" t="str">
            <v>72.0401.0-142</v>
          </cell>
          <cell r="C170" t="str">
            <v>312C</v>
          </cell>
          <cell r="D170" t="str">
            <v>MECHANICAL CONSTRUCTION</v>
          </cell>
          <cell r="F170" t="str">
            <v>FWA-BOILER FEED WTR</v>
          </cell>
          <cell r="G170" t="str">
            <v>HP FEEDWATER HEATERS</v>
          </cell>
          <cell r="H170">
            <v>3</v>
          </cell>
          <cell r="I170" t="str">
            <v>EA</v>
          </cell>
          <cell r="J170">
            <v>50</v>
          </cell>
          <cell r="K170">
            <v>0</v>
          </cell>
          <cell r="L170">
            <v>150</v>
          </cell>
          <cell r="M170">
            <v>0</v>
          </cell>
          <cell r="N170">
            <v>5200</v>
          </cell>
        </row>
        <row r="171">
          <cell r="A171" t="str">
            <v>72.0401</v>
          </cell>
          <cell r="B171" t="str">
            <v>72.0401.0-328</v>
          </cell>
          <cell r="C171" t="str">
            <v>311B</v>
          </cell>
          <cell r="D171" t="str">
            <v>MECHANICAL CONSTRUCTION</v>
          </cell>
          <cell r="F171" t="str">
            <v>WTB-SERV WTR TRMT</v>
          </cell>
          <cell r="G171" t="str">
            <v>IDI PIPING</v>
          </cell>
          <cell r="H171">
            <v>570</v>
          </cell>
          <cell r="I171" t="str">
            <v>LF</v>
          </cell>
          <cell r="J171">
            <v>1.4561403508771931</v>
          </cell>
          <cell r="K171">
            <v>0.8771929824561403</v>
          </cell>
          <cell r="L171">
            <v>830</v>
          </cell>
          <cell r="M171">
            <v>500</v>
          </cell>
          <cell r="N171">
            <v>26700</v>
          </cell>
        </row>
        <row r="172">
          <cell r="A172" t="str">
            <v>72.0401</v>
          </cell>
          <cell r="B172" t="str">
            <v>72.0401.0-183</v>
          </cell>
          <cell r="C172" t="str">
            <v>312A</v>
          </cell>
          <cell r="D172" t="str">
            <v>MECHANICAL CONSTRUCTION</v>
          </cell>
          <cell r="F172" t="str">
            <v>FOB-FO SUPPLY</v>
          </cell>
          <cell r="G172" t="str">
            <v>IGNITOR PUMPS</v>
          </cell>
          <cell r="H172">
            <v>2</v>
          </cell>
          <cell r="I172" t="str">
            <v>EA</v>
          </cell>
          <cell r="J172">
            <v>25</v>
          </cell>
          <cell r="K172">
            <v>0</v>
          </cell>
          <cell r="L172">
            <v>50</v>
          </cell>
          <cell r="M172">
            <v>0</v>
          </cell>
          <cell r="N172">
            <v>1700</v>
          </cell>
        </row>
        <row r="173">
          <cell r="A173" t="str">
            <v>72.0401</v>
          </cell>
          <cell r="B173" t="str">
            <v>72.0401.0-184</v>
          </cell>
          <cell r="C173" t="str">
            <v>312A</v>
          </cell>
          <cell r="D173" t="str">
            <v>MECHANICAL CONSTRUCTION</v>
          </cell>
          <cell r="E173" t="str">
            <v>HEATERS</v>
          </cell>
          <cell r="F173" t="str">
            <v>FOB-FO SUPPLY</v>
          </cell>
          <cell r="G173" t="str">
            <v>IGNITOR STORAGE</v>
          </cell>
          <cell r="H173">
            <v>2</v>
          </cell>
          <cell r="I173" t="str">
            <v>EA</v>
          </cell>
          <cell r="J173">
            <v>40</v>
          </cell>
          <cell r="K173">
            <v>0</v>
          </cell>
          <cell r="L173">
            <v>80</v>
          </cell>
          <cell r="M173">
            <v>0</v>
          </cell>
          <cell r="N173">
            <v>2700</v>
          </cell>
        </row>
        <row r="174">
          <cell r="A174" t="str">
            <v>72.0401</v>
          </cell>
          <cell r="B174" t="str">
            <v>72.0401.0-120</v>
          </cell>
          <cell r="C174" t="str">
            <v>314C</v>
          </cell>
          <cell r="D174" t="str">
            <v>MECHANICAL CONSTRUCTION</v>
          </cell>
          <cell r="E174" t="str">
            <v>STORAGE TANKS</v>
          </cell>
          <cell r="F174" t="str">
            <v>HRE-CW CHEM FEED</v>
          </cell>
          <cell r="G174" t="str">
            <v>INHIBITOR &amp; ACID</v>
          </cell>
          <cell r="H174">
            <v>2</v>
          </cell>
          <cell r="I174" t="str">
            <v>EA</v>
          </cell>
          <cell r="J174">
            <v>40</v>
          </cell>
          <cell r="K174">
            <v>5050</v>
          </cell>
          <cell r="L174">
            <v>80</v>
          </cell>
          <cell r="M174">
            <v>10100</v>
          </cell>
          <cell r="N174">
            <v>2600</v>
          </cell>
        </row>
        <row r="175">
          <cell r="A175" t="str">
            <v>72.0401</v>
          </cell>
          <cell r="B175" t="str">
            <v>72.0401.0-345</v>
          </cell>
          <cell r="C175" t="str">
            <v>312C</v>
          </cell>
          <cell r="D175" t="str">
            <v>MECHANICAL CONSTRUCTION</v>
          </cell>
          <cell r="F175" t="str">
            <v>METAL EXPANSION</v>
          </cell>
          <cell r="G175" t="str">
            <v>JOINTS</v>
          </cell>
          <cell r="H175">
            <v>15</v>
          </cell>
          <cell r="I175" t="str">
            <v>EA</v>
          </cell>
          <cell r="J175">
            <v>15.333333333333334</v>
          </cell>
          <cell r="K175">
            <v>0</v>
          </cell>
          <cell r="L175">
            <v>230</v>
          </cell>
          <cell r="M175">
            <v>0</v>
          </cell>
          <cell r="N175">
            <v>8100</v>
          </cell>
        </row>
        <row r="176">
          <cell r="A176" t="str">
            <v>72.0401</v>
          </cell>
          <cell r="B176" t="str">
            <v>72.0401.0-151</v>
          </cell>
          <cell r="C176" t="str">
            <v>312C</v>
          </cell>
          <cell r="D176" t="str">
            <v>MECHANICAL CONSTRUCTION</v>
          </cell>
          <cell r="E176" t="str">
            <v>HEATERS</v>
          </cell>
          <cell r="F176" t="str">
            <v>FWC-CONDENSATE</v>
          </cell>
          <cell r="G176" t="str">
            <v>LP FEEDWATER</v>
          </cell>
          <cell r="H176">
            <v>3</v>
          </cell>
          <cell r="I176" t="str">
            <v>EA</v>
          </cell>
          <cell r="J176">
            <v>43.333333333333336</v>
          </cell>
          <cell r="K176">
            <v>0</v>
          </cell>
          <cell r="L176">
            <v>130</v>
          </cell>
          <cell r="M176">
            <v>0</v>
          </cell>
          <cell r="N176">
            <v>4500</v>
          </cell>
        </row>
        <row r="177">
          <cell r="A177" t="str">
            <v>72.0401</v>
          </cell>
          <cell r="B177" t="str">
            <v>72.0401.0-076</v>
          </cell>
          <cell r="C177" t="str">
            <v>312C</v>
          </cell>
          <cell r="D177" t="str">
            <v>MECHANICAL CONSTRUCTION</v>
          </cell>
          <cell r="F177" t="str">
            <v>CCE-ID</v>
          </cell>
          <cell r="G177" t="str">
            <v>LUBE OIL FLUSH</v>
          </cell>
          <cell r="H177">
            <v>2</v>
          </cell>
          <cell r="I177" t="str">
            <v>EA</v>
          </cell>
          <cell r="J177">
            <v>100</v>
          </cell>
          <cell r="K177">
            <v>0</v>
          </cell>
          <cell r="L177">
            <v>200</v>
          </cell>
          <cell r="M177">
            <v>0</v>
          </cell>
          <cell r="N177">
            <v>6400</v>
          </cell>
        </row>
        <row r="178">
          <cell r="A178" t="str">
            <v>72.0401</v>
          </cell>
          <cell r="B178" t="str">
            <v>72.0401.0-239</v>
          </cell>
          <cell r="C178" t="str">
            <v>312C</v>
          </cell>
          <cell r="D178" t="str">
            <v>MECHANICAL CONSTRUCTION</v>
          </cell>
          <cell r="F178" t="str">
            <v>SGG-MAIN STEAM</v>
          </cell>
          <cell r="G178" t="str">
            <v>MAJOR PIPE ERECTION</v>
          </cell>
          <cell r="H178">
            <v>982</v>
          </cell>
          <cell r="I178" t="str">
            <v>LF</v>
          </cell>
          <cell r="J178">
            <v>8.5437881873727086</v>
          </cell>
          <cell r="K178">
            <v>0</v>
          </cell>
          <cell r="L178">
            <v>8390</v>
          </cell>
          <cell r="M178">
            <v>0</v>
          </cell>
          <cell r="N178">
            <v>273700</v>
          </cell>
        </row>
        <row r="179">
          <cell r="A179" t="str">
            <v>72.0401</v>
          </cell>
          <cell r="B179" t="str">
            <v>72.0401.0-240</v>
          </cell>
          <cell r="C179" t="str">
            <v>312C</v>
          </cell>
          <cell r="D179" t="str">
            <v>MECHANICAL CONSTRUCTION</v>
          </cell>
          <cell r="F179" t="str">
            <v>SGG-MAIN STEAM</v>
          </cell>
          <cell r="G179" t="str">
            <v>MAJOR PIPE WELDING</v>
          </cell>
          <cell r="H179">
            <v>50</v>
          </cell>
          <cell r="I179" t="str">
            <v>EA</v>
          </cell>
          <cell r="J179">
            <v>55.2</v>
          </cell>
          <cell r="K179">
            <v>0</v>
          </cell>
          <cell r="L179">
            <v>2760</v>
          </cell>
          <cell r="M179">
            <v>0</v>
          </cell>
          <cell r="N179">
            <v>89600</v>
          </cell>
        </row>
        <row r="180">
          <cell r="A180" t="str">
            <v>72.0401</v>
          </cell>
          <cell r="B180" t="str">
            <v>72.0401.0-040</v>
          </cell>
          <cell r="C180" t="str">
            <v>315A</v>
          </cell>
          <cell r="D180" t="str">
            <v>MECHANICAL CONSTRUCTION</v>
          </cell>
          <cell r="E180" t="str">
            <v>INCLUDING ROOF DRAIN</v>
          </cell>
          <cell r="F180" t="str">
            <v>APK-EMERG.GENERATOR</v>
          </cell>
          <cell r="G180" t="str">
            <v>MAJOR PIPING</v>
          </cell>
          <cell r="H180">
            <v>163</v>
          </cell>
          <cell r="I180" t="str">
            <v>LF</v>
          </cell>
          <cell r="J180">
            <v>1.2269938650306749</v>
          </cell>
          <cell r="K180">
            <v>34.355828220858896</v>
          </cell>
          <cell r="L180">
            <v>200</v>
          </cell>
          <cell r="M180">
            <v>5600</v>
          </cell>
          <cell r="N180">
            <v>6500</v>
          </cell>
        </row>
        <row r="181">
          <cell r="A181" t="str">
            <v>72.0401</v>
          </cell>
          <cell r="B181" t="str">
            <v>72.0401.0-011</v>
          </cell>
          <cell r="C181" t="str">
            <v>312C</v>
          </cell>
          <cell r="D181" t="str">
            <v>MECHANICAL CONSTRUCTION</v>
          </cell>
          <cell r="F181" t="str">
            <v>ASA-BOTTOM ASH</v>
          </cell>
          <cell r="G181" t="str">
            <v>MAJOR PIPING</v>
          </cell>
          <cell r="H181">
            <v>4210</v>
          </cell>
          <cell r="I181" t="str">
            <v>LF</v>
          </cell>
          <cell r="J181">
            <v>1.178147268408551</v>
          </cell>
          <cell r="K181">
            <v>66.650831353919244</v>
          </cell>
          <cell r="L181">
            <v>4960</v>
          </cell>
          <cell r="M181">
            <v>280600</v>
          </cell>
          <cell r="N181">
            <v>161800</v>
          </cell>
        </row>
        <row r="182">
          <cell r="A182" t="str">
            <v>72.0401</v>
          </cell>
          <cell r="B182" t="str">
            <v>72.0401.0-021</v>
          </cell>
          <cell r="C182" t="str">
            <v>312C</v>
          </cell>
          <cell r="D182" t="str">
            <v>MECHANICAL CONSTRUCTION</v>
          </cell>
          <cell r="F182" t="str">
            <v>ASB-FLY ASH</v>
          </cell>
          <cell r="G182" t="str">
            <v>MAJOR PIPING</v>
          </cell>
          <cell r="H182">
            <v>3330</v>
          </cell>
          <cell r="I182" t="str">
            <v>LF</v>
          </cell>
          <cell r="J182">
            <v>1.4174174174174174</v>
          </cell>
          <cell r="K182">
            <v>57.837837837837839</v>
          </cell>
          <cell r="L182">
            <v>4720</v>
          </cell>
          <cell r="M182">
            <v>192600</v>
          </cell>
          <cell r="N182">
            <v>153800</v>
          </cell>
        </row>
        <row r="183">
          <cell r="A183" t="str">
            <v>72.0401</v>
          </cell>
          <cell r="B183" t="str">
            <v>72.0401.0-029</v>
          </cell>
          <cell r="C183" t="str">
            <v>312C</v>
          </cell>
          <cell r="D183" t="str">
            <v>MECHANICAL CONSTRUCTION</v>
          </cell>
          <cell r="F183" t="str">
            <v>ASD-PULVERIZER REJ</v>
          </cell>
          <cell r="G183" t="str">
            <v>MAJOR PIPING</v>
          </cell>
          <cell r="H183">
            <v>360</v>
          </cell>
          <cell r="I183" t="str">
            <v>LF</v>
          </cell>
          <cell r="J183">
            <v>1</v>
          </cell>
          <cell r="K183">
            <v>32.5</v>
          </cell>
          <cell r="L183">
            <v>360</v>
          </cell>
          <cell r="M183">
            <v>11700</v>
          </cell>
          <cell r="N183">
            <v>11900</v>
          </cell>
        </row>
        <row r="184">
          <cell r="A184" t="str">
            <v>72.0401</v>
          </cell>
          <cell r="B184" t="str">
            <v>72.0401.0-036</v>
          </cell>
          <cell r="C184" t="str">
            <v>312C</v>
          </cell>
          <cell r="D184" t="str">
            <v>MECHANICAL CONSTRUCTION</v>
          </cell>
          <cell r="F184" t="str">
            <v>ASE-SCRUBBER SOLIDS</v>
          </cell>
          <cell r="G184" t="str">
            <v>MAJOR PIPING</v>
          </cell>
          <cell r="H184">
            <v>2926</v>
          </cell>
          <cell r="I184" t="str">
            <v>LF</v>
          </cell>
          <cell r="J184">
            <v>0.9706083390293917</v>
          </cell>
          <cell r="K184">
            <v>39.542036910457966</v>
          </cell>
          <cell r="L184">
            <v>2840</v>
          </cell>
          <cell r="M184">
            <v>115700</v>
          </cell>
          <cell r="N184">
            <v>92300</v>
          </cell>
        </row>
        <row r="185">
          <cell r="A185" t="str">
            <v>72.0401</v>
          </cell>
          <cell r="B185" t="str">
            <v>72.0401.0-063</v>
          </cell>
          <cell r="C185" t="str">
            <v>312A</v>
          </cell>
          <cell r="D185" t="str">
            <v>MECHANICAL CONSTRUCTION</v>
          </cell>
          <cell r="F185" t="str">
            <v>BMC-SCRUB.ADD.PREP</v>
          </cell>
          <cell r="G185" t="str">
            <v>MAJOR PIPING</v>
          </cell>
          <cell r="H185">
            <v>765</v>
          </cell>
          <cell r="I185" t="str">
            <v>LF</v>
          </cell>
          <cell r="J185">
            <v>1.4248366013071896</v>
          </cell>
          <cell r="K185">
            <v>30.457516339869279</v>
          </cell>
          <cell r="L185">
            <v>1090</v>
          </cell>
          <cell r="M185">
            <v>23300</v>
          </cell>
          <cell r="N185">
            <v>35600</v>
          </cell>
        </row>
        <row r="186">
          <cell r="A186" t="str">
            <v>72.0401</v>
          </cell>
          <cell r="B186" t="str">
            <v>72.0401.0-082</v>
          </cell>
          <cell r="C186" t="str">
            <v>316C</v>
          </cell>
          <cell r="D186" t="str">
            <v>MECHANICAL CONSTRUCTION</v>
          </cell>
          <cell r="F186" t="str">
            <v>CAA-STATION AIR</v>
          </cell>
          <cell r="G186" t="str">
            <v>MAJOR PIPING</v>
          </cell>
          <cell r="H186">
            <v>640</v>
          </cell>
          <cell r="I186" t="str">
            <v>LF</v>
          </cell>
          <cell r="J186">
            <v>1.328125</v>
          </cell>
          <cell r="K186">
            <v>37.1875</v>
          </cell>
          <cell r="L186">
            <v>850</v>
          </cell>
          <cell r="M186">
            <v>23800</v>
          </cell>
          <cell r="N186">
            <v>27900</v>
          </cell>
        </row>
        <row r="187">
          <cell r="A187" t="str">
            <v>72.0401</v>
          </cell>
          <cell r="B187" t="str">
            <v>72.0401.0-087</v>
          </cell>
          <cell r="C187" t="str">
            <v>316C</v>
          </cell>
          <cell r="D187" t="str">
            <v>MECHANICAL CONSTRUCTION</v>
          </cell>
          <cell r="F187" t="str">
            <v>CAB-CONTROL AIR</v>
          </cell>
          <cell r="G187" t="str">
            <v>MAJOR PIPING</v>
          </cell>
          <cell r="H187">
            <v>187</v>
          </cell>
          <cell r="I187" t="str">
            <v>LF</v>
          </cell>
          <cell r="J187">
            <v>1.2299465240641712</v>
          </cell>
          <cell r="K187">
            <v>33.155080213903744</v>
          </cell>
          <cell r="L187">
            <v>230</v>
          </cell>
          <cell r="M187">
            <v>6200</v>
          </cell>
          <cell r="N187">
            <v>7300</v>
          </cell>
        </row>
        <row r="188">
          <cell r="A188" t="str">
            <v>72.0401</v>
          </cell>
          <cell r="B188" t="str">
            <v>72.0401.0-072</v>
          </cell>
          <cell r="C188" t="str">
            <v>312C</v>
          </cell>
          <cell r="D188" t="str">
            <v>MECHANICAL CONSTRUCTION</v>
          </cell>
          <cell r="F188" t="str">
            <v>CCC-FLUE GAS DESULF</v>
          </cell>
          <cell r="G188" t="str">
            <v>MAJOR PIPING</v>
          </cell>
          <cell r="H188">
            <v>1695</v>
          </cell>
          <cell r="I188" t="str">
            <v>LF</v>
          </cell>
          <cell r="J188">
            <v>1.3274336283185841</v>
          </cell>
          <cell r="K188">
            <v>34.21828908554572</v>
          </cell>
          <cell r="L188">
            <v>2250</v>
          </cell>
          <cell r="M188">
            <v>58000</v>
          </cell>
          <cell r="N188">
            <v>73600</v>
          </cell>
        </row>
        <row r="189">
          <cell r="A189" t="str">
            <v>72.0401</v>
          </cell>
          <cell r="B189" t="str">
            <v>72.0401.0-077</v>
          </cell>
          <cell r="C189" t="str">
            <v>312C</v>
          </cell>
          <cell r="D189" t="str">
            <v>MECHANICAL CONSTRUCTION</v>
          </cell>
          <cell r="F189" t="str">
            <v>CCE-ID</v>
          </cell>
          <cell r="G189" t="str">
            <v>MAJOR PIPING</v>
          </cell>
          <cell r="H189">
            <v>380</v>
          </cell>
          <cell r="I189" t="str">
            <v>LF</v>
          </cell>
          <cell r="J189">
            <v>1.0526315789473684</v>
          </cell>
          <cell r="K189">
            <v>18.94736842105263</v>
          </cell>
          <cell r="L189">
            <v>400</v>
          </cell>
          <cell r="M189">
            <v>7200</v>
          </cell>
          <cell r="N189">
            <v>12800</v>
          </cell>
        </row>
        <row r="190">
          <cell r="A190" t="str">
            <v>72.0401</v>
          </cell>
          <cell r="B190" t="str">
            <v>72.0401.0-094</v>
          </cell>
          <cell r="C190" t="str">
            <v>316A</v>
          </cell>
          <cell r="D190" t="str">
            <v>MECHANICAL CONSTRUCTION</v>
          </cell>
          <cell r="F190" t="str">
            <v>CGD-NITROGEN STORAGE</v>
          </cell>
          <cell r="G190" t="str">
            <v>MAJOR PIPING</v>
          </cell>
          <cell r="H190">
            <v>40</v>
          </cell>
          <cell r="I190" t="str">
            <v>LF</v>
          </cell>
          <cell r="J190">
            <v>1</v>
          </cell>
          <cell r="K190">
            <v>17.5</v>
          </cell>
          <cell r="L190">
            <v>40</v>
          </cell>
          <cell r="M190">
            <v>700</v>
          </cell>
          <cell r="N190">
            <v>1200</v>
          </cell>
        </row>
        <row r="191">
          <cell r="A191" t="str">
            <v>72.0401</v>
          </cell>
          <cell r="B191" t="str">
            <v>72.0401.0-066</v>
          </cell>
          <cell r="C191" t="str">
            <v>312B</v>
          </cell>
          <cell r="D191" t="str">
            <v>MECHANICAL CONSTRUCTION</v>
          </cell>
          <cell r="F191" t="str">
            <v>CHF-DUST SUPPRESSION</v>
          </cell>
          <cell r="G191" t="str">
            <v>MAJOR PIPING</v>
          </cell>
          <cell r="H191">
            <v>640</v>
          </cell>
          <cell r="I191" t="str">
            <v>LF</v>
          </cell>
          <cell r="J191">
            <v>0.921875</v>
          </cell>
          <cell r="K191">
            <v>25</v>
          </cell>
          <cell r="L191">
            <v>590</v>
          </cell>
          <cell r="M191">
            <v>16000</v>
          </cell>
          <cell r="N191">
            <v>18900</v>
          </cell>
        </row>
        <row r="192">
          <cell r="A192" t="str">
            <v>72.0401</v>
          </cell>
          <cell r="B192" t="str">
            <v>72.0401.0-131</v>
          </cell>
          <cell r="C192" t="str">
            <v>314C</v>
          </cell>
          <cell r="D192" t="str">
            <v>MECHANICAL CONSTRUCTION</v>
          </cell>
          <cell r="F192" t="str">
            <v>ECA-AUX. CLG. WTR.</v>
          </cell>
          <cell r="G192" t="str">
            <v>MAJOR PIPING</v>
          </cell>
          <cell r="H192">
            <v>340</v>
          </cell>
          <cell r="I192" t="str">
            <v>LF</v>
          </cell>
          <cell r="J192">
            <v>1.5294117647058822</v>
          </cell>
          <cell r="K192">
            <v>20</v>
          </cell>
          <cell r="L192">
            <v>520</v>
          </cell>
          <cell r="M192">
            <v>6800</v>
          </cell>
          <cell r="N192">
            <v>17000</v>
          </cell>
        </row>
        <row r="193">
          <cell r="A193" t="str">
            <v>72.0401</v>
          </cell>
          <cell r="B193" t="str">
            <v>72.0401.0-136</v>
          </cell>
          <cell r="C193" t="str">
            <v>314C</v>
          </cell>
          <cell r="D193" t="str">
            <v>MECHANICAL CONSTRUCTION</v>
          </cell>
          <cell r="F193" t="str">
            <v>ECB-CLSD.CYC.CLG.WTR</v>
          </cell>
          <cell r="G193" t="str">
            <v>MAJOR PIPING</v>
          </cell>
          <cell r="H193">
            <v>4462</v>
          </cell>
          <cell r="I193" t="str">
            <v>LF</v>
          </cell>
          <cell r="J193">
            <v>1.3088301210219633</v>
          </cell>
          <cell r="K193">
            <v>56.476916181084718</v>
          </cell>
          <cell r="L193">
            <v>5840</v>
          </cell>
          <cell r="M193">
            <v>252000</v>
          </cell>
          <cell r="N193">
            <v>190400</v>
          </cell>
        </row>
        <row r="194">
          <cell r="A194" t="str">
            <v>72.0401</v>
          </cell>
          <cell r="B194" t="str">
            <v>72.0401.0-180</v>
          </cell>
          <cell r="C194" t="str">
            <v>312B</v>
          </cell>
          <cell r="D194" t="str">
            <v>MECHANICAL CONSTRUCTION</v>
          </cell>
          <cell r="F194" t="str">
            <v>FOA-FO REC &amp; STORAGE</v>
          </cell>
          <cell r="G194" t="str">
            <v>MAJOR PIPING</v>
          </cell>
          <cell r="H194">
            <v>460</v>
          </cell>
          <cell r="I194" t="str">
            <v>LF</v>
          </cell>
          <cell r="J194">
            <v>1.1956521739130435</v>
          </cell>
          <cell r="K194">
            <v>19.782608695652176</v>
          </cell>
          <cell r="L194">
            <v>550</v>
          </cell>
          <cell r="M194">
            <v>9100</v>
          </cell>
          <cell r="N194">
            <v>17900</v>
          </cell>
        </row>
        <row r="195">
          <cell r="A195" t="str">
            <v>72.0401</v>
          </cell>
          <cell r="B195" t="str">
            <v>72.0401.0-186</v>
          </cell>
          <cell r="C195" t="str">
            <v>312A</v>
          </cell>
          <cell r="D195" t="str">
            <v>MECHANICAL CONSTRUCTION</v>
          </cell>
          <cell r="F195" t="str">
            <v>FOB-FO SUPPLY</v>
          </cell>
          <cell r="G195" t="str">
            <v>MAJOR PIPING</v>
          </cell>
          <cell r="H195">
            <v>1425</v>
          </cell>
          <cell r="I195" t="str">
            <v>LF</v>
          </cell>
          <cell r="J195">
            <v>1.0456140350877192</v>
          </cell>
          <cell r="K195">
            <v>21.12280701754386</v>
          </cell>
          <cell r="L195">
            <v>1490</v>
          </cell>
          <cell r="M195">
            <v>30100</v>
          </cell>
          <cell r="N195">
            <v>48700</v>
          </cell>
        </row>
        <row r="196">
          <cell r="A196" t="str">
            <v>72.0401</v>
          </cell>
          <cell r="B196" t="str">
            <v>72.0401.0-175</v>
          </cell>
          <cell r="C196" t="str">
            <v>316C</v>
          </cell>
          <cell r="D196" t="str">
            <v>MECHANICAL CONSTRUCTION</v>
          </cell>
          <cell r="F196" t="str">
            <v>FP-FIRE PROTECTION</v>
          </cell>
          <cell r="G196" t="str">
            <v>MAJOR PIPING</v>
          </cell>
          <cell r="H196">
            <v>5048</v>
          </cell>
          <cell r="I196" t="str">
            <v>LF</v>
          </cell>
          <cell r="J196">
            <v>1.3391442155309032</v>
          </cell>
          <cell r="K196">
            <v>42.432646592709986</v>
          </cell>
          <cell r="L196">
            <v>6760</v>
          </cell>
          <cell r="M196">
            <v>214200</v>
          </cell>
          <cell r="N196">
            <v>220400</v>
          </cell>
        </row>
        <row r="197">
          <cell r="A197" t="str">
            <v>72.0401</v>
          </cell>
          <cell r="B197" t="str">
            <v>72.0401.0-144</v>
          </cell>
          <cell r="C197" t="str">
            <v>312C</v>
          </cell>
          <cell r="D197" t="str">
            <v>MECHANICAL CONSTRUCTION</v>
          </cell>
          <cell r="F197" t="str">
            <v>FWA-BOILER FEED WTR</v>
          </cell>
          <cell r="G197" t="str">
            <v>MAJOR PIPING</v>
          </cell>
          <cell r="H197">
            <v>2074</v>
          </cell>
          <cell r="I197" t="str">
            <v>LF</v>
          </cell>
          <cell r="J197">
            <v>5.081967213114754</v>
          </cell>
          <cell r="K197">
            <v>0</v>
          </cell>
          <cell r="L197">
            <v>10540</v>
          </cell>
          <cell r="M197">
            <v>0</v>
          </cell>
          <cell r="N197">
            <v>342700</v>
          </cell>
        </row>
        <row r="198">
          <cell r="A198" t="str">
            <v>72.0401</v>
          </cell>
          <cell r="B198" t="str">
            <v>72.0401.0-148</v>
          </cell>
          <cell r="C198" t="str">
            <v>312C</v>
          </cell>
          <cell r="D198" t="str">
            <v>MECHANICAL CONSTRUCTION</v>
          </cell>
          <cell r="F198" t="str">
            <v>FWB-BOILER FEED INJ.</v>
          </cell>
          <cell r="G198" t="str">
            <v>MAJOR PIPING</v>
          </cell>
          <cell r="H198">
            <v>443</v>
          </cell>
          <cell r="I198" t="str">
            <v>LF</v>
          </cell>
          <cell r="J198">
            <v>1.5349887133182845</v>
          </cell>
          <cell r="K198">
            <v>4.5146726862302486</v>
          </cell>
          <cell r="L198">
            <v>680</v>
          </cell>
          <cell r="M198">
            <v>2000</v>
          </cell>
          <cell r="N198">
            <v>22300</v>
          </cell>
        </row>
        <row r="199">
          <cell r="A199" t="str">
            <v>72.0401</v>
          </cell>
          <cell r="B199" t="str">
            <v>72.0401.0-153</v>
          </cell>
          <cell r="C199" t="str">
            <v>312C</v>
          </cell>
          <cell r="D199" t="str">
            <v>MECHANICAL CONSTRUCTION</v>
          </cell>
          <cell r="F199" t="str">
            <v>FWC-CONDENSATE</v>
          </cell>
          <cell r="G199" t="str">
            <v>MAJOR PIPING</v>
          </cell>
          <cell r="H199">
            <v>1497</v>
          </cell>
          <cell r="I199" t="str">
            <v>LF</v>
          </cell>
          <cell r="J199">
            <v>1.6833667334669338</v>
          </cell>
          <cell r="K199">
            <v>3.0060120240480961</v>
          </cell>
          <cell r="L199">
            <v>2520</v>
          </cell>
          <cell r="M199">
            <v>4500</v>
          </cell>
          <cell r="N199">
            <v>82400</v>
          </cell>
        </row>
        <row r="200">
          <cell r="A200" t="str">
            <v>72.0401</v>
          </cell>
          <cell r="B200" t="str">
            <v>72.0401.0-160</v>
          </cell>
          <cell r="C200" t="str">
            <v>312C</v>
          </cell>
          <cell r="D200" t="str">
            <v>MECHANICAL CONSTRUCTION</v>
          </cell>
          <cell r="F200" t="str">
            <v>FWD-COND. POLISHING</v>
          </cell>
          <cell r="G200" t="str">
            <v>MAJOR PIPING</v>
          </cell>
          <cell r="H200">
            <v>114</v>
          </cell>
          <cell r="I200" t="str">
            <v>LF</v>
          </cell>
          <cell r="J200">
            <v>2.1052631578947367</v>
          </cell>
          <cell r="K200">
            <v>8.7719298245614041</v>
          </cell>
          <cell r="L200">
            <v>240</v>
          </cell>
          <cell r="M200">
            <v>1000</v>
          </cell>
          <cell r="N200">
            <v>8000</v>
          </cell>
        </row>
        <row r="201">
          <cell r="A201" t="str">
            <v>72.0401</v>
          </cell>
          <cell r="B201" t="str">
            <v>72.0401.0-170</v>
          </cell>
          <cell r="C201" t="str">
            <v>312C</v>
          </cell>
          <cell r="D201" t="str">
            <v>MECHANICAL CONSTRUCTION</v>
          </cell>
          <cell r="F201" t="str">
            <v>FWF-CYC.MU &amp; STORAGE</v>
          </cell>
          <cell r="G201" t="str">
            <v>MAJOR PIPING</v>
          </cell>
          <cell r="H201">
            <v>776</v>
          </cell>
          <cell r="I201" t="str">
            <v>LF</v>
          </cell>
          <cell r="J201">
            <v>2.3195876288659796</v>
          </cell>
          <cell r="K201">
            <v>3.2216494845360826</v>
          </cell>
          <cell r="L201">
            <v>1800</v>
          </cell>
          <cell r="M201">
            <v>2500</v>
          </cell>
          <cell r="N201">
            <v>58600</v>
          </cell>
        </row>
        <row r="202">
          <cell r="A202" t="str">
            <v>72.0401</v>
          </cell>
          <cell r="B202" t="str">
            <v>72.0401.0-103</v>
          </cell>
          <cell r="C202" t="str">
            <v>314C</v>
          </cell>
          <cell r="D202" t="str">
            <v>MECHANICAL CONSTRUCTION</v>
          </cell>
          <cell r="F202" t="str">
            <v>HRA-CONDENSER</v>
          </cell>
          <cell r="G202" t="str">
            <v>MAJOR PIPING</v>
          </cell>
          <cell r="H202">
            <v>1598</v>
          </cell>
          <cell r="I202" t="str">
            <v>LF</v>
          </cell>
          <cell r="J202">
            <v>1.5456821026282854</v>
          </cell>
          <cell r="K202">
            <v>2.002503128911139</v>
          </cell>
          <cell r="L202">
            <v>2470</v>
          </cell>
          <cell r="M202">
            <v>3200</v>
          </cell>
          <cell r="N202">
            <v>79900</v>
          </cell>
        </row>
        <row r="203">
          <cell r="A203" t="str">
            <v>72.0401</v>
          </cell>
          <cell r="B203" t="str">
            <v>72.0401.0-107</v>
          </cell>
          <cell r="C203" t="str">
            <v>314C</v>
          </cell>
          <cell r="D203" t="str">
            <v>MECHANICAL CONSTRUCTION</v>
          </cell>
          <cell r="F203" t="str">
            <v>HRB-COND.AIR EXT.</v>
          </cell>
          <cell r="G203" t="str">
            <v>MAJOR PIPING</v>
          </cell>
          <cell r="H203">
            <v>276</v>
          </cell>
          <cell r="I203" t="str">
            <v>LF</v>
          </cell>
          <cell r="J203">
            <v>1.7753623188405796</v>
          </cell>
          <cell r="K203">
            <v>10.869565217391305</v>
          </cell>
          <cell r="L203">
            <v>490</v>
          </cell>
          <cell r="M203">
            <v>3000</v>
          </cell>
          <cell r="N203">
            <v>16200</v>
          </cell>
        </row>
        <row r="204">
          <cell r="A204" t="str">
            <v>72.0401</v>
          </cell>
          <cell r="B204" t="str">
            <v>72.0401.0-111</v>
          </cell>
          <cell r="C204" t="str">
            <v>314C</v>
          </cell>
          <cell r="D204" t="str">
            <v>MECHANICAL CONSTRUCTION</v>
          </cell>
          <cell r="F204" t="str">
            <v>HRC-CIRC WATER</v>
          </cell>
          <cell r="G204" t="str">
            <v>MAJOR PIPING</v>
          </cell>
          <cell r="H204">
            <v>312</v>
          </cell>
          <cell r="I204" t="str">
            <v>LF</v>
          </cell>
          <cell r="J204">
            <v>3.4294871794871793</v>
          </cell>
          <cell r="K204">
            <v>28.525641025641026</v>
          </cell>
          <cell r="L204">
            <v>1070</v>
          </cell>
          <cell r="M204">
            <v>8900</v>
          </cell>
          <cell r="N204">
            <v>34900</v>
          </cell>
        </row>
        <row r="205">
          <cell r="A205" t="str">
            <v>72.0401</v>
          </cell>
          <cell r="B205" t="str">
            <v>72.0401.0-115</v>
          </cell>
          <cell r="C205" t="str">
            <v>314C</v>
          </cell>
          <cell r="D205" t="str">
            <v>MECHANICAL CONSTRUCTION</v>
          </cell>
          <cell r="F205" t="str">
            <v>HRD-CIRC.WTR.MAKEUP</v>
          </cell>
          <cell r="G205" t="str">
            <v>MAJOR PIPING</v>
          </cell>
          <cell r="H205">
            <v>129</v>
          </cell>
          <cell r="I205" t="str">
            <v>LF</v>
          </cell>
          <cell r="J205">
            <v>1.4728682170542635</v>
          </cell>
          <cell r="K205">
            <v>36.434108527131784</v>
          </cell>
          <cell r="L205">
            <v>190</v>
          </cell>
          <cell r="M205">
            <v>4700</v>
          </cell>
          <cell r="N205">
            <v>6100</v>
          </cell>
        </row>
        <row r="206">
          <cell r="A206" t="str">
            <v>72.0401</v>
          </cell>
          <cell r="B206" t="str">
            <v>72.0401.0-121</v>
          </cell>
          <cell r="C206" t="str">
            <v>314C</v>
          </cell>
          <cell r="D206" t="str">
            <v>MECHANICAL CONSTRUCTION</v>
          </cell>
          <cell r="F206" t="str">
            <v>HRE-CW CHEM FEED</v>
          </cell>
          <cell r="G206" t="str">
            <v>MAJOR PIPING</v>
          </cell>
          <cell r="H206">
            <v>130</v>
          </cell>
          <cell r="I206" t="str">
            <v>LF</v>
          </cell>
          <cell r="J206">
            <v>0.69230769230769229</v>
          </cell>
          <cell r="K206">
            <v>40</v>
          </cell>
          <cell r="L206">
            <v>90</v>
          </cell>
          <cell r="M206">
            <v>5200</v>
          </cell>
          <cell r="N206">
            <v>2900</v>
          </cell>
        </row>
        <row r="207">
          <cell r="A207" t="str">
            <v>72.0401</v>
          </cell>
          <cell r="B207" t="str">
            <v>72.0401.0-125</v>
          </cell>
          <cell r="C207" t="str">
            <v>314C</v>
          </cell>
          <cell r="D207" t="str">
            <v>MECHANICAL CONSTRUCTION</v>
          </cell>
          <cell r="F207" t="str">
            <v>HRF-COND. CLEANING</v>
          </cell>
          <cell r="G207" t="str">
            <v>MAJOR PIPING</v>
          </cell>
          <cell r="H207">
            <v>660</v>
          </cell>
          <cell r="I207" t="str">
            <v>LF</v>
          </cell>
          <cell r="J207">
            <v>1.1363636363636365</v>
          </cell>
          <cell r="K207">
            <v>20.90909090909091</v>
          </cell>
          <cell r="L207">
            <v>750</v>
          </cell>
          <cell r="M207">
            <v>13800</v>
          </cell>
          <cell r="N207">
            <v>24500</v>
          </cell>
        </row>
        <row r="208">
          <cell r="A208" t="str">
            <v>72.0401</v>
          </cell>
          <cell r="B208" t="str">
            <v>72.0401.0-191</v>
          </cell>
          <cell r="C208" t="str">
            <v>312C</v>
          </cell>
          <cell r="D208" t="str">
            <v>MECHANICAL CONSTRUCTION</v>
          </cell>
          <cell r="F208" t="str">
            <v>PMA-CHEM. CLEANING</v>
          </cell>
          <cell r="G208" t="str">
            <v>MAJOR PIPING</v>
          </cell>
          <cell r="H208">
            <v>2920</v>
          </cell>
          <cell r="I208" t="str">
            <v>LF</v>
          </cell>
          <cell r="J208">
            <v>1.726027397260274</v>
          </cell>
          <cell r="K208">
            <v>54.965753424657535</v>
          </cell>
          <cell r="L208">
            <v>5040</v>
          </cell>
          <cell r="M208">
            <v>160500</v>
          </cell>
          <cell r="N208">
            <v>164200</v>
          </cell>
        </row>
        <row r="209">
          <cell r="A209" t="str">
            <v>72.0401</v>
          </cell>
          <cell r="B209" t="str">
            <v>72.0401.0-194</v>
          </cell>
          <cell r="C209" t="str">
            <v>316C</v>
          </cell>
          <cell r="D209" t="str">
            <v>MECHANICAL CONSTRUCTION</v>
          </cell>
          <cell r="F209" t="str">
            <v>PMB-SD CORR PROT</v>
          </cell>
          <cell r="G209" t="str">
            <v>MAJOR PIPING</v>
          </cell>
          <cell r="H209">
            <v>407</v>
          </cell>
          <cell r="I209" t="str">
            <v>LF</v>
          </cell>
          <cell r="J209">
            <v>1.0810810810810811</v>
          </cell>
          <cell r="K209">
            <v>21.867321867321866</v>
          </cell>
          <cell r="L209">
            <v>440</v>
          </cell>
          <cell r="M209">
            <v>8900</v>
          </cell>
          <cell r="N209">
            <v>14300</v>
          </cell>
        </row>
        <row r="210">
          <cell r="A210" t="str">
            <v>72.0401</v>
          </cell>
          <cell r="B210" t="str">
            <v>72.0401.0-199</v>
          </cell>
          <cell r="C210" t="str">
            <v>316C</v>
          </cell>
          <cell r="D210" t="str">
            <v>MECHANICAL CONSTRUCTION</v>
          </cell>
          <cell r="F210" t="str">
            <v>PMC-VACUUM CLEANING</v>
          </cell>
          <cell r="G210" t="str">
            <v>MAJOR PIPING</v>
          </cell>
          <cell r="H210">
            <v>3800</v>
          </cell>
          <cell r="I210" t="str">
            <v>LF</v>
          </cell>
          <cell r="J210">
            <v>1.131578947368421</v>
          </cell>
          <cell r="K210">
            <v>27.55263157894737</v>
          </cell>
          <cell r="L210">
            <v>4300</v>
          </cell>
          <cell r="M210">
            <v>104700</v>
          </cell>
          <cell r="N210">
            <v>140000</v>
          </cell>
        </row>
        <row r="211">
          <cell r="A211" t="str">
            <v>72.0401</v>
          </cell>
          <cell r="B211" t="str">
            <v>72.0401.0-046</v>
          </cell>
          <cell r="C211" t="str">
            <v>312C</v>
          </cell>
          <cell r="D211" t="str">
            <v>MECHANICAL CONSTRUCTION</v>
          </cell>
          <cell r="F211" t="str">
            <v>PSA-AUX. BOILER</v>
          </cell>
          <cell r="G211" t="str">
            <v>MAJOR PIPING</v>
          </cell>
          <cell r="H211">
            <v>2486</v>
          </cell>
          <cell r="I211" t="str">
            <v>LF</v>
          </cell>
          <cell r="J211">
            <v>1.584875301689461</v>
          </cell>
          <cell r="K211">
            <v>0</v>
          </cell>
          <cell r="L211">
            <v>3940</v>
          </cell>
          <cell r="M211">
            <v>0</v>
          </cell>
          <cell r="N211">
            <v>127900</v>
          </cell>
        </row>
        <row r="212">
          <cell r="A212" t="str">
            <v>72.0401</v>
          </cell>
          <cell r="B212" t="str">
            <v>72.0401.0-216</v>
          </cell>
          <cell r="C212" t="str">
            <v>312C</v>
          </cell>
          <cell r="D212" t="str">
            <v>MECHANICAL CONSTRUCTION</v>
          </cell>
          <cell r="F212" t="str">
            <v>SGA-STEAM GENERATOR</v>
          </cell>
          <cell r="G212" t="str">
            <v>MAJOR PIPING</v>
          </cell>
          <cell r="H212">
            <v>548</v>
          </cell>
          <cell r="I212" t="str">
            <v>LF</v>
          </cell>
          <cell r="J212">
            <v>3.886861313868613</v>
          </cell>
          <cell r="K212">
            <v>15.875912408759124</v>
          </cell>
          <cell r="L212">
            <v>2130</v>
          </cell>
          <cell r="M212">
            <v>8700</v>
          </cell>
          <cell r="N212">
            <v>69300</v>
          </cell>
        </row>
        <row r="213">
          <cell r="A213" t="str">
            <v>72.0401</v>
          </cell>
          <cell r="B213" t="str">
            <v>72.0401.0-221</v>
          </cell>
          <cell r="C213" t="str">
            <v>312C</v>
          </cell>
          <cell r="D213" t="str">
            <v>MECHANICAL CONSTRUCTION</v>
          </cell>
          <cell r="F213" t="str">
            <v>SGB-COMB AIR</v>
          </cell>
          <cell r="G213" t="str">
            <v>MAJOR PIPING</v>
          </cell>
          <cell r="H213">
            <v>240</v>
          </cell>
          <cell r="I213" t="str">
            <v>LF</v>
          </cell>
          <cell r="J213">
            <v>1.3333333333333333</v>
          </cell>
          <cell r="K213">
            <v>52.916666666666664</v>
          </cell>
          <cell r="L213">
            <v>320</v>
          </cell>
          <cell r="M213">
            <v>12700</v>
          </cell>
          <cell r="N213">
            <v>10200</v>
          </cell>
        </row>
        <row r="214">
          <cell r="A214" t="str">
            <v>72.0401</v>
          </cell>
          <cell r="B214" t="str">
            <v>72.0401.0-227</v>
          </cell>
          <cell r="C214" t="str">
            <v>312C</v>
          </cell>
          <cell r="D214" t="str">
            <v>MECHANICAL CONSTRUCTION</v>
          </cell>
          <cell r="F214" t="str">
            <v>SGD-AIR PREHEAT</v>
          </cell>
          <cell r="G214" t="str">
            <v>MAJOR PIPING</v>
          </cell>
          <cell r="H214">
            <v>1129</v>
          </cell>
          <cell r="I214" t="str">
            <v>LF</v>
          </cell>
          <cell r="J214">
            <v>1.2488928255093004</v>
          </cell>
          <cell r="K214">
            <v>0.62001771479185119</v>
          </cell>
          <cell r="L214">
            <v>1410</v>
          </cell>
          <cell r="M214">
            <v>700</v>
          </cell>
          <cell r="N214">
            <v>46000</v>
          </cell>
        </row>
        <row r="215">
          <cell r="A215" t="str">
            <v>72.0401</v>
          </cell>
          <cell r="B215" t="str">
            <v>72.0401.0-231</v>
          </cell>
          <cell r="C215" t="str">
            <v>312C</v>
          </cell>
          <cell r="D215" t="str">
            <v>MECHANICAL CONSTRUCTION</v>
          </cell>
          <cell r="F215" t="str">
            <v>SGE-IGNITER FUEL OIL</v>
          </cell>
          <cell r="G215" t="str">
            <v>MAJOR PIPING</v>
          </cell>
          <cell r="H215">
            <v>600</v>
          </cell>
          <cell r="I215" t="str">
            <v>LF</v>
          </cell>
          <cell r="J215">
            <v>1.0166666666666666</v>
          </cell>
          <cell r="K215">
            <v>36.5</v>
          </cell>
          <cell r="L215">
            <v>610</v>
          </cell>
          <cell r="M215">
            <v>21900</v>
          </cell>
          <cell r="N215">
            <v>19900</v>
          </cell>
        </row>
        <row r="216">
          <cell r="A216" t="str">
            <v>72.0401</v>
          </cell>
          <cell r="B216" t="str">
            <v>72.0401.0-235</v>
          </cell>
          <cell r="C216" t="str">
            <v>312C</v>
          </cell>
          <cell r="D216" t="str">
            <v>MECHANICAL CONSTRUCTION</v>
          </cell>
          <cell r="F216" t="str">
            <v>SGF-BOILER VENTS &amp;DR</v>
          </cell>
          <cell r="G216" t="str">
            <v>MAJOR PIPING</v>
          </cell>
          <cell r="H216">
            <v>927</v>
          </cell>
          <cell r="I216" t="str">
            <v>LF</v>
          </cell>
          <cell r="J216">
            <v>2.1898597626752965</v>
          </cell>
          <cell r="K216">
            <v>0</v>
          </cell>
          <cell r="L216">
            <v>2030</v>
          </cell>
          <cell r="M216">
            <v>0</v>
          </cell>
          <cell r="N216">
            <v>66100</v>
          </cell>
        </row>
        <row r="217">
          <cell r="A217" t="str">
            <v>72.0401</v>
          </cell>
          <cell r="B217" t="str">
            <v>72.0401.0-243</v>
          </cell>
          <cell r="C217" t="str">
            <v>312C</v>
          </cell>
          <cell r="D217" t="str">
            <v>MECHANICAL CONSTRUCTION</v>
          </cell>
          <cell r="F217" t="str">
            <v>SGI-SOOT BLOWING</v>
          </cell>
          <cell r="G217" t="str">
            <v>MAJOR PIPING</v>
          </cell>
          <cell r="H217">
            <v>720</v>
          </cell>
          <cell r="I217" t="str">
            <v>LF</v>
          </cell>
          <cell r="J217">
            <v>1.2361111111111112</v>
          </cell>
          <cell r="K217">
            <v>41.25</v>
          </cell>
          <cell r="L217">
            <v>890</v>
          </cell>
          <cell r="M217">
            <v>29700</v>
          </cell>
          <cell r="N217">
            <v>29300</v>
          </cell>
        </row>
        <row r="218">
          <cell r="A218" t="str">
            <v>72.0401</v>
          </cell>
          <cell r="B218" t="str">
            <v>72.0401.0-254</v>
          </cell>
          <cell r="C218" t="str">
            <v>312C</v>
          </cell>
          <cell r="D218" t="str">
            <v>MECHANICAL CONSTRUCTION</v>
          </cell>
          <cell r="F218" t="str">
            <v>SGK-TEMP BLOWOUT</v>
          </cell>
          <cell r="G218" t="str">
            <v>MAJOR PIPING</v>
          </cell>
          <cell r="H218">
            <v>1152</v>
          </cell>
          <cell r="I218" t="str">
            <v>LF</v>
          </cell>
          <cell r="J218">
            <v>2.7083333333333335</v>
          </cell>
          <cell r="K218">
            <v>202.60416666666666</v>
          </cell>
          <cell r="L218">
            <v>3120</v>
          </cell>
          <cell r="M218">
            <v>233400</v>
          </cell>
          <cell r="N218">
            <v>91300</v>
          </cell>
        </row>
        <row r="219">
          <cell r="A219" t="str">
            <v>72.0401</v>
          </cell>
          <cell r="B219" t="str">
            <v>72.0401.0-204</v>
          </cell>
          <cell r="C219" t="str">
            <v>316B</v>
          </cell>
          <cell r="D219" t="str">
            <v>MECHANICAL CONSTRUCTION</v>
          </cell>
          <cell r="F219" t="str">
            <v>STG-SITE FIRE PROT</v>
          </cell>
          <cell r="G219" t="str">
            <v>MAJOR PIPING</v>
          </cell>
          <cell r="H219">
            <v>400</v>
          </cell>
          <cell r="I219" t="str">
            <v>LF</v>
          </cell>
          <cell r="J219">
            <v>1.1000000000000001</v>
          </cell>
          <cell r="K219">
            <v>26.75</v>
          </cell>
          <cell r="L219">
            <v>440</v>
          </cell>
          <cell r="M219">
            <v>10700</v>
          </cell>
          <cell r="N219">
            <v>14100</v>
          </cell>
        </row>
        <row r="220">
          <cell r="A220" t="str">
            <v>72.0401</v>
          </cell>
          <cell r="B220" t="str">
            <v>72.0401.0-257</v>
          </cell>
          <cell r="C220" t="str">
            <v>312C</v>
          </cell>
          <cell r="D220" t="str">
            <v>MECHANICAL CONSTRUCTION</v>
          </cell>
          <cell r="F220" t="str">
            <v>TEA-HP EXTRACTION</v>
          </cell>
          <cell r="G220" t="str">
            <v>MAJOR PIPING</v>
          </cell>
          <cell r="H220">
            <v>1106</v>
          </cell>
          <cell r="I220" t="str">
            <v>LF</v>
          </cell>
          <cell r="J220">
            <v>3.0289330922242317</v>
          </cell>
          <cell r="K220">
            <v>0</v>
          </cell>
          <cell r="L220">
            <v>3350</v>
          </cell>
          <cell r="M220">
            <v>0</v>
          </cell>
          <cell r="N220">
            <v>109200</v>
          </cell>
        </row>
        <row r="221">
          <cell r="A221" t="str">
            <v>72.0401</v>
          </cell>
          <cell r="B221" t="str">
            <v>72.0401.0-260</v>
          </cell>
          <cell r="C221" t="str">
            <v>312C</v>
          </cell>
          <cell r="D221" t="str">
            <v>MECHANICAL CONSTRUCTION</v>
          </cell>
          <cell r="F221" t="str">
            <v>TEB-LP EXTRACTION</v>
          </cell>
          <cell r="G221" t="str">
            <v>MAJOR PIPING</v>
          </cell>
          <cell r="H221">
            <v>431</v>
          </cell>
          <cell r="I221" t="str">
            <v>LF</v>
          </cell>
          <cell r="J221">
            <v>3.1786542923433876</v>
          </cell>
          <cell r="K221">
            <v>1.160092807424594</v>
          </cell>
          <cell r="L221">
            <v>1370</v>
          </cell>
          <cell r="M221">
            <v>500</v>
          </cell>
          <cell r="N221">
            <v>44800</v>
          </cell>
        </row>
        <row r="222">
          <cell r="A222" t="str">
            <v>72.0401</v>
          </cell>
          <cell r="B222" t="str">
            <v>72.0401.0-264</v>
          </cell>
          <cell r="C222" t="str">
            <v>312C</v>
          </cell>
          <cell r="D222" t="str">
            <v>MECHANICAL CONSTRUCTION</v>
          </cell>
          <cell r="F222" t="str">
            <v>TEC-LP EXTRACTION</v>
          </cell>
          <cell r="G222" t="str">
            <v>MAJOR PIPING</v>
          </cell>
          <cell r="H222">
            <v>232</v>
          </cell>
          <cell r="I222" t="str">
            <v>LF</v>
          </cell>
          <cell r="J222">
            <v>1.3793103448275863</v>
          </cell>
          <cell r="K222">
            <v>0</v>
          </cell>
          <cell r="L222">
            <v>320</v>
          </cell>
          <cell r="M222">
            <v>0</v>
          </cell>
          <cell r="N222">
            <v>10400</v>
          </cell>
        </row>
        <row r="223">
          <cell r="A223" t="str">
            <v>72.0401</v>
          </cell>
          <cell r="B223" t="str">
            <v>72.0401.0-268</v>
          </cell>
          <cell r="C223" t="str">
            <v>312C</v>
          </cell>
          <cell r="D223" t="str">
            <v>MECHANICAL CONSTRUCTION</v>
          </cell>
          <cell r="F223" t="str">
            <v>TED-HP HTR DRAINS</v>
          </cell>
          <cell r="G223" t="str">
            <v>MAJOR PIPING</v>
          </cell>
          <cell r="H223">
            <v>1709</v>
          </cell>
          <cell r="I223" t="str">
            <v>LF</v>
          </cell>
          <cell r="J223">
            <v>1.5740198946752486</v>
          </cell>
          <cell r="K223">
            <v>7.7823288472791106</v>
          </cell>
          <cell r="L223">
            <v>2690</v>
          </cell>
          <cell r="M223">
            <v>13300</v>
          </cell>
          <cell r="N223">
            <v>87900</v>
          </cell>
        </row>
        <row r="224">
          <cell r="A224" t="str">
            <v>72.0401</v>
          </cell>
          <cell r="B224" t="str">
            <v>72.0401.0-272</v>
          </cell>
          <cell r="C224" t="str">
            <v>312C</v>
          </cell>
          <cell r="D224" t="str">
            <v>MECHANICAL CONSTRUCTION</v>
          </cell>
          <cell r="F224" t="str">
            <v>TEE-LP HTR DRAINS</v>
          </cell>
          <cell r="G224" t="str">
            <v>MAJOR PIPING</v>
          </cell>
          <cell r="H224">
            <v>1792</v>
          </cell>
          <cell r="I224" t="str">
            <v>LF</v>
          </cell>
          <cell r="J224">
            <v>1.4787946428571428</v>
          </cell>
          <cell r="K224">
            <v>10.770089285714286</v>
          </cell>
          <cell r="L224">
            <v>2650</v>
          </cell>
          <cell r="M224">
            <v>19300</v>
          </cell>
          <cell r="N224">
            <v>86500</v>
          </cell>
        </row>
        <row r="225">
          <cell r="A225" t="str">
            <v>72.0401</v>
          </cell>
          <cell r="B225" t="str">
            <v>72.0401.0-287</v>
          </cell>
          <cell r="C225" t="str">
            <v>314C</v>
          </cell>
          <cell r="D225" t="str">
            <v>MECHANICAL CONSTRUCTION</v>
          </cell>
          <cell r="F225" t="str">
            <v>TGD-TURBINE LUBE OIL</v>
          </cell>
          <cell r="G225" t="str">
            <v>MAJOR PIPING</v>
          </cell>
          <cell r="H225">
            <v>1341</v>
          </cell>
          <cell r="I225" t="str">
            <v>LF</v>
          </cell>
          <cell r="J225">
            <v>1.1334824757643549</v>
          </cell>
          <cell r="K225">
            <v>25.130499627143923</v>
          </cell>
          <cell r="L225">
            <v>1520</v>
          </cell>
          <cell r="M225">
            <v>33700</v>
          </cell>
          <cell r="N225">
            <v>49900</v>
          </cell>
        </row>
        <row r="226">
          <cell r="A226" t="str">
            <v>72.0401</v>
          </cell>
          <cell r="B226" t="str">
            <v>72.0401.0-291</v>
          </cell>
          <cell r="C226" t="str">
            <v>314C</v>
          </cell>
          <cell r="D226" t="str">
            <v>MECHANICAL CONSTRUCTION</v>
          </cell>
          <cell r="F226" t="str">
            <v>TGE-GEN COOL.&amp; PURGE</v>
          </cell>
          <cell r="G226" t="str">
            <v>MAJOR PIPING</v>
          </cell>
          <cell r="H226">
            <v>390</v>
          </cell>
          <cell r="I226" t="str">
            <v>LF</v>
          </cell>
          <cell r="J226">
            <v>1</v>
          </cell>
          <cell r="K226">
            <v>22.564102564102566</v>
          </cell>
          <cell r="L226">
            <v>390</v>
          </cell>
          <cell r="M226">
            <v>8800</v>
          </cell>
          <cell r="N226">
            <v>12600</v>
          </cell>
        </row>
        <row r="227">
          <cell r="A227" t="str">
            <v>72.0401</v>
          </cell>
          <cell r="B227" t="str">
            <v>72.0401.0-307</v>
          </cell>
          <cell r="C227" t="str">
            <v>311C</v>
          </cell>
          <cell r="D227" t="str">
            <v>MECHANICAL CONSTRUCTION</v>
          </cell>
          <cell r="F227" t="str">
            <v>WSC-SERVICE WATER</v>
          </cell>
          <cell r="G227" t="str">
            <v>MAJOR PIPING</v>
          </cell>
          <cell r="H227">
            <v>2145</v>
          </cell>
          <cell r="I227" t="str">
            <v>LF</v>
          </cell>
          <cell r="J227">
            <v>1.1375291375291374</v>
          </cell>
          <cell r="K227">
            <v>25.641025641025642</v>
          </cell>
          <cell r="L227">
            <v>2440</v>
          </cell>
          <cell r="M227">
            <v>55000</v>
          </cell>
          <cell r="N227">
            <v>79500</v>
          </cell>
        </row>
        <row r="228">
          <cell r="A228" t="str">
            <v>72.0401</v>
          </cell>
          <cell r="B228" t="str">
            <v>72.0401.0-316</v>
          </cell>
          <cell r="C228" t="str">
            <v>312C</v>
          </cell>
          <cell r="D228" t="str">
            <v>MECHANICAL CONSTRUCTION</v>
          </cell>
          <cell r="F228" t="str">
            <v>WSF-ASH SLUICE WATER</v>
          </cell>
          <cell r="G228" t="str">
            <v>MAJOR PIPING</v>
          </cell>
          <cell r="H228">
            <v>1140</v>
          </cell>
          <cell r="I228" t="str">
            <v>LF</v>
          </cell>
          <cell r="J228">
            <v>1.4122807017543859</v>
          </cell>
          <cell r="K228">
            <v>82.719298245614041</v>
          </cell>
          <cell r="L228">
            <v>1610</v>
          </cell>
          <cell r="M228">
            <v>94300</v>
          </cell>
          <cell r="N228">
            <v>52800</v>
          </cell>
        </row>
        <row r="229">
          <cell r="A229" t="str">
            <v>72.0401</v>
          </cell>
          <cell r="B229" t="str">
            <v>72.0401.0-321</v>
          </cell>
          <cell r="C229" t="str">
            <v>312A</v>
          </cell>
          <cell r="D229" t="str">
            <v>MECHANICAL CONSTRUCTION</v>
          </cell>
          <cell r="F229" t="str">
            <v>WSG-SCRUBBER MU WTR</v>
          </cell>
          <cell r="G229" t="str">
            <v>MAJOR PIPING</v>
          </cell>
          <cell r="H229">
            <v>120</v>
          </cell>
          <cell r="I229" t="str">
            <v>LF</v>
          </cell>
          <cell r="J229">
            <v>0.75</v>
          </cell>
          <cell r="K229">
            <v>60</v>
          </cell>
          <cell r="L229">
            <v>90</v>
          </cell>
          <cell r="M229">
            <v>7200</v>
          </cell>
          <cell r="N229">
            <v>3200</v>
          </cell>
        </row>
        <row r="230">
          <cell r="A230" t="str">
            <v>72.0401</v>
          </cell>
          <cell r="B230" t="str">
            <v>72.0401.0-329</v>
          </cell>
          <cell r="C230" t="str">
            <v>311B</v>
          </cell>
          <cell r="D230" t="str">
            <v>MECHANICAL CONSTRUCTION</v>
          </cell>
          <cell r="F230" t="str">
            <v>WTB-SERV WTR TRMT</v>
          </cell>
          <cell r="G230" t="str">
            <v>MAJOR PIPING</v>
          </cell>
          <cell r="H230">
            <v>260</v>
          </cell>
          <cell r="I230" t="str">
            <v>LF</v>
          </cell>
          <cell r="J230">
            <v>1.6538461538461537</v>
          </cell>
          <cell r="K230">
            <v>99.615384615384613</v>
          </cell>
          <cell r="L230">
            <v>430</v>
          </cell>
          <cell r="M230">
            <v>25900</v>
          </cell>
          <cell r="N230">
            <v>13600</v>
          </cell>
        </row>
        <row r="231">
          <cell r="A231" t="str">
            <v>72.0401</v>
          </cell>
          <cell r="B231" t="str">
            <v>72.0401.0-069</v>
          </cell>
          <cell r="C231" t="str">
            <v>312C</v>
          </cell>
          <cell r="D231" t="str">
            <v>MECHANICAL CONSTRUCTION</v>
          </cell>
          <cell r="E231" t="str">
            <v>ROOF DRAINS</v>
          </cell>
          <cell r="F231" t="str">
            <v>CCB-PART. REMOVAL</v>
          </cell>
          <cell r="G231" t="str">
            <v>MAJOR PIPING - INCL.</v>
          </cell>
          <cell r="H231">
            <v>200</v>
          </cell>
          <cell r="I231" t="str">
            <v>LF</v>
          </cell>
          <cell r="J231">
            <v>1.75</v>
          </cell>
          <cell r="K231">
            <v>95.5</v>
          </cell>
          <cell r="L231">
            <v>350</v>
          </cell>
          <cell r="M231">
            <v>19100</v>
          </cell>
          <cell r="N231">
            <v>11400</v>
          </cell>
        </row>
        <row r="232">
          <cell r="A232" t="str">
            <v>72.0401</v>
          </cell>
          <cell r="B232" t="str">
            <v>72.0401.0-263</v>
          </cell>
          <cell r="C232" t="str">
            <v>312C</v>
          </cell>
          <cell r="D232" t="str">
            <v>MECHANICAL CONSTRUCTION</v>
          </cell>
          <cell r="F232" t="str">
            <v>TEC-LP EXTRACTION</v>
          </cell>
          <cell r="G232" t="str">
            <v>MISC DR RECEIVER</v>
          </cell>
          <cell r="H232">
            <v>1</v>
          </cell>
          <cell r="I232" t="str">
            <v>EA</v>
          </cell>
          <cell r="J232">
            <v>40</v>
          </cell>
          <cell r="K232">
            <v>0</v>
          </cell>
          <cell r="L232">
            <v>40</v>
          </cell>
          <cell r="M232">
            <v>0</v>
          </cell>
          <cell r="N232">
            <v>1300</v>
          </cell>
        </row>
        <row r="233">
          <cell r="A233" t="str">
            <v>72.0401</v>
          </cell>
          <cell r="B233" t="str">
            <v>72.0401.0-041</v>
          </cell>
          <cell r="C233" t="str">
            <v>315A</v>
          </cell>
          <cell r="D233" t="str">
            <v>MECHANICAL CONSTRUCTION</v>
          </cell>
          <cell r="F233" t="str">
            <v>APK-EMERG.GENERATOR</v>
          </cell>
          <cell r="G233" t="str">
            <v>MISC PIPING</v>
          </cell>
          <cell r="H233">
            <v>200</v>
          </cell>
          <cell r="I233" t="str">
            <v>LF</v>
          </cell>
          <cell r="J233">
            <v>0.85</v>
          </cell>
          <cell r="K233">
            <v>10</v>
          </cell>
          <cell r="L233">
            <v>170</v>
          </cell>
          <cell r="M233">
            <v>2000</v>
          </cell>
          <cell r="N233">
            <v>5600</v>
          </cell>
        </row>
        <row r="234">
          <cell r="A234" t="str">
            <v>72.0401</v>
          </cell>
          <cell r="B234" t="str">
            <v>72.0401.0-012</v>
          </cell>
          <cell r="C234" t="str">
            <v>312C</v>
          </cell>
          <cell r="D234" t="str">
            <v>MECHANICAL CONSTRUCTION</v>
          </cell>
          <cell r="F234" t="str">
            <v>ASA-BOTTOM ASH</v>
          </cell>
          <cell r="G234" t="str">
            <v>MISC PIPING</v>
          </cell>
          <cell r="H234">
            <v>3700</v>
          </cell>
          <cell r="I234" t="str">
            <v>LF</v>
          </cell>
          <cell r="J234">
            <v>0.82432432432432434</v>
          </cell>
          <cell r="K234">
            <v>16.297297297297298</v>
          </cell>
          <cell r="L234">
            <v>3050</v>
          </cell>
          <cell r="M234">
            <v>60300</v>
          </cell>
          <cell r="N234">
            <v>100000</v>
          </cell>
        </row>
        <row r="235">
          <cell r="A235" t="str">
            <v>72.0401</v>
          </cell>
          <cell r="B235" t="str">
            <v>72.0401.0-022</v>
          </cell>
          <cell r="C235" t="str">
            <v>312C</v>
          </cell>
          <cell r="D235" t="str">
            <v>MECHANICAL CONSTRUCTION</v>
          </cell>
          <cell r="F235" t="str">
            <v>ASB-FLY ASH</v>
          </cell>
          <cell r="G235" t="str">
            <v>MISC PIPING</v>
          </cell>
          <cell r="H235">
            <v>2200</v>
          </cell>
          <cell r="I235" t="str">
            <v>LF</v>
          </cell>
          <cell r="J235">
            <v>0.82272727272727275</v>
          </cell>
          <cell r="K235">
            <v>15.363636363636363</v>
          </cell>
          <cell r="L235">
            <v>1810</v>
          </cell>
          <cell r="M235">
            <v>33800</v>
          </cell>
          <cell r="N235">
            <v>59300</v>
          </cell>
        </row>
        <row r="236">
          <cell r="A236" t="str">
            <v>72.0401</v>
          </cell>
          <cell r="B236" t="str">
            <v>72.0401.0-030</v>
          </cell>
          <cell r="C236" t="str">
            <v>312C</v>
          </cell>
          <cell r="D236" t="str">
            <v>MECHANICAL CONSTRUCTION</v>
          </cell>
          <cell r="F236" t="str">
            <v>ASD-PULVERIZER REJ</v>
          </cell>
          <cell r="G236" t="str">
            <v>MISC PIPING</v>
          </cell>
          <cell r="H236">
            <v>300</v>
          </cell>
          <cell r="I236" t="str">
            <v>LF</v>
          </cell>
          <cell r="J236">
            <v>0.83333333333333337</v>
          </cell>
          <cell r="K236">
            <v>19</v>
          </cell>
          <cell r="L236">
            <v>250</v>
          </cell>
          <cell r="M236">
            <v>5700</v>
          </cell>
          <cell r="N236">
            <v>8200</v>
          </cell>
        </row>
        <row r="237">
          <cell r="A237" t="str">
            <v>72.0401</v>
          </cell>
          <cell r="B237" t="str">
            <v>72.0401.0-037</v>
          </cell>
          <cell r="C237" t="str">
            <v>312C</v>
          </cell>
          <cell r="D237" t="str">
            <v>MECHANICAL CONSTRUCTION</v>
          </cell>
          <cell r="F237" t="str">
            <v>ASE-SCRUBBER SOLIDS</v>
          </cell>
          <cell r="G237" t="str">
            <v>MISC PIPING</v>
          </cell>
          <cell r="H237">
            <v>900</v>
          </cell>
          <cell r="I237" t="str">
            <v>LF</v>
          </cell>
          <cell r="J237">
            <v>0.82222222222222219</v>
          </cell>
          <cell r="K237">
            <v>12.111111111111111</v>
          </cell>
          <cell r="L237">
            <v>740</v>
          </cell>
          <cell r="M237">
            <v>10900</v>
          </cell>
          <cell r="N237">
            <v>24300</v>
          </cell>
        </row>
        <row r="238">
          <cell r="A238" t="str">
            <v>72.0401</v>
          </cell>
          <cell r="B238" t="str">
            <v>72.0401.0-083</v>
          </cell>
          <cell r="C238" t="str">
            <v>316C</v>
          </cell>
          <cell r="D238" t="str">
            <v>MECHANICAL CONSTRUCTION</v>
          </cell>
          <cell r="F238" t="str">
            <v>CAA-STATION AIR</v>
          </cell>
          <cell r="G238" t="str">
            <v>MISC PIPING</v>
          </cell>
          <cell r="H238">
            <v>4000</v>
          </cell>
          <cell r="I238" t="str">
            <v>LF</v>
          </cell>
          <cell r="J238">
            <v>0.82250000000000001</v>
          </cell>
          <cell r="K238">
            <v>16.125</v>
          </cell>
          <cell r="L238">
            <v>3290</v>
          </cell>
          <cell r="M238">
            <v>64500</v>
          </cell>
          <cell r="N238">
            <v>107800</v>
          </cell>
        </row>
        <row r="239">
          <cell r="A239" t="str">
            <v>72.0401</v>
          </cell>
          <cell r="B239" t="str">
            <v>72.0401.0-088</v>
          </cell>
          <cell r="C239" t="str">
            <v>316C</v>
          </cell>
          <cell r="D239" t="str">
            <v>MECHANICAL CONSTRUCTION</v>
          </cell>
          <cell r="F239" t="str">
            <v>CAB-CONTROL AIR</v>
          </cell>
          <cell r="G239" t="str">
            <v>MISC PIPING</v>
          </cell>
          <cell r="H239">
            <v>5000</v>
          </cell>
          <cell r="I239" t="str">
            <v>LF</v>
          </cell>
          <cell r="J239">
            <v>0.82199999999999995</v>
          </cell>
          <cell r="K239">
            <v>13.72</v>
          </cell>
          <cell r="L239">
            <v>4110</v>
          </cell>
          <cell r="M239">
            <v>68600</v>
          </cell>
          <cell r="N239">
            <v>134700</v>
          </cell>
        </row>
        <row r="240">
          <cell r="A240" t="str">
            <v>72.0401</v>
          </cell>
          <cell r="B240" t="str">
            <v>72.0401.0-070</v>
          </cell>
          <cell r="C240" t="str">
            <v>312C</v>
          </cell>
          <cell r="D240" t="str">
            <v>MECHANICAL CONSTRUCTION</v>
          </cell>
          <cell r="F240" t="str">
            <v>CCB-PART. REMOVAL</v>
          </cell>
          <cell r="G240" t="str">
            <v>MISC PIPING</v>
          </cell>
          <cell r="H240">
            <v>200</v>
          </cell>
          <cell r="I240" t="str">
            <v>LF</v>
          </cell>
          <cell r="J240">
            <v>0.85</v>
          </cell>
          <cell r="K240">
            <v>10</v>
          </cell>
          <cell r="L240">
            <v>170</v>
          </cell>
          <cell r="M240">
            <v>2000</v>
          </cell>
          <cell r="N240">
            <v>5600</v>
          </cell>
        </row>
        <row r="241">
          <cell r="A241" t="str">
            <v>72.0401</v>
          </cell>
          <cell r="B241" t="str">
            <v>72.0401.0-073</v>
          </cell>
          <cell r="C241" t="str">
            <v>312C</v>
          </cell>
          <cell r="D241" t="str">
            <v>MECHANICAL CONSTRUCTION</v>
          </cell>
          <cell r="F241" t="str">
            <v>CCC-FLUE GAS DESULF</v>
          </cell>
          <cell r="G241" t="str">
            <v>MISC PIPING</v>
          </cell>
          <cell r="H241">
            <v>800</v>
          </cell>
          <cell r="I241" t="str">
            <v>LF</v>
          </cell>
          <cell r="J241">
            <v>0.82499999999999996</v>
          </cell>
          <cell r="K241">
            <v>10.5</v>
          </cell>
          <cell r="L241">
            <v>660</v>
          </cell>
          <cell r="M241">
            <v>8400</v>
          </cell>
          <cell r="N241">
            <v>21600</v>
          </cell>
        </row>
        <row r="242">
          <cell r="A242" t="str">
            <v>72.0401</v>
          </cell>
          <cell r="B242" t="str">
            <v>72.0401.0-078</v>
          </cell>
          <cell r="C242" t="str">
            <v>312C</v>
          </cell>
          <cell r="D242" t="str">
            <v>MECHANICAL CONSTRUCTION</v>
          </cell>
          <cell r="F242" t="str">
            <v>CCE-ID</v>
          </cell>
          <cell r="G242" t="str">
            <v>MISC PIPING</v>
          </cell>
          <cell r="H242">
            <v>200</v>
          </cell>
          <cell r="I242" t="str">
            <v>LF</v>
          </cell>
          <cell r="J242">
            <v>0.85</v>
          </cell>
          <cell r="K242">
            <v>44.5</v>
          </cell>
          <cell r="L242">
            <v>170</v>
          </cell>
          <cell r="M242">
            <v>8900</v>
          </cell>
          <cell r="N242">
            <v>5600</v>
          </cell>
        </row>
        <row r="243">
          <cell r="A243" t="str">
            <v>72.0401</v>
          </cell>
          <cell r="B243" t="str">
            <v>72.0401.0-096</v>
          </cell>
          <cell r="C243" t="str">
            <v>316C</v>
          </cell>
          <cell r="D243" t="str">
            <v>MECHANICAL CONSTRUCTION</v>
          </cell>
          <cell r="F243" t="str">
            <v>CG-PROPANE GAS</v>
          </cell>
          <cell r="G243" t="str">
            <v>MISC PIPING</v>
          </cell>
          <cell r="H243">
            <v>500</v>
          </cell>
          <cell r="I243" t="str">
            <v>LF</v>
          </cell>
          <cell r="J243">
            <v>0.82</v>
          </cell>
          <cell r="K243">
            <v>11</v>
          </cell>
          <cell r="L243">
            <v>410</v>
          </cell>
          <cell r="M243">
            <v>5500</v>
          </cell>
          <cell r="N243">
            <v>13400</v>
          </cell>
        </row>
        <row r="244">
          <cell r="A244" t="str">
            <v>72.0401</v>
          </cell>
          <cell r="B244" t="str">
            <v>72.0401.0-067</v>
          </cell>
          <cell r="C244" t="str">
            <v>312B</v>
          </cell>
          <cell r="D244" t="str">
            <v>MECHANICAL CONSTRUCTION</v>
          </cell>
          <cell r="F244" t="str">
            <v>CHF-DUST SUPPRESSION</v>
          </cell>
          <cell r="G244" t="str">
            <v>MISC PIPING</v>
          </cell>
          <cell r="H244">
            <v>1480</v>
          </cell>
          <cell r="I244" t="str">
            <v>LF</v>
          </cell>
          <cell r="J244">
            <v>0.82432432432432434</v>
          </cell>
          <cell r="K244">
            <v>9.5270270270270263</v>
          </cell>
          <cell r="L244">
            <v>1220</v>
          </cell>
          <cell r="M244">
            <v>14100</v>
          </cell>
          <cell r="N244">
            <v>40000</v>
          </cell>
        </row>
        <row r="245">
          <cell r="A245" t="str">
            <v>72.0401</v>
          </cell>
          <cell r="B245" t="str">
            <v>72.0401.0-132</v>
          </cell>
          <cell r="C245" t="str">
            <v>314C</v>
          </cell>
          <cell r="D245" t="str">
            <v>MECHANICAL CONSTRUCTION</v>
          </cell>
          <cell r="F245" t="str">
            <v>ECA-AUX. CLG. WTR.</v>
          </cell>
          <cell r="G245" t="str">
            <v>MISC PIPING</v>
          </cell>
          <cell r="H245">
            <v>200</v>
          </cell>
          <cell r="I245" t="str">
            <v>LF</v>
          </cell>
          <cell r="J245">
            <v>0.85</v>
          </cell>
          <cell r="K245">
            <v>10</v>
          </cell>
          <cell r="L245">
            <v>170</v>
          </cell>
          <cell r="M245">
            <v>2000</v>
          </cell>
          <cell r="N245">
            <v>5600</v>
          </cell>
        </row>
        <row r="246">
          <cell r="A246" t="str">
            <v>72.0401</v>
          </cell>
          <cell r="B246" t="str">
            <v>72.0401.0-137</v>
          </cell>
          <cell r="C246" t="str">
            <v>314C</v>
          </cell>
          <cell r="D246" t="str">
            <v>MECHANICAL CONSTRUCTION</v>
          </cell>
          <cell r="F246" t="str">
            <v>ECB-CLSD.CYC.CLG.WTR</v>
          </cell>
          <cell r="G246" t="str">
            <v>MISC PIPING</v>
          </cell>
          <cell r="H246">
            <v>2720</v>
          </cell>
          <cell r="I246" t="str">
            <v>LF</v>
          </cell>
          <cell r="J246">
            <v>0.82352941176470584</v>
          </cell>
          <cell r="K246">
            <v>21.286764705882351</v>
          </cell>
          <cell r="L246">
            <v>2240</v>
          </cell>
          <cell r="M246">
            <v>57900</v>
          </cell>
          <cell r="N246">
            <v>73400</v>
          </cell>
        </row>
        <row r="247">
          <cell r="A247" t="str">
            <v>72.0401</v>
          </cell>
          <cell r="B247" t="str">
            <v>72.0401.0-181</v>
          </cell>
          <cell r="C247" t="str">
            <v>312B</v>
          </cell>
          <cell r="D247" t="str">
            <v>MECHANICAL CONSTRUCTION</v>
          </cell>
          <cell r="F247" t="str">
            <v>FOA-FO REC &amp; STORAGE</v>
          </cell>
          <cell r="G247" t="str">
            <v>MISC PIPING</v>
          </cell>
          <cell r="H247">
            <v>100</v>
          </cell>
          <cell r="I247" t="str">
            <v>LF</v>
          </cell>
          <cell r="J247">
            <v>0.8</v>
          </cell>
          <cell r="K247">
            <v>20</v>
          </cell>
          <cell r="L247">
            <v>80</v>
          </cell>
          <cell r="M247">
            <v>2000</v>
          </cell>
          <cell r="N247">
            <v>2600</v>
          </cell>
        </row>
        <row r="248">
          <cell r="A248" t="str">
            <v>72.0401</v>
          </cell>
          <cell r="B248" t="str">
            <v>72.0401.0-187</v>
          </cell>
          <cell r="C248" t="str">
            <v>312A</v>
          </cell>
          <cell r="D248" t="str">
            <v>MECHANICAL CONSTRUCTION</v>
          </cell>
          <cell r="F248" t="str">
            <v>FOB-FO SUPPLY</v>
          </cell>
          <cell r="G248" t="str">
            <v>MISC PIPING</v>
          </cell>
          <cell r="H248">
            <v>500</v>
          </cell>
          <cell r="I248" t="str">
            <v>LF</v>
          </cell>
          <cell r="J248">
            <v>0.82</v>
          </cell>
          <cell r="K248">
            <v>21</v>
          </cell>
          <cell r="L248">
            <v>410</v>
          </cell>
          <cell r="M248">
            <v>10500</v>
          </cell>
          <cell r="N248">
            <v>13400</v>
          </cell>
        </row>
        <row r="249">
          <cell r="A249" t="str">
            <v>72.0401</v>
          </cell>
          <cell r="B249" t="str">
            <v>72.0401.0-176</v>
          </cell>
          <cell r="C249" t="str">
            <v>316C</v>
          </cell>
          <cell r="D249" t="str">
            <v>MECHANICAL CONSTRUCTION</v>
          </cell>
          <cell r="F249" t="str">
            <v>FP-FIRE PROTECTION</v>
          </cell>
          <cell r="G249" t="str">
            <v>MISC PIPING</v>
          </cell>
          <cell r="H249">
            <v>2000</v>
          </cell>
          <cell r="I249" t="str">
            <v>LF</v>
          </cell>
          <cell r="J249">
            <v>0.82499999999999996</v>
          </cell>
          <cell r="K249">
            <v>12.15</v>
          </cell>
          <cell r="L249">
            <v>1650</v>
          </cell>
          <cell r="M249">
            <v>24300</v>
          </cell>
          <cell r="N249">
            <v>54100</v>
          </cell>
        </row>
        <row r="250">
          <cell r="A250" t="str">
            <v>72.0401</v>
          </cell>
          <cell r="B250" t="str">
            <v>72.0401.0-145</v>
          </cell>
          <cell r="C250" t="str">
            <v>312C</v>
          </cell>
          <cell r="D250" t="str">
            <v>MECHANICAL CONSTRUCTION</v>
          </cell>
          <cell r="F250" t="str">
            <v>FWA-BOILER FEED WTR</v>
          </cell>
          <cell r="G250" t="str">
            <v>MISC PIPING</v>
          </cell>
          <cell r="H250">
            <v>700</v>
          </cell>
          <cell r="I250" t="str">
            <v>LF</v>
          </cell>
          <cell r="J250">
            <v>0.82857142857142863</v>
          </cell>
          <cell r="K250">
            <v>12.428571428571429</v>
          </cell>
          <cell r="L250">
            <v>580</v>
          </cell>
          <cell r="M250">
            <v>8700</v>
          </cell>
          <cell r="N250">
            <v>19000</v>
          </cell>
        </row>
        <row r="251">
          <cell r="A251" t="str">
            <v>72.0401</v>
          </cell>
          <cell r="B251" t="str">
            <v>72.0401.0-149</v>
          </cell>
          <cell r="C251" t="str">
            <v>312C</v>
          </cell>
          <cell r="D251" t="str">
            <v>MECHANICAL CONSTRUCTION</v>
          </cell>
          <cell r="F251" t="str">
            <v>FWB-BOILER FEED INJ.</v>
          </cell>
          <cell r="G251" t="str">
            <v>MISC PIPING</v>
          </cell>
          <cell r="H251">
            <v>600</v>
          </cell>
          <cell r="I251" t="str">
            <v>LF</v>
          </cell>
          <cell r="J251">
            <v>0.81666666666666665</v>
          </cell>
          <cell r="K251">
            <v>14.833333333333334</v>
          </cell>
          <cell r="L251">
            <v>490</v>
          </cell>
          <cell r="M251">
            <v>8900</v>
          </cell>
          <cell r="N251">
            <v>16100</v>
          </cell>
        </row>
        <row r="252">
          <cell r="A252" t="str">
            <v>72.0401</v>
          </cell>
          <cell r="B252" t="str">
            <v>72.0401.0-154</v>
          </cell>
          <cell r="C252" t="str">
            <v>312C</v>
          </cell>
          <cell r="D252" t="str">
            <v>MECHANICAL CONSTRUCTION</v>
          </cell>
          <cell r="F252" t="str">
            <v>FWC-CONDENSATE</v>
          </cell>
          <cell r="G252" t="str">
            <v>MISC PIPING</v>
          </cell>
          <cell r="H252">
            <v>240</v>
          </cell>
          <cell r="I252" t="str">
            <v>LF</v>
          </cell>
          <cell r="J252">
            <v>0.83333333333333337</v>
          </cell>
          <cell r="K252">
            <v>13.333333333333334</v>
          </cell>
          <cell r="L252">
            <v>200</v>
          </cell>
          <cell r="M252">
            <v>3200</v>
          </cell>
          <cell r="N252">
            <v>6600</v>
          </cell>
        </row>
        <row r="253">
          <cell r="A253" t="str">
            <v>72.0401</v>
          </cell>
          <cell r="B253" t="str">
            <v>72.0401.0-161</v>
          </cell>
          <cell r="C253" t="str">
            <v>312C</v>
          </cell>
          <cell r="D253" t="str">
            <v>MECHANICAL CONSTRUCTION</v>
          </cell>
          <cell r="F253" t="str">
            <v>FWD-COND. POLISHING</v>
          </cell>
          <cell r="G253" t="str">
            <v>MISC PIPING</v>
          </cell>
          <cell r="H253">
            <v>1400</v>
          </cell>
          <cell r="I253" t="str">
            <v>LF</v>
          </cell>
          <cell r="J253">
            <v>0.8214285714285714</v>
          </cell>
          <cell r="K253">
            <v>11.928571428571429</v>
          </cell>
          <cell r="L253">
            <v>1150</v>
          </cell>
          <cell r="M253">
            <v>16700</v>
          </cell>
          <cell r="N253">
            <v>37700</v>
          </cell>
        </row>
        <row r="254">
          <cell r="A254" t="str">
            <v>72.0401</v>
          </cell>
          <cell r="B254" t="str">
            <v>72.0401.0-166</v>
          </cell>
          <cell r="C254" t="str">
            <v>312C</v>
          </cell>
          <cell r="D254" t="str">
            <v>MECHANICAL CONSTRUCTION</v>
          </cell>
          <cell r="F254" t="str">
            <v>FWE-CYC. CH. FEED</v>
          </cell>
          <cell r="G254" t="str">
            <v>MISC PIPING</v>
          </cell>
          <cell r="H254">
            <v>520</v>
          </cell>
          <cell r="I254" t="str">
            <v>LF</v>
          </cell>
          <cell r="J254">
            <v>0.82692307692307687</v>
          </cell>
          <cell r="K254">
            <v>17.307692307692307</v>
          </cell>
          <cell r="L254">
            <v>430</v>
          </cell>
          <cell r="M254">
            <v>9000</v>
          </cell>
          <cell r="N254">
            <v>14100</v>
          </cell>
        </row>
        <row r="255">
          <cell r="A255" t="str">
            <v>72.0401</v>
          </cell>
          <cell r="B255" t="str">
            <v>72.0401.0-171</v>
          </cell>
          <cell r="C255" t="str">
            <v>312C</v>
          </cell>
          <cell r="D255" t="str">
            <v>MECHANICAL CONSTRUCTION</v>
          </cell>
          <cell r="F255" t="str">
            <v>FWF-CYC.MU &amp; STORAGE</v>
          </cell>
          <cell r="G255" t="str">
            <v>MISC PIPING</v>
          </cell>
          <cell r="H255">
            <v>200</v>
          </cell>
          <cell r="I255" t="str">
            <v>LF</v>
          </cell>
          <cell r="J255">
            <v>0.85</v>
          </cell>
          <cell r="K255">
            <v>23</v>
          </cell>
          <cell r="L255">
            <v>170</v>
          </cell>
          <cell r="M255">
            <v>4600</v>
          </cell>
          <cell r="N255">
            <v>5600</v>
          </cell>
        </row>
        <row r="256">
          <cell r="A256" t="str">
            <v>72.0401</v>
          </cell>
          <cell r="B256" t="str">
            <v>72.0401.0-104</v>
          </cell>
          <cell r="C256" t="str">
            <v>314C</v>
          </cell>
          <cell r="D256" t="str">
            <v>MECHANICAL CONSTRUCTION</v>
          </cell>
          <cell r="F256" t="str">
            <v>HRA-CONDENSER</v>
          </cell>
          <cell r="G256" t="str">
            <v>MISC PIPING</v>
          </cell>
          <cell r="H256">
            <v>100</v>
          </cell>
          <cell r="I256" t="str">
            <v>LF</v>
          </cell>
          <cell r="J256">
            <v>0.8</v>
          </cell>
          <cell r="K256">
            <v>29</v>
          </cell>
          <cell r="L256">
            <v>80</v>
          </cell>
          <cell r="M256">
            <v>2900</v>
          </cell>
          <cell r="N256">
            <v>2600</v>
          </cell>
        </row>
        <row r="257">
          <cell r="A257" t="str">
            <v>72.0401</v>
          </cell>
          <cell r="B257" t="str">
            <v>72.0401.0-108</v>
          </cell>
          <cell r="C257" t="str">
            <v>314C</v>
          </cell>
          <cell r="D257" t="str">
            <v>MECHANICAL CONSTRUCTION</v>
          </cell>
          <cell r="F257" t="str">
            <v>HRB-COND. AIR EXT.</v>
          </cell>
          <cell r="G257" t="str">
            <v>MISC PIPING</v>
          </cell>
          <cell r="H257">
            <v>100</v>
          </cell>
          <cell r="I257" t="str">
            <v>LF</v>
          </cell>
          <cell r="J257">
            <v>0.8</v>
          </cell>
          <cell r="K257">
            <v>10</v>
          </cell>
          <cell r="L257">
            <v>80</v>
          </cell>
          <cell r="M257">
            <v>1000</v>
          </cell>
          <cell r="N257">
            <v>2600</v>
          </cell>
        </row>
        <row r="258">
          <cell r="A258" t="str">
            <v>72.0401</v>
          </cell>
          <cell r="B258" t="str">
            <v>72.0401.0-112</v>
          </cell>
          <cell r="C258" t="str">
            <v>314C</v>
          </cell>
          <cell r="D258" t="str">
            <v>MECHANICAL CONSTRUCTION</v>
          </cell>
          <cell r="F258" t="str">
            <v>HRC-CIRC WATER</v>
          </cell>
          <cell r="G258" t="str">
            <v>MISC PIPING</v>
          </cell>
          <cell r="H258">
            <v>400</v>
          </cell>
          <cell r="I258" t="str">
            <v>LF</v>
          </cell>
          <cell r="J258">
            <v>0.82499999999999996</v>
          </cell>
          <cell r="K258">
            <v>15.5</v>
          </cell>
          <cell r="L258">
            <v>330</v>
          </cell>
          <cell r="M258">
            <v>6200</v>
          </cell>
          <cell r="N258">
            <v>10800</v>
          </cell>
        </row>
        <row r="259">
          <cell r="A259" t="str">
            <v>72.0401</v>
          </cell>
          <cell r="B259" t="str">
            <v>72.0401.0-116</v>
          </cell>
          <cell r="C259" t="str">
            <v>314C</v>
          </cell>
          <cell r="D259" t="str">
            <v>MECHANICAL CONSTRUCTION</v>
          </cell>
          <cell r="F259" t="str">
            <v>HRD-CIRC.WTR.MAKEUP</v>
          </cell>
          <cell r="G259" t="str">
            <v>MISC PIPING</v>
          </cell>
          <cell r="H259">
            <v>100</v>
          </cell>
          <cell r="I259" t="str">
            <v>LF</v>
          </cell>
          <cell r="J259">
            <v>0.8</v>
          </cell>
          <cell r="K259">
            <v>25</v>
          </cell>
          <cell r="L259">
            <v>80</v>
          </cell>
          <cell r="M259">
            <v>2500</v>
          </cell>
          <cell r="N259">
            <v>2600</v>
          </cell>
        </row>
        <row r="260">
          <cell r="A260" t="str">
            <v>72.0401</v>
          </cell>
          <cell r="B260" t="str">
            <v>72.0401.0-122</v>
          </cell>
          <cell r="C260" t="str">
            <v>314C</v>
          </cell>
          <cell r="D260" t="str">
            <v>MECHANICAL CONSTRUCTION</v>
          </cell>
          <cell r="F260" t="str">
            <v>HRE-CW CHEM FEED</v>
          </cell>
          <cell r="G260" t="str">
            <v>MISC PIPING</v>
          </cell>
          <cell r="H260">
            <v>100</v>
          </cell>
          <cell r="I260" t="str">
            <v>LF</v>
          </cell>
          <cell r="J260">
            <v>0.8</v>
          </cell>
          <cell r="K260">
            <v>20</v>
          </cell>
          <cell r="L260">
            <v>80</v>
          </cell>
          <cell r="M260">
            <v>2000</v>
          </cell>
          <cell r="N260">
            <v>2600</v>
          </cell>
        </row>
        <row r="261">
          <cell r="A261" t="str">
            <v>72.0401</v>
          </cell>
          <cell r="B261" t="str">
            <v>72.0401.0-126</v>
          </cell>
          <cell r="C261" t="str">
            <v>314C</v>
          </cell>
          <cell r="D261" t="str">
            <v>MECHANICAL CONSTRUCTION</v>
          </cell>
          <cell r="F261" t="str">
            <v>HRF-COND. CLEANING</v>
          </cell>
          <cell r="G261" t="str">
            <v>MISC PIPING</v>
          </cell>
          <cell r="H261">
            <v>100</v>
          </cell>
          <cell r="I261" t="str">
            <v>LF</v>
          </cell>
          <cell r="J261">
            <v>0.8</v>
          </cell>
          <cell r="K261">
            <v>10</v>
          </cell>
          <cell r="L261">
            <v>80</v>
          </cell>
          <cell r="M261">
            <v>1000</v>
          </cell>
          <cell r="N261">
            <v>2600</v>
          </cell>
        </row>
        <row r="262">
          <cell r="A262" t="str">
            <v>72.0401</v>
          </cell>
          <cell r="B262" t="str">
            <v>72.0401.0-192</v>
          </cell>
          <cell r="C262" t="str">
            <v>312C</v>
          </cell>
          <cell r="D262" t="str">
            <v>MECHANICAL CONSTRUCTION</v>
          </cell>
          <cell r="F262" t="str">
            <v>PMA-CHEM. CLEANING</v>
          </cell>
          <cell r="G262" t="str">
            <v>MISC PIPING</v>
          </cell>
          <cell r="H262">
            <v>300</v>
          </cell>
          <cell r="I262" t="str">
            <v>LF</v>
          </cell>
          <cell r="J262">
            <v>0.83333333333333337</v>
          </cell>
          <cell r="K262">
            <v>10.333333333333334</v>
          </cell>
          <cell r="L262">
            <v>250</v>
          </cell>
          <cell r="M262">
            <v>3100</v>
          </cell>
          <cell r="N262">
            <v>8200</v>
          </cell>
        </row>
        <row r="263">
          <cell r="A263" t="str">
            <v>72.0401</v>
          </cell>
          <cell r="B263" t="str">
            <v>72.0401.0-195</v>
          </cell>
          <cell r="C263" t="str">
            <v>316C</v>
          </cell>
          <cell r="D263" t="str">
            <v>MECHANICAL CONSTRUCTION</v>
          </cell>
          <cell r="F263" t="str">
            <v>PMB-SD CORR PROT</v>
          </cell>
          <cell r="G263" t="str">
            <v>MISC PIPING</v>
          </cell>
          <cell r="H263">
            <v>700</v>
          </cell>
          <cell r="I263" t="str">
            <v>LF</v>
          </cell>
          <cell r="J263">
            <v>0.82857142857142863</v>
          </cell>
          <cell r="K263">
            <v>10.571428571428571</v>
          </cell>
          <cell r="L263">
            <v>580</v>
          </cell>
          <cell r="M263">
            <v>7400</v>
          </cell>
          <cell r="N263">
            <v>19000</v>
          </cell>
        </row>
        <row r="264">
          <cell r="A264" t="str">
            <v>72.0401</v>
          </cell>
          <cell r="B264" t="str">
            <v>72.0401.0-047</v>
          </cell>
          <cell r="C264" t="str">
            <v>312C</v>
          </cell>
          <cell r="D264" t="str">
            <v>MECHANICAL CONSTRUCTION</v>
          </cell>
          <cell r="F264" t="str">
            <v>PSA-AUX. BOILER</v>
          </cell>
          <cell r="G264" t="str">
            <v>MISC PIPING</v>
          </cell>
          <cell r="H264">
            <v>250</v>
          </cell>
          <cell r="I264" t="str">
            <v>LF</v>
          </cell>
          <cell r="J264">
            <v>0.84</v>
          </cell>
          <cell r="K264">
            <v>42.4</v>
          </cell>
          <cell r="L264">
            <v>210</v>
          </cell>
          <cell r="M264">
            <v>10600</v>
          </cell>
          <cell r="N264">
            <v>6900</v>
          </cell>
        </row>
        <row r="265">
          <cell r="A265" t="str">
            <v>72.0401</v>
          </cell>
          <cell r="B265" t="str">
            <v>72.0401.0-050</v>
          </cell>
          <cell r="C265" t="str">
            <v>312C</v>
          </cell>
          <cell r="D265" t="str">
            <v>MECHANICAL CONSTRUCTION</v>
          </cell>
          <cell r="F265" t="str">
            <v>PSB-AUX.BOILER FUEL</v>
          </cell>
          <cell r="G265" t="str">
            <v>MISC PIPING</v>
          </cell>
          <cell r="H265">
            <v>2000</v>
          </cell>
          <cell r="I265" t="str">
            <v>LF</v>
          </cell>
          <cell r="J265">
            <v>0.82499999999999996</v>
          </cell>
          <cell r="K265">
            <v>18.100000000000001</v>
          </cell>
          <cell r="L265">
            <v>1650</v>
          </cell>
          <cell r="M265">
            <v>36200</v>
          </cell>
          <cell r="N265">
            <v>54100</v>
          </cell>
        </row>
        <row r="266">
          <cell r="A266" t="str">
            <v>72.0401</v>
          </cell>
          <cell r="B266" t="str">
            <v>72.0401.0-053</v>
          </cell>
          <cell r="C266" t="str">
            <v>312C</v>
          </cell>
          <cell r="D266" t="str">
            <v>MECHANICAL CONSTRUCTION</v>
          </cell>
          <cell r="F266" t="str">
            <v>PSC-AUX.BLR.CHM.FEED</v>
          </cell>
          <cell r="G266" t="str">
            <v>MISC PIPING</v>
          </cell>
          <cell r="H266">
            <v>250</v>
          </cell>
          <cell r="I266" t="str">
            <v>LF</v>
          </cell>
          <cell r="J266">
            <v>0.84</v>
          </cell>
          <cell r="K266">
            <v>12</v>
          </cell>
          <cell r="L266">
            <v>210</v>
          </cell>
          <cell r="M266">
            <v>3000</v>
          </cell>
          <cell r="N266">
            <v>6900</v>
          </cell>
        </row>
        <row r="267">
          <cell r="A267" t="str">
            <v>72.0401</v>
          </cell>
          <cell r="B267" t="str">
            <v>72.0401.0-201</v>
          </cell>
          <cell r="C267" t="str">
            <v>312C</v>
          </cell>
          <cell r="D267" t="str">
            <v>MECHANICAL CONSTRUCTION</v>
          </cell>
          <cell r="F267" t="str">
            <v>SAC-ST CYC SAMPLING</v>
          </cell>
          <cell r="G267" t="str">
            <v>MISC PIPING</v>
          </cell>
          <cell r="H267">
            <v>1200</v>
          </cell>
          <cell r="I267" t="str">
            <v>LF</v>
          </cell>
          <cell r="J267">
            <v>0.82499999999999996</v>
          </cell>
          <cell r="K267">
            <v>12.583333333333334</v>
          </cell>
          <cell r="L267">
            <v>990</v>
          </cell>
          <cell r="M267">
            <v>15100</v>
          </cell>
          <cell r="N267">
            <v>32500</v>
          </cell>
        </row>
        <row r="268">
          <cell r="A268" t="str">
            <v>72.0401</v>
          </cell>
          <cell r="B268" t="str">
            <v>72.0401.0-217</v>
          </cell>
          <cell r="C268" t="str">
            <v>312C</v>
          </cell>
          <cell r="D268" t="str">
            <v>MECHANICAL CONSTRUCTION</v>
          </cell>
          <cell r="F268" t="str">
            <v>SGA-STEAM GENERATOR</v>
          </cell>
          <cell r="G268" t="str">
            <v>MISC PIPING</v>
          </cell>
          <cell r="H268">
            <v>100</v>
          </cell>
          <cell r="I268" t="str">
            <v>LF</v>
          </cell>
          <cell r="J268">
            <v>0.8</v>
          </cell>
          <cell r="K268">
            <v>10</v>
          </cell>
          <cell r="L268">
            <v>80</v>
          </cell>
          <cell r="M268">
            <v>1000</v>
          </cell>
          <cell r="N268">
            <v>2600</v>
          </cell>
        </row>
        <row r="269">
          <cell r="A269" t="str">
            <v>72.0401</v>
          </cell>
          <cell r="B269" t="str">
            <v>72.0401.0-222</v>
          </cell>
          <cell r="C269" t="str">
            <v>312C</v>
          </cell>
          <cell r="D269" t="str">
            <v>MECHANICAL CONSTRUCTION</v>
          </cell>
          <cell r="F269" t="str">
            <v>SGB-COMB AIR</v>
          </cell>
          <cell r="G269" t="str">
            <v>MISC PIPING</v>
          </cell>
          <cell r="H269">
            <v>500</v>
          </cell>
          <cell r="I269" t="str">
            <v>LF</v>
          </cell>
          <cell r="J269">
            <v>0.82</v>
          </cell>
          <cell r="K269">
            <v>18</v>
          </cell>
          <cell r="L269">
            <v>410</v>
          </cell>
          <cell r="M269">
            <v>9000</v>
          </cell>
          <cell r="N269">
            <v>13400</v>
          </cell>
        </row>
        <row r="270">
          <cell r="A270" t="str">
            <v>72.0401</v>
          </cell>
          <cell r="B270" t="str">
            <v>72.0401.0-228</v>
          </cell>
          <cell r="C270" t="str">
            <v>312C</v>
          </cell>
          <cell r="D270" t="str">
            <v>MECHANICAL CONSTRUCTION</v>
          </cell>
          <cell r="F270" t="str">
            <v>SGD-AIR PREHEAT</v>
          </cell>
          <cell r="G270" t="str">
            <v>MISC PIPING</v>
          </cell>
          <cell r="H270">
            <v>500</v>
          </cell>
          <cell r="I270" t="str">
            <v>LF</v>
          </cell>
          <cell r="J270">
            <v>0.82</v>
          </cell>
          <cell r="K270">
            <v>13.6</v>
          </cell>
          <cell r="L270">
            <v>410</v>
          </cell>
          <cell r="M270">
            <v>6800</v>
          </cell>
          <cell r="N270">
            <v>13400</v>
          </cell>
        </row>
        <row r="271">
          <cell r="A271" t="str">
            <v>72.0401</v>
          </cell>
          <cell r="B271" t="str">
            <v>72.0401.0-232</v>
          </cell>
          <cell r="C271" t="str">
            <v>312C</v>
          </cell>
          <cell r="D271" t="str">
            <v>MECHANICAL CONSTRUCTION</v>
          </cell>
          <cell r="F271" t="str">
            <v>SGE-IGNITER JUEL OIL</v>
          </cell>
          <cell r="G271" t="str">
            <v>MISC PIPING</v>
          </cell>
          <cell r="H271">
            <v>1500</v>
          </cell>
          <cell r="I271" t="str">
            <v>LF</v>
          </cell>
          <cell r="J271">
            <v>0.82666666666666666</v>
          </cell>
          <cell r="K271">
            <v>12.8</v>
          </cell>
          <cell r="L271">
            <v>1240</v>
          </cell>
          <cell r="M271">
            <v>19200</v>
          </cell>
          <cell r="N271">
            <v>40600</v>
          </cell>
        </row>
        <row r="272">
          <cell r="A272" t="str">
            <v>72.0401</v>
          </cell>
          <cell r="B272" t="str">
            <v>72.0401.0-236</v>
          </cell>
          <cell r="C272" t="str">
            <v>312C</v>
          </cell>
          <cell r="D272" t="str">
            <v>MECHANICAL CONSTRUCTION</v>
          </cell>
          <cell r="F272" t="str">
            <v>SGF-BOILER VENTS &amp;DR</v>
          </cell>
          <cell r="G272" t="str">
            <v>MISC PIPING</v>
          </cell>
          <cell r="H272">
            <v>1500</v>
          </cell>
          <cell r="I272" t="str">
            <v>LF</v>
          </cell>
          <cell r="J272">
            <v>0.82666666666666666</v>
          </cell>
          <cell r="K272">
            <v>10.733333333333333</v>
          </cell>
          <cell r="L272">
            <v>1240</v>
          </cell>
          <cell r="M272">
            <v>16100</v>
          </cell>
          <cell r="N272">
            <v>40600</v>
          </cell>
        </row>
        <row r="273">
          <cell r="A273" t="str">
            <v>72.0401</v>
          </cell>
          <cell r="B273" t="str">
            <v>72.0401.0-241</v>
          </cell>
          <cell r="C273" t="str">
            <v>312C</v>
          </cell>
          <cell r="D273" t="str">
            <v>MECHANICAL CONSTRUCTION</v>
          </cell>
          <cell r="F273" t="str">
            <v>SGG-MAIN STEAM</v>
          </cell>
          <cell r="G273" t="str">
            <v>MISC PIPING</v>
          </cell>
          <cell r="H273">
            <v>400</v>
          </cell>
          <cell r="I273" t="str">
            <v>LF</v>
          </cell>
          <cell r="J273">
            <v>0.82499999999999996</v>
          </cell>
          <cell r="K273">
            <v>10.25</v>
          </cell>
          <cell r="L273">
            <v>330</v>
          </cell>
          <cell r="M273">
            <v>4100</v>
          </cell>
          <cell r="N273">
            <v>10800</v>
          </cell>
        </row>
        <row r="274">
          <cell r="A274" t="str">
            <v>72.0401</v>
          </cell>
          <cell r="B274" t="str">
            <v>72.0401.0-244</v>
          </cell>
          <cell r="C274" t="str">
            <v>312C</v>
          </cell>
          <cell r="D274" t="str">
            <v>MECHANICAL CONSTRUCTION</v>
          </cell>
          <cell r="F274" t="str">
            <v>SGI-SOOT BLOWING</v>
          </cell>
          <cell r="G274" t="str">
            <v>MISC PIPING</v>
          </cell>
          <cell r="H274">
            <v>500</v>
          </cell>
          <cell r="I274" t="str">
            <v>LF</v>
          </cell>
          <cell r="J274">
            <v>0.82</v>
          </cell>
          <cell r="K274">
            <v>8.4</v>
          </cell>
          <cell r="L274">
            <v>410</v>
          </cell>
          <cell r="M274">
            <v>4200</v>
          </cell>
          <cell r="N274">
            <v>13400</v>
          </cell>
        </row>
        <row r="275">
          <cell r="A275" t="str">
            <v>72.0401</v>
          </cell>
          <cell r="B275" t="str">
            <v>72.0401.0-251</v>
          </cell>
          <cell r="C275" t="str">
            <v>312C</v>
          </cell>
          <cell r="D275" t="str">
            <v>MECHANICAL CONSTRUCTION</v>
          </cell>
          <cell r="F275" t="str">
            <v>SGJ-REHEAT STEAM</v>
          </cell>
          <cell r="G275" t="str">
            <v>MISC PIPING</v>
          </cell>
          <cell r="H275">
            <v>600</v>
          </cell>
          <cell r="I275" t="str">
            <v>LF</v>
          </cell>
          <cell r="J275">
            <v>0.81666666666666665</v>
          </cell>
          <cell r="K275">
            <v>11.5</v>
          </cell>
          <cell r="L275">
            <v>490</v>
          </cell>
          <cell r="M275">
            <v>6900</v>
          </cell>
          <cell r="N275">
            <v>16100</v>
          </cell>
        </row>
        <row r="276">
          <cell r="A276" t="str">
            <v>72.0401</v>
          </cell>
          <cell r="B276" t="str">
            <v>72.0401.0-255</v>
          </cell>
          <cell r="C276" t="str">
            <v>312C</v>
          </cell>
          <cell r="D276" t="str">
            <v>MECHANICAL CONSTRUCTION</v>
          </cell>
          <cell r="F276" t="str">
            <v>SGK-TEMP BLOWOUT</v>
          </cell>
          <cell r="G276" t="str">
            <v>MISC PIPING</v>
          </cell>
          <cell r="H276">
            <v>400</v>
          </cell>
          <cell r="I276" t="str">
            <v>LF</v>
          </cell>
          <cell r="J276">
            <v>0.82499999999999996</v>
          </cell>
          <cell r="K276">
            <v>10.25</v>
          </cell>
          <cell r="L276">
            <v>330</v>
          </cell>
          <cell r="M276">
            <v>4100</v>
          </cell>
          <cell r="N276">
            <v>10800</v>
          </cell>
        </row>
        <row r="277">
          <cell r="A277" t="str">
            <v>72.0401</v>
          </cell>
          <cell r="B277" t="str">
            <v>72.0401.0-205</v>
          </cell>
          <cell r="C277" t="str">
            <v>316B</v>
          </cell>
          <cell r="D277" t="str">
            <v>MECHANICAL CONSTRUCTION</v>
          </cell>
          <cell r="F277" t="str">
            <v>STG-SITE FIRE PROT</v>
          </cell>
          <cell r="G277" t="str">
            <v>MISC PIPING</v>
          </cell>
          <cell r="H277">
            <v>600</v>
          </cell>
          <cell r="I277" t="str">
            <v>LF</v>
          </cell>
          <cell r="J277">
            <v>0.83333333333333337</v>
          </cell>
          <cell r="K277">
            <v>12</v>
          </cell>
          <cell r="L277">
            <v>500</v>
          </cell>
          <cell r="M277">
            <v>7200</v>
          </cell>
          <cell r="N277">
            <v>16400</v>
          </cell>
        </row>
        <row r="278">
          <cell r="A278" t="str">
            <v>72.0401</v>
          </cell>
          <cell r="B278" t="str">
            <v>72.0401.0-258</v>
          </cell>
          <cell r="C278" t="str">
            <v>312C</v>
          </cell>
          <cell r="D278" t="str">
            <v>MECHANICAL CONSTRUCTION</v>
          </cell>
          <cell r="F278" t="str">
            <v>TEA-HP EXTRACTION</v>
          </cell>
          <cell r="G278" t="str">
            <v>MISC PIPING</v>
          </cell>
          <cell r="H278">
            <v>220</v>
          </cell>
          <cell r="I278" t="str">
            <v>LF</v>
          </cell>
          <cell r="J278">
            <v>0.81818181818181823</v>
          </cell>
          <cell r="K278">
            <v>10</v>
          </cell>
          <cell r="L278">
            <v>180</v>
          </cell>
          <cell r="M278">
            <v>2200</v>
          </cell>
          <cell r="N278">
            <v>5900</v>
          </cell>
        </row>
        <row r="279">
          <cell r="A279" t="str">
            <v>72.0401</v>
          </cell>
          <cell r="B279" t="str">
            <v>72.0401.0-261</v>
          </cell>
          <cell r="C279" t="str">
            <v>312C</v>
          </cell>
          <cell r="D279" t="str">
            <v>MECHANICAL CONSTRUCTION</v>
          </cell>
          <cell r="F279" t="str">
            <v>TEB-LP EXTRACTION</v>
          </cell>
          <cell r="G279" t="str">
            <v>MISC PIPING</v>
          </cell>
          <cell r="H279">
            <v>50</v>
          </cell>
          <cell r="I279" t="str">
            <v>LF</v>
          </cell>
          <cell r="J279">
            <v>0.8</v>
          </cell>
          <cell r="K279">
            <v>12</v>
          </cell>
          <cell r="L279">
            <v>40</v>
          </cell>
          <cell r="M279">
            <v>600</v>
          </cell>
          <cell r="N279">
            <v>1300</v>
          </cell>
        </row>
        <row r="280">
          <cell r="A280" t="str">
            <v>72.0401</v>
          </cell>
          <cell r="B280" t="str">
            <v>72.0401.0-265</v>
          </cell>
          <cell r="C280" t="str">
            <v>312C</v>
          </cell>
          <cell r="D280" t="str">
            <v>MECHANICAL CONSTRUCTION</v>
          </cell>
          <cell r="F280" t="str">
            <v>TEC-LP EXTRACTION</v>
          </cell>
          <cell r="G280" t="str">
            <v>MISC PIPING</v>
          </cell>
          <cell r="H280">
            <v>50</v>
          </cell>
          <cell r="I280" t="str">
            <v>LF</v>
          </cell>
          <cell r="J280">
            <v>0.8</v>
          </cell>
          <cell r="K280">
            <v>222</v>
          </cell>
          <cell r="L280">
            <v>40</v>
          </cell>
          <cell r="M280">
            <v>11100</v>
          </cell>
          <cell r="N280">
            <v>1300</v>
          </cell>
        </row>
        <row r="281">
          <cell r="A281" t="str">
            <v>72.0401</v>
          </cell>
          <cell r="B281" t="str">
            <v>72.0401.0-269</v>
          </cell>
          <cell r="C281" t="str">
            <v>312C</v>
          </cell>
          <cell r="D281" t="str">
            <v>MECHANICAL CONSTRUCTION</v>
          </cell>
          <cell r="F281" t="str">
            <v>TED-HP HTR DRAINS</v>
          </cell>
          <cell r="G281" t="str">
            <v>MISC PIPING</v>
          </cell>
          <cell r="H281">
            <v>400</v>
          </cell>
          <cell r="I281" t="str">
            <v>LF`</v>
          </cell>
          <cell r="J281">
            <v>0.82499999999999996</v>
          </cell>
          <cell r="K281">
            <v>14</v>
          </cell>
          <cell r="L281">
            <v>330</v>
          </cell>
          <cell r="M281">
            <v>5600</v>
          </cell>
          <cell r="N281">
            <v>10800</v>
          </cell>
        </row>
        <row r="282">
          <cell r="A282" t="str">
            <v>72.0401</v>
          </cell>
          <cell r="B282" t="str">
            <v>72.0401.0-273</v>
          </cell>
          <cell r="C282" t="str">
            <v>312C</v>
          </cell>
          <cell r="D282" t="str">
            <v>MECHANICAL CONSTRUCTION</v>
          </cell>
          <cell r="F282" t="str">
            <v>TEE-LP HTR DRAINS</v>
          </cell>
          <cell r="G282" t="str">
            <v>MISC PIPING</v>
          </cell>
          <cell r="H282">
            <v>300</v>
          </cell>
          <cell r="I282" t="str">
            <v>LF</v>
          </cell>
          <cell r="J282">
            <v>0.83333333333333337</v>
          </cell>
          <cell r="K282">
            <v>19</v>
          </cell>
          <cell r="L282">
            <v>250</v>
          </cell>
          <cell r="M282">
            <v>5700</v>
          </cell>
          <cell r="N282">
            <v>8200</v>
          </cell>
        </row>
        <row r="283">
          <cell r="A283" t="str">
            <v>72.0401</v>
          </cell>
          <cell r="B283" t="str">
            <v>72.0401.0-288</v>
          </cell>
          <cell r="C283" t="str">
            <v>314C</v>
          </cell>
          <cell r="D283" t="str">
            <v>MECHANICAL CONSTRUCTION</v>
          </cell>
          <cell r="F283" t="str">
            <v>TGD-TURBINE LUBE OIL</v>
          </cell>
          <cell r="G283" t="str">
            <v>MISC PIPING</v>
          </cell>
          <cell r="H283">
            <v>600</v>
          </cell>
          <cell r="I283" t="str">
            <v>LF</v>
          </cell>
          <cell r="J283">
            <v>0.81666666666666665</v>
          </cell>
          <cell r="K283">
            <v>19.333333333333332</v>
          </cell>
          <cell r="L283">
            <v>490</v>
          </cell>
          <cell r="M283">
            <v>11600</v>
          </cell>
          <cell r="N283">
            <v>16100</v>
          </cell>
        </row>
        <row r="284">
          <cell r="A284" t="str">
            <v>72.0401</v>
          </cell>
          <cell r="B284" t="str">
            <v>72.0401.0-292</v>
          </cell>
          <cell r="C284" t="str">
            <v>314C</v>
          </cell>
          <cell r="D284" t="str">
            <v>MECHANICAL CONSTRUCTION</v>
          </cell>
          <cell r="F284" t="str">
            <v>TGE-GEN COOL.&amp; PURGE</v>
          </cell>
          <cell r="G284" t="str">
            <v>MISC PIPING</v>
          </cell>
          <cell r="H284">
            <v>400</v>
          </cell>
          <cell r="I284" t="str">
            <v>LF</v>
          </cell>
          <cell r="J284">
            <v>0.82499999999999996</v>
          </cell>
          <cell r="K284">
            <v>17.75</v>
          </cell>
          <cell r="L284">
            <v>330</v>
          </cell>
          <cell r="M284">
            <v>7100</v>
          </cell>
          <cell r="N284">
            <v>10800</v>
          </cell>
        </row>
        <row r="285">
          <cell r="A285" t="str">
            <v>72.0401</v>
          </cell>
          <cell r="B285" t="str">
            <v>72.0401.0-308</v>
          </cell>
          <cell r="C285" t="str">
            <v>311C</v>
          </cell>
          <cell r="D285" t="str">
            <v>MECHANICAL CONSTRUCTION</v>
          </cell>
          <cell r="F285" t="str">
            <v>WSC-SERVICE WATER</v>
          </cell>
          <cell r="G285" t="str">
            <v>MISC PIPING</v>
          </cell>
          <cell r="H285">
            <v>2940</v>
          </cell>
          <cell r="I285" t="str">
            <v>LF</v>
          </cell>
          <cell r="J285">
            <v>0.81972789115646261</v>
          </cell>
          <cell r="K285">
            <v>13.095238095238095</v>
          </cell>
          <cell r="L285">
            <v>2410</v>
          </cell>
          <cell r="M285">
            <v>38500</v>
          </cell>
          <cell r="N285">
            <v>79000</v>
          </cell>
        </row>
        <row r="286">
          <cell r="A286" t="str">
            <v>72.0401</v>
          </cell>
          <cell r="B286" t="str">
            <v>72.0401.0-317</v>
          </cell>
          <cell r="C286" t="str">
            <v>312C</v>
          </cell>
          <cell r="D286" t="str">
            <v>MECHANICAL CONSTRUCTION</v>
          </cell>
          <cell r="F286" t="str">
            <v>WSF-ASH SLUICE WATER</v>
          </cell>
          <cell r="G286" t="str">
            <v>MISC PIPING</v>
          </cell>
          <cell r="H286">
            <v>400</v>
          </cell>
          <cell r="I286" t="str">
            <v>LF</v>
          </cell>
          <cell r="J286">
            <v>0.8</v>
          </cell>
          <cell r="K286">
            <v>22.5</v>
          </cell>
          <cell r="L286">
            <v>320</v>
          </cell>
          <cell r="M286">
            <v>9000</v>
          </cell>
          <cell r="N286">
            <v>10500</v>
          </cell>
        </row>
        <row r="287">
          <cell r="A287" t="str">
            <v>72.0401</v>
          </cell>
          <cell r="B287" t="str">
            <v>72.0401.0-322</v>
          </cell>
          <cell r="C287" t="str">
            <v>312A</v>
          </cell>
          <cell r="D287" t="str">
            <v>MECHANICAL CONSTRUCTION</v>
          </cell>
          <cell r="F287" t="str">
            <v>WSG-SCRUBBER MU WTR</v>
          </cell>
          <cell r="G287" t="str">
            <v>MISC PIPING</v>
          </cell>
          <cell r="H287">
            <v>100</v>
          </cell>
          <cell r="I287" t="str">
            <v>LF</v>
          </cell>
          <cell r="J287">
            <v>0.8</v>
          </cell>
          <cell r="K287">
            <v>23</v>
          </cell>
          <cell r="L287">
            <v>80</v>
          </cell>
          <cell r="M287">
            <v>2300</v>
          </cell>
          <cell r="N287">
            <v>2600</v>
          </cell>
        </row>
        <row r="288">
          <cell r="A288" t="str">
            <v>72.0401</v>
          </cell>
          <cell r="B288" t="str">
            <v>72.0401.0-330</v>
          </cell>
          <cell r="C288" t="str">
            <v>311B</v>
          </cell>
          <cell r="D288" t="str">
            <v>MECHANICAL CONSTRUCTION</v>
          </cell>
          <cell r="F288" t="str">
            <v>WTB-SERV WTR TRMT</v>
          </cell>
          <cell r="G288" t="str">
            <v>MISC PIPING</v>
          </cell>
          <cell r="H288">
            <v>200</v>
          </cell>
          <cell r="I288" t="str">
            <v>LF</v>
          </cell>
          <cell r="J288">
            <v>0.85</v>
          </cell>
          <cell r="K288">
            <v>12.5</v>
          </cell>
          <cell r="L288">
            <v>170</v>
          </cell>
          <cell r="M288">
            <v>2500</v>
          </cell>
          <cell r="N288">
            <v>5600</v>
          </cell>
        </row>
        <row r="289">
          <cell r="A289" t="str">
            <v>72.0401</v>
          </cell>
          <cell r="B289" t="str">
            <v>72.0401.0-336</v>
          </cell>
          <cell r="C289" t="str">
            <v>312B</v>
          </cell>
          <cell r="D289" t="str">
            <v>MECHANICAL CONSTRUCTION</v>
          </cell>
          <cell r="F289" t="str">
            <v>WTD-CYCLE MU TRMT</v>
          </cell>
          <cell r="G289" t="str">
            <v>MISC PIPING</v>
          </cell>
          <cell r="H289">
            <v>100</v>
          </cell>
          <cell r="I289" t="str">
            <v>LF</v>
          </cell>
          <cell r="J289">
            <v>0.8</v>
          </cell>
          <cell r="K289">
            <v>10</v>
          </cell>
          <cell r="L289">
            <v>80</v>
          </cell>
          <cell r="M289">
            <v>1000</v>
          </cell>
          <cell r="N289">
            <v>2600</v>
          </cell>
        </row>
        <row r="290">
          <cell r="A290" t="str">
            <v>72.0401</v>
          </cell>
          <cell r="B290" t="str">
            <v>72.0401.0-275</v>
          </cell>
          <cell r="C290" t="str">
            <v>312C</v>
          </cell>
          <cell r="D290" t="str">
            <v>MECHANICAL CONSTRUCTION</v>
          </cell>
          <cell r="E290" t="str">
            <v>MAJOR PIPING</v>
          </cell>
          <cell r="F290" t="str">
            <v>TEF-HEATER VENTS</v>
          </cell>
          <cell r="G290" t="str">
            <v>MISC. DRAINS</v>
          </cell>
          <cell r="H290">
            <v>1544</v>
          </cell>
          <cell r="I290" t="str">
            <v>LF</v>
          </cell>
          <cell r="J290">
            <v>1.6062176165803108</v>
          </cell>
          <cell r="K290">
            <v>0</v>
          </cell>
          <cell r="L290">
            <v>2480</v>
          </cell>
          <cell r="M290">
            <v>0</v>
          </cell>
          <cell r="N290">
            <v>80700</v>
          </cell>
        </row>
        <row r="291">
          <cell r="A291" t="str">
            <v>72.0401</v>
          </cell>
          <cell r="B291" t="str">
            <v>72.0401.0-276</v>
          </cell>
          <cell r="C291" t="str">
            <v>312C</v>
          </cell>
          <cell r="D291" t="str">
            <v>MECHANICAL CONSTRUCTION</v>
          </cell>
          <cell r="E291" t="str">
            <v>MISC PIPING</v>
          </cell>
          <cell r="F291" t="str">
            <v>TEF-HEATER VENTS</v>
          </cell>
          <cell r="G291" t="str">
            <v>MISC. DRAINS</v>
          </cell>
          <cell r="H291">
            <v>300</v>
          </cell>
          <cell r="I291" t="str">
            <v>LF</v>
          </cell>
          <cell r="J291">
            <v>0.83333333333333337</v>
          </cell>
          <cell r="K291">
            <v>12</v>
          </cell>
          <cell r="L291">
            <v>250</v>
          </cell>
          <cell r="M291">
            <v>3600</v>
          </cell>
          <cell r="N291">
            <v>8200</v>
          </cell>
        </row>
        <row r="292">
          <cell r="A292" t="str">
            <v>72.0401</v>
          </cell>
          <cell r="B292" t="str">
            <v>72.0401.0-198</v>
          </cell>
          <cell r="C292" t="str">
            <v>316C</v>
          </cell>
          <cell r="D292" t="str">
            <v>MECHANICAL CONSTRUCTION</v>
          </cell>
          <cell r="F292" t="str">
            <v>PMC-VACUUM CLEANING</v>
          </cell>
          <cell r="G292" t="str">
            <v>MOBILE EQUIPMENT</v>
          </cell>
          <cell r="H292">
            <v>1</v>
          </cell>
          <cell r="I292" t="str">
            <v>LT</v>
          </cell>
          <cell r="J292">
            <v>80</v>
          </cell>
          <cell r="K292">
            <v>57800</v>
          </cell>
          <cell r="L292">
            <v>80</v>
          </cell>
          <cell r="M292">
            <v>57800</v>
          </cell>
          <cell r="N292">
            <v>2600</v>
          </cell>
        </row>
        <row r="293">
          <cell r="A293" t="str">
            <v>72.0401</v>
          </cell>
          <cell r="B293" t="str">
            <v>72.0401.0-347</v>
          </cell>
          <cell r="C293" t="str">
            <v>312C</v>
          </cell>
          <cell r="D293" t="str">
            <v>MECHANICAL CONSTRUCTION</v>
          </cell>
          <cell r="F293" t="str">
            <v>DAMPERS-SCRUBBER</v>
          </cell>
          <cell r="G293" t="str">
            <v>OUTLET</v>
          </cell>
          <cell r="H293">
            <v>7</v>
          </cell>
          <cell r="I293" t="str">
            <v>EA</v>
          </cell>
          <cell r="J293">
            <v>132.85714285714286</v>
          </cell>
          <cell r="K293">
            <v>0</v>
          </cell>
          <cell r="L293">
            <v>930</v>
          </cell>
          <cell r="M293">
            <v>0</v>
          </cell>
          <cell r="N293">
            <v>33200</v>
          </cell>
        </row>
        <row r="294">
          <cell r="A294" t="str">
            <v>72.0401</v>
          </cell>
          <cell r="B294" t="str">
            <v>72.0401.0-004</v>
          </cell>
          <cell r="C294" t="str">
            <v>312C</v>
          </cell>
          <cell r="D294" t="str">
            <v>MECHANICAL CONSTRUCTION</v>
          </cell>
          <cell r="F294" t="str">
            <v>ASA-BOTTOM ASH</v>
          </cell>
          <cell r="G294" t="str">
            <v>OVERFLOW TANK</v>
          </cell>
          <cell r="H294">
            <v>1</v>
          </cell>
          <cell r="I294" t="str">
            <v>LT</v>
          </cell>
          <cell r="J294">
            <v>300</v>
          </cell>
          <cell r="K294">
            <v>0</v>
          </cell>
          <cell r="L294">
            <v>300</v>
          </cell>
          <cell r="M294">
            <v>0</v>
          </cell>
          <cell r="N294">
            <v>10000</v>
          </cell>
        </row>
        <row r="295">
          <cell r="A295" t="str">
            <v>72.0401</v>
          </cell>
          <cell r="B295" t="str">
            <v>72.0401.0-238</v>
          </cell>
          <cell r="C295" t="str">
            <v>312C</v>
          </cell>
          <cell r="D295" t="str">
            <v>MECHANICAL CONSTRUCTION</v>
          </cell>
          <cell r="F295" t="str">
            <v>SGG-MAIN STEAM</v>
          </cell>
          <cell r="G295" t="str">
            <v>PIPE SUPPORTS</v>
          </cell>
          <cell r="H295">
            <v>58</v>
          </cell>
          <cell r="I295" t="str">
            <v>EA</v>
          </cell>
          <cell r="J295">
            <v>23.96551724137931</v>
          </cell>
          <cell r="K295">
            <v>0</v>
          </cell>
          <cell r="L295">
            <v>1390</v>
          </cell>
          <cell r="M295">
            <v>0</v>
          </cell>
          <cell r="N295">
            <v>45300</v>
          </cell>
        </row>
        <row r="296">
          <cell r="A296" t="str">
            <v>72.0401</v>
          </cell>
          <cell r="B296" t="str">
            <v>72.0401.0-057</v>
          </cell>
          <cell r="C296" t="str">
            <v>311B</v>
          </cell>
          <cell r="D296" t="str">
            <v>MECHANICAL CONSTRUCTION</v>
          </cell>
          <cell r="F296" t="str">
            <v>DPD-ROOF DRAINS</v>
          </cell>
          <cell r="G296" t="str">
            <v>PLANT SERVICES BLDG</v>
          </cell>
          <cell r="H296">
            <v>564</v>
          </cell>
          <cell r="I296" t="str">
            <v>LF</v>
          </cell>
          <cell r="J296">
            <v>2.6773049645390072</v>
          </cell>
          <cell r="K296">
            <v>4.6099290780141846</v>
          </cell>
          <cell r="L296">
            <v>1510</v>
          </cell>
          <cell r="M296">
            <v>2600</v>
          </cell>
          <cell r="N296">
            <v>49200</v>
          </cell>
        </row>
        <row r="297">
          <cell r="A297" t="str">
            <v>72.0401</v>
          </cell>
          <cell r="B297" t="str">
            <v>72.0401.0-356</v>
          </cell>
          <cell r="C297" t="str">
            <v>312C</v>
          </cell>
          <cell r="D297" t="str">
            <v>MECHANICAL CONSTRUCTION</v>
          </cell>
          <cell r="F297" t="str">
            <v>CHEMICAL CLEANING-</v>
          </cell>
          <cell r="G297" t="str">
            <v>PREBOILER</v>
          </cell>
          <cell r="H297">
            <v>1</v>
          </cell>
          <cell r="I297" t="str">
            <v>LT</v>
          </cell>
          <cell r="J297">
            <v>60</v>
          </cell>
          <cell r="K297">
            <v>0</v>
          </cell>
          <cell r="L297">
            <v>60</v>
          </cell>
          <cell r="M297">
            <v>0</v>
          </cell>
          <cell r="N297">
            <v>5300</v>
          </cell>
        </row>
        <row r="298">
          <cell r="A298" t="str">
            <v>72.0401</v>
          </cell>
          <cell r="B298" t="str">
            <v>72.0401.0-339</v>
          </cell>
          <cell r="C298" t="str">
            <v>312C</v>
          </cell>
          <cell r="D298" t="str">
            <v>MECHANICAL CONSTRUCTION</v>
          </cell>
          <cell r="F298" t="str">
            <v>DUCT-AIR HEATER TO</v>
          </cell>
          <cell r="G298" t="str">
            <v>PRECIP</v>
          </cell>
          <cell r="H298">
            <v>1</v>
          </cell>
          <cell r="I298" t="str">
            <v>LT</v>
          </cell>
          <cell r="J298">
            <v>6430</v>
          </cell>
          <cell r="K298">
            <v>0</v>
          </cell>
          <cell r="L298">
            <v>6430</v>
          </cell>
          <cell r="M298">
            <v>0</v>
          </cell>
          <cell r="N298">
            <v>229900</v>
          </cell>
        </row>
        <row r="299">
          <cell r="A299" t="str">
            <v>72.0401</v>
          </cell>
          <cell r="B299" t="str">
            <v>72.0401.0-014</v>
          </cell>
          <cell r="C299" t="str">
            <v>312C</v>
          </cell>
          <cell r="D299" t="str">
            <v>MECHANICAL CONSTRUCTION</v>
          </cell>
          <cell r="E299" t="str">
            <v>AIR BLOW &amp; HEATERS</v>
          </cell>
          <cell r="F299" t="str">
            <v>ASB-FLY ASH</v>
          </cell>
          <cell r="G299" t="str">
            <v>PRECIP FLUIDIZING</v>
          </cell>
          <cell r="H299">
            <v>2</v>
          </cell>
          <cell r="I299" t="str">
            <v>EA</v>
          </cell>
          <cell r="J299">
            <v>95</v>
          </cell>
          <cell r="K299">
            <v>0</v>
          </cell>
          <cell r="L299">
            <v>190</v>
          </cell>
          <cell r="M299">
            <v>0</v>
          </cell>
          <cell r="N299">
            <v>6500</v>
          </cell>
        </row>
        <row r="300">
          <cell r="A300" t="str">
            <v>72.0401</v>
          </cell>
          <cell r="B300" t="str">
            <v>72.0401.0-190</v>
          </cell>
          <cell r="C300" t="str">
            <v>312C</v>
          </cell>
          <cell r="D300" t="str">
            <v>MECHANICAL CONSTRUCTION</v>
          </cell>
          <cell r="E300" t="str">
            <v>FLUSHES</v>
          </cell>
          <cell r="F300" t="str">
            <v>PMA-CHEM. CLEANING</v>
          </cell>
          <cell r="G300" t="str">
            <v>PREPARATION &amp;</v>
          </cell>
          <cell r="H300">
            <v>1</v>
          </cell>
          <cell r="I300" t="str">
            <v>LT</v>
          </cell>
          <cell r="J300">
            <v>500</v>
          </cell>
          <cell r="K300">
            <v>0</v>
          </cell>
          <cell r="L300">
            <v>500</v>
          </cell>
          <cell r="M300">
            <v>0</v>
          </cell>
          <cell r="N300">
            <v>17500</v>
          </cell>
        </row>
        <row r="301">
          <cell r="A301" t="str">
            <v>72.0401</v>
          </cell>
          <cell r="B301" t="str">
            <v>72.0401.0-325</v>
          </cell>
          <cell r="C301" t="str">
            <v>311B</v>
          </cell>
          <cell r="D301" t="str">
            <v>MECHANICAL CONSTRUCTION</v>
          </cell>
          <cell r="F301" t="str">
            <v>WTB-SERV WTR TRMT</v>
          </cell>
          <cell r="G301" t="str">
            <v>PRETREATMENT EQUIP</v>
          </cell>
          <cell r="H301">
            <v>1</v>
          </cell>
          <cell r="I301" t="str">
            <v>LT</v>
          </cell>
          <cell r="J301">
            <v>500</v>
          </cell>
          <cell r="K301">
            <v>0</v>
          </cell>
          <cell r="L301">
            <v>500</v>
          </cell>
          <cell r="M301">
            <v>0</v>
          </cell>
          <cell r="N301">
            <v>16900</v>
          </cell>
        </row>
        <row r="302">
          <cell r="A302" t="str">
            <v>72.0401</v>
          </cell>
          <cell r="B302" t="str">
            <v>72.0401.0-326</v>
          </cell>
          <cell r="C302" t="str">
            <v>311B</v>
          </cell>
          <cell r="D302" t="str">
            <v>MECHANICAL CONSTRUCTION</v>
          </cell>
          <cell r="E302" t="str">
            <v>STORAGE EQUIPMENT</v>
          </cell>
          <cell r="F302" t="str">
            <v>WTB-SERV WTR TRMT</v>
          </cell>
          <cell r="G302" t="str">
            <v>PRETREATMENT LIME</v>
          </cell>
          <cell r="H302">
            <v>1</v>
          </cell>
          <cell r="I302" t="str">
            <v>LT</v>
          </cell>
          <cell r="J302">
            <v>240</v>
          </cell>
          <cell r="K302">
            <v>0</v>
          </cell>
          <cell r="L302">
            <v>240</v>
          </cell>
          <cell r="M302">
            <v>0</v>
          </cell>
          <cell r="N302">
            <v>8100</v>
          </cell>
        </row>
        <row r="303">
          <cell r="A303" t="str">
            <v>72.0401</v>
          </cell>
          <cell r="B303" t="str">
            <v>72.0401.0-095</v>
          </cell>
          <cell r="C303" t="str">
            <v>316C</v>
          </cell>
          <cell r="D303" t="str">
            <v>MECHANICAL CONSTRUCTION</v>
          </cell>
          <cell r="E303" t="str">
            <v>EQUIPMENT</v>
          </cell>
          <cell r="F303" t="str">
            <v>CG-PROPANE GAS</v>
          </cell>
          <cell r="G303" t="str">
            <v>PROPANE GAS</v>
          </cell>
          <cell r="H303">
            <v>2</v>
          </cell>
          <cell r="I303" t="str">
            <v>EA</v>
          </cell>
          <cell r="J303">
            <v>35</v>
          </cell>
          <cell r="K303">
            <v>0</v>
          </cell>
          <cell r="L303">
            <v>70</v>
          </cell>
          <cell r="M303">
            <v>0</v>
          </cell>
          <cell r="N303">
            <v>2300</v>
          </cell>
        </row>
        <row r="304">
          <cell r="A304" t="str">
            <v>72.0401</v>
          </cell>
          <cell r="B304" t="str">
            <v>72.0401.0-129</v>
          </cell>
          <cell r="C304" t="str">
            <v>314C</v>
          </cell>
          <cell r="D304" t="str">
            <v>MECHANICAL CONSTRUCTION</v>
          </cell>
          <cell r="F304" t="str">
            <v>ECA-AUX. CLG. WTR.</v>
          </cell>
          <cell r="G304" t="str">
            <v>PUMP</v>
          </cell>
          <cell r="H304">
            <v>1</v>
          </cell>
          <cell r="I304" t="str">
            <v>EA</v>
          </cell>
          <cell r="J304">
            <v>40</v>
          </cell>
          <cell r="K304">
            <v>0</v>
          </cell>
          <cell r="L304">
            <v>40</v>
          </cell>
          <cell r="M304">
            <v>0</v>
          </cell>
          <cell r="N304">
            <v>1400</v>
          </cell>
        </row>
        <row r="305">
          <cell r="A305" t="str">
            <v>72.0401</v>
          </cell>
          <cell r="B305" t="str">
            <v>72.0401.0-139</v>
          </cell>
          <cell r="C305" t="str">
            <v>312C</v>
          </cell>
          <cell r="D305" t="str">
            <v>MECHANICAL CONSTRUCTION</v>
          </cell>
          <cell r="F305" t="str">
            <v>FWA-BOILER FEED WTR</v>
          </cell>
          <cell r="G305" t="str">
            <v>PUMP AND BOOSTER</v>
          </cell>
          <cell r="H305">
            <v>1</v>
          </cell>
          <cell r="I305" t="str">
            <v>LT</v>
          </cell>
          <cell r="J305">
            <v>2920</v>
          </cell>
          <cell r="K305">
            <v>0</v>
          </cell>
          <cell r="L305">
            <v>2920</v>
          </cell>
          <cell r="M305">
            <v>0</v>
          </cell>
          <cell r="N305">
            <v>102100</v>
          </cell>
        </row>
        <row r="306">
          <cell r="A306" t="str">
            <v>72.0401</v>
          </cell>
          <cell r="B306" t="str">
            <v>72.0401.0-143</v>
          </cell>
          <cell r="C306" t="str">
            <v>312C</v>
          </cell>
          <cell r="D306" t="str">
            <v>MECHANICAL CONSTRUCTION</v>
          </cell>
          <cell r="F306" t="str">
            <v>FWA-BOILER FEED WTR</v>
          </cell>
          <cell r="G306" t="str">
            <v>PUMP OIL FLUSHES</v>
          </cell>
          <cell r="H306">
            <v>1</v>
          </cell>
          <cell r="I306" t="str">
            <v>LT</v>
          </cell>
          <cell r="J306">
            <v>200</v>
          </cell>
          <cell r="K306">
            <v>0</v>
          </cell>
          <cell r="L306">
            <v>200</v>
          </cell>
          <cell r="M306">
            <v>0</v>
          </cell>
          <cell r="N306">
            <v>6500</v>
          </cell>
        </row>
        <row r="307">
          <cell r="A307" t="str">
            <v>72.0401</v>
          </cell>
          <cell r="B307" t="str">
            <v>72.0401.0-134</v>
          </cell>
          <cell r="C307" t="str">
            <v>314C</v>
          </cell>
          <cell r="D307" t="str">
            <v>MECHANICAL CONSTRUCTION</v>
          </cell>
          <cell r="F307" t="str">
            <v>ECB-CLSD.CYC.CLG.WTR</v>
          </cell>
          <cell r="G307" t="str">
            <v>PUMPS</v>
          </cell>
          <cell r="H307">
            <v>2</v>
          </cell>
          <cell r="I307" t="str">
            <v>EA</v>
          </cell>
          <cell r="J307">
            <v>50</v>
          </cell>
          <cell r="K307">
            <v>0</v>
          </cell>
          <cell r="L307">
            <v>100</v>
          </cell>
          <cell r="M307">
            <v>0</v>
          </cell>
          <cell r="N307">
            <v>3400</v>
          </cell>
        </row>
        <row r="308">
          <cell r="A308" t="str">
            <v>72.0401</v>
          </cell>
          <cell r="B308" t="str">
            <v>72.0401.0-110</v>
          </cell>
          <cell r="C308" t="str">
            <v>314C</v>
          </cell>
          <cell r="D308" t="str">
            <v>MECHANICAL CONSTRUCTION</v>
          </cell>
          <cell r="F308" t="str">
            <v>HRC-CIRC WATER</v>
          </cell>
          <cell r="G308" t="str">
            <v>PUMPS</v>
          </cell>
          <cell r="H308">
            <v>3</v>
          </cell>
          <cell r="I308" t="str">
            <v>EA</v>
          </cell>
          <cell r="J308">
            <v>200</v>
          </cell>
          <cell r="K308">
            <v>0</v>
          </cell>
          <cell r="L308">
            <v>600</v>
          </cell>
          <cell r="M308">
            <v>0</v>
          </cell>
          <cell r="N308">
            <v>20900</v>
          </cell>
        </row>
        <row r="309">
          <cell r="A309" t="str">
            <v>72.0401</v>
          </cell>
          <cell r="B309" t="str">
            <v>72.0401.0-114</v>
          </cell>
          <cell r="C309" t="str">
            <v>314C</v>
          </cell>
          <cell r="D309" t="str">
            <v>MECHANICAL CONSTRUCTION</v>
          </cell>
          <cell r="F309" t="str">
            <v>HRD-CIRC.WTR.MAKEUP</v>
          </cell>
          <cell r="G309" t="str">
            <v>PUMPS</v>
          </cell>
          <cell r="H309">
            <v>2</v>
          </cell>
          <cell r="I309" t="str">
            <v>EA</v>
          </cell>
          <cell r="J309">
            <v>50</v>
          </cell>
          <cell r="K309">
            <v>0</v>
          </cell>
          <cell r="L309">
            <v>100</v>
          </cell>
          <cell r="M309">
            <v>0</v>
          </cell>
          <cell r="N309">
            <v>3400</v>
          </cell>
        </row>
        <row r="310">
          <cell r="A310" t="str">
            <v>72.0401</v>
          </cell>
          <cell r="B310" t="str">
            <v>72.0401.0-304</v>
          </cell>
          <cell r="C310" t="str">
            <v>311B</v>
          </cell>
          <cell r="D310" t="str">
            <v>MECHANICAL CONSTRUCTION</v>
          </cell>
          <cell r="F310" t="str">
            <v>WSC-SERVICE WATER</v>
          </cell>
          <cell r="G310" t="str">
            <v>PUMPS</v>
          </cell>
          <cell r="H310">
            <v>2</v>
          </cell>
          <cell r="I310" t="str">
            <v>EA</v>
          </cell>
          <cell r="J310">
            <v>50</v>
          </cell>
          <cell r="K310">
            <v>0</v>
          </cell>
          <cell r="L310">
            <v>100</v>
          </cell>
          <cell r="M310">
            <v>0</v>
          </cell>
          <cell r="N310">
            <v>3400</v>
          </cell>
        </row>
        <row r="311">
          <cell r="A311" t="str">
            <v>72.0401</v>
          </cell>
          <cell r="B311" t="str">
            <v>72.0401.0-310</v>
          </cell>
          <cell r="C311" t="str">
            <v>312C</v>
          </cell>
          <cell r="D311" t="str">
            <v>MECHANICAL CONSTRUCTION</v>
          </cell>
          <cell r="F311" t="str">
            <v>WSF-ASH SLUICE WATER</v>
          </cell>
          <cell r="G311" t="str">
            <v>PUMPS</v>
          </cell>
          <cell r="H311">
            <v>2</v>
          </cell>
          <cell r="I311" t="str">
            <v>EA</v>
          </cell>
          <cell r="J311">
            <v>40</v>
          </cell>
          <cell r="K311">
            <v>0</v>
          </cell>
          <cell r="L311">
            <v>80</v>
          </cell>
          <cell r="M311">
            <v>0</v>
          </cell>
          <cell r="N311">
            <v>2800</v>
          </cell>
        </row>
        <row r="312">
          <cell r="A312" t="str">
            <v>72.0401</v>
          </cell>
          <cell r="B312" t="str">
            <v>72.0401.0-319</v>
          </cell>
          <cell r="C312" t="str">
            <v>312A</v>
          </cell>
          <cell r="D312" t="str">
            <v>MECHANICAL CONSTRUCTION</v>
          </cell>
          <cell r="F312" t="str">
            <v>WSG-SCRUBBER MU WTR</v>
          </cell>
          <cell r="G312" t="str">
            <v>PUMPS</v>
          </cell>
          <cell r="H312">
            <v>2</v>
          </cell>
          <cell r="I312" t="str">
            <v>EA</v>
          </cell>
          <cell r="J312">
            <v>50</v>
          </cell>
          <cell r="K312">
            <v>0</v>
          </cell>
          <cell r="L312">
            <v>100</v>
          </cell>
          <cell r="M312">
            <v>0</v>
          </cell>
          <cell r="N312">
            <v>3400</v>
          </cell>
        </row>
        <row r="313">
          <cell r="A313" t="str">
            <v>72.0401</v>
          </cell>
          <cell r="B313" t="str">
            <v>72.0401.0-174</v>
          </cell>
          <cell r="C313" t="str">
            <v>316C</v>
          </cell>
          <cell r="D313" t="str">
            <v>MECHANICAL CONSTRUCTION</v>
          </cell>
          <cell r="F313" t="str">
            <v>FP--FIRE PROTECTION</v>
          </cell>
          <cell r="G313" t="str">
            <v>PUMPS &amp; CONTROLLERS</v>
          </cell>
          <cell r="H313">
            <v>3</v>
          </cell>
          <cell r="I313" t="str">
            <v>EA</v>
          </cell>
          <cell r="J313">
            <v>36.666666666666664</v>
          </cell>
          <cell r="K313">
            <v>0</v>
          </cell>
          <cell r="L313">
            <v>110</v>
          </cell>
          <cell r="M313">
            <v>0</v>
          </cell>
          <cell r="N313">
            <v>3700</v>
          </cell>
        </row>
        <row r="314">
          <cell r="A314" t="str">
            <v>72.0401</v>
          </cell>
          <cell r="B314" t="str">
            <v>72.0401.0-081</v>
          </cell>
          <cell r="C314" t="str">
            <v>316C</v>
          </cell>
          <cell r="D314" t="str">
            <v>MECHANICAL CONSTRUCTION</v>
          </cell>
          <cell r="F314" t="str">
            <v>CAA-STATION AIR</v>
          </cell>
          <cell r="G314" t="str">
            <v>RECEIVERS</v>
          </cell>
          <cell r="H314">
            <v>6</v>
          </cell>
          <cell r="I314" t="str">
            <v>EA</v>
          </cell>
          <cell r="J314">
            <v>25</v>
          </cell>
          <cell r="K314">
            <v>0</v>
          </cell>
          <cell r="L314">
            <v>150</v>
          </cell>
          <cell r="M314">
            <v>0</v>
          </cell>
          <cell r="N314">
            <v>5200</v>
          </cell>
        </row>
        <row r="315">
          <cell r="A315" t="str">
            <v>72.0401</v>
          </cell>
          <cell r="B315" t="str">
            <v>72.0401.0-086</v>
          </cell>
          <cell r="C315" t="str">
            <v>316C</v>
          </cell>
          <cell r="D315" t="str">
            <v>MECHANICAL CONSTRUCTION</v>
          </cell>
          <cell r="F315" t="str">
            <v>CAB-CONTROL AIR</v>
          </cell>
          <cell r="G315" t="str">
            <v>RECEIVERS</v>
          </cell>
          <cell r="H315">
            <v>4</v>
          </cell>
          <cell r="I315" t="str">
            <v>EA</v>
          </cell>
          <cell r="J315">
            <v>25</v>
          </cell>
          <cell r="K315">
            <v>0</v>
          </cell>
          <cell r="L315">
            <v>100</v>
          </cell>
          <cell r="M315">
            <v>0</v>
          </cell>
          <cell r="N315">
            <v>3400</v>
          </cell>
        </row>
        <row r="316">
          <cell r="A316" t="str">
            <v>72.0401</v>
          </cell>
          <cell r="B316" t="str">
            <v>72.0401.0-158</v>
          </cell>
          <cell r="C316" t="str">
            <v>312C</v>
          </cell>
          <cell r="D316" t="str">
            <v>MECHANICAL CONSTRUCTION</v>
          </cell>
          <cell r="F316" t="str">
            <v>FWD-COND. POLISHING</v>
          </cell>
          <cell r="G316" t="str">
            <v>RECYCLE PUMPS</v>
          </cell>
          <cell r="H316">
            <v>2</v>
          </cell>
          <cell r="I316" t="str">
            <v>EA</v>
          </cell>
          <cell r="J316">
            <v>40</v>
          </cell>
          <cell r="K316">
            <v>0</v>
          </cell>
          <cell r="L316">
            <v>80</v>
          </cell>
          <cell r="M316">
            <v>0</v>
          </cell>
          <cell r="N316">
            <v>2800</v>
          </cell>
        </row>
        <row r="317">
          <cell r="A317" t="str">
            <v>72.0401</v>
          </cell>
          <cell r="B317" t="str">
            <v>72.0401.0-226</v>
          </cell>
          <cell r="C317" t="str">
            <v>312C</v>
          </cell>
          <cell r="D317" t="str">
            <v>MECHANICAL CONSTRUCTION</v>
          </cell>
          <cell r="F317" t="str">
            <v>SGD-AIR PREHEAT</v>
          </cell>
          <cell r="G317" t="str">
            <v>RETURN PUMPS (2)</v>
          </cell>
          <cell r="H317">
            <v>2</v>
          </cell>
          <cell r="I317" t="str">
            <v>EA</v>
          </cell>
          <cell r="J317">
            <v>40</v>
          </cell>
          <cell r="K317">
            <v>0</v>
          </cell>
          <cell r="L317">
            <v>80</v>
          </cell>
          <cell r="M317">
            <v>0</v>
          </cell>
          <cell r="N317">
            <v>2800</v>
          </cell>
        </row>
        <row r="318">
          <cell r="A318" t="str">
            <v>72.0401</v>
          </cell>
          <cell r="B318" t="str">
            <v>72.0401.0-315</v>
          </cell>
          <cell r="C318" t="str">
            <v>312C</v>
          </cell>
          <cell r="D318" t="str">
            <v>MECHANICAL CONSTRUCTION</v>
          </cell>
          <cell r="F318" t="str">
            <v>WSF-ASH SLUICE WATER</v>
          </cell>
          <cell r="G318" t="str">
            <v>SEAL WATER FILTER</v>
          </cell>
          <cell r="H318">
            <v>1</v>
          </cell>
          <cell r="I318" t="str">
            <v>EA</v>
          </cell>
          <cell r="J318">
            <v>30</v>
          </cell>
          <cell r="K318">
            <v>57300</v>
          </cell>
          <cell r="L318">
            <v>30</v>
          </cell>
          <cell r="M318">
            <v>57300</v>
          </cell>
          <cell r="N318">
            <v>1000</v>
          </cell>
        </row>
        <row r="319">
          <cell r="A319" t="str">
            <v>72.0401</v>
          </cell>
          <cell r="B319" t="str">
            <v>72.0401.0-034</v>
          </cell>
          <cell r="C319" t="str">
            <v>312C</v>
          </cell>
          <cell r="D319" t="str">
            <v>MECHANICAL CONSTRUCTION</v>
          </cell>
          <cell r="F319" t="str">
            <v>ASE-SCRUBBER SOLIDS</v>
          </cell>
          <cell r="G319" t="str">
            <v>SEAL WATER PUMPS</v>
          </cell>
          <cell r="H319">
            <v>2</v>
          </cell>
          <cell r="I319" t="str">
            <v>EA</v>
          </cell>
          <cell r="J319">
            <v>40</v>
          </cell>
          <cell r="K319">
            <v>0</v>
          </cell>
          <cell r="L319">
            <v>80</v>
          </cell>
          <cell r="M319">
            <v>0</v>
          </cell>
          <cell r="N319">
            <v>2800</v>
          </cell>
        </row>
        <row r="320">
          <cell r="A320" t="str">
            <v>72.0401</v>
          </cell>
          <cell r="B320" t="str">
            <v>72.0401.0-314</v>
          </cell>
          <cell r="C320" t="str">
            <v>312C</v>
          </cell>
          <cell r="D320" t="str">
            <v>MECHANICAL CONSTRUCTION</v>
          </cell>
          <cell r="F320" t="str">
            <v>WSF-ASH SLUICE WATER</v>
          </cell>
          <cell r="G320" t="str">
            <v>SEAL WATER PUMPS (2)</v>
          </cell>
          <cell r="H320">
            <v>2</v>
          </cell>
          <cell r="I320" t="str">
            <v>EA</v>
          </cell>
          <cell r="J320">
            <v>40</v>
          </cell>
          <cell r="K320">
            <v>0</v>
          </cell>
          <cell r="L320">
            <v>80</v>
          </cell>
          <cell r="M320">
            <v>0</v>
          </cell>
          <cell r="N320">
            <v>2800</v>
          </cell>
        </row>
        <row r="321">
          <cell r="A321" t="str">
            <v>72.0401</v>
          </cell>
          <cell r="B321" t="str">
            <v>72.0401.0-035</v>
          </cell>
          <cell r="C321" t="str">
            <v>312C</v>
          </cell>
          <cell r="D321" t="str">
            <v>MECHANICAL CONSTRUCTION</v>
          </cell>
          <cell r="F321" t="str">
            <v>ASE-SCRUBBER SOLIDS</v>
          </cell>
          <cell r="G321" t="str">
            <v>SEAL WATER TANK</v>
          </cell>
          <cell r="H321">
            <v>1</v>
          </cell>
          <cell r="I321" t="str">
            <v>EA</v>
          </cell>
          <cell r="J321">
            <v>40</v>
          </cell>
          <cell r="K321">
            <v>0</v>
          </cell>
          <cell r="L321">
            <v>40</v>
          </cell>
          <cell r="M321">
            <v>0</v>
          </cell>
          <cell r="N321">
            <v>1300</v>
          </cell>
        </row>
        <row r="322">
          <cell r="A322" t="str">
            <v>72.0401</v>
          </cell>
          <cell r="B322" t="str">
            <v>72.0401.0-016</v>
          </cell>
          <cell r="C322" t="str">
            <v>312A</v>
          </cell>
          <cell r="D322" t="str">
            <v>MECHANICAL CONSTRUCTION</v>
          </cell>
          <cell r="F322" t="str">
            <v>ASB-FLY ASH</v>
          </cell>
          <cell r="G322" t="str">
            <v>SEPARATORS (4)</v>
          </cell>
          <cell r="H322">
            <v>4</v>
          </cell>
          <cell r="I322" t="str">
            <v>EA</v>
          </cell>
          <cell r="J322">
            <v>37.5</v>
          </cell>
          <cell r="K322">
            <v>0</v>
          </cell>
          <cell r="L322">
            <v>150</v>
          </cell>
          <cell r="M322">
            <v>0</v>
          </cell>
          <cell r="N322">
            <v>4900</v>
          </cell>
        </row>
        <row r="323">
          <cell r="A323" t="str">
            <v>72.0401</v>
          </cell>
          <cell r="B323" t="str">
            <v>72.0401.0-213</v>
          </cell>
          <cell r="C323" t="str">
            <v>316B</v>
          </cell>
          <cell r="D323" t="str">
            <v>MECHANICAL CONSTRUCTION</v>
          </cell>
          <cell r="E323" t="str">
            <v>MAJOR PIPING</v>
          </cell>
          <cell r="F323" t="str">
            <v>SCD-ADMIN &amp; PLANT</v>
          </cell>
          <cell r="G323" t="str">
            <v>SERV.BLDG.SP.COND.</v>
          </cell>
          <cell r="H323">
            <v>324</v>
          </cell>
          <cell r="I323" t="str">
            <v>LF</v>
          </cell>
          <cell r="J323">
            <v>1.1111111111111112</v>
          </cell>
          <cell r="K323">
            <v>21.913580246913579</v>
          </cell>
          <cell r="L323">
            <v>360</v>
          </cell>
          <cell r="M323">
            <v>7100</v>
          </cell>
          <cell r="N323">
            <v>11600</v>
          </cell>
        </row>
        <row r="324">
          <cell r="A324" t="str">
            <v>72.0401</v>
          </cell>
          <cell r="B324" t="str">
            <v>72.0401.0-214</v>
          </cell>
          <cell r="C324" t="str">
            <v>316B</v>
          </cell>
          <cell r="D324" t="str">
            <v>MECHANICAL CONSTRUCTION</v>
          </cell>
          <cell r="E324" t="str">
            <v>MISC PIPING</v>
          </cell>
          <cell r="F324" t="str">
            <v>SCD-ADMIN &amp; PLANT</v>
          </cell>
          <cell r="G324" t="str">
            <v>SERV.BLDG.SP.COND.</v>
          </cell>
          <cell r="H324">
            <v>300</v>
          </cell>
          <cell r="I324" t="str">
            <v>LF</v>
          </cell>
          <cell r="J324">
            <v>0.83333333333333337</v>
          </cell>
          <cell r="K324">
            <v>28.666666666666668</v>
          </cell>
          <cell r="L324">
            <v>250</v>
          </cell>
          <cell r="M324">
            <v>8600</v>
          </cell>
          <cell r="N324">
            <v>8200</v>
          </cell>
        </row>
        <row r="325">
          <cell r="A325" t="str">
            <v>72.0401</v>
          </cell>
          <cell r="B325" t="str">
            <v>72.0401.0-215</v>
          </cell>
          <cell r="C325" t="str">
            <v>316A</v>
          </cell>
          <cell r="D325" t="str">
            <v>MECHANICAL CONSTRUCTION</v>
          </cell>
          <cell r="E325" t="str">
            <v>C &amp; I</v>
          </cell>
          <cell r="F325" t="str">
            <v>SCD-ADMIN &amp; PLANT</v>
          </cell>
          <cell r="G325" t="str">
            <v>SERV.BLDG.SP.COND.</v>
          </cell>
          <cell r="H325">
            <v>1</v>
          </cell>
          <cell r="I325" t="str">
            <v>LT</v>
          </cell>
          <cell r="J325">
            <v>180</v>
          </cell>
          <cell r="K325">
            <v>5200</v>
          </cell>
          <cell r="L325">
            <v>180</v>
          </cell>
          <cell r="M325">
            <v>5200</v>
          </cell>
          <cell r="N325">
            <v>6600</v>
          </cell>
        </row>
        <row r="326">
          <cell r="A326" t="str">
            <v>72.0401</v>
          </cell>
          <cell r="B326" t="str">
            <v>72.0401.0-212</v>
          </cell>
          <cell r="C326" t="str">
            <v>316B</v>
          </cell>
          <cell r="D326" t="str">
            <v>MECHANICAL CONSTRUCTION</v>
          </cell>
          <cell r="E326" t="str">
            <v>CHILLED LIQUID PUMP</v>
          </cell>
          <cell r="F326" t="str">
            <v>SCD-ADMIN &amp; PLANT</v>
          </cell>
          <cell r="G326" t="str">
            <v>SERVICES BLDG</v>
          </cell>
          <cell r="H326">
            <v>1</v>
          </cell>
          <cell r="I326" t="str">
            <v>EA</v>
          </cell>
          <cell r="J326">
            <v>40</v>
          </cell>
          <cell r="K326">
            <v>0</v>
          </cell>
          <cell r="L326">
            <v>40</v>
          </cell>
          <cell r="M326">
            <v>0</v>
          </cell>
          <cell r="N326">
            <v>1400</v>
          </cell>
        </row>
        <row r="327">
          <cell r="A327" t="str">
            <v>72.0401</v>
          </cell>
          <cell r="B327" t="str">
            <v>72.0401.0-253</v>
          </cell>
          <cell r="C327" t="str">
            <v>312C</v>
          </cell>
          <cell r="D327" t="str">
            <v>MECHANICAL CONSTRUCTION</v>
          </cell>
          <cell r="F327" t="str">
            <v>SGK-TEMP. BLOWOUT</v>
          </cell>
          <cell r="G327" t="str">
            <v>SILENCERS</v>
          </cell>
          <cell r="H327">
            <v>1</v>
          </cell>
          <cell r="I327" t="str">
            <v>LT</v>
          </cell>
          <cell r="J327">
            <v>0</v>
          </cell>
          <cell r="K327">
            <v>30800</v>
          </cell>
          <cell r="L327">
            <v>0</v>
          </cell>
          <cell r="M327">
            <v>30800</v>
          </cell>
          <cell r="N327">
            <v>3900</v>
          </cell>
        </row>
        <row r="328">
          <cell r="A328" t="str">
            <v>72.0401</v>
          </cell>
          <cell r="B328" t="str">
            <v>72.0401.0-019</v>
          </cell>
          <cell r="C328" t="str">
            <v>312A</v>
          </cell>
          <cell r="D328" t="str">
            <v>MECHANICAL CONSTRUCTION</v>
          </cell>
          <cell r="F328" t="str">
            <v>ASB-FLY ASH</v>
          </cell>
          <cell r="G328" t="str">
            <v>SILO</v>
          </cell>
          <cell r="H328">
            <v>1</v>
          </cell>
          <cell r="I328" t="str">
            <v>EA</v>
          </cell>
          <cell r="J328">
            <v>2140</v>
          </cell>
          <cell r="K328">
            <v>0</v>
          </cell>
          <cell r="L328">
            <v>2140</v>
          </cell>
          <cell r="M328">
            <v>0</v>
          </cell>
          <cell r="N328">
            <v>76500</v>
          </cell>
        </row>
        <row r="329">
          <cell r="A329" t="str">
            <v>72.0401</v>
          </cell>
          <cell r="B329" t="str">
            <v>72.0401.0-017</v>
          </cell>
          <cell r="C329" t="str">
            <v>312A</v>
          </cell>
          <cell r="D329" t="str">
            <v>MECHANICAL CONSTRUCTION</v>
          </cell>
          <cell r="E329" t="str">
            <v>AIR BLOWERS (2)</v>
          </cell>
          <cell r="F329" t="str">
            <v>ASB-FLY ASH</v>
          </cell>
          <cell r="G329" t="str">
            <v>SILO FLUIDIZING</v>
          </cell>
          <cell r="H329">
            <v>2</v>
          </cell>
          <cell r="I329" t="str">
            <v>EA</v>
          </cell>
          <cell r="J329">
            <v>50</v>
          </cell>
          <cell r="K329">
            <v>0</v>
          </cell>
          <cell r="L329">
            <v>100</v>
          </cell>
          <cell r="M329">
            <v>0</v>
          </cell>
          <cell r="N329">
            <v>3400</v>
          </cell>
        </row>
        <row r="330">
          <cell r="A330" t="str">
            <v>72.0401</v>
          </cell>
          <cell r="B330" t="str">
            <v>72.0401.0-018</v>
          </cell>
          <cell r="C330" t="str">
            <v>312A</v>
          </cell>
          <cell r="D330" t="str">
            <v>MECHANICAL CONSTRUCTION</v>
          </cell>
          <cell r="E330" t="str">
            <v>STEEL</v>
          </cell>
          <cell r="F330" t="str">
            <v>ASB-FLY ASH</v>
          </cell>
          <cell r="G330" t="str">
            <v>SILO STRUCTURAL</v>
          </cell>
          <cell r="H330">
            <v>1</v>
          </cell>
          <cell r="I330" t="str">
            <v>LT</v>
          </cell>
          <cell r="J330">
            <v>2770</v>
          </cell>
          <cell r="K330">
            <v>0</v>
          </cell>
          <cell r="L330">
            <v>2770</v>
          </cell>
          <cell r="M330">
            <v>0</v>
          </cell>
          <cell r="N330">
            <v>93500</v>
          </cell>
        </row>
        <row r="331">
          <cell r="A331" t="str">
            <v>72.0401</v>
          </cell>
          <cell r="B331" t="str">
            <v>72.0401.0-059</v>
          </cell>
          <cell r="C331" t="str">
            <v>311A</v>
          </cell>
          <cell r="D331" t="str">
            <v>MECHANICAL CONSTRUCTION</v>
          </cell>
          <cell r="F331" t="str">
            <v>BSJ-ROOF DRAINS</v>
          </cell>
          <cell r="G331" t="str">
            <v>SLUDGE COND BLDG</v>
          </cell>
          <cell r="H331">
            <v>702</v>
          </cell>
          <cell r="I331" t="str">
            <v>LF</v>
          </cell>
          <cell r="J331">
            <v>1.4957264957264957</v>
          </cell>
          <cell r="K331">
            <v>36.039886039886042</v>
          </cell>
          <cell r="L331">
            <v>1050</v>
          </cell>
          <cell r="M331">
            <v>25300</v>
          </cell>
          <cell r="N331">
            <v>34400</v>
          </cell>
        </row>
        <row r="332">
          <cell r="A332" t="str">
            <v>72.0401</v>
          </cell>
          <cell r="B332" t="str">
            <v>72.0401.0-324</v>
          </cell>
          <cell r="C332" t="str">
            <v>311B</v>
          </cell>
          <cell r="D332" t="str">
            <v>MECHANICAL CONSTRUCTION</v>
          </cell>
          <cell r="F332" t="str">
            <v>WTB-SERV WTR TRMT</v>
          </cell>
          <cell r="G332" t="str">
            <v>SOLIDS CONTACT BASIN</v>
          </cell>
          <cell r="H332">
            <v>1</v>
          </cell>
          <cell r="I332" t="str">
            <v>EA</v>
          </cell>
          <cell r="J332">
            <v>1000</v>
          </cell>
          <cell r="K332">
            <v>0</v>
          </cell>
          <cell r="L332">
            <v>1000</v>
          </cell>
          <cell r="M332">
            <v>0</v>
          </cell>
          <cell r="N332">
            <v>34100</v>
          </cell>
        </row>
        <row r="333">
          <cell r="A333" t="str">
            <v>72.0401</v>
          </cell>
          <cell r="B333" t="str">
            <v>72.0401.0-209</v>
          </cell>
          <cell r="C333" t="str">
            <v>316A</v>
          </cell>
          <cell r="D333" t="str">
            <v>MECHANICAL CONSTRUCTION</v>
          </cell>
          <cell r="E333" t="str">
            <v>MAJOR PIPING</v>
          </cell>
          <cell r="F333" t="str">
            <v>SCC-CONT CENTER BLDG</v>
          </cell>
          <cell r="G333" t="str">
            <v>SPACE CONDITIONING</v>
          </cell>
          <cell r="H333">
            <v>780</v>
          </cell>
          <cell r="I333" t="str">
            <v>LF</v>
          </cell>
          <cell r="J333">
            <v>0.9358974358974359</v>
          </cell>
          <cell r="K333">
            <v>34.487179487179489</v>
          </cell>
          <cell r="L333">
            <v>730</v>
          </cell>
          <cell r="M333">
            <v>26900</v>
          </cell>
          <cell r="N333">
            <v>24000</v>
          </cell>
        </row>
        <row r="334">
          <cell r="A334" t="str">
            <v>72.0401</v>
          </cell>
          <cell r="B334" t="str">
            <v>72.0401.0-210</v>
          </cell>
          <cell r="C334" t="str">
            <v>316A</v>
          </cell>
          <cell r="D334" t="str">
            <v>MECHANICAL CONSTRUCTION</v>
          </cell>
          <cell r="E334" t="str">
            <v>MISC PIPING</v>
          </cell>
          <cell r="F334" t="str">
            <v>SCC-CONT CENTER BLDG</v>
          </cell>
          <cell r="G334" t="str">
            <v>SPACE CONDITIONING</v>
          </cell>
          <cell r="H334">
            <v>600</v>
          </cell>
          <cell r="I334" t="str">
            <v>LF</v>
          </cell>
          <cell r="J334">
            <v>0.81666666666666665</v>
          </cell>
          <cell r="K334">
            <v>27.166666666666668</v>
          </cell>
          <cell r="L334">
            <v>490</v>
          </cell>
          <cell r="M334">
            <v>16300</v>
          </cell>
          <cell r="N334">
            <v>16100</v>
          </cell>
        </row>
        <row r="335">
          <cell r="A335" t="str">
            <v>72.0401</v>
          </cell>
          <cell r="B335" t="str">
            <v>72.0401.0-211</v>
          </cell>
          <cell r="C335" t="str">
            <v>316A</v>
          </cell>
          <cell r="D335" t="str">
            <v>MECHANICAL CONSTRUCTION</v>
          </cell>
          <cell r="E335" t="str">
            <v>C &amp; I</v>
          </cell>
          <cell r="F335" t="str">
            <v>SCC-CONT CENTER BLDG</v>
          </cell>
          <cell r="G335" t="str">
            <v>SPACE CONDITIONING</v>
          </cell>
          <cell r="H335">
            <v>1</v>
          </cell>
          <cell r="I335" t="str">
            <v>LT</v>
          </cell>
          <cell r="J335">
            <v>370</v>
          </cell>
          <cell r="K335">
            <v>10500</v>
          </cell>
          <cell r="L335">
            <v>370</v>
          </cell>
          <cell r="M335">
            <v>10500</v>
          </cell>
          <cell r="N335">
            <v>13100</v>
          </cell>
        </row>
        <row r="336">
          <cell r="A336" t="str">
            <v>72.0401</v>
          </cell>
          <cell r="B336" t="str">
            <v>72.0401.0-290</v>
          </cell>
          <cell r="C336" t="str">
            <v>314C</v>
          </cell>
          <cell r="D336" t="str">
            <v>MECHANICAL CONSTRUCTION</v>
          </cell>
          <cell r="E336" t="str">
            <v>TURBLUBE OIL FLUSH</v>
          </cell>
          <cell r="F336" t="str">
            <v>TGD-</v>
          </cell>
          <cell r="G336" t="str">
            <v>SPECIAL QC FOR</v>
          </cell>
          <cell r="H336">
            <v>1</v>
          </cell>
          <cell r="I336" t="str">
            <v>LT</v>
          </cell>
          <cell r="J336">
            <v>0</v>
          </cell>
          <cell r="K336">
            <v>0</v>
          </cell>
          <cell r="L336">
            <v>0</v>
          </cell>
          <cell r="M336">
            <v>0</v>
          </cell>
          <cell r="N336">
            <v>5500</v>
          </cell>
        </row>
        <row r="337">
          <cell r="A337" t="str">
            <v>72.0401</v>
          </cell>
          <cell r="B337" t="str">
            <v>72.0401.0-010</v>
          </cell>
          <cell r="C337" t="str">
            <v>312C</v>
          </cell>
          <cell r="D337" t="str">
            <v>MECHANICAL CONSTRUCTION</v>
          </cell>
          <cell r="E337" t="str">
            <v>PIPE</v>
          </cell>
          <cell r="F337" t="str">
            <v>ASA-BOTTOM ASH</v>
          </cell>
          <cell r="G337" t="str">
            <v>SPECIAL SLUICE</v>
          </cell>
          <cell r="H337">
            <v>2200</v>
          </cell>
          <cell r="I337" t="str">
            <v>LF</v>
          </cell>
          <cell r="J337">
            <v>1.9181818181818182</v>
          </cell>
          <cell r="K337">
            <v>4.8636363636363633</v>
          </cell>
          <cell r="L337">
            <v>4220</v>
          </cell>
          <cell r="M337">
            <v>10700</v>
          </cell>
          <cell r="N337">
            <v>137100</v>
          </cell>
        </row>
        <row r="338">
          <cell r="A338" t="str">
            <v>72.0401</v>
          </cell>
          <cell r="B338" t="str">
            <v>72.0401.0-140</v>
          </cell>
          <cell r="C338" t="str">
            <v>312C</v>
          </cell>
          <cell r="D338" t="str">
            <v>MECHANICAL CONSTRUCTION</v>
          </cell>
          <cell r="F338" t="str">
            <v>FWA-BOILER FEED WTR</v>
          </cell>
          <cell r="G338" t="str">
            <v>STARTUP PUMP</v>
          </cell>
          <cell r="H338">
            <v>1</v>
          </cell>
          <cell r="I338" t="str">
            <v>EA</v>
          </cell>
          <cell r="J338">
            <v>750</v>
          </cell>
          <cell r="K338">
            <v>0</v>
          </cell>
          <cell r="L338">
            <v>750</v>
          </cell>
          <cell r="M338">
            <v>0</v>
          </cell>
          <cell r="N338">
            <v>26200</v>
          </cell>
        </row>
        <row r="339">
          <cell r="A339" t="str">
            <v>72.0401</v>
          </cell>
          <cell r="B339" t="str">
            <v>72.0401.0-280</v>
          </cell>
          <cell r="C339" t="str">
            <v>314C</v>
          </cell>
          <cell r="D339" t="str">
            <v>MECHANICAL CONSTRUCTION</v>
          </cell>
          <cell r="F339" t="str">
            <v>TGD-TURBINE LUBE OIL</v>
          </cell>
          <cell r="G339" t="str">
            <v>STORAGE TANK</v>
          </cell>
          <cell r="H339">
            <v>1</v>
          </cell>
          <cell r="I339" t="str">
            <v>EA</v>
          </cell>
          <cell r="J339">
            <v>40</v>
          </cell>
          <cell r="K339">
            <v>0</v>
          </cell>
          <cell r="L339">
            <v>40</v>
          </cell>
          <cell r="M339">
            <v>0</v>
          </cell>
          <cell r="N339">
            <v>1300</v>
          </cell>
        </row>
        <row r="340">
          <cell r="A340" t="str">
            <v>72.0401</v>
          </cell>
          <cell r="B340" t="str">
            <v>72.0401.0-320</v>
          </cell>
          <cell r="C340" t="str">
            <v>312A</v>
          </cell>
          <cell r="D340" t="str">
            <v>MECHANICAL CONSTRUCTION</v>
          </cell>
          <cell r="F340" t="str">
            <v>WSG-SCRUBBER MU WTR</v>
          </cell>
          <cell r="G340" t="str">
            <v>STRAINER</v>
          </cell>
          <cell r="H340">
            <v>1</v>
          </cell>
          <cell r="I340" t="str">
            <v>EA</v>
          </cell>
          <cell r="J340">
            <v>40</v>
          </cell>
          <cell r="K340">
            <v>0</v>
          </cell>
          <cell r="L340">
            <v>40</v>
          </cell>
          <cell r="M340">
            <v>0</v>
          </cell>
          <cell r="N340">
            <v>1300</v>
          </cell>
        </row>
        <row r="341">
          <cell r="A341" t="str">
            <v>72.0401</v>
          </cell>
          <cell r="B341" t="str">
            <v>72.0401.0-006</v>
          </cell>
          <cell r="C341" t="str">
            <v>312C</v>
          </cell>
          <cell r="D341" t="str">
            <v>MECHANICAL CONSTRUCTION</v>
          </cell>
          <cell r="F341" t="str">
            <v>ASA-BOTTOM ASH</v>
          </cell>
          <cell r="G341" t="str">
            <v>SUMP WATER PUMPS</v>
          </cell>
          <cell r="H341">
            <v>2</v>
          </cell>
          <cell r="I341" t="str">
            <v>EA</v>
          </cell>
          <cell r="J341">
            <v>20</v>
          </cell>
          <cell r="K341">
            <v>0</v>
          </cell>
          <cell r="L341">
            <v>40</v>
          </cell>
          <cell r="M341">
            <v>0</v>
          </cell>
          <cell r="N341">
            <v>1400</v>
          </cell>
        </row>
        <row r="342">
          <cell r="A342" t="str">
            <v>72.0401</v>
          </cell>
          <cell r="B342" t="str">
            <v>72.0401.0-352</v>
          </cell>
          <cell r="C342" t="str">
            <v>312C</v>
          </cell>
          <cell r="D342" t="str">
            <v>MECHANICAL CONSTRUCTION</v>
          </cell>
          <cell r="F342" t="str">
            <v>LIME STORAGE SILO-</v>
          </cell>
          <cell r="G342" t="str">
            <v>SUPPORT STEEL</v>
          </cell>
          <cell r="H342">
            <v>1</v>
          </cell>
          <cell r="I342" t="str">
            <v>LT</v>
          </cell>
          <cell r="J342">
            <v>2260</v>
          </cell>
          <cell r="K342">
            <v>0</v>
          </cell>
          <cell r="L342">
            <v>2260</v>
          </cell>
          <cell r="M342">
            <v>0</v>
          </cell>
          <cell r="N342">
            <v>76300</v>
          </cell>
        </row>
        <row r="343">
          <cell r="A343" t="str">
            <v>72.0401</v>
          </cell>
          <cell r="B343" t="str">
            <v>72.0401.0-348</v>
          </cell>
          <cell r="C343" t="str">
            <v>312C</v>
          </cell>
          <cell r="D343" t="str">
            <v>MECHANICAL CONSTRUCTION</v>
          </cell>
          <cell r="F343" t="str">
            <v>DUST COLLECTION</v>
          </cell>
          <cell r="G343" t="str">
            <v>SYSTEM-EQUIPMENT</v>
          </cell>
          <cell r="H343">
            <v>5</v>
          </cell>
          <cell r="I343" t="str">
            <v>LT</v>
          </cell>
          <cell r="J343">
            <v>252</v>
          </cell>
          <cell r="K343">
            <v>0</v>
          </cell>
          <cell r="L343">
            <v>1260</v>
          </cell>
          <cell r="M343">
            <v>0</v>
          </cell>
          <cell r="N343">
            <v>44200</v>
          </cell>
        </row>
        <row r="344">
          <cell r="A344" t="str">
            <v>72.0401</v>
          </cell>
          <cell r="B344" t="str">
            <v>72.0401.0-027</v>
          </cell>
          <cell r="C344" t="str">
            <v>312C</v>
          </cell>
          <cell r="D344" t="str">
            <v>MECHANICAL CONSTRUCTION</v>
          </cell>
          <cell r="F344" t="str">
            <v>ASD-PULVERIZER REJ</v>
          </cell>
          <cell r="G344" t="str">
            <v>TANKS (5) &amp; PUMPS</v>
          </cell>
          <cell r="H344">
            <v>1</v>
          </cell>
          <cell r="I344" t="str">
            <v>LT</v>
          </cell>
          <cell r="J344">
            <v>240</v>
          </cell>
          <cell r="K344">
            <v>0</v>
          </cell>
          <cell r="L344">
            <v>240</v>
          </cell>
          <cell r="M344">
            <v>0</v>
          </cell>
          <cell r="N344">
            <v>8300</v>
          </cell>
        </row>
        <row r="345">
          <cell r="A345" t="str">
            <v>72.0401</v>
          </cell>
          <cell r="B345" t="str">
            <v>72.0401.0-033</v>
          </cell>
          <cell r="C345" t="str">
            <v>312C</v>
          </cell>
          <cell r="D345" t="str">
            <v>MECHANICAL CONSTRUCTION</v>
          </cell>
          <cell r="E345" t="str">
            <v>BUILDG SUMP PUMPS</v>
          </cell>
          <cell r="F345" t="str">
            <v>ASE-SCRUBBER SOLIDS</v>
          </cell>
          <cell r="G345" t="str">
            <v>THICKENER PUMP</v>
          </cell>
          <cell r="H345">
            <v>2</v>
          </cell>
          <cell r="I345" t="str">
            <v>EA</v>
          </cell>
          <cell r="J345">
            <v>30</v>
          </cell>
          <cell r="K345">
            <v>0</v>
          </cell>
          <cell r="L345">
            <v>60</v>
          </cell>
          <cell r="M345">
            <v>0</v>
          </cell>
          <cell r="N345">
            <v>2100</v>
          </cell>
        </row>
        <row r="346">
          <cell r="A346" t="str">
            <v>72.0401</v>
          </cell>
          <cell r="B346" t="str">
            <v>72.0401.0-284</v>
          </cell>
          <cell r="C346" t="str">
            <v>314C</v>
          </cell>
          <cell r="D346" t="str">
            <v>MECHANICAL CONSTRUCTION</v>
          </cell>
          <cell r="F346" t="str">
            <v>TGD-TURBINE LUBE OIL</v>
          </cell>
          <cell r="G346" t="str">
            <v>TRANSFER PUMP</v>
          </cell>
          <cell r="H346">
            <v>1</v>
          </cell>
          <cell r="I346" t="str">
            <v>EA</v>
          </cell>
          <cell r="J346">
            <v>30</v>
          </cell>
          <cell r="K346">
            <v>0</v>
          </cell>
          <cell r="L346">
            <v>30</v>
          </cell>
          <cell r="M346">
            <v>0</v>
          </cell>
          <cell r="N346">
            <v>1000</v>
          </cell>
        </row>
        <row r="347">
          <cell r="A347" t="str">
            <v>72.0401</v>
          </cell>
          <cell r="B347" t="str">
            <v>72.0401.0-003</v>
          </cell>
          <cell r="C347" t="str">
            <v>312C</v>
          </cell>
          <cell r="D347" t="str">
            <v>MECHANICAL CONSTRUCTION</v>
          </cell>
          <cell r="F347" t="str">
            <v>ASA-BOTTOM ASH</v>
          </cell>
          <cell r="G347" t="str">
            <v>TRANSFER TANK</v>
          </cell>
          <cell r="H347">
            <v>1</v>
          </cell>
          <cell r="I347" t="str">
            <v>LT</v>
          </cell>
          <cell r="J347">
            <v>300</v>
          </cell>
          <cell r="K347">
            <v>0</v>
          </cell>
          <cell r="L347">
            <v>300</v>
          </cell>
          <cell r="M347">
            <v>0</v>
          </cell>
          <cell r="N347">
            <v>10000</v>
          </cell>
        </row>
        <row r="348">
          <cell r="A348" t="str">
            <v>72.0401</v>
          </cell>
          <cell r="B348" t="str">
            <v>72.0401.0-306</v>
          </cell>
          <cell r="C348" t="str">
            <v>311B</v>
          </cell>
          <cell r="D348" t="str">
            <v>MECHANICAL CONSTRUCTION</v>
          </cell>
          <cell r="F348" t="str">
            <v>WSC-SERVICE WATER</v>
          </cell>
          <cell r="G348" t="str">
            <v>TRNSFER PUMPS</v>
          </cell>
          <cell r="H348">
            <v>2</v>
          </cell>
          <cell r="I348" t="str">
            <v>EA</v>
          </cell>
          <cell r="J348">
            <v>50</v>
          </cell>
          <cell r="K348">
            <v>0</v>
          </cell>
          <cell r="L348">
            <v>100</v>
          </cell>
          <cell r="M348">
            <v>0</v>
          </cell>
          <cell r="N348">
            <v>3400</v>
          </cell>
        </row>
        <row r="349">
          <cell r="A349" t="str">
            <v>72.0401</v>
          </cell>
          <cell r="B349" t="str">
            <v>72.0401.0-009</v>
          </cell>
          <cell r="C349" t="str">
            <v>312C</v>
          </cell>
          <cell r="D349" t="str">
            <v>MECHANICAL CONSTRUCTION</v>
          </cell>
          <cell r="F349" t="str">
            <v>ASA-BOTTOM ASH</v>
          </cell>
          <cell r="G349" t="str">
            <v>UCC PIPING</v>
          </cell>
          <cell r="H349">
            <v>1182</v>
          </cell>
          <cell r="I349" t="str">
            <v>LF</v>
          </cell>
          <cell r="J349">
            <v>1.1505922165820643</v>
          </cell>
          <cell r="K349">
            <v>5.0761421319796955</v>
          </cell>
          <cell r="L349">
            <v>1360</v>
          </cell>
          <cell r="M349">
            <v>6000</v>
          </cell>
          <cell r="N349">
            <v>44200</v>
          </cell>
        </row>
        <row r="350">
          <cell r="A350" t="str">
            <v>72.0401</v>
          </cell>
          <cell r="B350" t="str">
            <v>72.0401.0-020</v>
          </cell>
          <cell r="C350" t="str">
            <v>312C</v>
          </cell>
          <cell r="D350" t="str">
            <v>MECHANICAL CONSTRUCTION</v>
          </cell>
          <cell r="F350" t="str">
            <v>ASB-FLY ASH</v>
          </cell>
          <cell r="G350" t="str">
            <v>UCC PIPING</v>
          </cell>
          <cell r="H350">
            <v>1979</v>
          </cell>
          <cell r="I350" t="str">
            <v>LF</v>
          </cell>
          <cell r="J350">
            <v>1.2885295603840323</v>
          </cell>
          <cell r="K350">
            <v>3.6887316826680143</v>
          </cell>
          <cell r="L350">
            <v>2550</v>
          </cell>
          <cell r="M350">
            <v>7300</v>
          </cell>
          <cell r="N350">
            <v>67000</v>
          </cell>
        </row>
        <row r="351">
          <cell r="A351" t="str">
            <v>72.0401</v>
          </cell>
          <cell r="B351" t="str">
            <v>72.0401.0-025</v>
          </cell>
          <cell r="C351" t="str">
            <v>312C</v>
          </cell>
          <cell r="D351" t="str">
            <v>MECHANICAL CONSTRUCTION</v>
          </cell>
          <cell r="F351" t="str">
            <v>ASC-ECONOMIZER ASH</v>
          </cell>
          <cell r="G351" t="str">
            <v>UCC PIPING</v>
          </cell>
          <cell r="H351">
            <v>1</v>
          </cell>
          <cell r="I351" t="str">
            <v>LT</v>
          </cell>
          <cell r="J351">
            <v>0</v>
          </cell>
          <cell r="K351">
            <v>1700</v>
          </cell>
          <cell r="L351">
            <v>0</v>
          </cell>
          <cell r="M351">
            <v>1700</v>
          </cell>
          <cell r="N351">
            <v>15600</v>
          </cell>
        </row>
        <row r="352">
          <cell r="A352" t="str">
            <v>72.0401</v>
          </cell>
          <cell r="B352" t="str">
            <v>72.0401.0-028</v>
          </cell>
          <cell r="C352" t="str">
            <v>312C</v>
          </cell>
          <cell r="D352" t="str">
            <v>MECHANICAL CONSTRUCTION</v>
          </cell>
          <cell r="F352" t="str">
            <v>ASD-PULVERIZER REJ</v>
          </cell>
          <cell r="G352" t="str">
            <v>UCC PIPING</v>
          </cell>
          <cell r="H352">
            <v>611</v>
          </cell>
          <cell r="I352" t="str">
            <v>LF</v>
          </cell>
          <cell r="J352">
            <v>0.70376432078559736</v>
          </cell>
          <cell r="K352">
            <v>5.0736497545008179</v>
          </cell>
          <cell r="L352">
            <v>430</v>
          </cell>
          <cell r="M352">
            <v>3100</v>
          </cell>
          <cell r="N352">
            <v>14000</v>
          </cell>
        </row>
        <row r="353">
          <cell r="A353" t="str">
            <v>72.0401</v>
          </cell>
          <cell r="B353" t="str">
            <v>72.0401.0-008</v>
          </cell>
          <cell r="C353" t="str">
            <v>312C</v>
          </cell>
          <cell r="D353" t="str">
            <v>MECHANICAL CONSTRUCTION</v>
          </cell>
          <cell r="F353" t="str">
            <v>ASA-BOTTOM ASH</v>
          </cell>
          <cell r="G353" t="str">
            <v>UCC PUMPS &amp; CRUSHERS</v>
          </cell>
          <cell r="H353">
            <v>1</v>
          </cell>
          <cell r="I353" t="str">
            <v>LT</v>
          </cell>
          <cell r="J353">
            <v>1700</v>
          </cell>
          <cell r="K353">
            <v>0</v>
          </cell>
          <cell r="L353">
            <v>1700</v>
          </cell>
          <cell r="M353">
            <v>0</v>
          </cell>
          <cell r="N353">
            <v>58400</v>
          </cell>
        </row>
        <row r="354">
          <cell r="A354" t="str">
            <v>72.0401</v>
          </cell>
          <cell r="B354" t="str">
            <v>72.0401.0-178</v>
          </cell>
          <cell r="C354" t="str">
            <v>312B</v>
          </cell>
          <cell r="D354" t="str">
            <v>MECHANICAL CONSTRUCTION</v>
          </cell>
          <cell r="F354" t="str">
            <v>FOA-FO REC &amp; STORAGE</v>
          </cell>
          <cell r="G354" t="str">
            <v>UNLOADING PUMPS</v>
          </cell>
          <cell r="H354">
            <v>2</v>
          </cell>
          <cell r="I354" t="str">
            <v>EA</v>
          </cell>
          <cell r="J354">
            <v>30</v>
          </cell>
          <cell r="K354">
            <v>0</v>
          </cell>
          <cell r="L354">
            <v>60</v>
          </cell>
          <cell r="M354">
            <v>0</v>
          </cell>
          <cell r="N354">
            <v>2100</v>
          </cell>
        </row>
        <row r="355">
          <cell r="A355" t="str">
            <v>72.0401</v>
          </cell>
          <cell r="B355" t="str">
            <v>72.0401.0-060</v>
          </cell>
          <cell r="C355" t="str">
            <v>311B</v>
          </cell>
          <cell r="D355" t="str">
            <v>MECHANICAL CONSTRUCTION</v>
          </cell>
          <cell r="F355" t="str">
            <v>BSK-ROOF DRAINS</v>
          </cell>
          <cell r="G355" t="str">
            <v>WATER MANAGEMENT BDG</v>
          </cell>
          <cell r="H355">
            <v>110</v>
          </cell>
          <cell r="I355" t="str">
            <v>LF</v>
          </cell>
          <cell r="J355">
            <v>1.1818181818181819</v>
          </cell>
          <cell r="K355">
            <v>9.0909090909090917</v>
          </cell>
          <cell r="L355">
            <v>130</v>
          </cell>
          <cell r="M355">
            <v>1000</v>
          </cell>
          <cell r="N355">
            <v>4200</v>
          </cell>
        </row>
        <row r="356">
          <cell r="A356" t="str">
            <v>72.0401</v>
          </cell>
          <cell r="B356" t="str">
            <v>72.0401.0-200</v>
          </cell>
          <cell r="C356" t="str">
            <v>312C</v>
          </cell>
          <cell r="D356" t="str">
            <v>MECHANICAL CONSTRUCTION</v>
          </cell>
          <cell r="E356" t="str">
            <v>SYSTEM EQUIPMENT</v>
          </cell>
          <cell r="F356" t="str">
            <v>SAC-ST CYC SAMPLING</v>
          </cell>
          <cell r="G356" t="str">
            <v>WATER QUALITY CONTRL</v>
          </cell>
          <cell r="H356">
            <v>1</v>
          </cell>
          <cell r="I356" t="str">
            <v>LT</v>
          </cell>
          <cell r="J356">
            <v>360</v>
          </cell>
          <cell r="K356">
            <v>0</v>
          </cell>
          <cell r="L356">
            <v>360</v>
          </cell>
          <cell r="M356">
            <v>0</v>
          </cell>
          <cell r="N356">
            <v>11900</v>
          </cell>
        </row>
        <row r="357">
          <cell r="A357" t="str">
            <v>72.0401</v>
          </cell>
          <cell r="B357" t="str">
            <v>72.0401.0-179</v>
          </cell>
          <cell r="C357" t="str">
            <v>312B</v>
          </cell>
          <cell r="D357" t="str">
            <v>MECHANICAL CONSTRUCTION</v>
          </cell>
          <cell r="F357" t="str">
            <v>FOA-FO REC &amp; STORAGE</v>
          </cell>
          <cell r="G357" t="str">
            <v>YARD FUEL PUMPS</v>
          </cell>
          <cell r="H357">
            <v>2</v>
          </cell>
          <cell r="I357" t="str">
            <v>EA</v>
          </cell>
          <cell r="J357">
            <v>15</v>
          </cell>
          <cell r="K357">
            <v>8850</v>
          </cell>
          <cell r="L357">
            <v>30</v>
          </cell>
          <cell r="M357">
            <v>17700</v>
          </cell>
          <cell r="N357">
            <v>1000</v>
          </cell>
        </row>
        <row r="358">
          <cell r="A358" t="str">
            <v>72.0401</v>
          </cell>
          <cell r="B358" t="str">
            <v>72.0401.0-058</v>
          </cell>
          <cell r="C358" t="str">
            <v>311B</v>
          </cell>
          <cell r="D358" t="str">
            <v>MECHANICAL CONSTRUCTION</v>
          </cell>
          <cell r="F358" t="str">
            <v>BSF-ROOF DRAINS</v>
          </cell>
          <cell r="G358" t="str">
            <v>YARD SERVICES BLDG</v>
          </cell>
          <cell r="H358">
            <v>213</v>
          </cell>
          <cell r="I358" t="str">
            <v>LF</v>
          </cell>
          <cell r="J358">
            <v>0.9859154929577465</v>
          </cell>
          <cell r="K358">
            <v>9.3896713615023479</v>
          </cell>
          <cell r="L358">
            <v>210</v>
          </cell>
          <cell r="M358">
            <v>2000</v>
          </cell>
          <cell r="N358">
            <v>6800</v>
          </cell>
        </row>
        <row r="359">
          <cell r="A359" t="str">
            <v>72.0401</v>
          </cell>
          <cell r="B359" t="str">
            <v>72.0401.0-363</v>
          </cell>
          <cell r="C359" t="str">
            <v>312</v>
          </cell>
          <cell r="D359" t="str">
            <v>MECHANICAL CONSTRUCTION</v>
          </cell>
          <cell r="F359" t="str">
            <v>DEMOBILIZATION</v>
          </cell>
          <cell r="H359">
            <v>1</v>
          </cell>
          <cell r="I359" t="str">
            <v>LT</v>
          </cell>
          <cell r="J359">
            <v>500</v>
          </cell>
          <cell r="K359">
            <v>0</v>
          </cell>
          <cell r="L359">
            <v>500</v>
          </cell>
          <cell r="M359">
            <v>0</v>
          </cell>
          <cell r="N359">
            <v>31500</v>
          </cell>
        </row>
        <row r="360">
          <cell r="A360" t="str">
            <v>72.0401</v>
          </cell>
          <cell r="B360" t="str">
            <v>72.0401.0-342</v>
          </cell>
          <cell r="C360" t="str">
            <v>312B</v>
          </cell>
          <cell r="D360" t="str">
            <v>MECHANICAL CONSTRUCTION</v>
          </cell>
          <cell r="F360" t="str">
            <v>DUCT-GUNITE</v>
          </cell>
          <cell r="H360">
            <v>1</v>
          </cell>
          <cell r="I360" t="str">
            <v>LT</v>
          </cell>
          <cell r="J360">
            <v>12050</v>
          </cell>
          <cell r="K360">
            <v>780000</v>
          </cell>
          <cell r="L360">
            <v>12050</v>
          </cell>
          <cell r="M360">
            <v>780000</v>
          </cell>
          <cell r="N360">
            <v>399600</v>
          </cell>
        </row>
        <row r="361">
          <cell r="A361" t="str">
            <v>72.0401</v>
          </cell>
          <cell r="B361" t="str">
            <v>72.0401.0-343</v>
          </cell>
          <cell r="C361" t="str">
            <v>312C</v>
          </cell>
          <cell r="D361" t="str">
            <v>MECHANICAL CONSTRUCTION</v>
          </cell>
          <cell r="F361" t="str">
            <v>DUCT-LEAK TESTING</v>
          </cell>
          <cell r="H361">
            <v>1</v>
          </cell>
          <cell r="I361" t="str">
            <v>LT</v>
          </cell>
          <cell r="J361">
            <v>130</v>
          </cell>
          <cell r="K361">
            <v>0</v>
          </cell>
          <cell r="L361">
            <v>130</v>
          </cell>
          <cell r="M361">
            <v>0</v>
          </cell>
          <cell r="N361">
            <v>4900</v>
          </cell>
        </row>
        <row r="362">
          <cell r="A362" t="str">
            <v>72.0401</v>
          </cell>
          <cell r="B362" t="str">
            <v>72.0401.0-341</v>
          </cell>
          <cell r="C362" t="str">
            <v>312C</v>
          </cell>
          <cell r="D362" t="str">
            <v>MECHANICAL CONSTRUCTION</v>
          </cell>
          <cell r="F362" t="str">
            <v>DUCT-SCRUBBER BYPASS</v>
          </cell>
          <cell r="H362">
            <v>1</v>
          </cell>
          <cell r="I362" t="str">
            <v>LT</v>
          </cell>
          <cell r="J362">
            <v>1960</v>
          </cell>
          <cell r="K362">
            <v>0</v>
          </cell>
          <cell r="L362">
            <v>1960</v>
          </cell>
          <cell r="M362">
            <v>0</v>
          </cell>
          <cell r="N362">
            <v>70300</v>
          </cell>
        </row>
        <row r="363">
          <cell r="A363" t="str">
            <v>72.0401</v>
          </cell>
          <cell r="B363" t="str">
            <v>72.0401.0-362</v>
          </cell>
          <cell r="C363" t="str">
            <v>312C</v>
          </cell>
          <cell r="D363" t="str">
            <v>MECHANICAL CONSTRUCTION</v>
          </cell>
          <cell r="F363" t="str">
            <v>GAS MONITORING</v>
          </cell>
          <cell r="H363">
            <v>1</v>
          </cell>
          <cell r="I363" t="str">
            <v>LT</v>
          </cell>
          <cell r="J363">
            <v>30</v>
          </cell>
          <cell r="K363">
            <v>400</v>
          </cell>
          <cell r="L363">
            <v>30</v>
          </cell>
          <cell r="M363">
            <v>400</v>
          </cell>
          <cell r="N363">
            <v>1000</v>
          </cell>
        </row>
        <row r="364">
          <cell r="A364" t="str">
            <v>72.0401</v>
          </cell>
          <cell r="B364" t="str">
            <v>72.0401.0-361</v>
          </cell>
          <cell r="C364" t="str">
            <v>312C</v>
          </cell>
          <cell r="D364" t="str">
            <v>MECHANICAL CONSTRUCTION</v>
          </cell>
          <cell r="F364" t="str">
            <v>INSTRUMENT RACKS</v>
          </cell>
          <cell r="H364">
            <v>44</v>
          </cell>
          <cell r="I364" t="str">
            <v>EA</v>
          </cell>
          <cell r="J364">
            <v>9.7727272727272734</v>
          </cell>
          <cell r="K364">
            <v>36.363636363636367</v>
          </cell>
          <cell r="L364">
            <v>430</v>
          </cell>
          <cell r="M364">
            <v>1600</v>
          </cell>
          <cell r="N364">
            <v>11100</v>
          </cell>
        </row>
        <row r="365">
          <cell r="A365" t="str">
            <v>72.0401</v>
          </cell>
          <cell r="B365" t="str">
            <v>72.0401.0-353</v>
          </cell>
          <cell r="C365" t="str">
            <v>312C</v>
          </cell>
          <cell r="D365" t="str">
            <v>MECHANICAL CONSTRUCTION</v>
          </cell>
          <cell r="F365" t="str">
            <v>LIME STORAGE SILO</v>
          </cell>
          <cell r="H365">
            <v>1</v>
          </cell>
          <cell r="I365" t="str">
            <v>LT</v>
          </cell>
          <cell r="J365">
            <v>2520</v>
          </cell>
          <cell r="K365">
            <v>600</v>
          </cell>
          <cell r="L365">
            <v>2520</v>
          </cell>
          <cell r="M365">
            <v>600</v>
          </cell>
          <cell r="N365">
            <v>90100</v>
          </cell>
        </row>
        <row r="366">
          <cell r="A366" t="str">
            <v>72.0401</v>
          </cell>
          <cell r="B366" t="str">
            <v>72.0401.0-001</v>
          </cell>
          <cell r="C366" t="str">
            <v>312</v>
          </cell>
          <cell r="D366" t="str">
            <v>MECHANICAL CONSTRUCTION</v>
          </cell>
          <cell r="F366" t="str">
            <v>MOBILIZATION</v>
          </cell>
          <cell r="H366">
            <v>1</v>
          </cell>
          <cell r="I366" t="str">
            <v>LT</v>
          </cell>
          <cell r="J366">
            <v>500</v>
          </cell>
          <cell r="K366">
            <v>0</v>
          </cell>
          <cell r="L366">
            <v>500</v>
          </cell>
          <cell r="M366">
            <v>0</v>
          </cell>
          <cell r="N366">
            <v>868000</v>
          </cell>
        </row>
        <row r="367">
          <cell r="A367" t="str">
            <v>72.0401</v>
          </cell>
          <cell r="B367" t="str">
            <v>72.0401.0-360</v>
          </cell>
          <cell r="C367" t="str">
            <v>312C</v>
          </cell>
          <cell r="D367" t="str">
            <v>MECHANICAL CONSTRUCTION</v>
          </cell>
          <cell r="F367" t="str">
            <v>PIPELINE ID SIGNS</v>
          </cell>
          <cell r="H367">
            <v>1</v>
          </cell>
          <cell r="I367" t="str">
            <v>LT</v>
          </cell>
          <cell r="J367">
            <v>200</v>
          </cell>
          <cell r="K367">
            <v>3000</v>
          </cell>
          <cell r="L367">
            <v>200</v>
          </cell>
          <cell r="M367">
            <v>3000</v>
          </cell>
          <cell r="N367">
            <v>6500</v>
          </cell>
        </row>
        <row r="368">
          <cell r="A368" t="str">
            <v>72.0401</v>
          </cell>
          <cell r="B368" t="str">
            <v>72.0401.0-359</v>
          </cell>
          <cell r="C368" t="str">
            <v>312C</v>
          </cell>
          <cell r="D368" t="str">
            <v>MECHANICAL CONSTRUCTION</v>
          </cell>
          <cell r="F368" t="str">
            <v>STARTUP</v>
          </cell>
          <cell r="H368">
            <v>1</v>
          </cell>
          <cell r="I368" t="str">
            <v>LT</v>
          </cell>
          <cell r="J368">
            <v>0</v>
          </cell>
          <cell r="K368">
            <v>0</v>
          </cell>
          <cell r="L368">
            <v>0</v>
          </cell>
          <cell r="M368">
            <v>0</v>
          </cell>
          <cell r="N368">
            <v>20000</v>
          </cell>
        </row>
        <row r="369">
          <cell r="A369" t="str">
            <v>72.0401</v>
          </cell>
          <cell r="B369" t="str">
            <v>72.0401.0-358</v>
          </cell>
          <cell r="C369" t="str">
            <v>312C</v>
          </cell>
          <cell r="D369" t="str">
            <v>MECHANICAL CONSTRUCTION</v>
          </cell>
          <cell r="F369" t="str">
            <v>STEAM BLOW</v>
          </cell>
          <cell r="H369">
            <v>1</v>
          </cell>
          <cell r="I369" t="str">
            <v>LT</v>
          </cell>
          <cell r="J369">
            <v>0</v>
          </cell>
          <cell r="K369">
            <v>0</v>
          </cell>
          <cell r="L369">
            <v>0</v>
          </cell>
          <cell r="M369">
            <v>0</v>
          </cell>
          <cell r="N369">
            <v>9500</v>
          </cell>
        </row>
        <row r="370">
          <cell r="L370" t="str">
            <v>-</v>
          </cell>
          <cell r="M370" t="str">
            <v>-</v>
          </cell>
          <cell r="N370" t="str">
            <v>-</v>
          </cell>
        </row>
        <row r="371">
          <cell r="L371">
            <v>326120</v>
          </cell>
          <cell r="M371">
            <v>5378000</v>
          </cell>
          <cell r="N371">
            <v>11798900</v>
          </cell>
        </row>
      </sheetData>
      <sheetData sheetId="27"/>
      <sheetData sheetId="28"/>
      <sheetData sheetId="29"/>
      <sheetData sheetId="30"/>
      <sheetData sheetId="3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mp; Structure"/>
      <sheetName val="Valuation &amp; Returns"/>
      <sheetName val="LBO Model"/>
      <sheetName val="Historicals"/>
      <sheetName val="Comparables"/>
      <sheetName val="Returns Breakdown"/>
      <sheetName val="Operating Assumptions "/>
      <sheetName val="Operating Scenarios"/>
      <sheetName val="__FDSCACHE__"/>
      <sheetName val="EBITDA Bridges "/>
      <sheetName val="Financial Update"/>
      <sheetName val="Acq Multiples"/>
      <sheetName val="Summary Surgical"/>
      <sheetName val="Summary WC"/>
      <sheetName val="Summary Total"/>
      <sheetName val="Blended EBITDA"/>
      <sheetName val="EU Surgical"/>
      <sheetName val="Mkt Share"/>
      <sheetName val="Sum of Parts"/>
      <sheetName val="Summary"/>
      <sheetName val="Cover Page"/>
      <sheetName val="Summary of LBO"/>
      <sheetName val="DCFExitMultiple"/>
      <sheetName val="DCFPerpetuity"/>
      <sheetName val="Debt and Interest"/>
      <sheetName val="Financial Statements"/>
      <sheetName val="Assum"/>
      <sheetName val="AcqBS"/>
      <sheetName val="Project Moon 27-10-2003 v5 - re"/>
      <sheetName val="Mult"/>
      <sheetName val="subsequent interest paid"/>
      <sheetName val="Discount"/>
      <sheetName val="brep2"/>
      <sheetName val="Footnotes"/>
      <sheetName val="shtLookup"/>
    </sheetNames>
    <sheetDataSet>
      <sheetData sheetId="0"/>
      <sheetData sheetId="1"/>
      <sheetData sheetId="2">
        <row r="1">
          <cell r="B1" t="str">
            <v>© 1999-2002 by DealMaven, Inc</v>
          </cell>
        </row>
        <row r="2">
          <cell r="B2" t="str">
            <v>www.dealmaven.com</v>
          </cell>
        </row>
        <row r="3">
          <cell r="B3" t="str">
            <v>This analysis is provided for teaching purposes only and is provided without any warranties whatsoever</v>
          </cell>
        </row>
        <row r="5">
          <cell r="B5" t="str">
            <v>Checks</v>
          </cell>
        </row>
        <row r="6">
          <cell r="B6" t="str">
            <v>Balances?</v>
          </cell>
          <cell r="C6">
            <v>2.6571428571426199</v>
          </cell>
        </row>
        <row r="7">
          <cell r="B7" t="str">
            <v>Bal. Sheet All &gt;0</v>
          </cell>
          <cell r="C7">
            <v>0</v>
          </cell>
        </row>
        <row r="8">
          <cell r="B8" t="str">
            <v>Debt Schedule</v>
          </cell>
          <cell r="C8">
            <v>0.35428571428573702</v>
          </cell>
        </row>
        <row r="9">
          <cell r="B9" t="str">
            <v>Average Interest?</v>
          </cell>
          <cell r="C9">
            <v>0</v>
          </cell>
          <cell r="D9" t="str">
            <v>Warn if off?</v>
          </cell>
          <cell r="E9">
            <v>0</v>
          </cell>
        </row>
        <row r="10">
          <cell r="C10" t="str">
            <v>------</v>
          </cell>
        </row>
        <row r="11">
          <cell r="B11" t="str">
            <v>Overall Check</v>
          </cell>
          <cell r="C11">
            <v>3.01142857142835</v>
          </cell>
        </row>
        <row r="13">
          <cell r="B13" t="str">
            <v>Notes:</v>
          </cell>
        </row>
        <row r="14">
          <cell r="B14" t="str">
            <v>Red cells are meant to draw attention to changes relative to standard DealMaven model; once you have reviewed, make these cells blue or black as appropriate.</v>
          </cell>
        </row>
        <row r="15">
          <cell r="B15" t="str">
            <v>Treats all D&amp;A as deductible for book</v>
          </cell>
        </row>
        <row r="19">
          <cell r="B19" t="str">
            <v>Project Moon</v>
          </cell>
        </row>
        <row r="20">
          <cell r="B20" t="str">
            <v>Apax Partners</v>
          </cell>
        </row>
        <row r="21">
          <cell r="B21" t="str">
            <v>LBO Model</v>
          </cell>
        </row>
        <row r="22">
          <cell r="B22" t="str">
            <v>(In € m)</v>
          </cell>
        </row>
        <row r="25">
          <cell r="B25" t="str">
            <v>INCOME STATEMENT</v>
          </cell>
        </row>
        <row r="27">
          <cell r="E27">
            <v>0</v>
          </cell>
          <cell r="F27">
            <v>1</v>
          </cell>
          <cell r="G27">
            <v>2</v>
          </cell>
          <cell r="H27">
            <v>3</v>
          </cell>
          <cell r="I27">
            <v>4</v>
          </cell>
          <cell r="J27">
            <v>5</v>
          </cell>
        </row>
        <row r="28">
          <cell r="E28">
            <v>2003</v>
          </cell>
          <cell r="F28">
            <v>2004</v>
          </cell>
          <cell r="G28">
            <v>2005</v>
          </cell>
          <cell r="H28">
            <v>2006</v>
          </cell>
          <cell r="I28">
            <v>2007</v>
          </cell>
          <cell r="J28">
            <v>2008</v>
          </cell>
        </row>
        <row r="30">
          <cell r="B30" t="str">
            <v>Net Sales</v>
          </cell>
          <cell r="E30">
            <v>489.633602620087</v>
          </cell>
          <cell r="F30">
            <v>563.22391593886505</v>
          </cell>
          <cell r="G30">
            <v>626.31091445414904</v>
          </cell>
          <cell r="H30">
            <v>693.53157956288203</v>
          </cell>
          <cell r="I30">
            <v>754.57597935201295</v>
          </cell>
          <cell r="J30">
            <v>814.28118929535901</v>
          </cell>
        </row>
        <row r="32">
          <cell r="B32" t="str">
            <v>Cost of Goods Sold</v>
          </cell>
          <cell r="E32">
            <v>283.647483100437</v>
          </cell>
          <cell r="F32">
            <v>325.49342464443203</v>
          </cell>
          <cell r="G32">
            <v>374.13667396023601</v>
          </cell>
          <cell r="H32">
            <v>416.09444417202502</v>
          </cell>
          <cell r="I32">
            <v>456.25776187990198</v>
          </cell>
          <cell r="J32">
            <v>488.98672765335601</v>
          </cell>
        </row>
        <row r="33">
          <cell r="B33" t="str">
            <v>Gross Profit</v>
          </cell>
          <cell r="E33">
            <v>205.986119519651</v>
          </cell>
          <cell r="F33">
            <v>237.730491294432</v>
          </cell>
          <cell r="G33">
            <v>252.174240493913</v>
          </cell>
          <cell r="H33">
            <v>277.43713539085701</v>
          </cell>
          <cell r="I33">
            <v>298.31821747211097</v>
          </cell>
          <cell r="J33">
            <v>325.29446164200402</v>
          </cell>
        </row>
        <row r="35">
          <cell r="B35" t="str">
            <v>Selling Expenses</v>
          </cell>
          <cell r="E35">
            <v>69.272447106986903</v>
          </cell>
          <cell r="F35">
            <v>75.392879252183405</v>
          </cell>
          <cell r="G35">
            <v>78.538129635807906</v>
          </cell>
          <cell r="H35">
            <v>84.404508907810097</v>
          </cell>
          <cell r="I35">
            <v>92.486973233203102</v>
          </cell>
          <cell r="J35">
            <v>100.84282116765699</v>
          </cell>
        </row>
        <row r="36">
          <cell r="B36" t="str">
            <v>Administrative Expenses</v>
          </cell>
          <cell r="E36">
            <v>62.061021912663797</v>
          </cell>
          <cell r="F36">
            <v>63.238018300764203</v>
          </cell>
          <cell r="G36">
            <v>65.5648499628428</v>
          </cell>
          <cell r="H36">
            <v>67.132596496193699</v>
          </cell>
          <cell r="I36">
            <v>72.688159735843897</v>
          </cell>
          <cell r="J36">
            <v>78.143194006885807</v>
          </cell>
        </row>
        <row r="37">
          <cell r="B37" t="str">
            <v>R&amp;D Expenses</v>
          </cell>
          <cell r="E37">
            <v>10.2125069978166</v>
          </cell>
          <cell r="F37">
            <v>12.176848596506501</v>
          </cell>
          <cell r="G37">
            <v>14.555041555327501</v>
          </cell>
          <cell r="H37">
            <v>17.5791386358393</v>
          </cell>
          <cell r="I37">
            <v>19.380856135642599</v>
          </cell>
          <cell r="J37">
            <v>21.318582017152799</v>
          </cell>
        </row>
        <row r="38">
          <cell r="B38" t="str">
            <v>EBITA (pre synergy effect)</v>
          </cell>
          <cell r="E38">
            <v>64.440143502183403</v>
          </cell>
          <cell r="F38">
            <v>86.922745144978094</v>
          </cell>
          <cell r="G38">
            <v>93.516219339934594</v>
          </cell>
          <cell r="H38">
            <v>108.320891351014</v>
          </cell>
          <cell r="I38">
            <v>113.762228367422</v>
          </cell>
          <cell r="J38">
            <v>124.989864450308</v>
          </cell>
        </row>
        <row r="40">
          <cell r="B40" t="str">
            <v>Cost Synergies</v>
          </cell>
          <cell r="E40">
            <v>0</v>
          </cell>
          <cell r="F40">
            <v>0</v>
          </cell>
          <cell r="G40">
            <v>0</v>
          </cell>
          <cell r="H40">
            <v>0</v>
          </cell>
          <cell r="I40">
            <v>0</v>
          </cell>
          <cell r="J40">
            <v>0</v>
          </cell>
        </row>
        <row r="41">
          <cell r="B41" t="str">
            <v>Integration Costs</v>
          </cell>
          <cell r="E41">
            <v>0</v>
          </cell>
          <cell r="F41">
            <v>0</v>
          </cell>
          <cell r="G41">
            <v>0</v>
          </cell>
          <cell r="H41">
            <v>0</v>
          </cell>
          <cell r="I41">
            <v>0</v>
          </cell>
          <cell r="J41">
            <v>0</v>
          </cell>
        </row>
        <row r="42">
          <cell r="B42" t="str">
            <v>EBITA (post synergy effect)</v>
          </cell>
          <cell r="E42">
            <v>64.440143502183403</v>
          </cell>
          <cell r="F42">
            <v>86.922745144978094</v>
          </cell>
          <cell r="G42">
            <v>93.516219339934594</v>
          </cell>
          <cell r="H42">
            <v>108.320891351014</v>
          </cell>
          <cell r="I42">
            <v>113.762228367422</v>
          </cell>
          <cell r="J42">
            <v>124.989864450308</v>
          </cell>
        </row>
        <row r="44">
          <cell r="B44" t="str">
            <v>Depreciation</v>
          </cell>
          <cell r="E44">
            <v>20.1344729985444</v>
          </cell>
          <cell r="F44">
            <v>19.8080104021106</v>
          </cell>
          <cell r="G44">
            <v>20.325800157743799</v>
          </cell>
          <cell r="H44">
            <v>20.253826767994799</v>
          </cell>
          <cell r="I44">
            <v>24.141728868842701</v>
          </cell>
          <cell r="J44">
            <v>25.596613856293501</v>
          </cell>
        </row>
        <row r="45">
          <cell r="B45" t="str">
            <v>EBITDA</v>
          </cell>
          <cell r="E45">
            <v>84.574616500727799</v>
          </cell>
          <cell r="F45">
            <v>106.730755547089</v>
          </cell>
          <cell r="G45">
            <v>113.842019497678</v>
          </cell>
          <cell r="H45">
            <v>128.57471811900899</v>
          </cell>
          <cell r="I45">
            <v>137.90395723626401</v>
          </cell>
          <cell r="J45">
            <v>150.586478306602</v>
          </cell>
        </row>
        <row r="47">
          <cell r="B47" t="str">
            <v>Restructuring Charges</v>
          </cell>
          <cell r="E47">
            <v>0</v>
          </cell>
          <cell r="F47">
            <v>0</v>
          </cell>
          <cell r="G47">
            <v>0</v>
          </cell>
          <cell r="H47">
            <v>0</v>
          </cell>
          <cell r="I47">
            <v>0</v>
          </cell>
          <cell r="J47">
            <v>0</v>
          </cell>
        </row>
        <row r="48">
          <cell r="B48" t="str">
            <v>Other Items Affecting Comparability (Corporate only)</v>
          </cell>
          <cell r="E48">
            <v>0</v>
          </cell>
          <cell r="F48">
            <v>0</v>
          </cell>
          <cell r="G48">
            <v>0</v>
          </cell>
          <cell r="H48">
            <v>0</v>
          </cell>
          <cell r="I48">
            <v>0</v>
          </cell>
          <cell r="J48">
            <v>0</v>
          </cell>
        </row>
        <row r="50">
          <cell r="B50" t="str">
            <v>Amortisation of Goodwill (existing)</v>
          </cell>
          <cell r="E50">
            <v>9.2903930131004397</v>
          </cell>
          <cell r="F50">
            <v>9.2903930131004397</v>
          </cell>
          <cell r="G50">
            <v>9.2903930131004397</v>
          </cell>
          <cell r="H50">
            <v>9.2903930131004397</v>
          </cell>
          <cell r="I50">
            <v>9.2903930131004397</v>
          </cell>
          <cell r="J50">
            <v>9.2903930131004397</v>
          </cell>
        </row>
        <row r="51">
          <cell r="B51" t="str">
            <v>Amortisation of Goodwill (new)</v>
          </cell>
          <cell r="D51">
            <v>20</v>
          </cell>
          <cell r="E51">
            <v>25.2422777407163</v>
          </cell>
          <cell r="F51">
            <v>25.2422777407163</v>
          </cell>
          <cell r="G51">
            <v>25.2422777407163</v>
          </cell>
          <cell r="H51">
            <v>25.2422777407163</v>
          </cell>
          <cell r="I51">
            <v>25.2422777407163</v>
          </cell>
          <cell r="J51">
            <v>25.2422777407163</v>
          </cell>
          <cell r="L51" t="str">
            <v>what about amortisation of financing fees? Tax shield? Transactions costs partly assignable to financing fees?</v>
          </cell>
        </row>
        <row r="52">
          <cell r="B52" t="str">
            <v>New Amortization of Spec. Ident. Intang.</v>
          </cell>
          <cell r="D52">
            <v>20</v>
          </cell>
          <cell r="E52">
            <v>0</v>
          </cell>
          <cell r="F52">
            <v>0</v>
          </cell>
          <cell r="G52">
            <v>0</v>
          </cell>
          <cell r="H52">
            <v>0</v>
          </cell>
          <cell r="I52">
            <v>0</v>
          </cell>
          <cell r="J52">
            <v>0</v>
          </cell>
        </row>
        <row r="53">
          <cell r="B53" t="str">
            <v>Depreciation of PP&amp;E Stepup</v>
          </cell>
          <cell r="D53">
            <v>10</v>
          </cell>
          <cell r="E53">
            <v>0</v>
          </cell>
          <cell r="F53">
            <v>0</v>
          </cell>
          <cell r="G53">
            <v>0</v>
          </cell>
          <cell r="H53">
            <v>0</v>
          </cell>
          <cell r="I53">
            <v>0</v>
          </cell>
          <cell r="J53">
            <v>0</v>
          </cell>
        </row>
        <row r="54">
          <cell r="B54" t="str">
            <v>EBIT</v>
          </cell>
          <cell r="E54">
            <v>29.907472748366601</v>
          </cell>
          <cell r="F54">
            <v>52.390074391161299</v>
          </cell>
          <cell r="G54">
            <v>58.983548586117799</v>
          </cell>
          <cell r="H54">
            <v>73.788220597197594</v>
          </cell>
          <cell r="I54">
            <v>79.229557613604896</v>
          </cell>
          <cell r="J54">
            <v>90.457193696491501</v>
          </cell>
        </row>
        <row r="56">
          <cell r="B56" t="str">
            <v>Interest Expense</v>
          </cell>
          <cell r="D56" t="str">
            <v>Rate</v>
          </cell>
        </row>
        <row r="57">
          <cell r="B57" t="str">
            <v>Average Interest?</v>
          </cell>
          <cell r="D57">
            <v>1</v>
          </cell>
        </row>
        <row r="58">
          <cell r="B58" t="str">
            <v>Working Capital Revolver</v>
          </cell>
          <cell r="C58" t="str">
            <v>Cash</v>
          </cell>
          <cell r="D58">
            <v>5.5599999999999997E-2</v>
          </cell>
          <cell r="E58">
            <v>0</v>
          </cell>
          <cell r="F58">
            <v>0</v>
          </cell>
          <cell r="G58">
            <v>0</v>
          </cell>
          <cell r="H58">
            <v>0</v>
          </cell>
          <cell r="I58">
            <v>0</v>
          </cell>
          <cell r="J58">
            <v>0</v>
          </cell>
        </row>
        <row r="59">
          <cell r="B59" t="str">
            <v>Term Loan A</v>
          </cell>
          <cell r="C59" t="str">
            <v>Cash</v>
          </cell>
          <cell r="D59">
            <v>5.8099999999999999E-2</v>
          </cell>
          <cell r="E59">
            <v>9.8003079999999994</v>
          </cell>
          <cell r="F59">
            <v>9.8003079999999994</v>
          </cell>
          <cell r="G59">
            <v>7.0103460000000002</v>
          </cell>
          <cell r="H59">
            <v>3.6074290000000002</v>
          </cell>
          <cell r="I59">
            <v>0.87731000000000003</v>
          </cell>
          <cell r="J59">
            <v>0</v>
          </cell>
        </row>
        <row r="60">
          <cell r="B60" t="str">
            <v>Term Loan B</v>
          </cell>
          <cell r="C60" t="str">
            <v>Cash</v>
          </cell>
          <cell r="D60">
            <v>6.5600000000000006E-2</v>
          </cell>
          <cell r="E60">
            <v>11.808</v>
          </cell>
          <cell r="F60">
            <v>11.808</v>
          </cell>
          <cell r="G60">
            <v>11.808</v>
          </cell>
          <cell r="H60">
            <v>11.808</v>
          </cell>
          <cell r="I60">
            <v>11.808</v>
          </cell>
          <cell r="J60">
            <v>11.808</v>
          </cell>
        </row>
        <row r="61">
          <cell r="B61" t="str">
            <v>High Yield</v>
          </cell>
          <cell r="C61" t="str">
            <v>Cash</v>
          </cell>
          <cell r="D61">
            <v>0.11559999999999999</v>
          </cell>
          <cell r="E61">
            <v>0</v>
          </cell>
          <cell r="F61">
            <v>0</v>
          </cell>
          <cell r="G61">
            <v>0</v>
          </cell>
          <cell r="H61">
            <v>0</v>
          </cell>
          <cell r="I61">
            <v>0</v>
          </cell>
          <cell r="J61">
            <v>0</v>
          </cell>
        </row>
        <row r="62">
          <cell r="B62" t="str">
            <v>Mezzanine</v>
          </cell>
          <cell r="C62" t="str">
            <v>Cash</v>
          </cell>
          <cell r="D62">
            <v>7.5600000000000001E-2</v>
          </cell>
          <cell r="E62">
            <v>10.795680000000001</v>
          </cell>
          <cell r="F62">
            <v>10.795680000000001</v>
          </cell>
          <cell r="G62">
            <v>11.227356</v>
          </cell>
          <cell r="H62">
            <v>11.67642</v>
          </cell>
          <cell r="I62">
            <v>12.143628</v>
          </cell>
          <cell r="J62">
            <v>12.629735999999999</v>
          </cell>
        </row>
        <row r="63">
          <cell r="B63" t="str">
            <v>Mezzanine</v>
          </cell>
          <cell r="C63" t="str">
            <v>Roll-up</v>
          </cell>
          <cell r="D63">
            <v>0.04</v>
          </cell>
          <cell r="E63">
            <v>5.6</v>
          </cell>
          <cell r="F63">
            <v>5.6</v>
          </cell>
          <cell r="G63">
            <v>5.8239999999999998</v>
          </cell>
          <cell r="H63">
            <v>6.0569600000000001</v>
          </cell>
          <cell r="I63">
            <v>6.2992384000000001</v>
          </cell>
          <cell r="J63">
            <v>6.551207936</v>
          </cell>
        </row>
        <row r="64">
          <cell r="B64" t="str">
            <v>Preferred Equity (PIK Debt)</v>
          </cell>
          <cell r="C64" t="str">
            <v>Roll-up</v>
          </cell>
          <cell r="D64">
            <v>0.08</v>
          </cell>
          <cell r="E64">
            <v>14.4</v>
          </cell>
          <cell r="F64">
            <v>14.4</v>
          </cell>
          <cell r="G64">
            <v>15.552</v>
          </cell>
          <cell r="H64">
            <v>16.79616</v>
          </cell>
          <cell r="I64">
            <v>18.1398528</v>
          </cell>
          <cell r="J64">
            <v>19.591041023999999</v>
          </cell>
        </row>
        <row r="65">
          <cell r="B65" t="str">
            <v>Total Interest Expense</v>
          </cell>
          <cell r="E65">
            <v>52.403987999999998</v>
          </cell>
          <cell r="F65">
            <v>52.403987999999998</v>
          </cell>
          <cell r="G65">
            <v>51.421702000000003</v>
          </cell>
          <cell r="H65">
            <v>49.944969</v>
          </cell>
          <cell r="I65">
            <v>49.268029200000001</v>
          </cell>
          <cell r="J65">
            <v>50.579984959999997</v>
          </cell>
        </row>
        <row r="67">
          <cell r="B67" t="str">
            <v>PBT</v>
          </cell>
          <cell r="E67">
            <v>-22.496515251633401</v>
          </cell>
          <cell r="F67">
            <v>-1.3913608838699101E-2</v>
          </cell>
          <cell r="G67">
            <v>7.5618465861177899</v>
          </cell>
          <cell r="H67">
            <v>23.8432515971976</v>
          </cell>
          <cell r="I67">
            <v>29.961528413604899</v>
          </cell>
          <cell r="J67">
            <v>39.877208736491497</v>
          </cell>
        </row>
        <row r="69">
          <cell r="B69" t="str">
            <v>Interest Income</v>
          </cell>
          <cell r="D69">
            <v>0.02</v>
          </cell>
          <cell r="E69">
            <v>0</v>
          </cell>
          <cell r="F69">
            <v>0</v>
          </cell>
          <cell r="G69">
            <v>0</v>
          </cell>
          <cell r="H69">
            <v>0</v>
          </cell>
          <cell r="I69">
            <v>0</v>
          </cell>
          <cell r="J69">
            <v>-0.60569834884359197</v>
          </cell>
        </row>
        <row r="70">
          <cell r="B70" t="str">
            <v>Transaction Costs Amortization</v>
          </cell>
          <cell r="D70">
            <v>7</v>
          </cell>
          <cell r="E70">
            <v>4.8571428571428603</v>
          </cell>
          <cell r="F70">
            <v>4.8571428571428603</v>
          </cell>
          <cell r="G70">
            <v>4.8571428571428603</v>
          </cell>
          <cell r="H70">
            <v>4.8571428571428603</v>
          </cell>
          <cell r="I70">
            <v>4.8571428571428603</v>
          </cell>
          <cell r="J70">
            <v>4.8571428571428603</v>
          </cell>
        </row>
        <row r="71">
          <cell r="B71" t="str">
            <v>Pretax Income</v>
          </cell>
          <cell r="E71">
            <v>-27.353658108776202</v>
          </cell>
          <cell r="F71">
            <v>-4.8710564659815603</v>
          </cell>
          <cell r="G71">
            <v>2.7047037289749301</v>
          </cell>
          <cell r="H71">
            <v>18.9861087400547</v>
          </cell>
          <cell r="I71">
            <v>25.104385556461999</v>
          </cell>
          <cell r="J71">
            <v>35.625764228192203</v>
          </cell>
        </row>
        <row r="73">
          <cell r="B73" t="str">
            <v>Add back: Amortisation of Goodwill (existing &amp; new)</v>
          </cell>
          <cell r="E73">
            <v>34.532670753816802</v>
          </cell>
          <cell r="F73">
            <v>34.532670753816802</v>
          </cell>
          <cell r="G73">
            <v>34.532670753816802</v>
          </cell>
          <cell r="H73">
            <v>34.532670753816802</v>
          </cell>
          <cell r="I73">
            <v>34.532670753816802</v>
          </cell>
          <cell r="J73">
            <v>34.532670753816802</v>
          </cell>
        </row>
        <row r="74">
          <cell r="B74" t="str">
            <v>Taxable Income</v>
          </cell>
          <cell r="E74">
            <v>7.1790126450405598</v>
          </cell>
          <cell r="F74">
            <v>29.661614287835199</v>
          </cell>
          <cell r="G74">
            <v>37.237374482791701</v>
          </cell>
          <cell r="H74">
            <v>53.518779493871499</v>
          </cell>
          <cell r="I74">
            <v>59.637056310278801</v>
          </cell>
          <cell r="J74">
            <v>70.158434982008998</v>
          </cell>
        </row>
        <row r="76">
          <cell r="B76" t="str">
            <v>Taxes</v>
          </cell>
          <cell r="D76">
            <v>0.31</v>
          </cell>
          <cell r="E76">
            <v>2.2254939199625698</v>
          </cell>
          <cell r="F76">
            <v>9.1951004292289191</v>
          </cell>
          <cell r="G76">
            <v>11.5435860896654</v>
          </cell>
          <cell r="H76">
            <v>16.590821643100199</v>
          </cell>
          <cell r="I76">
            <v>18.4874874561864</v>
          </cell>
          <cell r="J76">
            <v>21.749114844422799</v>
          </cell>
        </row>
        <row r="77">
          <cell r="B77" t="str">
            <v>Net Income</v>
          </cell>
          <cell r="E77">
            <v>-29.5791520287388</v>
          </cell>
          <cell r="F77">
            <v>-14.066156895210501</v>
          </cell>
          <cell r="G77">
            <v>-8.8388823606904996</v>
          </cell>
          <cell r="H77">
            <v>2.3952870969545499</v>
          </cell>
          <cell r="I77">
            <v>6.6168981002755798</v>
          </cell>
          <cell r="J77">
            <v>13.876649383769401</v>
          </cell>
        </row>
        <row r="80">
          <cell r="B80" t="str">
            <v>BALANCE SHEET</v>
          </cell>
        </row>
        <row r="82">
          <cell r="C82" t="str">
            <v>Opening</v>
          </cell>
          <cell r="D82" t="str">
            <v>Adj.</v>
          </cell>
          <cell r="E82" t="str">
            <v>Closing</v>
          </cell>
          <cell r="F82">
            <v>1</v>
          </cell>
          <cell r="G82">
            <v>2</v>
          </cell>
          <cell r="H82">
            <v>3</v>
          </cell>
          <cell r="I82">
            <v>4</v>
          </cell>
          <cell r="J82">
            <v>5</v>
          </cell>
        </row>
        <row r="83">
          <cell r="C83">
            <v>37986</v>
          </cell>
          <cell r="D83">
            <v>37986</v>
          </cell>
          <cell r="E83">
            <v>37986</v>
          </cell>
          <cell r="F83">
            <v>2004</v>
          </cell>
          <cell r="G83">
            <v>2005</v>
          </cell>
          <cell r="H83">
            <v>2006</v>
          </cell>
          <cell r="I83">
            <v>2007</v>
          </cell>
          <cell r="J83">
            <v>2008</v>
          </cell>
        </row>
        <row r="84">
          <cell r="B84" t="str">
            <v>Assets</v>
          </cell>
        </row>
        <row r="85">
          <cell r="B85" t="str">
            <v>Cash</v>
          </cell>
          <cell r="C85">
            <v>0</v>
          </cell>
          <cell r="D85">
            <v>0</v>
          </cell>
          <cell r="E85">
            <v>0</v>
          </cell>
          <cell r="F85">
            <v>-0.17714285714286901</v>
          </cell>
          <cell r="G85">
            <v>-0.35428571428573702</v>
          </cell>
          <cell r="H85">
            <v>-0.53142857142859201</v>
          </cell>
          <cell r="I85">
            <v>29.576346013608099</v>
          </cell>
          <cell r="J85">
            <v>98.996353031786796</v>
          </cell>
        </row>
        <row r="86">
          <cell r="B86" t="str">
            <v>Net Working Capital</v>
          </cell>
          <cell r="C86">
            <v>112.143652245353</v>
          </cell>
          <cell r="D86">
            <v>0</v>
          </cell>
          <cell r="E86">
            <v>112.143652245353</v>
          </cell>
          <cell r="F86">
            <v>115.760196774981</v>
          </cell>
          <cell r="G86">
            <v>117.32117931616</v>
          </cell>
          <cell r="H86">
            <v>119.689254268898</v>
          </cell>
          <cell r="I86">
            <v>130.23812932830899</v>
          </cell>
          <cell r="J86">
            <v>140.35311608166299</v>
          </cell>
        </row>
        <row r="87">
          <cell r="B87" t="str">
            <v>Other Current Assets</v>
          </cell>
          <cell r="C87">
            <v>0</v>
          </cell>
          <cell r="D87">
            <v>0</v>
          </cell>
          <cell r="E87">
            <v>0</v>
          </cell>
          <cell r="F87">
            <v>0</v>
          </cell>
          <cell r="G87">
            <v>0</v>
          </cell>
          <cell r="H87">
            <v>0</v>
          </cell>
          <cell r="I87">
            <v>0</v>
          </cell>
          <cell r="J87">
            <v>0</v>
          </cell>
        </row>
        <row r="88">
          <cell r="B88" t="str">
            <v>Current Assets</v>
          </cell>
          <cell r="C88">
            <v>112.143652245353</v>
          </cell>
          <cell r="D88">
            <v>0</v>
          </cell>
          <cell r="E88">
            <v>112.143652245353</v>
          </cell>
          <cell r="F88">
            <v>115.583053917838</v>
          </cell>
          <cell r="G88">
            <v>116.96689360187401</v>
          </cell>
          <cell r="H88">
            <v>119.15782569747</v>
          </cell>
          <cell r="I88">
            <v>159.81447534191699</v>
          </cell>
          <cell r="J88">
            <v>239.34946911345</v>
          </cell>
        </row>
        <row r="90">
          <cell r="B90" t="str">
            <v>PP&amp;E</v>
          </cell>
          <cell r="C90">
            <v>70.095945778748202</v>
          </cell>
          <cell r="D90">
            <v>0</v>
          </cell>
          <cell r="E90">
            <v>70.095945778748202</v>
          </cell>
          <cell r="F90">
            <v>69.167587745633199</v>
          </cell>
          <cell r="G90">
            <v>66.131932235225605</v>
          </cell>
          <cell r="H90">
            <v>64.647138491181906</v>
          </cell>
          <cell r="I90">
            <v>64.0511628387804</v>
          </cell>
          <cell r="J90">
            <v>63.747738164833699</v>
          </cell>
        </row>
        <row r="91">
          <cell r="B91" t="str">
            <v>PP&amp;E Stepup (Net)</v>
          </cell>
          <cell r="C91">
            <v>0</v>
          </cell>
          <cell r="D91">
            <v>0</v>
          </cell>
          <cell r="E91">
            <v>0</v>
          </cell>
          <cell r="F91">
            <v>0</v>
          </cell>
          <cell r="G91">
            <v>0</v>
          </cell>
          <cell r="H91">
            <v>0</v>
          </cell>
          <cell r="I91">
            <v>0</v>
          </cell>
          <cell r="J91">
            <v>0</v>
          </cell>
        </row>
        <row r="92">
          <cell r="B92" t="str">
            <v>Other Assets</v>
          </cell>
          <cell r="C92">
            <v>78.1113537117904</v>
          </cell>
          <cell r="D92">
            <v>0</v>
          </cell>
          <cell r="E92">
            <v>78.1113537117904</v>
          </cell>
          <cell r="F92">
            <v>78.1113537117904</v>
          </cell>
          <cell r="G92">
            <v>78.1113537117904</v>
          </cell>
          <cell r="H92">
            <v>78.1113537117904</v>
          </cell>
          <cell r="I92">
            <v>78.1113537117904</v>
          </cell>
          <cell r="J92">
            <v>78.1113537117904</v>
          </cell>
        </row>
        <row r="93">
          <cell r="B93" t="str">
            <v>Goodwill (existing)</v>
          </cell>
          <cell r="C93">
            <v>114.78165938864601</v>
          </cell>
          <cell r="D93">
            <v>0</v>
          </cell>
          <cell r="E93">
            <v>114.78165938864601</v>
          </cell>
          <cell r="F93">
            <v>105.491266375546</v>
          </cell>
          <cell r="G93">
            <v>96.200873362445407</v>
          </cell>
          <cell r="H93">
            <v>86.910480349344994</v>
          </cell>
          <cell r="I93">
            <v>77.620087336244495</v>
          </cell>
          <cell r="J93">
            <v>68.329694323144096</v>
          </cell>
        </row>
        <row r="94">
          <cell r="B94" t="str">
            <v>Goodwill (new)</v>
          </cell>
          <cell r="C94">
            <v>0</v>
          </cell>
          <cell r="D94">
            <v>504.84555481432699</v>
          </cell>
          <cell r="E94">
            <v>504.84555481432699</v>
          </cell>
          <cell r="F94">
            <v>479.60327707361103</v>
          </cell>
          <cell r="G94">
            <v>454.36099933289398</v>
          </cell>
          <cell r="H94">
            <v>429.11872159217802</v>
          </cell>
          <cell r="I94">
            <v>403.87644385146098</v>
          </cell>
          <cell r="J94">
            <v>378.63416611074501</v>
          </cell>
        </row>
        <row r="95">
          <cell r="B95" t="str">
            <v>Specifically ID Intangibles</v>
          </cell>
          <cell r="C95">
            <v>0</v>
          </cell>
          <cell r="D95">
            <v>0</v>
          </cell>
          <cell r="E95">
            <v>0</v>
          </cell>
          <cell r="F95">
            <v>0</v>
          </cell>
          <cell r="G95">
            <v>0</v>
          </cell>
          <cell r="H95">
            <v>0</v>
          </cell>
          <cell r="I95">
            <v>0</v>
          </cell>
          <cell r="J95">
            <v>0</v>
          </cell>
        </row>
        <row r="96">
          <cell r="B96" t="str">
            <v>Cap. Transaction Costs</v>
          </cell>
          <cell r="C96">
            <v>0</v>
          </cell>
          <cell r="D96">
            <v>34</v>
          </cell>
          <cell r="E96">
            <v>34</v>
          </cell>
          <cell r="F96">
            <v>29.1428571428571</v>
          </cell>
          <cell r="G96">
            <v>24.285714285714299</v>
          </cell>
          <cell r="H96">
            <v>19.428571428571399</v>
          </cell>
          <cell r="I96">
            <v>14.5714285714286</v>
          </cell>
          <cell r="J96">
            <v>9.71428571428571</v>
          </cell>
        </row>
        <row r="97">
          <cell r="B97" t="str">
            <v>Total Assets</v>
          </cell>
          <cell r="C97">
            <v>375.13261112453802</v>
          </cell>
          <cell r="D97">
            <v>538.84555481432699</v>
          </cell>
          <cell r="E97">
            <v>913.978165938865</v>
          </cell>
          <cell r="F97">
            <v>877.09939596727497</v>
          </cell>
          <cell r="G97">
            <v>836.05776652994405</v>
          </cell>
          <cell r="H97">
            <v>797.37409127053604</v>
          </cell>
          <cell r="I97">
            <v>798.044951651622</v>
          </cell>
          <cell r="J97">
            <v>837.88670713824899</v>
          </cell>
        </row>
        <row r="99">
          <cell r="B99" t="str">
            <v>Liabilities &amp; Equity</v>
          </cell>
        </row>
        <row r="100">
          <cell r="B100" t="str">
            <v>Other Current Liabilities</v>
          </cell>
          <cell r="C100">
            <v>0</v>
          </cell>
          <cell r="D100">
            <v>0</v>
          </cell>
          <cell r="E100">
            <v>0</v>
          </cell>
          <cell r="F100">
            <v>0</v>
          </cell>
          <cell r="G100">
            <v>0</v>
          </cell>
          <cell r="H100">
            <v>0</v>
          </cell>
          <cell r="I100">
            <v>0</v>
          </cell>
          <cell r="J100">
            <v>0</v>
          </cell>
        </row>
        <row r="102">
          <cell r="B102" t="str">
            <v>Existing Net Debt</v>
          </cell>
          <cell r="C102">
            <v>231.65938864628799</v>
          </cell>
          <cell r="D102">
            <v>-231.65938864628799</v>
          </cell>
          <cell r="E102">
            <v>0</v>
          </cell>
          <cell r="F102">
            <v>0</v>
          </cell>
          <cell r="G102">
            <v>0</v>
          </cell>
          <cell r="H102">
            <v>0</v>
          </cell>
          <cell r="I102">
            <v>0</v>
          </cell>
          <cell r="J102">
            <v>0</v>
          </cell>
        </row>
        <row r="104">
          <cell r="B104" t="str">
            <v>Working Capital Revolver</v>
          </cell>
          <cell r="C104">
            <v>0</v>
          </cell>
          <cell r="D104">
            <v>0</v>
          </cell>
          <cell r="E104">
            <v>0</v>
          </cell>
          <cell r="F104">
            <v>0</v>
          </cell>
          <cell r="G104">
            <v>0</v>
          </cell>
          <cell r="H104">
            <v>0</v>
          </cell>
          <cell r="I104">
            <v>0</v>
          </cell>
          <cell r="J104">
            <v>0</v>
          </cell>
        </row>
        <row r="105">
          <cell r="B105" t="str">
            <v>Term Loan A</v>
          </cell>
          <cell r="C105">
            <v>0</v>
          </cell>
          <cell r="D105">
            <v>190</v>
          </cell>
          <cell r="E105">
            <v>190</v>
          </cell>
          <cell r="F105">
            <v>147.364529780764</v>
          </cell>
          <cell r="G105">
            <v>93.962925561266502</v>
          </cell>
          <cell r="H105">
            <v>30.207986062046601</v>
          </cell>
          <cell r="I105">
            <v>0</v>
          </cell>
          <cell r="J105">
            <v>0</v>
          </cell>
        </row>
        <row r="106">
          <cell r="B106" t="str">
            <v>Term Loan B</v>
          </cell>
          <cell r="C106">
            <v>0</v>
          </cell>
          <cell r="D106">
            <v>180</v>
          </cell>
          <cell r="E106">
            <v>180</v>
          </cell>
          <cell r="F106">
            <v>180</v>
          </cell>
          <cell r="G106">
            <v>180</v>
          </cell>
          <cell r="H106">
            <v>180</v>
          </cell>
          <cell r="I106">
            <v>180</v>
          </cell>
          <cell r="J106">
            <v>180</v>
          </cell>
        </row>
        <row r="107">
          <cell r="B107" t="str">
            <v>High Yield</v>
          </cell>
          <cell r="C107">
            <v>0</v>
          </cell>
          <cell r="D107">
            <v>0</v>
          </cell>
          <cell r="E107">
            <v>0</v>
          </cell>
          <cell r="F107">
            <v>0</v>
          </cell>
          <cell r="G107">
            <v>0</v>
          </cell>
          <cell r="H107">
            <v>0</v>
          </cell>
          <cell r="I107">
            <v>0</v>
          </cell>
          <cell r="J107">
            <v>0</v>
          </cell>
        </row>
        <row r="108">
          <cell r="B108" t="str">
            <v>Mezzanine</v>
          </cell>
          <cell r="C108">
            <v>0</v>
          </cell>
          <cell r="D108">
            <v>140</v>
          </cell>
          <cell r="E108">
            <v>140</v>
          </cell>
          <cell r="F108">
            <v>145.6</v>
          </cell>
          <cell r="G108">
            <v>151.42400000000001</v>
          </cell>
          <cell r="H108">
            <v>157.48096000000001</v>
          </cell>
          <cell r="I108">
            <v>163.78019839999999</v>
          </cell>
          <cell r="J108">
            <v>170.33140633599999</v>
          </cell>
        </row>
        <row r="109">
          <cell r="B109" t="str">
            <v>Total Debt</v>
          </cell>
          <cell r="C109">
            <v>0</v>
          </cell>
          <cell r="D109">
            <v>510</v>
          </cell>
          <cell r="E109">
            <v>510</v>
          </cell>
          <cell r="F109">
            <v>472.964529780764</v>
          </cell>
          <cell r="G109">
            <v>425.38692556126603</v>
          </cell>
          <cell r="H109">
            <v>367.68894606204702</v>
          </cell>
          <cell r="I109">
            <v>343.78019840000002</v>
          </cell>
          <cell r="J109">
            <v>350.33140633599999</v>
          </cell>
        </row>
        <row r="111">
          <cell r="B111" t="str">
            <v>Other LT Liabilities</v>
          </cell>
          <cell r="C111">
            <v>29.978165938864599</v>
          </cell>
          <cell r="D111">
            <v>0</v>
          </cell>
          <cell r="E111">
            <v>29.978165938864599</v>
          </cell>
          <cell r="F111">
            <v>29.978165938864599</v>
          </cell>
          <cell r="G111">
            <v>29.978165938864599</v>
          </cell>
          <cell r="H111">
            <v>29.978165938864599</v>
          </cell>
          <cell r="I111">
            <v>29.978165938864599</v>
          </cell>
          <cell r="J111">
            <v>29.978165938864599</v>
          </cell>
        </row>
        <row r="112">
          <cell r="B112" t="str">
            <v>Total Liabilities</v>
          </cell>
          <cell r="C112">
            <v>261.637554585153</v>
          </cell>
          <cell r="D112">
            <v>278.34061135371201</v>
          </cell>
          <cell r="E112">
            <v>539.978165938865</v>
          </cell>
          <cell r="F112">
            <v>502.94269571962798</v>
          </cell>
          <cell r="G112">
            <v>455.36509150013097</v>
          </cell>
          <cell r="H112">
            <v>397.667112000911</v>
          </cell>
          <cell r="I112">
            <v>373.75836433886502</v>
          </cell>
          <cell r="J112">
            <v>380.30957227486499</v>
          </cell>
        </row>
        <row r="114">
          <cell r="B114" t="str">
            <v>Preferred Equity (PIK Debt)</v>
          </cell>
          <cell r="C114">
            <v>0</v>
          </cell>
          <cell r="D114">
            <v>180</v>
          </cell>
          <cell r="E114">
            <v>180</v>
          </cell>
          <cell r="F114">
            <v>194.4</v>
          </cell>
          <cell r="G114">
            <v>209.952</v>
          </cell>
          <cell r="H114">
            <v>226.74816000000001</v>
          </cell>
          <cell r="I114">
            <v>244.88801280000001</v>
          </cell>
          <cell r="J114">
            <v>264.479053824</v>
          </cell>
        </row>
        <row r="115">
          <cell r="B115" t="str">
            <v>Common Equity</v>
          </cell>
          <cell r="C115">
            <v>113.495056539385</v>
          </cell>
          <cell r="D115">
            <v>80.504943460615195</v>
          </cell>
          <cell r="E115">
            <v>194</v>
          </cell>
          <cell r="F115">
            <v>179.93384310478999</v>
          </cell>
          <cell r="G115">
            <v>171.09496074409901</v>
          </cell>
          <cell r="H115">
            <v>173.49024784105401</v>
          </cell>
          <cell r="I115">
            <v>180.10714594132901</v>
          </cell>
          <cell r="J115">
            <v>193.98379532509901</v>
          </cell>
        </row>
        <row r="116">
          <cell r="B116" t="str">
            <v>Liabilities &amp; Equity</v>
          </cell>
          <cell r="C116">
            <v>375.13261112453802</v>
          </cell>
          <cell r="D116">
            <v>538.84555481432699</v>
          </cell>
          <cell r="E116">
            <v>913.978165938865</v>
          </cell>
          <cell r="F116">
            <v>877.27653882441803</v>
          </cell>
          <cell r="G116">
            <v>836.41205224423004</v>
          </cell>
          <cell r="H116">
            <v>797.90551984196497</v>
          </cell>
          <cell r="I116">
            <v>798.75352308019399</v>
          </cell>
          <cell r="J116">
            <v>838.77242142396301</v>
          </cell>
        </row>
        <row r="118">
          <cell r="B118" t="str">
            <v>Net Assets</v>
          </cell>
          <cell r="C118">
            <v>113.495056539385</v>
          </cell>
          <cell r="D118">
            <v>260.50494346061498</v>
          </cell>
          <cell r="E118">
            <v>374</v>
          </cell>
          <cell r="F118">
            <v>374.156700247647</v>
          </cell>
          <cell r="G118">
            <v>380.69267502981302</v>
          </cell>
          <cell r="H118">
            <v>399.70697926962498</v>
          </cell>
          <cell r="I118">
            <v>424.28658731275698</v>
          </cell>
          <cell r="J118">
            <v>457.577134863384</v>
          </cell>
        </row>
        <row r="120">
          <cell r="B120" t="str">
            <v>Check</v>
          </cell>
          <cell r="C120">
            <v>0</v>
          </cell>
          <cell r="D120">
            <v>0</v>
          </cell>
          <cell r="E120">
            <v>1.13686837721616E-13</v>
          </cell>
          <cell r="F120">
            <v>0.177142857143053</v>
          </cell>
          <cell r="G120">
            <v>0.53142857142881905</v>
          </cell>
          <cell r="H120">
            <v>1.06285714285752</v>
          </cell>
          <cell r="I120">
            <v>1.7714285714292799</v>
          </cell>
          <cell r="J120">
            <v>2.6571428571437501</v>
          </cell>
        </row>
        <row r="122">
          <cell r="B122" t="str">
            <v>Allocation of Purchase Price</v>
          </cell>
        </row>
        <row r="123">
          <cell r="B123" t="str">
            <v>Purchase Accounting?</v>
          </cell>
          <cell r="C123">
            <v>1</v>
          </cell>
          <cell r="E123" t="str">
            <v>PP&amp;E Stepup (net)</v>
          </cell>
          <cell r="H123">
            <v>0</v>
          </cell>
          <cell r="I123">
            <v>0</v>
          </cell>
        </row>
        <row r="124">
          <cell r="B124" t="str">
            <v>Equity Purchase Price</v>
          </cell>
          <cell r="C124">
            <v>618.34061135371201</v>
          </cell>
          <cell r="E124" t="str">
            <v>Goodwill</v>
          </cell>
          <cell r="H124">
            <v>1</v>
          </cell>
          <cell r="I124">
            <v>504.84555481432699</v>
          </cell>
        </row>
        <row r="125">
          <cell r="B125" t="str">
            <v>Expensed Fees</v>
          </cell>
          <cell r="C125">
            <v>0</v>
          </cell>
          <cell r="E125" t="str">
            <v>Specifically ID'able Intangibles</v>
          </cell>
          <cell r="H125">
            <v>0</v>
          </cell>
          <cell r="I125">
            <v>0</v>
          </cell>
        </row>
        <row r="126">
          <cell r="B126" t="str">
            <v>Current Book Equity</v>
          </cell>
          <cell r="C126">
            <v>113.495056539385</v>
          </cell>
        </row>
        <row r="127">
          <cell r="B127" t="str">
            <v>Excess to Allocate</v>
          </cell>
          <cell r="C127">
            <v>504.84555481432699</v>
          </cell>
          <cell r="E127" t="str">
            <v>Allocation of Excess</v>
          </cell>
          <cell r="H127">
            <v>1</v>
          </cell>
          <cell r="I127">
            <v>504.84555481432699</v>
          </cell>
        </row>
        <row r="130">
          <cell r="B130" t="str">
            <v>CASH FLOW STATEMENT</v>
          </cell>
        </row>
        <row r="132">
          <cell r="F132">
            <v>1</v>
          </cell>
          <cell r="G132">
            <v>2</v>
          </cell>
          <cell r="H132">
            <v>3</v>
          </cell>
          <cell r="I132">
            <v>4</v>
          </cell>
          <cell r="J132">
            <v>5</v>
          </cell>
        </row>
        <row r="133">
          <cell r="F133">
            <v>2004</v>
          </cell>
          <cell r="G133">
            <v>2005</v>
          </cell>
          <cell r="H133">
            <v>2006</v>
          </cell>
          <cell r="I133">
            <v>2007</v>
          </cell>
          <cell r="J133">
            <v>2008</v>
          </cell>
        </row>
        <row r="135">
          <cell r="B135" t="str">
            <v>Free Cash Flows</v>
          </cell>
        </row>
        <row r="136">
          <cell r="B136" t="str">
            <v>EBIT</v>
          </cell>
          <cell r="F136">
            <v>52.390074391161299</v>
          </cell>
          <cell r="G136">
            <v>58.983548586117799</v>
          </cell>
          <cell r="H136">
            <v>73.788220597197594</v>
          </cell>
          <cell r="I136">
            <v>79.229557613604896</v>
          </cell>
          <cell r="J136">
            <v>90.457193696491501</v>
          </cell>
        </row>
        <row r="137">
          <cell r="B137" t="str">
            <v>Depreciation</v>
          </cell>
          <cell r="F137">
            <v>19.8080104021106</v>
          </cell>
          <cell r="G137">
            <v>20.325800157743799</v>
          </cell>
          <cell r="H137">
            <v>20.253826767994799</v>
          </cell>
          <cell r="I137">
            <v>24.141728868842701</v>
          </cell>
          <cell r="J137">
            <v>25.596613856293501</v>
          </cell>
        </row>
        <row r="138">
          <cell r="B138" t="str">
            <v>Amortisation of Goodwill (existing)</v>
          </cell>
          <cell r="F138">
            <v>9.2903930131004397</v>
          </cell>
          <cell r="G138">
            <v>9.2903930131004397</v>
          </cell>
          <cell r="H138">
            <v>9.2903930131004397</v>
          </cell>
          <cell r="I138">
            <v>9.2903930131004397</v>
          </cell>
          <cell r="J138">
            <v>9.2903930131004397</v>
          </cell>
        </row>
        <row r="139">
          <cell r="B139" t="str">
            <v>Amortisation of Goodwill (new)</v>
          </cell>
          <cell r="F139">
            <v>25.2422777407163</v>
          </cell>
          <cell r="G139">
            <v>25.2422777407163</v>
          </cell>
          <cell r="H139">
            <v>25.2422777407163</v>
          </cell>
          <cell r="I139">
            <v>25.2422777407163</v>
          </cell>
          <cell r="J139">
            <v>25.2422777407163</v>
          </cell>
        </row>
        <row r="140">
          <cell r="B140" t="str">
            <v>Taxes</v>
          </cell>
          <cell r="F140">
            <v>-9.1951004292289191</v>
          </cell>
          <cell r="G140">
            <v>-11.5435860896654</v>
          </cell>
          <cell r="H140">
            <v>-16.590821643100199</v>
          </cell>
          <cell r="I140">
            <v>-18.4874874561864</v>
          </cell>
          <cell r="J140">
            <v>-21.749114844422799</v>
          </cell>
        </row>
        <row r="141">
          <cell r="B141" t="str">
            <v>Change in Net Working Capital</v>
          </cell>
          <cell r="F141">
            <v>-3.6165445296279302</v>
          </cell>
          <cell r="G141">
            <v>-1.5609825411795</v>
          </cell>
          <cell r="H141">
            <v>-2.3680749527379099</v>
          </cell>
          <cell r="I141">
            <v>-10.5488750594106</v>
          </cell>
          <cell r="J141">
            <v>-10.1149867533543</v>
          </cell>
        </row>
        <row r="142">
          <cell r="B142" t="str">
            <v>Capex</v>
          </cell>
          <cell r="F142">
            <v>-18.8796523689956</v>
          </cell>
          <cell r="G142">
            <v>-17.290144647336199</v>
          </cell>
          <cell r="H142">
            <v>-18.769033023951099</v>
          </cell>
          <cell r="I142">
            <v>-23.545753216441099</v>
          </cell>
          <cell r="J142">
            <v>-25.293189182346801</v>
          </cell>
        </row>
        <row r="143">
          <cell r="B143" t="str">
            <v>Unlevered Free Cash Flow</v>
          </cell>
          <cell r="F143">
            <v>75.039458219236195</v>
          </cell>
          <cell r="G143">
            <v>83.447306219497193</v>
          </cell>
          <cell r="H143">
            <v>90.846788499219898</v>
          </cell>
          <cell r="I143">
            <v>85.3218415042262</v>
          </cell>
          <cell r="J143">
            <v>93.429187526477904</v>
          </cell>
        </row>
        <row r="145">
          <cell r="B145" t="str">
            <v>Total Cash Interest Expense</v>
          </cell>
          <cell r="F145">
            <v>32.403987999999998</v>
          </cell>
          <cell r="G145">
            <v>30.045701999999999</v>
          </cell>
          <cell r="H145">
            <v>27.091849</v>
          </cell>
          <cell r="I145">
            <v>24.828938000000001</v>
          </cell>
          <cell r="J145">
            <v>24.437736000000001</v>
          </cell>
        </row>
        <row r="146">
          <cell r="B146" t="str">
            <v>Interest Income</v>
          </cell>
          <cell r="F146">
            <v>0</v>
          </cell>
          <cell r="G146">
            <v>0</v>
          </cell>
          <cell r="H146">
            <v>0</v>
          </cell>
          <cell r="I146">
            <v>0</v>
          </cell>
          <cell r="J146">
            <v>-0.60569834884359197</v>
          </cell>
        </row>
        <row r="147">
          <cell r="B147" t="str">
            <v>Free Cash Flow Before Debt Amortization</v>
          </cell>
          <cell r="F147">
            <v>42.635470219236197</v>
          </cell>
          <cell r="G147">
            <v>53.401604219497202</v>
          </cell>
          <cell r="H147">
            <v>63.754939499219901</v>
          </cell>
          <cell r="I147">
            <v>60.492903504226199</v>
          </cell>
          <cell r="J147">
            <v>69.597149875321506</v>
          </cell>
        </row>
        <row r="149">
          <cell r="B149" t="str">
            <v>Financing Actitivies</v>
          </cell>
        </row>
        <row r="150">
          <cell r="B150" t="str">
            <v>Working Capital Revolver</v>
          </cell>
          <cell r="F150">
            <v>0.17714285714286901</v>
          </cell>
          <cell r="G150">
            <v>0.17714285714286901</v>
          </cell>
          <cell r="H150">
            <v>0.17714285714285399</v>
          </cell>
          <cell r="I150">
            <v>0</v>
          </cell>
          <cell r="J150">
            <v>0</v>
          </cell>
        </row>
        <row r="151">
          <cell r="B151" t="str">
            <v>Term Loan A</v>
          </cell>
          <cell r="F151">
            <v>-42.635470219236197</v>
          </cell>
          <cell r="G151">
            <v>-53.401604219497202</v>
          </cell>
          <cell r="H151">
            <v>-63.754939499219901</v>
          </cell>
          <cell r="I151">
            <v>-30.207986062046601</v>
          </cell>
          <cell r="J151">
            <v>0</v>
          </cell>
        </row>
        <row r="152">
          <cell r="B152" t="str">
            <v>Term Loan B</v>
          </cell>
          <cell r="F152">
            <v>0</v>
          </cell>
          <cell r="G152">
            <v>0</v>
          </cell>
          <cell r="H152">
            <v>0</v>
          </cell>
          <cell r="I152">
            <v>0</v>
          </cell>
          <cell r="J152">
            <v>0</v>
          </cell>
        </row>
        <row r="153">
          <cell r="B153" t="str">
            <v>High Yield</v>
          </cell>
          <cell r="F153">
            <v>0</v>
          </cell>
          <cell r="G153">
            <v>0</v>
          </cell>
          <cell r="H153">
            <v>0</v>
          </cell>
          <cell r="I153">
            <v>0</v>
          </cell>
          <cell r="J153">
            <v>0</v>
          </cell>
        </row>
        <row r="154">
          <cell r="B154" t="str">
            <v>Mezzanine</v>
          </cell>
          <cell r="F154">
            <v>0</v>
          </cell>
          <cell r="G154">
            <v>0</v>
          </cell>
          <cell r="H154">
            <v>0</v>
          </cell>
          <cell r="I154">
            <v>0</v>
          </cell>
          <cell r="J154">
            <v>0</v>
          </cell>
        </row>
        <row r="155">
          <cell r="B155" t="str">
            <v>Preferred Equity (PIK Debt)</v>
          </cell>
          <cell r="F155">
            <v>0</v>
          </cell>
          <cell r="G155">
            <v>0</v>
          </cell>
          <cell r="H155">
            <v>0</v>
          </cell>
          <cell r="I155">
            <v>0</v>
          </cell>
          <cell r="J155">
            <v>0</v>
          </cell>
        </row>
        <row r="156">
          <cell r="B156" t="str">
            <v>Cash Flow from / (Used by) Financing</v>
          </cell>
          <cell r="F156">
            <v>-42.458327362093399</v>
          </cell>
          <cell r="G156">
            <v>-53.224461362354297</v>
          </cell>
          <cell r="H156">
            <v>-63.577796642077097</v>
          </cell>
          <cell r="I156">
            <v>-30.207986062046601</v>
          </cell>
          <cell r="J156">
            <v>0</v>
          </cell>
        </row>
        <row r="158">
          <cell r="B158" t="str">
            <v>Net Increase / (Decrease) in Cash</v>
          </cell>
          <cell r="F158">
            <v>0.17714285714286901</v>
          </cell>
          <cell r="G158">
            <v>0.17714285714286901</v>
          </cell>
          <cell r="H158">
            <v>0.17714285714285399</v>
          </cell>
          <cell r="I158">
            <v>30.284917442179601</v>
          </cell>
          <cell r="J158">
            <v>69.597149875321506</v>
          </cell>
        </row>
        <row r="160">
          <cell r="B160" t="str">
            <v>Cash Balance</v>
          </cell>
          <cell r="E160" t="str">
            <v>Min. Cash</v>
          </cell>
        </row>
        <row r="161">
          <cell r="B161" t="str">
            <v>Opening Cash Balance</v>
          </cell>
          <cell r="E161">
            <v>0</v>
          </cell>
          <cell r="F161">
            <v>0</v>
          </cell>
          <cell r="G161">
            <v>0</v>
          </cell>
          <cell r="H161">
            <v>0</v>
          </cell>
          <cell r="I161">
            <v>0</v>
          </cell>
          <cell r="J161">
            <v>30.284917442179601</v>
          </cell>
        </row>
        <row r="162">
          <cell r="B162" t="str">
            <v>Closing Cash Balance</v>
          </cell>
          <cell r="E162" t="str">
            <v>Not functioning</v>
          </cell>
          <cell r="F162">
            <v>0.17714285714286901</v>
          </cell>
          <cell r="G162">
            <v>0.17714285714286901</v>
          </cell>
          <cell r="H162">
            <v>0.17714285714285399</v>
          </cell>
          <cell r="I162">
            <v>30.284917442179601</v>
          </cell>
          <cell r="J162">
            <v>99.882067317501097</v>
          </cell>
        </row>
        <row r="165">
          <cell r="B165" t="str">
            <v>DEBT SCHEDULE</v>
          </cell>
        </row>
        <row r="167">
          <cell r="F167">
            <v>1</v>
          </cell>
          <cell r="G167">
            <v>2</v>
          </cell>
          <cell r="H167">
            <v>3</v>
          </cell>
          <cell r="I167">
            <v>4</v>
          </cell>
          <cell r="J167">
            <v>5</v>
          </cell>
        </row>
        <row r="168">
          <cell r="F168">
            <v>2004</v>
          </cell>
          <cell r="G168">
            <v>2005</v>
          </cell>
          <cell r="H168">
            <v>2006</v>
          </cell>
          <cell r="I168">
            <v>2007</v>
          </cell>
          <cell r="J168">
            <v>2008</v>
          </cell>
        </row>
        <row r="170">
          <cell r="B170" t="str">
            <v>Scheduled Debt Retirement</v>
          </cell>
          <cell r="E170" t="str">
            <v>Years to Amortize</v>
          </cell>
        </row>
        <row r="171">
          <cell r="B171" t="str">
            <v>Term Loan A</v>
          </cell>
          <cell r="E171">
            <v>7</v>
          </cell>
          <cell r="F171">
            <v>27.1428571428571</v>
          </cell>
          <cell r="G171">
            <v>27.1428571428571</v>
          </cell>
          <cell r="H171">
            <v>27.1428571428571</v>
          </cell>
          <cell r="I171">
            <v>27.1428571428571</v>
          </cell>
          <cell r="J171">
            <v>27.1428571428571</v>
          </cell>
        </row>
        <row r="172">
          <cell r="B172" t="str">
            <v>Term Loan B</v>
          </cell>
          <cell r="E172">
            <v>0</v>
          </cell>
          <cell r="F172">
            <v>0</v>
          </cell>
          <cell r="G172">
            <v>0</v>
          </cell>
          <cell r="H172">
            <v>0</v>
          </cell>
          <cell r="I172">
            <v>0</v>
          </cell>
          <cell r="J172">
            <v>0</v>
          </cell>
        </row>
        <row r="173">
          <cell r="B173" t="str">
            <v>High Yield</v>
          </cell>
          <cell r="E173">
            <v>0</v>
          </cell>
          <cell r="F173">
            <v>0</v>
          </cell>
          <cell r="G173">
            <v>0</v>
          </cell>
          <cell r="H173">
            <v>0</v>
          </cell>
          <cell r="I173">
            <v>0</v>
          </cell>
          <cell r="J173">
            <v>0</v>
          </cell>
        </row>
        <row r="174">
          <cell r="B174" t="str">
            <v>Mezzanine</v>
          </cell>
          <cell r="E174">
            <v>0</v>
          </cell>
          <cell r="F174">
            <v>0</v>
          </cell>
          <cell r="G174">
            <v>0</v>
          </cell>
          <cell r="H174">
            <v>0</v>
          </cell>
          <cell r="I174">
            <v>0</v>
          </cell>
          <cell r="J174">
            <v>0</v>
          </cell>
        </row>
        <row r="175">
          <cell r="B175" t="str">
            <v>Preferred Equity (PIK Debt)</v>
          </cell>
          <cell r="E175">
            <v>0</v>
          </cell>
          <cell r="F175">
            <v>0</v>
          </cell>
          <cell r="G175">
            <v>0</v>
          </cell>
          <cell r="H175">
            <v>0</v>
          </cell>
          <cell r="I175">
            <v>0</v>
          </cell>
          <cell r="J175">
            <v>0</v>
          </cell>
        </row>
        <row r="177">
          <cell r="B177" t="str">
            <v>USES OF FUNDS</v>
          </cell>
        </row>
        <row r="178">
          <cell r="B178" t="str">
            <v>Required Debt Retirement</v>
          </cell>
        </row>
        <row r="179">
          <cell r="B179" t="str">
            <v>Term Loan A</v>
          </cell>
          <cell r="F179">
            <v>27.1428571428571</v>
          </cell>
          <cell r="G179">
            <v>27.1428571428571</v>
          </cell>
          <cell r="H179">
            <v>27.1428571428571</v>
          </cell>
          <cell r="I179">
            <v>27.1428571428571</v>
          </cell>
          <cell r="J179">
            <v>0</v>
          </cell>
        </row>
        <row r="180">
          <cell r="B180" t="str">
            <v>Term Loan B</v>
          </cell>
          <cell r="F180">
            <v>0</v>
          </cell>
          <cell r="G180">
            <v>0</v>
          </cell>
          <cell r="H180">
            <v>0</v>
          </cell>
          <cell r="I180">
            <v>0</v>
          </cell>
          <cell r="J180">
            <v>0</v>
          </cell>
        </row>
        <row r="181">
          <cell r="B181" t="str">
            <v>High Yield</v>
          </cell>
          <cell r="F181">
            <v>0</v>
          </cell>
          <cell r="G181">
            <v>0</v>
          </cell>
          <cell r="H181">
            <v>0</v>
          </cell>
          <cell r="I181">
            <v>0</v>
          </cell>
          <cell r="J181">
            <v>0</v>
          </cell>
        </row>
        <row r="182">
          <cell r="B182" t="str">
            <v>Mezzanine</v>
          </cell>
          <cell r="F182">
            <v>0</v>
          </cell>
          <cell r="G182">
            <v>0</v>
          </cell>
          <cell r="H182">
            <v>0</v>
          </cell>
          <cell r="I182">
            <v>0</v>
          </cell>
          <cell r="J182">
            <v>0</v>
          </cell>
        </row>
        <row r="183">
          <cell r="B183" t="str">
            <v>Preferred Equity (PIK Debt)</v>
          </cell>
          <cell r="F183">
            <v>0</v>
          </cell>
          <cell r="G183">
            <v>0</v>
          </cell>
          <cell r="H183">
            <v>0</v>
          </cell>
          <cell r="I183">
            <v>0</v>
          </cell>
          <cell r="J183">
            <v>0</v>
          </cell>
        </row>
        <row r="184">
          <cell r="B184" t="str">
            <v>Required Debt Retirement</v>
          </cell>
          <cell r="F184">
            <v>27.1428571428571</v>
          </cell>
          <cell r="G184">
            <v>27.1428571428571</v>
          </cell>
          <cell r="H184">
            <v>27.1428571428571</v>
          </cell>
          <cell r="I184">
            <v>27.1428571428571</v>
          </cell>
          <cell r="J184">
            <v>0</v>
          </cell>
        </row>
        <row r="186">
          <cell r="B186" t="str">
            <v>Cash Sweep</v>
          </cell>
          <cell r="E186" t="str">
            <v>Prepayment?</v>
          </cell>
        </row>
        <row r="187">
          <cell r="B187" t="str">
            <v>Working Capital Revolver</v>
          </cell>
          <cell r="E187">
            <v>1</v>
          </cell>
          <cell r="F187">
            <v>0</v>
          </cell>
          <cell r="G187">
            <v>0</v>
          </cell>
          <cell r="H187">
            <v>0</v>
          </cell>
          <cell r="I187">
            <v>0</v>
          </cell>
          <cell r="J187">
            <v>0</v>
          </cell>
        </row>
        <row r="188">
          <cell r="B188" t="str">
            <v>Term Loan A</v>
          </cell>
          <cell r="E188">
            <v>1</v>
          </cell>
          <cell r="F188">
            <v>15.3154702192362</v>
          </cell>
          <cell r="G188">
            <v>26.081604219497201</v>
          </cell>
          <cell r="H188">
            <v>36.434939499219901</v>
          </cell>
          <cell r="I188">
            <v>3.0651289191894602</v>
          </cell>
          <cell r="J188">
            <v>0</v>
          </cell>
        </row>
        <row r="189">
          <cell r="B189" t="str">
            <v>Term Loan B</v>
          </cell>
          <cell r="E189">
            <v>0</v>
          </cell>
          <cell r="F189">
            <v>0</v>
          </cell>
          <cell r="G189">
            <v>0</v>
          </cell>
          <cell r="H189">
            <v>0</v>
          </cell>
          <cell r="I189">
            <v>0</v>
          </cell>
          <cell r="J189">
            <v>0</v>
          </cell>
        </row>
        <row r="190">
          <cell r="B190" t="str">
            <v>High Yield</v>
          </cell>
          <cell r="E190">
            <v>0</v>
          </cell>
          <cell r="F190">
            <v>0</v>
          </cell>
          <cell r="G190">
            <v>0</v>
          </cell>
          <cell r="H190">
            <v>0</v>
          </cell>
          <cell r="I190">
            <v>0</v>
          </cell>
          <cell r="J190">
            <v>0</v>
          </cell>
        </row>
        <row r="191">
          <cell r="B191" t="str">
            <v>Mezzanine</v>
          </cell>
          <cell r="E191">
            <v>0</v>
          </cell>
          <cell r="F191">
            <v>0</v>
          </cell>
          <cell r="G191">
            <v>0</v>
          </cell>
          <cell r="H191">
            <v>0</v>
          </cell>
          <cell r="I191">
            <v>0</v>
          </cell>
          <cell r="J191">
            <v>0</v>
          </cell>
        </row>
        <row r="192">
          <cell r="B192" t="str">
            <v>Preferred Equity (PIK Debt)</v>
          </cell>
          <cell r="E192">
            <v>0</v>
          </cell>
          <cell r="F192">
            <v>0</v>
          </cell>
          <cell r="G192">
            <v>0</v>
          </cell>
          <cell r="H192">
            <v>0</v>
          </cell>
          <cell r="I192">
            <v>0</v>
          </cell>
          <cell r="J192">
            <v>0</v>
          </cell>
        </row>
        <row r="193">
          <cell r="B193" t="str">
            <v>Cash Sweep</v>
          </cell>
          <cell r="F193">
            <v>15.3154702192362</v>
          </cell>
          <cell r="G193">
            <v>26.081604219497201</v>
          </cell>
          <cell r="H193">
            <v>36.434939499219901</v>
          </cell>
          <cell r="I193">
            <v>3.0651289191894602</v>
          </cell>
          <cell r="J193">
            <v>0</v>
          </cell>
        </row>
        <row r="195">
          <cell r="B195" t="str">
            <v>Uses of Funds Subtotal</v>
          </cell>
          <cell r="F195">
            <v>42.458327362093399</v>
          </cell>
          <cell r="G195">
            <v>53.224461362354297</v>
          </cell>
          <cell r="H195">
            <v>63.577796642077097</v>
          </cell>
          <cell r="I195">
            <v>30.207986062046601</v>
          </cell>
          <cell r="J195">
            <v>0</v>
          </cell>
        </row>
        <row r="197">
          <cell r="B197" t="str">
            <v>Excess Cash Added on Balance Sheet</v>
          </cell>
          <cell r="F197">
            <v>0</v>
          </cell>
          <cell r="G197">
            <v>0</v>
          </cell>
          <cell r="H197">
            <v>0</v>
          </cell>
          <cell r="I197">
            <v>30.107774585036701</v>
          </cell>
          <cell r="J197">
            <v>99.7049244603582</v>
          </cell>
        </row>
        <row r="198">
          <cell r="B198" t="str">
            <v>Total Uses of Funds</v>
          </cell>
          <cell r="F198">
            <v>42.458327362093399</v>
          </cell>
          <cell r="G198">
            <v>53.224461362354297</v>
          </cell>
          <cell r="H198">
            <v>63.577796642077097</v>
          </cell>
          <cell r="I198">
            <v>60.315760647083302</v>
          </cell>
          <cell r="J198">
            <v>99.7049244603582</v>
          </cell>
        </row>
        <row r="200">
          <cell r="B200" t="str">
            <v>SOURCES OF FUNDS</v>
          </cell>
        </row>
        <row r="201">
          <cell r="B201" t="str">
            <v>Opening Cash Balance</v>
          </cell>
          <cell r="F201">
            <v>0</v>
          </cell>
          <cell r="G201">
            <v>-0.17714285714286901</v>
          </cell>
          <cell r="H201">
            <v>-0.35428571428573702</v>
          </cell>
          <cell r="I201">
            <v>-0.53142857142859201</v>
          </cell>
          <cell r="J201">
            <v>29.576346013608099</v>
          </cell>
        </row>
        <row r="202">
          <cell r="B202" t="str">
            <v>Cash Available for Debt Repayment</v>
          </cell>
          <cell r="F202">
            <v>42.635470219236197</v>
          </cell>
          <cell r="G202">
            <v>53.401604219497202</v>
          </cell>
          <cell r="H202">
            <v>63.754939499219901</v>
          </cell>
          <cell r="I202">
            <v>60.492903504226199</v>
          </cell>
          <cell r="J202">
            <v>69.597149875321506</v>
          </cell>
        </row>
        <row r="203">
          <cell r="B203" t="str">
            <v>Source of Funds Subtotal</v>
          </cell>
          <cell r="F203">
            <v>42.635470219236197</v>
          </cell>
          <cell r="G203">
            <v>53.224461362354297</v>
          </cell>
          <cell r="H203">
            <v>63.4006537849342</v>
          </cell>
          <cell r="I203">
            <v>59.9614749327976</v>
          </cell>
          <cell r="J203">
            <v>99.173495888929594</v>
          </cell>
        </row>
        <row r="205">
          <cell r="B205" t="str">
            <v>Incremental Revolver Borrowings</v>
          </cell>
          <cell r="F205">
            <v>0</v>
          </cell>
          <cell r="G205">
            <v>0</v>
          </cell>
          <cell r="H205">
            <v>0.177142857142883</v>
          </cell>
          <cell r="I205">
            <v>0</v>
          </cell>
          <cell r="J205">
            <v>0</v>
          </cell>
        </row>
        <row r="206">
          <cell r="B206" t="str">
            <v>Total Sources of Funds</v>
          </cell>
          <cell r="F206">
            <v>42.635470219236197</v>
          </cell>
          <cell r="G206">
            <v>53.224461362354297</v>
          </cell>
          <cell r="H206">
            <v>63.577796642077097</v>
          </cell>
          <cell r="I206">
            <v>59.9614749327976</v>
          </cell>
          <cell r="J206">
            <v>99.173495888929594</v>
          </cell>
        </row>
        <row r="208">
          <cell r="B208" t="str">
            <v>Check</v>
          </cell>
          <cell r="F208">
            <v>0.17714285714286901</v>
          </cell>
          <cell r="G208">
            <v>0.17714285714286901</v>
          </cell>
          <cell r="H208">
            <v>0.17714285714286901</v>
          </cell>
          <cell r="I208">
            <v>0.531428571428606</v>
          </cell>
          <cell r="J208">
            <v>1.06285714285717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1295A"/>
      <sheetName val="Consol C-4a by Ptn"/>
      <sheetName val="Assumptions and Inputs"/>
      <sheetName val="Sandy Actual 9-30"/>
      <sheetName val="SC Swaps Hypo 9-30-07"/>
      <sheetName val="Sheet1"/>
      <sheetName val="WGA Fund II cost-distri"/>
      <sheetName val="OH Exp Fund II "/>
      <sheetName val="Journal Entry"/>
      <sheetName val="Ptn2 I-1 Profit Int"/>
      <sheetName val="tb 12-31-09"/>
      <sheetName val="Interest Expense 910020"/>
      <sheetName val="Reconcile to Assoc"/>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Depr Apex &amp; WGA"/>
      <sheetName val="Input Tab"/>
      <sheetName val="Pending"/>
      <sheetName val="Check Total"/>
      <sheetName val="Broadway P-1 Patn Info"/>
      <sheetName val="Consolidated"/>
      <sheetName val="Consol A-1 M-1"/>
      <sheetName val="Consol A-2a Bk format"/>
      <sheetName val="Consol A-2b Tax Format"/>
      <sheetName val="Consol A-2c tax Bridge"/>
      <sheetName val="Consol C-1a Equity"/>
      <sheetName val="Consol C-1aa PROJ"/>
      <sheetName val="Consol C-1b Test"/>
      <sheetName val="Consol C-2 Contri"/>
      <sheetName val="Consol C-2a Contri"/>
      <sheetName val="Consol C-3 - Upper Tier"/>
      <sheetName val="Consol C-3a Distri"/>
      <sheetName val="Consol C-3b distr adj"/>
      <sheetName val="Consol C-4a by Ptn"/>
      <sheetName val="Consol C-4b"/>
      <sheetName val="Consol D-1 Equity by Entity"/>
      <sheetName val="Consol D-2 Calc by Project"/>
      <sheetName val="Consol D-3 Alloc to Proj"/>
      <sheetName val="Consol D-4 Total by Proj"/>
      <sheetName val="Consol F-1 Prepaid"/>
      <sheetName val="Consol G-1 Summ"/>
      <sheetName val="Consol G-2 DFC Amort"/>
      <sheetName val="Consol J-1 ST TX Accr"/>
      <sheetName val="Consol J-1a MI SBT"/>
      <sheetName val="Consol J-1a-1 MI SBT"/>
      <sheetName val="Consol J-1b-1 TX GM Tax"/>
      <sheetName val="Consol J-1b-2 TX GM Tax- CGS"/>
      <sheetName val="Consol L-1 ARO Review"/>
      <sheetName val="Consol L-2 Liability Review"/>
      <sheetName val="Consol M-3 Q's"/>
      <sheetName val="Upper Tier DPGR"/>
      <sheetName val="Consol R-1a DPGR"/>
      <sheetName val="Consol R-1b DPGR"/>
      <sheetName val="Consol R-1c Adj"/>
      <sheetName val="Upper Tier S Factors &amp; Inc"/>
      <sheetName val="Consol S-1a Sum"/>
      <sheetName val="Consol S-1a-1 Blocker NJ Income"/>
      <sheetName val="Consol S-1b by Entity"/>
      <sheetName val="Consol S-1c Pty by Entity"/>
      <sheetName val="BGC"/>
      <sheetName val="BGC A-1 M-1"/>
      <sheetName val="BGC A-2 BS &amp; IS"/>
      <sheetName val="BGC C-1 Equity"/>
      <sheetName val="BGC C-2 Equity Roll"/>
      <sheetName val="BGC G-1 Fixed"/>
      <sheetName val="BGH"/>
      <sheetName val="BGH A-1 M-1"/>
      <sheetName val="BGH A-2 BS &amp; IS"/>
      <sheetName val="BGH C-1 Equity"/>
      <sheetName val="BGH G-1 Fixed"/>
      <sheetName val="BGF"/>
      <sheetName val="BGF A-1 M-1"/>
      <sheetName val="BGF A-2 BS&amp;IS"/>
      <sheetName val="Consol - Book FS"/>
      <sheetName val="BGF C-1 Equity"/>
      <sheetName val="BGF C-1a Distribs"/>
      <sheetName val="BGF D-1 Proj"/>
      <sheetName val="BGF F-1 Sugar Gain"/>
      <sheetName val="BGF F-1 Zeeland Gain"/>
      <sheetName val="BGF G-1 Depr-Amort"/>
      <sheetName val="BGF H-1 Unrealized"/>
      <sheetName val="Procurement II"/>
      <sheetName val="Procurement II A-1 M-1"/>
      <sheetName val="Procurement II A-2 BS&amp;IS"/>
      <sheetName val="Procurement II C-1 Capital"/>
      <sheetName val="Procurement II D-1 Proj"/>
      <sheetName val="Procurement II H-1 Cap Cost"/>
      <sheetName val="Procurement I"/>
      <sheetName val="Procurement I A-1 M-1"/>
      <sheetName val="Procurement I A-2 BS &amp; IS"/>
      <sheetName val="Procurement I C-1 Equity"/>
      <sheetName val="Procurement I H-1 Cap Cost"/>
      <sheetName val="Procurement I T-2 TN Frch"/>
      <sheetName val="Sugar Creek"/>
      <sheetName val="Sugar A-1 M-1"/>
      <sheetName val="Sugar A-2 BS&amp;IS"/>
      <sheetName val="Sugar A-2a book gain"/>
      <sheetName val="Sugar C-1 Capital"/>
      <sheetName val="Sugar D-1 Proj"/>
      <sheetName val="Sugar G-1 Fixed"/>
      <sheetName val="Sugar G-1a Fixed addi 07"/>
      <sheetName val="Sugar H-1 Unrealized"/>
      <sheetName val="Sugar H-2 ARO"/>
      <sheetName val="Zeeland"/>
      <sheetName val="Zeeland A-1 M-1"/>
      <sheetName val="Zeeland A-2 BS &amp; IS"/>
      <sheetName val="Zeeland A-2a Bk Gain  Dec 21 TB"/>
      <sheetName val="Zeeland C-1 Equity"/>
      <sheetName val="Zeeland G-1 fixed"/>
      <sheetName val="Zeeland H-1 Unreal Hedge"/>
      <sheetName val="Zeeland H-2 ARO"/>
      <sheetName val="Apex"/>
      <sheetName val="Apex A-1 M-1"/>
      <sheetName val="Apex A-2 BS&amp;IS"/>
      <sheetName val="Apex C-1 Capital"/>
      <sheetName val="Apex D-1 Proj"/>
      <sheetName val="Apex G-1"/>
      <sheetName val="Apex G-1a Add 07"/>
      <sheetName val="Apex H-1 Unrealized"/>
      <sheetName val="Bosque"/>
      <sheetName val="Bosque A-1 M-1"/>
      <sheetName val="Bosque A-2 BS &amp; IS"/>
      <sheetName val="Bosque C-1 Equity"/>
      <sheetName val="Bosque BS &quot;1 second&quot; return "/>
      <sheetName val="Bosque C-1 &quot;1 second&quot; return"/>
      <sheetName val="Bosque &quot;1 second&quot; Supporting sc"/>
      <sheetName val="Bosque G-1Fixed"/>
      <sheetName val="Bosque H-1 Unrealized"/>
      <sheetName val="West GA"/>
      <sheetName val="WGA A-1 M-1"/>
      <sheetName val="WGA A-2 BS &amp; IS"/>
      <sheetName val="WGA C-1 Equity"/>
      <sheetName val="WGA D-1 Proj"/>
      <sheetName val="WGA G-1 Fixed"/>
      <sheetName val="WGA G-1a Addi 07"/>
      <sheetName val="WGA H-1 Unrealized"/>
      <sheetName val="WGA H-2 ARO"/>
      <sheetName val="Shady Hills Holding"/>
      <sheetName val="Shady Hold A-1 M-1"/>
      <sheetName val="Shady Hold A-2 BS&amp;IS"/>
      <sheetName val="Shady Hold C-1 Capital"/>
      <sheetName val="Shady Hills"/>
      <sheetName val="Shady A-1 M-1"/>
      <sheetName val="Shady A-2 BS&amp;IS"/>
      <sheetName val="Shady C-1 Capital"/>
      <sheetName val="Shady BS &quot;1 second &quot; return"/>
      <sheetName val="Shady &quot;1 second&quot; Supportin"/>
      <sheetName val="Shady C-1 &quot;1 second&quot; return"/>
      <sheetName val="Shady G-1 Fixed"/>
      <sheetName val="Shady H-2 ARO "/>
      <sheetName val="Source data---&gt;"/>
      <sheetName val="Z-1 Depr Est %"/>
      <sheetName val="Z-2 Plant Structure Breakout"/>
      <sheetName val="Z-3 1060 Tax basis adj "/>
      <sheetName val="Consol C-3c - do we still need"/>
      <sheetName val="Trial Balance - Review Log"/>
      <sheetName val="Sirona"/>
      <sheetName val="Sandy Actual 9-30"/>
      <sheetName val="SC Swaps Hypo 9-30-07"/>
      <sheetName val="fuelbudg"/>
      <sheetName val="Index Sht1"/>
      <sheetName val="Cash"/>
      <sheetName val="Dynegy Partial Sale summary"/>
      <sheetName val="TB 12-31-09 Updated 2-2-10"/>
      <sheetName val="TB 11 30 09"/>
      <sheetName val="Sheet1"/>
      <sheetName val="Detail"/>
      <sheetName val="Journal Entry"/>
      <sheetName val="BGC Ref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A1" t="str">
            <v>Broadway Generating Company LLC - Equity -  2008</v>
          </cell>
        </row>
        <row r="5">
          <cell r="A5" t="str">
            <v>Roll of Capital (for Book)</v>
          </cell>
        </row>
        <row r="6">
          <cell r="C6" t="str">
            <v>Contri</v>
          </cell>
        </row>
        <row r="7">
          <cell r="C7" t="str">
            <v>Contri Change</v>
          </cell>
        </row>
        <row r="8">
          <cell r="C8" t="str">
            <v>Distri</v>
          </cell>
        </row>
        <row r="9">
          <cell r="C9" t="str">
            <v>SWAP</v>
          </cell>
        </row>
        <row r="10">
          <cell r="C10" t="str">
            <v>SWAP Change</v>
          </cell>
        </row>
        <row r="11">
          <cell r="C11" t="str">
            <v>Portfolio - Unrealized</v>
          </cell>
        </row>
        <row r="12">
          <cell r="C12" t="str">
            <v>Portfolio - Net inv inc</v>
          </cell>
        </row>
        <row r="13">
          <cell r="C13" t="str">
            <v>Portfolio - Net Realized</v>
          </cell>
        </row>
        <row r="15">
          <cell r="C15" t="str">
            <v>Capital @  December 31, 2007</v>
          </cell>
        </row>
        <row r="16">
          <cell r="C16" t="str">
            <v xml:space="preserve">Capital  w/o swap in p / y </v>
          </cell>
        </row>
        <row r="18">
          <cell r="C18" t="str">
            <v>Rate based on Contribution to allocate SWAP</v>
          </cell>
        </row>
        <row r="19">
          <cell r="C19" t="str">
            <v>Contri</v>
          </cell>
        </row>
        <row r="20">
          <cell r="C20" t="str">
            <v>Contri Change</v>
          </cell>
        </row>
        <row r="21">
          <cell r="C21" t="str">
            <v xml:space="preserve">Distri </v>
          </cell>
        </row>
        <row r="22">
          <cell r="C22" t="str">
            <v>Distri - Change</v>
          </cell>
        </row>
        <row r="23">
          <cell r="C23" t="str">
            <v>SWAP</v>
          </cell>
        </row>
        <row r="24">
          <cell r="C24" t="str">
            <v>SWAP Change</v>
          </cell>
        </row>
        <row r="25">
          <cell r="C25" t="str">
            <v>Portfolio - Unrealized</v>
          </cell>
        </row>
        <row r="26">
          <cell r="C26" t="str">
            <v>Portfolio - Net inv inc</v>
          </cell>
        </row>
        <row r="27">
          <cell r="C27" t="str">
            <v>Portfolio - Net Realized</v>
          </cell>
        </row>
        <row r="29">
          <cell r="C29" t="str">
            <v>Capital @  May 31, 2008</v>
          </cell>
        </row>
        <row r="30">
          <cell r="C30" t="str">
            <v>Check Total</v>
          </cell>
        </row>
        <row r="31">
          <cell r="C31" t="str">
            <v>Dif</v>
          </cell>
        </row>
        <row r="33">
          <cell r="C33" t="str">
            <v xml:space="preserve">Capital w/out Swap </v>
          </cell>
        </row>
        <row r="35">
          <cell r="A35" t="str">
            <v>Roll of Capital (for Tax)</v>
          </cell>
        </row>
        <row r="36">
          <cell r="C36" t="str">
            <v>Contri change</v>
          </cell>
        </row>
        <row r="37">
          <cell r="C37" t="str">
            <v>Distri</v>
          </cell>
        </row>
        <row r="38">
          <cell r="C38" t="str">
            <v>Taxable Income</v>
          </cell>
        </row>
        <row r="39">
          <cell r="C39" t="str">
            <v>M&amp;E</v>
          </cell>
        </row>
        <row r="41">
          <cell r="C41" t="str">
            <v>Capital @ December 31, 2007</v>
          </cell>
        </row>
        <row r="43">
          <cell r="C43" t="str">
            <v>Contri change</v>
          </cell>
        </row>
        <row r="44">
          <cell r="C44" t="str">
            <v>Distri-change</v>
          </cell>
        </row>
        <row r="45">
          <cell r="C45" t="str">
            <v>Distri-Adj</v>
          </cell>
        </row>
        <row r="46">
          <cell r="C46" t="str">
            <v>Taxable Income</v>
          </cell>
        </row>
        <row r="47">
          <cell r="C47" t="str">
            <v>M&amp;E</v>
          </cell>
        </row>
        <row r="49">
          <cell r="C49" t="str">
            <v>Capital @ May 31, 2008</v>
          </cell>
        </row>
        <row r="50">
          <cell r="C50" t="str">
            <v>Total Tax basis from Consol C-1a</v>
          </cell>
          <cell r="D50">
            <v>0.11000001430511475</v>
          </cell>
        </row>
        <row r="51">
          <cell r="C51" t="str">
            <v>Additional Distri</v>
          </cell>
        </row>
        <row r="52">
          <cell r="C52" t="str">
            <v>Remaining Capital</v>
          </cell>
        </row>
        <row r="54">
          <cell r="C54" t="str">
            <v>Current Year Schedule K Info</v>
          </cell>
        </row>
        <row r="55">
          <cell r="C55" t="str">
            <v>Ordinary Income</v>
          </cell>
        </row>
        <row r="56">
          <cell r="C56" t="str">
            <v>Interest</v>
          </cell>
        </row>
        <row r="57">
          <cell r="C57" t="str">
            <v>US Gov Int</v>
          </cell>
        </row>
        <row r="58">
          <cell r="C58" t="str">
            <v>Dividends - Other</v>
          </cell>
        </row>
        <row r="59">
          <cell r="C59" t="str">
            <v>Dividends - Qualified</v>
          </cell>
        </row>
        <row r="60">
          <cell r="C60" t="str">
            <v>ST Capital Gain</v>
          </cell>
        </row>
        <row r="61">
          <cell r="C61" t="str">
            <v>LT Capital Gain</v>
          </cell>
        </row>
        <row r="62">
          <cell r="C62" t="str">
            <v>Section 1231 Gain</v>
          </cell>
        </row>
        <row r="63">
          <cell r="C63" t="str">
            <v>Other Inv Inc/Loss</v>
          </cell>
        </row>
        <row r="64">
          <cell r="C64" t="str">
            <v>Sec 179 Depre</v>
          </cell>
        </row>
        <row r="65">
          <cell r="C65" t="str">
            <v>Charitable Contributions</v>
          </cell>
        </row>
        <row r="66">
          <cell r="C66" t="str">
            <v>Investment Interest Exp</v>
          </cell>
        </row>
        <row r="67">
          <cell r="C67" t="str">
            <v>M&amp;E Adj</v>
          </cell>
        </row>
        <row r="69">
          <cell r="C69" t="str">
            <v xml:space="preserve">     Total </v>
          </cell>
        </row>
        <row r="72">
          <cell r="A72" t="str">
            <v>Reconciliation to GAAP - Approach 1 (based upon lower tiers):</v>
          </cell>
        </row>
        <row r="73">
          <cell r="C73" t="str">
            <v>Tax @ EOY</v>
          </cell>
        </row>
        <row r="74">
          <cell r="C74" t="str">
            <v>Difference</v>
          </cell>
        </row>
        <row r="75">
          <cell r="C75" t="str">
            <v>Gaap @ EOY</v>
          </cell>
        </row>
        <row r="77">
          <cell r="A77" t="str">
            <v>Schedule K - Line 17 Information</v>
          </cell>
        </row>
        <row r="78">
          <cell r="B78" t="str">
            <v>a</v>
          </cell>
          <cell r="C78" t="str">
            <v>ATM Post 1986 Depre adj</v>
          </cell>
        </row>
        <row r="79">
          <cell r="B79" t="str">
            <v>b</v>
          </cell>
          <cell r="C79" t="str">
            <v>AMT Adjusted Gain or Loss</v>
          </cell>
        </row>
        <row r="81">
          <cell r="C81" t="str">
            <v>Check Total</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ver"/>
      <sheetName val="PPA Summary"/>
      <sheetName val="BEV"/>
      <sheetName val="Orbital - Income"/>
      <sheetName val="Orbital - Market"/>
      <sheetName val="Customer Relationship"/>
      <sheetName val="WACC"/>
      <sheetName val="Beta"/>
      <sheetName val="WARA"/>
      <sheetName val="Royalty"/>
      <sheetName val="Consol C-4a by Ptn"/>
      <sheetName val="fuelbudg"/>
      <sheetName val="Detail"/>
      <sheetName val="Ratings"/>
      <sheetName val="Sirona"/>
    </sheetNames>
    <sheetDataSet>
      <sheetData sheetId="0" refreshError="1">
        <row r="11">
          <cell r="D11" t="str">
            <v>Valuation of Certain Tangible and Intangible Assets of Loral Space &amp; Communications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os 10"/>
      <sheetName val="Sheet1"/>
      <sheetName val="Sheet2"/>
      <sheetName val="Total Ranks"/>
      <sheetName val="TopBot"/>
      <sheetName val="5 or more - TopBot"/>
      <sheetName val="5 or more - Rankings"/>
      <sheetName val="Consol C-4a by Ptn"/>
      <sheetName val="fuelbudg"/>
      <sheetName val="Index"/>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BOt"/>
      <sheetName val="Summary"/>
      <sheetName val="Promos 10"/>
      <sheetName val="Bosque CC"/>
      <sheetName val="Assumptions"/>
      <sheetName val="Input Instructions &amp; Note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4"/>
      <sheetName val="Top 10"/>
      <sheetName val="Rank"/>
      <sheetName val="All Stores"/>
      <sheetName val="Address"/>
      <sheetName val="1995"/>
      <sheetName val="Inputs"/>
      <sheetName val="lookup"/>
      <sheetName val="ACT"/>
      <sheetName val="Wire-Payment  Instructions"/>
      <sheetName val="Value Multiple"/>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Cover Sheet"/>
      <sheetName val="Safe Harbor Statement"/>
      <sheetName val=" IS Summ"/>
      <sheetName val="High level IS - 2"/>
      <sheetName val="High level CF - 2"/>
      <sheetName val="High level CF -1 "/>
      <sheetName val="High level BS"/>
      <sheetName val="Revenue Sum"/>
      <sheetName val="High Level Capex"/>
      <sheetName val="Keep Business - Capex"/>
      <sheetName val="Growth - Capex"/>
      <sheetName val="Capex Summ"/>
      <sheetName val="Depreciation Sum"/>
      <sheetName val="Ratios"/>
      <sheetName val="Opening BS Loral"/>
      <sheetName val="Qtrly Cover"/>
      <sheetName val="2004 P&amp;L Summ"/>
      <sheetName val="2004 Qtrly IS"/>
      <sheetName val="2004 Qtrly CF"/>
      <sheetName val="2004 Qtrly BS"/>
      <sheetName val="Detail Cover"/>
      <sheetName val="Opex Sum"/>
      <sheetName val="High level IS - 1"/>
      <sheetName val="Balance Sheet"/>
      <sheetName val="Income Statement"/>
      <sheetName val="Cash Flow"/>
      <sheetName val="debt calc"/>
      <sheetName val="Other income - expense Sum"/>
      <sheetName val="IntExp"/>
      <sheetName val="Opex BP"/>
      <sheetName val="CapEx"/>
      <sheetName val="Company Valuation"/>
      <sheetName val="Depreciation"/>
      <sheetName val="InOrbit Insurance"/>
      <sheetName val="CapPerfIncent"/>
      <sheetName val="Loral PPA Summ"/>
      <sheetName val="Loral"/>
      <sheetName val="Galaxy"/>
      <sheetName val="BSitems"/>
      <sheetName val="CFItems"/>
      <sheetName val="WildBlue"/>
      <sheetName val="$600M Bond "/>
      <sheetName val="$700M Senior Notes"/>
      <sheetName val="$400M Senior Notes"/>
      <sheetName val="Insat Schedule"/>
      <sheetName val="Check Sheet"/>
      <sheetName val="Summary Acquisitions"/>
      <sheetName val="lookup"/>
      <sheetName val="April Promo"/>
      <sheetName val="DMA Rankings $ History"/>
      <sheetName val="Sheet2"/>
      <sheetName val="Promos 10"/>
      <sheetName val="ILSF II"/>
    </sheetNames>
    <sheetDataSet>
      <sheetData sheetId="0" refreshError="1">
        <row r="60">
          <cell r="N60">
            <v>0.252</v>
          </cell>
        </row>
        <row r="61">
          <cell r="N61">
            <v>0.251</v>
          </cell>
        </row>
        <row r="62">
          <cell r="N62">
            <v>0.249</v>
          </cell>
        </row>
        <row r="63">
          <cell r="N63">
            <v>0.248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ngsav"/>
      <sheetName val="Sensetivities"/>
      <sheetName val="Model"/>
      <sheetName val="Assumptions and Inputs"/>
      <sheetName val="Consol C-4a by Ptn"/>
      <sheetName val="Sheet1"/>
      <sheetName val="12 31 10 PR Trial Balance"/>
      <sheetName val="Port River FMV 12-31-09"/>
      <sheetName val="TB 2010 (3-10-11)"/>
      <sheetName val="Trial Balance 3-31-2010"/>
      <sheetName val="Jun-2010 Trial Balance"/>
      <sheetName val=" 9-30-10 Trial Balance"/>
      <sheetName val="Wire-Payment  Instructions"/>
      <sheetName val="Analysis of Investments at Cost"/>
      <sheetName val="Proceeds recd"/>
      <sheetName val="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L Investment WP"/>
      <sheetName val="IC GL 2Q-1019"/>
      <sheetName val="IC GL 2Q"/>
      <sheetName val="Cost Rollfwd"/>
      <sheetName val="BSPEOF I "/>
      <sheetName val="Mgmt fee Cal"/>
      <sheetName val="BSPEOF I"/>
      <sheetName val="GL US$"/>
      <sheetName val="GL EM"/>
      <sheetName val="Summary of Invest"/>
      <sheetName val="Summary of Invest EM"/>
      <sheetName val="TB"/>
      <sheetName val="Bal Sheet"/>
      <sheetName val="Inc Stmt"/>
      <sheetName val="Euro JEs"/>
      <sheetName val="Sched of Invest"/>
      <sheetName val="Chgs in Ptrs Cap"/>
      <sheetName val="Cash Flows"/>
      <sheetName val="Capital Accounts"/>
      <sheetName val="Mgmt Fee WP"/>
      <sheetName val="Inv Analysis"/>
      <sheetName val="Inv Cost"/>
      <sheetName val="Inc Statement Analysis"/>
      <sheetName val="Starwood 6.26.03 dist"/>
      <sheetName val="TH Lee 12.23.03 dist"/>
      <sheetName val="Fund level P&amp;L for k-1 est"/>
      <sheetName val="WH Tax"/>
      <sheetName val="00103586"/>
      <sheetName val="Pickwick Report"/>
      <sheetName val="Capital Rollforward "/>
      <sheetName val="Model"/>
      <sheetName val="//er15.deloitteonline.com/Docs/"/>
      <sheetName val="Platform"/>
      <sheetName val="data-1999"/>
      <sheetName val="Strength"/>
      <sheetName val="Email"/>
      <sheetName val="Bond Fund BBG Data"/>
    </sheetNames>
    <definedNames>
      <definedName name="rngFirstUserDefCol"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pital Structure"/>
      <sheetName val="Model"/>
      <sheetName val="Cases"/>
      <sheetName val="Sources-Uses"/>
      <sheetName val="Value of Tax Shield"/>
      <sheetName val="Exit Multiple Assumptions"/>
      <sheetName val="Summary"/>
      <sheetName val="Key Assumptions"/>
      <sheetName val="Sheet1"/>
      <sheetName val="lookup"/>
      <sheetName val="PPH Analysis"/>
      <sheetName val="Assump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LINE MATL QTYS"/>
      <sheetName val="LINE MATL COST BID"/>
      <sheetName val="STR ACT'L COST"/>
      <sheetName val="STR COST BID"/>
      <sheetName val="FND ACT'L COST"/>
      <sheetName val="FND COST BID"/>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btAllocRecap"/>
      <sheetName val="SrNotes"/>
      <sheetName val="CapInt"/>
      <sheetName val="CapIntUpload"/>
      <sheetName val="CapIntData"/>
      <sheetName val="SrHis"/>
      <sheetName val="OldSwap"/>
      <sheetName val="SwapSum"/>
      <sheetName val="Swap2010GL"/>
      <sheetName val="Swap2014GL"/>
      <sheetName val="Swap2010Pmt"/>
      <sheetName val="Swap2014Pmt"/>
      <sheetName val="OldCap"/>
      <sheetName val="Cap2010"/>
      <sheetName val="Cap2014"/>
      <sheetName val="Amort-Sr"/>
      <sheetName val="SubDebt2007Alloc"/>
      <sheetName val="SubHis2007"/>
      <sheetName val="SubDebt2014Alloc"/>
      <sheetName val="SubHis2014"/>
      <sheetName val="CapAdds"/>
      <sheetName val="PriorMoCapAdds"/>
      <sheetName val="Amort-Sub"/>
      <sheetName val="Commit"/>
      <sheetName val="FacRecap"/>
      <sheetName val="JE"/>
      <sheetName val="JEUpload"/>
      <sheetName val="Reimb Ltr"/>
      <sheetName val="Instruc"/>
      <sheetName val="Offtaker Revenue Summarie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 val="Excite@Home P&amp;L"/>
      <sheetName val="XCIT P&amp;L"/>
      <sheetName val="Media Metrics"/>
      <sheetName val="@Home P&amp;L"/>
      <sheetName val="@Home"/>
      <sheetName val="Subscribers"/>
      <sheetName val="@Work"/>
      <sheetName val="@Media"/>
      <sheetName val="Balsheet"/>
      <sheetName val="Ann. P&amp;L and DCF"/>
      <sheetName val="Cash Flows"/>
      <sheetName val="WACC"/>
      <sheetName val="Disc. Ent. Val."/>
      <sheetName val="IRR-Input"/>
      <sheetName val="US MSO IRR"/>
      <sheetName val="Canadian MSO IRR"/>
      <sheetName val="@Home Int'l"/>
      <sheetName val="Module1"/>
      <sheetName val="Module2"/>
      <sheetName val="Model"/>
      <sheetName val="Key Assumption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Acquiror"/>
      <sheetName val="Target"/>
      <sheetName val="Synergies"/>
      <sheetName val="Adj"/>
      <sheetName val="Merger Summary"/>
      <sheetName val="NewCo"/>
      <sheetName val="Sanity Check"/>
      <sheetName val="Comparison1"/>
      <sheetName val="Comparison2"/>
      <sheetName val="Acquiror PPM"/>
      <sheetName val="Consolidated PPM"/>
      <sheetName val="Consolidated PPM (2)"/>
      <sheetName val="Core ICIX PPM"/>
      <sheetName val="Digex PPM"/>
      <sheetName val="Consolidated DCF"/>
      <sheetName val="Core ICIX DCF"/>
      <sheetName val="Digex DCF"/>
      <sheetName val="Sum-of-Parts"/>
      <sheetName val="RSLC - ICIX Cap"/>
      <sheetName val="Core B-S"/>
      <sheetName val="NewCo DCF"/>
      <sheetName val="@Home P&amp;L"/>
      <sheetName val="Model"/>
      <sheetName val="Assumptions"/>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Sum-of-Parts"/>
      <sheetName val="@Home P&amp;L"/>
      <sheetName val="FoxQtrs"/>
      <sheetName val="Fox Studio"/>
      <sheetName val="Fox TV"/>
      <sheetName val="EPS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__FDSCACHE__"/>
      <sheetName val="Switches(2)"/>
      <sheetName val="SumVal"/>
      <sheetName val="Goodwill"/>
      <sheetName val="Debtrealloc"/>
      <sheetName val="Matrix"/>
      <sheetName val="Valmatrix"/>
      <sheetName val="40"/>
      <sheetName val="Borg"/>
      <sheetName val="Schw"/>
      <sheetName val="Elec"/>
      <sheetName val="Cable"/>
      <sheetName val="Corp"/>
      <sheetName val="Target"/>
      <sheetName val="10-Year DCF"/>
      <sheetName val="Combined"/>
      <sheetName val="Switches"/>
      <sheetName val="BearSens"/>
      <sheetName val="BearSens (38)"/>
      <sheetName val="Sources &amp; Uses"/>
      <sheetName val="Combined  PF BS"/>
      <sheetName val="Amort"/>
      <sheetName val="CorpExpense"/>
      <sheetName val="LBO Summary"/>
      <sheetName val="LBO Financials"/>
      <sheetName val="LBO PF BS"/>
      <sheetName val="5-Year DCF"/>
      <sheetName val="Macro1"/>
      <sheetName val="Sum-of-Parts"/>
      <sheetName val="Poo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3">
          <cell r="D53">
            <v>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Analysis"/>
      <sheetName val="Sensitivity Data"/>
      <sheetName val="AnnRev"/>
      <sheetName val="Ann. IS"/>
      <sheetName val="CF"/>
      <sheetName val="QtrRev 98-99"/>
      <sheetName val="98-99Qs"/>
      <sheetName val="QtrRev 99-00"/>
      <sheetName val="99-00Qs"/>
      <sheetName val="BS"/>
      <sheetName val="Switches"/>
      <sheetName val="Swap Calculator"/>
      <sheetName val="FC switches"/>
      <sheetName val="Macro1"/>
      <sheetName val="De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 val="QtrRev 98-99"/>
      <sheetName val="Promos 10"/>
      <sheetName val=""/>
      <sheetName val="RatingAgencyBU12-05 Cin Curve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1 Summary"/>
      <sheetName val="SALT Sourcing"/>
      <sheetName val="Foreign Taxes"/>
      <sheetName val="State Adjustments"/>
      <sheetName val="UBTI"/>
      <sheetName val="wsLookup"/>
    </sheetNames>
    <sheetDataSet>
      <sheetData sheetId="0">
        <row r="6">
          <cell r="G6" t="str">
            <v>CHAMPIONS GLEN, L.P.</v>
          </cell>
        </row>
        <row r="7">
          <cell r="G7" t="str">
            <v>76-0492902</v>
          </cell>
        </row>
        <row r="8">
          <cell r="G8">
            <v>37986</v>
          </cell>
        </row>
      </sheetData>
      <sheetData sheetId="1"/>
      <sheetData sheetId="2"/>
      <sheetData sheetId="3"/>
      <sheetData sheetId="4"/>
      <sheetData sheetId="5"/>
      <sheetData sheetId="6"/>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und5"/>
      <sheetName val="Sheet2"/>
      <sheetName val="Sheet3"/>
      <sheetName val="CBCWPI7A"/>
      <sheetName val="CIN-14"/>
      <sheetName val="Inflation Table"/>
      <sheetName val="fuelbudg"/>
      <sheetName val="ILSF II"/>
      <sheetName val="Sheet1"/>
      <sheetName val="lookup"/>
      <sheetName val="Consol C-4a by Ptn"/>
      <sheetName val="Promos 10"/>
    </sheetNames>
    <definedNames>
      <definedName name="Round5"/>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und5"/>
      <sheetName val="Sheet2"/>
      <sheetName val="Sheet3"/>
      <sheetName val="CBCWPI7A"/>
      <sheetName val="CIN-14"/>
      <sheetName val="ILSF II"/>
      <sheetName val="Sheet1"/>
      <sheetName val="lookup"/>
      <sheetName val="Inflation Table"/>
      <sheetName val="Consol C-4a by Ptn"/>
      <sheetName val="Promos 10"/>
      <sheetName val="fuelbudg"/>
    </sheetNames>
    <definedNames>
      <definedName name="Round5"/>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l Input"/>
      <sheetName val="fin profile"/>
      <sheetName val="GTESRV"/>
      <sheetName val="CIN-14"/>
      <sheetName val="BackEnd"/>
      <sheetName val="Hedge Wir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vision"/>
      <sheetName val="BROADQTR"/>
      <sheetName val="incannual"/>
      <sheetName val="incqtr"/>
      <sheetName val="Cash Flow"/>
      <sheetName val="Debt"/>
      <sheetName val="Shares"/>
      <sheetName val="Capital Struct"/>
      <sheetName val="Bal Sheet"/>
      <sheetName val="Value Multiple"/>
      <sheetName val="Valuation DCF"/>
      <sheetName val="revbreak"/>
      <sheetName val="Model Adjustments"/>
      <sheetName val="Questions"/>
      <sheetName val="ybt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Offer_Value"/>
      <sheetName val="_cashflow"/>
      <sheetName val="Cell Input"/>
      <sheetName val="Forward Curves"/>
      <sheetName val="U-Park"/>
      <sheetName val="Sandy Actual 9-30"/>
      <sheetName val="SC Swaps Hypo 9-30-07"/>
      <sheetName val="Steam Flow Chart"/>
      <sheetName val="Summary"/>
    </sheetNames>
    <sheetDataSet>
      <sheetData sheetId="0" refreshError="1"/>
      <sheetData sheetId="1" refreshError="1"/>
      <sheetData sheetId="2" refreshError="1">
        <row r="14">
          <cell r="B14">
            <v>37257</v>
          </cell>
          <cell r="C14">
            <v>37288</v>
          </cell>
          <cell r="D14">
            <v>37316</v>
          </cell>
          <cell r="E14">
            <v>37347</v>
          </cell>
          <cell r="F14">
            <v>37377</v>
          </cell>
          <cell r="G14">
            <v>37408</v>
          </cell>
          <cell r="H14">
            <v>37438</v>
          </cell>
          <cell r="I14">
            <v>37469</v>
          </cell>
          <cell r="J14">
            <v>37500</v>
          </cell>
          <cell r="K14">
            <v>37530</v>
          </cell>
          <cell r="L14">
            <v>37561</v>
          </cell>
          <cell r="M14">
            <v>37591</v>
          </cell>
          <cell r="N14">
            <v>37622</v>
          </cell>
          <cell r="O14">
            <v>37653</v>
          </cell>
          <cell r="P14">
            <v>37681</v>
          </cell>
          <cell r="Q14">
            <v>37712</v>
          </cell>
          <cell r="R14">
            <v>37742</v>
          </cell>
          <cell r="S14">
            <v>37773</v>
          </cell>
          <cell r="T14">
            <v>37803</v>
          </cell>
          <cell r="U14">
            <v>37834</v>
          </cell>
          <cell r="V14">
            <v>37865</v>
          </cell>
          <cell r="W14">
            <v>37895</v>
          </cell>
          <cell r="X14">
            <v>37926</v>
          </cell>
          <cell r="Y14">
            <v>37956</v>
          </cell>
          <cell r="Z14">
            <v>37987</v>
          </cell>
          <cell r="AA14">
            <v>38018</v>
          </cell>
          <cell r="AB14">
            <v>38047</v>
          </cell>
          <cell r="AC14">
            <v>38078</v>
          </cell>
          <cell r="AD14">
            <v>38108</v>
          </cell>
          <cell r="AE14">
            <v>38139</v>
          </cell>
        </row>
        <row r="15">
          <cell r="B15">
            <v>37287</v>
          </cell>
          <cell r="C15">
            <v>37318</v>
          </cell>
          <cell r="D15">
            <v>37346</v>
          </cell>
          <cell r="E15">
            <v>37377</v>
          </cell>
          <cell r="F15">
            <v>37407</v>
          </cell>
          <cell r="G15">
            <v>37438</v>
          </cell>
          <cell r="H15">
            <v>37468</v>
          </cell>
          <cell r="I15">
            <v>37499</v>
          </cell>
          <cell r="J15">
            <v>37530</v>
          </cell>
          <cell r="K15">
            <v>37560</v>
          </cell>
          <cell r="L15">
            <v>37591</v>
          </cell>
          <cell r="M15">
            <v>37621</v>
          </cell>
          <cell r="N15">
            <v>37652</v>
          </cell>
          <cell r="O15">
            <v>37683</v>
          </cell>
          <cell r="P15">
            <v>37711</v>
          </cell>
          <cell r="Q15">
            <v>37742</v>
          </cell>
          <cell r="R15">
            <v>37772</v>
          </cell>
          <cell r="S15">
            <v>37803</v>
          </cell>
          <cell r="T15">
            <v>37833</v>
          </cell>
          <cell r="U15">
            <v>37864</v>
          </cell>
          <cell r="V15">
            <v>37895</v>
          </cell>
          <cell r="W15">
            <v>37925</v>
          </cell>
          <cell r="X15">
            <v>37956</v>
          </cell>
          <cell r="Y15">
            <v>37986</v>
          </cell>
          <cell r="Z15">
            <v>38017</v>
          </cell>
          <cell r="AA15">
            <v>38048</v>
          </cell>
          <cell r="AB15">
            <v>38077</v>
          </cell>
          <cell r="AC15">
            <v>38108</v>
          </cell>
          <cell r="AD15">
            <v>38138</v>
          </cell>
          <cell r="AE15">
            <v>38169</v>
          </cell>
        </row>
        <row r="36">
          <cell r="B36">
            <v>31.835000000000001</v>
          </cell>
          <cell r="C36">
            <v>26.377940000000002</v>
          </cell>
          <cell r="D36">
            <v>27.690020000000001</v>
          </cell>
          <cell r="E36">
            <v>27.180595</v>
          </cell>
          <cell r="F36">
            <v>27.856515000000002</v>
          </cell>
          <cell r="G36">
            <v>28.502615000000002</v>
          </cell>
          <cell r="H36">
            <v>29.099015000000001</v>
          </cell>
          <cell r="I36">
            <v>29.645715000000003</v>
          </cell>
          <cell r="J36">
            <v>29.645715000000003</v>
          </cell>
          <cell r="K36">
            <v>29.884275000000002</v>
          </cell>
          <cell r="L36">
            <v>33.313575</v>
          </cell>
          <cell r="M36">
            <v>35.291635000000007</v>
          </cell>
          <cell r="N36">
            <v>36.156415000000003</v>
          </cell>
          <cell r="O36">
            <v>35.659415000000003</v>
          </cell>
          <cell r="P36">
            <v>34.834395000000001</v>
          </cell>
          <cell r="Q36">
            <v>32.81906</v>
          </cell>
          <cell r="R36">
            <v>32.918459999999996</v>
          </cell>
          <cell r="S36">
            <v>33.435339999999997</v>
          </cell>
          <cell r="T36">
            <v>33.783240000000006</v>
          </cell>
          <cell r="U36">
            <v>34.329939999999993</v>
          </cell>
          <cell r="V36">
            <v>34.419399999999996</v>
          </cell>
          <cell r="W36">
            <v>34.55856</v>
          </cell>
          <cell r="X36">
            <v>37.080835</v>
          </cell>
          <cell r="Y36">
            <v>38.641415000000002</v>
          </cell>
          <cell r="Z36">
            <v>39.648515000000003</v>
          </cell>
          <cell r="AA36">
            <v>38.893074999999996</v>
          </cell>
          <cell r="AB36">
            <v>37.561115000000001</v>
          </cell>
          <cell r="AC36">
            <v>35.00902</v>
          </cell>
          <cell r="AD36">
            <v>35.118360000000003</v>
          </cell>
          <cell r="AE36">
            <v>35.466259999999998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Offer_Value"/>
      <sheetName val="_cashflow"/>
      <sheetName val="Cell Input"/>
      <sheetName val="U-Park"/>
      <sheetName val="Forward Curves"/>
      <sheetName val="Steam Flow Chart"/>
      <sheetName val="Sandy Actual 9-30"/>
      <sheetName val="SC Swaps Hypo 9-30-07"/>
      <sheetName val="Summary"/>
    </sheetNames>
    <sheetDataSet>
      <sheetData sheetId="0" refreshError="1"/>
      <sheetData sheetId="1" refreshError="1"/>
      <sheetData sheetId="2" refreshError="1">
        <row r="14">
          <cell r="B14">
            <v>37257</v>
          </cell>
          <cell r="C14">
            <v>37288</v>
          </cell>
          <cell r="D14">
            <v>37316</v>
          </cell>
          <cell r="E14">
            <v>37347</v>
          </cell>
          <cell r="F14">
            <v>37377</v>
          </cell>
          <cell r="G14">
            <v>37408</v>
          </cell>
          <cell r="H14">
            <v>37438</v>
          </cell>
          <cell r="I14">
            <v>37469</v>
          </cell>
          <cell r="J14">
            <v>37500</v>
          </cell>
          <cell r="K14">
            <v>37530</v>
          </cell>
          <cell r="L14">
            <v>37561</v>
          </cell>
          <cell r="M14">
            <v>37591</v>
          </cell>
          <cell r="N14">
            <v>37622</v>
          </cell>
          <cell r="O14">
            <v>37653</v>
          </cell>
          <cell r="P14">
            <v>37681</v>
          </cell>
          <cell r="Q14">
            <v>37712</v>
          </cell>
          <cell r="R14">
            <v>37742</v>
          </cell>
          <cell r="S14">
            <v>37773</v>
          </cell>
          <cell r="T14">
            <v>37803</v>
          </cell>
          <cell r="U14">
            <v>37834</v>
          </cell>
          <cell r="V14">
            <v>37865</v>
          </cell>
          <cell r="W14">
            <v>37895</v>
          </cell>
          <cell r="X14">
            <v>37926</v>
          </cell>
          <cell r="Y14">
            <v>37956</v>
          </cell>
          <cell r="Z14">
            <v>37987</v>
          </cell>
          <cell r="AA14">
            <v>38018</v>
          </cell>
          <cell r="AB14">
            <v>38047</v>
          </cell>
          <cell r="AC14">
            <v>38078</v>
          </cell>
          <cell r="AD14">
            <v>38108</v>
          </cell>
          <cell r="AE14">
            <v>38139</v>
          </cell>
        </row>
        <row r="15">
          <cell r="B15">
            <v>37287</v>
          </cell>
          <cell r="C15">
            <v>37318</v>
          </cell>
          <cell r="D15">
            <v>37346</v>
          </cell>
          <cell r="E15">
            <v>37377</v>
          </cell>
          <cell r="F15">
            <v>37407</v>
          </cell>
          <cell r="G15">
            <v>37438</v>
          </cell>
          <cell r="H15">
            <v>37468</v>
          </cell>
          <cell r="I15">
            <v>37499</v>
          </cell>
          <cell r="J15">
            <v>37530</v>
          </cell>
          <cell r="K15">
            <v>37560</v>
          </cell>
          <cell r="L15">
            <v>37591</v>
          </cell>
          <cell r="M15">
            <v>37621</v>
          </cell>
          <cell r="N15">
            <v>37652</v>
          </cell>
          <cell r="O15">
            <v>37683</v>
          </cell>
          <cell r="P15">
            <v>37711</v>
          </cell>
          <cell r="Q15">
            <v>37742</v>
          </cell>
          <cell r="R15">
            <v>37772</v>
          </cell>
          <cell r="S15">
            <v>37803</v>
          </cell>
          <cell r="T15">
            <v>37833</v>
          </cell>
          <cell r="U15">
            <v>37864</v>
          </cell>
          <cell r="V15">
            <v>37895</v>
          </cell>
          <cell r="W15">
            <v>37925</v>
          </cell>
          <cell r="X15">
            <v>37956</v>
          </cell>
          <cell r="Y15">
            <v>37986</v>
          </cell>
          <cell r="Z15">
            <v>38017</v>
          </cell>
          <cell r="AA15">
            <v>38048</v>
          </cell>
          <cell r="AB15">
            <v>38077</v>
          </cell>
          <cell r="AC15">
            <v>38108</v>
          </cell>
          <cell r="AD15">
            <v>38138</v>
          </cell>
          <cell r="AE15">
            <v>38169</v>
          </cell>
        </row>
        <row r="36">
          <cell r="B36">
            <v>31.835000000000001</v>
          </cell>
          <cell r="C36">
            <v>26.377940000000002</v>
          </cell>
          <cell r="D36">
            <v>27.690020000000001</v>
          </cell>
          <cell r="E36">
            <v>27.180595</v>
          </cell>
          <cell r="F36">
            <v>27.856515000000002</v>
          </cell>
          <cell r="G36">
            <v>28.502615000000002</v>
          </cell>
          <cell r="H36">
            <v>29.099015000000001</v>
          </cell>
          <cell r="I36">
            <v>29.645715000000003</v>
          </cell>
          <cell r="J36">
            <v>29.645715000000003</v>
          </cell>
          <cell r="K36">
            <v>29.884275000000002</v>
          </cell>
          <cell r="L36">
            <v>33.313575</v>
          </cell>
          <cell r="M36">
            <v>35.291635000000007</v>
          </cell>
          <cell r="N36">
            <v>36.156415000000003</v>
          </cell>
          <cell r="O36">
            <v>35.659415000000003</v>
          </cell>
          <cell r="P36">
            <v>34.834395000000001</v>
          </cell>
          <cell r="Q36">
            <v>32.81906</v>
          </cell>
          <cell r="R36">
            <v>32.918459999999996</v>
          </cell>
          <cell r="S36">
            <v>33.435339999999997</v>
          </cell>
          <cell r="T36">
            <v>33.783240000000006</v>
          </cell>
          <cell r="U36">
            <v>34.329939999999993</v>
          </cell>
          <cell r="V36">
            <v>34.419399999999996</v>
          </cell>
          <cell r="W36">
            <v>34.55856</v>
          </cell>
          <cell r="X36">
            <v>37.080835</v>
          </cell>
          <cell r="Y36">
            <v>38.641415000000002</v>
          </cell>
          <cell r="Z36">
            <v>39.648515000000003</v>
          </cell>
          <cell r="AA36">
            <v>38.893074999999996</v>
          </cell>
          <cell r="AB36">
            <v>37.561115000000001</v>
          </cell>
          <cell r="AC36">
            <v>35.00902</v>
          </cell>
          <cell r="AD36">
            <v>35.118360000000003</v>
          </cell>
          <cell r="AE36">
            <v>35.466259999999998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ales Flash Report"/>
      <sheetName val="Sheet2"/>
      <sheetName val="Sheet1"/>
      <sheetName val="Data Entry Form"/>
      <sheetName val="2002"/>
      <sheetName val="Offer_Value"/>
      <sheetName val="CBM-proj"/>
      <sheetName val="lbo-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A Rankings Period"/>
      <sheetName val="DMA Rankings (Quarter)"/>
      <sheetName val="Sheet2"/>
      <sheetName val="Sheet3"/>
      <sheetName val="Store 1999"/>
      <sheetName val="2002"/>
      <sheetName val="Assumption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ase"/>
      <sheetName val="Comp Weeks"/>
      <sheetName val="Roy Rates"/>
      <sheetName val="Roy Rate Lawson"/>
      <sheetName val="Roy Rates Budget"/>
      <sheetName val="Roy Rates Budget Comparison"/>
      <sheetName val="Sheet5"/>
      <sheetName val="2001"/>
      <sheetName val="2002"/>
      <sheetName val="Sheet8"/>
      <sheetName val="2002 BOY"/>
      <sheetName val="lookup tables"/>
      <sheetName val="Sheet1"/>
      <sheetName val="Sheet2"/>
      <sheetName val="2001 Data Final "/>
      <sheetName val="Sales 2002"/>
      <sheetName val="Sheet3"/>
      <sheetName val="01 Openings Act"/>
      <sheetName val="02 Openings"/>
      <sheetName val="02 Closings "/>
      <sheetName val="Vlookup VenueType"/>
      <sheetName val="Royalty&amp;Comp$"/>
      <sheetName val="1999 d"/>
      <sheetName val="Offer_Value"/>
      <sheetName val="95 Sales"/>
      <sheetName val="96 Sales"/>
      <sheetName val="Cell Input"/>
      <sheetName val="Store 1999"/>
      <sheetName val="2003Fran Plan"/>
      <sheetName val="Franchise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ftain-LBO"/>
      <sheetName val="Chieftain-All"/>
      <sheetName val="Control"/>
      <sheetName val="Reverse Merger"/>
      <sheetName val="__FDSCACHE__"/>
      <sheetName val="LBO - Cost Savings"/>
      <sheetName val="The Merger"/>
      <sheetName val="Indigo-$"/>
      <sheetName val="Direct Cost "/>
      <sheetName val="Chieftain-US "/>
      <sheetName val="Chieftain-UK"/>
      <sheetName val="Chieftain-CAN"/>
      <sheetName val="Indigo-£"/>
      <sheetName val="Allocated Costs"/>
      <sheetName val="IRI Overheads"/>
      <sheetName val="ICR Overheads"/>
      <sheetName val="IRNA Overheads"/>
      <sheetName val="FX £-$"/>
      <sheetName val="Inveresk-IRI"/>
      <sheetName val="Inveresk-ICR"/>
      <sheetName val="Inveresk-IRNA"/>
      <sheetName val="Module1"/>
      <sheetName val="95 Sales"/>
      <sheetName val="96 Sales"/>
      <sheetName val="Store 1999"/>
      <sheetName val="Fuel Prices"/>
      <sheetName val="DA 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S---&gt;"/>
      <sheetName val="Refi Analysis"/>
      <sheetName val="Sensitivity Analysis"/>
      <sheetName val="Debt Schedule"/>
      <sheetName val="EBITDA Buildup"/>
      <sheetName val="CFADS"/>
      <sheetName val="Construction S&amp;U Output"/>
      <sheetName val="S&amp;U Output"/>
      <sheetName val="PF Cap Output"/>
      <sheetName val="FINANCING ANALYSIS---&gt;"/>
      <sheetName val="Financing Structures"/>
      <sheetName val="Assumptions"/>
      <sheetName val="DCF"/>
      <sheetName val="Financing Analysis"/>
      <sheetName val="Financing Analysis OpCo"/>
      <sheetName val="Covenant Analysis"/>
      <sheetName val="Financial Comps"/>
      <sheetName val="Detailed Comps"/>
      <sheetName val="DETAIL INFORMATION---&gt;"/>
      <sheetName val="Drawdown"/>
      <sheetName val="Sheet1"/>
      <sheetName val="Asset Coverage"/>
      <sheetName val="Waterfall"/>
      <sheetName val="Hedge Revenue Check"/>
      <sheetName val="Revenue"/>
      <sheetName val="OperExp"/>
      <sheetName val="OpExWksht"/>
      <sheetName val="OperPar"/>
      <sheetName val="OperStats"/>
      <sheetName val="ReserveAccts"/>
      <sheetName val="Const"/>
      <sheetName val="Revised Constr S&amp;U"/>
      <sheetName val="InsurLandPILOT"/>
      <sheetName val="NonSharedConst"/>
      <sheetName val="Commissioning"/>
      <sheetName val="PropTax"/>
      <sheetName val="SUCosts"/>
      <sheetName val="Hg|NOx"/>
      <sheetName val="Permits"/>
      <sheetName val="Labor"/>
      <sheetName val="IS"/>
      <sheetName val="ICF_Fuel"/>
      <sheetName val="ICF2"/>
      <sheetName val="Rates"/>
      <sheetName val="Market Prices ERCOT-N Nominal $"/>
      <sheetName val="Market Prices ERCOT-N 2005 $"/>
      <sheetName val="Sandy Creek Nominal $"/>
      <sheetName val="Sandy Creek 2005$"/>
      <sheetName val="Coal Price Details"/>
      <sheetName val="HDF"/>
      <sheetName val="4P Backup-&gt;"/>
      <sheetName val="S&amp;P Carbon"/>
      <sheetName val="4P Coal Price Details"/>
      <sheetName val="4P HDF"/>
      <sheetName val="4P Market Prices ERCOT-N Nomin"/>
      <sheetName val="4P Market Prices ERCOT-N 2005$"/>
      <sheetName val="4P Sandy Creek 2005$"/>
      <sheetName val="4P Sandy Creek Nominal $"/>
      <sheetName val="Consol C-4a by Ptn"/>
      <sheetName val="Finance Assumptions"/>
      <sheetName val="PwrMarket"/>
      <sheetName val="IRR1295A"/>
      <sheetName val="Sandy Actual 9-30"/>
      <sheetName val="SC Swaps Hypo 9-30-07"/>
      <sheetName val="Cash "/>
      <sheetName val="Chart of Account"/>
      <sheetName val="supporting worksheet"/>
      <sheetName val="Load FRX"/>
      <sheetName val="Trial Balance - Review Log"/>
      <sheetName val="Template"/>
      <sheetName val="Index Sht1"/>
      <sheetName val="Analysis of Investment Cost"/>
      <sheetName val="Plum Actual 9-30"/>
      <sheetName val="Plum 9-30-07 Hypo"/>
      <sheetName val="TB 12-31-10 (not final)"/>
      <sheetName val="Main C-2b Bk by Ptn by type"/>
      <sheetName val="Main C-1 Capital"/>
      <sheetName val="Main C-2aaa Bk by Ptn"/>
      <sheetName val="Main C-2e - Recon to Financials"/>
      <sheetName val="ILSF II"/>
      <sheetName val="Assumptions and Inpu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sheetName val="Scenario 1"/>
      <sheetName val="Chieftain-All"/>
      <sheetName val="Chieftain-LBO"/>
      <sheetName val="Sandy Actual 9-30"/>
      <sheetName val="SC Swaps Hypo 9-30-07"/>
      <sheetName val="95 Sales"/>
      <sheetName val="96 Sales"/>
      <sheetName val="Unit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Control"/>
      <sheetName val="Details and Information"/>
      <sheetName val="EBITDA"/>
      <sheetName val="Values Template"/>
      <sheetName val="Values Calculations"/>
      <sheetName val="2003 Values - April Discounting"/>
      <sheetName val="04 Vals - 12-31-03 Discounting"/>
      <sheetName val="2005 Values by Entity"/>
      <sheetName val="2008 Values by Entity"/>
      <sheetName val="WGES"/>
      <sheetName val="Sheet1"/>
      <sheetName val="PES"/>
      <sheetName val="Apex Parameters"/>
      <sheetName val="Apex Power Prices"/>
      <sheetName val="Apex Gas Prices &amp; Lookup Info"/>
      <sheetName val="Apex 200 MW Summary"/>
      <sheetName val="Apex 200 MW Margins"/>
      <sheetName val="Apex 25 MW Summary"/>
      <sheetName val="Apex 25 MW Margins"/>
      <sheetName val="Apex 100 MW Summary"/>
      <sheetName val="Apex 100 MW Margins"/>
      <sheetName val="Apex 200 MW Monthly Output"/>
      <sheetName val="Apex 25 MW Monthly Output"/>
      <sheetName val="Birchwood Summary"/>
      <sheetName val="Birchwood Margins"/>
      <sheetName val="Brandywine Summary"/>
      <sheetName val="Brandywine Margins"/>
      <sheetName val="Brazos Summary"/>
      <sheetName val="Brazos Margins"/>
      <sheetName val="Delta Summary"/>
      <sheetName val="Delta RMR Revenues"/>
      <sheetName val="Delta Parameters"/>
      <sheetName val="Delta Capital Surcharge"/>
      <sheetName val="Delta PP 5"/>
      <sheetName val="Delta PP 6"/>
      <sheetName val="Delta PP 7"/>
      <sheetName val="Delta CC 6"/>
      <sheetName val="Delta CC 7"/>
      <sheetName val="Engage Summary"/>
      <sheetName val="Engage Margins"/>
      <sheetName val="Georgetown Monthly"/>
      <sheetName val="Georgetown Prices"/>
      <sheetName val="Indeck"/>
      <sheetName val="OH Edison Summary"/>
      <sheetName val="OH Edison Margins"/>
      <sheetName val="PEPCO"/>
      <sheetName val="Perryville Summary"/>
      <sheetName val="Perryville Standard"/>
      <sheetName val="Perryville Supplemental"/>
      <sheetName val="Perryville Power Aug"/>
      <sheetName val="Perryville Peaking"/>
      <sheetName val="Potrero Summary"/>
      <sheetName val="Potrero RMR Revenues"/>
      <sheetName val="Potrero Capital Surcharge"/>
      <sheetName val="Potrero 3"/>
      <sheetName val="Potrero 4-6"/>
      <sheetName val=" Potrero Parameters"/>
      <sheetName val="Shady Hills Summary"/>
      <sheetName val="Shady Hills Margins"/>
      <sheetName val="Smeco Summary"/>
      <sheetName val="Smeco Margins"/>
      <sheetName val="West Georgia Summary"/>
      <sheetName val="GA Power Capacity"/>
      <sheetName val="MEAG Capacity"/>
      <sheetName val="Chicopee Summary"/>
      <sheetName val="Chicopee Margins"/>
      <sheetName val="Unitil Summary"/>
      <sheetName val="Unitil Margins"/>
      <sheetName val="Cape Light Summary"/>
      <sheetName val="Cape Light Margins"/>
      <sheetName val="Pinehills Summary"/>
      <sheetName val="Pinehills Margins"/>
      <sheetName val="Hayes Summary"/>
      <sheetName val="Hayes Margins"/>
      <sheetName val="Owens Summary"/>
      <sheetName val="Owens Margins"/>
      <sheetName val="Cook Inlet Power Summary"/>
      <sheetName val="Cook Inlet Power Margins"/>
      <sheetName val="NE MD Waste Summary"/>
      <sheetName val="NE MD Waste Margins"/>
      <sheetName val="Cambridge Summary"/>
      <sheetName val="Cambridge Margins"/>
      <sheetName val="Wabash Summary"/>
      <sheetName val="Wabash Margins"/>
      <sheetName val="WPS Summary"/>
      <sheetName val="WPS Margins"/>
      <sheetName val="Market Prices"/>
      <sheetName val="Forward Prices"/>
      <sheetName val="Monthly Results"/>
      <sheetName val="OH Edison Monthly Results"/>
      <sheetName val="Capacity Prices"/>
      <sheetName val="NEPOOL Ancillary Services"/>
      <sheetName val="Parameters"/>
      <sheetName val="Revisions"/>
      <sheetName val="EBITDA 2P"/>
      <sheetName val="Scenario 1"/>
      <sheetName val="Chieftain-All"/>
      <sheetName val="Chieftain-LBO"/>
      <sheetName val="Assumptions"/>
    </sheetNames>
    <sheetDataSet>
      <sheetData sheetId="0">
        <row r="1">
          <cell r="C1">
            <v>39539</v>
          </cell>
          <cell r="E1">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ver"/>
      <sheetName val="Model"/>
      <sheetName val="LBO"/>
      <sheetName val="DCF"/>
      <sheetName val="B-E"/>
      <sheetName val="IRR"/>
      <sheetName val="Sec"/>
      <sheetName val="Aggregate"/>
      <sheetName val="Equity"/>
      <sheetName val="Matrix"/>
      <sheetName val="Synergy"/>
      <sheetName val="Summ"/>
      <sheetName val="Scenario Control"/>
      <sheetName val="Scenario 1"/>
      <sheetName val="GETDESC"/>
      <sheetName val="GETRECON"/>
    </sheetNames>
    <sheetDataSet>
      <sheetData sheetId="0"/>
      <sheetData sheetId="1" refreshError="1">
        <row r="36">
          <cell r="X36">
            <v>12.24460488235294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odel"/>
      <sheetName val="comps"/>
      <sheetName val="ipo"/>
      <sheetName val="Valuation DCF"/>
      <sheetName val="model5"/>
    </sheetNames>
    <sheetDataSet>
      <sheetData sheetId="0"/>
      <sheetData sheetId="1" refreshError="1">
        <row r="178">
          <cell r="L178">
            <v>60.907344439082493</v>
          </cell>
        </row>
        <row r="180">
          <cell r="L180">
            <v>23.449327609046762</v>
          </cell>
        </row>
      </sheetData>
      <sheetData sheetId="2"/>
      <sheetData sheetId="3"/>
      <sheetData sheetId="4" refreshError="1"/>
      <sheetData sheetId="5"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30"/>
      <sheetName val="CU-31"/>
      <sheetName val="Computed SPMI's"/>
      <sheetName val="Eng &amp; Labor Indices"/>
      <sheetName val="SPMI Data"/>
      <sheetName val="Factor Data"/>
      <sheetName val="Fab. Histogram"/>
      <sheetName val="Eng. Histogram"/>
    </sheetNames>
    <sheetDataSet>
      <sheetData sheetId="0" refreshError="1"/>
      <sheetData sheetId="1" refreshError="1"/>
      <sheetData sheetId="2" refreshError="1"/>
      <sheetData sheetId="3" refreshError="1"/>
      <sheetData sheetId="4">
        <row r="1">
          <cell r="D1" t="str">
            <v>4Q03</v>
          </cell>
        </row>
      </sheetData>
      <sheetData sheetId="5" refreshError="1"/>
      <sheetData sheetId="6"/>
      <sheetData sheetId="7"/>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heetName val="Things to do"/>
      <sheetName val="Index Spark Spread Margin"/>
      <sheetName val="Monthly ISS Margin"/>
      <sheetName val="Compensation"/>
      <sheetName val="APEX OPTIMIZER"/>
      <sheetName val="PARAMATERS"/>
      <sheetName val="INPUT"/>
      <sheetName val="APEX UNIT CHARACTERISTICS"/>
      <sheetName val="GAS ESTIMATE"/>
      <sheetName val="GAS NEEDS"/>
      <sheetName val="APEX"/>
      <sheetName val="LOOKUPS"/>
      <sheetName val="NEVP CALL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Cash"/>
      <sheetName val="OperExp"/>
      <sheetName val="Capital"/>
      <sheetName val="Oper"/>
      <sheetName val="Revenue"/>
      <sheetName val="Debt 05"/>
      <sheetName val="Debt 06"/>
      <sheetName val="Reserves"/>
      <sheetName val="Maint"/>
      <sheetName val="LTSA"/>
      <sheetName val="Chemicals"/>
      <sheetName val="Consumables"/>
      <sheetName val="Utilities"/>
      <sheetName val="Labor"/>
      <sheetName val="Misc"/>
      <sheetName val="BldgGrnds"/>
      <sheetName val="Taxes"/>
      <sheetName val="Insurance"/>
      <sheetName val="Admin"/>
      <sheetName val="Permits"/>
      <sheetName val="Sheet1"/>
      <sheetName val="Chart of Account"/>
      <sheetName val="95 Sales"/>
      <sheetName val="96 Sales"/>
    </sheetNames>
    <sheetDataSet>
      <sheetData sheetId="0" refreshError="1"/>
      <sheetData sheetId="1" refreshError="1"/>
      <sheetData sheetId="2" refreshError="1"/>
      <sheetData sheetId="3" refreshError="1"/>
      <sheetData sheetId="4" refreshError="1">
        <row r="73">
          <cell r="B73">
            <v>350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Overview"/>
      <sheetName val="Summary"/>
      <sheetName val="Summary2"/>
      <sheetName val="EBNX"/>
      <sheetName val="QUOT"/>
      <sheetName val="INSW"/>
      <sheetName val="CARI"/>
      <sheetName val="HLTH"/>
      <sheetName val="Revenue Estimates"/>
      <sheetName val="WACC"/>
      <sheetName val="CIN-14"/>
      <sheetName val="Offer_Value"/>
      <sheetName val="Sandy Actual 9-30"/>
      <sheetName val="SC Swaps Hypo 9-30-07"/>
      <sheetName val="Oper"/>
      <sheetName val="Store 1999"/>
      <sheetName val="Over"/>
      <sheetName val="heat rate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ost Approach"/>
      <sheetName val="Merchant Dispatch"/>
      <sheetName val="Mulberry DCF"/>
      <sheetName val="Client Provided Data--&gt;"/>
      <sheetName val="Calendar"/>
      <sheetName val="Summary"/>
      <sheetName val="Assumptions and Inputs"/>
      <sheetName val="Store 1999"/>
      <sheetName val="Sandy Actual 9-30"/>
      <sheetName val="SC Swaps Hypo 9-30-07"/>
      <sheetName val="Oper"/>
      <sheetName val="Offer_Value"/>
      <sheetName val="2002"/>
      <sheetName val="Sheet2"/>
    </sheetNames>
    <sheetDataSet>
      <sheetData sheetId="0" refreshError="1">
        <row r="56">
          <cell r="C56">
            <v>9.0410958904109595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Trend"/>
      <sheetName val=" INVOICE"/>
      <sheetName val="INPUT"/>
      <sheetName val="July P&amp;L"/>
      <sheetName val="1"/>
      <sheetName val="2"/>
      <sheetName val="3"/>
      <sheetName val="4"/>
      <sheetName val="6"/>
      <sheetName val="5"/>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PJM"/>
    </sheetNames>
    <sheetDataSet>
      <sheetData sheetId="0" refreshError="1"/>
      <sheetData sheetId="1" refreshError="1"/>
      <sheetData sheetId="2" refreshError="1">
        <row r="20">
          <cell r="N20" t="str">
            <v>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Blocker 2 Provision"/>
      <sheetName val="J-2 RTP Adj Feeder 2"/>
      <sheetName val="J-3 Blocker 2 State NOL"/>
    </sheetNames>
    <sheetDataSet>
      <sheetData sheetId="0">
        <row r="24">
          <cell r="D24">
            <v>-41467141</v>
          </cell>
          <cell r="G24">
            <v>94555768</v>
          </cell>
        </row>
        <row r="25">
          <cell r="D25">
            <v>-16127623</v>
          </cell>
          <cell r="G25">
            <v>40354413.740000002</v>
          </cell>
        </row>
        <row r="27">
          <cell r="D27">
            <v>4472663</v>
          </cell>
          <cell r="G27">
            <v>-4472663</v>
          </cell>
        </row>
      </sheetData>
      <sheetData sheetId="1"/>
      <sheetData sheetId="2"/>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ker 3 J-1 Provision"/>
      <sheetName val="J-2 RTP Adj Feeder 3"/>
      <sheetName val="J-3 Blocker 3 State NOL "/>
      <sheetName val="J-4 Blocker 3 State NOL-KPMG"/>
    </sheetNames>
    <sheetDataSet>
      <sheetData sheetId="0">
        <row r="24">
          <cell r="D24">
            <v>-13111361</v>
          </cell>
        </row>
        <row r="25">
          <cell r="D25">
            <v>-5099342.0000000009</v>
          </cell>
        </row>
        <row r="27">
          <cell r="D27">
            <v>1414197</v>
          </cell>
        </row>
      </sheetData>
      <sheetData sheetId="1" refreshError="1"/>
      <sheetData sheetId="2" refreshError="1"/>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Value"/>
      <sheetName val="Monthly Results"/>
      <sheetName val="Capacity &amp; Start Prices"/>
      <sheetName val="Parameters"/>
      <sheetName val="Assumptions"/>
      <sheetName val="(US) Markets"/>
      <sheetName val="00 Fcst Sales"/>
    </sheetNames>
    <sheetDataSet>
      <sheetData sheetId="0" refreshError="1"/>
      <sheetData sheetId="1"/>
      <sheetData sheetId="2"/>
      <sheetData sheetId="3" refreshError="1">
        <row r="11">
          <cell r="C11">
            <v>459</v>
          </cell>
        </row>
      </sheetData>
      <sheetData sheetId="4" refreshError="1"/>
      <sheetData sheetId="5" refreshError="1"/>
      <sheetData sheetId="6"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sheetName val="0002"/>
      <sheetName val="0003"/>
      <sheetName val="0030"/>
      <sheetName val="0035"/>
      <sheetName val="0065"/>
      <sheetName val="Sheet4"/>
      <sheetName val="Sheet3"/>
      <sheetName val="Sheet5"/>
      <sheetName val="PivotTable"/>
      <sheetName val="Combined"/>
      <sheetName val="Unemployment Rates"/>
      <sheetName val="List of States in JDE"/>
      <sheetName val="SUTA Calc"/>
      <sheetName val="Suta 2013 Rates Applied"/>
    </sheetNames>
    <sheetDataSet>
      <sheetData sheetId="0"/>
      <sheetData sheetId="1"/>
      <sheetData sheetId="2"/>
      <sheetData sheetId="3"/>
      <sheetData sheetId="4"/>
      <sheetData sheetId="5"/>
      <sheetData sheetId="6"/>
      <sheetData sheetId="7"/>
      <sheetData sheetId="8"/>
      <sheetData sheetId="9"/>
      <sheetData sheetId="10"/>
      <sheetData sheetId="11">
        <row r="13">
          <cell r="C13">
            <v>1</v>
          </cell>
          <cell r="D13">
            <v>7.2999999999999995E-2</v>
          </cell>
          <cell r="E13">
            <v>8000</v>
          </cell>
          <cell r="F13" t="str">
            <v xml:space="preserve">        </v>
          </cell>
          <cell r="G13" t="str">
            <v xml:space="preserve">          </v>
          </cell>
          <cell r="H13" t="str">
            <v xml:space="preserve">N  </v>
          </cell>
          <cell r="I13" t="str">
            <v xml:space="preserve">Alabama U/C Tax          </v>
          </cell>
          <cell r="L13">
            <v>1</v>
          </cell>
          <cell r="M13">
            <v>7.0999999999999994E-2</v>
          </cell>
          <cell r="N13">
            <v>8000</v>
          </cell>
          <cell r="O13" t="str">
            <v xml:space="preserve">        </v>
          </cell>
          <cell r="P13" t="str">
            <v xml:space="preserve">          </v>
          </cell>
          <cell r="Q13" t="str">
            <v xml:space="preserve">N  </v>
          </cell>
          <cell r="R13" t="str">
            <v xml:space="preserve">Alabama U/C Tax        </v>
          </cell>
        </row>
        <row r="14">
          <cell r="C14">
            <v>3</v>
          </cell>
          <cell r="D14">
            <v>2.0000000000000001E-4</v>
          </cell>
          <cell r="E14">
            <v>7000</v>
          </cell>
          <cell r="F14" t="str">
            <v xml:space="preserve">        </v>
          </cell>
          <cell r="G14" t="str">
            <v xml:space="preserve">          </v>
          </cell>
          <cell r="H14" t="str">
            <v xml:space="preserve">N  </v>
          </cell>
          <cell r="I14" t="str">
            <v xml:space="preserve">Arizona Dept of Economic </v>
          </cell>
          <cell r="L14">
            <v>3</v>
          </cell>
          <cell r="M14">
            <v>2.0000000000000001E-4</v>
          </cell>
          <cell r="N14">
            <v>7000</v>
          </cell>
          <cell r="O14" t="str">
            <v xml:space="preserve">        </v>
          </cell>
          <cell r="P14" t="str">
            <v xml:space="preserve">          </v>
          </cell>
          <cell r="Q14" t="str">
            <v xml:space="preserve">N  </v>
          </cell>
          <cell r="R14" t="str">
            <v>Arizona Dept of Economi</v>
          </cell>
        </row>
        <row r="15">
          <cell r="C15">
            <v>4</v>
          </cell>
          <cell r="D15">
            <v>0.04</v>
          </cell>
          <cell r="E15">
            <v>12000</v>
          </cell>
          <cell r="F15" t="str">
            <v xml:space="preserve">        </v>
          </cell>
          <cell r="G15" t="str">
            <v xml:space="preserve">          </v>
          </cell>
          <cell r="H15" t="str">
            <v xml:space="preserve">N  </v>
          </cell>
          <cell r="I15" t="str">
            <v>Ark Employment Security C</v>
          </cell>
          <cell r="L15">
            <v>4</v>
          </cell>
          <cell r="M15">
            <v>0.04</v>
          </cell>
          <cell r="N15">
            <v>12000</v>
          </cell>
          <cell r="O15" t="str">
            <v xml:space="preserve">        </v>
          </cell>
          <cell r="P15" t="str">
            <v xml:space="preserve">          </v>
          </cell>
          <cell r="Q15" t="str">
            <v xml:space="preserve">N  </v>
          </cell>
          <cell r="R15" t="str">
            <v>Ark Employment Security</v>
          </cell>
        </row>
        <row r="16">
          <cell r="C16">
            <v>5</v>
          </cell>
          <cell r="D16">
            <v>3.4000000000000002E-2</v>
          </cell>
          <cell r="E16">
            <v>7000</v>
          </cell>
          <cell r="F16" t="str">
            <v xml:space="preserve">        </v>
          </cell>
          <cell r="G16" t="str">
            <v xml:space="preserve">          </v>
          </cell>
          <cell r="H16" t="str">
            <v xml:space="preserve">N  </v>
          </cell>
          <cell r="I16" t="str">
            <v>Employment Development De</v>
          </cell>
          <cell r="L16">
            <v>5</v>
          </cell>
          <cell r="M16">
            <v>3.4000000000000002E-2</v>
          </cell>
          <cell r="N16">
            <v>7000</v>
          </cell>
          <cell r="O16" t="str">
            <v xml:space="preserve">        </v>
          </cell>
          <cell r="P16" t="str">
            <v xml:space="preserve">          </v>
          </cell>
          <cell r="Q16" t="str">
            <v xml:space="preserve">N  </v>
          </cell>
          <cell r="R16" t="str">
            <v xml:space="preserve">Employment Development </v>
          </cell>
        </row>
        <row r="17">
          <cell r="C17">
            <v>6</v>
          </cell>
          <cell r="D17">
            <v>1.0200000000000001E-2</v>
          </cell>
          <cell r="E17">
            <v>11300</v>
          </cell>
          <cell r="F17" t="str">
            <v xml:space="preserve">        </v>
          </cell>
          <cell r="G17" t="str">
            <v xml:space="preserve">          </v>
          </cell>
          <cell r="H17" t="str">
            <v xml:space="preserve">N  </v>
          </cell>
          <cell r="I17" t="str">
            <v xml:space="preserve">Colorado U/C Tax         </v>
          </cell>
          <cell r="L17">
            <v>6</v>
          </cell>
          <cell r="M17">
            <v>1.0200000000000001E-2</v>
          </cell>
          <cell r="N17">
            <v>11700</v>
          </cell>
          <cell r="O17" t="str">
            <v xml:space="preserve">        </v>
          </cell>
          <cell r="P17" t="str">
            <v xml:space="preserve">          </v>
          </cell>
          <cell r="Q17" t="str">
            <v xml:space="preserve">N  </v>
          </cell>
          <cell r="R17" t="str">
            <v xml:space="preserve">Colorado U/C Tax       </v>
          </cell>
        </row>
        <row r="18">
          <cell r="C18">
            <v>7</v>
          </cell>
          <cell r="D18">
            <v>0.06</v>
          </cell>
          <cell r="E18">
            <v>15000</v>
          </cell>
          <cell r="F18" t="str">
            <v xml:space="preserve">        </v>
          </cell>
          <cell r="G18" t="str">
            <v xml:space="preserve">          </v>
          </cell>
          <cell r="H18" t="str">
            <v xml:space="preserve">N  </v>
          </cell>
          <cell r="I18" t="str">
            <v xml:space="preserve">Conn. U/C Tax            </v>
          </cell>
          <cell r="L18">
            <v>7</v>
          </cell>
          <cell r="M18">
            <v>0.06</v>
          </cell>
          <cell r="N18">
            <v>15000</v>
          </cell>
          <cell r="O18" t="str">
            <v xml:space="preserve">        </v>
          </cell>
          <cell r="P18" t="str">
            <v xml:space="preserve">          </v>
          </cell>
          <cell r="Q18" t="str">
            <v xml:space="preserve">N  </v>
          </cell>
          <cell r="R18" t="str">
            <v xml:space="preserve">Conn. U/C Tax          </v>
          </cell>
        </row>
        <row r="19">
          <cell r="C19">
            <v>8</v>
          </cell>
          <cell r="D19">
            <v>4.0000000000000001E-3</v>
          </cell>
          <cell r="E19">
            <v>10500</v>
          </cell>
          <cell r="F19" t="str">
            <v xml:space="preserve">        </v>
          </cell>
          <cell r="G19" t="str">
            <v xml:space="preserve">          </v>
          </cell>
          <cell r="H19" t="str">
            <v xml:space="preserve">N  </v>
          </cell>
          <cell r="I19" t="str">
            <v xml:space="preserve">Delaware U/C Tax         </v>
          </cell>
          <cell r="L19">
            <v>8</v>
          </cell>
          <cell r="M19">
            <v>4.0000000000000001E-3</v>
          </cell>
          <cell r="N19">
            <v>18500</v>
          </cell>
          <cell r="O19" t="str">
            <v xml:space="preserve">        </v>
          </cell>
          <cell r="P19" t="str">
            <v xml:space="preserve">          </v>
          </cell>
          <cell r="Q19" t="str">
            <v xml:space="preserve">N  </v>
          </cell>
          <cell r="R19" t="str">
            <v xml:space="preserve">Delaware U/C Tax       </v>
          </cell>
        </row>
        <row r="20">
          <cell r="C20">
            <v>9</v>
          </cell>
          <cell r="D20">
            <v>2.7E-2</v>
          </cell>
          <cell r="E20">
            <v>9000</v>
          </cell>
          <cell r="F20" t="str">
            <v xml:space="preserve">        </v>
          </cell>
          <cell r="G20" t="str">
            <v xml:space="preserve">          </v>
          </cell>
          <cell r="H20" t="str">
            <v xml:space="preserve">N  </v>
          </cell>
          <cell r="I20" t="str">
            <v xml:space="preserve">District of Columbia U/C </v>
          </cell>
          <cell r="L20">
            <v>9</v>
          </cell>
          <cell r="M20">
            <v>2.7E-2</v>
          </cell>
          <cell r="N20">
            <v>9000</v>
          </cell>
          <cell r="O20" t="str">
            <v xml:space="preserve">        </v>
          </cell>
          <cell r="P20" t="str">
            <v xml:space="preserve">          </v>
          </cell>
          <cell r="Q20" t="str">
            <v xml:space="preserve">N  </v>
          </cell>
          <cell r="R20" t="str">
            <v>District of Columbia U/</v>
          </cell>
        </row>
        <row r="21">
          <cell r="C21">
            <v>10</v>
          </cell>
          <cell r="D21">
            <v>5.3999999999999999E-2</v>
          </cell>
          <cell r="E21">
            <v>8000</v>
          </cell>
          <cell r="F21" t="str">
            <v xml:space="preserve">        </v>
          </cell>
          <cell r="G21" t="str">
            <v xml:space="preserve">          </v>
          </cell>
          <cell r="H21" t="str">
            <v xml:space="preserve">N  </v>
          </cell>
          <cell r="I21" t="str">
            <v xml:space="preserve">Florida U/C Tax          </v>
          </cell>
          <cell r="L21">
            <v>10</v>
          </cell>
          <cell r="M21">
            <v>5.3999999999999999E-2</v>
          </cell>
          <cell r="N21">
            <v>8000</v>
          </cell>
          <cell r="O21" t="str">
            <v xml:space="preserve">        </v>
          </cell>
          <cell r="P21" t="str">
            <v xml:space="preserve">          </v>
          </cell>
          <cell r="Q21" t="str">
            <v xml:space="preserve">N  </v>
          </cell>
          <cell r="R21" t="str">
            <v xml:space="preserve">Florida U/C Tax        </v>
          </cell>
        </row>
        <row r="22">
          <cell r="C22">
            <v>11</v>
          </cell>
          <cell r="D22">
            <v>8.1000000000000003E-2</v>
          </cell>
          <cell r="E22">
            <v>9500</v>
          </cell>
          <cell r="F22" t="str">
            <v xml:space="preserve">        </v>
          </cell>
          <cell r="G22" t="str">
            <v xml:space="preserve">          </v>
          </cell>
          <cell r="H22" t="str">
            <v xml:space="preserve">N  </v>
          </cell>
          <cell r="I22" t="str">
            <v xml:space="preserve">Georgia U/C Tax          </v>
          </cell>
          <cell r="L22">
            <v>11</v>
          </cell>
          <cell r="M22">
            <v>8.1000000000000003E-2</v>
          </cell>
          <cell r="N22">
            <v>9500</v>
          </cell>
          <cell r="O22" t="str">
            <v xml:space="preserve">        </v>
          </cell>
          <cell r="P22" t="str">
            <v xml:space="preserve">          </v>
          </cell>
          <cell r="Q22" t="str">
            <v xml:space="preserve">N  </v>
          </cell>
          <cell r="R22" t="str">
            <v xml:space="preserve">Georgia U/C Tax        </v>
          </cell>
        </row>
        <row r="23">
          <cell r="C23">
            <v>13</v>
          </cell>
          <cell r="D23">
            <v>4.2000000000000003E-2</v>
          </cell>
          <cell r="E23">
            <v>34800</v>
          </cell>
          <cell r="F23" t="str">
            <v xml:space="preserve">        </v>
          </cell>
          <cell r="G23" t="str">
            <v xml:space="preserve">          </v>
          </cell>
          <cell r="H23" t="str">
            <v xml:space="preserve">N  </v>
          </cell>
          <cell r="I23" t="str">
            <v xml:space="preserve">Idaho U/C Tax            </v>
          </cell>
          <cell r="L23">
            <v>13</v>
          </cell>
          <cell r="M23">
            <v>4.2000000000000003E-2</v>
          </cell>
          <cell r="N23">
            <v>35200</v>
          </cell>
          <cell r="O23" t="str">
            <v xml:space="preserve">        </v>
          </cell>
          <cell r="P23" t="str">
            <v xml:space="preserve">          </v>
          </cell>
          <cell r="Q23" t="str">
            <v xml:space="preserve">N  </v>
          </cell>
          <cell r="R23" t="str">
            <v xml:space="preserve">Idaho U/C Tax          </v>
          </cell>
        </row>
        <row r="24">
          <cell r="C24">
            <v>14</v>
          </cell>
          <cell r="D24">
            <v>8.9499999999999996E-2</v>
          </cell>
          <cell r="E24">
            <v>12900</v>
          </cell>
          <cell r="F24" t="str">
            <v xml:space="preserve">        </v>
          </cell>
          <cell r="G24" t="str">
            <v xml:space="preserve">          </v>
          </cell>
          <cell r="H24" t="str">
            <v xml:space="preserve">N  </v>
          </cell>
          <cell r="I24" t="str">
            <v xml:space="preserve">Illinois U/C Tax         </v>
          </cell>
          <cell r="L24">
            <v>14</v>
          </cell>
          <cell r="M24">
            <v>8.5500000000000007E-2</v>
          </cell>
          <cell r="N24">
            <v>12960</v>
          </cell>
          <cell r="O24" t="str">
            <v xml:space="preserve">        </v>
          </cell>
          <cell r="P24" t="str">
            <v xml:space="preserve">          </v>
          </cell>
          <cell r="Q24" t="str">
            <v xml:space="preserve">N  </v>
          </cell>
          <cell r="R24" t="str">
            <v xml:space="preserve">Illinois U/C Tax       </v>
          </cell>
        </row>
        <row r="25">
          <cell r="C25">
            <v>15</v>
          </cell>
          <cell r="D25">
            <v>7.918E-2</v>
          </cell>
          <cell r="E25">
            <v>9500</v>
          </cell>
          <cell r="F25" t="str">
            <v xml:space="preserve">        </v>
          </cell>
          <cell r="G25" t="str">
            <v xml:space="preserve">          </v>
          </cell>
          <cell r="H25" t="str">
            <v xml:space="preserve">N  </v>
          </cell>
          <cell r="I25" t="str">
            <v xml:space="preserve">Indiana U/C Tax          </v>
          </cell>
          <cell r="L25">
            <v>15</v>
          </cell>
          <cell r="M25">
            <v>7.6219999999999996E-2</v>
          </cell>
          <cell r="N25">
            <v>9500</v>
          </cell>
          <cell r="O25" t="str">
            <v xml:space="preserve">        </v>
          </cell>
          <cell r="P25" t="str">
            <v xml:space="preserve">          </v>
          </cell>
          <cell r="Q25" t="str">
            <v xml:space="preserve">N  </v>
          </cell>
          <cell r="R25" t="str">
            <v xml:space="preserve">Indiana U/C Tax        </v>
          </cell>
        </row>
        <row r="26">
          <cell r="C26">
            <v>16</v>
          </cell>
          <cell r="D26">
            <v>7.5999999999999998E-2</v>
          </cell>
          <cell r="E26">
            <v>26000</v>
          </cell>
          <cell r="F26" t="str">
            <v xml:space="preserve">        </v>
          </cell>
          <cell r="G26" t="str">
            <v xml:space="preserve">          </v>
          </cell>
          <cell r="H26" t="str">
            <v xml:space="preserve">N  </v>
          </cell>
          <cell r="I26" t="str">
            <v xml:space="preserve">Iowa U/C Tax        </v>
          </cell>
          <cell r="L26">
            <v>16</v>
          </cell>
          <cell r="M26">
            <v>4.2000000000000003E-2</v>
          </cell>
          <cell r="N26">
            <v>26800</v>
          </cell>
          <cell r="O26" t="str">
            <v xml:space="preserve">        </v>
          </cell>
          <cell r="P26" t="str">
            <v xml:space="preserve">          </v>
          </cell>
          <cell r="Q26" t="str">
            <v xml:space="preserve">N  </v>
          </cell>
          <cell r="R26" t="str">
            <v xml:space="preserve">Iowa U/C Tax      </v>
          </cell>
        </row>
        <row r="27">
          <cell r="C27">
            <v>17</v>
          </cell>
          <cell r="D27">
            <v>5.3999999999999999E-2</v>
          </cell>
          <cell r="E27">
            <v>8000</v>
          </cell>
          <cell r="F27" t="str">
            <v xml:space="preserve">        </v>
          </cell>
          <cell r="G27" t="str">
            <v xml:space="preserve">          </v>
          </cell>
          <cell r="H27" t="str">
            <v xml:space="preserve">N  </v>
          </cell>
          <cell r="I27" t="str">
            <v xml:space="preserve">Kansas U/C Tax      </v>
          </cell>
          <cell r="L27">
            <v>17</v>
          </cell>
          <cell r="M27">
            <v>5.3999999999999999E-2</v>
          </cell>
          <cell r="N27">
            <v>8000</v>
          </cell>
          <cell r="O27" t="str">
            <v xml:space="preserve">        </v>
          </cell>
          <cell r="P27" t="str">
            <v xml:space="preserve">          </v>
          </cell>
          <cell r="Q27" t="str">
            <v xml:space="preserve">N  </v>
          </cell>
          <cell r="R27" t="str">
            <v xml:space="preserve">Kansas U/C Tax    </v>
          </cell>
        </row>
        <row r="28">
          <cell r="C28">
            <v>18</v>
          </cell>
          <cell r="D28">
            <v>0.1</v>
          </cell>
          <cell r="E28">
            <v>9300</v>
          </cell>
          <cell r="F28" t="str">
            <v xml:space="preserve">        </v>
          </cell>
          <cell r="G28" t="str">
            <v xml:space="preserve">          </v>
          </cell>
          <cell r="H28" t="str">
            <v xml:space="preserve">N  </v>
          </cell>
          <cell r="I28" t="str">
            <v xml:space="preserve">Kentucky U/C Tax    </v>
          </cell>
          <cell r="L28">
            <v>18</v>
          </cell>
          <cell r="M28">
            <v>0.1</v>
          </cell>
          <cell r="N28">
            <v>9600</v>
          </cell>
          <cell r="O28" t="str">
            <v xml:space="preserve">        </v>
          </cell>
          <cell r="P28" t="str">
            <v xml:space="preserve">          </v>
          </cell>
          <cell r="Q28" t="str">
            <v xml:space="preserve">N  </v>
          </cell>
          <cell r="R28" t="str">
            <v xml:space="preserve">Kentucky U/C Tax  </v>
          </cell>
        </row>
        <row r="29">
          <cell r="C29">
            <v>19</v>
          </cell>
          <cell r="D29">
            <v>6.2E-2</v>
          </cell>
          <cell r="E29">
            <v>7700</v>
          </cell>
          <cell r="F29" t="str">
            <v xml:space="preserve">        </v>
          </cell>
          <cell r="G29" t="str">
            <v xml:space="preserve">          </v>
          </cell>
          <cell r="H29" t="str">
            <v xml:space="preserve">N  </v>
          </cell>
          <cell r="I29" t="str">
            <v xml:space="preserve">Louisiana U/C Tax   </v>
          </cell>
          <cell r="L29">
            <v>19</v>
          </cell>
          <cell r="M29">
            <v>3.4299999999999997E-2</v>
          </cell>
          <cell r="N29">
            <v>7700</v>
          </cell>
          <cell r="O29" t="str">
            <v xml:space="preserve">        </v>
          </cell>
          <cell r="P29" t="str">
            <v xml:space="preserve">          </v>
          </cell>
          <cell r="Q29" t="str">
            <v xml:space="preserve">N  </v>
          </cell>
          <cell r="R29" t="str">
            <v xml:space="preserve">Louisiana U/C Tax </v>
          </cell>
        </row>
        <row r="30">
          <cell r="C30">
            <v>20</v>
          </cell>
          <cell r="D30">
            <v>3.1800000000000002E-2</v>
          </cell>
          <cell r="E30">
            <v>12000</v>
          </cell>
          <cell r="F30" t="str">
            <v xml:space="preserve">        </v>
          </cell>
          <cell r="G30" t="str">
            <v xml:space="preserve">          </v>
          </cell>
          <cell r="H30" t="str">
            <v xml:space="preserve">N  </v>
          </cell>
          <cell r="I30" t="str">
            <v xml:space="preserve">Maine U/C Tax       </v>
          </cell>
          <cell r="L30">
            <v>20</v>
          </cell>
          <cell r="M30">
            <v>3.1800000000000002E-2</v>
          </cell>
          <cell r="N30">
            <v>12000</v>
          </cell>
          <cell r="O30" t="str">
            <v xml:space="preserve">        </v>
          </cell>
          <cell r="P30" t="str">
            <v xml:space="preserve">          </v>
          </cell>
          <cell r="Q30" t="str">
            <v xml:space="preserve">N  </v>
          </cell>
          <cell r="R30" t="str">
            <v xml:space="preserve">Maine U/C Tax     </v>
          </cell>
        </row>
        <row r="31">
          <cell r="C31">
            <v>21</v>
          </cell>
          <cell r="D31">
            <v>0.115</v>
          </cell>
          <cell r="E31">
            <v>8500</v>
          </cell>
          <cell r="F31" t="str">
            <v xml:space="preserve">        </v>
          </cell>
          <cell r="G31" t="str">
            <v xml:space="preserve">          </v>
          </cell>
          <cell r="H31" t="str">
            <v xml:space="preserve">N  </v>
          </cell>
          <cell r="I31" t="str">
            <v xml:space="preserve">Maryland U/C Tax    </v>
          </cell>
          <cell r="L31">
            <v>21</v>
          </cell>
          <cell r="M31">
            <v>0.115</v>
          </cell>
          <cell r="N31">
            <v>8500</v>
          </cell>
          <cell r="O31" t="str">
            <v xml:space="preserve">        </v>
          </cell>
          <cell r="P31" t="str">
            <v xml:space="preserve">          </v>
          </cell>
          <cell r="Q31" t="str">
            <v xml:space="preserve">N  </v>
          </cell>
          <cell r="R31" t="str">
            <v xml:space="preserve">Maryland U/C Tax  </v>
          </cell>
        </row>
        <row r="32">
          <cell r="C32">
            <v>22</v>
          </cell>
          <cell r="D32">
            <v>9.3700000000000006E-2</v>
          </cell>
          <cell r="E32">
            <v>14000</v>
          </cell>
          <cell r="F32" t="str">
            <v xml:space="preserve">        </v>
          </cell>
          <cell r="G32" t="str">
            <v xml:space="preserve">          </v>
          </cell>
          <cell r="H32" t="str">
            <v xml:space="preserve">N  </v>
          </cell>
          <cell r="I32" t="str">
            <v xml:space="preserve">Mass. U/C Tax       </v>
          </cell>
          <cell r="L32">
            <v>22</v>
          </cell>
          <cell r="M32">
            <v>9.3700000000000006E-2</v>
          </cell>
          <cell r="N32">
            <v>14000</v>
          </cell>
          <cell r="O32" t="str">
            <v xml:space="preserve">        </v>
          </cell>
          <cell r="P32" t="str">
            <v xml:space="preserve">          </v>
          </cell>
          <cell r="Q32" t="str">
            <v xml:space="preserve">N  </v>
          </cell>
          <cell r="R32" t="str">
            <v xml:space="preserve">Mass. U/C Tax     </v>
          </cell>
        </row>
        <row r="33">
          <cell r="C33">
            <v>23</v>
          </cell>
          <cell r="D33">
            <v>2.6100000000000002E-2</v>
          </cell>
          <cell r="E33">
            <v>9500</v>
          </cell>
          <cell r="F33" t="str">
            <v xml:space="preserve">        </v>
          </cell>
          <cell r="G33" t="str">
            <v xml:space="preserve">          </v>
          </cell>
          <cell r="H33" t="str">
            <v xml:space="preserve">N  </v>
          </cell>
          <cell r="I33" t="str">
            <v xml:space="preserve">Michigan U/C Tax    </v>
          </cell>
          <cell r="L33">
            <v>23</v>
          </cell>
          <cell r="M33">
            <v>5.6300000000000003E-2</v>
          </cell>
          <cell r="N33">
            <v>9500</v>
          </cell>
          <cell r="O33" t="str">
            <v xml:space="preserve">        </v>
          </cell>
          <cell r="P33" t="str">
            <v xml:space="preserve">          </v>
          </cell>
          <cell r="Q33" t="str">
            <v xml:space="preserve">N  </v>
          </cell>
          <cell r="R33" t="str">
            <v xml:space="preserve">Michigan U/C Tax  </v>
          </cell>
        </row>
        <row r="34">
          <cell r="C34">
            <v>24</v>
          </cell>
          <cell r="D34">
            <v>9.4E-2</v>
          </cell>
          <cell r="E34">
            <v>29000</v>
          </cell>
          <cell r="F34" t="str">
            <v xml:space="preserve">        </v>
          </cell>
          <cell r="G34" t="str">
            <v xml:space="preserve">          </v>
          </cell>
          <cell r="H34" t="str">
            <v xml:space="preserve">N  </v>
          </cell>
          <cell r="I34" t="str">
            <v xml:space="preserve">Minnesota U/C Tax   </v>
          </cell>
          <cell r="L34">
            <v>24</v>
          </cell>
          <cell r="M34">
            <v>3.7199999999999997E-2</v>
          </cell>
          <cell r="N34">
            <v>29000</v>
          </cell>
          <cell r="O34" t="str">
            <v xml:space="preserve">        </v>
          </cell>
          <cell r="P34" t="str">
            <v xml:space="preserve">          </v>
          </cell>
          <cell r="Q34" t="str">
            <v xml:space="preserve">N  </v>
          </cell>
          <cell r="R34" t="str">
            <v xml:space="preserve">Minnesota U/C Tax </v>
          </cell>
        </row>
        <row r="35">
          <cell r="C35">
            <v>25</v>
          </cell>
          <cell r="D35">
            <v>5.3999999999999999E-2</v>
          </cell>
          <cell r="E35">
            <v>14000</v>
          </cell>
          <cell r="F35" t="str">
            <v xml:space="preserve">        </v>
          </cell>
          <cell r="G35" t="str">
            <v xml:space="preserve">          </v>
          </cell>
          <cell r="H35" t="str">
            <v xml:space="preserve">N  </v>
          </cell>
          <cell r="I35" t="str">
            <v xml:space="preserve">Mississippi U/C Tax </v>
          </cell>
          <cell r="L35">
            <v>25</v>
          </cell>
          <cell r="M35">
            <v>5.3999999999999999E-2</v>
          </cell>
          <cell r="N35">
            <v>14000</v>
          </cell>
          <cell r="O35" t="str">
            <v xml:space="preserve">        </v>
          </cell>
          <cell r="P35" t="str">
            <v xml:space="preserve">          </v>
          </cell>
          <cell r="Q35" t="str">
            <v xml:space="preserve">N  </v>
          </cell>
          <cell r="R35" t="str">
            <v>Mississippi U/C Ta</v>
          </cell>
        </row>
        <row r="36">
          <cell r="C36">
            <v>26</v>
          </cell>
          <cell r="D36">
            <v>7.8E-2</v>
          </cell>
          <cell r="E36">
            <v>13000</v>
          </cell>
          <cell r="F36" t="str">
            <v xml:space="preserve">        </v>
          </cell>
          <cell r="G36" t="str">
            <v xml:space="preserve">          </v>
          </cell>
          <cell r="H36" t="str">
            <v xml:space="preserve">N  </v>
          </cell>
          <cell r="I36" t="str">
            <v xml:space="preserve">Missouri U/C Tax    </v>
          </cell>
          <cell r="L36">
            <v>26</v>
          </cell>
          <cell r="M36">
            <v>7.8E-2</v>
          </cell>
          <cell r="N36">
            <v>13000</v>
          </cell>
          <cell r="O36" t="str">
            <v xml:space="preserve">        </v>
          </cell>
          <cell r="P36" t="str">
            <v xml:space="preserve">          </v>
          </cell>
          <cell r="Q36" t="str">
            <v xml:space="preserve">N  </v>
          </cell>
          <cell r="R36" t="str">
            <v xml:space="preserve">Missouri U/C Tax  </v>
          </cell>
        </row>
        <row r="37">
          <cell r="C37">
            <v>28</v>
          </cell>
          <cell r="D37">
            <v>5.3999999999999999E-2</v>
          </cell>
          <cell r="E37">
            <v>9000</v>
          </cell>
          <cell r="F37" t="str">
            <v xml:space="preserve">        </v>
          </cell>
          <cell r="G37" t="str">
            <v xml:space="preserve">          </v>
          </cell>
          <cell r="H37" t="str">
            <v xml:space="preserve">N  </v>
          </cell>
          <cell r="I37" t="str">
            <v xml:space="preserve">Nebraska U/C Tax    </v>
          </cell>
          <cell r="L37">
            <v>28</v>
          </cell>
          <cell r="M37">
            <v>5.3999999999999999E-2</v>
          </cell>
          <cell r="N37">
            <v>9000</v>
          </cell>
          <cell r="O37" t="str">
            <v xml:space="preserve">        </v>
          </cell>
          <cell r="P37" t="str">
            <v xml:space="preserve">          </v>
          </cell>
          <cell r="Q37" t="str">
            <v xml:space="preserve">N  </v>
          </cell>
          <cell r="R37" t="str">
            <v xml:space="preserve">Nebraska U/C Tax  </v>
          </cell>
        </row>
        <row r="38">
          <cell r="C38">
            <v>29</v>
          </cell>
          <cell r="D38">
            <v>0.03</v>
          </cell>
          <cell r="E38">
            <v>26900</v>
          </cell>
          <cell r="F38" t="str">
            <v xml:space="preserve">        </v>
          </cell>
          <cell r="G38" t="str">
            <v xml:space="preserve">          </v>
          </cell>
          <cell r="H38" t="str">
            <v xml:space="preserve">N  </v>
          </cell>
          <cell r="I38" t="str">
            <v xml:space="preserve">Nevada U/C Tax      </v>
          </cell>
          <cell r="L38">
            <v>29</v>
          </cell>
          <cell r="M38">
            <v>0.03</v>
          </cell>
          <cell r="N38">
            <v>27400</v>
          </cell>
          <cell r="O38" t="str">
            <v xml:space="preserve">        </v>
          </cell>
          <cell r="P38" t="str">
            <v xml:space="preserve">          </v>
          </cell>
          <cell r="Q38" t="str">
            <v xml:space="preserve">N  </v>
          </cell>
          <cell r="R38" t="str">
            <v xml:space="preserve">Nevada U/C Tax    </v>
          </cell>
        </row>
        <row r="39">
          <cell r="C39">
            <v>30</v>
          </cell>
          <cell r="D39">
            <v>3.3000000000000002E-2</v>
          </cell>
          <cell r="E39">
            <v>14000</v>
          </cell>
          <cell r="F39" t="str">
            <v xml:space="preserve">        </v>
          </cell>
          <cell r="G39" t="str">
            <v xml:space="preserve">          </v>
          </cell>
          <cell r="H39" t="str">
            <v xml:space="preserve">N  </v>
          </cell>
          <cell r="I39" t="str">
            <v>New Hampshire U/C Tax</v>
          </cell>
          <cell r="L39">
            <v>30</v>
          </cell>
          <cell r="M39">
            <v>3.3000000000000002E-2</v>
          </cell>
          <cell r="N39">
            <v>14000</v>
          </cell>
          <cell r="O39" t="str">
            <v xml:space="preserve">        </v>
          </cell>
          <cell r="P39" t="str">
            <v xml:space="preserve">          </v>
          </cell>
          <cell r="Q39" t="str">
            <v xml:space="preserve">N  </v>
          </cell>
          <cell r="R39" t="str">
            <v>New Hampshire U/C Tax</v>
          </cell>
        </row>
        <row r="40">
          <cell r="C40">
            <v>31</v>
          </cell>
          <cell r="D40">
            <v>3.9E-2</v>
          </cell>
          <cell r="E40">
            <v>30300</v>
          </cell>
          <cell r="F40" t="str">
            <v xml:space="preserve">        </v>
          </cell>
          <cell r="G40" t="str">
            <v xml:space="preserve">          </v>
          </cell>
          <cell r="H40" t="str">
            <v xml:space="preserve">N  </v>
          </cell>
          <cell r="I40" t="str">
            <v xml:space="preserve">New Jersey U/C Tax   </v>
          </cell>
          <cell r="L40">
            <v>31</v>
          </cell>
          <cell r="M40">
            <v>3.9E-2</v>
          </cell>
          <cell r="N40">
            <v>31500</v>
          </cell>
          <cell r="O40" t="str">
            <v xml:space="preserve">        </v>
          </cell>
          <cell r="P40" t="str">
            <v xml:space="preserve">          </v>
          </cell>
          <cell r="Q40" t="str">
            <v xml:space="preserve">N  </v>
          </cell>
          <cell r="R40" t="str">
            <v xml:space="preserve">New Jersey U/C Tax   </v>
          </cell>
        </row>
        <row r="41">
          <cell r="C41">
            <v>33</v>
          </cell>
          <cell r="D41">
            <v>4.1000000000000002E-2</v>
          </cell>
          <cell r="E41">
            <v>8500</v>
          </cell>
          <cell r="F41" t="str">
            <v xml:space="preserve">        </v>
          </cell>
          <cell r="G41" t="str">
            <v xml:space="preserve">          </v>
          </cell>
          <cell r="H41" t="str">
            <v xml:space="preserve">N  </v>
          </cell>
          <cell r="I41" t="str">
            <v xml:space="preserve">New York U/C Tax     </v>
          </cell>
          <cell r="L41">
            <v>33</v>
          </cell>
          <cell r="M41">
            <v>4.1000000000000002E-2</v>
          </cell>
          <cell r="N41">
            <v>10300</v>
          </cell>
          <cell r="O41" t="str">
            <v xml:space="preserve">        </v>
          </cell>
          <cell r="P41" t="str">
            <v xml:space="preserve">          </v>
          </cell>
          <cell r="Q41" t="str">
            <v xml:space="preserve">N  </v>
          </cell>
          <cell r="R41" t="str">
            <v xml:space="preserve">New York U/C Tax     </v>
          </cell>
        </row>
        <row r="42">
          <cell r="C42">
            <v>34</v>
          </cell>
          <cell r="D42">
            <v>6.8400000000000002E-2</v>
          </cell>
          <cell r="E42">
            <v>20900</v>
          </cell>
          <cell r="F42" t="str">
            <v xml:space="preserve">        </v>
          </cell>
          <cell r="G42" t="str">
            <v xml:space="preserve">          </v>
          </cell>
          <cell r="H42" t="str">
            <v xml:space="preserve">N  </v>
          </cell>
          <cell r="I42" t="str">
            <v>North Carolina U/C Ta</v>
          </cell>
          <cell r="L42">
            <v>34</v>
          </cell>
          <cell r="M42">
            <v>6.8199999999999997E-2</v>
          </cell>
          <cell r="N42">
            <v>21400</v>
          </cell>
          <cell r="O42" t="str">
            <v xml:space="preserve">        </v>
          </cell>
          <cell r="P42" t="str">
            <v xml:space="preserve">          </v>
          </cell>
          <cell r="Q42" t="str">
            <v xml:space="preserve">N  </v>
          </cell>
          <cell r="R42" t="str">
            <v>North Carolina U/C Ta</v>
          </cell>
        </row>
        <row r="43">
          <cell r="C43">
            <v>35</v>
          </cell>
          <cell r="D43">
            <v>6.9800000000000001E-2</v>
          </cell>
          <cell r="E43">
            <v>31800</v>
          </cell>
          <cell r="F43" t="str">
            <v xml:space="preserve">        </v>
          </cell>
          <cell r="G43" t="str">
            <v xml:space="preserve">          </v>
          </cell>
          <cell r="H43" t="str">
            <v xml:space="preserve">N  </v>
          </cell>
          <cell r="I43" t="str">
            <v xml:space="preserve">North Dakota U/C tax </v>
          </cell>
          <cell r="L43">
            <v>35</v>
          </cell>
          <cell r="M43">
            <v>6.5600000000000006E-2</v>
          </cell>
          <cell r="N43">
            <v>33600</v>
          </cell>
          <cell r="O43" t="str">
            <v xml:space="preserve">        </v>
          </cell>
          <cell r="P43" t="str">
            <v xml:space="preserve">          </v>
          </cell>
          <cell r="Q43" t="str">
            <v xml:space="preserve">N  </v>
          </cell>
          <cell r="R43" t="str">
            <v xml:space="preserve">North Dakota U/C tax </v>
          </cell>
        </row>
        <row r="44">
          <cell r="C44">
            <v>36</v>
          </cell>
          <cell r="D44">
            <v>8.4000000000000005E-2</v>
          </cell>
          <cell r="E44">
            <v>9000</v>
          </cell>
          <cell r="F44" t="str">
            <v xml:space="preserve">        </v>
          </cell>
          <cell r="G44" t="str">
            <v xml:space="preserve">          </v>
          </cell>
          <cell r="H44" t="str">
            <v xml:space="preserve">N  </v>
          </cell>
          <cell r="I44" t="str">
            <v xml:space="preserve">Ohio U/C Tax         </v>
          </cell>
          <cell r="L44">
            <v>36</v>
          </cell>
          <cell r="M44">
            <v>8.5000000000000006E-2</v>
          </cell>
          <cell r="N44">
            <v>9000</v>
          </cell>
          <cell r="O44" t="str">
            <v xml:space="preserve">        </v>
          </cell>
          <cell r="P44" t="str">
            <v xml:space="preserve">          </v>
          </cell>
          <cell r="Q44" t="str">
            <v xml:space="preserve">N  </v>
          </cell>
          <cell r="R44" t="str">
            <v xml:space="preserve">Ohio U/C Tax         </v>
          </cell>
        </row>
        <row r="45">
          <cell r="C45">
            <v>37</v>
          </cell>
          <cell r="D45">
            <v>0.01</v>
          </cell>
          <cell r="E45">
            <v>20100</v>
          </cell>
          <cell r="F45" t="str">
            <v xml:space="preserve">        </v>
          </cell>
          <cell r="G45" t="str">
            <v xml:space="preserve">          </v>
          </cell>
          <cell r="H45" t="str">
            <v xml:space="preserve">N  </v>
          </cell>
          <cell r="I45" t="str">
            <v xml:space="preserve">Oklahoma U/C Tax     </v>
          </cell>
          <cell r="L45">
            <v>37</v>
          </cell>
          <cell r="M45">
            <v>0.01</v>
          </cell>
          <cell r="N45">
            <v>18700</v>
          </cell>
          <cell r="O45" t="str">
            <v xml:space="preserve">        </v>
          </cell>
          <cell r="P45" t="str">
            <v xml:space="preserve">          </v>
          </cell>
          <cell r="Q45" t="str">
            <v xml:space="preserve">N  </v>
          </cell>
          <cell r="R45" t="str">
            <v xml:space="preserve">Oklahoma U/C Tax     </v>
          </cell>
        </row>
        <row r="46">
          <cell r="C46">
            <v>38</v>
          </cell>
          <cell r="D46">
            <v>5.3999999999999999E-2</v>
          </cell>
          <cell r="E46">
            <v>34100</v>
          </cell>
          <cell r="F46" t="str">
            <v xml:space="preserve">        </v>
          </cell>
          <cell r="G46" t="str">
            <v xml:space="preserve">          </v>
          </cell>
          <cell r="H46" t="str">
            <v xml:space="preserve">N  </v>
          </cell>
          <cell r="I46" t="str">
            <v xml:space="preserve">Oregon U/C Tax       </v>
          </cell>
          <cell r="L46">
            <v>38</v>
          </cell>
          <cell r="M46">
            <v>5.3999999999999999E-2</v>
          </cell>
          <cell r="N46">
            <v>35000</v>
          </cell>
          <cell r="O46" t="str">
            <v xml:space="preserve">        </v>
          </cell>
          <cell r="P46" t="str">
            <v xml:space="preserve">          </v>
          </cell>
          <cell r="Q46" t="str">
            <v xml:space="preserve">N  </v>
          </cell>
          <cell r="R46" t="str">
            <v xml:space="preserve">Oregon U/C Tax       </v>
          </cell>
        </row>
        <row r="47">
          <cell r="C47">
            <v>39</v>
          </cell>
          <cell r="D47">
            <v>0.105836</v>
          </cell>
          <cell r="E47">
            <v>8500</v>
          </cell>
          <cell r="F47" t="str">
            <v xml:space="preserve">        </v>
          </cell>
          <cell r="G47" t="str">
            <v xml:space="preserve">          </v>
          </cell>
          <cell r="H47" t="str">
            <v xml:space="preserve">N  </v>
          </cell>
          <cell r="I47" t="str">
            <v xml:space="preserve">Pennsylvania U/C Tax </v>
          </cell>
          <cell r="L47">
            <v>39</v>
          </cell>
          <cell r="M47">
            <v>0.105836</v>
          </cell>
          <cell r="N47">
            <v>8750</v>
          </cell>
          <cell r="O47" t="str">
            <v xml:space="preserve">        </v>
          </cell>
          <cell r="P47" t="str">
            <v xml:space="preserve">          </v>
          </cell>
          <cell r="Q47" t="str">
            <v xml:space="preserve">N  </v>
          </cell>
          <cell r="R47" t="str">
            <v xml:space="preserve">Pennsylvania U/C Tax </v>
          </cell>
        </row>
        <row r="48">
          <cell r="C48">
            <v>41</v>
          </cell>
          <cell r="D48">
            <v>3.4000000000000002E-2</v>
          </cell>
          <cell r="E48">
            <v>12000</v>
          </cell>
          <cell r="F48" t="str">
            <v xml:space="preserve">        </v>
          </cell>
          <cell r="G48" t="str">
            <v xml:space="preserve">          </v>
          </cell>
          <cell r="H48" t="str">
            <v xml:space="preserve">N  </v>
          </cell>
          <cell r="I48" t="str">
            <v>South Carolina U/C Ta</v>
          </cell>
          <cell r="L48">
            <v>41</v>
          </cell>
          <cell r="M48">
            <v>3.4000000000000002E-2</v>
          </cell>
          <cell r="N48">
            <v>12000</v>
          </cell>
          <cell r="O48" t="str">
            <v xml:space="preserve">        </v>
          </cell>
          <cell r="P48" t="str">
            <v xml:space="preserve">          </v>
          </cell>
          <cell r="Q48" t="str">
            <v xml:space="preserve">N  </v>
          </cell>
          <cell r="R48" t="str">
            <v>South Carolina U/C Ta</v>
          </cell>
        </row>
        <row r="49">
          <cell r="C49">
            <v>42</v>
          </cell>
          <cell r="D49">
            <v>3.5299999999999998E-2</v>
          </cell>
          <cell r="E49">
            <v>13000</v>
          </cell>
          <cell r="F49" t="str">
            <v xml:space="preserve">        </v>
          </cell>
          <cell r="G49" t="str">
            <v xml:space="preserve">          </v>
          </cell>
          <cell r="H49" t="str">
            <v xml:space="preserve">N  </v>
          </cell>
          <cell r="I49" t="str">
            <v xml:space="preserve">South Dakota U/C Tax </v>
          </cell>
          <cell r="L49">
            <v>42</v>
          </cell>
          <cell r="M49">
            <v>4.53E-2</v>
          </cell>
          <cell r="N49">
            <v>14000</v>
          </cell>
          <cell r="O49" t="str">
            <v xml:space="preserve">        </v>
          </cell>
          <cell r="P49" t="str">
            <v xml:space="preserve">          </v>
          </cell>
          <cell r="Q49" t="str">
            <v xml:space="preserve">N  </v>
          </cell>
          <cell r="R49" t="str">
            <v xml:space="preserve">South Dakota U/C Tax </v>
          </cell>
        </row>
        <row r="50">
          <cell r="C50">
            <v>43</v>
          </cell>
          <cell r="D50">
            <v>0.106</v>
          </cell>
          <cell r="E50">
            <v>9000</v>
          </cell>
          <cell r="F50" t="str">
            <v xml:space="preserve">        </v>
          </cell>
          <cell r="G50" t="str">
            <v xml:space="preserve">          </v>
          </cell>
          <cell r="H50" t="str">
            <v xml:space="preserve">N  </v>
          </cell>
          <cell r="I50" t="str">
            <v xml:space="preserve">Tenn U/C Tax         </v>
          </cell>
          <cell r="L50">
            <v>43</v>
          </cell>
          <cell r="M50">
            <v>0.106</v>
          </cell>
          <cell r="N50">
            <v>9000</v>
          </cell>
          <cell r="O50" t="str">
            <v xml:space="preserve">        </v>
          </cell>
          <cell r="P50" t="str">
            <v xml:space="preserve">          </v>
          </cell>
          <cell r="Q50" t="str">
            <v xml:space="preserve">N  </v>
          </cell>
          <cell r="R50" t="str">
            <v xml:space="preserve">Tenn U/C Tax         </v>
          </cell>
        </row>
        <row r="51">
          <cell r="C51">
            <v>44</v>
          </cell>
          <cell r="D51">
            <v>7.3499999999999996E-2</v>
          </cell>
          <cell r="E51">
            <v>9000</v>
          </cell>
          <cell r="F51" t="str">
            <v xml:space="preserve">        </v>
          </cell>
          <cell r="G51" t="str">
            <v xml:space="preserve">          </v>
          </cell>
          <cell r="H51" t="str">
            <v xml:space="preserve">N  </v>
          </cell>
          <cell r="I51" t="str">
            <v xml:space="preserve">Texas U/C Tax        </v>
          </cell>
          <cell r="L51">
            <v>44</v>
          </cell>
          <cell r="M51">
            <v>4.6100000000000002E-2</v>
          </cell>
          <cell r="N51">
            <v>9000</v>
          </cell>
          <cell r="O51" t="str">
            <v xml:space="preserve">        </v>
          </cell>
          <cell r="P51" t="str">
            <v xml:space="preserve">          </v>
          </cell>
          <cell r="Q51" t="str">
            <v xml:space="preserve">N  </v>
          </cell>
          <cell r="R51" t="str">
            <v xml:space="preserve">Texas U/C Tax        </v>
          </cell>
        </row>
        <row r="52">
          <cell r="C52">
            <v>45</v>
          </cell>
          <cell r="D52">
            <v>2.1999999999999999E-2</v>
          </cell>
          <cell r="E52">
            <v>30300</v>
          </cell>
          <cell r="F52" t="str">
            <v xml:space="preserve">        </v>
          </cell>
          <cell r="G52" t="str">
            <v xml:space="preserve">          </v>
          </cell>
          <cell r="H52" t="str">
            <v xml:space="preserve">Y  </v>
          </cell>
          <cell r="I52" t="str">
            <v xml:space="preserve">Utah U/C Tax          </v>
          </cell>
          <cell r="L52">
            <v>45</v>
          </cell>
          <cell r="M52">
            <v>2.1999999999999999E-2</v>
          </cell>
          <cell r="N52">
            <v>30800</v>
          </cell>
          <cell r="O52" t="str">
            <v xml:space="preserve">        </v>
          </cell>
          <cell r="P52" t="str">
            <v xml:space="preserve">          </v>
          </cell>
          <cell r="Q52" t="str">
            <v xml:space="preserve">Y  </v>
          </cell>
          <cell r="R52" t="str">
            <v xml:space="preserve">Utah U/C Tax           </v>
          </cell>
        </row>
        <row r="53">
          <cell r="C53">
            <v>47</v>
          </cell>
          <cell r="D53">
            <v>5.8299999999999998E-2</v>
          </cell>
          <cell r="E53">
            <v>8000</v>
          </cell>
          <cell r="F53" t="str">
            <v xml:space="preserve">        </v>
          </cell>
          <cell r="G53" t="str">
            <v xml:space="preserve">          </v>
          </cell>
          <cell r="H53" t="str">
            <v xml:space="preserve">Y  </v>
          </cell>
          <cell r="I53" t="str">
            <v xml:space="preserve">Virginia U/C Tax      </v>
          </cell>
          <cell r="L53">
            <v>47</v>
          </cell>
          <cell r="M53">
            <v>6.2700000000000006E-2</v>
          </cell>
          <cell r="N53">
            <v>8000</v>
          </cell>
          <cell r="O53" t="str">
            <v xml:space="preserve">        </v>
          </cell>
          <cell r="P53" t="str">
            <v xml:space="preserve">          </v>
          </cell>
          <cell r="Q53" t="str">
            <v xml:space="preserve">Y  </v>
          </cell>
          <cell r="R53" t="str">
            <v xml:space="preserve">Virginia U/C Tax       </v>
          </cell>
        </row>
        <row r="54">
          <cell r="C54">
            <v>48</v>
          </cell>
          <cell r="D54">
            <v>1.12E-2</v>
          </cell>
          <cell r="E54">
            <v>39800</v>
          </cell>
          <cell r="F54" t="str">
            <v xml:space="preserve">        </v>
          </cell>
          <cell r="G54" t="str">
            <v xml:space="preserve">          </v>
          </cell>
          <cell r="H54" t="str">
            <v xml:space="preserve">Y  </v>
          </cell>
          <cell r="I54" t="str">
            <v xml:space="preserve">Washington U/C Tax    </v>
          </cell>
          <cell r="L54">
            <v>48</v>
          </cell>
          <cell r="M54">
            <v>1.12E-2</v>
          </cell>
          <cell r="N54">
            <v>41300</v>
          </cell>
          <cell r="O54" t="str">
            <v xml:space="preserve">        </v>
          </cell>
          <cell r="P54" t="str">
            <v xml:space="preserve">          </v>
          </cell>
          <cell r="Q54" t="str">
            <v xml:space="preserve">Y  </v>
          </cell>
          <cell r="R54" t="str">
            <v xml:space="preserve">Washington U/C Tax     </v>
          </cell>
        </row>
        <row r="55">
          <cell r="C55">
            <v>49</v>
          </cell>
          <cell r="D55">
            <v>1.9E-2</v>
          </cell>
          <cell r="E55">
            <v>12000</v>
          </cell>
          <cell r="F55" t="str">
            <v xml:space="preserve">        </v>
          </cell>
          <cell r="G55" t="str">
            <v xml:space="preserve">          </v>
          </cell>
          <cell r="H55" t="str">
            <v xml:space="preserve">Y  </v>
          </cell>
          <cell r="I55" t="str">
            <v xml:space="preserve">West Virginia U/C Tax </v>
          </cell>
          <cell r="L55">
            <v>49</v>
          </cell>
          <cell r="M55">
            <v>2.9000000000000001E-2</v>
          </cell>
          <cell r="N55">
            <v>12000</v>
          </cell>
          <cell r="O55" t="str">
            <v xml:space="preserve">        </v>
          </cell>
          <cell r="P55" t="str">
            <v xml:space="preserve">          </v>
          </cell>
          <cell r="Q55" t="str">
            <v xml:space="preserve">Y  </v>
          </cell>
          <cell r="R55" t="str">
            <v xml:space="preserve">West Virginia U/C Tax  </v>
          </cell>
        </row>
        <row r="56">
          <cell r="C56">
            <v>50</v>
          </cell>
          <cell r="D56">
            <v>6.6000000000000003E-2</v>
          </cell>
          <cell r="E56">
            <v>14000</v>
          </cell>
          <cell r="F56" t="str">
            <v xml:space="preserve">        </v>
          </cell>
          <cell r="G56" t="str">
            <v xml:space="preserve">          </v>
          </cell>
          <cell r="H56" t="str">
            <v xml:space="preserve">Y  </v>
          </cell>
          <cell r="I56" t="str">
            <v xml:space="preserve">Wisconsin U/C Tax     </v>
          </cell>
          <cell r="L56">
            <v>50</v>
          </cell>
          <cell r="M56">
            <v>4.7699999999999999E-2</v>
          </cell>
          <cell r="N56">
            <v>14000</v>
          </cell>
          <cell r="O56" t="str">
            <v xml:space="preserve">        </v>
          </cell>
          <cell r="P56" t="str">
            <v xml:space="preserve">          </v>
          </cell>
          <cell r="Q56" t="str">
            <v xml:space="preserve">Y  </v>
          </cell>
          <cell r="R56" t="str">
            <v xml:space="preserve">Wisconsin U/C Tax      </v>
          </cell>
        </row>
        <row r="57">
          <cell r="C57">
            <v>51</v>
          </cell>
          <cell r="D57">
            <v>2.5399999999999999E-2</v>
          </cell>
          <cell r="E57">
            <v>23800</v>
          </cell>
          <cell r="F57" t="str">
            <v xml:space="preserve">        </v>
          </cell>
          <cell r="G57" t="str">
            <v xml:space="preserve">          </v>
          </cell>
          <cell r="H57" t="str">
            <v xml:space="preserve">Y  </v>
          </cell>
          <cell r="I57" t="str">
            <v xml:space="preserve">Wyoming U/C Tax       </v>
          </cell>
          <cell r="L57">
            <v>51</v>
          </cell>
          <cell r="M57">
            <v>2.5399999999999999E-2</v>
          </cell>
          <cell r="N57">
            <v>24500</v>
          </cell>
          <cell r="O57" t="str">
            <v xml:space="preserve">        </v>
          </cell>
          <cell r="P57" t="str">
            <v xml:space="preserve">          </v>
          </cell>
          <cell r="Q57" t="str">
            <v xml:space="preserve">Y  </v>
          </cell>
          <cell r="R57" t="str">
            <v xml:space="preserve">Wyoming U/C Tax        </v>
          </cell>
        </row>
        <row r="58">
          <cell r="C58">
            <v>2</v>
          </cell>
          <cell r="D58">
            <v>4.4299999999999999E-2</v>
          </cell>
          <cell r="E58">
            <v>36900</v>
          </cell>
          <cell r="F58" t="str">
            <v xml:space="preserve">        </v>
          </cell>
          <cell r="G58" t="str">
            <v xml:space="preserve">          </v>
          </cell>
          <cell r="H58" t="str">
            <v xml:space="preserve">N  </v>
          </cell>
          <cell r="I58" t="str">
            <v xml:space="preserve">Alaska U/C Tax           </v>
          </cell>
          <cell r="L58">
            <v>2</v>
          </cell>
          <cell r="M58">
            <v>3.5900000000000001E-2</v>
          </cell>
          <cell r="N58">
            <v>37400</v>
          </cell>
          <cell r="O58" t="str">
            <v xml:space="preserve">        </v>
          </cell>
          <cell r="P58" t="str">
            <v xml:space="preserve">          </v>
          </cell>
          <cell r="Q58" t="str">
            <v xml:space="preserve">N  </v>
          </cell>
          <cell r="R58" t="str">
            <v xml:space="preserve">Alaska U/C Tax           </v>
          </cell>
        </row>
        <row r="59">
          <cell r="C59">
            <v>3</v>
          </cell>
          <cell r="D59" t="str">
            <v xml:space="preserve">          </v>
          </cell>
          <cell r="E59">
            <v>7000</v>
          </cell>
          <cell r="F59" t="str">
            <v xml:space="preserve">        </v>
          </cell>
          <cell r="G59" t="str">
            <v xml:space="preserve">          </v>
          </cell>
          <cell r="H59" t="str">
            <v xml:space="preserve">N  </v>
          </cell>
          <cell r="I59" t="str">
            <v xml:space="preserve">Arizona Dept of Economic </v>
          </cell>
          <cell r="M59">
            <v>0</v>
          </cell>
          <cell r="N59">
            <v>0</v>
          </cell>
        </row>
        <row r="60">
          <cell r="C60">
            <v>5</v>
          </cell>
          <cell r="D60" t="str">
            <v xml:space="preserve">          </v>
          </cell>
          <cell r="E60">
            <v>7000</v>
          </cell>
          <cell r="F60" t="str">
            <v xml:space="preserve">        </v>
          </cell>
          <cell r="G60" t="str">
            <v xml:space="preserve">          </v>
          </cell>
          <cell r="H60" t="str">
            <v xml:space="preserve">N  </v>
          </cell>
          <cell r="I60" t="str">
            <v>Employment Development De</v>
          </cell>
          <cell r="M60">
            <v>0</v>
          </cell>
          <cell r="N60">
            <v>0</v>
          </cell>
        </row>
        <row r="61">
          <cell r="C61">
            <v>6</v>
          </cell>
          <cell r="D61" t="str">
            <v xml:space="preserve">          </v>
          </cell>
          <cell r="E61">
            <v>11300</v>
          </cell>
          <cell r="F61" t="str">
            <v xml:space="preserve">        </v>
          </cell>
          <cell r="G61" t="str">
            <v xml:space="preserve">          </v>
          </cell>
          <cell r="H61" t="str">
            <v xml:space="preserve">N  </v>
          </cell>
          <cell r="I61" t="str">
            <v xml:space="preserve">Colorado U/C Tax         </v>
          </cell>
          <cell r="M61">
            <v>0</v>
          </cell>
          <cell r="N61">
            <v>0</v>
          </cell>
        </row>
        <row r="62">
          <cell r="C62">
            <v>13</v>
          </cell>
          <cell r="D62" t="str">
            <v xml:space="preserve">          </v>
          </cell>
          <cell r="E62">
            <v>34800</v>
          </cell>
          <cell r="F62" t="str">
            <v xml:space="preserve">        </v>
          </cell>
          <cell r="G62" t="str">
            <v xml:space="preserve">          </v>
          </cell>
          <cell r="H62" t="str">
            <v xml:space="preserve">N  </v>
          </cell>
          <cell r="I62" t="str">
            <v xml:space="preserve">Idaho U/C Tax            </v>
          </cell>
          <cell r="M62">
            <v>0</v>
          </cell>
          <cell r="N62">
            <v>0</v>
          </cell>
        </row>
        <row r="63">
          <cell r="C63">
            <v>24</v>
          </cell>
          <cell r="D63">
            <v>9.4E-2</v>
          </cell>
          <cell r="E63">
            <v>29000</v>
          </cell>
          <cell r="F63" t="str">
            <v xml:space="preserve">        </v>
          </cell>
          <cell r="G63" t="str">
            <v xml:space="preserve">          </v>
          </cell>
          <cell r="H63" t="str">
            <v xml:space="preserve">N  </v>
          </cell>
          <cell r="I63" t="str">
            <v xml:space="preserve">Minnesota U/C Tax   </v>
          </cell>
          <cell r="L63">
            <v>24</v>
          </cell>
          <cell r="M63">
            <v>3.7199999999999997E-2</v>
          </cell>
          <cell r="N63">
            <v>29000</v>
          </cell>
          <cell r="O63" t="str">
            <v xml:space="preserve">        </v>
          </cell>
          <cell r="P63" t="str">
            <v xml:space="preserve">          </v>
          </cell>
          <cell r="Q63" t="str">
            <v xml:space="preserve">N  </v>
          </cell>
          <cell r="R63" t="str">
            <v xml:space="preserve">Minnesota U/C Tax </v>
          </cell>
        </row>
        <row r="64">
          <cell r="C64">
            <v>27</v>
          </cell>
          <cell r="D64" t="str">
            <v xml:space="preserve">          </v>
          </cell>
          <cell r="E64">
            <v>27900</v>
          </cell>
          <cell r="F64" t="str">
            <v xml:space="preserve">        </v>
          </cell>
          <cell r="G64" t="str">
            <v xml:space="preserve">          </v>
          </cell>
          <cell r="H64" t="str">
            <v xml:space="preserve">N  </v>
          </cell>
          <cell r="I64" t="str">
            <v xml:space="preserve">Montana U/C Tax          </v>
          </cell>
          <cell r="M64">
            <v>0</v>
          </cell>
          <cell r="N64">
            <v>0</v>
          </cell>
        </row>
        <row r="65">
          <cell r="C65">
            <v>38</v>
          </cell>
          <cell r="D65">
            <v>0.04</v>
          </cell>
          <cell r="E65">
            <v>34100</v>
          </cell>
          <cell r="F65" t="str">
            <v xml:space="preserve">        </v>
          </cell>
          <cell r="G65" t="str">
            <v xml:space="preserve">          </v>
          </cell>
          <cell r="H65" t="str">
            <v xml:space="preserve">N  </v>
          </cell>
          <cell r="I65" t="str">
            <v xml:space="preserve">Oregon U/C Tax           </v>
          </cell>
          <cell r="L65">
            <v>38</v>
          </cell>
          <cell r="M65">
            <v>3.5999999999999997E-2</v>
          </cell>
          <cell r="N65">
            <v>35000</v>
          </cell>
          <cell r="O65" t="str">
            <v xml:space="preserve">        </v>
          </cell>
          <cell r="P65" t="str">
            <v xml:space="preserve">          </v>
          </cell>
          <cell r="Q65" t="str">
            <v xml:space="preserve">N  </v>
          </cell>
          <cell r="R65" t="str">
            <v xml:space="preserve">Oregon U/C Tax         </v>
          </cell>
        </row>
        <row r="66">
          <cell r="C66">
            <v>43</v>
          </cell>
          <cell r="D66">
            <v>0.106</v>
          </cell>
          <cell r="E66">
            <v>9000</v>
          </cell>
          <cell r="F66" t="str">
            <v xml:space="preserve">        </v>
          </cell>
          <cell r="G66" t="str">
            <v xml:space="preserve">          </v>
          </cell>
          <cell r="H66" t="str">
            <v xml:space="preserve">N  </v>
          </cell>
          <cell r="I66" t="str">
            <v xml:space="preserve">Tenn U/C Tax         </v>
          </cell>
          <cell r="L66">
            <v>43</v>
          </cell>
          <cell r="M66">
            <v>0.106</v>
          </cell>
          <cell r="N66">
            <v>9000</v>
          </cell>
          <cell r="O66" t="str">
            <v xml:space="preserve">        </v>
          </cell>
          <cell r="P66" t="str">
            <v xml:space="preserve">          </v>
          </cell>
          <cell r="Q66" t="str">
            <v xml:space="preserve">N  </v>
          </cell>
          <cell r="R66" t="str">
            <v xml:space="preserve">Tenn U/C Tax         </v>
          </cell>
        </row>
        <row r="67">
          <cell r="C67">
            <v>45</v>
          </cell>
          <cell r="D67" t="str">
            <v xml:space="preserve">          </v>
          </cell>
          <cell r="E67">
            <v>30300</v>
          </cell>
          <cell r="F67" t="str">
            <v xml:space="preserve">        </v>
          </cell>
          <cell r="G67" t="str">
            <v xml:space="preserve">          </v>
          </cell>
          <cell r="H67" t="str">
            <v xml:space="preserve">N  </v>
          </cell>
          <cell r="I67" t="str">
            <v xml:space="preserve">Utah U/C Tax             </v>
          </cell>
          <cell r="M67">
            <v>0</v>
          </cell>
          <cell r="N67">
            <v>0</v>
          </cell>
        </row>
        <row r="68">
          <cell r="C68">
            <v>48</v>
          </cell>
          <cell r="D68">
            <v>5.8400000000000001E-2</v>
          </cell>
          <cell r="E68">
            <v>39800</v>
          </cell>
          <cell r="F68" t="str">
            <v xml:space="preserve">        </v>
          </cell>
          <cell r="G68" t="str">
            <v xml:space="preserve">          </v>
          </cell>
          <cell r="H68" t="str">
            <v xml:space="preserve">N  </v>
          </cell>
          <cell r="I68" t="str">
            <v xml:space="preserve">Washington U/C Tax       </v>
          </cell>
          <cell r="L68">
            <v>48</v>
          </cell>
          <cell r="M68">
            <v>5.8400000000000001E-2</v>
          </cell>
          <cell r="N68">
            <v>41300</v>
          </cell>
          <cell r="O68" t="str">
            <v xml:space="preserve">        </v>
          </cell>
          <cell r="P68" t="str">
            <v xml:space="preserve">          </v>
          </cell>
          <cell r="Q68" t="str">
            <v xml:space="preserve">N  </v>
          </cell>
          <cell r="R68" t="str">
            <v xml:space="preserve">Washington U/C Tax     </v>
          </cell>
        </row>
        <row r="69">
          <cell r="C69">
            <v>51</v>
          </cell>
          <cell r="D69" t="str">
            <v xml:space="preserve">          </v>
          </cell>
          <cell r="E69">
            <v>23800</v>
          </cell>
          <cell r="F69" t="str">
            <v xml:space="preserve">        </v>
          </cell>
          <cell r="G69" t="str">
            <v xml:space="preserve">          </v>
          </cell>
          <cell r="H69" t="str">
            <v xml:space="preserve">N  </v>
          </cell>
          <cell r="I69" t="str">
            <v xml:space="preserve">Wyoming U/C Tax          </v>
          </cell>
          <cell r="M69">
            <v>0</v>
          </cell>
          <cell r="N69">
            <v>0</v>
          </cell>
        </row>
        <row r="70">
          <cell r="C70">
            <v>14</v>
          </cell>
          <cell r="D70">
            <v>5.9499999999999997E-2</v>
          </cell>
          <cell r="E70">
            <v>12900</v>
          </cell>
          <cell r="F70" t="str">
            <v xml:space="preserve">        </v>
          </cell>
          <cell r="G70" t="str">
            <v xml:space="preserve">          </v>
          </cell>
          <cell r="H70" t="str">
            <v xml:space="preserve">N  </v>
          </cell>
          <cell r="I70" t="str">
            <v xml:space="preserve">Illinois U/C Tax         </v>
          </cell>
          <cell r="L70">
            <v>14</v>
          </cell>
          <cell r="M70">
            <v>5.8500000000000003E-2</v>
          </cell>
          <cell r="N70">
            <v>12960</v>
          </cell>
          <cell r="O70" t="str">
            <v xml:space="preserve">        </v>
          </cell>
          <cell r="P70" t="str">
            <v xml:space="preserve">          </v>
          </cell>
          <cell r="Q70" t="str">
            <v xml:space="preserve">N  </v>
          </cell>
          <cell r="R70" t="str">
            <v xml:space="preserve">Illinois U/C Tax       </v>
          </cell>
        </row>
        <row r="71">
          <cell r="C71">
            <v>20</v>
          </cell>
          <cell r="D71">
            <v>3.1800000000000002E-2</v>
          </cell>
          <cell r="E71">
            <v>12000</v>
          </cell>
          <cell r="F71" t="str">
            <v xml:space="preserve">        </v>
          </cell>
          <cell r="G71" t="str">
            <v xml:space="preserve">          </v>
          </cell>
          <cell r="H71" t="str">
            <v xml:space="preserve">N  </v>
          </cell>
          <cell r="I71" t="str">
            <v xml:space="preserve">Maine U/C Tax            </v>
          </cell>
          <cell r="L71">
            <v>20</v>
          </cell>
          <cell r="M71">
            <v>3.6999999999999998E-2</v>
          </cell>
          <cell r="N71">
            <v>12000</v>
          </cell>
          <cell r="O71" t="str">
            <v xml:space="preserve">        </v>
          </cell>
          <cell r="P71" t="str">
            <v xml:space="preserve">          </v>
          </cell>
          <cell r="Q71" t="str">
            <v xml:space="preserve">N  </v>
          </cell>
          <cell r="R71" t="str">
            <v xml:space="preserve">Maine U/C Tax          </v>
          </cell>
        </row>
        <row r="72">
          <cell r="C72">
            <v>29</v>
          </cell>
          <cell r="D72">
            <v>5.3999999999999999E-2</v>
          </cell>
          <cell r="E72">
            <v>26900</v>
          </cell>
          <cell r="F72" t="str">
            <v xml:space="preserve">        </v>
          </cell>
          <cell r="G72" t="str">
            <v xml:space="preserve">          </v>
          </cell>
          <cell r="H72" t="str">
            <v xml:space="preserve">N  </v>
          </cell>
          <cell r="I72" t="str">
            <v xml:space="preserve">Nevada U/C Tax           </v>
          </cell>
          <cell r="L72">
            <v>29</v>
          </cell>
          <cell r="M72">
            <v>5.3999999999999999E-2</v>
          </cell>
          <cell r="N72">
            <v>27400</v>
          </cell>
          <cell r="O72" t="str">
            <v xml:space="preserve">        </v>
          </cell>
          <cell r="P72" t="str">
            <v xml:space="preserve">          </v>
          </cell>
          <cell r="Q72" t="str">
            <v xml:space="preserve">N  </v>
          </cell>
          <cell r="R72" t="str">
            <v xml:space="preserve">Nevada U/C Tax           </v>
          </cell>
        </row>
        <row r="73">
          <cell r="C73">
            <v>4</v>
          </cell>
          <cell r="D73">
            <v>0.04</v>
          </cell>
          <cell r="E73">
            <v>12000</v>
          </cell>
          <cell r="F73" t="str">
            <v xml:space="preserve">        </v>
          </cell>
          <cell r="G73" t="str">
            <v xml:space="preserve">          </v>
          </cell>
          <cell r="H73" t="str">
            <v xml:space="preserve">N  </v>
          </cell>
          <cell r="I73" t="str">
            <v>Ark Employment Securi</v>
          </cell>
          <cell r="L73">
            <v>4</v>
          </cell>
          <cell r="M73">
            <v>0.04</v>
          </cell>
          <cell r="N73">
            <v>12000</v>
          </cell>
          <cell r="O73" t="str">
            <v xml:space="preserve">        </v>
          </cell>
          <cell r="P73" t="str">
            <v xml:space="preserve">          </v>
          </cell>
          <cell r="Q73" t="str">
            <v xml:space="preserve">N  </v>
          </cell>
          <cell r="R73" t="str">
            <v>Ark Employment Security C</v>
          </cell>
        </row>
        <row r="74">
          <cell r="C74">
            <v>5</v>
          </cell>
          <cell r="D74">
            <v>0</v>
          </cell>
          <cell r="E74">
            <v>0</v>
          </cell>
          <cell r="L74">
            <v>5</v>
          </cell>
          <cell r="M74">
            <v>5.8999999999999997E-2</v>
          </cell>
          <cell r="N74">
            <v>7000</v>
          </cell>
          <cell r="O74" t="str">
            <v xml:space="preserve">        </v>
          </cell>
          <cell r="P74" t="str">
            <v xml:space="preserve">          </v>
          </cell>
          <cell r="Q74" t="str">
            <v xml:space="preserve">N  </v>
          </cell>
          <cell r="R74" t="str">
            <v>Employment Development De</v>
          </cell>
        </row>
        <row r="75">
          <cell r="C75">
            <v>6</v>
          </cell>
          <cell r="D75">
            <v>1.9199999999999998E-2</v>
          </cell>
          <cell r="E75">
            <v>11300</v>
          </cell>
          <cell r="F75" t="str">
            <v xml:space="preserve">        </v>
          </cell>
          <cell r="G75" t="str">
            <v xml:space="preserve">          </v>
          </cell>
          <cell r="H75" t="str">
            <v xml:space="preserve">N  </v>
          </cell>
          <cell r="I75" t="str">
            <v xml:space="preserve">Colorado U/C Tax     </v>
          </cell>
          <cell r="L75">
            <v>6</v>
          </cell>
          <cell r="M75">
            <v>1.9199999999999998E-2</v>
          </cell>
          <cell r="N75">
            <v>11700</v>
          </cell>
          <cell r="O75" t="str">
            <v xml:space="preserve">        </v>
          </cell>
          <cell r="P75" t="str">
            <v xml:space="preserve">          </v>
          </cell>
          <cell r="Q75" t="str">
            <v xml:space="preserve">N  </v>
          </cell>
          <cell r="R75" t="str">
            <v xml:space="preserve">Colorado U/C Tax         </v>
          </cell>
        </row>
        <row r="76">
          <cell r="C76">
            <v>7</v>
          </cell>
          <cell r="D76">
            <v>0.06</v>
          </cell>
          <cell r="E76">
            <v>15000</v>
          </cell>
          <cell r="F76" t="str">
            <v xml:space="preserve">        </v>
          </cell>
          <cell r="G76" t="str">
            <v xml:space="preserve">          </v>
          </cell>
          <cell r="H76" t="str">
            <v xml:space="preserve">N  </v>
          </cell>
          <cell r="I76" t="str">
            <v xml:space="preserve">Conn. U/C Tax        </v>
          </cell>
          <cell r="L76">
            <v>7</v>
          </cell>
          <cell r="M76">
            <v>0.06</v>
          </cell>
          <cell r="N76">
            <v>15000</v>
          </cell>
          <cell r="O76" t="str">
            <v xml:space="preserve">        </v>
          </cell>
          <cell r="P76" t="str">
            <v xml:space="preserve">          </v>
          </cell>
          <cell r="Q76" t="str">
            <v xml:space="preserve">N  </v>
          </cell>
          <cell r="R76" t="str">
            <v xml:space="preserve">Conn. U/C Tax            </v>
          </cell>
        </row>
        <row r="77">
          <cell r="C77">
            <v>8</v>
          </cell>
          <cell r="D77">
            <v>8.2000000000000003E-2</v>
          </cell>
          <cell r="E77">
            <v>10500</v>
          </cell>
          <cell r="F77" t="str">
            <v xml:space="preserve">        </v>
          </cell>
          <cell r="G77" t="str">
            <v xml:space="preserve">          </v>
          </cell>
          <cell r="H77" t="str">
            <v xml:space="preserve">N  </v>
          </cell>
          <cell r="I77" t="str">
            <v xml:space="preserve">Delaware U/C Tax     </v>
          </cell>
          <cell r="L77">
            <v>8</v>
          </cell>
          <cell r="M77">
            <v>8.2000000000000003E-2</v>
          </cell>
          <cell r="N77">
            <v>18500</v>
          </cell>
          <cell r="O77" t="str">
            <v xml:space="preserve">        </v>
          </cell>
          <cell r="P77" t="str">
            <v xml:space="preserve">          </v>
          </cell>
          <cell r="Q77" t="str">
            <v xml:space="preserve">N  </v>
          </cell>
          <cell r="R77" t="str">
            <v xml:space="preserve">Delaware U/C Tax         </v>
          </cell>
        </row>
        <row r="78">
          <cell r="C78">
            <v>10</v>
          </cell>
          <cell r="D78">
            <v>2.7E-2</v>
          </cell>
          <cell r="E78">
            <v>8000</v>
          </cell>
          <cell r="F78" t="str">
            <v xml:space="preserve">        </v>
          </cell>
          <cell r="G78" t="str">
            <v xml:space="preserve">          </v>
          </cell>
          <cell r="H78" t="str">
            <v xml:space="preserve">N  </v>
          </cell>
          <cell r="I78" t="str">
            <v xml:space="preserve">Florida U/C Tax      </v>
          </cell>
          <cell r="L78">
            <v>10</v>
          </cell>
          <cell r="M78">
            <v>2.7E-2</v>
          </cell>
          <cell r="N78">
            <v>8000</v>
          </cell>
          <cell r="O78" t="str">
            <v xml:space="preserve">        </v>
          </cell>
          <cell r="P78" t="str">
            <v xml:space="preserve">          </v>
          </cell>
          <cell r="Q78" t="str">
            <v xml:space="preserve">N  </v>
          </cell>
          <cell r="R78" t="str">
            <v xml:space="preserve">Florida U/C Tax          </v>
          </cell>
        </row>
        <row r="79">
          <cell r="C79">
            <v>12</v>
          </cell>
          <cell r="D79">
            <v>0.11550000000000001</v>
          </cell>
          <cell r="E79">
            <v>9500</v>
          </cell>
          <cell r="F79" t="str">
            <v xml:space="preserve">        </v>
          </cell>
          <cell r="G79" t="str">
            <v xml:space="preserve">          </v>
          </cell>
          <cell r="H79" t="str">
            <v xml:space="preserve">N  </v>
          </cell>
          <cell r="I79" t="str">
            <v xml:space="preserve">Michigan U/C Tax     </v>
          </cell>
          <cell r="L79">
            <v>12</v>
          </cell>
          <cell r="M79">
            <v>0.11550000000000001</v>
          </cell>
          <cell r="N79">
            <v>9500</v>
          </cell>
          <cell r="O79" t="str">
            <v xml:space="preserve">        </v>
          </cell>
          <cell r="P79" t="str">
            <v xml:space="preserve">          </v>
          </cell>
          <cell r="Q79" t="str">
            <v xml:space="preserve">N  </v>
          </cell>
          <cell r="R79" t="str">
            <v xml:space="preserve">Michigan U/C Tax         </v>
          </cell>
        </row>
        <row r="80">
          <cell r="C80">
            <v>14</v>
          </cell>
          <cell r="D80">
            <v>5.1999999999999998E-2</v>
          </cell>
          <cell r="E80">
            <v>12900</v>
          </cell>
          <cell r="F80" t="str">
            <v xml:space="preserve">        </v>
          </cell>
          <cell r="G80" t="str">
            <v xml:space="preserve">          </v>
          </cell>
          <cell r="H80" t="str">
            <v xml:space="preserve">N  </v>
          </cell>
          <cell r="I80" t="str">
            <v xml:space="preserve">Illinois U/C Tax     </v>
          </cell>
          <cell r="L80">
            <v>14</v>
          </cell>
          <cell r="M80">
            <v>5.1999999999999998E-2</v>
          </cell>
          <cell r="N80">
            <v>12960</v>
          </cell>
          <cell r="O80" t="str">
            <v xml:space="preserve">        </v>
          </cell>
          <cell r="P80" t="str">
            <v xml:space="preserve">          </v>
          </cell>
          <cell r="Q80" t="str">
            <v xml:space="preserve">N  </v>
          </cell>
          <cell r="R80" t="str">
            <v xml:space="preserve">Illinois U/C Tax         </v>
          </cell>
        </row>
        <row r="81">
          <cell r="C81">
            <v>15</v>
          </cell>
          <cell r="D81">
            <v>2.7E-2</v>
          </cell>
          <cell r="E81">
            <v>9500</v>
          </cell>
          <cell r="F81" t="str">
            <v xml:space="preserve">        </v>
          </cell>
          <cell r="G81" t="str">
            <v xml:space="preserve">          </v>
          </cell>
          <cell r="H81" t="str">
            <v xml:space="preserve">N  </v>
          </cell>
          <cell r="I81" t="str">
            <v xml:space="preserve">Indiana U/C Tax      </v>
          </cell>
          <cell r="L81">
            <v>15</v>
          </cell>
          <cell r="M81">
            <v>2.7E-2</v>
          </cell>
          <cell r="N81">
            <v>9500</v>
          </cell>
          <cell r="O81" t="str">
            <v xml:space="preserve">        </v>
          </cell>
          <cell r="P81" t="str">
            <v xml:space="preserve">          </v>
          </cell>
          <cell r="Q81" t="str">
            <v xml:space="preserve">N  </v>
          </cell>
          <cell r="R81" t="str">
            <v xml:space="preserve">Indiana U/C Tax          </v>
          </cell>
        </row>
        <row r="82">
          <cell r="C82">
            <v>16</v>
          </cell>
          <cell r="D82">
            <v>7.5999999999999998E-2</v>
          </cell>
          <cell r="E82">
            <v>26000</v>
          </cell>
          <cell r="F82" t="str">
            <v xml:space="preserve">        </v>
          </cell>
          <cell r="G82" t="str">
            <v xml:space="preserve">          </v>
          </cell>
          <cell r="H82" t="str">
            <v xml:space="preserve">N  </v>
          </cell>
          <cell r="I82" t="str">
            <v xml:space="preserve">Iowa U/C Tax        </v>
          </cell>
          <cell r="L82">
            <v>16</v>
          </cell>
          <cell r="M82">
            <v>4.2000000000000003E-2</v>
          </cell>
          <cell r="N82">
            <v>26800</v>
          </cell>
          <cell r="O82" t="str">
            <v xml:space="preserve">        </v>
          </cell>
          <cell r="P82" t="str">
            <v xml:space="preserve">          </v>
          </cell>
          <cell r="Q82" t="str">
            <v xml:space="preserve">N  </v>
          </cell>
          <cell r="R82" t="str">
            <v xml:space="preserve">Iowa U/C Tax      </v>
          </cell>
        </row>
        <row r="83">
          <cell r="C83">
            <v>19</v>
          </cell>
          <cell r="D83">
            <v>1E-3</v>
          </cell>
          <cell r="E83">
            <v>7700</v>
          </cell>
          <cell r="F83" t="str">
            <v xml:space="preserve">        </v>
          </cell>
          <cell r="G83" t="str">
            <v xml:space="preserve">          </v>
          </cell>
          <cell r="H83" t="str">
            <v xml:space="preserve">N  </v>
          </cell>
          <cell r="I83" t="str">
            <v xml:space="preserve">Louisiana U/C Tax    </v>
          </cell>
          <cell r="L83">
            <v>19</v>
          </cell>
          <cell r="M83">
            <v>1E-3</v>
          </cell>
          <cell r="N83">
            <v>7700</v>
          </cell>
          <cell r="O83" t="str">
            <v xml:space="preserve">        </v>
          </cell>
          <cell r="P83" t="str">
            <v xml:space="preserve">          </v>
          </cell>
          <cell r="Q83" t="str">
            <v xml:space="preserve">N  </v>
          </cell>
          <cell r="R83" t="str">
            <v xml:space="preserve">Louisiana U/C Tax        </v>
          </cell>
        </row>
        <row r="84">
          <cell r="C84">
            <v>20</v>
          </cell>
          <cell r="D84">
            <v>1.6199999999999999E-2</v>
          </cell>
          <cell r="E84">
            <v>12000</v>
          </cell>
          <cell r="F84" t="str">
            <v xml:space="preserve">        </v>
          </cell>
          <cell r="G84" t="str">
            <v xml:space="preserve">          </v>
          </cell>
          <cell r="H84" t="str">
            <v xml:space="preserve">N  </v>
          </cell>
          <cell r="I84" t="str">
            <v xml:space="preserve">Maine U/C Tax        </v>
          </cell>
          <cell r="L84">
            <v>20</v>
          </cell>
          <cell r="M84">
            <v>1.6199999999999999E-2</v>
          </cell>
          <cell r="N84">
            <v>12000</v>
          </cell>
          <cell r="O84" t="str">
            <v xml:space="preserve">        </v>
          </cell>
          <cell r="P84" t="str">
            <v xml:space="preserve">          </v>
          </cell>
          <cell r="Q84" t="str">
            <v xml:space="preserve">N  </v>
          </cell>
          <cell r="R84" t="str">
            <v xml:space="preserve">Maine U/C Tax            </v>
          </cell>
        </row>
        <row r="85">
          <cell r="C85">
            <v>21</v>
          </cell>
          <cell r="D85">
            <v>0.105</v>
          </cell>
          <cell r="E85">
            <v>8500</v>
          </cell>
          <cell r="F85" t="str">
            <v xml:space="preserve">        </v>
          </cell>
          <cell r="G85" t="str">
            <v xml:space="preserve">          </v>
          </cell>
          <cell r="H85" t="str">
            <v xml:space="preserve">N  </v>
          </cell>
          <cell r="I85" t="str">
            <v xml:space="preserve">Maryland U/C Tax     </v>
          </cell>
          <cell r="L85">
            <v>21</v>
          </cell>
          <cell r="M85">
            <v>7.4999999999999997E-2</v>
          </cell>
          <cell r="N85">
            <v>8500</v>
          </cell>
          <cell r="O85" t="str">
            <v xml:space="preserve">        </v>
          </cell>
          <cell r="P85" t="str">
            <v xml:space="preserve">          </v>
          </cell>
          <cell r="Q85" t="str">
            <v xml:space="preserve">N  </v>
          </cell>
          <cell r="R85" t="str">
            <v xml:space="preserve">Maryland U/C Tax         </v>
          </cell>
        </row>
        <row r="86">
          <cell r="C86">
            <v>22</v>
          </cell>
          <cell r="D86">
            <v>0.10929999999999999</v>
          </cell>
          <cell r="E86">
            <v>14000</v>
          </cell>
          <cell r="F86" t="str">
            <v xml:space="preserve">        </v>
          </cell>
          <cell r="G86" t="str">
            <v xml:space="preserve">          </v>
          </cell>
          <cell r="H86" t="str">
            <v xml:space="preserve">N  </v>
          </cell>
          <cell r="I86" t="str">
            <v xml:space="preserve">Mass. U/C Tax        </v>
          </cell>
          <cell r="L86">
            <v>22</v>
          </cell>
          <cell r="M86">
            <v>0.12330000000000001</v>
          </cell>
          <cell r="N86">
            <v>14000</v>
          </cell>
          <cell r="O86" t="str">
            <v xml:space="preserve">        </v>
          </cell>
          <cell r="P86" t="str">
            <v xml:space="preserve">          </v>
          </cell>
          <cell r="Q86" t="str">
            <v xml:space="preserve">N  </v>
          </cell>
          <cell r="R86" t="str">
            <v xml:space="preserve">Mass. U/C Tax            </v>
          </cell>
        </row>
        <row r="87">
          <cell r="C87">
            <v>23</v>
          </cell>
          <cell r="D87">
            <v>0.11550000000000001</v>
          </cell>
          <cell r="E87">
            <v>9500</v>
          </cell>
          <cell r="F87" t="str">
            <v xml:space="preserve">        </v>
          </cell>
          <cell r="G87" t="str">
            <v xml:space="preserve">          </v>
          </cell>
          <cell r="H87" t="str">
            <v xml:space="preserve">N  </v>
          </cell>
          <cell r="I87" t="str">
            <v xml:space="preserve">Michigan U/C Tax     </v>
          </cell>
          <cell r="L87">
            <v>23</v>
          </cell>
          <cell r="M87">
            <v>0.11550000000000001</v>
          </cell>
          <cell r="N87">
            <v>9500</v>
          </cell>
          <cell r="O87" t="str">
            <v xml:space="preserve">        </v>
          </cell>
          <cell r="P87" t="str">
            <v xml:space="preserve">          </v>
          </cell>
          <cell r="Q87" t="str">
            <v xml:space="preserve">N  </v>
          </cell>
          <cell r="R87" t="str">
            <v xml:space="preserve">Michigan U/C Tax         </v>
          </cell>
        </row>
        <row r="88">
          <cell r="C88">
            <v>24</v>
          </cell>
          <cell r="D88">
            <v>9.4E-2</v>
          </cell>
          <cell r="E88">
            <v>29000</v>
          </cell>
          <cell r="F88" t="str">
            <v xml:space="preserve">        </v>
          </cell>
          <cell r="G88" t="str">
            <v xml:space="preserve">          </v>
          </cell>
          <cell r="H88" t="str">
            <v xml:space="preserve">N  </v>
          </cell>
          <cell r="I88" t="str">
            <v xml:space="preserve">Minnesota U/C Tax   </v>
          </cell>
          <cell r="L88">
            <v>24</v>
          </cell>
          <cell r="M88">
            <v>3.7199999999999997E-2</v>
          </cell>
          <cell r="N88">
            <v>29000</v>
          </cell>
          <cell r="O88" t="str">
            <v xml:space="preserve">        </v>
          </cell>
          <cell r="P88" t="str">
            <v xml:space="preserve">          </v>
          </cell>
          <cell r="Q88" t="str">
            <v xml:space="preserve">N  </v>
          </cell>
          <cell r="R88" t="str">
            <v xml:space="preserve">Minnesota U/C Tax </v>
          </cell>
        </row>
        <row r="89">
          <cell r="C89">
            <v>25</v>
          </cell>
          <cell r="D89">
            <v>2.7E-2</v>
          </cell>
          <cell r="E89">
            <v>14000</v>
          </cell>
          <cell r="F89" t="str">
            <v xml:space="preserve">        </v>
          </cell>
          <cell r="G89" t="str">
            <v xml:space="preserve">          </v>
          </cell>
          <cell r="H89" t="str">
            <v xml:space="preserve">N  </v>
          </cell>
          <cell r="I89" t="str">
            <v xml:space="preserve">Mississippi U/C Tax  </v>
          </cell>
          <cell r="L89">
            <v>25</v>
          </cell>
          <cell r="M89">
            <v>2.7E-2</v>
          </cell>
          <cell r="N89">
            <v>14000</v>
          </cell>
          <cell r="O89" t="str">
            <v xml:space="preserve">        </v>
          </cell>
          <cell r="P89" t="str">
            <v xml:space="preserve">          </v>
          </cell>
          <cell r="Q89" t="str">
            <v xml:space="preserve">N  </v>
          </cell>
          <cell r="R89" t="str">
            <v xml:space="preserve">Mississippi U/C Tax      </v>
          </cell>
        </row>
        <row r="90">
          <cell r="C90">
            <v>26</v>
          </cell>
          <cell r="D90">
            <v>2.7E-2</v>
          </cell>
          <cell r="E90">
            <v>13000</v>
          </cell>
          <cell r="F90" t="str">
            <v xml:space="preserve">        </v>
          </cell>
          <cell r="G90" t="str">
            <v xml:space="preserve">          </v>
          </cell>
          <cell r="H90" t="str">
            <v xml:space="preserve">N  </v>
          </cell>
          <cell r="I90" t="str">
            <v xml:space="preserve">Missouri U/C Tax        </v>
          </cell>
          <cell r="L90">
            <v>26</v>
          </cell>
          <cell r="M90">
            <v>2.7E-2</v>
          </cell>
          <cell r="N90">
            <v>13000</v>
          </cell>
          <cell r="O90" t="str">
            <v xml:space="preserve">        </v>
          </cell>
          <cell r="P90" t="str">
            <v xml:space="preserve">          </v>
          </cell>
          <cell r="Q90" t="str">
            <v xml:space="preserve">N  </v>
          </cell>
          <cell r="R90" t="str">
            <v xml:space="preserve">Missouri U/C Tax         </v>
          </cell>
        </row>
        <row r="91">
          <cell r="C91">
            <v>28</v>
          </cell>
          <cell r="D91">
            <v>5.3999999999999999E-2</v>
          </cell>
          <cell r="E91">
            <v>12000</v>
          </cell>
          <cell r="F91" t="str">
            <v xml:space="preserve">        </v>
          </cell>
          <cell r="G91" t="str">
            <v xml:space="preserve">          </v>
          </cell>
          <cell r="H91" t="str">
            <v xml:space="preserve">N  </v>
          </cell>
          <cell r="I91" t="str">
            <v xml:space="preserve">Nebraska U/C Tax        </v>
          </cell>
          <cell r="L91">
            <v>28</v>
          </cell>
          <cell r="M91">
            <v>5.3999999999999999E-2</v>
          </cell>
          <cell r="N91">
            <v>12000</v>
          </cell>
          <cell r="O91" t="str">
            <v xml:space="preserve">        </v>
          </cell>
          <cell r="P91" t="str">
            <v xml:space="preserve">          </v>
          </cell>
          <cell r="Q91" t="str">
            <v xml:space="preserve">N  </v>
          </cell>
          <cell r="R91" t="str">
            <v xml:space="preserve">Nebraska U/C Tax         </v>
          </cell>
        </row>
        <row r="92">
          <cell r="C92">
            <v>30</v>
          </cell>
          <cell r="D92">
            <v>3.2000000000000001E-2</v>
          </cell>
          <cell r="E92">
            <v>14000</v>
          </cell>
          <cell r="F92" t="str">
            <v xml:space="preserve">        </v>
          </cell>
          <cell r="G92" t="str">
            <v xml:space="preserve">          </v>
          </cell>
          <cell r="H92" t="str">
            <v xml:space="preserve">N  </v>
          </cell>
          <cell r="I92" t="str">
            <v xml:space="preserve">New Hampshire U/C Tax   </v>
          </cell>
          <cell r="L92">
            <v>30</v>
          </cell>
          <cell r="M92">
            <v>3.2000000000000001E-2</v>
          </cell>
          <cell r="N92">
            <v>14000</v>
          </cell>
          <cell r="O92" t="str">
            <v xml:space="preserve">        </v>
          </cell>
          <cell r="P92" t="str">
            <v xml:space="preserve">          </v>
          </cell>
          <cell r="Q92" t="str">
            <v xml:space="preserve">N  </v>
          </cell>
          <cell r="R92" t="str">
            <v xml:space="preserve">New Hampshire U/C Tax    </v>
          </cell>
        </row>
        <row r="93">
          <cell r="C93">
            <v>31</v>
          </cell>
          <cell r="D93">
            <v>7.0999999999999994E-2</v>
          </cell>
          <cell r="E93">
            <v>30900</v>
          </cell>
          <cell r="F93" t="str">
            <v xml:space="preserve">        </v>
          </cell>
          <cell r="G93" t="str">
            <v xml:space="preserve">          </v>
          </cell>
          <cell r="H93" t="str">
            <v xml:space="preserve">N  </v>
          </cell>
          <cell r="I93" t="str">
            <v xml:space="preserve">New Jersey U/C Tax      </v>
          </cell>
          <cell r="L93">
            <v>31</v>
          </cell>
          <cell r="M93">
            <v>7.9850000000000004E-2</v>
          </cell>
          <cell r="N93">
            <v>31500</v>
          </cell>
          <cell r="O93" t="str">
            <v xml:space="preserve">        </v>
          </cell>
          <cell r="P93" t="str">
            <v xml:space="preserve">          </v>
          </cell>
          <cell r="Q93" t="str">
            <v xml:space="preserve">N  </v>
          </cell>
          <cell r="R93" t="str">
            <v xml:space="preserve">New Jersey U/C Tax       </v>
          </cell>
        </row>
        <row r="94">
          <cell r="C94">
            <v>33</v>
          </cell>
          <cell r="D94">
            <v>9.0999999999999998E-2</v>
          </cell>
          <cell r="E94">
            <v>8500</v>
          </cell>
          <cell r="F94" t="str">
            <v xml:space="preserve">        </v>
          </cell>
          <cell r="G94" t="str">
            <v xml:space="preserve">          </v>
          </cell>
          <cell r="H94" t="str">
            <v xml:space="preserve">N  </v>
          </cell>
          <cell r="I94" t="str">
            <v xml:space="preserve">New York U/C Tax        </v>
          </cell>
          <cell r="L94">
            <v>33</v>
          </cell>
          <cell r="M94">
            <v>9.0999999999999998E-2</v>
          </cell>
          <cell r="N94">
            <v>10300</v>
          </cell>
          <cell r="O94" t="str">
            <v xml:space="preserve">        </v>
          </cell>
          <cell r="P94" t="str">
            <v xml:space="preserve">          </v>
          </cell>
          <cell r="Q94" t="str">
            <v xml:space="preserve">N  </v>
          </cell>
          <cell r="R94" t="str">
            <v xml:space="preserve">New York U/C Tax         </v>
          </cell>
        </row>
        <row r="95">
          <cell r="C95">
            <v>34</v>
          </cell>
          <cell r="D95">
            <v>9.5999999999999992E-3</v>
          </cell>
          <cell r="E95">
            <v>20900</v>
          </cell>
          <cell r="F95" t="str">
            <v xml:space="preserve">        </v>
          </cell>
          <cell r="G95" t="str">
            <v xml:space="preserve">          </v>
          </cell>
          <cell r="H95" t="str">
            <v xml:space="preserve">N  </v>
          </cell>
          <cell r="I95" t="str">
            <v xml:space="preserve">North Carolina U/C Tax  </v>
          </cell>
          <cell r="L95">
            <v>34</v>
          </cell>
          <cell r="M95">
            <v>9.5999999999999992E-3</v>
          </cell>
          <cell r="N95">
            <v>21400</v>
          </cell>
          <cell r="O95" t="str">
            <v xml:space="preserve">        </v>
          </cell>
          <cell r="P95" t="str">
            <v xml:space="preserve">          </v>
          </cell>
          <cell r="Q95" t="str">
            <v xml:space="preserve">N  </v>
          </cell>
          <cell r="R95" t="str">
            <v xml:space="preserve">North Carolina U/C Tax   </v>
          </cell>
        </row>
        <row r="96">
          <cell r="C96">
            <v>36</v>
          </cell>
          <cell r="D96">
            <v>7.6999999999999999E-2</v>
          </cell>
          <cell r="E96">
            <v>9000</v>
          </cell>
          <cell r="F96" t="str">
            <v xml:space="preserve">        </v>
          </cell>
          <cell r="G96" t="str">
            <v xml:space="preserve">          </v>
          </cell>
          <cell r="H96" t="str">
            <v xml:space="preserve">N  </v>
          </cell>
          <cell r="I96" t="str">
            <v xml:space="preserve">Ohio U/C Tax            </v>
          </cell>
          <cell r="L96">
            <v>36</v>
          </cell>
          <cell r="M96">
            <v>7.1999999999999995E-2</v>
          </cell>
          <cell r="N96">
            <v>9000</v>
          </cell>
          <cell r="O96" t="str">
            <v xml:space="preserve">        </v>
          </cell>
          <cell r="P96" t="str">
            <v xml:space="preserve">          </v>
          </cell>
          <cell r="Q96" t="str">
            <v xml:space="preserve">N  </v>
          </cell>
          <cell r="R96" t="str">
            <v xml:space="preserve">Ohio U/C Tax             </v>
          </cell>
        </row>
        <row r="97">
          <cell r="C97">
            <v>38</v>
          </cell>
          <cell r="D97">
            <v>2.1999999999999999E-2</v>
          </cell>
          <cell r="E97">
            <v>34100</v>
          </cell>
          <cell r="F97" t="str">
            <v xml:space="preserve">        </v>
          </cell>
          <cell r="G97" t="str">
            <v xml:space="preserve">          </v>
          </cell>
          <cell r="H97" t="str">
            <v xml:space="preserve">N  </v>
          </cell>
          <cell r="I97" t="str">
            <v xml:space="preserve">Oregon U/C Tax           </v>
          </cell>
          <cell r="L97">
            <v>38</v>
          </cell>
          <cell r="M97">
            <v>1.9E-2</v>
          </cell>
          <cell r="N97">
            <v>35000</v>
          </cell>
          <cell r="O97" t="str">
            <v xml:space="preserve">        </v>
          </cell>
          <cell r="P97" t="str">
            <v xml:space="preserve">          </v>
          </cell>
          <cell r="Q97" t="str">
            <v xml:space="preserve">N  </v>
          </cell>
          <cell r="R97" t="str">
            <v xml:space="preserve">Oregon U/C Tax           </v>
          </cell>
        </row>
        <row r="98">
          <cell r="C98">
            <v>39</v>
          </cell>
          <cell r="D98">
            <v>0.14116699999999999</v>
          </cell>
          <cell r="E98">
            <v>8500</v>
          </cell>
          <cell r="F98" t="str">
            <v xml:space="preserve">        </v>
          </cell>
          <cell r="G98" t="str">
            <v xml:space="preserve">          </v>
          </cell>
          <cell r="H98" t="str">
            <v xml:space="preserve">N  </v>
          </cell>
          <cell r="I98" t="str">
            <v xml:space="preserve">Pennsylvania U/C Tax    </v>
          </cell>
          <cell r="L98">
            <v>39</v>
          </cell>
          <cell r="M98">
            <v>8.6865999999999999E-2</v>
          </cell>
          <cell r="N98">
            <v>8750</v>
          </cell>
          <cell r="O98" t="str">
            <v xml:space="preserve">        </v>
          </cell>
          <cell r="P98" t="str">
            <v xml:space="preserve">          </v>
          </cell>
          <cell r="Q98" t="str">
            <v xml:space="preserve">N  </v>
          </cell>
          <cell r="R98" t="str">
            <v xml:space="preserve">Pennsylvania U/C Tax     </v>
          </cell>
        </row>
        <row r="99">
          <cell r="C99">
            <v>40</v>
          </cell>
          <cell r="D99">
            <v>2.8299999999999999E-2</v>
          </cell>
          <cell r="E99">
            <v>20200</v>
          </cell>
          <cell r="F99" t="str">
            <v xml:space="preserve">        </v>
          </cell>
          <cell r="G99" t="str">
            <v xml:space="preserve">          </v>
          </cell>
          <cell r="H99" t="str">
            <v xml:space="preserve">N  </v>
          </cell>
          <cell r="I99" t="str">
            <v xml:space="preserve">Rhode Island U/C Tax    </v>
          </cell>
          <cell r="L99">
            <v>40</v>
          </cell>
          <cell r="M99">
            <v>2.8500000000000001E-2</v>
          </cell>
          <cell r="N99">
            <v>20600</v>
          </cell>
          <cell r="O99" t="str">
            <v xml:space="preserve">        </v>
          </cell>
          <cell r="P99" t="str">
            <v xml:space="preserve">          </v>
          </cell>
          <cell r="Q99" t="str">
            <v xml:space="preserve">N  </v>
          </cell>
          <cell r="R99" t="str">
            <v xml:space="preserve">Rhode Island U/C Tax     </v>
          </cell>
        </row>
        <row r="100">
          <cell r="C100">
            <v>43</v>
          </cell>
          <cell r="D100">
            <v>0.106</v>
          </cell>
          <cell r="E100">
            <v>9000</v>
          </cell>
          <cell r="F100" t="str">
            <v xml:space="preserve">        </v>
          </cell>
          <cell r="G100" t="str">
            <v xml:space="preserve">          </v>
          </cell>
          <cell r="H100" t="str">
            <v xml:space="preserve">N  </v>
          </cell>
          <cell r="I100" t="str">
            <v xml:space="preserve">Tenn U/C Tax         </v>
          </cell>
          <cell r="L100">
            <v>43</v>
          </cell>
          <cell r="M100">
            <v>0.106</v>
          </cell>
          <cell r="N100">
            <v>9000</v>
          </cell>
          <cell r="O100" t="str">
            <v xml:space="preserve">        </v>
          </cell>
          <cell r="P100" t="str">
            <v xml:space="preserve">          </v>
          </cell>
          <cell r="Q100" t="str">
            <v xml:space="preserve">N  </v>
          </cell>
          <cell r="R100" t="str">
            <v xml:space="preserve">Tenn U/C Tax         </v>
          </cell>
        </row>
        <row r="101">
          <cell r="C101">
            <v>44</v>
          </cell>
          <cell r="D101">
            <v>7.2999999999999995E-2</v>
          </cell>
          <cell r="E101">
            <v>9000</v>
          </cell>
          <cell r="F101" t="str">
            <v xml:space="preserve">        </v>
          </cell>
          <cell r="G101" t="str">
            <v xml:space="preserve">          </v>
          </cell>
          <cell r="H101" t="str">
            <v xml:space="preserve">N  </v>
          </cell>
          <cell r="I101" t="str">
            <v xml:space="preserve">Texas U/C Tax           </v>
          </cell>
          <cell r="L101">
            <v>44</v>
          </cell>
          <cell r="M101">
            <v>7.2999999999999995E-2</v>
          </cell>
          <cell r="N101">
            <v>9000</v>
          </cell>
          <cell r="O101" t="str">
            <v xml:space="preserve">        </v>
          </cell>
          <cell r="P101" t="str">
            <v xml:space="preserve">          </v>
          </cell>
          <cell r="Q101" t="str">
            <v xml:space="preserve">N  </v>
          </cell>
          <cell r="R101" t="str">
            <v xml:space="preserve">Texas U/C Tax            </v>
          </cell>
        </row>
        <row r="102">
          <cell r="C102">
            <v>47</v>
          </cell>
          <cell r="D102">
            <v>6.7799999999999999E-2</v>
          </cell>
          <cell r="E102">
            <v>8000</v>
          </cell>
          <cell r="F102" t="str">
            <v xml:space="preserve">        </v>
          </cell>
          <cell r="G102" t="str">
            <v xml:space="preserve">          </v>
          </cell>
          <cell r="H102" t="str">
            <v xml:space="preserve">N  </v>
          </cell>
          <cell r="I102" t="str">
            <v xml:space="preserve">Virginia U/C Tax        </v>
          </cell>
          <cell r="L102">
            <v>47</v>
          </cell>
          <cell r="M102">
            <v>6.6199999999999995E-2</v>
          </cell>
          <cell r="N102">
            <v>8000</v>
          </cell>
          <cell r="O102" t="str">
            <v xml:space="preserve">        </v>
          </cell>
          <cell r="P102" t="str">
            <v xml:space="preserve">          </v>
          </cell>
          <cell r="Q102" t="str">
            <v xml:space="preserve">N  </v>
          </cell>
          <cell r="R102" t="str">
            <v xml:space="preserve">Virginia U/C Tax         </v>
          </cell>
        </row>
        <row r="103">
          <cell r="C103">
            <v>49</v>
          </cell>
          <cell r="D103">
            <v>1.4999999999999999E-2</v>
          </cell>
          <cell r="E103">
            <v>12000</v>
          </cell>
          <cell r="F103" t="str">
            <v xml:space="preserve">        </v>
          </cell>
          <cell r="G103" t="str">
            <v xml:space="preserve">          </v>
          </cell>
          <cell r="H103" t="str">
            <v xml:space="preserve">N  </v>
          </cell>
          <cell r="I103" t="str">
            <v xml:space="preserve">West Virginia U/C Tax   </v>
          </cell>
          <cell r="L103">
            <v>49</v>
          </cell>
          <cell r="M103">
            <v>1.4999999999999999E-2</v>
          </cell>
          <cell r="N103">
            <v>12000</v>
          </cell>
          <cell r="O103" t="str">
            <v xml:space="preserve">        </v>
          </cell>
          <cell r="P103" t="str">
            <v xml:space="preserve">          </v>
          </cell>
          <cell r="Q103" t="str">
            <v xml:space="preserve">N  </v>
          </cell>
          <cell r="R103" t="str">
            <v xml:space="preserve">West Virginia U/C Tax    </v>
          </cell>
        </row>
        <row r="104">
          <cell r="C104">
            <v>2</v>
          </cell>
          <cell r="D104">
            <v>4.4299999999999999E-2</v>
          </cell>
          <cell r="E104">
            <v>36900</v>
          </cell>
          <cell r="F104" t="str">
            <v xml:space="preserve">        </v>
          </cell>
          <cell r="G104" t="str">
            <v xml:space="preserve">          </v>
          </cell>
          <cell r="H104" t="str">
            <v xml:space="preserve">N  </v>
          </cell>
          <cell r="I104" t="str">
            <v xml:space="preserve">Alaska U/C Tax           </v>
          </cell>
          <cell r="L104">
            <v>2</v>
          </cell>
          <cell r="M104">
            <v>3.5900000000000001E-2</v>
          </cell>
          <cell r="N104">
            <v>37400</v>
          </cell>
          <cell r="O104" t="str">
            <v xml:space="preserve">        </v>
          </cell>
          <cell r="P104" t="str">
            <v xml:space="preserve">          </v>
          </cell>
          <cell r="Q104" t="str">
            <v xml:space="preserve">N  </v>
          </cell>
          <cell r="R104" t="str">
            <v xml:space="preserve">Alaska U/C Tax           </v>
          </cell>
        </row>
        <row r="105">
          <cell r="C105">
            <v>3</v>
          </cell>
          <cell r="D105">
            <v>6.6699999999999995E-2</v>
          </cell>
          <cell r="E105">
            <v>7000</v>
          </cell>
          <cell r="F105" t="str">
            <v xml:space="preserve">        </v>
          </cell>
          <cell r="G105" t="str">
            <v xml:space="preserve">          </v>
          </cell>
          <cell r="H105" t="str">
            <v xml:space="preserve">N  </v>
          </cell>
          <cell r="I105" t="str">
            <v xml:space="preserve">Arizona Dept of Economic </v>
          </cell>
          <cell r="L105">
            <v>3</v>
          </cell>
          <cell r="M105">
            <v>7.17E-2</v>
          </cell>
          <cell r="N105">
            <v>7000</v>
          </cell>
          <cell r="O105" t="str">
            <v xml:space="preserve">        </v>
          </cell>
          <cell r="P105" t="str">
            <v xml:space="preserve">          </v>
          </cell>
          <cell r="Q105" t="str">
            <v xml:space="preserve">N  </v>
          </cell>
          <cell r="R105" t="str">
            <v xml:space="preserve">Arizona Dept of Economic </v>
          </cell>
        </row>
        <row r="106">
          <cell r="C106">
            <v>5</v>
          </cell>
          <cell r="D106">
            <v>6.2E-2</v>
          </cell>
          <cell r="E106">
            <v>7000</v>
          </cell>
          <cell r="F106" t="str">
            <v xml:space="preserve">        </v>
          </cell>
          <cell r="G106" t="str">
            <v xml:space="preserve">          </v>
          </cell>
          <cell r="H106" t="str">
            <v xml:space="preserve">N  </v>
          </cell>
          <cell r="I106" t="str">
            <v>Employment Development De</v>
          </cell>
          <cell r="L106">
            <v>5</v>
          </cell>
          <cell r="M106">
            <v>6.2E-2</v>
          </cell>
          <cell r="N106">
            <v>7000</v>
          </cell>
          <cell r="O106" t="str">
            <v xml:space="preserve">        </v>
          </cell>
          <cell r="P106" t="str">
            <v xml:space="preserve">          </v>
          </cell>
          <cell r="Q106" t="str">
            <v xml:space="preserve">N  </v>
          </cell>
          <cell r="R106" t="str">
            <v>Employment Development De</v>
          </cell>
        </row>
        <row r="107">
          <cell r="C107">
            <v>6</v>
          </cell>
          <cell r="D107">
            <v>0.10630000000000001</v>
          </cell>
          <cell r="E107">
            <v>11300</v>
          </cell>
          <cell r="F107" t="str">
            <v xml:space="preserve">        </v>
          </cell>
          <cell r="G107" t="str">
            <v xml:space="preserve">          </v>
          </cell>
          <cell r="H107" t="str">
            <v xml:space="preserve">N  </v>
          </cell>
          <cell r="I107" t="str">
            <v xml:space="preserve">Colorado U/C Tax         </v>
          </cell>
          <cell r="L107">
            <v>6</v>
          </cell>
          <cell r="M107">
            <v>0.1087</v>
          </cell>
          <cell r="N107">
            <v>11700</v>
          </cell>
          <cell r="O107" t="str">
            <v xml:space="preserve">        </v>
          </cell>
          <cell r="P107" t="str">
            <v xml:space="preserve">          </v>
          </cell>
          <cell r="Q107" t="str">
            <v xml:space="preserve">N  </v>
          </cell>
          <cell r="R107" t="str">
            <v xml:space="preserve">Colorado U/C Tax         </v>
          </cell>
        </row>
        <row r="108">
          <cell r="C108">
            <v>13</v>
          </cell>
          <cell r="D108">
            <v>4.718E-2</v>
          </cell>
          <cell r="E108">
            <v>34800</v>
          </cell>
          <cell r="F108" t="str">
            <v xml:space="preserve">        </v>
          </cell>
          <cell r="G108" t="str">
            <v xml:space="preserve">          </v>
          </cell>
          <cell r="H108" t="str">
            <v xml:space="preserve">N  </v>
          </cell>
          <cell r="I108" t="str">
            <v xml:space="preserve">Idaho U/C Tax            </v>
          </cell>
          <cell r="L108">
            <v>13</v>
          </cell>
          <cell r="M108">
            <v>1.8149999999999999E-2</v>
          </cell>
          <cell r="N108">
            <v>35200</v>
          </cell>
          <cell r="O108" t="str">
            <v xml:space="preserve">        </v>
          </cell>
          <cell r="P108" t="str">
            <v xml:space="preserve">          </v>
          </cell>
          <cell r="Q108" t="str">
            <v xml:space="preserve">N  </v>
          </cell>
          <cell r="R108" t="str">
            <v xml:space="preserve">Idaho U/C Tax            </v>
          </cell>
        </row>
        <row r="109">
          <cell r="C109">
            <v>14</v>
          </cell>
          <cell r="D109">
            <v>8.9499999999999996E-2</v>
          </cell>
          <cell r="E109">
            <v>12900</v>
          </cell>
          <cell r="F109" t="str">
            <v xml:space="preserve">        </v>
          </cell>
          <cell r="G109" t="str">
            <v xml:space="preserve">          </v>
          </cell>
          <cell r="H109" t="str">
            <v xml:space="preserve">N  </v>
          </cell>
          <cell r="I109" t="str">
            <v xml:space="preserve">Illinois U/C Tax         </v>
          </cell>
          <cell r="L109">
            <v>14</v>
          </cell>
          <cell r="M109">
            <v>8.5500000000000007E-2</v>
          </cell>
          <cell r="N109">
            <v>12960</v>
          </cell>
          <cell r="O109" t="str">
            <v xml:space="preserve">        </v>
          </cell>
          <cell r="P109" t="str">
            <v xml:space="preserve">          </v>
          </cell>
          <cell r="Q109" t="str">
            <v xml:space="preserve">N  </v>
          </cell>
          <cell r="R109" t="str">
            <v xml:space="preserve">Illinois U/C Tax       </v>
          </cell>
        </row>
        <row r="110">
          <cell r="C110">
            <v>15</v>
          </cell>
          <cell r="D110">
            <v>7.918E-2</v>
          </cell>
          <cell r="E110">
            <v>9500</v>
          </cell>
          <cell r="F110" t="str">
            <v xml:space="preserve">        </v>
          </cell>
          <cell r="G110" t="str">
            <v xml:space="preserve">          </v>
          </cell>
          <cell r="H110" t="str">
            <v xml:space="preserve">N  </v>
          </cell>
          <cell r="I110" t="str">
            <v xml:space="preserve">Indiana U/C Tax          </v>
          </cell>
          <cell r="L110">
            <v>15</v>
          </cell>
          <cell r="M110">
            <v>7.6219999999999996E-2</v>
          </cell>
          <cell r="N110">
            <v>9500</v>
          </cell>
          <cell r="O110" t="str">
            <v xml:space="preserve">        </v>
          </cell>
          <cell r="P110" t="str">
            <v xml:space="preserve">          </v>
          </cell>
          <cell r="Q110" t="str">
            <v xml:space="preserve">N  </v>
          </cell>
          <cell r="R110" t="str">
            <v xml:space="preserve">Indiana U/C Tax        </v>
          </cell>
        </row>
        <row r="111">
          <cell r="C111">
            <v>16</v>
          </cell>
          <cell r="D111">
            <v>7.5999999999999998E-2</v>
          </cell>
          <cell r="E111">
            <v>26000</v>
          </cell>
          <cell r="F111" t="str">
            <v xml:space="preserve">        </v>
          </cell>
          <cell r="G111" t="str">
            <v xml:space="preserve">          </v>
          </cell>
          <cell r="H111" t="str">
            <v xml:space="preserve">N  </v>
          </cell>
          <cell r="I111" t="str">
            <v xml:space="preserve">Iowa U/C Tax        </v>
          </cell>
          <cell r="L111">
            <v>16</v>
          </cell>
          <cell r="M111">
            <v>4.2000000000000003E-2</v>
          </cell>
          <cell r="N111">
            <v>26800</v>
          </cell>
          <cell r="O111" t="str">
            <v xml:space="preserve">        </v>
          </cell>
          <cell r="P111" t="str">
            <v xml:space="preserve">          </v>
          </cell>
          <cell r="Q111" t="str">
            <v xml:space="preserve">N  </v>
          </cell>
          <cell r="R111" t="str">
            <v xml:space="preserve">Iowa U/C Tax      </v>
          </cell>
        </row>
        <row r="112">
          <cell r="C112">
            <v>17</v>
          </cell>
          <cell r="D112">
            <v>5.3999999999999999E-2</v>
          </cell>
          <cell r="E112">
            <v>8000</v>
          </cell>
          <cell r="F112" t="str">
            <v xml:space="preserve">        </v>
          </cell>
          <cell r="G112" t="str">
            <v xml:space="preserve">          </v>
          </cell>
          <cell r="H112" t="str">
            <v xml:space="preserve">N  </v>
          </cell>
          <cell r="I112" t="str">
            <v xml:space="preserve">Kansas U/C Tax      </v>
          </cell>
          <cell r="L112">
            <v>17</v>
          </cell>
          <cell r="M112">
            <v>5.3999999999999999E-2</v>
          </cell>
          <cell r="N112">
            <v>8000</v>
          </cell>
          <cell r="O112" t="str">
            <v xml:space="preserve">        </v>
          </cell>
          <cell r="P112" t="str">
            <v xml:space="preserve">          </v>
          </cell>
          <cell r="Q112" t="str">
            <v xml:space="preserve">N  </v>
          </cell>
          <cell r="R112" t="str">
            <v xml:space="preserve">Kansas U/C Tax    </v>
          </cell>
        </row>
        <row r="113">
          <cell r="C113">
            <v>20</v>
          </cell>
          <cell r="D113">
            <v>3.1800000000000002E-2</v>
          </cell>
          <cell r="E113">
            <v>12000</v>
          </cell>
          <cell r="F113" t="str">
            <v xml:space="preserve">        </v>
          </cell>
          <cell r="G113" t="str">
            <v xml:space="preserve">          </v>
          </cell>
          <cell r="H113" t="str">
            <v xml:space="preserve">N  </v>
          </cell>
          <cell r="I113" t="str">
            <v xml:space="preserve">Maine U/C Tax            </v>
          </cell>
          <cell r="L113">
            <v>20</v>
          </cell>
          <cell r="M113">
            <v>2.64E-2</v>
          </cell>
          <cell r="N113">
            <v>12000</v>
          </cell>
          <cell r="O113" t="str">
            <v xml:space="preserve">        </v>
          </cell>
          <cell r="P113" t="str">
            <v xml:space="preserve">          </v>
          </cell>
          <cell r="Q113" t="str">
            <v xml:space="preserve">N  </v>
          </cell>
          <cell r="R113" t="str">
            <v xml:space="preserve">Maine U/C Tax            </v>
          </cell>
        </row>
        <row r="114">
          <cell r="C114">
            <v>24</v>
          </cell>
          <cell r="D114">
            <v>9.4E-2</v>
          </cell>
          <cell r="E114">
            <v>29000</v>
          </cell>
          <cell r="F114" t="str">
            <v xml:space="preserve">        </v>
          </cell>
          <cell r="G114" t="str">
            <v xml:space="preserve">          </v>
          </cell>
          <cell r="H114" t="str">
            <v xml:space="preserve">N  </v>
          </cell>
          <cell r="I114" t="str">
            <v xml:space="preserve">Minnesota U/C Tax   </v>
          </cell>
          <cell r="L114">
            <v>24</v>
          </cell>
          <cell r="M114">
            <v>3.7199999999999997E-2</v>
          </cell>
          <cell r="N114">
            <v>29000</v>
          </cell>
          <cell r="O114" t="str">
            <v xml:space="preserve">        </v>
          </cell>
          <cell r="P114" t="str">
            <v xml:space="preserve">          </v>
          </cell>
          <cell r="Q114" t="str">
            <v xml:space="preserve">N  </v>
          </cell>
          <cell r="R114" t="str">
            <v xml:space="preserve">Minnesota U/C Tax </v>
          </cell>
        </row>
        <row r="115">
          <cell r="C115">
            <v>26</v>
          </cell>
          <cell r="D115" t="str">
            <v xml:space="preserve">          </v>
          </cell>
          <cell r="E115">
            <v>13000</v>
          </cell>
          <cell r="F115" t="str">
            <v xml:space="preserve">        </v>
          </cell>
          <cell r="G115" t="str">
            <v xml:space="preserve">          </v>
          </cell>
          <cell r="H115" t="str">
            <v xml:space="preserve">N  </v>
          </cell>
          <cell r="I115" t="str">
            <v xml:space="preserve">Missouri U/C Tax         </v>
          </cell>
          <cell r="M115">
            <v>0</v>
          </cell>
          <cell r="N115">
            <v>0</v>
          </cell>
        </row>
        <row r="116">
          <cell r="C116">
            <v>28</v>
          </cell>
          <cell r="D116" t="str">
            <v xml:space="preserve">          </v>
          </cell>
          <cell r="E116">
            <v>9000</v>
          </cell>
          <cell r="F116" t="str">
            <v xml:space="preserve">        </v>
          </cell>
          <cell r="G116" t="str">
            <v xml:space="preserve">          </v>
          </cell>
          <cell r="H116" t="str">
            <v xml:space="preserve">N  </v>
          </cell>
          <cell r="I116" t="str">
            <v xml:space="preserve">Nebraska U/C Tax         </v>
          </cell>
          <cell r="M116">
            <v>0</v>
          </cell>
          <cell r="N116">
            <v>0</v>
          </cell>
        </row>
        <row r="117">
          <cell r="C117">
            <v>29</v>
          </cell>
          <cell r="D117">
            <v>5.3999999999999999E-2</v>
          </cell>
          <cell r="E117">
            <v>26900</v>
          </cell>
          <cell r="F117" t="str">
            <v xml:space="preserve">        </v>
          </cell>
          <cell r="G117" t="str">
            <v xml:space="preserve">          </v>
          </cell>
          <cell r="H117" t="str">
            <v xml:space="preserve">N  </v>
          </cell>
          <cell r="I117" t="str">
            <v xml:space="preserve">Nevada U/C Tax           </v>
          </cell>
          <cell r="L117">
            <v>29</v>
          </cell>
          <cell r="M117">
            <v>5.3999999999999999E-2</v>
          </cell>
          <cell r="N117">
            <v>27400</v>
          </cell>
          <cell r="O117" t="str">
            <v xml:space="preserve">        </v>
          </cell>
          <cell r="P117" t="str">
            <v xml:space="preserve">          </v>
          </cell>
          <cell r="Q117" t="str">
            <v xml:space="preserve">N  </v>
          </cell>
          <cell r="R117" t="str">
            <v xml:space="preserve">Nevada U/C Tax           </v>
          </cell>
        </row>
        <row r="118">
          <cell r="C118">
            <v>32</v>
          </cell>
          <cell r="D118">
            <v>5.3999999999999999E-2</v>
          </cell>
          <cell r="E118">
            <v>22900</v>
          </cell>
          <cell r="F118" t="str">
            <v xml:space="preserve">        </v>
          </cell>
          <cell r="G118" t="str">
            <v xml:space="preserve">          </v>
          </cell>
          <cell r="H118" t="str">
            <v xml:space="preserve">N  </v>
          </cell>
          <cell r="I118" t="str">
            <v xml:space="preserve">New Mexico U/C Tax       </v>
          </cell>
          <cell r="L118">
            <v>32</v>
          </cell>
          <cell r="M118">
            <v>5.3999999999999999E-2</v>
          </cell>
          <cell r="N118">
            <v>23400</v>
          </cell>
          <cell r="O118" t="str">
            <v xml:space="preserve">        </v>
          </cell>
          <cell r="P118" t="str">
            <v xml:space="preserve">          </v>
          </cell>
          <cell r="Q118" t="str">
            <v xml:space="preserve">N  </v>
          </cell>
          <cell r="R118" t="str">
            <v xml:space="preserve">New Mexico U/C Tax       </v>
          </cell>
        </row>
        <row r="119">
          <cell r="C119">
            <v>33</v>
          </cell>
          <cell r="D119">
            <v>9.0999999999999998E-2</v>
          </cell>
          <cell r="E119">
            <v>8500</v>
          </cell>
          <cell r="F119" t="str">
            <v xml:space="preserve">        </v>
          </cell>
          <cell r="G119" t="str">
            <v xml:space="preserve">          </v>
          </cell>
          <cell r="H119" t="str">
            <v xml:space="preserve">N  </v>
          </cell>
          <cell r="I119" t="str">
            <v xml:space="preserve">New York U/C Tax        </v>
          </cell>
          <cell r="L119">
            <v>33</v>
          </cell>
          <cell r="M119">
            <v>9.0999999999999998E-2</v>
          </cell>
          <cell r="N119">
            <v>10300</v>
          </cell>
          <cell r="O119" t="str">
            <v xml:space="preserve">        </v>
          </cell>
          <cell r="P119" t="str">
            <v xml:space="preserve">          </v>
          </cell>
          <cell r="Q119" t="str">
            <v xml:space="preserve">N  </v>
          </cell>
          <cell r="R119" t="str">
            <v xml:space="preserve">New York U/C Tax         </v>
          </cell>
        </row>
        <row r="120">
          <cell r="C120">
            <v>35</v>
          </cell>
          <cell r="D120" t="str">
            <v xml:space="preserve">          </v>
          </cell>
          <cell r="E120">
            <v>31800</v>
          </cell>
          <cell r="F120" t="str">
            <v xml:space="preserve">        </v>
          </cell>
          <cell r="G120" t="str">
            <v xml:space="preserve">          </v>
          </cell>
          <cell r="H120" t="str">
            <v xml:space="preserve">N  </v>
          </cell>
          <cell r="I120" t="str">
            <v xml:space="preserve">North Dakota U/C tax     </v>
          </cell>
          <cell r="M120">
            <v>0</v>
          </cell>
          <cell r="N120">
            <v>0</v>
          </cell>
        </row>
        <row r="121">
          <cell r="C121">
            <v>38</v>
          </cell>
          <cell r="D121">
            <v>2.1999999999999999E-2</v>
          </cell>
          <cell r="E121">
            <v>34100</v>
          </cell>
          <cell r="F121" t="str">
            <v xml:space="preserve">        </v>
          </cell>
          <cell r="G121" t="str">
            <v xml:space="preserve">          </v>
          </cell>
          <cell r="H121" t="str">
            <v xml:space="preserve">N  </v>
          </cell>
          <cell r="I121" t="str">
            <v xml:space="preserve">Oregon U/C Tax           </v>
          </cell>
          <cell r="L121">
            <v>38</v>
          </cell>
          <cell r="M121">
            <v>1.9E-2</v>
          </cell>
          <cell r="N121">
            <v>35000</v>
          </cell>
          <cell r="O121" t="str">
            <v xml:space="preserve">        </v>
          </cell>
          <cell r="P121" t="str">
            <v xml:space="preserve">          </v>
          </cell>
          <cell r="Q121" t="str">
            <v xml:space="preserve">N  </v>
          </cell>
          <cell r="R121" t="str">
            <v xml:space="preserve">Oregon U/C Tax           </v>
          </cell>
        </row>
        <row r="122">
          <cell r="C122">
            <v>40</v>
          </cell>
          <cell r="D122" t="str">
            <v xml:space="preserve">          </v>
          </cell>
          <cell r="E122">
            <v>20200</v>
          </cell>
          <cell r="F122" t="str">
            <v xml:space="preserve">        </v>
          </cell>
          <cell r="G122" t="str">
            <v xml:space="preserve">          </v>
          </cell>
          <cell r="H122" t="str">
            <v xml:space="preserve">N  </v>
          </cell>
          <cell r="I122" t="str">
            <v xml:space="preserve">Rhode Island U/C Tax     </v>
          </cell>
          <cell r="M122">
            <v>0</v>
          </cell>
          <cell r="N122">
            <v>0</v>
          </cell>
        </row>
        <row r="123">
          <cell r="C123">
            <v>42</v>
          </cell>
          <cell r="D123" t="str">
            <v xml:space="preserve">          </v>
          </cell>
          <cell r="E123">
            <v>13000</v>
          </cell>
          <cell r="F123" t="str">
            <v xml:space="preserve">        </v>
          </cell>
          <cell r="G123" t="str">
            <v xml:space="preserve">          </v>
          </cell>
          <cell r="H123" t="str">
            <v xml:space="preserve">N  </v>
          </cell>
          <cell r="I123" t="str">
            <v xml:space="preserve">South Dakota U/C Tax     </v>
          </cell>
          <cell r="M123">
            <v>0</v>
          </cell>
          <cell r="N123">
            <v>0</v>
          </cell>
        </row>
        <row r="124">
          <cell r="C124">
            <v>43</v>
          </cell>
          <cell r="D124">
            <v>0.106</v>
          </cell>
          <cell r="E124">
            <v>9000</v>
          </cell>
          <cell r="F124" t="str">
            <v xml:space="preserve">        </v>
          </cell>
          <cell r="G124" t="str">
            <v xml:space="preserve">          </v>
          </cell>
          <cell r="H124" t="str">
            <v xml:space="preserve">N  </v>
          </cell>
          <cell r="I124" t="str">
            <v xml:space="preserve">Tenn U/C Tax         </v>
          </cell>
          <cell r="L124">
            <v>43</v>
          </cell>
          <cell r="M124">
            <v>0.106</v>
          </cell>
          <cell r="N124">
            <v>9000</v>
          </cell>
          <cell r="O124" t="str">
            <v xml:space="preserve">        </v>
          </cell>
          <cell r="P124" t="str">
            <v xml:space="preserve">          </v>
          </cell>
          <cell r="Q124" t="str">
            <v xml:space="preserve">N  </v>
          </cell>
          <cell r="R124" t="str">
            <v xml:space="preserve">Tenn U/C Tax         </v>
          </cell>
        </row>
        <row r="125">
          <cell r="C125">
            <v>44</v>
          </cell>
          <cell r="D125">
            <v>6.3E-2</v>
          </cell>
          <cell r="E125">
            <v>9000</v>
          </cell>
          <cell r="F125" t="str">
            <v xml:space="preserve">        </v>
          </cell>
          <cell r="G125" t="str">
            <v xml:space="preserve">          </v>
          </cell>
          <cell r="H125" t="str">
            <v xml:space="preserve">N  </v>
          </cell>
          <cell r="I125" t="str">
            <v xml:space="preserve">Texas U/C Tax            </v>
          </cell>
          <cell r="L125">
            <v>44</v>
          </cell>
          <cell r="M125">
            <v>7.2999999999999995E-2</v>
          </cell>
          <cell r="N125">
            <v>9000</v>
          </cell>
          <cell r="O125" t="str">
            <v xml:space="preserve">        </v>
          </cell>
          <cell r="P125" t="str">
            <v xml:space="preserve">          </v>
          </cell>
          <cell r="Q125" t="str">
            <v xml:space="preserve">N  </v>
          </cell>
          <cell r="R125" t="str">
            <v xml:space="preserve">Texas U/C Tax            </v>
          </cell>
        </row>
        <row r="126">
          <cell r="C126">
            <v>45</v>
          </cell>
          <cell r="D126">
            <v>7.3999999999999996E-2</v>
          </cell>
          <cell r="E126">
            <v>30300</v>
          </cell>
          <cell r="F126" t="str">
            <v xml:space="preserve">        </v>
          </cell>
          <cell r="G126" t="str">
            <v xml:space="preserve">          </v>
          </cell>
          <cell r="H126" t="str">
            <v xml:space="preserve">N  </v>
          </cell>
          <cell r="I126" t="str">
            <v xml:space="preserve">Utah U/C Tax             </v>
          </cell>
          <cell r="L126">
            <v>45</v>
          </cell>
          <cell r="M126">
            <v>7.3999999999999996E-2</v>
          </cell>
          <cell r="N126">
            <v>30800</v>
          </cell>
          <cell r="O126" t="str">
            <v xml:space="preserve">        </v>
          </cell>
          <cell r="P126" t="str">
            <v xml:space="preserve">          </v>
          </cell>
          <cell r="Q126" t="str">
            <v xml:space="preserve">N  </v>
          </cell>
          <cell r="R126" t="str">
            <v xml:space="preserve">Utah U/C Tax             </v>
          </cell>
        </row>
        <row r="127">
          <cell r="C127">
            <v>48</v>
          </cell>
          <cell r="D127">
            <v>4.5100000000000001E-2</v>
          </cell>
          <cell r="E127">
            <v>39800</v>
          </cell>
          <cell r="F127" t="str">
            <v xml:space="preserve">        </v>
          </cell>
          <cell r="G127" t="str">
            <v xml:space="preserve">          </v>
          </cell>
          <cell r="H127" t="str">
            <v xml:space="preserve">N  </v>
          </cell>
          <cell r="I127" t="str">
            <v xml:space="preserve">Washington U/C Tax       </v>
          </cell>
          <cell r="L127">
            <v>48</v>
          </cell>
          <cell r="M127">
            <v>4.2700000000000002E-2</v>
          </cell>
          <cell r="N127">
            <v>41300</v>
          </cell>
          <cell r="O127" t="str">
            <v xml:space="preserve">        </v>
          </cell>
          <cell r="P127" t="str">
            <v xml:space="preserve">          </v>
          </cell>
          <cell r="Q127" t="str">
            <v xml:space="preserve">N  </v>
          </cell>
          <cell r="R127" t="str">
            <v xml:space="preserve">Washington U/C Tax       </v>
          </cell>
        </row>
        <row r="128">
          <cell r="C128">
            <v>51</v>
          </cell>
          <cell r="D128">
            <v>6.93E-2</v>
          </cell>
          <cell r="E128">
            <v>23800</v>
          </cell>
          <cell r="F128" t="str">
            <v xml:space="preserve">        </v>
          </cell>
          <cell r="G128" t="str">
            <v xml:space="preserve">          </v>
          </cell>
          <cell r="H128" t="str">
            <v xml:space="preserve">N  </v>
          </cell>
          <cell r="I128" t="str">
            <v xml:space="preserve">Wyoming U/C Tax          </v>
          </cell>
          <cell r="L128">
            <v>51</v>
          </cell>
          <cell r="M128">
            <v>5.7599999999999998E-2</v>
          </cell>
          <cell r="N128">
            <v>24500</v>
          </cell>
          <cell r="O128" t="str">
            <v xml:space="preserve">        </v>
          </cell>
          <cell r="P128" t="str">
            <v xml:space="preserve">          </v>
          </cell>
          <cell r="Q128" t="str">
            <v xml:space="preserve">N  </v>
          </cell>
          <cell r="R128" t="str">
            <v xml:space="preserve">Wyoming U/C Tax          </v>
          </cell>
        </row>
        <row r="129">
          <cell r="C129">
            <v>4</v>
          </cell>
          <cell r="D129">
            <v>0.04</v>
          </cell>
          <cell r="E129">
            <v>12000</v>
          </cell>
          <cell r="F129" t="str">
            <v xml:space="preserve">        </v>
          </cell>
          <cell r="G129" t="str">
            <v xml:space="preserve">          </v>
          </cell>
          <cell r="H129" t="str">
            <v xml:space="preserve">N  </v>
          </cell>
          <cell r="I129" t="str">
            <v>Ark Employment Security C</v>
          </cell>
          <cell r="L129">
            <v>4</v>
          </cell>
          <cell r="M129">
            <v>0.04</v>
          </cell>
          <cell r="N129">
            <v>12000</v>
          </cell>
          <cell r="O129" t="str">
            <v xml:space="preserve">        </v>
          </cell>
          <cell r="P129" t="str">
            <v xml:space="preserve">          </v>
          </cell>
          <cell r="Q129" t="str">
            <v xml:space="preserve">N  </v>
          </cell>
          <cell r="R129" t="str">
            <v>Ark Employment Security C</v>
          </cell>
        </row>
        <row r="130">
          <cell r="C130">
            <v>5</v>
          </cell>
          <cell r="D130">
            <v>3.4000000000000002E-2</v>
          </cell>
          <cell r="E130">
            <v>7000</v>
          </cell>
          <cell r="F130" t="str">
            <v xml:space="preserve">        </v>
          </cell>
          <cell r="G130" t="str">
            <v xml:space="preserve">          </v>
          </cell>
          <cell r="H130" t="str">
            <v xml:space="preserve">N  </v>
          </cell>
          <cell r="I130" t="str">
            <v>Employment Development De</v>
          </cell>
          <cell r="L130">
            <v>5</v>
          </cell>
          <cell r="M130">
            <v>3.4000000000000002E-2</v>
          </cell>
          <cell r="N130">
            <v>7000</v>
          </cell>
          <cell r="O130" t="str">
            <v xml:space="preserve">        </v>
          </cell>
          <cell r="P130" t="str">
            <v xml:space="preserve">          </v>
          </cell>
          <cell r="Q130" t="str">
            <v xml:space="preserve">N  </v>
          </cell>
          <cell r="R130" t="str">
            <v>Employment Development De</v>
          </cell>
        </row>
        <row r="131">
          <cell r="C131">
            <v>6</v>
          </cell>
          <cell r="D131">
            <v>6.9699999999999998E-2</v>
          </cell>
          <cell r="E131">
            <v>11300</v>
          </cell>
          <cell r="F131" t="str">
            <v xml:space="preserve">        </v>
          </cell>
          <cell r="G131" t="str">
            <v xml:space="preserve">          </v>
          </cell>
          <cell r="H131" t="str">
            <v xml:space="preserve">N  </v>
          </cell>
          <cell r="I131" t="str">
            <v xml:space="preserve">Colorado U/C Tax         </v>
          </cell>
          <cell r="L131">
            <v>6</v>
          </cell>
          <cell r="M131">
            <v>6.3399999999999998E-2</v>
          </cell>
          <cell r="N131">
            <v>11700</v>
          </cell>
          <cell r="O131" t="str">
            <v xml:space="preserve">        </v>
          </cell>
          <cell r="P131" t="str">
            <v xml:space="preserve">          </v>
          </cell>
          <cell r="Q131" t="str">
            <v xml:space="preserve">N  </v>
          </cell>
          <cell r="R131" t="str">
            <v xml:space="preserve">Colorado U/C Tax         </v>
          </cell>
        </row>
        <row r="132">
          <cell r="C132">
            <v>11</v>
          </cell>
          <cell r="D132">
            <v>7.2900000000000006E-2</v>
          </cell>
          <cell r="E132">
            <v>9500</v>
          </cell>
          <cell r="F132" t="str">
            <v xml:space="preserve">        </v>
          </cell>
          <cell r="G132" t="str">
            <v xml:space="preserve">          </v>
          </cell>
          <cell r="H132" t="str">
            <v xml:space="preserve">N  </v>
          </cell>
          <cell r="I132" t="str">
            <v xml:space="preserve">Georgia U/C Tax          </v>
          </cell>
          <cell r="L132">
            <v>11</v>
          </cell>
          <cell r="M132">
            <v>7.2900000000000006E-2</v>
          </cell>
          <cell r="N132">
            <v>9500</v>
          </cell>
          <cell r="O132" t="str">
            <v xml:space="preserve">        </v>
          </cell>
          <cell r="P132" t="str">
            <v xml:space="preserve">          </v>
          </cell>
          <cell r="Q132" t="str">
            <v xml:space="preserve">N  </v>
          </cell>
          <cell r="R132" t="str">
            <v xml:space="preserve">Georgia U/C Tax          </v>
          </cell>
        </row>
        <row r="133">
          <cell r="C133">
            <v>13</v>
          </cell>
          <cell r="D133">
            <v>2.359E-2</v>
          </cell>
          <cell r="E133">
            <v>34800</v>
          </cell>
          <cell r="F133" t="str">
            <v xml:space="preserve">        </v>
          </cell>
          <cell r="G133" t="str">
            <v xml:space="preserve">          </v>
          </cell>
          <cell r="H133" t="str">
            <v xml:space="preserve">N  </v>
          </cell>
          <cell r="I133" t="str">
            <v xml:space="preserve">Idaho U/C Tax            </v>
          </cell>
          <cell r="L133">
            <v>13</v>
          </cell>
          <cell r="M133">
            <v>2.359E-2</v>
          </cell>
          <cell r="N133">
            <v>35200</v>
          </cell>
          <cell r="O133" t="str">
            <v xml:space="preserve">        </v>
          </cell>
          <cell r="P133" t="str">
            <v xml:space="preserve">          </v>
          </cell>
          <cell r="Q133" t="str">
            <v xml:space="preserve">N  </v>
          </cell>
          <cell r="R133" t="str">
            <v xml:space="preserve">Idaho U/C Tax            </v>
          </cell>
        </row>
        <row r="134">
          <cell r="C134">
            <v>17</v>
          </cell>
          <cell r="D134">
            <v>1.1000000000000001E-3</v>
          </cell>
          <cell r="E134">
            <v>8000</v>
          </cell>
          <cell r="F134" t="str">
            <v xml:space="preserve">        </v>
          </cell>
          <cell r="G134" t="str">
            <v xml:space="preserve">          </v>
          </cell>
          <cell r="H134" t="str">
            <v xml:space="preserve">N  </v>
          </cell>
          <cell r="I134" t="str">
            <v xml:space="preserve">Kansas U/C Tax           </v>
          </cell>
          <cell r="L134">
            <v>17</v>
          </cell>
          <cell r="M134">
            <v>1.1000000000000001E-3</v>
          </cell>
          <cell r="N134">
            <v>8000</v>
          </cell>
          <cell r="O134" t="str">
            <v xml:space="preserve">        </v>
          </cell>
          <cell r="P134" t="str">
            <v xml:space="preserve">          </v>
          </cell>
          <cell r="Q134" t="str">
            <v xml:space="preserve">N  </v>
          </cell>
          <cell r="R134" t="str">
            <v xml:space="preserve">Kansas U/C Tax           </v>
          </cell>
        </row>
        <row r="135">
          <cell r="C135">
            <v>24</v>
          </cell>
          <cell r="D135">
            <v>9.4E-2</v>
          </cell>
          <cell r="E135">
            <v>29000</v>
          </cell>
          <cell r="F135" t="str">
            <v xml:space="preserve">        </v>
          </cell>
          <cell r="G135" t="str">
            <v xml:space="preserve">          </v>
          </cell>
          <cell r="H135" t="str">
            <v xml:space="preserve">N  </v>
          </cell>
          <cell r="I135" t="str">
            <v xml:space="preserve">Minnesota U/C Tax   </v>
          </cell>
          <cell r="L135">
            <v>24</v>
          </cell>
          <cell r="M135">
            <v>3.7199999999999997E-2</v>
          </cell>
          <cell r="N135">
            <v>29000</v>
          </cell>
          <cell r="O135" t="str">
            <v xml:space="preserve">        </v>
          </cell>
          <cell r="P135" t="str">
            <v xml:space="preserve">          </v>
          </cell>
          <cell r="Q135" t="str">
            <v xml:space="preserve">N  </v>
          </cell>
          <cell r="R135" t="str">
            <v xml:space="preserve">Minnesota U/C Tax </v>
          </cell>
        </row>
        <row r="136">
          <cell r="C136">
            <v>26</v>
          </cell>
          <cell r="D136">
            <v>2.2100000000000002E-2</v>
          </cell>
          <cell r="E136">
            <v>13000</v>
          </cell>
          <cell r="F136" t="str">
            <v xml:space="preserve">        </v>
          </cell>
          <cell r="G136" t="str">
            <v xml:space="preserve">          </v>
          </cell>
          <cell r="H136" t="str">
            <v xml:space="preserve">N  </v>
          </cell>
          <cell r="I136" t="str">
            <v xml:space="preserve">Missouri U/C Tax         </v>
          </cell>
          <cell r="L136">
            <v>26</v>
          </cell>
          <cell r="M136">
            <v>2.2100000000000002E-2</v>
          </cell>
          <cell r="N136">
            <v>13000</v>
          </cell>
          <cell r="O136" t="str">
            <v xml:space="preserve">        </v>
          </cell>
          <cell r="P136" t="str">
            <v xml:space="preserve">          </v>
          </cell>
          <cell r="Q136" t="str">
            <v xml:space="preserve">N  </v>
          </cell>
          <cell r="R136" t="str">
            <v xml:space="preserve">Missouri U/C Tax         </v>
          </cell>
        </row>
        <row r="137">
          <cell r="C137">
            <v>32</v>
          </cell>
          <cell r="D137">
            <v>2E-3</v>
          </cell>
          <cell r="E137">
            <v>22900</v>
          </cell>
          <cell r="F137" t="str">
            <v xml:space="preserve">        </v>
          </cell>
          <cell r="G137" t="str">
            <v xml:space="preserve">          </v>
          </cell>
          <cell r="H137" t="str">
            <v xml:space="preserve">N  </v>
          </cell>
          <cell r="I137" t="str">
            <v xml:space="preserve">New Mexico U/C Tax       </v>
          </cell>
          <cell r="L137">
            <v>32</v>
          </cell>
          <cell r="M137">
            <v>2E-3</v>
          </cell>
          <cell r="N137">
            <v>23400</v>
          </cell>
          <cell r="O137" t="str">
            <v xml:space="preserve">        </v>
          </cell>
          <cell r="P137" t="str">
            <v xml:space="preserve">          </v>
          </cell>
          <cell r="Q137" t="str">
            <v xml:space="preserve">N  </v>
          </cell>
          <cell r="R137" t="str">
            <v xml:space="preserve">New Mexico U/C Tax       </v>
          </cell>
        </row>
        <row r="138">
          <cell r="C138">
            <v>33</v>
          </cell>
          <cell r="D138">
            <v>9.0999999999999998E-2</v>
          </cell>
          <cell r="E138">
            <v>8500</v>
          </cell>
          <cell r="F138" t="str">
            <v xml:space="preserve">        </v>
          </cell>
          <cell r="G138" t="str">
            <v xml:space="preserve">          </v>
          </cell>
          <cell r="H138" t="str">
            <v xml:space="preserve">N  </v>
          </cell>
          <cell r="I138" t="str">
            <v xml:space="preserve">New York U/C Tax        </v>
          </cell>
          <cell r="L138">
            <v>33</v>
          </cell>
          <cell r="M138">
            <v>9.0999999999999998E-2</v>
          </cell>
          <cell r="N138">
            <v>10300</v>
          </cell>
          <cell r="O138" t="str">
            <v xml:space="preserve">        </v>
          </cell>
          <cell r="P138" t="str">
            <v xml:space="preserve">          </v>
          </cell>
          <cell r="Q138" t="str">
            <v xml:space="preserve">N  </v>
          </cell>
          <cell r="R138" t="str">
            <v xml:space="preserve">New York U/C Tax         </v>
          </cell>
        </row>
        <row r="139">
          <cell r="C139">
            <v>35</v>
          </cell>
          <cell r="D139">
            <v>8.9800000000000005E-2</v>
          </cell>
          <cell r="E139">
            <v>31800</v>
          </cell>
          <cell r="F139" t="str">
            <v xml:space="preserve">        </v>
          </cell>
          <cell r="G139" t="str">
            <v xml:space="preserve">          </v>
          </cell>
          <cell r="H139" t="str">
            <v xml:space="preserve">N  </v>
          </cell>
          <cell r="I139" t="str">
            <v xml:space="preserve">North Dakota U/C tax     </v>
          </cell>
          <cell r="L139">
            <v>35</v>
          </cell>
          <cell r="M139">
            <v>9.7600000000000006E-2</v>
          </cell>
          <cell r="N139">
            <v>33600</v>
          </cell>
          <cell r="O139" t="str">
            <v xml:space="preserve">        </v>
          </cell>
          <cell r="P139" t="str">
            <v xml:space="preserve">          </v>
          </cell>
          <cell r="Q139" t="str">
            <v xml:space="preserve">N  </v>
          </cell>
          <cell r="R139" t="str">
            <v xml:space="preserve">North Dakota U/C tax     </v>
          </cell>
        </row>
        <row r="140">
          <cell r="C140">
            <v>37</v>
          </cell>
          <cell r="D140">
            <v>5.8000000000000003E-2</v>
          </cell>
          <cell r="E140">
            <v>20100</v>
          </cell>
          <cell r="F140" t="str">
            <v xml:space="preserve">        </v>
          </cell>
          <cell r="G140" t="str">
            <v xml:space="preserve">          </v>
          </cell>
          <cell r="H140" t="str">
            <v xml:space="preserve">N  </v>
          </cell>
          <cell r="I140" t="str">
            <v xml:space="preserve">Oklahoma U/C Tax         </v>
          </cell>
          <cell r="L140">
            <v>37</v>
          </cell>
          <cell r="M140">
            <v>0.04</v>
          </cell>
          <cell r="N140">
            <v>18700</v>
          </cell>
          <cell r="O140" t="str">
            <v xml:space="preserve">        </v>
          </cell>
          <cell r="P140" t="str">
            <v xml:space="preserve">          </v>
          </cell>
          <cell r="Q140" t="str">
            <v xml:space="preserve">N  </v>
          </cell>
          <cell r="R140" t="str">
            <v xml:space="preserve">Oklahoma U/C Tax         </v>
          </cell>
        </row>
        <row r="141">
          <cell r="C141">
            <v>38</v>
          </cell>
          <cell r="D141">
            <v>2.1999999999999999E-2</v>
          </cell>
          <cell r="E141">
            <v>34100</v>
          </cell>
          <cell r="F141" t="str">
            <v xml:space="preserve">        </v>
          </cell>
          <cell r="G141" t="str">
            <v xml:space="preserve">          </v>
          </cell>
          <cell r="H141" t="str">
            <v xml:space="preserve">N  </v>
          </cell>
          <cell r="I141" t="str">
            <v xml:space="preserve">Oregon U/C Tax           </v>
          </cell>
          <cell r="L141">
            <v>38</v>
          </cell>
          <cell r="M141">
            <v>2.1999999999999999E-2</v>
          </cell>
          <cell r="N141">
            <v>35000</v>
          </cell>
          <cell r="O141" t="str">
            <v xml:space="preserve">        </v>
          </cell>
          <cell r="P141" t="str">
            <v xml:space="preserve">          </v>
          </cell>
          <cell r="Q141" t="str">
            <v xml:space="preserve">N  </v>
          </cell>
          <cell r="R141" t="str">
            <v xml:space="preserve">Oregon U/C Tax           </v>
          </cell>
        </row>
        <row r="142">
          <cell r="C142">
            <v>42</v>
          </cell>
          <cell r="D142">
            <v>6.5500000000000003E-2</v>
          </cell>
          <cell r="E142">
            <v>13000</v>
          </cell>
          <cell r="F142" t="str">
            <v xml:space="preserve">        </v>
          </cell>
          <cell r="G142" t="str">
            <v xml:space="preserve">          </v>
          </cell>
          <cell r="H142" t="str">
            <v xml:space="preserve">N  </v>
          </cell>
          <cell r="I142" t="str">
            <v xml:space="preserve">South Dakota U/C Tax     </v>
          </cell>
          <cell r="L142">
            <v>42</v>
          </cell>
          <cell r="M142">
            <v>6.5500000000000003E-2</v>
          </cell>
          <cell r="N142">
            <v>14000</v>
          </cell>
          <cell r="O142" t="str">
            <v xml:space="preserve">        </v>
          </cell>
          <cell r="P142" t="str">
            <v xml:space="preserve">          </v>
          </cell>
          <cell r="Q142" t="str">
            <v xml:space="preserve">N  </v>
          </cell>
          <cell r="R142" t="str">
            <v xml:space="preserve">South Dakota U/C Tax     </v>
          </cell>
        </row>
        <row r="143">
          <cell r="C143">
            <v>43</v>
          </cell>
          <cell r="D143">
            <v>0.106</v>
          </cell>
          <cell r="E143">
            <v>9000</v>
          </cell>
          <cell r="F143" t="str">
            <v xml:space="preserve">        </v>
          </cell>
          <cell r="G143" t="str">
            <v xml:space="preserve">          </v>
          </cell>
          <cell r="H143" t="str">
            <v xml:space="preserve">N  </v>
          </cell>
          <cell r="I143" t="str">
            <v xml:space="preserve">Tenn U/C Tax         </v>
          </cell>
          <cell r="L143">
            <v>43</v>
          </cell>
          <cell r="M143">
            <v>0.106</v>
          </cell>
          <cell r="N143">
            <v>9000</v>
          </cell>
          <cell r="O143" t="str">
            <v xml:space="preserve">        </v>
          </cell>
          <cell r="P143" t="str">
            <v xml:space="preserve">          </v>
          </cell>
          <cell r="Q143" t="str">
            <v xml:space="preserve">N  </v>
          </cell>
          <cell r="R143" t="str">
            <v xml:space="preserve">Tenn U/C Tax         </v>
          </cell>
        </row>
        <row r="144">
          <cell r="C144">
            <v>44</v>
          </cell>
          <cell r="D144">
            <v>6.6500000000000004E-2</v>
          </cell>
          <cell r="E144">
            <v>9000</v>
          </cell>
          <cell r="F144" t="str">
            <v xml:space="preserve">        </v>
          </cell>
          <cell r="G144" t="str">
            <v xml:space="preserve">          </v>
          </cell>
          <cell r="H144" t="str">
            <v xml:space="preserve">N  </v>
          </cell>
          <cell r="I144" t="str">
            <v xml:space="preserve">Texas U/C Tax            </v>
          </cell>
          <cell r="L144">
            <v>44</v>
          </cell>
          <cell r="M144">
            <v>7.2999999999999995E-2</v>
          </cell>
          <cell r="N144">
            <v>9000</v>
          </cell>
          <cell r="O144" t="str">
            <v xml:space="preserve">        </v>
          </cell>
          <cell r="P144" t="str">
            <v xml:space="preserve">          </v>
          </cell>
          <cell r="Q144" t="str">
            <v xml:space="preserve">N  </v>
          </cell>
          <cell r="R144" t="str">
            <v xml:space="preserve">Texas U/C Tax            </v>
          </cell>
        </row>
        <row r="145">
          <cell r="C145">
            <v>45</v>
          </cell>
          <cell r="D145">
            <v>2E-3</v>
          </cell>
          <cell r="E145">
            <v>30300</v>
          </cell>
          <cell r="F145" t="str">
            <v xml:space="preserve">        </v>
          </cell>
          <cell r="G145" t="str">
            <v xml:space="preserve">          </v>
          </cell>
          <cell r="H145" t="str">
            <v xml:space="preserve">N  </v>
          </cell>
          <cell r="I145" t="str">
            <v xml:space="preserve">Utah U/C Tax       </v>
          </cell>
          <cell r="L145">
            <v>45</v>
          </cell>
          <cell r="M145">
            <v>2E-3</v>
          </cell>
          <cell r="N145">
            <v>30800</v>
          </cell>
          <cell r="O145" t="str">
            <v xml:space="preserve">        </v>
          </cell>
          <cell r="P145" t="str">
            <v xml:space="preserve">          </v>
          </cell>
          <cell r="Q145" t="str">
            <v xml:space="preserve">N  </v>
          </cell>
          <cell r="R145" t="str">
            <v xml:space="preserve">Utah U/C Tax             </v>
          </cell>
        </row>
        <row r="146">
          <cell r="C146">
            <v>51</v>
          </cell>
          <cell r="D146">
            <v>4.9500000000000002E-2</v>
          </cell>
          <cell r="E146">
            <v>23800</v>
          </cell>
          <cell r="F146" t="str">
            <v xml:space="preserve">        </v>
          </cell>
          <cell r="G146" t="str">
            <v xml:space="preserve">          </v>
          </cell>
          <cell r="H146" t="str">
            <v xml:space="preserve">N  </v>
          </cell>
          <cell r="I146" t="str">
            <v xml:space="preserve">Wyoming U/C Tax    </v>
          </cell>
          <cell r="L146">
            <v>51</v>
          </cell>
          <cell r="M146">
            <v>4.6899999999999997E-2</v>
          </cell>
          <cell r="N146">
            <v>24500</v>
          </cell>
          <cell r="O146" t="str">
            <v xml:space="preserve">        </v>
          </cell>
          <cell r="P146" t="str">
            <v xml:space="preserve">          </v>
          </cell>
          <cell r="Q146" t="str">
            <v xml:space="preserve">N  </v>
          </cell>
          <cell r="R146" t="str">
            <v xml:space="preserve">Wyoming U/C Tax          </v>
          </cell>
        </row>
      </sheetData>
      <sheetData sheetId="12">
        <row r="4">
          <cell r="B4">
            <v>1</v>
          </cell>
        </row>
      </sheetData>
      <sheetData sheetId="13"/>
      <sheetData sheetId="14">
        <row r="6">
          <cell r="O6">
            <v>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
      <sheetName val="sum1"/>
      <sheetName val="sum2"/>
      <sheetName val="model"/>
      <sheetName val="breakeven"/>
      <sheetName val="comps"/>
      <sheetName val="sum3"/>
      <sheetName val="lbo"/>
      <sheetName val="captable"/>
      <sheetName val="ipo-98"/>
      <sheetName val="ipo-99"/>
      <sheetName val="ihsc-cy"/>
      <sheetName val="val"/>
      <sheetName val="val-ihsc"/>
      <sheetName val="ihsc"/>
      <sheetName val="ihsc-matrix"/>
      <sheetName val="ams"/>
      <sheetName val="#REF"/>
      <sheetName val="CapAdds"/>
      <sheetName val="SubDebt2007Alloc"/>
      <sheetName val="Rates"/>
    </sheetNames>
    <sheetDataSet>
      <sheetData sheetId="0"/>
      <sheetData sheetId="1" refreshError="1">
        <row r="8">
          <cell r="AM8">
            <v>1</v>
          </cell>
          <cell r="AO8">
            <v>1</v>
          </cell>
          <cell r="AQ8">
            <v>1</v>
          </cell>
          <cell r="AS8">
            <v>1</v>
          </cell>
          <cell r="AW8">
            <v>0</v>
          </cell>
          <cell r="AY8">
            <v>0</v>
          </cell>
          <cell r="BE8">
            <v>0</v>
          </cell>
        </row>
      </sheetData>
      <sheetData sheetId="2" refreshError="1">
        <row r="50">
          <cell r="I50">
            <v>0</v>
          </cell>
        </row>
      </sheetData>
      <sheetData sheetId="3" refreshError="1">
        <row r="19">
          <cell r="L19">
            <v>222.65682780499998</v>
          </cell>
          <cell r="P19">
            <v>289.98250345706816</v>
          </cell>
          <cell r="R19">
            <v>315.03841731258245</v>
          </cell>
          <cell r="V19">
            <v>339.40041904925806</v>
          </cell>
          <cell r="X19">
            <v>361.42368905777954</v>
          </cell>
          <cell r="Z19">
            <v>383.89098583882799</v>
          </cell>
        </row>
        <row r="48">
          <cell r="L48">
            <v>84.824101804999998</v>
          </cell>
          <cell r="P48">
            <v>127.59544984706817</v>
          </cell>
          <cell r="R48">
            <v>146.14590099250236</v>
          </cell>
          <cell r="V48">
            <v>164.45467099945901</v>
          </cell>
          <cell r="X48">
            <v>178.21901488149882</v>
          </cell>
          <cell r="Z48">
            <v>189.74900728306579</v>
          </cell>
        </row>
        <row r="58">
          <cell r="P58">
            <v>73.034304347068158</v>
          </cell>
          <cell r="R58">
            <v>86.481630492502347</v>
          </cell>
          <cell r="V58">
            <v>100.708525499459</v>
          </cell>
          <cell r="X58">
            <v>112.1228693814988</v>
          </cell>
          <cell r="Z58">
            <v>120.12536178306577</v>
          </cell>
        </row>
        <row r="414">
          <cell r="R414">
            <v>87.944999999999993</v>
          </cell>
          <cell r="T414">
            <v>84.31</v>
          </cell>
          <cell r="V414">
            <v>58.01</v>
          </cell>
          <cell r="X414">
            <v>54.06</v>
          </cell>
          <cell r="Z414">
            <v>57.46</v>
          </cell>
        </row>
        <row r="710">
          <cell r="L710">
            <v>419.3</v>
          </cell>
          <cell r="N710">
            <v>444.77114846274526</v>
          </cell>
          <cell r="P710">
            <v>511.95514846274523</v>
          </cell>
          <cell r="R710">
            <v>515.36735969985614</v>
          </cell>
          <cell r="V710">
            <v>478.7016040697402</v>
          </cell>
          <cell r="X710">
            <v>426.19137276931281</v>
          </cell>
          <cell r="Z710">
            <v>365.80251575874343</v>
          </cell>
        </row>
        <row r="869">
          <cell r="L869">
            <v>41.082184874088249</v>
          </cell>
          <cell r="N869">
            <v>40.81319637408825</v>
          </cell>
          <cell r="P869">
            <v>46.588035505862763</v>
          </cell>
          <cell r="R869">
            <v>47.585777719393583</v>
          </cell>
          <cell r="V869">
            <v>46.197007956996565</v>
          </cell>
          <cell r="X869">
            <v>42.698941490223866</v>
          </cell>
          <cell r="Z869">
            <v>38.214490262442389</v>
          </cell>
        </row>
        <row r="871">
          <cell r="L871">
            <v>234.30000000000004</v>
          </cell>
          <cell r="N871">
            <v>259.77114846274526</v>
          </cell>
          <cell r="P871">
            <v>326.95514846274523</v>
          </cell>
          <cell r="R871">
            <v>330.36735969985614</v>
          </cell>
          <cell r="V871">
            <v>293.7016040697402</v>
          </cell>
          <cell r="X871">
            <v>241.19137276931278</v>
          </cell>
          <cell r="Z871">
            <v>180.80251575874345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lan Detail"/>
      <sheetName val="LEM Detail SUTA 2013"/>
      <sheetName val="GSW Detail"/>
      <sheetName val="Sturgeon Detail"/>
      <sheetName val="SUTA Calc"/>
    </sheetNames>
    <sheetDataSet>
      <sheetData sheetId="0">
        <row r="4">
          <cell r="A4">
            <v>1</v>
          </cell>
          <cell r="B4">
            <v>2</v>
          </cell>
          <cell r="C4">
            <v>3</v>
          </cell>
          <cell r="D4">
            <v>4</v>
          </cell>
        </row>
        <row r="5">
          <cell r="A5" t="str">
            <v>AR</v>
          </cell>
          <cell r="B5">
            <v>175825.48</v>
          </cell>
          <cell r="C5">
            <v>4060</v>
          </cell>
          <cell r="D5">
            <v>2.3091078721923577E-2</v>
          </cell>
        </row>
        <row r="6">
          <cell r="A6" t="str">
            <v>CT</v>
          </cell>
          <cell r="B6">
            <v>0</v>
          </cell>
          <cell r="C6">
            <v>0</v>
          </cell>
          <cell r="D6" t="str">
            <v>-</v>
          </cell>
        </row>
        <row r="7">
          <cell r="A7" t="str">
            <v>DE</v>
          </cell>
          <cell r="B7">
            <v>35208</v>
          </cell>
          <cell r="C7">
            <v>492.43</v>
          </cell>
          <cell r="D7">
            <v>1.3986309929561463E-2</v>
          </cell>
        </row>
        <row r="8">
          <cell r="A8" t="str">
            <v>FL</v>
          </cell>
          <cell r="B8">
            <v>333205</v>
          </cell>
          <cell r="C8">
            <v>715.12</v>
          </cell>
          <cell r="D8">
            <v>2.1461862817184615E-3</v>
          </cell>
        </row>
        <row r="9">
          <cell r="A9" t="str">
            <v>IL</v>
          </cell>
          <cell r="B9">
            <v>0</v>
          </cell>
          <cell r="C9">
            <v>0</v>
          </cell>
          <cell r="D9" t="str">
            <v>-</v>
          </cell>
        </row>
        <row r="10">
          <cell r="A10" t="str">
            <v>IN</v>
          </cell>
          <cell r="B10">
            <v>0</v>
          </cell>
          <cell r="C10">
            <v>0</v>
          </cell>
          <cell r="D10" t="str">
            <v>-</v>
          </cell>
        </row>
        <row r="11">
          <cell r="A11" t="str">
            <v>LA</v>
          </cell>
          <cell r="B11">
            <v>173360</v>
          </cell>
          <cell r="C11">
            <v>0</v>
          </cell>
          <cell r="D11">
            <v>0</v>
          </cell>
        </row>
        <row r="12">
          <cell r="A12" t="str">
            <v>ME</v>
          </cell>
          <cell r="B12">
            <v>0</v>
          </cell>
          <cell r="C12">
            <v>0</v>
          </cell>
          <cell r="D12" t="str">
            <v>-</v>
          </cell>
        </row>
        <row r="13">
          <cell r="A13" t="str">
            <v>MD</v>
          </cell>
          <cell r="B13">
            <v>705659</v>
          </cell>
          <cell r="C13">
            <v>11489</v>
          </cell>
          <cell r="D13">
            <v>1.6281234987437276E-2</v>
          </cell>
        </row>
        <row r="14">
          <cell r="A14" t="str">
            <v>MA</v>
          </cell>
          <cell r="B14">
            <v>919679</v>
          </cell>
          <cell r="C14">
            <v>16020</v>
          </cell>
          <cell r="D14">
            <v>1.7419121236866342E-2</v>
          </cell>
        </row>
        <row r="15">
          <cell r="A15" t="str">
            <v>MI</v>
          </cell>
          <cell r="B15">
            <v>3948785</v>
          </cell>
          <cell r="C15">
            <v>70345</v>
          </cell>
          <cell r="D15">
            <v>1.7814340360389334E-2</v>
          </cell>
        </row>
        <row r="16">
          <cell r="A16" t="str">
            <v>MS</v>
          </cell>
          <cell r="B16">
            <v>0</v>
          </cell>
          <cell r="C16">
            <v>0</v>
          </cell>
          <cell r="D16" t="str">
            <v>-</v>
          </cell>
        </row>
        <row r="17">
          <cell r="A17" t="str">
            <v>MO</v>
          </cell>
          <cell r="B17">
            <v>0</v>
          </cell>
          <cell r="C17">
            <v>0</v>
          </cell>
          <cell r="D17" t="str">
            <v>-</v>
          </cell>
        </row>
        <row r="18">
          <cell r="A18" t="str">
            <v>NH</v>
          </cell>
          <cell r="B18">
            <v>130615</v>
          </cell>
          <cell r="C18">
            <v>702</v>
          </cell>
          <cell r="D18">
            <v>5.374574130076944E-3</v>
          </cell>
        </row>
        <row r="19">
          <cell r="A19" t="str">
            <v>NJ</v>
          </cell>
          <cell r="B19">
            <v>2326997</v>
          </cell>
          <cell r="C19">
            <v>129581</v>
          </cell>
          <cell r="D19">
            <v>5.5685933415470672E-2</v>
          </cell>
        </row>
        <row r="20">
          <cell r="A20" t="str">
            <v>NY</v>
          </cell>
          <cell r="B20">
            <v>21235423</v>
          </cell>
          <cell r="C20">
            <v>166995</v>
          </cell>
          <cell r="D20">
            <v>7.8639827424205298E-3</v>
          </cell>
        </row>
        <row r="21">
          <cell r="A21" t="str">
            <v>NC</v>
          </cell>
          <cell r="B21">
            <v>662537.79</v>
          </cell>
          <cell r="C21">
            <v>212.76</v>
          </cell>
          <cell r="D21">
            <v>3.2112885213687203E-4</v>
          </cell>
        </row>
        <row r="22">
          <cell r="A22" t="str">
            <v>OH</v>
          </cell>
          <cell r="B22">
            <v>357943</v>
          </cell>
          <cell r="C22">
            <v>12029</v>
          </cell>
          <cell r="D22">
            <v>3.3605909320757771E-2</v>
          </cell>
        </row>
        <row r="23">
          <cell r="A23" t="str">
            <v>PA</v>
          </cell>
          <cell r="B23">
            <v>6530948</v>
          </cell>
          <cell r="C23">
            <v>85746</v>
          </cell>
          <cell r="D23">
            <v>1.3129181245969191E-2</v>
          </cell>
        </row>
        <row r="24">
          <cell r="A24" t="str">
            <v>RI</v>
          </cell>
          <cell r="B24">
            <v>538324</v>
          </cell>
          <cell r="C24">
            <v>10745</v>
          </cell>
          <cell r="D24">
            <v>1.9960098379414627E-2</v>
          </cell>
        </row>
        <row r="25">
          <cell r="A25" t="str">
            <v>VA</v>
          </cell>
          <cell r="B25">
            <v>0</v>
          </cell>
          <cell r="C25">
            <v>0</v>
          </cell>
          <cell r="D25" t="str">
            <v>-</v>
          </cell>
        </row>
        <row r="26">
          <cell r="A26" t="str">
            <v>WV</v>
          </cell>
          <cell r="B26">
            <v>1218580</v>
          </cell>
          <cell r="C26">
            <v>0</v>
          </cell>
          <cell r="D26">
            <v>0</v>
          </cell>
        </row>
      </sheetData>
      <sheetData sheetId="1">
        <row r="6">
          <cell r="A6">
            <v>1</v>
          </cell>
          <cell r="B6">
            <v>2</v>
          </cell>
          <cell r="C6">
            <v>3</v>
          </cell>
          <cell r="D6">
            <v>4</v>
          </cell>
        </row>
        <row r="8">
          <cell r="A8" t="str">
            <v>AL</v>
          </cell>
          <cell r="B8">
            <v>888373</v>
          </cell>
          <cell r="C8">
            <v>16265.62</v>
          </cell>
          <cell r="D8">
            <v>1.8309448846374216E-2</v>
          </cell>
        </row>
        <row r="9">
          <cell r="A9" t="str">
            <v>AK</v>
          </cell>
          <cell r="B9">
            <v>0</v>
          </cell>
          <cell r="C9">
            <v>0</v>
          </cell>
          <cell r="D9">
            <v>0</v>
          </cell>
        </row>
        <row r="10">
          <cell r="A10" t="str">
            <v>AZ</v>
          </cell>
          <cell r="B10">
            <v>0</v>
          </cell>
          <cell r="C10">
            <v>0</v>
          </cell>
          <cell r="D10">
            <v>0</v>
          </cell>
        </row>
        <row r="11">
          <cell r="A11" t="str">
            <v>AR</v>
          </cell>
          <cell r="B11">
            <v>344363</v>
          </cell>
          <cell r="C11">
            <v>6637.49</v>
          </cell>
          <cell r="D11">
            <v>1.9274689789553465E-2</v>
          </cell>
        </row>
        <row r="12">
          <cell r="A12" t="str">
            <v>CA</v>
          </cell>
          <cell r="B12">
            <v>0</v>
          </cell>
          <cell r="C12">
            <v>0</v>
          </cell>
          <cell r="D12">
            <v>0</v>
          </cell>
        </row>
        <row r="13">
          <cell r="A13" t="str">
            <v>CO</v>
          </cell>
          <cell r="B13">
            <v>0</v>
          </cell>
          <cell r="C13">
            <v>0</v>
          </cell>
          <cell r="D13">
            <v>0</v>
          </cell>
        </row>
        <row r="14">
          <cell r="A14" t="str">
            <v>CT</v>
          </cell>
          <cell r="B14">
            <v>0</v>
          </cell>
          <cell r="C14">
            <v>0</v>
          </cell>
          <cell r="D14">
            <v>0</v>
          </cell>
        </row>
        <row r="15">
          <cell r="A15" t="str">
            <v>DE</v>
          </cell>
          <cell r="B15">
            <v>0</v>
          </cell>
          <cell r="C15">
            <v>0</v>
          </cell>
          <cell r="D15">
            <v>0</v>
          </cell>
        </row>
        <row r="16">
          <cell r="A16" t="str">
            <v>DC</v>
          </cell>
          <cell r="B16">
            <v>0</v>
          </cell>
          <cell r="C16">
            <v>0</v>
          </cell>
          <cell r="D16">
            <v>0</v>
          </cell>
        </row>
        <row r="17">
          <cell r="A17" t="str">
            <v>FL</v>
          </cell>
          <cell r="B17">
            <v>3842545</v>
          </cell>
          <cell r="C17">
            <v>42940.23</v>
          </cell>
          <cell r="D17">
            <v>1.1174945251129135E-2</v>
          </cell>
        </row>
        <row r="18">
          <cell r="A18" t="str">
            <v>GA</v>
          </cell>
          <cell r="B18">
            <v>236258</v>
          </cell>
          <cell r="C18">
            <v>1459.98</v>
          </cell>
          <cell r="D18">
            <v>6.1796002675041694E-3</v>
          </cell>
        </row>
        <row r="19">
          <cell r="A19" t="str">
            <v>HI</v>
          </cell>
          <cell r="B19">
            <v>0</v>
          </cell>
          <cell r="C19">
            <v>0</v>
          </cell>
          <cell r="D19">
            <v>0</v>
          </cell>
        </row>
        <row r="20">
          <cell r="A20" t="str">
            <v>ID</v>
          </cell>
          <cell r="B20">
            <v>0</v>
          </cell>
          <cell r="C20">
            <v>0</v>
          </cell>
          <cell r="D20">
            <v>0</v>
          </cell>
        </row>
        <row r="21">
          <cell r="A21" t="str">
            <v>IL</v>
          </cell>
          <cell r="B21">
            <v>15443330</v>
          </cell>
          <cell r="C21">
            <v>402557</v>
          </cell>
          <cell r="D21">
            <v>2.6066722656318295E-2</v>
          </cell>
        </row>
        <row r="22">
          <cell r="A22" t="str">
            <v>IN</v>
          </cell>
          <cell r="B22">
            <v>6436755</v>
          </cell>
          <cell r="C22">
            <v>82961.17</v>
          </cell>
          <cell r="D22">
            <v>1.28886636201005E-2</v>
          </cell>
        </row>
        <row r="23">
          <cell r="A23" t="str">
            <v>IA</v>
          </cell>
          <cell r="B23">
            <v>4879943</v>
          </cell>
          <cell r="C23">
            <v>186017</v>
          </cell>
          <cell r="D23">
            <v>3.8118682943632742E-2</v>
          </cell>
        </row>
        <row r="24">
          <cell r="A24" t="str">
            <v>KS</v>
          </cell>
          <cell r="B24">
            <v>3782025</v>
          </cell>
          <cell r="C24">
            <v>35799.629999999997</v>
          </cell>
          <cell r="D24">
            <v>9.4657306601622134E-3</v>
          </cell>
        </row>
        <row r="25">
          <cell r="A25" t="str">
            <v>KY</v>
          </cell>
          <cell r="B25">
            <v>270717</v>
          </cell>
          <cell r="C25">
            <v>5553.93</v>
          </cell>
          <cell r="D25">
            <v>2.0515630713992844E-2</v>
          </cell>
        </row>
        <row r="26">
          <cell r="A26" t="str">
            <v>LA</v>
          </cell>
          <cell r="B26">
            <v>0</v>
          </cell>
          <cell r="C26">
            <v>0</v>
          </cell>
          <cell r="D26">
            <v>0</v>
          </cell>
        </row>
        <row r="27">
          <cell r="A27" t="str">
            <v>ME</v>
          </cell>
          <cell r="B27">
            <v>12582612</v>
          </cell>
          <cell r="C27">
            <v>80442.5</v>
          </cell>
          <cell r="D27">
            <v>6.3931479409839549E-3</v>
          </cell>
        </row>
        <row r="28">
          <cell r="A28" t="str">
            <v>MD</v>
          </cell>
          <cell r="B28">
            <v>0</v>
          </cell>
          <cell r="C28">
            <v>0</v>
          </cell>
          <cell r="D28">
            <v>0</v>
          </cell>
        </row>
        <row r="29">
          <cell r="A29" t="str">
            <v>MA</v>
          </cell>
          <cell r="B29">
            <v>0</v>
          </cell>
          <cell r="C29">
            <v>0</v>
          </cell>
          <cell r="D29">
            <v>0</v>
          </cell>
        </row>
        <row r="30">
          <cell r="A30" t="str">
            <v>MI</v>
          </cell>
          <cell r="B30">
            <v>971807</v>
          </cell>
          <cell r="C30">
            <v>7669.43</v>
          </cell>
          <cell r="D30">
            <v>7.891927100751487E-3</v>
          </cell>
        </row>
        <row r="31">
          <cell r="A31" t="str">
            <v>MN</v>
          </cell>
          <cell r="B31">
            <v>2890039</v>
          </cell>
          <cell r="C31">
            <v>240877</v>
          </cell>
          <cell r="D31">
            <v>8.3347318150377908E-2</v>
          </cell>
        </row>
        <row r="32">
          <cell r="A32" t="str">
            <v>MS</v>
          </cell>
          <cell r="B32">
            <v>1018466</v>
          </cell>
          <cell r="C32">
            <v>32376</v>
          </cell>
          <cell r="D32">
            <v>3.178898461018826E-2</v>
          </cell>
        </row>
        <row r="33">
          <cell r="A33" t="str">
            <v>MO</v>
          </cell>
          <cell r="B33">
            <v>768459</v>
          </cell>
          <cell r="C33">
            <v>12883.33</v>
          </cell>
          <cell r="D33">
            <v>1.6765149474467732E-2</v>
          </cell>
        </row>
        <row r="34">
          <cell r="A34" t="str">
            <v>MT</v>
          </cell>
          <cell r="B34">
            <v>0</v>
          </cell>
          <cell r="C34">
            <v>0</v>
          </cell>
          <cell r="D34">
            <v>0</v>
          </cell>
        </row>
        <row r="35">
          <cell r="A35" t="str">
            <v>NE</v>
          </cell>
          <cell r="B35">
            <v>1381571</v>
          </cell>
          <cell r="C35">
            <v>18330</v>
          </cell>
          <cell r="D35">
            <v>1.3267504891170992E-2</v>
          </cell>
        </row>
        <row r="36">
          <cell r="A36" t="str">
            <v>NV</v>
          </cell>
          <cell r="B36">
            <v>0</v>
          </cell>
          <cell r="C36">
            <v>0</v>
          </cell>
          <cell r="D36">
            <v>0</v>
          </cell>
        </row>
        <row r="37">
          <cell r="A37" t="str">
            <v>NH</v>
          </cell>
          <cell r="B37">
            <v>0</v>
          </cell>
          <cell r="C37">
            <v>0</v>
          </cell>
          <cell r="D37">
            <v>0</v>
          </cell>
        </row>
        <row r="38">
          <cell r="A38" t="str">
            <v>NJ</v>
          </cell>
          <cell r="B38">
            <v>122549</v>
          </cell>
          <cell r="C38">
            <v>5643.42</v>
          </cell>
          <cell r="D38">
            <v>0</v>
          </cell>
        </row>
        <row r="39">
          <cell r="A39" t="str">
            <v>NM</v>
          </cell>
          <cell r="B39">
            <v>0</v>
          </cell>
          <cell r="C39">
            <v>0</v>
          </cell>
          <cell r="D39">
            <v>0</v>
          </cell>
        </row>
        <row r="40">
          <cell r="A40" t="str">
            <v>NY</v>
          </cell>
          <cell r="B40">
            <v>3074413</v>
          </cell>
          <cell r="C40">
            <v>1886.41</v>
          </cell>
          <cell r="D40">
            <v>6.1358379632144413E-4</v>
          </cell>
        </row>
        <row r="41">
          <cell r="A41" t="str">
            <v>NC</v>
          </cell>
          <cell r="B41">
            <v>1132525</v>
          </cell>
          <cell r="C41">
            <v>32074</v>
          </cell>
          <cell r="D41">
            <v>2.8320787620582329E-2</v>
          </cell>
        </row>
        <row r="42">
          <cell r="A42" t="str">
            <v>ND</v>
          </cell>
          <cell r="B42">
            <v>0</v>
          </cell>
          <cell r="C42">
            <v>0</v>
          </cell>
          <cell r="D42">
            <v>0</v>
          </cell>
        </row>
        <row r="43">
          <cell r="A43" t="str">
            <v>OH</v>
          </cell>
          <cell r="B43">
            <v>2152613</v>
          </cell>
          <cell r="C43">
            <v>29439</v>
          </cell>
          <cell r="D43">
            <v>1.3675937105276238E-2</v>
          </cell>
        </row>
        <row r="44">
          <cell r="A44" t="str">
            <v>OK</v>
          </cell>
          <cell r="B44">
            <v>0</v>
          </cell>
          <cell r="C44">
            <v>0</v>
          </cell>
          <cell r="D44">
            <v>0</v>
          </cell>
        </row>
        <row r="45">
          <cell r="A45" t="str">
            <v>OR</v>
          </cell>
          <cell r="B45">
            <v>0</v>
          </cell>
          <cell r="C45">
            <v>0</v>
          </cell>
          <cell r="D45">
            <v>0</v>
          </cell>
        </row>
        <row r="46">
          <cell r="A46" t="str">
            <v>PA</v>
          </cell>
          <cell r="B46">
            <v>0</v>
          </cell>
          <cell r="C46">
            <v>0</v>
          </cell>
          <cell r="D46">
            <v>0</v>
          </cell>
        </row>
        <row r="47">
          <cell r="A47" t="str">
            <v>RI</v>
          </cell>
          <cell r="B47">
            <v>0</v>
          </cell>
          <cell r="C47">
            <v>0</v>
          </cell>
          <cell r="D47">
            <v>0</v>
          </cell>
        </row>
        <row r="48">
          <cell r="A48" t="str">
            <v>SC</v>
          </cell>
          <cell r="B48">
            <v>0</v>
          </cell>
          <cell r="C48">
            <v>0</v>
          </cell>
          <cell r="D48">
            <v>0</v>
          </cell>
        </row>
        <row r="49">
          <cell r="A49" t="str">
            <v>SD</v>
          </cell>
          <cell r="B49">
            <v>809924</v>
          </cell>
          <cell r="C49">
            <v>18028</v>
          </cell>
          <cell r="D49">
            <v>2.225887861083262E-2</v>
          </cell>
        </row>
        <row r="50">
          <cell r="A50" t="str">
            <v>TN</v>
          </cell>
          <cell r="B50">
            <v>7186502</v>
          </cell>
          <cell r="C50">
            <v>171503</v>
          </cell>
          <cell r="D50">
            <v>2.3864600608195754E-2</v>
          </cell>
        </row>
        <row r="51">
          <cell r="A51" t="str">
            <v>TX</v>
          </cell>
          <cell r="B51">
            <v>6827548</v>
          </cell>
          <cell r="C51">
            <v>107895</v>
          </cell>
          <cell r="D51">
            <v>1.5802891462645154E-2</v>
          </cell>
        </row>
        <row r="52">
          <cell r="A52" t="str">
            <v>UT</v>
          </cell>
          <cell r="B52">
            <v>0</v>
          </cell>
          <cell r="C52">
            <v>0</v>
          </cell>
          <cell r="D52">
            <v>0</v>
          </cell>
        </row>
        <row r="53">
          <cell r="A53" t="str">
            <v>VA</v>
          </cell>
          <cell r="B53">
            <v>5223420</v>
          </cell>
          <cell r="C53">
            <v>22480</v>
          </cell>
          <cell r="D53">
            <v>4.3036937485402289E-3</v>
          </cell>
        </row>
        <row r="54">
          <cell r="A54" t="str">
            <v>VT</v>
          </cell>
          <cell r="B54">
            <v>0</v>
          </cell>
          <cell r="C54">
            <v>0</v>
          </cell>
          <cell r="D54">
            <v>0</v>
          </cell>
        </row>
        <row r="55">
          <cell r="A55" t="str">
            <v>WA</v>
          </cell>
          <cell r="B55">
            <v>0</v>
          </cell>
          <cell r="C55">
            <v>0</v>
          </cell>
          <cell r="D55">
            <v>0</v>
          </cell>
        </row>
        <row r="56">
          <cell r="A56" t="str">
            <v>WV</v>
          </cell>
          <cell r="B56">
            <v>8282661</v>
          </cell>
          <cell r="C56">
            <v>116611</v>
          </cell>
          <cell r="D56">
            <v>1.4078929464818131E-2</v>
          </cell>
        </row>
        <row r="57">
          <cell r="A57" t="str">
            <v>WI</v>
          </cell>
          <cell r="B57">
            <v>440006</v>
          </cell>
          <cell r="C57">
            <v>4989.51</v>
          </cell>
          <cell r="D57">
            <v>1.1339640823079686E-2</v>
          </cell>
        </row>
        <row r="58">
          <cell r="A58" t="str">
            <v>WY</v>
          </cell>
          <cell r="B58">
            <v>0</v>
          </cell>
          <cell r="C58">
            <v>0</v>
          </cell>
          <cell r="D58">
            <v>0</v>
          </cell>
        </row>
      </sheetData>
      <sheetData sheetId="2">
        <row r="4">
          <cell r="A4">
            <v>1</v>
          </cell>
          <cell r="B4">
            <v>2</v>
          </cell>
          <cell r="C4">
            <v>3</v>
          </cell>
          <cell r="D4">
            <v>4</v>
          </cell>
        </row>
        <row r="5">
          <cell r="A5" t="str">
            <v>CO</v>
          </cell>
          <cell r="B5">
            <v>9796938</v>
          </cell>
          <cell r="C5">
            <v>96593</v>
          </cell>
          <cell r="D5">
            <v>9.8595091650064536E-3</v>
          </cell>
        </row>
        <row r="6">
          <cell r="A6" t="str">
            <v>KS</v>
          </cell>
          <cell r="B6">
            <v>154074</v>
          </cell>
          <cell r="C6">
            <v>45.57</v>
          </cell>
          <cell r="D6">
            <v>2.9576696911873517E-4</v>
          </cell>
        </row>
        <row r="7">
          <cell r="A7" t="str">
            <v>NM</v>
          </cell>
          <cell r="B7">
            <v>125133</v>
          </cell>
          <cell r="C7">
            <v>651.20000000000005</v>
          </cell>
          <cell r="D7">
            <v>5.2040628770987675E-3</v>
          </cell>
        </row>
        <row r="8">
          <cell r="A8" t="str">
            <v>OK</v>
          </cell>
          <cell r="B8">
            <v>1835321</v>
          </cell>
          <cell r="C8">
            <v>109483.59</v>
          </cell>
          <cell r="D8">
            <v>5.9653646419345716E-2</v>
          </cell>
        </row>
        <row r="9">
          <cell r="A9" t="str">
            <v>TX</v>
          </cell>
          <cell r="B9">
            <v>11632669</v>
          </cell>
          <cell r="C9">
            <v>217221.64</v>
          </cell>
          <cell r="D9">
            <v>1.8673413642217449E-2</v>
          </cell>
        </row>
      </sheetData>
      <sheetData sheetId="3">
        <row r="4">
          <cell r="A4">
            <v>1</v>
          </cell>
          <cell r="B4">
            <v>2</v>
          </cell>
          <cell r="C4">
            <v>3</v>
          </cell>
          <cell r="D4">
            <v>4</v>
          </cell>
        </row>
        <row r="5">
          <cell r="A5" t="str">
            <v>AZ</v>
          </cell>
          <cell r="B5">
            <v>22680658</v>
          </cell>
          <cell r="C5">
            <v>248153.58</v>
          </cell>
          <cell r="D5">
            <v>1.0941198443184495E-2</v>
          </cell>
        </row>
        <row r="6">
          <cell r="A6" t="str">
            <v>CA</v>
          </cell>
          <cell r="B6">
            <v>2664103</v>
          </cell>
          <cell r="C6">
            <v>15224.12</v>
          </cell>
          <cell r="D6">
            <v>5.7145388147530332E-3</v>
          </cell>
        </row>
        <row r="7">
          <cell r="A7" t="str">
            <v>CO</v>
          </cell>
          <cell r="B7">
            <v>47382925</v>
          </cell>
          <cell r="C7">
            <v>1063113.3400000001</v>
          </cell>
          <cell r="D7">
            <v>2.2436633871800865E-2</v>
          </cell>
        </row>
        <row r="8">
          <cell r="A8" t="str">
            <v>ID</v>
          </cell>
          <cell r="B8">
            <v>290111</v>
          </cell>
          <cell r="C8">
            <v>11070.85</v>
          </cell>
          <cell r="D8">
            <v>3.8160738475962651E-2</v>
          </cell>
        </row>
        <row r="9">
          <cell r="A9" t="str">
            <v>KS</v>
          </cell>
          <cell r="B9" t="str">
            <v>N/A</v>
          </cell>
          <cell r="C9" t="str">
            <v>N/A</v>
          </cell>
          <cell r="D9" t="str">
            <v>N/A</v>
          </cell>
        </row>
        <row r="10">
          <cell r="A10" t="str">
            <v>ME</v>
          </cell>
          <cell r="B10">
            <v>468839</v>
          </cell>
          <cell r="C10">
            <v>3391.2</v>
          </cell>
          <cell r="D10">
            <v>7.2331866589596854E-3</v>
          </cell>
        </row>
        <row r="11">
          <cell r="A11" t="str">
            <v>NV</v>
          </cell>
          <cell r="B11">
            <v>6192561</v>
          </cell>
          <cell r="C11">
            <v>141845.37</v>
          </cell>
          <cell r="D11">
            <v>2.290576871184636E-2</v>
          </cell>
        </row>
        <row r="12">
          <cell r="A12" t="str">
            <v>NM</v>
          </cell>
          <cell r="B12">
            <v>3948785</v>
          </cell>
          <cell r="C12">
            <v>6496.29</v>
          </cell>
          <cell r="D12">
            <v>1.6451364153784011E-3</v>
          </cell>
        </row>
        <row r="13">
          <cell r="A13" t="str">
            <v>OR</v>
          </cell>
          <cell r="B13">
            <v>56993</v>
          </cell>
          <cell r="C13">
            <v>708</v>
          </cell>
          <cell r="D13">
            <v>1.242257821135929E-2</v>
          </cell>
        </row>
        <row r="14">
          <cell r="A14" t="str">
            <v>TX</v>
          </cell>
          <cell r="B14">
            <v>3062581</v>
          </cell>
          <cell r="C14">
            <v>9943.84</v>
          </cell>
          <cell r="D14">
            <v>3.2468822865419724E-3</v>
          </cell>
        </row>
        <row r="15">
          <cell r="A15" t="str">
            <v>UT</v>
          </cell>
          <cell r="B15">
            <v>4233834</v>
          </cell>
          <cell r="C15">
            <v>128451.28</v>
          </cell>
          <cell r="D15">
            <v>3.0339233895329859E-2</v>
          </cell>
        </row>
        <row r="16">
          <cell r="A16" t="str">
            <v>WA</v>
          </cell>
          <cell r="B16">
            <v>3215341</v>
          </cell>
          <cell r="C16">
            <v>90037.72</v>
          </cell>
          <cell r="D16">
            <v>2.8002541565575783E-2</v>
          </cell>
        </row>
        <row r="17">
          <cell r="A17" t="str">
            <v>WY</v>
          </cell>
          <cell r="B17">
            <v>279845</v>
          </cell>
          <cell r="C17">
            <v>8711.32</v>
          </cell>
          <cell r="D17">
            <v>3.1129089317300646E-2</v>
          </cell>
        </row>
      </sheetData>
      <sheetData sheetId="4">
        <row r="2">
          <cell r="Y2">
            <v>23</v>
          </cell>
        </row>
      </sheetData>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 Output"/>
      <sheetName val="MM"/>
      <sheetName val="AVE"/>
      <sheetName val="VTIV"/>
      <sheetName val="__FDSCACHE__"/>
      <sheetName val="Parameters"/>
      <sheetName val="Summary"/>
      <sheetName val="EXRPTS"/>
      <sheetName val="Assumptions"/>
      <sheetName val="FC_Switches_Curve"/>
      <sheetName val="FC switches"/>
      <sheetName val="Value Summary - Not Rnd"/>
    </sheetNames>
    <sheetDataSet>
      <sheetData sheetId="0" refreshError="1"/>
      <sheetData sheetId="1" refreshError="1">
        <row r="8">
          <cell r="AA8" t="str">
            <v>Ventiv Health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M"/>
      <sheetName val="Parameters"/>
      <sheetName val="STATSUM"/>
    </sheetNames>
    <sheetDataSet>
      <sheetData sheetId="0" refreshError="1">
        <row r="10">
          <cell r="E10" t="str">
            <v>Target</v>
          </cell>
        </row>
      </sheetData>
      <sheetData sheetId="1" refreshError="1"/>
      <sheetData sheetId="2" refreshError="1"/>
      <sheetData sheetId="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amp; Sum of Parts"/>
      <sheetName val="Sensitivity"/>
      <sheetName val="Cost &amp; Performance Ass"/>
      <sheetName val="Summary"/>
      <sheetName val="Plant"/>
      <sheetName val="Mine"/>
      <sheetName val="Depn"/>
      <sheetName val="IDC"/>
      <sheetName val="Curve"/>
      <sheetName val="Notes"/>
      <sheetName val="Source of Assumptions"/>
      <sheetName val="545 Firm Power"/>
      <sheetName val="Mining Info From Alcoa"/>
      <sheetName val="Change Log"/>
      <sheetName val="Enviro"/>
      <sheetName val="NOX Rule "/>
      <sheetName val="Drawdown"/>
      <sheetName val="Inputs"/>
      <sheetName val="MM"/>
      <sheetName val="Demos"/>
    </sheetNames>
    <sheetDataSet>
      <sheetData sheetId="0" refreshError="1">
        <row r="23">
          <cell r="D23">
            <v>0.35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Agenda"/>
      <sheetName val="HoldCo"/>
      <sheetName val="HCInput"/>
      <sheetName val="BkInput"/>
      <sheetName val="SchA"/>
      <sheetName val="SchC"/>
      <sheetName val="SchF"/>
      <sheetName val="SchG"/>
      <sheetName val="SchJ"/>
      <sheetName val="SchK"/>
      <sheetName val="SchL"/>
      <sheetName val="SchS"/>
      <sheetName val="SchX"/>
      <sheetName val="GeneralMacros"/>
      <sheetName val="PrintMacros"/>
      <sheetName val="PrintDialog"/>
    </sheetNames>
    <sheetDataSet>
      <sheetData sheetId="0">
        <row r="4">
          <cell r="D4">
            <v>37256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put PBC PIII"/>
      <sheetName val="Input PBC MFIII"/>
      <sheetName val="PIII Export Template"/>
      <sheetName val=" MFIII Export Template"/>
      <sheetName val="IMPORT TAB"/>
      <sheetName val="Partner %"/>
      <sheetName val="Partners III"/>
      <sheetName val="PIII Executive Summary"/>
      <sheetName val="PIII A-1 M-1"/>
      <sheetName val="PIII A-2 Tax Balance Sheet"/>
      <sheetName val="PIII A-2a TB Summary"/>
      <sheetName val="PIII A-2b TB Detail"/>
      <sheetName val="PIII A-3 Tax Fund"/>
      <sheetName val="PIII C-1 Cap Accts"/>
      <sheetName val="PIII C-2a Book by Ptn"/>
      <sheetName val="PIII C-3a Tax by Ptn"/>
      <sheetName val="PIII P-1 Partner Info"/>
      <sheetName val="PIII S-1 State Paste up"/>
      <sheetName val="K-1 Est"/>
      <sheetName val="PIII State Allocation Partner"/>
      <sheetName val="PIII Members File Template"/>
      <sheetName val="State Export tab"/>
      <sheetName val="Memebers Fund III"/>
      <sheetName val="MFIII Executive Summary"/>
      <sheetName val="MFIII A-1 M-1"/>
      <sheetName val="MFIII A-2 Tax Balance Sheet"/>
      <sheetName val="MFIII A-2a TB Summary"/>
      <sheetName val="MFIII A-2b TB Detail"/>
      <sheetName val="MFIII A-3 Tax Fund"/>
      <sheetName val="MFIII C-1 Cap Accts"/>
      <sheetName val="MFIII C-2a Book by Ptn"/>
      <sheetName val="MFIII C-3a Tax by Ptn"/>
      <sheetName val="MFIII P-1 Partner Info"/>
      <sheetName val="MFIII S-1 State Paste up"/>
      <sheetName val="MFIII State Allocation Partn"/>
      <sheetName val="MFIII Members File Template"/>
      <sheetName val="State Export Tab MF"/>
    </sheetNames>
    <sheetDataSet>
      <sheetData sheetId="0">
        <row r="2">
          <cell r="B2">
            <v>42004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53">
          <cell r="J53">
            <v>2.7404422969854278E-2</v>
          </cell>
          <cell r="K53">
            <v>8.715577398121907E-2</v>
          </cell>
          <cell r="L53">
            <v>5.7312379885525851E-2</v>
          </cell>
          <cell r="M53">
            <v>2.2138727093926558E-2</v>
          </cell>
          <cell r="N53">
            <v>2.2138727093926558E-2</v>
          </cell>
          <cell r="O53">
            <v>6.2187242258340478E-3</v>
          </cell>
          <cell r="P53">
            <v>1.0323114180936144E-2</v>
          </cell>
          <cell r="Q53">
            <v>6.8623229476177895E-3</v>
          </cell>
          <cell r="R53">
            <v>2.9228139102407673E-2</v>
          </cell>
          <cell r="S53">
            <v>1.0211372245761963E-2</v>
          </cell>
          <cell r="T53">
            <v>5.8486186997840179E-3</v>
          </cell>
          <cell r="U53">
            <v>4.3294974755666363E-3</v>
          </cell>
          <cell r="V53">
            <v>2.5123503254600764E-3</v>
          </cell>
          <cell r="W53">
            <v>6.8157974864671966E-3</v>
          </cell>
          <cell r="X53">
            <v>2.7362435772210772E-2</v>
          </cell>
          <cell r="Y53">
            <v>4.9750285592081991E-3</v>
          </cell>
          <cell r="Z53">
            <v>2.4875142796040996E-3</v>
          </cell>
          <cell r="AA53">
            <v>2.4875142796040996E-3</v>
          </cell>
          <cell r="AB53">
            <v>2.4875142796040996E-3</v>
          </cell>
          <cell r="AC53">
            <v>2.4875142796040996E-3</v>
          </cell>
          <cell r="AD53">
            <v>2.4875142796040996E-3</v>
          </cell>
          <cell r="AE53">
            <v>2.4875142796040996E-3</v>
          </cell>
          <cell r="AF53">
            <v>2.4875142796040996E-3</v>
          </cell>
          <cell r="AG53">
            <v>0</v>
          </cell>
          <cell r="AH53">
            <v>0.64674995053868245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4">
          <cell r="J54">
            <v>3.1707052572254542E-2</v>
          </cell>
          <cell r="K54">
            <v>8.7653807184901969E-2</v>
          </cell>
          <cell r="L54">
            <v>2.7412280969613578E-2</v>
          </cell>
          <cell r="M54">
            <v>3.0227601682485249E-2</v>
          </cell>
          <cell r="N54">
            <v>2.2265248639847465E-2</v>
          </cell>
          <cell r="O54">
            <v>2.2265248639847465E-2</v>
          </cell>
          <cell r="P54">
            <v>6.2542833187417528E-3</v>
          </cell>
          <cell r="Q54">
            <v>1.0382109957335782E-2</v>
          </cell>
          <cell r="R54">
            <v>6.9015164494699854E-3</v>
          </cell>
          <cell r="S54">
            <v>2.9395132728793284E-2</v>
          </cell>
          <cell r="T54">
            <v>1.026972444687501E-2</v>
          </cell>
          <cell r="U54">
            <v>5.8820677735950287E-3</v>
          </cell>
          <cell r="V54">
            <v>4.3542009132485349E-3</v>
          </cell>
          <cell r="W54">
            <v>2.5267309231052164E-3</v>
          </cell>
          <cell r="X54">
            <v>6.8546927986662485E-3</v>
          </cell>
          <cell r="Y54">
            <v>1.295607330316877E-2</v>
          </cell>
          <cell r="Z54">
            <v>5.0034267806275184E-3</v>
          </cell>
          <cell r="AA54">
            <v>2.5017137043990504E-3</v>
          </cell>
          <cell r="AB54">
            <v>2.5017137043990504E-3</v>
          </cell>
          <cell r="AC54">
            <v>2.5017137043990504E-3</v>
          </cell>
          <cell r="AD54">
            <v>2.5017137043990504E-3</v>
          </cell>
          <cell r="AE54">
            <v>2.5017137043990504E-3</v>
          </cell>
          <cell r="AF54">
            <v>2.5017137043990504E-3</v>
          </cell>
          <cell r="AG54">
            <v>2.5017137043990504E-3</v>
          </cell>
          <cell r="AH54">
            <v>0</v>
          </cell>
          <cell r="AI54">
            <v>0.6504454437913425</v>
          </cell>
          <cell r="AJ54">
            <v>2.7412275944248923E-3</v>
          </cell>
          <cell r="AK54">
            <v>6.8530705564886852E-3</v>
          </cell>
        </row>
      </sheetData>
      <sheetData sheetId="31"/>
      <sheetData sheetId="32"/>
      <sheetData sheetId="33"/>
      <sheetData sheetId="34"/>
      <sheetData sheetId="35"/>
      <sheetData sheetId="36"/>
      <sheetData sheetId="37"/>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FRX"/>
      <sheetName val="Trial Balance"/>
      <sheetName val="100010"/>
      <sheetName val="110000"/>
      <sheetName val="110010"/>
      <sheetName val="110011"/>
      <sheetName val="123100"/>
      <sheetName val="127000"/>
      <sheetName val="127500"/>
      <sheetName val="130010"/>
      <sheetName val="130011"/>
      <sheetName val="130015"/>
      <sheetName val="130016"/>
      <sheetName val="130020"/>
      <sheetName val="130030 "/>
      <sheetName val="134010"/>
      <sheetName val="PPE"/>
      <sheetName val="190100"/>
      <sheetName val="190120"/>
      <sheetName val="190140"/>
      <sheetName val="191000"/>
      <sheetName val="195200"/>
      <sheetName val="200010"/>
      <sheetName val="220100"/>
      <sheetName val="220110"/>
      <sheetName val="220115"/>
      <sheetName val="280100"/>
    </sheetNames>
    <sheetDataSet>
      <sheetData sheetId="0" refreshError="1"/>
      <sheetData sheetId="1">
        <row r="8">
          <cell r="A8" t="str">
            <v>100010</v>
          </cell>
          <cell r="B8" t="str">
            <v>Local cash account</v>
          </cell>
          <cell r="C8">
            <v>0</v>
          </cell>
        </row>
        <row r="9">
          <cell r="A9" t="str">
            <v>100200</v>
          </cell>
          <cell r="B9" t="str">
            <v>Short Term Investments</v>
          </cell>
          <cell r="C9">
            <v>0</v>
          </cell>
        </row>
        <row r="10">
          <cell r="A10" t="str">
            <v>100399</v>
          </cell>
          <cell r="B10" t="str">
            <v>Clearing wire payments</v>
          </cell>
          <cell r="C10">
            <v>0</v>
          </cell>
        </row>
        <row r="11">
          <cell r="A11" t="str">
            <v>110000</v>
          </cell>
          <cell r="B11" t="str">
            <v>Accounts Receivable</v>
          </cell>
          <cell r="C11">
            <v>0</v>
          </cell>
        </row>
        <row r="12">
          <cell r="A12" t="str">
            <v>110001</v>
          </cell>
          <cell r="B12" t="str">
            <v>Allowance for doubtful accts</v>
          </cell>
          <cell r="C12">
            <v>0</v>
          </cell>
        </row>
        <row r="13">
          <cell r="A13" t="str">
            <v>110002</v>
          </cell>
          <cell r="B13" t="str">
            <v>Interest receivable</v>
          </cell>
          <cell r="C13">
            <v>0</v>
          </cell>
        </row>
        <row r="14">
          <cell r="A14" t="str">
            <v>110003</v>
          </cell>
          <cell r="B14" t="str">
            <v>Warrenty Receivable</v>
          </cell>
          <cell r="C14">
            <v>0</v>
          </cell>
        </row>
        <row r="15">
          <cell r="A15" t="str">
            <v>110004</v>
          </cell>
          <cell r="B15" t="str">
            <v>Insurance Claim Rec.</v>
          </cell>
          <cell r="C15">
            <v>0</v>
          </cell>
        </row>
        <row r="16">
          <cell r="A16" t="str">
            <v>110010</v>
          </cell>
          <cell r="B16" t="str">
            <v>Accounts Receivable - other</v>
          </cell>
          <cell r="C16">
            <v>0</v>
          </cell>
        </row>
        <row r="17">
          <cell r="A17" t="str">
            <v>110011</v>
          </cell>
          <cell r="B17" t="str">
            <v>Accounts Receivable - true up</v>
          </cell>
          <cell r="C17">
            <v>0</v>
          </cell>
        </row>
        <row r="18">
          <cell r="A18" t="str">
            <v>110600</v>
          </cell>
          <cell r="B18" t="str">
            <v>Due to /from Broadway Funding</v>
          </cell>
          <cell r="C18">
            <v>0</v>
          </cell>
        </row>
        <row r="19">
          <cell r="A19" t="str">
            <v>110601</v>
          </cell>
          <cell r="B19" t="str">
            <v>Due to/from Shady Hills</v>
          </cell>
          <cell r="C19">
            <v>0</v>
          </cell>
        </row>
        <row r="20">
          <cell r="A20" t="str">
            <v>110602</v>
          </cell>
          <cell r="B20" t="str">
            <v>Due to/from Sugar Creek</v>
          </cell>
          <cell r="C20">
            <v>0</v>
          </cell>
        </row>
        <row r="21">
          <cell r="A21" t="str">
            <v>110603</v>
          </cell>
          <cell r="B21" t="str">
            <v>Due to/from Bosque</v>
          </cell>
          <cell r="C21">
            <v>0</v>
          </cell>
        </row>
        <row r="22">
          <cell r="A22" t="str">
            <v>110604</v>
          </cell>
          <cell r="B22" t="str">
            <v>Due to/from APEX</v>
          </cell>
          <cell r="C22">
            <v>0</v>
          </cell>
        </row>
        <row r="23">
          <cell r="A23" t="str">
            <v>110605</v>
          </cell>
          <cell r="B23" t="str">
            <v>Due to/from West Georgia</v>
          </cell>
          <cell r="C23">
            <v>0</v>
          </cell>
        </row>
        <row r="24">
          <cell r="A24" t="str">
            <v>110606</v>
          </cell>
          <cell r="B24" t="str">
            <v>Due to/from Zeeland</v>
          </cell>
          <cell r="C24">
            <v>0</v>
          </cell>
        </row>
        <row r="25">
          <cell r="A25" t="str">
            <v>123100</v>
          </cell>
          <cell r="B25" t="str">
            <v>Stock Parts</v>
          </cell>
          <cell r="C25">
            <v>0</v>
          </cell>
        </row>
        <row r="26">
          <cell r="A26" t="str">
            <v>127000</v>
          </cell>
          <cell r="B26" t="str">
            <v>Fuel inventory - Gas Imbalance</v>
          </cell>
          <cell r="C26">
            <v>0</v>
          </cell>
        </row>
        <row r="27">
          <cell r="A27" t="str">
            <v>127500</v>
          </cell>
          <cell r="B27" t="str">
            <v>Fuel inventory - Oil</v>
          </cell>
          <cell r="C27">
            <v>0</v>
          </cell>
        </row>
        <row r="28">
          <cell r="A28" t="str">
            <v>130010</v>
          </cell>
          <cell r="B28" t="str">
            <v>Prepaid Management Fee</v>
          </cell>
          <cell r="C28">
            <v>0</v>
          </cell>
        </row>
        <row r="29">
          <cell r="A29" t="str">
            <v>130011</v>
          </cell>
          <cell r="B29" t="str">
            <v>Prepaid O&amp;M Expenses</v>
          </cell>
          <cell r="C29">
            <v>0</v>
          </cell>
        </row>
        <row r="30">
          <cell r="A30" t="str">
            <v>130015</v>
          </cell>
          <cell r="B30" t="str">
            <v>Prepaid Insurance</v>
          </cell>
          <cell r="C30">
            <v>0</v>
          </cell>
        </row>
        <row r="31">
          <cell r="A31" t="str">
            <v>130016</v>
          </cell>
          <cell r="B31" t="str">
            <v>Prepaid Property Tax</v>
          </cell>
          <cell r="C31">
            <v>0</v>
          </cell>
        </row>
        <row r="32">
          <cell r="A32" t="str">
            <v>130017</v>
          </cell>
          <cell r="B32" t="str">
            <v>Prepaid - LTSA Expense</v>
          </cell>
          <cell r="C32">
            <v>0</v>
          </cell>
        </row>
        <row r="33">
          <cell r="A33" t="str">
            <v>130020</v>
          </cell>
          <cell r="B33" t="str">
            <v>Prepaid - other</v>
          </cell>
          <cell r="C33">
            <v>0</v>
          </cell>
        </row>
        <row r="34">
          <cell r="A34" t="str">
            <v>130030</v>
          </cell>
          <cell r="B34" t="str">
            <v>Deposits</v>
          </cell>
          <cell r="C34">
            <v>0</v>
          </cell>
        </row>
        <row r="35">
          <cell r="A35" t="str">
            <v>130100</v>
          </cell>
          <cell r="B35" t="str">
            <v>ARO - ST</v>
          </cell>
          <cell r="C35">
            <v>0</v>
          </cell>
        </row>
        <row r="36">
          <cell r="A36" t="str">
            <v>132000</v>
          </cell>
          <cell r="B36" t="str">
            <v>Deferred financing fees ST</v>
          </cell>
          <cell r="C36">
            <v>0</v>
          </cell>
        </row>
        <row r="37">
          <cell r="A37" t="str">
            <v>134010</v>
          </cell>
          <cell r="B37" t="str">
            <v>Risk Mgmt Asset - short term</v>
          </cell>
          <cell r="C37">
            <v>0</v>
          </cell>
        </row>
        <row r="38">
          <cell r="A38" t="str">
            <v>135000</v>
          </cell>
          <cell r="B38" t="str">
            <v>Intanglible Asset - short term</v>
          </cell>
          <cell r="C38">
            <v>0</v>
          </cell>
        </row>
        <row r="39">
          <cell r="A39" t="str">
            <v>160100</v>
          </cell>
          <cell r="B39" t="str">
            <v>Land</v>
          </cell>
          <cell r="C39">
            <v>0</v>
          </cell>
        </row>
        <row r="40">
          <cell r="A40" t="str">
            <v>160105</v>
          </cell>
          <cell r="B40" t="str">
            <v>Land improvements</v>
          </cell>
          <cell r="C40">
            <v>0</v>
          </cell>
        </row>
        <row r="41">
          <cell r="A41" t="str">
            <v>160110</v>
          </cell>
          <cell r="B41" t="str">
            <v>Plant - structure</v>
          </cell>
          <cell r="C41">
            <v>0</v>
          </cell>
        </row>
        <row r="42">
          <cell r="A42" t="str">
            <v>160120</v>
          </cell>
          <cell r="B42" t="str">
            <v>Plant - equip</v>
          </cell>
          <cell r="C42">
            <v>0</v>
          </cell>
        </row>
        <row r="43">
          <cell r="A43" t="str">
            <v>160130</v>
          </cell>
          <cell r="B43" t="str">
            <v>Plant - capital improvements</v>
          </cell>
          <cell r="C43">
            <v>0</v>
          </cell>
        </row>
        <row r="44">
          <cell r="A44" t="str">
            <v>160140</v>
          </cell>
          <cell r="B44" t="str">
            <v>Capital Inventory</v>
          </cell>
          <cell r="C44">
            <v>0</v>
          </cell>
        </row>
        <row r="45">
          <cell r="A45" t="str">
            <v>160210</v>
          </cell>
          <cell r="B45" t="str">
            <v>Office furniture &amp; fixtures</v>
          </cell>
          <cell r="C45">
            <v>0</v>
          </cell>
        </row>
        <row r="46">
          <cell r="A46" t="str">
            <v>160220</v>
          </cell>
          <cell r="B46" t="str">
            <v>Office equipment</v>
          </cell>
          <cell r="C46">
            <v>0</v>
          </cell>
        </row>
        <row r="47">
          <cell r="A47" t="str">
            <v>160230</v>
          </cell>
          <cell r="B47" t="str">
            <v>Computer hardware</v>
          </cell>
          <cell r="C47">
            <v>0</v>
          </cell>
        </row>
        <row r="48">
          <cell r="A48" t="str">
            <v>160240</v>
          </cell>
          <cell r="B48" t="str">
            <v>Computer software</v>
          </cell>
          <cell r="C48">
            <v>0</v>
          </cell>
        </row>
        <row r="49">
          <cell r="A49" t="str">
            <v>160310</v>
          </cell>
          <cell r="B49" t="str">
            <v>Vehicles</v>
          </cell>
          <cell r="C49">
            <v>0</v>
          </cell>
        </row>
        <row r="50">
          <cell r="A50" t="str">
            <v>160320</v>
          </cell>
          <cell r="B50" t="str">
            <v>Mobile equipment</v>
          </cell>
          <cell r="C50">
            <v>0</v>
          </cell>
        </row>
        <row r="51">
          <cell r="A51" t="str">
            <v>160410</v>
          </cell>
          <cell r="B51" t="str">
            <v>Mechanical Equipment &amp; Tools</v>
          </cell>
          <cell r="C51">
            <v>0</v>
          </cell>
        </row>
        <row r="52">
          <cell r="A52" t="str">
            <v>160420</v>
          </cell>
          <cell r="B52" t="str">
            <v>Electrical Equipment &amp; Tools</v>
          </cell>
          <cell r="C52">
            <v>0</v>
          </cell>
        </row>
        <row r="53">
          <cell r="A53" t="str">
            <v>160430</v>
          </cell>
          <cell r="B53" t="str">
            <v>Laboratory Equipment</v>
          </cell>
          <cell r="C53">
            <v>0</v>
          </cell>
        </row>
        <row r="54">
          <cell r="A54" t="str">
            <v>160440</v>
          </cell>
          <cell r="B54" t="str">
            <v>Safety Equipment</v>
          </cell>
          <cell r="C54">
            <v>0</v>
          </cell>
        </row>
        <row r="55">
          <cell r="A55" t="str">
            <v>160450</v>
          </cell>
          <cell r="B55" t="str">
            <v>Plant Radios</v>
          </cell>
          <cell r="C55">
            <v>0</v>
          </cell>
        </row>
        <row r="56">
          <cell r="A56" t="str">
            <v>160460</v>
          </cell>
          <cell r="B56" t="str">
            <v>Warehouse / Storage</v>
          </cell>
          <cell r="C56">
            <v>0</v>
          </cell>
        </row>
        <row r="57">
          <cell r="A57" t="str">
            <v>160470</v>
          </cell>
          <cell r="B57" t="str">
            <v>Machine Shop</v>
          </cell>
          <cell r="C57">
            <v>0</v>
          </cell>
        </row>
        <row r="58">
          <cell r="A58" t="str">
            <v>160480</v>
          </cell>
          <cell r="B58" t="str">
            <v>Other Assets</v>
          </cell>
          <cell r="C58">
            <v>0</v>
          </cell>
        </row>
        <row r="59">
          <cell r="A59" t="str">
            <v>180110</v>
          </cell>
          <cell r="B59" t="str">
            <v>A/D Plant - structure</v>
          </cell>
          <cell r="C59">
            <v>0</v>
          </cell>
        </row>
        <row r="60">
          <cell r="A60" t="str">
            <v>180120</v>
          </cell>
          <cell r="B60" t="str">
            <v>A/D Plant - equip</v>
          </cell>
          <cell r="C60">
            <v>0</v>
          </cell>
        </row>
        <row r="61">
          <cell r="A61" t="str">
            <v>180130</v>
          </cell>
          <cell r="B61" t="str">
            <v>A/D Plant-capital improvements</v>
          </cell>
          <cell r="C61">
            <v>0</v>
          </cell>
        </row>
        <row r="62">
          <cell r="A62" t="str">
            <v>180140</v>
          </cell>
          <cell r="B62" t="str">
            <v>A/D Plant - cap spares</v>
          </cell>
          <cell r="C62">
            <v>0</v>
          </cell>
        </row>
        <row r="63">
          <cell r="A63" t="str">
            <v>180210</v>
          </cell>
          <cell r="B63" t="str">
            <v>A/D Office furniture &amp; fixture</v>
          </cell>
          <cell r="C63">
            <v>0</v>
          </cell>
        </row>
        <row r="64">
          <cell r="A64" t="str">
            <v>180220</v>
          </cell>
          <cell r="B64" t="str">
            <v>A/D Office equipment</v>
          </cell>
          <cell r="C64">
            <v>0</v>
          </cell>
        </row>
        <row r="65">
          <cell r="A65" t="str">
            <v>180230</v>
          </cell>
          <cell r="B65" t="str">
            <v>A/D Computer hardware&amp;software</v>
          </cell>
          <cell r="C65">
            <v>0</v>
          </cell>
        </row>
        <row r="66">
          <cell r="A66" t="str">
            <v>180310</v>
          </cell>
          <cell r="B66" t="str">
            <v>A/D Vehicles</v>
          </cell>
          <cell r="C66">
            <v>0</v>
          </cell>
        </row>
        <row r="67">
          <cell r="A67" t="str">
            <v>180320</v>
          </cell>
          <cell r="B67" t="str">
            <v>A/D Mobile Equipment</v>
          </cell>
          <cell r="C67">
            <v>0</v>
          </cell>
        </row>
        <row r="68">
          <cell r="A68" t="str">
            <v>180410</v>
          </cell>
          <cell r="B68" t="str">
            <v>A/D Mechanical Equipment &amp; Too</v>
          </cell>
          <cell r="C68">
            <v>0</v>
          </cell>
        </row>
        <row r="69">
          <cell r="A69" t="str">
            <v>180420</v>
          </cell>
          <cell r="B69" t="str">
            <v>A/D Electrical Equipment &amp; Too</v>
          </cell>
          <cell r="C69">
            <v>0</v>
          </cell>
        </row>
        <row r="70">
          <cell r="A70" t="str">
            <v>180430</v>
          </cell>
          <cell r="B70" t="str">
            <v>A/D Laboratory Equipment</v>
          </cell>
          <cell r="C70">
            <v>0</v>
          </cell>
        </row>
        <row r="71">
          <cell r="A71" t="str">
            <v>180440</v>
          </cell>
          <cell r="B71" t="str">
            <v>A/D Safety Equipment</v>
          </cell>
          <cell r="C71">
            <v>0</v>
          </cell>
        </row>
        <row r="72">
          <cell r="A72" t="str">
            <v>180450</v>
          </cell>
          <cell r="B72" t="str">
            <v>A/D Plant Radios</v>
          </cell>
          <cell r="C72">
            <v>0</v>
          </cell>
        </row>
        <row r="73">
          <cell r="A73" t="str">
            <v>180460</v>
          </cell>
          <cell r="B73" t="str">
            <v>A/D Warehouse / Storage</v>
          </cell>
          <cell r="C73">
            <v>0</v>
          </cell>
        </row>
        <row r="74">
          <cell r="A74" t="str">
            <v>180470</v>
          </cell>
          <cell r="B74" t="str">
            <v>A/D Machine Shop</v>
          </cell>
          <cell r="C74">
            <v>0</v>
          </cell>
        </row>
        <row r="75">
          <cell r="A75" t="str">
            <v>180480</v>
          </cell>
          <cell r="B75" t="str">
            <v>A/D Other Assets</v>
          </cell>
          <cell r="C75">
            <v>0</v>
          </cell>
        </row>
        <row r="76">
          <cell r="A76" t="str">
            <v>180500</v>
          </cell>
          <cell r="B76" t="str">
            <v>A/D ARO</v>
          </cell>
          <cell r="C76">
            <v>0</v>
          </cell>
        </row>
        <row r="77">
          <cell r="A77" t="str">
            <v>180550</v>
          </cell>
          <cell r="B77" t="str">
            <v>A/D Intangible Asset</v>
          </cell>
          <cell r="C77">
            <v>0</v>
          </cell>
        </row>
        <row r="78">
          <cell r="A78" t="str">
            <v>181000</v>
          </cell>
          <cell r="B78" t="str">
            <v>Investment in BW Gen Holding</v>
          </cell>
          <cell r="C78">
            <v>0</v>
          </cell>
        </row>
        <row r="79">
          <cell r="A79" t="str">
            <v>181005</v>
          </cell>
          <cell r="B79" t="str">
            <v>Investment in BW Funding</v>
          </cell>
          <cell r="C79">
            <v>0</v>
          </cell>
        </row>
        <row r="80">
          <cell r="A80" t="str">
            <v>181010</v>
          </cell>
          <cell r="B80" t="str">
            <v>Investment in Shady Holding</v>
          </cell>
          <cell r="C80">
            <v>0</v>
          </cell>
        </row>
        <row r="81">
          <cell r="A81" t="str">
            <v>181015</v>
          </cell>
          <cell r="B81" t="str">
            <v>Investment in Shady Hills Powr</v>
          </cell>
          <cell r="C81">
            <v>0</v>
          </cell>
        </row>
        <row r="82">
          <cell r="A82" t="str">
            <v>181020</v>
          </cell>
          <cell r="B82" t="str">
            <v>Investment in West GA Power</v>
          </cell>
          <cell r="C82">
            <v>0</v>
          </cell>
        </row>
        <row r="83">
          <cell r="A83" t="str">
            <v>181025</v>
          </cell>
          <cell r="B83" t="str">
            <v>Investment in Las Vegas Power</v>
          </cell>
          <cell r="C83">
            <v>0</v>
          </cell>
        </row>
        <row r="84">
          <cell r="A84" t="str">
            <v>181030</v>
          </cell>
          <cell r="B84" t="str">
            <v>Investment in Bosque Power</v>
          </cell>
          <cell r="C84">
            <v>0</v>
          </cell>
        </row>
        <row r="85">
          <cell r="A85" t="str">
            <v>181035</v>
          </cell>
          <cell r="B85" t="str">
            <v>Investment in Zeeland Power</v>
          </cell>
          <cell r="C85">
            <v>0</v>
          </cell>
        </row>
        <row r="86">
          <cell r="A86" t="str">
            <v>181040</v>
          </cell>
          <cell r="B86" t="str">
            <v>Investment in Sugar Creek</v>
          </cell>
          <cell r="C86">
            <v>0</v>
          </cell>
        </row>
        <row r="87">
          <cell r="A87" t="str">
            <v>181045</v>
          </cell>
          <cell r="B87" t="str">
            <v>Investment in LSP Procurement</v>
          </cell>
          <cell r="C87">
            <v>0</v>
          </cell>
        </row>
        <row r="88">
          <cell r="A88" t="str">
            <v>181046</v>
          </cell>
          <cell r="B88" t="str">
            <v>Investnt in LSP Procurement II</v>
          </cell>
          <cell r="C88">
            <v>0</v>
          </cell>
        </row>
        <row r="89">
          <cell r="A89" t="str">
            <v>184010</v>
          </cell>
          <cell r="B89" t="str">
            <v>Risk Mgmt Asset - long term</v>
          </cell>
          <cell r="C89">
            <v>0</v>
          </cell>
        </row>
        <row r="90">
          <cell r="A90" t="str">
            <v>190100</v>
          </cell>
          <cell r="B90" t="str">
            <v>CIP -Plant structures</v>
          </cell>
          <cell r="C90">
            <v>0</v>
          </cell>
        </row>
        <row r="91">
          <cell r="A91" t="str">
            <v>190120</v>
          </cell>
          <cell r="B91" t="str">
            <v>CIP - Plant equipment</v>
          </cell>
          <cell r="C91">
            <v>0</v>
          </cell>
        </row>
        <row r="92">
          <cell r="A92" t="str">
            <v>190140</v>
          </cell>
          <cell r="B92" t="str">
            <v>CIP - Plant other</v>
          </cell>
          <cell r="C92">
            <v>0</v>
          </cell>
        </row>
        <row r="93">
          <cell r="A93" t="str">
            <v>190500</v>
          </cell>
          <cell r="B93" t="str">
            <v>Deferred financing fees LT</v>
          </cell>
          <cell r="C93">
            <v>0</v>
          </cell>
        </row>
        <row r="94">
          <cell r="A94" t="str">
            <v>190550</v>
          </cell>
          <cell r="B94" t="str">
            <v>Accum amort deferred fin costs</v>
          </cell>
          <cell r="C94">
            <v>0</v>
          </cell>
        </row>
        <row r="95">
          <cell r="A95" t="str">
            <v>191000</v>
          </cell>
          <cell r="B95" t="str">
            <v>ARO LT - Asset</v>
          </cell>
          <cell r="C95">
            <v>0</v>
          </cell>
        </row>
        <row r="96">
          <cell r="A96" t="str">
            <v>195100</v>
          </cell>
          <cell r="B96" t="str">
            <v>Intanglible Asset - long term</v>
          </cell>
          <cell r="C96">
            <v>0</v>
          </cell>
        </row>
        <row r="97">
          <cell r="A97" t="str">
            <v>195200</v>
          </cell>
          <cell r="B97" t="str">
            <v>Emission Allowances</v>
          </cell>
          <cell r="C97">
            <v>0</v>
          </cell>
        </row>
        <row r="98">
          <cell r="A98" t="str">
            <v>196000</v>
          </cell>
          <cell r="B98" t="str">
            <v>Deposits - long term</v>
          </cell>
          <cell r="C98">
            <v>0</v>
          </cell>
        </row>
        <row r="99">
          <cell r="A99" t="str">
            <v>196100</v>
          </cell>
          <cell r="B99" t="str">
            <v>Deposits in escrow</v>
          </cell>
          <cell r="C99">
            <v>0</v>
          </cell>
        </row>
        <row r="100">
          <cell r="A100" t="str">
            <v>200010</v>
          </cell>
          <cell r="B100" t="str">
            <v>Accounts payable</v>
          </cell>
          <cell r="C100">
            <v>0</v>
          </cell>
        </row>
        <row r="101">
          <cell r="A101" t="str">
            <v>220100</v>
          </cell>
          <cell r="B101" t="str">
            <v>Accrued tax - property</v>
          </cell>
          <cell r="C101">
            <v>0</v>
          </cell>
        </row>
        <row r="102">
          <cell r="A102" t="str">
            <v>220105</v>
          </cell>
          <cell r="B102" t="str">
            <v>Deferred tax liablity</v>
          </cell>
          <cell r="C102">
            <v>0</v>
          </cell>
        </row>
        <row r="103">
          <cell r="A103" t="str">
            <v>220110</v>
          </cell>
          <cell r="B103" t="str">
            <v>Accrued tax - sales &amp; use</v>
          </cell>
          <cell r="C103">
            <v>0</v>
          </cell>
        </row>
        <row r="104">
          <cell r="A104" t="str">
            <v>220115</v>
          </cell>
          <cell r="B104" t="str">
            <v>Accrued payables</v>
          </cell>
          <cell r="C104">
            <v>0</v>
          </cell>
        </row>
        <row r="105">
          <cell r="A105" t="str">
            <v>220120</v>
          </cell>
          <cell r="B105" t="str">
            <v>Accrued payables - other</v>
          </cell>
          <cell r="C105">
            <v>0</v>
          </cell>
        </row>
        <row r="106">
          <cell r="A106" t="str">
            <v>220130</v>
          </cell>
          <cell r="B106" t="str">
            <v>Accrued payable - interest</v>
          </cell>
          <cell r="C106">
            <v>0</v>
          </cell>
        </row>
        <row r="107">
          <cell r="A107" t="str">
            <v>220200</v>
          </cell>
          <cell r="B107" t="str">
            <v>Deferred income</v>
          </cell>
          <cell r="C107">
            <v>0</v>
          </cell>
        </row>
        <row r="108">
          <cell r="A108" t="str">
            <v>220500</v>
          </cell>
          <cell r="B108" t="str">
            <v>Debt - short term</v>
          </cell>
          <cell r="C108">
            <v>0</v>
          </cell>
        </row>
        <row r="109">
          <cell r="A109" t="str">
            <v>240100</v>
          </cell>
          <cell r="B109" t="str">
            <v>ARO - ST</v>
          </cell>
          <cell r="C109">
            <v>0</v>
          </cell>
        </row>
        <row r="110">
          <cell r="A110" t="str">
            <v>240200</v>
          </cell>
          <cell r="B110" t="str">
            <v>Risk Management - ST</v>
          </cell>
          <cell r="C110">
            <v>0</v>
          </cell>
        </row>
        <row r="111">
          <cell r="A111" t="str">
            <v>240300</v>
          </cell>
          <cell r="B111" t="str">
            <v>Intangible liab - short term</v>
          </cell>
          <cell r="C111">
            <v>0</v>
          </cell>
        </row>
        <row r="112">
          <cell r="A112" t="str">
            <v>280100</v>
          </cell>
          <cell r="B112" t="str">
            <v>ARO - LT - Liability</v>
          </cell>
          <cell r="C112">
            <v>0</v>
          </cell>
        </row>
        <row r="113">
          <cell r="A113" t="str">
            <v>280200</v>
          </cell>
          <cell r="B113" t="str">
            <v>Risk Management - LT</v>
          </cell>
          <cell r="C113">
            <v>0</v>
          </cell>
        </row>
        <row r="114">
          <cell r="A114" t="str">
            <v>280300</v>
          </cell>
          <cell r="B114" t="str">
            <v>Other liability - long term</v>
          </cell>
          <cell r="C114">
            <v>0</v>
          </cell>
        </row>
        <row r="115">
          <cell r="A115" t="str">
            <v>280400</v>
          </cell>
          <cell r="B115" t="str">
            <v>Intangible liab - long term</v>
          </cell>
          <cell r="C115">
            <v>0</v>
          </cell>
        </row>
        <row r="116">
          <cell r="A116" t="str">
            <v>280410</v>
          </cell>
          <cell r="B116" t="str">
            <v>Accretion - intangible liab</v>
          </cell>
          <cell r="C116">
            <v>0</v>
          </cell>
        </row>
        <row r="117">
          <cell r="A117" t="str">
            <v>280500</v>
          </cell>
          <cell r="B117" t="str">
            <v>Debt - long term</v>
          </cell>
          <cell r="C117">
            <v>0</v>
          </cell>
        </row>
        <row r="118">
          <cell r="A118" t="str">
            <v>280550</v>
          </cell>
          <cell r="B118" t="str">
            <v>Debt - working capital loans</v>
          </cell>
          <cell r="C118">
            <v>0</v>
          </cell>
        </row>
        <row r="119">
          <cell r="A119" t="str">
            <v>280600</v>
          </cell>
          <cell r="B119" t="str">
            <v>Intercompany debt</v>
          </cell>
          <cell r="C119">
            <v>0</v>
          </cell>
        </row>
        <row r="120">
          <cell r="A120" t="str">
            <v>310100</v>
          </cell>
          <cell r="B120" t="str">
            <v>Contributed Capital</v>
          </cell>
          <cell r="C120">
            <v>0</v>
          </cell>
        </row>
        <row r="121">
          <cell r="A121" t="str">
            <v>310105</v>
          </cell>
          <cell r="B121" t="str">
            <v>Contri Cap - operating cash</v>
          </cell>
          <cell r="C121">
            <v>0</v>
          </cell>
        </row>
        <row r="122">
          <cell r="A122" t="str">
            <v>310110</v>
          </cell>
          <cell r="B122" t="str">
            <v>Distributions</v>
          </cell>
          <cell r="C122">
            <v>0</v>
          </cell>
        </row>
        <row r="123">
          <cell r="A123" t="str">
            <v>320000</v>
          </cell>
          <cell r="B123" t="str">
            <v>Other comprehensive income</v>
          </cell>
          <cell r="C12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ys"/>
      <sheetName val="HeatRate Chart"/>
      <sheetName val="HeatRate"/>
    </sheetNames>
    <sheetDataSet>
      <sheetData sheetId="0" refreshError="1"/>
      <sheetData sheetId="1" refreshError="1">
        <row r="4">
          <cell r="A4">
            <v>37257</v>
          </cell>
          <cell r="B4">
            <v>31</v>
          </cell>
          <cell r="C4">
            <v>22</v>
          </cell>
          <cell r="D4">
            <v>9</v>
          </cell>
          <cell r="E4">
            <v>744</v>
          </cell>
          <cell r="F4">
            <v>352</v>
          </cell>
          <cell r="G4">
            <v>392</v>
          </cell>
          <cell r="H4">
            <v>248</v>
          </cell>
          <cell r="I4">
            <v>144</v>
          </cell>
        </row>
        <row r="5">
          <cell r="A5">
            <v>37288</v>
          </cell>
          <cell r="B5">
            <v>28</v>
          </cell>
          <cell r="C5">
            <v>20</v>
          </cell>
          <cell r="D5">
            <v>8</v>
          </cell>
          <cell r="E5">
            <v>672</v>
          </cell>
          <cell r="F5">
            <v>320</v>
          </cell>
          <cell r="G5">
            <v>352</v>
          </cell>
          <cell r="H5">
            <v>224</v>
          </cell>
          <cell r="I5">
            <v>128</v>
          </cell>
        </row>
        <row r="6">
          <cell r="A6">
            <v>37316</v>
          </cell>
          <cell r="B6">
            <v>31</v>
          </cell>
          <cell r="C6">
            <v>21</v>
          </cell>
          <cell r="D6">
            <v>10</v>
          </cell>
          <cell r="E6">
            <v>744</v>
          </cell>
          <cell r="F6">
            <v>336</v>
          </cell>
          <cell r="G6">
            <v>408</v>
          </cell>
          <cell r="H6">
            <v>248</v>
          </cell>
          <cell r="I6">
            <v>160</v>
          </cell>
        </row>
        <row r="7">
          <cell r="A7">
            <v>37347</v>
          </cell>
          <cell r="B7">
            <v>30</v>
          </cell>
          <cell r="C7">
            <v>22</v>
          </cell>
          <cell r="D7">
            <v>8</v>
          </cell>
          <cell r="E7">
            <v>719</v>
          </cell>
          <cell r="F7">
            <v>352</v>
          </cell>
          <cell r="G7">
            <v>367</v>
          </cell>
          <cell r="H7">
            <v>240</v>
          </cell>
          <cell r="I7">
            <v>127</v>
          </cell>
        </row>
        <row r="8">
          <cell r="A8">
            <v>37377</v>
          </cell>
          <cell r="B8">
            <v>31</v>
          </cell>
          <cell r="C8">
            <v>22</v>
          </cell>
          <cell r="D8">
            <v>9</v>
          </cell>
          <cell r="E8">
            <v>744</v>
          </cell>
          <cell r="F8">
            <v>352</v>
          </cell>
          <cell r="G8">
            <v>392</v>
          </cell>
          <cell r="H8">
            <v>248</v>
          </cell>
          <cell r="I8">
            <v>144</v>
          </cell>
        </row>
        <row r="9">
          <cell r="A9">
            <v>37408</v>
          </cell>
          <cell r="B9">
            <v>30</v>
          </cell>
          <cell r="C9">
            <v>20</v>
          </cell>
          <cell r="D9">
            <v>10</v>
          </cell>
          <cell r="E9">
            <v>720</v>
          </cell>
          <cell r="F9">
            <v>320</v>
          </cell>
          <cell r="G9">
            <v>400</v>
          </cell>
          <cell r="H9">
            <v>240</v>
          </cell>
          <cell r="I9">
            <v>160</v>
          </cell>
        </row>
        <row r="10">
          <cell r="A10">
            <v>37438</v>
          </cell>
          <cell r="B10">
            <v>31</v>
          </cell>
          <cell r="C10">
            <v>22</v>
          </cell>
          <cell r="D10">
            <v>9</v>
          </cell>
          <cell r="E10">
            <v>744</v>
          </cell>
          <cell r="F10">
            <v>352</v>
          </cell>
          <cell r="G10">
            <v>392</v>
          </cell>
          <cell r="H10">
            <v>248</v>
          </cell>
          <cell r="I10">
            <v>144</v>
          </cell>
        </row>
        <row r="11">
          <cell r="A11">
            <v>37469</v>
          </cell>
          <cell r="B11">
            <v>31</v>
          </cell>
          <cell r="C11">
            <v>22</v>
          </cell>
          <cell r="D11">
            <v>9</v>
          </cell>
          <cell r="E11">
            <v>744</v>
          </cell>
          <cell r="F11">
            <v>352</v>
          </cell>
          <cell r="G11">
            <v>392</v>
          </cell>
          <cell r="H11">
            <v>248</v>
          </cell>
          <cell r="I11">
            <v>144</v>
          </cell>
        </row>
        <row r="12">
          <cell r="A12">
            <v>37500</v>
          </cell>
          <cell r="B12">
            <v>30</v>
          </cell>
          <cell r="C12">
            <v>20</v>
          </cell>
          <cell r="D12">
            <v>10</v>
          </cell>
          <cell r="E12">
            <v>720</v>
          </cell>
          <cell r="F12">
            <v>320</v>
          </cell>
          <cell r="G12">
            <v>400</v>
          </cell>
          <cell r="H12">
            <v>240</v>
          </cell>
          <cell r="I12">
            <v>160</v>
          </cell>
        </row>
        <row r="13">
          <cell r="A13">
            <v>37530</v>
          </cell>
          <cell r="B13">
            <v>31</v>
          </cell>
          <cell r="C13">
            <v>23</v>
          </cell>
          <cell r="D13">
            <v>8</v>
          </cell>
          <cell r="E13">
            <v>745</v>
          </cell>
          <cell r="F13">
            <v>368</v>
          </cell>
          <cell r="G13">
            <v>377</v>
          </cell>
          <cell r="H13">
            <v>248</v>
          </cell>
          <cell r="I13">
            <v>129</v>
          </cell>
        </row>
        <row r="14">
          <cell r="A14">
            <v>37561</v>
          </cell>
          <cell r="B14">
            <v>30</v>
          </cell>
          <cell r="C14">
            <v>20</v>
          </cell>
          <cell r="D14">
            <v>10</v>
          </cell>
          <cell r="E14">
            <v>720</v>
          </cell>
          <cell r="F14">
            <v>320</v>
          </cell>
          <cell r="G14">
            <v>400</v>
          </cell>
          <cell r="H14">
            <v>240</v>
          </cell>
          <cell r="I14">
            <v>160</v>
          </cell>
        </row>
        <row r="15">
          <cell r="A15">
            <v>37591</v>
          </cell>
          <cell r="B15">
            <v>31</v>
          </cell>
          <cell r="C15">
            <v>21</v>
          </cell>
          <cell r="D15">
            <v>10</v>
          </cell>
          <cell r="E15">
            <v>744</v>
          </cell>
          <cell r="F15">
            <v>336</v>
          </cell>
          <cell r="G15">
            <v>408</v>
          </cell>
          <cell r="H15">
            <v>248</v>
          </cell>
          <cell r="I15">
            <v>160</v>
          </cell>
        </row>
        <row r="16">
          <cell r="A16">
            <v>37622</v>
          </cell>
          <cell r="B16">
            <v>31</v>
          </cell>
          <cell r="C16">
            <v>22</v>
          </cell>
          <cell r="D16">
            <v>9</v>
          </cell>
          <cell r="E16">
            <v>744</v>
          </cell>
          <cell r="F16">
            <v>352</v>
          </cell>
          <cell r="G16">
            <v>392</v>
          </cell>
          <cell r="H16">
            <v>248</v>
          </cell>
          <cell r="I16">
            <v>144</v>
          </cell>
        </row>
        <row r="17">
          <cell r="A17">
            <v>37653</v>
          </cell>
          <cell r="B17">
            <v>28</v>
          </cell>
          <cell r="C17">
            <v>20</v>
          </cell>
          <cell r="D17">
            <v>8</v>
          </cell>
          <cell r="E17">
            <v>672</v>
          </cell>
          <cell r="F17">
            <v>320</v>
          </cell>
          <cell r="G17">
            <v>352</v>
          </cell>
          <cell r="H17">
            <v>224</v>
          </cell>
          <cell r="I17">
            <v>128</v>
          </cell>
        </row>
        <row r="18">
          <cell r="A18">
            <v>37681</v>
          </cell>
          <cell r="B18">
            <v>31</v>
          </cell>
          <cell r="C18">
            <v>21</v>
          </cell>
          <cell r="D18">
            <v>10</v>
          </cell>
          <cell r="E18">
            <v>744</v>
          </cell>
          <cell r="F18">
            <v>336</v>
          </cell>
          <cell r="G18">
            <v>408</v>
          </cell>
          <cell r="H18">
            <v>248</v>
          </cell>
          <cell r="I18">
            <v>160</v>
          </cell>
        </row>
        <row r="19">
          <cell r="A19">
            <v>37712</v>
          </cell>
          <cell r="B19">
            <v>30</v>
          </cell>
          <cell r="C19">
            <v>22</v>
          </cell>
          <cell r="D19">
            <v>8</v>
          </cell>
          <cell r="E19">
            <v>719</v>
          </cell>
          <cell r="F19">
            <v>352</v>
          </cell>
          <cell r="G19">
            <v>367</v>
          </cell>
          <cell r="H19">
            <v>240</v>
          </cell>
          <cell r="I19">
            <v>127</v>
          </cell>
        </row>
        <row r="20">
          <cell r="A20">
            <v>37742</v>
          </cell>
          <cell r="B20">
            <v>31</v>
          </cell>
          <cell r="C20">
            <v>21</v>
          </cell>
          <cell r="D20">
            <v>10</v>
          </cell>
          <cell r="E20">
            <v>744</v>
          </cell>
          <cell r="F20">
            <v>336</v>
          </cell>
          <cell r="G20">
            <v>408</v>
          </cell>
          <cell r="H20">
            <v>248</v>
          </cell>
          <cell r="I20">
            <v>160</v>
          </cell>
        </row>
        <row r="21">
          <cell r="A21">
            <v>37773</v>
          </cell>
          <cell r="B21">
            <v>30</v>
          </cell>
          <cell r="C21">
            <v>21</v>
          </cell>
          <cell r="D21">
            <v>9</v>
          </cell>
          <cell r="E21">
            <v>720</v>
          </cell>
          <cell r="F21">
            <v>336</v>
          </cell>
          <cell r="G21">
            <v>384</v>
          </cell>
          <cell r="H21">
            <v>240</v>
          </cell>
          <cell r="I21">
            <v>144</v>
          </cell>
        </row>
        <row r="22">
          <cell r="A22">
            <v>37803</v>
          </cell>
          <cell r="B22">
            <v>31</v>
          </cell>
          <cell r="C22">
            <v>22</v>
          </cell>
          <cell r="D22">
            <v>9</v>
          </cell>
          <cell r="E22">
            <v>744</v>
          </cell>
          <cell r="F22">
            <v>352</v>
          </cell>
          <cell r="G22">
            <v>392</v>
          </cell>
          <cell r="H22">
            <v>248</v>
          </cell>
          <cell r="I22">
            <v>144</v>
          </cell>
        </row>
        <row r="23">
          <cell r="A23">
            <v>37834</v>
          </cell>
          <cell r="B23">
            <v>31</v>
          </cell>
          <cell r="C23">
            <v>21</v>
          </cell>
          <cell r="D23">
            <v>10</v>
          </cell>
          <cell r="E23">
            <v>744</v>
          </cell>
          <cell r="F23">
            <v>336</v>
          </cell>
          <cell r="G23">
            <v>408</v>
          </cell>
          <cell r="H23">
            <v>248</v>
          </cell>
          <cell r="I23">
            <v>160</v>
          </cell>
        </row>
        <row r="24">
          <cell r="A24">
            <v>37865</v>
          </cell>
          <cell r="B24">
            <v>30</v>
          </cell>
          <cell r="C24">
            <v>21</v>
          </cell>
          <cell r="D24">
            <v>9</v>
          </cell>
          <cell r="E24">
            <v>720</v>
          </cell>
          <cell r="F24">
            <v>336</v>
          </cell>
          <cell r="G24">
            <v>384</v>
          </cell>
          <cell r="H24">
            <v>240</v>
          </cell>
          <cell r="I24">
            <v>144</v>
          </cell>
        </row>
        <row r="25">
          <cell r="A25">
            <v>37895</v>
          </cell>
          <cell r="B25">
            <v>31</v>
          </cell>
          <cell r="C25">
            <v>23</v>
          </cell>
          <cell r="D25">
            <v>8</v>
          </cell>
          <cell r="E25">
            <v>745</v>
          </cell>
          <cell r="F25">
            <v>368</v>
          </cell>
          <cell r="G25">
            <v>377</v>
          </cell>
          <cell r="H25">
            <v>248</v>
          </cell>
          <cell r="I25">
            <v>129</v>
          </cell>
        </row>
        <row r="26">
          <cell r="A26">
            <v>37926</v>
          </cell>
          <cell r="B26">
            <v>30</v>
          </cell>
          <cell r="C26">
            <v>19</v>
          </cell>
          <cell r="D26">
            <v>11</v>
          </cell>
          <cell r="E26">
            <v>720</v>
          </cell>
          <cell r="F26">
            <v>304</v>
          </cell>
          <cell r="G26">
            <v>416</v>
          </cell>
          <cell r="H26">
            <v>240</v>
          </cell>
          <cell r="I26">
            <v>176</v>
          </cell>
        </row>
        <row r="27">
          <cell r="A27">
            <v>37956</v>
          </cell>
          <cell r="B27">
            <v>31</v>
          </cell>
          <cell r="C27">
            <v>22</v>
          </cell>
          <cell r="D27">
            <v>9</v>
          </cell>
          <cell r="E27">
            <v>744</v>
          </cell>
          <cell r="F27">
            <v>352</v>
          </cell>
          <cell r="G27">
            <v>392</v>
          </cell>
          <cell r="H27">
            <v>248</v>
          </cell>
          <cell r="I27">
            <v>144</v>
          </cell>
        </row>
        <row r="28">
          <cell r="A28">
            <v>37987</v>
          </cell>
          <cell r="B28">
            <v>31</v>
          </cell>
          <cell r="C28">
            <v>21</v>
          </cell>
          <cell r="D28">
            <v>10</v>
          </cell>
          <cell r="E28">
            <v>744</v>
          </cell>
          <cell r="F28">
            <v>336</v>
          </cell>
          <cell r="G28">
            <v>408</v>
          </cell>
          <cell r="H28">
            <v>248</v>
          </cell>
          <cell r="I28">
            <v>160</v>
          </cell>
        </row>
        <row r="29">
          <cell r="A29">
            <v>38018</v>
          </cell>
          <cell r="B29">
            <v>29</v>
          </cell>
          <cell r="C29">
            <v>20</v>
          </cell>
          <cell r="D29">
            <v>9</v>
          </cell>
          <cell r="E29">
            <v>696</v>
          </cell>
          <cell r="F29">
            <v>320</v>
          </cell>
          <cell r="G29">
            <v>376</v>
          </cell>
          <cell r="H29">
            <v>232</v>
          </cell>
          <cell r="I29">
            <v>144</v>
          </cell>
        </row>
        <row r="30">
          <cell r="A30">
            <v>38047</v>
          </cell>
          <cell r="B30">
            <v>31</v>
          </cell>
          <cell r="C30">
            <v>23</v>
          </cell>
          <cell r="D30">
            <v>8</v>
          </cell>
          <cell r="E30">
            <v>744</v>
          </cell>
          <cell r="F30">
            <v>368</v>
          </cell>
          <cell r="G30">
            <v>376</v>
          </cell>
          <cell r="H30">
            <v>248</v>
          </cell>
          <cell r="I30">
            <v>128</v>
          </cell>
        </row>
        <row r="31">
          <cell r="A31">
            <v>38078</v>
          </cell>
          <cell r="B31">
            <v>30</v>
          </cell>
          <cell r="C31">
            <v>22</v>
          </cell>
          <cell r="D31">
            <v>8</v>
          </cell>
          <cell r="E31">
            <v>719</v>
          </cell>
          <cell r="F31">
            <v>352</v>
          </cell>
          <cell r="G31">
            <v>367</v>
          </cell>
          <cell r="H31">
            <v>240</v>
          </cell>
          <cell r="I31">
            <v>127</v>
          </cell>
        </row>
        <row r="32">
          <cell r="A32">
            <v>38108</v>
          </cell>
          <cell r="B32">
            <v>31</v>
          </cell>
          <cell r="C32">
            <v>20</v>
          </cell>
          <cell r="D32">
            <v>11</v>
          </cell>
          <cell r="E32">
            <v>744</v>
          </cell>
          <cell r="F32">
            <v>320</v>
          </cell>
          <cell r="G32">
            <v>424</v>
          </cell>
          <cell r="H32">
            <v>248</v>
          </cell>
          <cell r="I32">
            <v>176</v>
          </cell>
        </row>
        <row r="33">
          <cell r="A33">
            <v>38139</v>
          </cell>
          <cell r="B33">
            <v>30</v>
          </cell>
          <cell r="C33">
            <v>22</v>
          </cell>
          <cell r="D33">
            <v>8</v>
          </cell>
          <cell r="E33">
            <v>720</v>
          </cell>
          <cell r="F33">
            <v>352</v>
          </cell>
          <cell r="G33">
            <v>368</v>
          </cell>
          <cell r="H33">
            <v>240</v>
          </cell>
          <cell r="I33">
            <v>128</v>
          </cell>
        </row>
        <row r="34">
          <cell r="A34">
            <v>38169</v>
          </cell>
          <cell r="B34">
            <v>31</v>
          </cell>
          <cell r="C34">
            <v>21</v>
          </cell>
          <cell r="D34">
            <v>10</v>
          </cell>
          <cell r="E34">
            <v>744</v>
          </cell>
          <cell r="F34">
            <v>336</v>
          </cell>
          <cell r="G34">
            <v>408</v>
          </cell>
          <cell r="H34">
            <v>248</v>
          </cell>
          <cell r="I34">
            <v>160</v>
          </cell>
        </row>
        <row r="35">
          <cell r="A35">
            <v>38200</v>
          </cell>
          <cell r="B35">
            <v>31</v>
          </cell>
          <cell r="C35">
            <v>22</v>
          </cell>
          <cell r="D35">
            <v>9</v>
          </cell>
          <cell r="E35">
            <v>744</v>
          </cell>
          <cell r="F35">
            <v>352</v>
          </cell>
          <cell r="G35">
            <v>392</v>
          </cell>
          <cell r="H35">
            <v>248</v>
          </cell>
          <cell r="I35">
            <v>144</v>
          </cell>
        </row>
        <row r="36">
          <cell r="A36">
            <v>38231</v>
          </cell>
          <cell r="B36">
            <v>30</v>
          </cell>
          <cell r="C36">
            <v>21</v>
          </cell>
          <cell r="D36">
            <v>9</v>
          </cell>
          <cell r="E36">
            <v>720</v>
          </cell>
          <cell r="F36">
            <v>336</v>
          </cell>
          <cell r="G36">
            <v>384</v>
          </cell>
          <cell r="H36">
            <v>240</v>
          </cell>
          <cell r="I36">
            <v>144</v>
          </cell>
        </row>
        <row r="37">
          <cell r="A37">
            <v>38261</v>
          </cell>
          <cell r="B37">
            <v>31</v>
          </cell>
          <cell r="C37">
            <v>21</v>
          </cell>
          <cell r="D37">
            <v>10</v>
          </cell>
          <cell r="E37">
            <v>745</v>
          </cell>
          <cell r="F37">
            <v>336</v>
          </cell>
          <cell r="G37">
            <v>409</v>
          </cell>
          <cell r="H37">
            <v>248</v>
          </cell>
          <cell r="I37">
            <v>161</v>
          </cell>
        </row>
        <row r="38">
          <cell r="A38">
            <v>38292</v>
          </cell>
          <cell r="B38">
            <v>30</v>
          </cell>
          <cell r="C38">
            <v>21</v>
          </cell>
          <cell r="D38">
            <v>9</v>
          </cell>
          <cell r="E38">
            <v>720</v>
          </cell>
          <cell r="F38">
            <v>336</v>
          </cell>
          <cell r="G38">
            <v>384</v>
          </cell>
          <cell r="H38">
            <v>240</v>
          </cell>
          <cell r="I38">
            <v>144</v>
          </cell>
        </row>
        <row r="39">
          <cell r="A39">
            <v>38322</v>
          </cell>
          <cell r="B39">
            <v>31</v>
          </cell>
          <cell r="C39">
            <v>23</v>
          </cell>
          <cell r="D39">
            <v>8</v>
          </cell>
          <cell r="E39">
            <v>744</v>
          </cell>
          <cell r="F39">
            <v>368</v>
          </cell>
          <cell r="G39">
            <v>376</v>
          </cell>
          <cell r="H39">
            <v>248</v>
          </cell>
          <cell r="I39">
            <v>128</v>
          </cell>
        </row>
        <row r="40">
          <cell r="A40">
            <v>38353</v>
          </cell>
          <cell r="B40">
            <v>31</v>
          </cell>
          <cell r="C40">
            <v>21</v>
          </cell>
          <cell r="D40">
            <v>10</v>
          </cell>
          <cell r="E40">
            <v>744</v>
          </cell>
          <cell r="F40">
            <v>336</v>
          </cell>
          <cell r="G40">
            <v>408</v>
          </cell>
          <cell r="H40">
            <v>248</v>
          </cell>
          <cell r="I40">
            <v>160</v>
          </cell>
        </row>
        <row r="41">
          <cell r="A41">
            <v>38384</v>
          </cell>
          <cell r="B41">
            <v>28</v>
          </cell>
          <cell r="C41">
            <v>20</v>
          </cell>
          <cell r="D41">
            <v>8</v>
          </cell>
          <cell r="E41">
            <v>672</v>
          </cell>
          <cell r="F41">
            <v>320</v>
          </cell>
          <cell r="G41">
            <v>352</v>
          </cell>
          <cell r="H41">
            <v>224</v>
          </cell>
          <cell r="I41">
            <v>128</v>
          </cell>
        </row>
        <row r="42">
          <cell r="A42">
            <v>38412</v>
          </cell>
          <cell r="B42">
            <v>31</v>
          </cell>
          <cell r="C42">
            <v>23</v>
          </cell>
          <cell r="D42">
            <v>8</v>
          </cell>
          <cell r="E42">
            <v>744</v>
          </cell>
          <cell r="F42">
            <v>368</v>
          </cell>
          <cell r="G42">
            <v>376</v>
          </cell>
          <cell r="H42">
            <v>248</v>
          </cell>
          <cell r="I42">
            <v>128</v>
          </cell>
        </row>
        <row r="43">
          <cell r="A43">
            <v>38443</v>
          </cell>
          <cell r="B43">
            <v>30</v>
          </cell>
          <cell r="C43">
            <v>21</v>
          </cell>
          <cell r="D43">
            <v>9</v>
          </cell>
          <cell r="E43">
            <v>719</v>
          </cell>
          <cell r="F43">
            <v>336</v>
          </cell>
          <cell r="G43">
            <v>383</v>
          </cell>
          <cell r="H43">
            <v>240</v>
          </cell>
          <cell r="I43">
            <v>143</v>
          </cell>
        </row>
        <row r="44">
          <cell r="A44">
            <v>38473</v>
          </cell>
          <cell r="B44">
            <v>31</v>
          </cell>
          <cell r="C44">
            <v>21</v>
          </cell>
          <cell r="D44">
            <v>10</v>
          </cell>
          <cell r="E44">
            <v>744</v>
          </cell>
          <cell r="F44">
            <v>336</v>
          </cell>
          <cell r="G44">
            <v>408</v>
          </cell>
          <cell r="H44">
            <v>248</v>
          </cell>
          <cell r="I44">
            <v>160</v>
          </cell>
        </row>
        <row r="45">
          <cell r="A45">
            <v>38504</v>
          </cell>
          <cell r="B45">
            <v>30</v>
          </cell>
          <cell r="C45">
            <v>22</v>
          </cell>
          <cell r="D45">
            <v>8</v>
          </cell>
          <cell r="E45">
            <v>720</v>
          </cell>
          <cell r="F45">
            <v>352</v>
          </cell>
          <cell r="G45">
            <v>368</v>
          </cell>
          <cell r="H45">
            <v>240</v>
          </cell>
          <cell r="I45">
            <v>128</v>
          </cell>
        </row>
        <row r="46">
          <cell r="A46">
            <v>38534</v>
          </cell>
          <cell r="B46">
            <v>31</v>
          </cell>
          <cell r="C46">
            <v>20</v>
          </cell>
          <cell r="D46">
            <v>11</v>
          </cell>
          <cell r="E46">
            <v>744</v>
          </cell>
          <cell r="F46">
            <v>320</v>
          </cell>
          <cell r="G46">
            <v>424</v>
          </cell>
          <cell r="H46">
            <v>248</v>
          </cell>
          <cell r="I46">
            <v>176</v>
          </cell>
        </row>
        <row r="47">
          <cell r="A47">
            <v>38565</v>
          </cell>
          <cell r="B47">
            <v>31</v>
          </cell>
          <cell r="C47">
            <v>23</v>
          </cell>
          <cell r="D47">
            <v>8</v>
          </cell>
          <cell r="E47">
            <v>744</v>
          </cell>
          <cell r="F47">
            <v>368</v>
          </cell>
          <cell r="G47">
            <v>376</v>
          </cell>
          <cell r="H47">
            <v>248</v>
          </cell>
          <cell r="I47">
            <v>128</v>
          </cell>
        </row>
        <row r="48">
          <cell r="A48">
            <v>38596</v>
          </cell>
          <cell r="B48">
            <v>30</v>
          </cell>
          <cell r="C48">
            <v>21</v>
          </cell>
          <cell r="D48">
            <v>9</v>
          </cell>
          <cell r="E48">
            <v>720</v>
          </cell>
          <cell r="F48">
            <v>336</v>
          </cell>
          <cell r="G48">
            <v>384</v>
          </cell>
          <cell r="H48">
            <v>240</v>
          </cell>
          <cell r="I48">
            <v>144</v>
          </cell>
        </row>
        <row r="49">
          <cell r="A49">
            <v>38626</v>
          </cell>
          <cell r="B49">
            <v>31</v>
          </cell>
          <cell r="C49">
            <v>21</v>
          </cell>
          <cell r="D49">
            <v>10</v>
          </cell>
          <cell r="E49">
            <v>745</v>
          </cell>
          <cell r="F49">
            <v>336</v>
          </cell>
          <cell r="G49">
            <v>409</v>
          </cell>
          <cell r="H49">
            <v>248</v>
          </cell>
          <cell r="I49">
            <v>161</v>
          </cell>
        </row>
        <row r="50">
          <cell r="A50">
            <v>38657</v>
          </cell>
          <cell r="B50">
            <v>30</v>
          </cell>
          <cell r="C50">
            <v>21</v>
          </cell>
          <cell r="D50">
            <v>9</v>
          </cell>
          <cell r="E50">
            <v>720</v>
          </cell>
          <cell r="F50">
            <v>336</v>
          </cell>
          <cell r="G50">
            <v>384</v>
          </cell>
          <cell r="H50">
            <v>240</v>
          </cell>
          <cell r="I50">
            <v>144</v>
          </cell>
        </row>
        <row r="51">
          <cell r="A51">
            <v>38687</v>
          </cell>
          <cell r="B51">
            <v>31</v>
          </cell>
          <cell r="C51">
            <v>21</v>
          </cell>
          <cell r="D51">
            <v>10</v>
          </cell>
          <cell r="E51">
            <v>744</v>
          </cell>
          <cell r="F51">
            <v>336</v>
          </cell>
          <cell r="G51">
            <v>408</v>
          </cell>
          <cell r="H51">
            <v>248</v>
          </cell>
          <cell r="I51">
            <v>160</v>
          </cell>
        </row>
        <row r="52">
          <cell r="A52">
            <v>38718</v>
          </cell>
          <cell r="B52">
            <v>31</v>
          </cell>
          <cell r="C52">
            <v>21</v>
          </cell>
          <cell r="D52">
            <v>10</v>
          </cell>
          <cell r="E52">
            <v>744</v>
          </cell>
          <cell r="F52">
            <v>336</v>
          </cell>
          <cell r="G52">
            <v>408</v>
          </cell>
          <cell r="H52">
            <v>248</v>
          </cell>
          <cell r="I52">
            <v>160</v>
          </cell>
        </row>
        <row r="53">
          <cell r="A53">
            <v>38749</v>
          </cell>
          <cell r="B53">
            <v>28</v>
          </cell>
          <cell r="C53">
            <v>20</v>
          </cell>
          <cell r="D53">
            <v>8</v>
          </cell>
          <cell r="E53">
            <v>672</v>
          </cell>
          <cell r="F53">
            <v>320</v>
          </cell>
          <cell r="G53">
            <v>352</v>
          </cell>
          <cell r="H53">
            <v>224</v>
          </cell>
          <cell r="I53">
            <v>128</v>
          </cell>
        </row>
        <row r="54">
          <cell r="A54">
            <v>38777</v>
          </cell>
          <cell r="B54">
            <v>31</v>
          </cell>
          <cell r="C54">
            <v>23</v>
          </cell>
          <cell r="D54">
            <v>8</v>
          </cell>
          <cell r="E54">
            <v>744</v>
          </cell>
          <cell r="F54">
            <v>368</v>
          </cell>
          <cell r="G54">
            <v>376</v>
          </cell>
          <cell r="H54">
            <v>248</v>
          </cell>
          <cell r="I54">
            <v>128</v>
          </cell>
        </row>
        <row r="55">
          <cell r="A55">
            <v>38808</v>
          </cell>
          <cell r="B55">
            <v>30</v>
          </cell>
          <cell r="C55">
            <v>20</v>
          </cell>
          <cell r="D55">
            <v>10</v>
          </cell>
          <cell r="E55">
            <v>719</v>
          </cell>
          <cell r="F55">
            <v>320</v>
          </cell>
          <cell r="G55">
            <v>399</v>
          </cell>
          <cell r="H55">
            <v>240</v>
          </cell>
          <cell r="I55">
            <v>159</v>
          </cell>
        </row>
        <row r="56">
          <cell r="A56">
            <v>38838</v>
          </cell>
          <cell r="B56">
            <v>31</v>
          </cell>
          <cell r="C56">
            <v>22</v>
          </cell>
          <cell r="D56">
            <v>9</v>
          </cell>
          <cell r="E56">
            <v>744</v>
          </cell>
          <cell r="F56">
            <v>352</v>
          </cell>
          <cell r="G56">
            <v>392</v>
          </cell>
          <cell r="H56">
            <v>248</v>
          </cell>
          <cell r="I56">
            <v>144</v>
          </cell>
        </row>
        <row r="57">
          <cell r="A57">
            <v>38869</v>
          </cell>
          <cell r="B57">
            <v>30</v>
          </cell>
          <cell r="C57">
            <v>22</v>
          </cell>
          <cell r="D57">
            <v>8</v>
          </cell>
          <cell r="E57">
            <v>720</v>
          </cell>
          <cell r="F57">
            <v>352</v>
          </cell>
          <cell r="G57">
            <v>368</v>
          </cell>
          <cell r="H57">
            <v>240</v>
          </cell>
          <cell r="I57">
            <v>128</v>
          </cell>
        </row>
        <row r="58">
          <cell r="A58">
            <v>38899</v>
          </cell>
          <cell r="B58">
            <v>31</v>
          </cell>
          <cell r="C58">
            <v>20</v>
          </cell>
          <cell r="D58">
            <v>11</v>
          </cell>
          <cell r="E58">
            <v>744</v>
          </cell>
          <cell r="F58">
            <v>320</v>
          </cell>
          <cell r="G58">
            <v>424</v>
          </cell>
          <cell r="H58">
            <v>248</v>
          </cell>
          <cell r="I58">
            <v>176</v>
          </cell>
        </row>
        <row r="59">
          <cell r="A59">
            <v>38930</v>
          </cell>
          <cell r="B59">
            <v>31</v>
          </cell>
          <cell r="C59">
            <v>23</v>
          </cell>
          <cell r="D59">
            <v>8</v>
          </cell>
          <cell r="E59">
            <v>744</v>
          </cell>
          <cell r="F59">
            <v>368</v>
          </cell>
          <cell r="G59">
            <v>376</v>
          </cell>
          <cell r="H59">
            <v>248</v>
          </cell>
          <cell r="I59">
            <v>128</v>
          </cell>
        </row>
        <row r="60">
          <cell r="A60">
            <v>38961</v>
          </cell>
          <cell r="B60">
            <v>30</v>
          </cell>
          <cell r="C60">
            <v>20</v>
          </cell>
          <cell r="D60">
            <v>10</v>
          </cell>
          <cell r="E60">
            <v>720</v>
          </cell>
          <cell r="F60">
            <v>320</v>
          </cell>
          <cell r="G60">
            <v>400</v>
          </cell>
          <cell r="H60">
            <v>240</v>
          </cell>
          <cell r="I60">
            <v>160</v>
          </cell>
        </row>
        <row r="61">
          <cell r="A61">
            <v>38991</v>
          </cell>
          <cell r="B61">
            <v>31</v>
          </cell>
          <cell r="C61">
            <v>22</v>
          </cell>
          <cell r="D61">
            <v>9</v>
          </cell>
          <cell r="E61">
            <v>745</v>
          </cell>
          <cell r="F61">
            <v>352</v>
          </cell>
          <cell r="G61">
            <v>393</v>
          </cell>
          <cell r="H61">
            <v>248</v>
          </cell>
          <cell r="I61">
            <v>145</v>
          </cell>
        </row>
        <row r="62">
          <cell r="A62">
            <v>39022</v>
          </cell>
          <cell r="B62">
            <v>30</v>
          </cell>
          <cell r="C62">
            <v>21</v>
          </cell>
          <cell r="D62">
            <v>9</v>
          </cell>
          <cell r="E62">
            <v>720</v>
          </cell>
          <cell r="F62">
            <v>336</v>
          </cell>
          <cell r="G62">
            <v>384</v>
          </cell>
          <cell r="H62">
            <v>240</v>
          </cell>
          <cell r="I62">
            <v>144</v>
          </cell>
        </row>
        <row r="63">
          <cell r="A63">
            <v>39052</v>
          </cell>
          <cell r="B63">
            <v>31</v>
          </cell>
          <cell r="C63">
            <v>20</v>
          </cell>
          <cell r="D63">
            <v>11</v>
          </cell>
          <cell r="E63">
            <v>744</v>
          </cell>
          <cell r="F63">
            <v>320</v>
          </cell>
          <cell r="G63">
            <v>424</v>
          </cell>
          <cell r="H63">
            <v>248</v>
          </cell>
          <cell r="I63">
            <v>176</v>
          </cell>
        </row>
      </sheetData>
      <sheetData sheetId="2" refreshError="1"/>
      <sheetData sheetId="3"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
      <sheetName val="Check Total"/>
      <sheetName val="Input Tab"/>
      <sheetName val="Broadway P-1 Patn Info"/>
      <sheetName val="Consolidated"/>
      <sheetName val="Consol A-1 M-1"/>
      <sheetName val="Consol A-2a Bk format"/>
      <sheetName val="Consol A-2b Tax Format"/>
      <sheetName val="Consol A-2c tax Bridge"/>
      <sheetName val="Consol C-1a Equity"/>
      <sheetName val="Consol C-1b Test"/>
      <sheetName val="Consol C-1aa PROJ"/>
      <sheetName val="Consol C-2a Contri"/>
      <sheetName val="Consol C-3 - Upper Tier"/>
      <sheetName val="Consol C-3a Distri"/>
      <sheetName val="Consol C-3b distr adj"/>
      <sheetName val="Consol C-4a by Ptn"/>
      <sheetName val="Consol C-4b"/>
      <sheetName val="Consol C-4c- Refi distribs"/>
      <sheetName val="Consol C-4cc Waterfall v10"/>
      <sheetName val="Consol C-5a Proj Basis"/>
      <sheetName val="Consol C-5b"/>
      <sheetName val="Consol C-5c Apex Proj"/>
      <sheetName val="Consol C-5cc Apex Buyer"/>
      <sheetName val="Consol C-5d WGA Proj"/>
      <sheetName val="Consol C-5e Consol"/>
      <sheetName val="JE Example"/>
      <sheetName val="Consol D-1 Equity by Entity"/>
      <sheetName val="Consol D-1a Proc II fr Su to Ap"/>
      <sheetName val="Consol D-2 Calc by Project"/>
      <sheetName val="Consol D-3 Alloc to Proj"/>
      <sheetName val="Consol D-4 Total by Proj"/>
      <sheetName val="Consol F-1 Prepaid"/>
      <sheetName val="Consol G-1 Summ"/>
      <sheetName val="Consol J-1 ST TX Accr"/>
      <sheetName val="Consol L-1 ARO Review"/>
      <sheetName val="Consol L-2 Liability Review"/>
      <sheetName val="Consol M-3 Q's"/>
      <sheetName val="Upper Tier DPGR"/>
      <sheetName val="Consol R-1a DPGR"/>
      <sheetName val="Consol R-1b DPGR"/>
      <sheetName val="Consol R-1c Adj"/>
      <sheetName val="Upper Tier S Factors &amp; Inc"/>
      <sheetName val="Consol S-1a Sum"/>
      <sheetName val="Consol S-1a-1 Blocker NJ Income"/>
      <sheetName val="Consol S-1b by Entity"/>
      <sheetName val="Consol S-1c Pty by Entity"/>
      <sheetName val="BGC"/>
      <sheetName val="BGC A-1 M-1"/>
      <sheetName val="BGC A-2 BS &amp; IS"/>
      <sheetName val="BGC C-1 Equity"/>
      <sheetName val="BGC C-2 Equity Roll"/>
      <sheetName val="BGC G-1 Fixed"/>
      <sheetName val="BGH"/>
      <sheetName val="BGH A-1 M-1"/>
      <sheetName val="BGH A-2 BS &amp; IS"/>
      <sheetName val="BGH C-1 Equity"/>
      <sheetName val="BGH G-1 Fixed"/>
      <sheetName val="BGF"/>
      <sheetName val="BGF A-1 M-1"/>
      <sheetName val="BGF A-2 BS&amp;IS"/>
      <sheetName val="BGF C-1 Equity"/>
      <sheetName val="BGF C-1a Distribs"/>
      <sheetName val="BGF D-1 Proj"/>
      <sheetName val="BGF F-1 Sugar Gain"/>
      <sheetName val="BGF F-1a Sugar Book Gain"/>
      <sheetName val="BGF G-1 Depr-Amort"/>
      <sheetName val="BGF H-1 Unrealized"/>
      <sheetName val="BGF H-2"/>
      <sheetName val="BGF H-3a Hedge Loss"/>
      <sheetName val="BGF H-3b Amort Bosq"/>
      <sheetName val="BGF H-3c Amort Sugar"/>
      <sheetName val="Procurement II"/>
      <sheetName val="Procurement II A-1 M-1"/>
      <sheetName val="Procurement II A-2 BS&amp;IS"/>
      <sheetName val="Procurement II C-1 Capital"/>
      <sheetName val="Procurement II D-1 Proj"/>
      <sheetName val="Procurement II H-1 Cap Cost"/>
      <sheetName val="Procurement II H-2 Option"/>
      <sheetName val="Procurement I"/>
      <sheetName val="Procurement I A-1 M-1"/>
      <sheetName val="Procurement I A-2 BS &amp; IS"/>
      <sheetName val="Procurement I C-1 Equity"/>
      <sheetName val="Procurement I H-1 Cap Cost"/>
      <sheetName val="Sugar Creek"/>
      <sheetName val="Sugar A-1 M-1"/>
      <sheetName val="Sugar A-2 BS&amp;IS"/>
      <sheetName val="Sugar C-1 Capital"/>
      <sheetName val="Sugar D-1 Proj"/>
      <sheetName val="Sugar G-1 Fixed"/>
      <sheetName val="Sugar G-1a Fixed addi 07"/>
      <sheetName val="Sugar H-1 Unrealized"/>
      <sheetName val="Sugar H-2 ARO"/>
      <sheetName val="Zeeland"/>
      <sheetName val="Zeeland A-1 M-1"/>
      <sheetName val="Zeeland A-2 BS &amp; IS"/>
      <sheetName val="Zeeland A-2a Bk Gain  Dec 21 TB"/>
      <sheetName val="Zeeland C-1 Equity"/>
      <sheetName val="Zeeland G-1 fixed"/>
      <sheetName val="Zeeland H-1 Unreal Hedge"/>
      <sheetName val="Zeeland H-2 ARO"/>
      <sheetName val="Apex"/>
      <sheetName val="Apex A-1 M-1"/>
      <sheetName val="Apex A-2 BS&amp;IS"/>
      <sheetName val="Consol C-2 Contri"/>
      <sheetName val="Apex C-1 Capital"/>
      <sheetName val="Apex D-1 Proj"/>
      <sheetName val="Apex D-2 Additions"/>
      <sheetName val="Apex G-1"/>
      <sheetName val="Apex G-1a Add 07"/>
      <sheetName val="Apex H-1 Unrealized"/>
      <sheetName val="Bosque"/>
      <sheetName val="Bosque A-1 M-1"/>
      <sheetName val="Bosque A-2 BS &amp; IS"/>
      <sheetName val="Bosque C-1 Equity"/>
      <sheetName val="Bosque BS &quot;1 second&quot; return "/>
      <sheetName val="Bosque C-1 &quot;1 second&quot; return"/>
      <sheetName val="Bosque &quot;1 second&quot; Supporting sc"/>
      <sheetName val="Bosque G-1Fixed"/>
      <sheetName val="Bosque H-1 Unrealized"/>
      <sheetName val="West GA"/>
      <sheetName val="WGA A-1 M-1"/>
      <sheetName val="WGA A-2 BS &amp; IS"/>
      <sheetName val="WGA C-1 Equity"/>
      <sheetName val="WGA D-1 Proj"/>
      <sheetName val="WGA D-2 Additions"/>
      <sheetName val="WGA G-1 Fixed"/>
      <sheetName val="WGA G-1a Addi 07"/>
      <sheetName val="WGA H-1 Unrealized"/>
      <sheetName val="WGA H-2 ARO"/>
      <sheetName val="Shady Hills Holding"/>
      <sheetName val="Shady Hold A-1 M-1"/>
      <sheetName val="Shady Hold A-2 BS&amp;IS"/>
      <sheetName val="Shady Hold C-1 Capital"/>
      <sheetName val="Shady Hills"/>
      <sheetName val="Shady A-1 M-1"/>
      <sheetName val="Shady A-2 BS&amp;IS"/>
      <sheetName val="Shady C-1 Capital"/>
      <sheetName val="Shady BS &quot;1 second &quot; return"/>
      <sheetName val="Shady &quot;1 second&quot; Supportin"/>
      <sheetName val="Shady C-1 &quot;1 second&quot; return"/>
      <sheetName val="Shady G-1 Fixed"/>
      <sheetName val="Shady H-2 ARO "/>
      <sheetName val="Source data---&gt;"/>
      <sheetName val="Consol - Book FS"/>
      <sheetName val="Z-1 Depr Est %"/>
      <sheetName val="Z-2 Plant Structure Breakout"/>
      <sheetName val="Z-3 1060 Tax basis adj "/>
      <sheetName val="Summary "/>
      <sheetName val="Global - Main"/>
      <sheetName val="Trial Balance - Review Log"/>
      <sheetName val="TB 09-30-08"/>
      <sheetName val="Sandy Actual 9-30"/>
      <sheetName val="SC Swaps Hypo 9-30-07"/>
      <sheetName val="Sensetivities"/>
      <sheetName val="Model"/>
      <sheetName val="Tables"/>
      <sheetName val="DualData"/>
      <sheetName val="fuelbudg"/>
      <sheetName val="Chart of Account"/>
      <sheetName val="Finance Assumptions"/>
      <sheetName val="PwrMarket"/>
      <sheetName val="IRR1295A"/>
      <sheetName val="Summary"/>
      <sheetName val="Plum Actual 9-30"/>
      <sheetName val="Plum 9-30-07 Hypo"/>
      <sheetName val="Sheet1"/>
      <sheetName val="supporting worksheet"/>
      <sheetName val="LSP YTD Sept09 TB"/>
      <sheetName val="Dynergy Cons YTD Sept TB"/>
      <sheetName val="Cash"/>
      <sheetName val="KEY"/>
      <sheetName val="AIVA A-2a-1 TB Paste"/>
      <sheetName val="A &amp; B - FMV"/>
      <sheetName val="AIVA A-3 Tax Subs"/>
      <sheetName val="Comp1"/>
      <sheetName val="Main2 C-6 - Distri Recap"/>
      <sheetName val="Cash "/>
      <sheetName val="TB 12-31-10"/>
      <sheetName val="BGC Refi"/>
      <sheetName val="Global - PIE"/>
      <sheetName val="Detail"/>
      <sheetName val="Assumptions and Inputs"/>
      <sheetName val="EXRPTS"/>
      <sheetName val="Balance Sheet"/>
      <sheetName val="Statement of Operations"/>
      <sheetName val="6-22-09 CC"/>
      <sheetName val="Alloc of net inc 9-30"/>
      <sheetName val="Tilt GP A-2 BS&amp;IS 9-30-10 "/>
      <sheetName val="wp B-1a - Main Fund 2008"/>
      <sheetName val="wp B-2a - PIE Fund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Broadway Generating Company LLC - Equity -  2008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FRX"/>
      <sheetName val="Trial Balance - Review Log"/>
      <sheetName val="103301"/>
      <sheetName val="103302"/>
      <sheetName val="100200"/>
      <sheetName val="100399"/>
      <sheetName val="103306"/>
      <sheetName val="103316"/>
      <sheetName val="110001"/>
      <sheetName val="110000"/>
      <sheetName val="110130"/>
      <sheetName val="110003"/>
      <sheetName val="110004"/>
      <sheetName val="110005"/>
      <sheetName val="110006"/>
      <sheetName val="110007"/>
      <sheetName val="110201"/>
      <sheetName val="110011"/>
      <sheetName val="110620"/>
      <sheetName val="110433"/>
      <sheetName val="123101"/>
      <sheetName val="127000"/>
      <sheetName val="127500"/>
      <sheetName val="130017"/>
      <sheetName val="130018"/>
      <sheetName val="130019"/>
      <sheetName val="130010"/>
      <sheetName val="130065"/>
      <sheetName val="130030"/>
      <sheetName val="132000"/>
      <sheetName val="134010"/>
      <sheetName val="134050 "/>
      <sheetName val="MtM"/>
      <sheetName val="130075"/>
      <sheetName val="184010 "/>
      <sheetName val="185001"/>
      <sheetName val="185930"/>
      <sheetName val="190020"/>
      <sheetName val="PPE-Summary"/>
      <sheetName val="PPE-185250"/>
      <sheetName val="PPE-160110"/>
      <sheetName val="PPE-160120"/>
      <sheetName val="PPE-160130"/>
      <sheetName val="PPE-160140"/>
      <sheetName val="PPE-160150"/>
      <sheetName val="PPE-160210"/>
      <sheetName val="PPE-160220"/>
      <sheetName val="PPE-160230"/>
      <sheetName val="PPE-160240"/>
      <sheetName val="PPE-160310"/>
      <sheetName val="PPE-160410"/>
      <sheetName val="PPE-160440"/>
      <sheetName val="180550"/>
      <sheetName val="184010"/>
      <sheetName val="185010"/>
      <sheetName val="180120"/>
      <sheetName val="CIP 190122"/>
      <sheetName val="CIP 190124"/>
      <sheetName val="DFC  old"/>
      <sheetName val="190500 Summary "/>
      <sheetName val="190500"/>
      <sheetName val="190550"/>
      <sheetName val="196000"/>
      <sheetName val="196200"/>
      <sheetName val="DFC new"/>
      <sheetName val="180090"/>
      <sheetName val="195930"/>
      <sheetName val="200010"/>
      <sheetName val="200410"/>
      <sheetName val="210010"/>
      <sheetName val="210040"/>
      <sheetName val="210600"/>
      <sheetName val="220010"/>
      <sheetName val="220050"/>
      <sheetName val="220060"/>
      <sheetName val="230010"/>
      <sheetName val="230015"/>
      <sheetName val="240010"/>
      <sheetName val="240200 "/>
      <sheetName val="260420"/>
      <sheetName val="260425"/>
      <sheetName val="220200"/>
      <sheetName val="Capital Lease Obigation"/>
      <sheetName val="220500"/>
      <sheetName val="240200"/>
      <sheetName val="240300 "/>
      <sheetName val="240350"/>
      <sheetName val="280200"/>
      <sheetName val="280300"/>
      <sheetName val="280400"/>
      <sheetName val="280410"/>
      <sheetName val="280500"/>
      <sheetName val="280502"/>
      <sheetName val="260426"/>
      <sheetName val="290005"/>
      <sheetName val="290010"/>
      <sheetName val="310101"/>
      <sheetName val="290025"/>
      <sheetName val="OCI"/>
      <sheetName val="330010"/>
      <sheetName val="310110"/>
      <sheetName val="320000"/>
      <sheetName val="340010"/>
      <sheetName val="340020"/>
      <sheetName val="370010"/>
      <sheetName val="DIST"/>
      <sheetName val="390010"/>
      <sheetName val="390020"/>
      <sheetName val="PPE-160100"/>
    </sheetNames>
    <sheetDataSet>
      <sheetData sheetId="0" refreshError="1"/>
      <sheetData sheetId="1" refreshError="1">
        <row r="8">
          <cell r="A8" t="str">
            <v>103301</v>
          </cell>
          <cell r="B8" t="str">
            <v>Arlington FRN Proceeds Account</v>
          </cell>
          <cell r="C8">
            <v>1556.16</v>
          </cell>
        </row>
        <row r="9">
          <cell r="A9" t="str">
            <v>103302</v>
          </cell>
          <cell r="B9" t="str">
            <v>Arlington Construction Account</v>
          </cell>
          <cell r="C9">
            <v>2824988.51</v>
          </cell>
        </row>
        <row r="11">
          <cell r="A11" t="str">
            <v>103319</v>
          </cell>
          <cell r="B11" t="str">
            <v>JPM-LSP AVSE II-Member-LLC</v>
          </cell>
          <cell r="C11">
            <v>0</v>
          </cell>
        </row>
        <row r="12">
          <cell r="A12">
            <v>103319</v>
          </cell>
          <cell r="B12" t="str">
            <v>JPM-LSP AVSE II-Member-LLC</v>
          </cell>
        </row>
        <row r="13">
          <cell r="A13">
            <v>103320</v>
          </cell>
          <cell r="B13" t="str">
            <v>JPM-AVSE II-Holdings, LLC</v>
          </cell>
        </row>
        <row r="14">
          <cell r="A14" t="str">
            <v>110201</v>
          </cell>
          <cell r="B14" t="str">
            <v>Due from LS Power Assoc., L.P.</v>
          </cell>
          <cell r="C14">
            <v>0</v>
          </cell>
        </row>
        <row r="15">
          <cell r="A15" t="str">
            <v>110433</v>
          </cell>
          <cell r="B15" t="str">
            <v>Due to/from AVSE II Services,</v>
          </cell>
          <cell r="C15">
            <v>-65038.32</v>
          </cell>
        </row>
        <row r="16">
          <cell r="A16" t="str">
            <v>130010</v>
          </cell>
          <cell r="B16" t="str">
            <v>PPD Liability &amp; prop insurance</v>
          </cell>
          <cell r="C16">
            <v>96733.64</v>
          </cell>
        </row>
        <row r="17">
          <cell r="A17" t="str">
            <v>130065</v>
          </cell>
          <cell r="B17" t="str">
            <v>PPD Bank Fees &amp; Facility Fees</v>
          </cell>
          <cell r="C17">
            <v>4906.24</v>
          </cell>
        </row>
        <row r="18">
          <cell r="A18" t="str">
            <v>130075</v>
          </cell>
          <cell r="B18" t="str">
            <v>PPD Land Lease</v>
          </cell>
          <cell r="C18">
            <v>286647.02</v>
          </cell>
        </row>
        <row r="19">
          <cell r="A19" t="str">
            <v>140005</v>
          </cell>
          <cell r="B19" t="str">
            <v>Deferred Financing - ST</v>
          </cell>
          <cell r="C19">
            <v>1305033.2</v>
          </cell>
        </row>
        <row r="20">
          <cell r="A20" t="str">
            <v>185001</v>
          </cell>
          <cell r="B20" t="str">
            <v>Land</v>
          </cell>
          <cell r="C20">
            <v>174379.49</v>
          </cell>
        </row>
        <row r="21">
          <cell r="A21" t="str">
            <v>185930</v>
          </cell>
          <cell r="B21" t="str">
            <v>CIP-AVSEII</v>
          </cell>
          <cell r="C21">
            <v>190240123.25999999</v>
          </cell>
        </row>
        <row r="22">
          <cell r="A22" t="str">
            <v>190020</v>
          </cell>
          <cell r="B22" t="str">
            <v>Security Deposits</v>
          </cell>
          <cell r="C22">
            <v>0</v>
          </cell>
        </row>
        <row r="23">
          <cell r="A23" t="str">
            <v>190110</v>
          </cell>
          <cell r="B23" t="str">
            <v>Deferred Financing</v>
          </cell>
          <cell r="C23">
            <v>15898320.57</v>
          </cell>
        </row>
        <row r="24">
          <cell r="A24" t="str">
            <v>195910</v>
          </cell>
          <cell r="B24" t="str">
            <v>Accum Amort-Financing costs</v>
          </cell>
          <cell r="C24">
            <v>-1971361.98</v>
          </cell>
        </row>
        <row r="25">
          <cell r="A25" t="str">
            <v>195930</v>
          </cell>
          <cell r="B25" t="str">
            <v>Risk Management - LT</v>
          </cell>
          <cell r="C25">
            <v>0</v>
          </cell>
        </row>
        <row r="26">
          <cell r="A26" t="str">
            <v>200010</v>
          </cell>
          <cell r="B26" t="str">
            <v>Accounts Payable - Trade</v>
          </cell>
          <cell r="C26">
            <v>3331382.1</v>
          </cell>
        </row>
        <row r="27">
          <cell r="A27" t="str">
            <v>200410</v>
          </cell>
          <cell r="B27" t="str">
            <v>Property Tax Payable</v>
          </cell>
          <cell r="C27">
            <v>4849.49</v>
          </cell>
        </row>
        <row r="28">
          <cell r="A28" t="str">
            <v>210010</v>
          </cell>
          <cell r="B28" t="str">
            <v>Accrued Expenses - Trade</v>
          </cell>
          <cell r="C28">
            <v>425399.43</v>
          </cell>
        </row>
        <row r="29">
          <cell r="A29" t="str">
            <v>210040</v>
          </cell>
          <cell r="B29" t="str">
            <v>Accrued CIP</v>
          </cell>
          <cell r="C29">
            <v>0</v>
          </cell>
        </row>
        <row r="30">
          <cell r="A30" t="str">
            <v>210600</v>
          </cell>
          <cell r="B30" t="str">
            <v>Deferred Lease Rent Payable</v>
          </cell>
          <cell r="C30">
            <v>5262.6</v>
          </cell>
        </row>
        <row r="31">
          <cell r="A31" t="str">
            <v>220010</v>
          </cell>
          <cell r="B31" t="str">
            <v>Accr Interest Exp Pay-LT Debt</v>
          </cell>
          <cell r="C31">
            <v>2789720.52</v>
          </cell>
        </row>
        <row r="32">
          <cell r="A32" t="str">
            <v>220050</v>
          </cell>
          <cell r="B32" t="str">
            <v>Accr int exp - LOC</v>
          </cell>
          <cell r="C32">
            <v>43520.68</v>
          </cell>
        </row>
        <row r="33">
          <cell r="A33" t="str">
            <v>220060</v>
          </cell>
          <cell r="B33" t="str">
            <v>Accr int  exp - Commitment fee</v>
          </cell>
          <cell r="C33">
            <v>66620.160000000003</v>
          </cell>
        </row>
        <row r="34">
          <cell r="A34" t="str">
            <v>230010</v>
          </cell>
          <cell r="B34" t="str">
            <v>Current portion of LT Debt</v>
          </cell>
          <cell r="C34">
            <v>7619477.9299999997</v>
          </cell>
        </row>
        <row r="35">
          <cell r="A35" t="str">
            <v>230015</v>
          </cell>
          <cell r="B35" t="str">
            <v>ST Debt- Cash Grant</v>
          </cell>
          <cell r="C35">
            <v>135000000</v>
          </cell>
        </row>
        <row r="36">
          <cell r="A36" t="str">
            <v>240010</v>
          </cell>
          <cell r="B36" t="str">
            <v>Other Current Liabilities</v>
          </cell>
          <cell r="C36">
            <v>17970607.399999999</v>
          </cell>
        </row>
        <row r="37">
          <cell r="A37" t="str">
            <v>260420</v>
          </cell>
          <cell r="B37" t="str">
            <v>LT Debt - Construction</v>
          </cell>
          <cell r="C37">
            <v>113157491.48</v>
          </cell>
        </row>
        <row r="38">
          <cell r="A38" t="str">
            <v>260425</v>
          </cell>
          <cell r="B38" t="str">
            <v>LT Debt - Fix Rate Notes (A)</v>
          </cell>
          <cell r="C38">
            <v>120727719.69</v>
          </cell>
        </row>
        <row r="39">
          <cell r="A39" t="str">
            <v>260426</v>
          </cell>
          <cell r="B39" t="str">
            <v>LT Debt - Fix Rate Notes (B)</v>
          </cell>
          <cell r="C39">
            <v>50000000</v>
          </cell>
        </row>
        <row r="40">
          <cell r="A40" t="str">
            <v>290010</v>
          </cell>
          <cell r="B40" t="str">
            <v>Other Long-term Liabilities</v>
          </cell>
          <cell r="C40">
            <v>0</v>
          </cell>
        </row>
        <row r="41">
          <cell r="A41" t="str">
            <v>290025</v>
          </cell>
          <cell r="B41" t="str">
            <v>Risk Management - LT</v>
          </cell>
          <cell r="C41">
            <v>0</v>
          </cell>
        </row>
        <row r="42">
          <cell r="A42" t="str">
            <v>320000</v>
          </cell>
          <cell r="B42" t="str">
            <v>Unrealized OCI</v>
          </cell>
          <cell r="C42">
            <v>184889.12</v>
          </cell>
        </row>
        <row r="43">
          <cell r="A43" t="str">
            <v>330010</v>
          </cell>
          <cell r="B43" t="str">
            <v>Membership Interests</v>
          </cell>
          <cell r="C43">
            <v>45975894.519999996</v>
          </cell>
        </row>
        <row r="44">
          <cell r="A44" t="str">
            <v>370010</v>
          </cell>
          <cell r="B44" t="str">
            <v>Distributions Paid</v>
          </cell>
          <cell r="C44">
            <v>-11264000</v>
          </cell>
        </row>
        <row r="45">
          <cell r="A45" t="str">
            <v>390010</v>
          </cell>
          <cell r="B45" t="str">
            <v>Retained Earnings</v>
          </cell>
          <cell r="C45">
            <v>-7945676.8200000003</v>
          </cell>
        </row>
        <row r="46">
          <cell r="A46" t="str">
            <v>390020</v>
          </cell>
          <cell r="B46" t="str">
            <v>Year-to-Date Net Income (Loss)</v>
          </cell>
          <cell r="C46">
            <v>-1263483.77</v>
          </cell>
        </row>
        <row r="47">
          <cell r="A47">
            <v>0</v>
          </cell>
          <cell r="B47">
            <v>0</v>
          </cell>
          <cell r="C47" t="e">
            <v>#N/A</v>
          </cell>
        </row>
        <row r="48">
          <cell r="A48">
            <v>0</v>
          </cell>
          <cell r="B48">
            <v>0</v>
          </cell>
          <cell r="C48" t="e">
            <v>#N/A</v>
          </cell>
        </row>
        <row r="49">
          <cell r="A49">
            <v>0</v>
          </cell>
          <cell r="B49">
            <v>0</v>
          </cell>
          <cell r="C49" t="e">
            <v>#N/A</v>
          </cell>
        </row>
        <row r="50">
          <cell r="A50">
            <v>0</v>
          </cell>
          <cell r="B50">
            <v>0</v>
          </cell>
          <cell r="C50" t="e">
            <v>#N/A</v>
          </cell>
        </row>
        <row r="51">
          <cell r="A51">
            <v>0</v>
          </cell>
          <cell r="B51">
            <v>0</v>
          </cell>
          <cell r="C51" t="e">
            <v>#N/A</v>
          </cell>
        </row>
        <row r="52">
          <cell r="A52">
            <v>0</v>
          </cell>
          <cell r="B52">
            <v>0</v>
          </cell>
          <cell r="C52" t="e">
            <v>#N/A</v>
          </cell>
        </row>
        <row r="53">
          <cell r="A53">
            <v>0</v>
          </cell>
          <cell r="B53">
            <v>0</v>
          </cell>
          <cell r="C53" t="e">
            <v>#N/A</v>
          </cell>
        </row>
        <row r="54">
          <cell r="A54">
            <v>0</v>
          </cell>
          <cell r="B54">
            <v>0</v>
          </cell>
          <cell r="C54" t="e">
            <v>#N/A</v>
          </cell>
        </row>
        <row r="55">
          <cell r="A55">
            <v>0</v>
          </cell>
          <cell r="B55">
            <v>0</v>
          </cell>
          <cell r="C55" t="e">
            <v>#N/A</v>
          </cell>
        </row>
        <row r="56">
          <cell r="A56">
            <v>0</v>
          </cell>
          <cell r="B56">
            <v>0</v>
          </cell>
          <cell r="C56" t="e">
            <v>#N/A</v>
          </cell>
        </row>
        <row r="57">
          <cell r="A57">
            <v>0</v>
          </cell>
          <cell r="B57">
            <v>0</v>
          </cell>
          <cell r="C57" t="e">
            <v>#N/A</v>
          </cell>
        </row>
        <row r="58">
          <cell r="A58">
            <v>0</v>
          </cell>
          <cell r="B58">
            <v>0</v>
          </cell>
          <cell r="C58" t="e">
            <v>#N/A</v>
          </cell>
        </row>
        <row r="59">
          <cell r="A59">
            <v>0</v>
          </cell>
          <cell r="B59">
            <v>0</v>
          </cell>
          <cell r="C59" t="e">
            <v>#N/A</v>
          </cell>
        </row>
        <row r="60">
          <cell r="A60">
            <v>0</v>
          </cell>
          <cell r="B60">
            <v>0</v>
          </cell>
          <cell r="C60" t="e">
            <v>#N/A</v>
          </cell>
        </row>
        <row r="61">
          <cell r="A61">
            <v>0</v>
          </cell>
          <cell r="B61">
            <v>0</v>
          </cell>
          <cell r="C61" t="e">
            <v>#N/A</v>
          </cell>
        </row>
        <row r="62">
          <cell r="A62">
            <v>0</v>
          </cell>
          <cell r="B62">
            <v>0</v>
          </cell>
          <cell r="C62" t="e">
            <v>#N/A</v>
          </cell>
        </row>
        <row r="63">
          <cell r="A63">
            <v>0</v>
          </cell>
          <cell r="B63">
            <v>0</v>
          </cell>
          <cell r="C63" t="e">
            <v>#N/A</v>
          </cell>
        </row>
        <row r="64">
          <cell r="A64">
            <v>0</v>
          </cell>
          <cell r="B64">
            <v>0</v>
          </cell>
          <cell r="C64" t="e">
            <v>#N/A</v>
          </cell>
        </row>
        <row r="65">
          <cell r="A65">
            <v>0</v>
          </cell>
          <cell r="B65">
            <v>0</v>
          </cell>
          <cell r="C65" t="e">
            <v>#N/A</v>
          </cell>
        </row>
        <row r="66">
          <cell r="A66">
            <v>0</v>
          </cell>
          <cell r="B66">
            <v>0</v>
          </cell>
          <cell r="C66" t="e">
            <v>#N/A</v>
          </cell>
        </row>
        <row r="67">
          <cell r="A67">
            <v>0</v>
          </cell>
          <cell r="B67">
            <v>0</v>
          </cell>
          <cell r="C67" t="e">
            <v>#N/A</v>
          </cell>
        </row>
        <row r="68">
          <cell r="A68">
            <v>0</v>
          </cell>
          <cell r="B68">
            <v>0</v>
          </cell>
          <cell r="C68" t="e">
            <v>#N/A</v>
          </cell>
        </row>
        <row r="69">
          <cell r="A69">
            <v>0</v>
          </cell>
          <cell r="B69">
            <v>0</v>
          </cell>
          <cell r="C69" t="e">
            <v>#N/A</v>
          </cell>
        </row>
        <row r="70">
          <cell r="A70">
            <v>0</v>
          </cell>
          <cell r="B70">
            <v>0</v>
          </cell>
          <cell r="C70" t="e">
            <v>#N/A</v>
          </cell>
        </row>
        <row r="71">
          <cell r="A71">
            <v>0</v>
          </cell>
          <cell r="B71">
            <v>0</v>
          </cell>
          <cell r="C71" t="e">
            <v>#N/A</v>
          </cell>
        </row>
        <row r="72">
          <cell r="A72">
            <v>0</v>
          </cell>
          <cell r="B72">
            <v>0</v>
          </cell>
          <cell r="C72" t="e">
            <v>#N/A</v>
          </cell>
        </row>
        <row r="73">
          <cell r="A73">
            <v>0</v>
          </cell>
          <cell r="B73">
            <v>0</v>
          </cell>
          <cell r="C73" t="e">
            <v>#N/A</v>
          </cell>
        </row>
        <row r="74">
          <cell r="A74">
            <v>0</v>
          </cell>
          <cell r="B74">
            <v>0</v>
          </cell>
          <cell r="C74" t="e">
            <v>#N/A</v>
          </cell>
        </row>
        <row r="75">
          <cell r="A75">
            <v>0</v>
          </cell>
          <cell r="B75">
            <v>0</v>
          </cell>
          <cell r="C75" t="e">
            <v>#N/A</v>
          </cell>
        </row>
        <row r="76">
          <cell r="A76">
            <v>0</v>
          </cell>
          <cell r="B76">
            <v>0</v>
          </cell>
          <cell r="C76" t="e">
            <v>#N/A</v>
          </cell>
        </row>
        <row r="77">
          <cell r="A77">
            <v>0</v>
          </cell>
          <cell r="B77">
            <v>0</v>
          </cell>
          <cell r="C77" t="e">
            <v>#N/A</v>
          </cell>
        </row>
        <row r="78">
          <cell r="A78">
            <v>0</v>
          </cell>
          <cell r="B78">
            <v>0</v>
          </cell>
          <cell r="C78" t="e">
            <v>#N/A</v>
          </cell>
        </row>
        <row r="79">
          <cell r="A79">
            <v>0</v>
          </cell>
          <cell r="B79">
            <v>0</v>
          </cell>
          <cell r="C79" t="e">
            <v>#N/A</v>
          </cell>
        </row>
        <row r="80">
          <cell r="A80">
            <v>0</v>
          </cell>
          <cell r="B80">
            <v>0</v>
          </cell>
          <cell r="C80" t="e">
            <v>#N/A</v>
          </cell>
        </row>
        <row r="81">
          <cell r="A81">
            <v>0</v>
          </cell>
          <cell r="B81">
            <v>0</v>
          </cell>
          <cell r="C81" t="e">
            <v>#N/A</v>
          </cell>
        </row>
        <row r="82">
          <cell r="A82">
            <v>0</v>
          </cell>
          <cell r="B82">
            <v>0</v>
          </cell>
          <cell r="C82" t="e">
            <v>#N/A</v>
          </cell>
        </row>
        <row r="83">
          <cell r="A83">
            <v>0</v>
          </cell>
          <cell r="B83">
            <v>0</v>
          </cell>
          <cell r="C83" t="e">
            <v>#N/A</v>
          </cell>
        </row>
        <row r="84">
          <cell r="A84">
            <v>0</v>
          </cell>
          <cell r="B84">
            <v>0</v>
          </cell>
          <cell r="C84" t="e">
            <v>#N/A</v>
          </cell>
        </row>
        <row r="85">
          <cell r="A85">
            <v>0</v>
          </cell>
          <cell r="B85">
            <v>0</v>
          </cell>
          <cell r="C85" t="e">
            <v>#N/A</v>
          </cell>
        </row>
        <row r="86">
          <cell r="A86">
            <v>0</v>
          </cell>
          <cell r="B86">
            <v>0</v>
          </cell>
          <cell r="C86" t="e">
            <v>#N/A</v>
          </cell>
        </row>
        <row r="87">
          <cell r="A87">
            <v>0</v>
          </cell>
          <cell r="B87">
            <v>0</v>
          </cell>
          <cell r="C87" t="e">
            <v>#N/A</v>
          </cell>
        </row>
        <row r="88">
          <cell r="A88">
            <v>0</v>
          </cell>
          <cell r="B88">
            <v>0</v>
          </cell>
          <cell r="C88" t="e">
            <v>#N/A</v>
          </cell>
        </row>
        <row r="89">
          <cell r="A89">
            <v>0</v>
          </cell>
          <cell r="B89">
            <v>0</v>
          </cell>
          <cell r="C89" t="e">
            <v>#N/A</v>
          </cell>
        </row>
        <row r="90">
          <cell r="A90">
            <v>0</v>
          </cell>
          <cell r="B90">
            <v>0</v>
          </cell>
          <cell r="C90" t="e">
            <v>#N/A</v>
          </cell>
        </row>
        <row r="91">
          <cell r="A91">
            <v>0</v>
          </cell>
          <cell r="B91">
            <v>0</v>
          </cell>
          <cell r="C91" t="e">
            <v>#N/A</v>
          </cell>
        </row>
        <row r="92">
          <cell r="A92">
            <v>0</v>
          </cell>
          <cell r="B92">
            <v>0</v>
          </cell>
          <cell r="C92" t="e">
            <v>#N/A</v>
          </cell>
        </row>
        <row r="93">
          <cell r="A93">
            <v>0</v>
          </cell>
          <cell r="B93">
            <v>0</v>
          </cell>
          <cell r="C93" t="e">
            <v>#N/A</v>
          </cell>
        </row>
        <row r="94">
          <cell r="A94">
            <v>0</v>
          </cell>
          <cell r="B94">
            <v>0</v>
          </cell>
          <cell r="C94" t="e">
            <v>#N/A</v>
          </cell>
        </row>
        <row r="95">
          <cell r="A95">
            <v>0</v>
          </cell>
          <cell r="B95">
            <v>0</v>
          </cell>
          <cell r="C95" t="e">
            <v>#N/A</v>
          </cell>
        </row>
        <row r="96">
          <cell r="A96">
            <v>0</v>
          </cell>
          <cell r="B96">
            <v>0</v>
          </cell>
          <cell r="C96" t="e">
            <v>#N/A</v>
          </cell>
        </row>
        <row r="97">
          <cell r="A97">
            <v>0</v>
          </cell>
          <cell r="B97">
            <v>0</v>
          </cell>
          <cell r="C97" t="e">
            <v>#N/A</v>
          </cell>
        </row>
        <row r="98">
          <cell r="A98">
            <v>0</v>
          </cell>
          <cell r="B98">
            <v>0</v>
          </cell>
          <cell r="C98" t="e">
            <v>#N/A</v>
          </cell>
        </row>
        <row r="99">
          <cell r="A99">
            <v>0</v>
          </cell>
          <cell r="B99">
            <v>0</v>
          </cell>
          <cell r="C99" t="e">
            <v>#N/A</v>
          </cell>
        </row>
        <row r="100">
          <cell r="A100">
            <v>0</v>
          </cell>
          <cell r="B100">
            <v>0</v>
          </cell>
          <cell r="C100" t="e">
            <v>#N/A</v>
          </cell>
        </row>
        <row r="101">
          <cell r="A101">
            <v>0</v>
          </cell>
          <cell r="B101">
            <v>0</v>
          </cell>
          <cell r="C101" t="e">
            <v>#N/A</v>
          </cell>
        </row>
        <row r="102">
          <cell r="A102">
            <v>0</v>
          </cell>
          <cell r="B102">
            <v>0</v>
          </cell>
          <cell r="C102" t="e">
            <v>#N/A</v>
          </cell>
        </row>
        <row r="103">
          <cell r="A103">
            <v>0</v>
          </cell>
          <cell r="B103">
            <v>0</v>
          </cell>
          <cell r="C103" t="e">
            <v>#N/A</v>
          </cell>
        </row>
        <row r="104">
          <cell r="A104">
            <v>0</v>
          </cell>
          <cell r="B104">
            <v>0</v>
          </cell>
          <cell r="C104" t="e">
            <v>#N/A</v>
          </cell>
        </row>
        <row r="105">
          <cell r="A105">
            <v>0</v>
          </cell>
          <cell r="B105">
            <v>0</v>
          </cell>
          <cell r="C105" t="e">
            <v>#N/A</v>
          </cell>
        </row>
        <row r="106">
          <cell r="A106">
            <v>0</v>
          </cell>
          <cell r="B106">
            <v>0</v>
          </cell>
          <cell r="C106" t="e">
            <v>#N/A</v>
          </cell>
        </row>
        <row r="107">
          <cell r="A107">
            <v>0</v>
          </cell>
          <cell r="B107">
            <v>0</v>
          </cell>
          <cell r="C107" t="e">
            <v>#N/A</v>
          </cell>
        </row>
        <row r="108">
          <cell r="A108">
            <v>0</v>
          </cell>
          <cell r="B108">
            <v>0</v>
          </cell>
          <cell r="C108" t="e">
            <v>#N/A</v>
          </cell>
        </row>
        <row r="109">
          <cell r="A109">
            <v>0</v>
          </cell>
          <cell r="B109">
            <v>0</v>
          </cell>
          <cell r="C109" t="e">
            <v>#N/A</v>
          </cell>
        </row>
        <row r="110">
          <cell r="A110">
            <v>0</v>
          </cell>
          <cell r="B110">
            <v>0</v>
          </cell>
          <cell r="C110" t="e">
            <v>#N/A</v>
          </cell>
        </row>
        <row r="111">
          <cell r="A111">
            <v>0</v>
          </cell>
          <cell r="B111">
            <v>0</v>
          </cell>
          <cell r="C111" t="e">
            <v>#N/A</v>
          </cell>
        </row>
        <row r="112">
          <cell r="A112">
            <v>0</v>
          </cell>
          <cell r="B112">
            <v>0</v>
          </cell>
          <cell r="C112" t="e">
            <v>#N/A</v>
          </cell>
        </row>
        <row r="113">
          <cell r="A113">
            <v>0</v>
          </cell>
          <cell r="B113">
            <v>0</v>
          </cell>
          <cell r="C113" t="e">
            <v>#N/A</v>
          </cell>
        </row>
        <row r="114">
          <cell r="A114">
            <v>0</v>
          </cell>
          <cell r="B114">
            <v>0</v>
          </cell>
          <cell r="C114" t="e">
            <v>#N/A</v>
          </cell>
        </row>
        <row r="115">
          <cell r="A115">
            <v>0</v>
          </cell>
          <cell r="B115">
            <v>0</v>
          </cell>
          <cell r="C115" t="e">
            <v>#N/A</v>
          </cell>
        </row>
        <row r="116">
          <cell r="A116">
            <v>0</v>
          </cell>
          <cell r="B116">
            <v>0</v>
          </cell>
          <cell r="C116" t="e">
            <v>#N/A</v>
          </cell>
        </row>
        <row r="117">
          <cell r="A117">
            <v>0</v>
          </cell>
          <cell r="B117">
            <v>0</v>
          </cell>
          <cell r="C117" t="e">
            <v>#N/A</v>
          </cell>
        </row>
        <row r="118">
          <cell r="A118">
            <v>0</v>
          </cell>
          <cell r="B118">
            <v>0</v>
          </cell>
          <cell r="C118" t="e">
            <v>#N/A</v>
          </cell>
        </row>
        <row r="119">
          <cell r="A119">
            <v>0</v>
          </cell>
          <cell r="B119">
            <v>0</v>
          </cell>
          <cell r="C119" t="e">
            <v>#N/A</v>
          </cell>
        </row>
        <row r="120">
          <cell r="A120">
            <v>0</v>
          </cell>
          <cell r="B120">
            <v>0</v>
          </cell>
          <cell r="C120" t="e">
            <v>#N/A</v>
          </cell>
        </row>
        <row r="121">
          <cell r="A121">
            <v>0</v>
          </cell>
          <cell r="B121">
            <v>0</v>
          </cell>
        </row>
        <row r="122">
          <cell r="A122">
            <v>0</v>
          </cell>
          <cell r="B122">
            <v>0</v>
          </cell>
          <cell r="C122" t="e">
            <v>#N/A</v>
          </cell>
        </row>
        <row r="123">
          <cell r="A123">
            <v>0</v>
          </cell>
          <cell r="B123">
            <v>0</v>
          </cell>
          <cell r="C123" t="e">
            <v>#N/A</v>
          </cell>
        </row>
        <row r="124">
          <cell r="A124">
            <v>0</v>
          </cell>
          <cell r="B124">
            <v>0</v>
          </cell>
          <cell r="C124" t="e">
            <v>#N/A</v>
          </cell>
        </row>
        <row r="125">
          <cell r="A125">
            <v>0</v>
          </cell>
          <cell r="B125">
            <v>0</v>
          </cell>
          <cell r="C125" t="e">
            <v>#N/A</v>
          </cell>
        </row>
        <row r="126">
          <cell r="A126">
            <v>0</v>
          </cell>
          <cell r="B126">
            <v>0</v>
          </cell>
          <cell r="C126" t="e">
            <v>#N/A</v>
          </cell>
        </row>
        <row r="127">
          <cell r="A127">
            <v>0</v>
          </cell>
          <cell r="B127">
            <v>0</v>
          </cell>
          <cell r="C127" t="e">
            <v>#N/A</v>
          </cell>
        </row>
        <row r="128">
          <cell r="A128">
            <v>0</v>
          </cell>
          <cell r="B128">
            <v>0</v>
          </cell>
          <cell r="C128" t="e">
            <v>#N/A</v>
          </cell>
        </row>
        <row r="129">
          <cell r="A129">
            <v>0</v>
          </cell>
          <cell r="B129">
            <v>0</v>
          </cell>
          <cell r="C12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and Inputs"/>
      <sheetName val="Historical Performance"/>
      <sheetName val="Business Valuation"/>
      <sheetName val="R&amp;D Project Matrices"/>
      <sheetName val="Cost to Complete"/>
      <sheetName val="Revenue Detail"/>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Trademark and Trade Name"/>
      <sheetName val="Workforce"/>
      <sheetName val="Fixed Asset Detail"/>
      <sheetName val="Contributory Assets Detail"/>
      <sheetName val="Summary of Tech Values"/>
      <sheetName val="Intangible Assumptions"/>
      <sheetName val="Summary of Values"/>
      <sheetName val="Apex PPA #1"/>
      <sheetName val="Apex PPA #2"/>
      <sheetName val="Apex PPA #3"/>
      <sheetName val="Shady Hills PPA"/>
      <sheetName val="West Georgia PPA"/>
      <sheetName val="Emission Allowances"/>
      <sheetName val="Merchant Dispatch Apex PPA"/>
      <sheetName val="Merchant Dispatch Shady Hills"/>
      <sheetName val="Merchant Dispatch W Georgia"/>
      <sheetName val="PV Calculation"/>
      <sheetName val="WACC and WARA"/>
      <sheetName val="Print Macros"/>
      <sheetName val="Module3"/>
      <sheetName val="Comp1"/>
      <sheetName val="August"/>
      <sheetName val="Journal Entry"/>
    </sheetNames>
    <sheetDataSet>
      <sheetData sheetId="0" refreshError="1">
        <row r="6">
          <cell r="C6" t="str">
            <v>Source:  LS Power management.  Some totals may not add due to rounding.  See Statement of Limiting Conditions.</v>
          </cell>
        </row>
        <row r="41">
          <cell r="C41" t="str">
            <v>May 01, 2007</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71">
          <cell r="C171">
            <v>0</v>
          </cell>
        </row>
        <row r="172">
          <cell r="C172">
            <v>0</v>
          </cell>
        </row>
        <row r="173">
          <cell r="C173">
            <v>0</v>
          </cell>
        </row>
        <row r="174">
          <cell r="C174">
            <v>0</v>
          </cell>
        </row>
        <row r="175">
          <cell r="C175">
            <v>0.2</v>
          </cell>
        </row>
        <row r="176">
          <cell r="C176">
            <v>0.09</v>
          </cell>
        </row>
        <row r="177">
          <cell r="C177">
            <v>0.09</v>
          </cell>
        </row>
        <row r="178">
          <cell r="C178">
            <v>0.09</v>
          </cell>
        </row>
        <row r="179">
          <cell r="C179">
            <v>0.09</v>
          </cell>
        </row>
        <row r="180">
          <cell r="C180">
            <v>0.1</v>
          </cell>
        </row>
        <row r="184">
          <cell r="C184">
            <v>4.4999999999999998E-2</v>
          </cell>
        </row>
        <row r="185">
          <cell r="C185">
            <v>8.1000000000000003E-2</v>
          </cell>
        </row>
        <row r="187">
          <cell r="C187">
            <v>4.4999999999999998E-2</v>
          </cell>
        </row>
        <row r="194">
          <cell r="C194">
            <v>0</v>
          </cell>
        </row>
        <row r="195">
          <cell r="A195" t="str">
            <v>MSCG Capacity Contract</v>
          </cell>
          <cell r="C195" t="e">
            <v>#REF!</v>
          </cell>
        </row>
        <row r="196">
          <cell r="A196" t="str">
            <v>Constellation Capacity Contract</v>
          </cell>
        </row>
        <row r="197">
          <cell r="A197" t="str">
            <v>Dominion Capacity Contract</v>
          </cell>
        </row>
        <row r="198">
          <cell r="A198" t="str">
            <v>Iroquois Gas Transportation Contract</v>
          </cell>
        </row>
        <row r="199">
          <cell r="A199" t="str">
            <v>WACC</v>
          </cell>
        </row>
        <row r="204">
          <cell r="C204">
            <v>85287.428310000032</v>
          </cell>
        </row>
      </sheetData>
      <sheetData sheetId="1" refreshError="1"/>
      <sheetData sheetId="2" refreshError="1"/>
      <sheetData sheetId="3" refreshError="1"/>
      <sheetData sheetId="4" refreshError="1"/>
      <sheetData sheetId="5" refreshError="1"/>
      <sheetData sheetId="6" refreshError="1">
        <row r="31">
          <cell r="D31" t="e">
            <v>#REF!</v>
          </cell>
        </row>
        <row r="96">
          <cell r="D96" t="e">
            <v>#REF!</v>
          </cell>
        </row>
        <row r="163">
          <cell r="D163" t="e">
            <v>#REF!</v>
          </cell>
        </row>
      </sheetData>
      <sheetData sheetId="7" refreshError="1">
        <row r="31">
          <cell r="D31" t="e">
            <v>#REF!</v>
          </cell>
        </row>
        <row r="96">
          <cell r="D96" t="e">
            <v>#REF!</v>
          </cell>
        </row>
        <row r="163">
          <cell r="D163" t="e">
            <v>#REF!</v>
          </cell>
        </row>
      </sheetData>
      <sheetData sheetId="8" refreshError="1">
        <row r="31">
          <cell r="D31" t="e">
            <v>#REF!</v>
          </cell>
        </row>
        <row r="96">
          <cell r="D96" t="e">
            <v>#REF!</v>
          </cell>
        </row>
        <row r="163">
          <cell r="D163" t="e">
            <v>#REF!</v>
          </cell>
        </row>
      </sheetData>
      <sheetData sheetId="9" refreshError="1">
        <row r="31">
          <cell r="D31" t="e">
            <v>#REF!</v>
          </cell>
        </row>
        <row r="96">
          <cell r="D96" t="e">
            <v>#REF!</v>
          </cell>
        </row>
        <row r="163">
          <cell r="D163" t="e">
            <v>#REF!</v>
          </cell>
        </row>
      </sheetData>
      <sheetData sheetId="10" refreshError="1">
        <row r="31">
          <cell r="D31" t="e">
            <v>#REF!</v>
          </cell>
        </row>
        <row r="96">
          <cell r="D96" t="e">
            <v>#REF!</v>
          </cell>
        </row>
        <row r="163">
          <cell r="D163" t="e">
            <v>#REF!</v>
          </cell>
        </row>
      </sheetData>
      <sheetData sheetId="11" refreshError="1">
        <row r="31">
          <cell r="D31" t="e">
            <v>#REF!</v>
          </cell>
        </row>
        <row r="96">
          <cell r="D96" t="e">
            <v>#REF!</v>
          </cell>
        </row>
        <row r="163">
          <cell r="D163" t="e">
            <v>#REF!</v>
          </cell>
        </row>
      </sheetData>
      <sheetData sheetId="12" refreshError="1">
        <row r="31">
          <cell r="D31" t="e">
            <v>#REF!</v>
          </cell>
        </row>
        <row r="96">
          <cell r="D96" t="e">
            <v>#REF!</v>
          </cell>
        </row>
        <row r="163">
          <cell r="D163" t="e">
            <v>#REF!</v>
          </cell>
        </row>
      </sheetData>
      <sheetData sheetId="13" refreshError="1">
        <row r="31">
          <cell r="D31" t="e">
            <v>#REF!</v>
          </cell>
        </row>
        <row r="96">
          <cell r="D96" t="e">
            <v>#REF!</v>
          </cell>
        </row>
        <row r="163">
          <cell r="D163" t="e">
            <v>#REF!</v>
          </cell>
        </row>
      </sheetData>
      <sheetData sheetId="14" refreshError="1">
        <row r="31">
          <cell r="D31" t="e">
            <v>#REF!</v>
          </cell>
        </row>
        <row r="96">
          <cell r="D96" t="e">
            <v>#REF!</v>
          </cell>
        </row>
        <row r="163">
          <cell r="D163" t="e">
            <v>#REF!</v>
          </cell>
        </row>
      </sheetData>
      <sheetData sheetId="15" refreshError="1">
        <row r="31">
          <cell r="D31" t="e">
            <v>#REF!</v>
          </cell>
        </row>
        <row r="96">
          <cell r="D96" t="e">
            <v>#REF!</v>
          </cell>
        </row>
        <row r="163">
          <cell r="D163" t="e">
            <v>#REF!</v>
          </cell>
        </row>
      </sheetData>
      <sheetData sheetId="16" refreshError="1">
        <row r="31">
          <cell r="D31" t="e">
            <v>#REF!</v>
          </cell>
        </row>
        <row r="96">
          <cell r="D96" t="e">
            <v>#REF!</v>
          </cell>
        </row>
        <row r="163">
          <cell r="D163" t="e">
            <v>#REF!</v>
          </cell>
        </row>
      </sheetData>
      <sheetData sheetId="17" refreshError="1">
        <row r="31">
          <cell r="D31" t="e">
            <v>#REF!</v>
          </cell>
        </row>
        <row r="96">
          <cell r="D96" t="e">
            <v>#REF!</v>
          </cell>
        </row>
        <row r="163">
          <cell r="D163" t="e">
            <v>#REF!</v>
          </cell>
        </row>
      </sheetData>
      <sheetData sheetId="18" refreshError="1">
        <row r="31">
          <cell r="D31" t="e">
            <v>#REF!</v>
          </cell>
        </row>
        <row r="96">
          <cell r="D96" t="e">
            <v>#REF!</v>
          </cell>
        </row>
        <row r="163">
          <cell r="D163" t="e">
            <v>#REF!</v>
          </cell>
        </row>
      </sheetData>
      <sheetData sheetId="19" refreshError="1">
        <row r="31">
          <cell r="D31" t="e">
            <v>#REF!</v>
          </cell>
        </row>
        <row r="96">
          <cell r="D96" t="e">
            <v>#REF!</v>
          </cell>
        </row>
        <row r="163">
          <cell r="D163" t="e">
            <v>#REF!</v>
          </cell>
        </row>
      </sheetData>
      <sheetData sheetId="20" refreshError="1">
        <row r="31">
          <cell r="D31" t="e">
            <v>#REF!</v>
          </cell>
        </row>
        <row r="96">
          <cell r="D96" t="e">
            <v>#REF!</v>
          </cell>
        </row>
        <row r="163">
          <cell r="D163" t="e">
            <v>#REF!</v>
          </cell>
        </row>
      </sheetData>
      <sheetData sheetId="21" refreshError="1">
        <row r="31">
          <cell r="D31" t="e">
            <v>#REF!</v>
          </cell>
        </row>
        <row r="96">
          <cell r="D96" t="e">
            <v>#REF!</v>
          </cell>
        </row>
        <row r="163">
          <cell r="D163" t="e">
            <v>#REF!</v>
          </cell>
        </row>
      </sheetData>
      <sheetData sheetId="22" refreshError="1">
        <row r="31">
          <cell r="D31" t="e">
            <v>#REF!</v>
          </cell>
        </row>
        <row r="96">
          <cell r="D96" t="e">
            <v>#REF!</v>
          </cell>
        </row>
        <row r="163">
          <cell r="D163" t="e">
            <v>#REF!</v>
          </cell>
        </row>
      </sheetData>
      <sheetData sheetId="23" refreshError="1">
        <row r="31">
          <cell r="D31" t="e">
            <v>#REF!</v>
          </cell>
        </row>
        <row r="96">
          <cell r="D96" t="e">
            <v>#REF!</v>
          </cell>
        </row>
        <row r="163">
          <cell r="D163" t="e">
            <v>#REF!</v>
          </cell>
        </row>
      </sheetData>
      <sheetData sheetId="24" refreshError="1">
        <row r="31">
          <cell r="D31" t="e">
            <v>#REF!</v>
          </cell>
        </row>
        <row r="96">
          <cell r="D96" t="e">
            <v>#REF!</v>
          </cell>
        </row>
        <row r="163">
          <cell r="D163" t="e">
            <v>#REF!</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l minority (2)"/>
      <sheetName val="cell minority"/>
      <sheetName val="AKZO_Overview"/>
      <sheetName val="minority"/>
      <sheetName val="CLL"/>
      <sheetName val="setup"/>
      <sheetName val="shire"/>
      <sheetName val="__FDSCACHE__"/>
      <sheetName val="MEDI Shareholders"/>
      <sheetName val="MEDI"/>
      <sheetName val="Share X-Ratio"/>
      <sheetName val="medi mgmt"/>
      <sheetName val="product contribution"/>
      <sheetName val="Contribution"/>
      <sheetName val="Share X-Ratio (cll)"/>
      <sheetName val="CLL Shareholders"/>
      <sheetName val="product"/>
      <sheetName val="product contribution (cll)"/>
      <sheetName val="celltech mgmt"/>
      <sheetName val="Contribution (cll)"/>
      <sheetName val="azko pharma"/>
      <sheetName val="akzo shareholders"/>
      <sheetName val="product (cll)"/>
      <sheetName val="akzo mgmt"/>
      <sheetName val="akzo product"/>
      <sheetName val="Sheet1"/>
      <sheetName val="Share X-Ratio (mdco)"/>
      <sheetName val="MDCo Shareholders"/>
      <sheetName val="akzo mgmt (2)"/>
      <sheetName val="Trial Balance - Review Log"/>
      <sheetName val="Term-Delivery"/>
      <sheetName val="Essbase"/>
    </sheetNames>
    <sheetDataSet>
      <sheetData sheetId="0" refreshError="1"/>
      <sheetData sheetId="1" refreshError="1"/>
      <sheetData sheetId="2" refreshError="1"/>
      <sheetData sheetId="3" refreshError="1"/>
      <sheetData sheetId="4" refreshError="1"/>
      <sheetData sheetId="5" refreshError="1">
        <row r="7">
          <cell r="D7" t="str">
            <v>MEDI</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A Monte Carlo"/>
      <sheetName val="P&amp;A Commodity price inputs"/>
      <sheetName val="#"/>
      <sheetName val="NOTES"/>
      <sheetName val="Documented changes"/>
      <sheetName val="ISSUES"/>
      <sheetName val="##"/>
      <sheetName val="Performance"/>
      <sheetName val="Operating Data"/>
      <sheetName val="Fuel (Pg.1)"/>
      <sheetName val="Fuel (Pg.2)"/>
      <sheetName val="Power Pricing"/>
      <sheetName val="Capital Cost"/>
      <sheetName val="Construction Drawdown"/>
      <sheetName val="Addl CAPEX"/>
      <sheetName val="Finance &amp; Taxes"/>
      <sheetName val="###"/>
      <sheetName val="OPEX incl emissions"/>
      <sheetName val="O&amp;M Costs"/>
      <sheetName val="Taxes"/>
      <sheetName val="Production"/>
      <sheetName val="Long Term Debt"/>
      <sheetName val="Depreciation"/>
      <sheetName val="Excess Sales"/>
      <sheetName val="####"/>
      <sheetName val="Cash FLow"/>
      <sheetName val="Balance Sheet"/>
      <sheetName val="Income Statement"/>
      <sheetName val="P&amp;A Supplemental Financial Smts"/>
      <sheetName val="financial highlights"/>
      <sheetName val="SUMMARY"/>
      <sheetName val="Spark Spread"/>
      <sheetName val="Sensitivity"/>
      <sheetName val="Graphs"/>
      <sheetName val="setup"/>
      <sheetName val="Trial Balance - Review Log"/>
    </sheetNames>
    <sheetDataSet>
      <sheetData sheetId="0" refreshError="1"/>
      <sheetData sheetId="1" refreshError="1"/>
      <sheetData sheetId="2" refreshError="1"/>
      <sheetData sheetId="3" refreshError="1">
        <row r="6">
          <cell r="C6" t="str">
            <v>Stone &amp;Webster Consultants Pro Forma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ocumentation"/>
      <sheetName val="Lists"/>
      <sheetName val="Finance"/>
      <sheetName val="Consolidation"/>
      <sheetName val="Elim"/>
      <sheetName val="AmortDebt"/>
      <sheetName val="Module1"/>
      <sheetName val="Module2"/>
      <sheetName val="Configuration"/>
      <sheetName val="Maj Maint Schd"/>
      <sheetName val="Pipeline"/>
      <sheetName val="Alberta"/>
      <sheetName val="Assumptions"/>
      <sheetName val="OperP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Tab"/>
      <sheetName val="Job Costing"/>
      <sheetName val="Estimate Summary"/>
      <sheetName val="Fleet Rates"/>
      <sheetName val="Bid Units"/>
      <sheetName val="Itemized Equipment List"/>
      <sheetName val="T-Line SOV REV3"/>
      <sheetName val="SOV NVE TOWERS"/>
      <sheetName val="HAE STRUCTURE LIST 4-23-18"/>
      <sheetName val="T-Line SOV REV 1"/>
      <sheetName val="T-Line Takeoff"/>
      <sheetName val="Exhibit B"/>
      <sheetName val="Equip-Crew"/>
      <sheetName val="W.Comp Rates"/>
      <sheetName val="Suta 2017 Rates"/>
      <sheetName val="Bond Cost Calc"/>
      <sheetName val="Mirror of W.Comp Rates"/>
      <sheetName val="Data"/>
      <sheetName val="Call Sheet"/>
      <sheetName val="Codes"/>
      <sheetName val="WCTABLE"/>
      <sheetName val="Risk Assessment Example"/>
      <sheetName val="Risk Assessment"/>
      <sheetName val="Premium Time Tab"/>
      <sheetName val="KeyMetrics"/>
      <sheetName val="Schedule Data"/>
      <sheetName val="Acerno_Cache_XXXXX"/>
      <sheetName val="Tables"/>
    </sheetNames>
    <sheetDataSet>
      <sheetData sheetId="0">
        <row r="73">
          <cell r="B73">
            <v>654</v>
          </cell>
        </row>
      </sheetData>
      <sheetData sheetId="1"/>
      <sheetData sheetId="2"/>
      <sheetData sheetId="3">
        <row r="7">
          <cell r="F7" t="str">
            <v>PICKUPS &amp; CREW TRUCKS</v>
          </cell>
        </row>
      </sheetData>
      <sheetData sheetId="4">
        <row r="32">
          <cell r="P32">
            <v>1000000</v>
          </cell>
        </row>
      </sheetData>
      <sheetData sheetId="5"/>
      <sheetData sheetId="6"/>
      <sheetData sheetId="7"/>
      <sheetData sheetId="8"/>
      <sheetData sheetId="9">
        <row r="16">
          <cell r="H16">
            <v>3728396.3198355613</v>
          </cell>
        </row>
      </sheetData>
      <sheetData sheetId="10">
        <row r="304">
          <cell r="E304">
            <v>274</v>
          </cell>
          <cell r="AG304">
            <v>310051.91400000011</v>
          </cell>
        </row>
      </sheetData>
      <sheetData sheetId="11"/>
      <sheetData sheetId="12"/>
      <sheetData sheetId="13"/>
      <sheetData sheetId="14">
        <row r="6">
          <cell r="P6" t="str">
            <v>LEM</v>
          </cell>
        </row>
      </sheetData>
      <sheetData sheetId="15">
        <row r="109">
          <cell r="H109">
            <v>1</v>
          </cell>
        </row>
      </sheetData>
      <sheetData sheetId="16"/>
      <sheetData sheetId="17"/>
      <sheetData sheetId="18"/>
      <sheetData sheetId="19"/>
      <sheetData sheetId="20">
        <row r="8">
          <cell r="O8">
            <v>654</v>
          </cell>
        </row>
      </sheetData>
      <sheetData sheetId="21"/>
      <sheetData sheetId="22"/>
      <sheetData sheetId="23">
        <row r="8">
          <cell r="H8">
            <v>32</v>
          </cell>
        </row>
      </sheetData>
      <sheetData sheetId="24"/>
      <sheetData sheetId="25"/>
      <sheetData sheetId="26"/>
      <sheetData sheetId="27">
        <row r="3">
          <cell r="C3" t="str">
            <v>Abbrev.</v>
          </cell>
        </row>
      </sheetData>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Assum"/>
      <sheetName val="Sens"/>
      <sheetName val="M - Con"/>
      <sheetName val="Q - CF"/>
      <sheetName val="Funding"/>
      <sheetName val="Swap"/>
      <sheetName val="Exhibit A"/>
      <sheetName val="Exhibit D-1"/>
      <sheetName val="Exhibit D-2"/>
      <sheetName val="Schedule 1.1 C"/>
      <sheetName val="Schedule 2.1 A"/>
    </sheetNames>
    <sheetDataSet>
      <sheetData sheetId="0"/>
      <sheetData sheetId="1">
        <row r="26">
          <cell r="G26">
            <v>1.1217210983871406</v>
          </cell>
        </row>
        <row r="27">
          <cell r="G27">
            <v>1.0160506506716607</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ummary"/>
      <sheetName val="4-3-06 Capacity Sens 83%"/>
      <sheetName val="4-3-06 Capacity Sens 80%"/>
      <sheetName val="Case A"/>
      <sheetName val="Case B"/>
      <sheetName val="Case C"/>
      <sheetName val="Case D"/>
      <sheetName val="Case E"/>
      <sheetName val="Inputs"/>
      <sheetName val="Capital Structure"/>
      <sheetName val="Summary"/>
      <sheetName val="Model"/>
      <sheetName val="Zaid ROI Calc"/>
      <sheetName val="Income Statement"/>
      <sheetName val="Capacity Payments"/>
      <sheetName val="Capacity Toll"/>
      <sheetName val="Energy Toll"/>
      <sheetName val="LM6000 Install Case"/>
      <sheetName val="SourcesUses"/>
      <sheetName val="Swap"/>
      <sheetName val="Feb 28"/>
      <sheetName val="Fwd Curve"/>
      <sheetName val="G &amp; A Rollup (Corp)"/>
      <sheetName val="1-9-06 $7.07 and $5"/>
      <sheetName val="Capacity Translation"/>
      <sheetName val="Total O&amp;M_CapEx"/>
      <sheetName val="Uplift"/>
      <sheetName val="CapEx"/>
      <sheetName val="Depreciation"/>
      <sheetName val="LM6000Depreciation"/>
      <sheetName val="Iroquois Gas Contract"/>
      <sheetName val="Spread Option Analysis"/>
      <sheetName val="Allowance Value"/>
      <sheetName val="Transition Budget"/>
      <sheetName val="Plant Admin Personnel"/>
      <sheetName val="S&amp;P Total"/>
      <sheetName val="S&amp;P Astoria 3"/>
      <sheetName val="S&amp;P Astoria 4"/>
      <sheetName val="S&amp;P Astoria 5"/>
      <sheetName val="CRA Total"/>
      <sheetName val="Covenants"/>
      <sheetName val="AstoriaTotal"/>
      <sheetName val="Astoria2"/>
      <sheetName val="Astoria3"/>
      <sheetName val="Astoria4"/>
      <sheetName val="Astoria5"/>
      <sheetName val="AstoriaNew"/>
      <sheetName val="Gowanus"/>
      <sheetName val="Narrows"/>
      <sheetName val="Astoria O&amp;M_CapEx"/>
      <sheetName val="Gowanus O&amp;M_CapEx"/>
      <sheetName val="Narrows O&amp;M_CapEx"/>
      <sheetName val="InCityCapacity"/>
      <sheetName val="MonthlyCapacity"/>
      <sheetName val="CapEx Summary"/>
      <sheetName val="Inc St Summary"/>
      <sheetName val="NOTES"/>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Assumption"/>
      <sheetName val="Downside Info Memo"/>
      <sheetName val="BC Info Memo"/>
      <sheetName val="PPA Returns"/>
      <sheetName val="Hedge Returns"/>
      <sheetName val="Power Market"/>
      <sheetName val="Cash Flow"/>
      <sheetName val="Financing"/>
      <sheetName val="O&amp;M"/>
      <sheetName val="SO2"/>
      <sheetName val="NOx"/>
    </sheetNames>
    <sheetDataSet>
      <sheetData sheetId="0" refreshError="1">
        <row r="8">
          <cell r="F8">
            <v>658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dsRampExample"/>
      <sheetName val="HindsMinutes"/>
      <sheetName val="Covert"/>
      <sheetName val="Kendall"/>
      <sheetName val="Covert_1"/>
      <sheetName val="Covert_2"/>
      <sheetName val="Covert_3"/>
      <sheetName val="Time Lookup"/>
      <sheetName val="Hinds"/>
      <sheetName val="HindsRamp"/>
      <sheetName val="Hot Spring"/>
      <sheetName val="Murray"/>
      <sheetName val="KGen 4hr"/>
      <sheetName val="KGen Double Peak"/>
      <sheetName val="Covert Lookups"/>
      <sheetName val="Limits &amp; Runt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Misc"/>
      <sheetName val="2002 Accrual Variance"/>
      <sheetName val="2002 Variance"/>
      <sheetName val="2003 Variance"/>
      <sheetName val="Post-Submission Tweaks"/>
      <sheetName val="9&amp;3"/>
      <sheetName val="9&amp;3 (Gross)"/>
      <sheetName val="4 Year"/>
      <sheetName val="4 Year (Gross)"/>
      <sheetName val="4 Years by buckets"/>
      <sheetName val="4 Years by buckets (Gross)"/>
      <sheetName val="4 Yrs by bkts (Hou)"/>
      <sheetName val="4 Yrs by bkts (Hou) (Gross)"/>
      <sheetName val="4 Yrs by bkts (SLC)"/>
      <sheetName val="4 Yrs by bkts (SLC) (Gross)"/>
      <sheetName val="4 Yrs by bkts (Calg)"/>
      <sheetName val="4 Yrs by bkts (Calg) (Gross)"/>
      <sheetName val="Bgt By Group"/>
      <sheetName val="4Q02"/>
      <sheetName val="DETM summary"/>
      <sheetName val="Summary"/>
      <sheetName val="Houston"/>
      <sheetName val="SLC"/>
      <sheetName val="Calgary"/>
      <sheetName val="DETM only"/>
      <sheetName val="DENA (ex-DETM)"/>
      <sheetName val="Allocated G&amp;A$"/>
      <sheetName val="STI"/>
      <sheetName val="SLC Assumptions"/>
      <sheetName val="Houston_Assumptions"/>
      <sheetName val="Calgary Assumptions"/>
      <sheetName val="#REF"/>
      <sheetName val="DT-Adj"/>
      <sheetName val="Wire-Payment  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vision"/>
      <sheetName val="newspaper"/>
      <sheetName val="qtrwrksht"/>
      <sheetName val="Income Annual"/>
      <sheetName val="QTRLY"/>
      <sheetName val="QTRLY Proforma"/>
      <sheetName val="Sheet1"/>
      <sheetName val="Cash Flow"/>
      <sheetName val="Debt"/>
      <sheetName val="VALUE DCF"/>
      <sheetName val="valuemult"/>
      <sheetName val="hiddenassets"/>
      <sheetName val="qtrproform"/>
      <sheetName val="Shares"/>
      <sheetName val="Deal Structure"/>
      <sheetName val="monthly"/>
      <sheetName val="summarystat"/>
      <sheetName val="viewindex"/>
      <sheetName val="ratings"/>
      <sheetName val="netbalance"/>
      <sheetName val="Questions"/>
      <sheetName val="Inputs"/>
      <sheetName val="MM"/>
      <sheetName val="DT-Adj"/>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odel"/>
      <sheetName val="ipo"/>
      <sheetName val="towing"/>
      <sheetName val="Sheet1"/>
      <sheetName val="matrix"/>
      <sheetName val="financial"/>
      <sheetName val="Assumptions and Inputs"/>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Summary of Values"/>
      <sheetName val="Scenarios"/>
      <sheetName val="Contents"/>
      <sheetName val="Modelfront"/>
      <sheetName val="Summary"/>
      <sheetName val="Annual Costs"/>
      <sheetName val="Wh Rev Monthly"/>
      <sheetName val="Wh Costs Monthly"/>
      <sheetName val="Modelback"/>
      <sheetName val="Mkts"/>
      <sheetName val="Sources and Uses"/>
      <sheetName val="Spread Fins vWell"/>
      <sheetName val="CIM Model "/>
      <sheetName val="Spread Fins vCIM"/>
      <sheetName val="AVP vCIM"/>
      <sheetName val="EBITDA Analysis"/>
      <sheetName val="Covenants"/>
      <sheetName val="Spread Fins"/>
      <sheetName val="Spread Fins vComparison"/>
      <sheetName val="Credit Statistics"/>
      <sheetName val="NOL and Tax Calc"/>
      <sheetName val="Control"/>
      <sheetName val="Estimates"/>
      <sheetName val="Operating Contribution"/>
      <sheetName val="Ex-rate"/>
      <sheetName val="P&amp;L"/>
      <sheetName val="Inputs"/>
      <sheetName val="Multiples"/>
      <sheetName val="Balance Sheet"/>
      <sheetName val="Dilution"/>
      <sheetName val="Synergies"/>
      <sheetName val="Constant Margins - DCF"/>
      <sheetName val="Constant Margins"/>
      <sheetName val="DCF"/>
      <sheetName val="Consolidated"/>
      <sheetName val="Core Business"/>
      <sheetName val="Eaton"/>
      <sheetName val="Macros"/>
      <sheetName val="Sensitivities"/>
    </sheetNames>
    <sheetDataSet>
      <sheetData sheetId="0" refreshError="1"/>
      <sheetData sheetId="1" refreshError="1">
        <row r="157">
          <cell r="P157">
            <v>95</v>
          </cell>
        </row>
        <row r="168">
          <cell r="P168">
            <v>75.2</v>
          </cell>
          <cell r="R168">
            <v>90.269410732900113</v>
          </cell>
        </row>
        <row r="174">
          <cell r="R174">
            <v>54.526312849047514</v>
          </cell>
        </row>
        <row r="176">
          <cell r="R176">
            <v>22.56187590021624</v>
          </cell>
        </row>
        <row r="177">
          <cell r="P177">
            <v>24.358195971304987</v>
          </cell>
          <cell r="R177">
            <v>31.964436948831274</v>
          </cell>
        </row>
        <row r="181">
          <cell r="P181">
            <v>32.105750920878343</v>
          </cell>
          <cell r="R181">
            <v>34.318097883852602</v>
          </cell>
        </row>
        <row r="188">
          <cell r="P188">
            <v>5</v>
          </cell>
        </row>
        <row r="206">
          <cell r="P206">
            <v>91.527082778313684</v>
          </cell>
        </row>
        <row r="207">
          <cell r="P207">
            <v>75</v>
          </cell>
        </row>
        <row r="208">
          <cell r="P208">
            <v>0</v>
          </cell>
        </row>
        <row r="209">
          <cell r="P209">
            <v>200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sheetData sheetId="53"/>
      <sheetData sheetId="54"/>
      <sheetData sheetId="55"/>
      <sheetData sheetId="56"/>
      <sheetData sheetId="57"/>
      <sheetData sheetId="58" refreshError="1"/>
      <sheetData sheetId="59" refreshError="1"/>
      <sheetData sheetId="60"/>
      <sheetData sheetId="61" refreshError="1"/>
      <sheetData sheetId="62" refreshError="1"/>
      <sheetData sheetId="63" refreshError="1"/>
      <sheetData sheetId="64">
        <row r="5">
          <cell r="C5" t="str">
            <v>December 10, 1998</v>
          </cell>
        </row>
      </sheetData>
      <sheetData sheetId="65"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vision"/>
      <sheetName val="BROADQTR"/>
      <sheetName val="Income State"/>
      <sheetName val="QTRLY"/>
      <sheetName val="Cash Flow"/>
      <sheetName val="Debt"/>
      <sheetName val="Shares"/>
      <sheetName val="Valuation DCF"/>
      <sheetName val="Bal Sheet"/>
      <sheetName val="summarystat"/>
      <sheetName val="Deal Structure"/>
      <sheetName val="Accrued Preferred Div"/>
      <sheetName val="Value Multiple"/>
      <sheetName val="revbreak"/>
      <sheetName val="modelchange"/>
      <sheetName val="Questions"/>
      <sheetName val="VALUE DCF"/>
      <sheetName val="Trial Balance - Review Log"/>
      <sheetName val="DT-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TT, Q - Proj"/>
      <sheetName val="Sheet1"/>
      <sheetName val="A - TNT"/>
      <sheetName val="CTT, A - Fin Stat"/>
      <sheetName val="ONL, Q - Ops"/>
      <sheetName val="S&amp;U"/>
      <sheetName val="A - TNT Debt"/>
      <sheetName val="CTT, SA - Debt"/>
      <sheetName val="CTT, A - Debt"/>
      <sheetName val="CTT, Q - Book Dep"/>
      <sheetName val="CTT, Q - Tax Dep"/>
    </sheetNames>
    <sheetDataSet>
      <sheetData sheetId="0"/>
      <sheetData sheetId="1">
        <row r="12">
          <cell r="B12" t="str">
            <v>Calendar Year</v>
          </cell>
        </row>
        <row r="22">
          <cell r="G22">
            <v>0</v>
          </cell>
        </row>
        <row r="31">
          <cell r="G31">
            <v>0</v>
          </cell>
        </row>
      </sheetData>
      <sheetData sheetId="2"/>
      <sheetData sheetId="3">
        <row r="6">
          <cell r="B6" t="str">
            <v>Year</v>
          </cell>
        </row>
      </sheetData>
      <sheetData sheetId="4">
        <row r="7">
          <cell r="B7" t="str">
            <v>Year</v>
          </cell>
        </row>
      </sheetData>
      <sheetData sheetId="5">
        <row r="9">
          <cell r="B9" t="str">
            <v>Year</v>
          </cell>
        </row>
      </sheetData>
      <sheetData sheetId="6"/>
      <sheetData sheetId="7"/>
      <sheetData sheetId="8"/>
      <sheetData sheetId="9"/>
      <sheetData sheetId="10"/>
      <sheetData sheetId="1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Names"/>
      <sheetName val="Cost Code Table table"/>
      <sheetName val="Project Folder Outline"/>
      <sheetName val="Custom_Cost_Code_Import-rev"/>
      <sheetName val="existing GSW codes in JDE"/>
      <sheetName val="Validations"/>
      <sheetName val="Cost Codes"/>
      <sheetName val="Sheet1"/>
      <sheetName val="Sheet2"/>
      <sheetName val="Prefix issue"/>
      <sheetName val="Sheet3"/>
    </sheetNames>
    <sheetDataSet>
      <sheetData sheetId="0"/>
      <sheetData sheetId="1"/>
      <sheetData sheetId="2"/>
      <sheetData sheetId="3"/>
      <sheetData sheetId="4"/>
      <sheetData sheetId="5">
        <row r="22">
          <cell r="C22" t="str">
            <v>Alter. Energy</v>
          </cell>
        </row>
        <row r="23">
          <cell r="C23" t="str">
            <v>Distribution</v>
          </cell>
        </row>
        <row r="24">
          <cell r="C24" t="str">
            <v>Substation</v>
          </cell>
        </row>
        <row r="25">
          <cell r="C25" t="str">
            <v>Transmission</v>
          </cell>
        </row>
        <row r="26">
          <cell r="C26" t="str">
            <v>Wire Reconductoring &amp; Line Maintenance</v>
          </cell>
        </row>
      </sheetData>
      <sheetData sheetId="6"/>
      <sheetData sheetId="7"/>
      <sheetData sheetId="8"/>
      <sheetData sheetId="9"/>
      <sheetData sheetId="10"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 TOTALS (2)"/>
      <sheetName val="COACHWORKS"/>
      <sheetName val="SB TOTALS"/>
      <sheetName val="CAN BB"/>
      <sheetName val="CAN MB"/>
      <sheetName val="NG BB"/>
      <sheetName val="FTV BB"/>
      <sheetName val="PROD DATA"/>
      <sheetName val="ACT"/>
      <sheetName val="PROM"/>
      <sheetName val="Value Multiple"/>
      <sheetName val="Assumptions and Inputs"/>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Summary of Values"/>
      <sheetName val="Assumptions"/>
      <sheetName val="Trial Balance - Review Log"/>
      <sheetName val="Term-Delivery"/>
      <sheetName val="Summary"/>
    </sheetNames>
    <sheetDataSet>
      <sheetData sheetId="0" refreshError="1"/>
      <sheetData sheetId="1" refreshError="1"/>
      <sheetData sheetId="2" refreshError="1"/>
      <sheetData sheetId="3"/>
      <sheetData sheetId="4"/>
      <sheetData sheetId="5"/>
      <sheetData sheetId="6"/>
      <sheetData sheetId="7"/>
      <sheetData sheetId="8">
        <row r="54">
          <cell r="C54">
            <v>1</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row>
        <row r="55">
          <cell r="C55">
            <v>1</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row>
        <row r="56">
          <cell r="C56">
            <v>1</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C57">
            <v>1</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C58">
            <v>1</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row>
        <row r="59">
          <cell r="C59">
            <v>1</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row>
        <row r="60">
          <cell r="C60">
            <v>1</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row>
        <row r="61">
          <cell r="C61">
            <v>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row>
        <row r="62">
          <cell r="C62">
            <v>1</v>
          </cell>
          <cell r="D62">
            <v>361466</v>
          </cell>
          <cell r="E62">
            <v>200171</v>
          </cell>
          <cell r="F62">
            <v>436905</v>
          </cell>
          <cell r="G62">
            <v>929276</v>
          </cell>
          <cell r="H62">
            <v>469731</v>
          </cell>
          <cell r="I62">
            <v>0</v>
          </cell>
          <cell r="J62">
            <v>518315</v>
          </cell>
          <cell r="K62">
            <v>416097</v>
          </cell>
          <cell r="L62">
            <v>268879</v>
          </cell>
          <cell r="M62">
            <v>148601</v>
          </cell>
          <cell r="N62">
            <v>48945</v>
          </cell>
          <cell r="O62">
            <v>0</v>
          </cell>
          <cell r="P62">
            <v>292015</v>
          </cell>
          <cell r="Q62">
            <v>254234</v>
          </cell>
          <cell r="R62">
            <v>250704</v>
          </cell>
          <cell r="S62">
            <v>316579</v>
          </cell>
          <cell r="T62">
            <v>659862</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row>
        <row r="63">
          <cell r="C63">
            <v>1</v>
          </cell>
          <cell r="D63">
            <v>485579</v>
          </cell>
          <cell r="E63">
            <v>573719</v>
          </cell>
          <cell r="F63">
            <v>678254</v>
          </cell>
          <cell r="G63">
            <v>1242341</v>
          </cell>
          <cell r="H63">
            <v>779960</v>
          </cell>
          <cell r="I63">
            <v>1302704</v>
          </cell>
          <cell r="J63">
            <v>684448</v>
          </cell>
          <cell r="K63">
            <v>335375</v>
          </cell>
          <cell r="L63">
            <v>1251471</v>
          </cell>
          <cell r="M63">
            <v>675773</v>
          </cell>
          <cell r="N63">
            <v>2004412</v>
          </cell>
          <cell r="O63">
            <v>0</v>
          </cell>
          <cell r="P63">
            <v>634833</v>
          </cell>
          <cell r="Q63">
            <v>309897</v>
          </cell>
          <cell r="R63">
            <v>569125</v>
          </cell>
          <cell r="S63">
            <v>546204</v>
          </cell>
          <cell r="T63">
            <v>603007</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row>
        <row r="64">
          <cell r="C64">
            <v>1</v>
          </cell>
          <cell r="D64">
            <v>99685</v>
          </cell>
          <cell r="E64">
            <v>300556</v>
          </cell>
          <cell r="F64">
            <v>103430</v>
          </cell>
          <cell r="G64">
            <v>681042</v>
          </cell>
          <cell r="H64">
            <v>593138</v>
          </cell>
          <cell r="I64">
            <v>653658</v>
          </cell>
          <cell r="J64">
            <v>639060</v>
          </cell>
          <cell r="K64">
            <v>402911</v>
          </cell>
          <cell r="L64">
            <v>145765</v>
          </cell>
          <cell r="M64">
            <v>56335</v>
          </cell>
          <cell r="N64">
            <v>358110</v>
          </cell>
          <cell r="O64">
            <v>0</v>
          </cell>
          <cell r="P64">
            <v>595992</v>
          </cell>
          <cell r="Q64">
            <v>283176</v>
          </cell>
          <cell r="R64">
            <v>39245</v>
          </cell>
          <cell r="S64">
            <v>230692</v>
          </cell>
          <cell r="T64">
            <v>105438</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row>
        <row r="65">
          <cell r="C65">
            <v>1</v>
          </cell>
          <cell r="D65">
            <v>611030</v>
          </cell>
          <cell r="E65">
            <v>1519605</v>
          </cell>
          <cell r="F65">
            <v>3576121</v>
          </cell>
          <cell r="G65">
            <v>3310849</v>
          </cell>
          <cell r="H65">
            <v>1609216</v>
          </cell>
          <cell r="I65">
            <v>1416556</v>
          </cell>
          <cell r="J65">
            <v>2173757</v>
          </cell>
          <cell r="K65">
            <v>1548677</v>
          </cell>
          <cell r="L65">
            <v>1494798</v>
          </cell>
          <cell r="M65">
            <v>2791250</v>
          </cell>
          <cell r="N65">
            <v>3551183</v>
          </cell>
          <cell r="O65">
            <v>3077296</v>
          </cell>
          <cell r="P65">
            <v>366514</v>
          </cell>
          <cell r="Q65">
            <v>663027</v>
          </cell>
          <cell r="R65">
            <v>903005</v>
          </cell>
          <cell r="S65">
            <v>2117602</v>
          </cell>
          <cell r="T65">
            <v>1398660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row>
        <row r="66">
          <cell r="C66">
            <v>1</v>
          </cell>
          <cell r="D66">
            <v>164864</v>
          </cell>
          <cell r="E66">
            <v>1792725</v>
          </cell>
          <cell r="F66">
            <v>1496468</v>
          </cell>
          <cell r="G66">
            <v>2078047</v>
          </cell>
          <cell r="H66">
            <v>1910671</v>
          </cell>
          <cell r="I66">
            <v>1644555</v>
          </cell>
          <cell r="J66">
            <v>1640204</v>
          </cell>
          <cell r="K66">
            <v>507623</v>
          </cell>
          <cell r="L66">
            <v>1004727</v>
          </cell>
          <cell r="M66">
            <v>1603204</v>
          </cell>
          <cell r="N66">
            <v>1083301</v>
          </cell>
          <cell r="O66">
            <v>1935211</v>
          </cell>
          <cell r="P66">
            <v>1777669</v>
          </cell>
          <cell r="Q66">
            <v>673829</v>
          </cell>
          <cell r="R66">
            <v>413387</v>
          </cell>
          <cell r="S66">
            <v>478485</v>
          </cell>
          <cell r="T66">
            <v>1406279</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row>
        <row r="67">
          <cell r="C67">
            <v>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row>
        <row r="68">
          <cell r="C68">
            <v>1</v>
          </cell>
          <cell r="D68">
            <v>0</v>
          </cell>
          <cell r="E68">
            <v>0</v>
          </cell>
          <cell r="F68">
            <v>146053</v>
          </cell>
          <cell r="G68">
            <v>81001</v>
          </cell>
          <cell r="H68">
            <v>215824</v>
          </cell>
          <cell r="I68">
            <v>70064</v>
          </cell>
          <cell r="J68">
            <v>0</v>
          </cell>
          <cell r="K68">
            <v>70064</v>
          </cell>
          <cell r="L68">
            <v>66068</v>
          </cell>
          <cell r="M68">
            <v>0</v>
          </cell>
          <cell r="N68">
            <v>132136</v>
          </cell>
          <cell r="O68">
            <v>85342</v>
          </cell>
          <cell r="P68">
            <v>139932</v>
          </cell>
          <cell r="Q68">
            <v>0</v>
          </cell>
          <cell r="R68">
            <v>0</v>
          </cell>
          <cell r="S68">
            <v>0</v>
          </cell>
          <cell r="T68">
            <v>67062</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row>
        <row r="69">
          <cell r="C69">
            <v>1</v>
          </cell>
          <cell r="D69">
            <v>0</v>
          </cell>
          <cell r="E69">
            <v>0</v>
          </cell>
          <cell r="F69">
            <v>0</v>
          </cell>
          <cell r="G69">
            <v>0</v>
          </cell>
          <cell r="H69">
            <v>0</v>
          </cell>
          <cell r="I69">
            <v>368176</v>
          </cell>
          <cell r="J69">
            <v>0</v>
          </cell>
          <cell r="K69">
            <v>687428</v>
          </cell>
          <cell r="L69">
            <v>0</v>
          </cell>
          <cell r="M69">
            <v>0</v>
          </cell>
          <cell r="N69">
            <v>353270</v>
          </cell>
          <cell r="O69">
            <v>171322</v>
          </cell>
          <cell r="P69">
            <v>352852</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row>
        <row r="70">
          <cell r="C70">
            <v>1</v>
          </cell>
          <cell r="D70">
            <v>0</v>
          </cell>
          <cell r="E70">
            <v>0</v>
          </cell>
          <cell r="F70">
            <v>0</v>
          </cell>
          <cell r="G70">
            <v>0</v>
          </cell>
          <cell r="H70">
            <v>0</v>
          </cell>
          <cell r="I70">
            <v>0</v>
          </cell>
          <cell r="J70">
            <v>0</v>
          </cell>
          <cell r="K70">
            <v>61970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row>
        <row r="71">
          <cell r="C71">
            <v>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row>
        <row r="72">
          <cell r="C72">
            <v>7800</v>
          </cell>
          <cell r="D72">
            <v>0</v>
          </cell>
          <cell r="E72">
            <v>0</v>
          </cell>
          <cell r="F72">
            <v>0</v>
          </cell>
          <cell r="G72">
            <v>0</v>
          </cell>
          <cell r="H72">
            <v>0</v>
          </cell>
          <cell r="I72">
            <v>0</v>
          </cell>
          <cell r="J72">
            <v>0</v>
          </cell>
          <cell r="K72">
            <v>0</v>
          </cell>
          <cell r="L72">
            <v>0</v>
          </cell>
          <cell r="M72">
            <v>0</v>
          </cell>
          <cell r="N72">
            <v>175000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row>
        <row r="73">
          <cell r="C73">
            <v>1</v>
          </cell>
          <cell r="D73">
            <v>0</v>
          </cell>
          <cell r="E73">
            <v>0</v>
          </cell>
          <cell r="F73">
            <v>0</v>
          </cell>
          <cell r="G73">
            <v>0</v>
          </cell>
          <cell r="H73">
            <v>0</v>
          </cell>
          <cell r="I73">
            <v>106900</v>
          </cell>
          <cell r="J73">
            <v>0</v>
          </cell>
          <cell r="K73">
            <v>143900</v>
          </cell>
          <cell r="L73">
            <v>90000</v>
          </cell>
          <cell r="M73">
            <v>0</v>
          </cell>
          <cell r="N73">
            <v>0</v>
          </cell>
          <cell r="O73">
            <v>0</v>
          </cell>
          <cell r="P73">
            <v>285000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row>
        <row r="74">
          <cell r="C74">
            <v>1</v>
          </cell>
          <cell r="D74">
            <v>0</v>
          </cell>
          <cell r="E74">
            <v>0</v>
          </cell>
          <cell r="F74">
            <v>0</v>
          </cell>
          <cell r="G74">
            <v>555057</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row>
        <row r="75">
          <cell r="C75">
            <v>1</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row>
        <row r="76">
          <cell r="C76">
            <v>1</v>
          </cell>
          <cell r="D76">
            <v>0</v>
          </cell>
          <cell r="E76">
            <v>0</v>
          </cell>
          <cell r="F76">
            <v>0</v>
          </cell>
          <cell r="G76">
            <v>0</v>
          </cell>
          <cell r="H76">
            <v>0</v>
          </cell>
          <cell r="I76">
            <v>0</v>
          </cell>
          <cell r="J76">
            <v>0</v>
          </cell>
          <cell r="K76">
            <v>376272</v>
          </cell>
          <cell r="L76">
            <v>0</v>
          </cell>
          <cell r="M76">
            <v>0</v>
          </cell>
          <cell r="N76">
            <v>0</v>
          </cell>
          <cell r="O76">
            <v>0</v>
          </cell>
          <cell r="P76">
            <v>0</v>
          </cell>
          <cell r="Q76">
            <v>0</v>
          </cell>
          <cell r="R76">
            <v>0</v>
          </cell>
          <cell r="S76">
            <v>0</v>
          </cell>
          <cell r="T76">
            <v>376272</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row>
        <row r="77">
          <cell r="C77">
            <v>1</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row>
        <row r="78">
          <cell r="C78">
            <v>1</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row>
        <row r="79">
          <cell r="C79">
            <v>1</v>
          </cell>
          <cell r="D79">
            <v>3580054</v>
          </cell>
          <cell r="E79">
            <v>2579935</v>
          </cell>
          <cell r="F79">
            <v>2251672</v>
          </cell>
          <cell r="G79">
            <v>3759846</v>
          </cell>
          <cell r="H79">
            <v>2750687</v>
          </cell>
          <cell r="I79">
            <v>1850807</v>
          </cell>
          <cell r="J79">
            <v>3655038</v>
          </cell>
          <cell r="K79">
            <v>1860456</v>
          </cell>
          <cell r="L79">
            <v>2377930</v>
          </cell>
          <cell r="M79">
            <v>482598</v>
          </cell>
          <cell r="N79">
            <v>4634313</v>
          </cell>
          <cell r="O79">
            <v>1935724</v>
          </cell>
          <cell r="P79">
            <v>2915504</v>
          </cell>
          <cell r="Q79">
            <v>2241175</v>
          </cell>
          <cell r="R79">
            <v>2626405</v>
          </cell>
          <cell r="S79">
            <v>1923151</v>
          </cell>
          <cell r="T79">
            <v>2786247</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row>
        <row r="80">
          <cell r="C80">
            <v>1</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row>
        <row r="81">
          <cell r="C81">
            <v>1</v>
          </cell>
          <cell r="D81">
            <v>0</v>
          </cell>
          <cell r="E81">
            <v>0</v>
          </cell>
          <cell r="F81">
            <v>0</v>
          </cell>
          <cell r="G81">
            <v>16273</v>
          </cell>
          <cell r="H81">
            <v>31074</v>
          </cell>
          <cell r="I81">
            <v>0</v>
          </cell>
          <cell r="J81">
            <v>31102</v>
          </cell>
          <cell r="K81">
            <v>524814</v>
          </cell>
          <cell r="L81">
            <v>0</v>
          </cell>
          <cell r="M81">
            <v>32462</v>
          </cell>
          <cell r="N81">
            <v>63234</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row>
        <row r="82">
          <cell r="C82">
            <v>1</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109430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row>
        <row r="83">
          <cell r="C83">
            <v>3708</v>
          </cell>
          <cell r="D83">
            <v>0</v>
          </cell>
          <cell r="E83">
            <v>0</v>
          </cell>
          <cell r="F83">
            <v>0</v>
          </cell>
          <cell r="G83">
            <v>264725</v>
          </cell>
          <cell r="H83">
            <v>0</v>
          </cell>
          <cell r="I83">
            <v>0</v>
          </cell>
          <cell r="J83">
            <v>262950</v>
          </cell>
          <cell r="K83">
            <v>673335</v>
          </cell>
          <cell r="L83">
            <v>630000</v>
          </cell>
          <cell r="M83">
            <v>210000</v>
          </cell>
          <cell r="N83">
            <v>210000</v>
          </cell>
          <cell r="O83">
            <v>0</v>
          </cell>
          <cell r="P83">
            <v>0</v>
          </cell>
          <cell r="Q83">
            <v>0</v>
          </cell>
          <cell r="R83">
            <v>420000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C84">
            <v>4400</v>
          </cell>
          <cell r="D84">
            <v>0</v>
          </cell>
          <cell r="E84">
            <v>0</v>
          </cell>
          <cell r="F84">
            <v>1050290</v>
          </cell>
          <cell r="G84">
            <v>1056875</v>
          </cell>
          <cell r="H84">
            <v>0</v>
          </cell>
          <cell r="I84">
            <v>0</v>
          </cell>
          <cell r="J84">
            <v>0</v>
          </cell>
          <cell r="K84">
            <v>1585040</v>
          </cell>
          <cell r="L84">
            <v>0</v>
          </cell>
          <cell r="M84">
            <v>0</v>
          </cell>
          <cell r="N84">
            <v>1125675</v>
          </cell>
          <cell r="O84">
            <v>0</v>
          </cell>
          <cell r="P84">
            <v>1217435</v>
          </cell>
          <cell r="Q84">
            <v>0</v>
          </cell>
          <cell r="R84">
            <v>0</v>
          </cell>
          <cell r="S84">
            <v>0</v>
          </cell>
          <cell r="T84">
            <v>547349</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C85">
            <v>1</v>
          </cell>
          <cell r="D85">
            <v>0</v>
          </cell>
          <cell r="E85">
            <v>0</v>
          </cell>
          <cell r="F85">
            <v>0</v>
          </cell>
          <cell r="G85">
            <v>0</v>
          </cell>
          <cell r="H85">
            <v>0</v>
          </cell>
          <cell r="I85">
            <v>0</v>
          </cell>
          <cell r="J85">
            <v>0</v>
          </cell>
          <cell r="K85">
            <v>1295597</v>
          </cell>
          <cell r="L85">
            <v>0</v>
          </cell>
          <cell r="M85">
            <v>0</v>
          </cell>
          <cell r="N85">
            <v>0</v>
          </cell>
          <cell r="O85">
            <v>1072744</v>
          </cell>
          <cell r="P85">
            <v>1072744</v>
          </cell>
          <cell r="Q85">
            <v>0</v>
          </cell>
          <cell r="R85">
            <v>1072744</v>
          </cell>
          <cell r="S85">
            <v>0</v>
          </cell>
          <cell r="T85">
            <v>3486418</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C86">
            <v>4004</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row>
        <row r="87">
          <cell r="C87">
            <v>4404</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310661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S Download"/>
      <sheetName val="WACOG"/>
      <sheetName val="P&amp;L PTS DATA"/>
      <sheetName val="Ancillary Service detail"/>
      <sheetName val="CA Cap Crdt"/>
      <sheetName val="Startups"/>
      <sheetName val="DENA Indx Pwr"/>
      <sheetName val="Monthly Summary"/>
      <sheetName val="Amount"/>
      <sheetName val="Quantity"/>
      <sheetName val="#REF"/>
      <sheetName val="Wire-Payment  Instructions"/>
      <sheetName val="Sandy Actual 9-30"/>
      <sheetName val="SC Swaps Hypo 9-30-07"/>
      <sheetName val="Trial Balance - Review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S"/>
      <sheetName val="ACT"/>
      <sheetName val="Wire-Payment  Instructions"/>
      <sheetName val="INDEX"/>
      <sheetName val="FS"/>
      <sheetName val="WC"/>
      <sheetName val="USD"/>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Title Page"/>
      <sheetName val="TOC"/>
      <sheetName val="Assumptions "/>
      <sheetName val="Acquiror"/>
      <sheetName val="Target"/>
      <sheetName val="Synergies1"/>
      <sheetName val="No synergies"/>
      <sheetName val="Synergies 5"/>
      <sheetName val="Synergies Current"/>
      <sheetName val="Synergies 2"/>
      <sheetName val="Synergies 3"/>
      <sheetName val="X Rate Tables"/>
      <sheetName val="Exchange Ratio"/>
      <sheetName val="Summary"/>
      <sheetName val="Adj"/>
      <sheetName val="NewCo"/>
      <sheetName val="Divest"/>
      <sheetName val="Matrix (2)"/>
      <sheetName val="Matrix"/>
      <sheetName val="Has -Gets (2)"/>
      <sheetName val="Has -Gets (3)"/>
      <sheetName val="Stock price anal."/>
      <sheetName val="Stock price anal. P"/>
      <sheetName val="Stock price anal. combined"/>
      <sheetName val="Has -Gets"/>
      <sheetName val="RelCon"/>
      <sheetName val="Contribution"/>
      <sheetName val="Sanity Czech"/>
      <sheetName val="Sanity Check"/>
      <sheetName val="A Price Matrix"/>
      <sheetName val="G Price Matrix "/>
      <sheetName val="A Fin Val"/>
      <sheetName val="G Fin Val"/>
      <sheetName val="Comparison"/>
      <sheetName val="Comparison (2)"/>
      <sheetName val="Comparison (3)"/>
      <sheetName val="A - Co."/>
      <sheetName val="Alpha Projections"/>
      <sheetName val="A BSC"/>
      <sheetName val="G - UBS"/>
      <sheetName val="G - Co."/>
      <sheetName val="Share Buyback Calcs"/>
      <sheetName val="TELES"/>
      <sheetName val="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1)"/>
      <sheetName val="Links"/>
      <sheetName val="Delivery Testing (2)"/>
      <sheetName val="Rental Income (3)"/>
      <sheetName val="Rental Expenses (4)"/>
      <sheetName val="XREF"/>
      <sheetName val="Tickmarks "/>
    </sheetNames>
    <sheetDataSet>
      <sheetData sheetId="0"/>
      <sheetData sheetId="1"/>
      <sheetData sheetId="2"/>
      <sheetData sheetId="3"/>
      <sheetData sheetId="4"/>
      <sheetData sheetId="5"/>
      <sheetData sheetId="6"/>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alibration Prices"/>
      <sheetName val="Daily Gas Prices"/>
      <sheetName val="GD Prices"/>
      <sheetName val="Hubs"/>
    </sheetNames>
    <sheetDataSet>
      <sheetData sheetId="0" refreshError="1"/>
      <sheetData sheetId="1"/>
      <sheetData sheetId="2">
        <row r="2">
          <cell r="C2" t="str">
            <v>2008-1</v>
          </cell>
        </row>
      </sheetData>
      <sheetData sheetId="3"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Dynamic Program"/>
      <sheetName val="Hourly $"/>
      <sheetName val="Monthly $"/>
      <sheetName val="Price Data"/>
      <sheetName val="Daily Gas Prices"/>
      <sheetName val="Raw Data"/>
    </sheetNames>
    <sheetDataSet>
      <sheetData sheetId="0"/>
      <sheetData sheetId="1" refreshError="1"/>
      <sheetData sheetId="2"/>
      <sheetData sheetId="3" refreshError="1"/>
      <sheetData sheetId="4"/>
      <sheetData sheetId="5">
        <row r="2">
          <cell r="A2">
            <v>38353</v>
          </cell>
        </row>
        <row r="3">
          <cell r="A3">
            <v>38354</v>
          </cell>
        </row>
        <row r="4">
          <cell r="A4">
            <v>38355</v>
          </cell>
        </row>
        <row r="5">
          <cell r="A5">
            <v>38356</v>
          </cell>
        </row>
        <row r="6">
          <cell r="A6">
            <v>38357</v>
          </cell>
        </row>
        <row r="7">
          <cell r="A7">
            <v>38358</v>
          </cell>
        </row>
        <row r="8">
          <cell r="A8">
            <v>38359</v>
          </cell>
        </row>
        <row r="9">
          <cell r="A9">
            <v>38360</v>
          </cell>
        </row>
        <row r="10">
          <cell r="A10">
            <v>38361</v>
          </cell>
        </row>
        <row r="11">
          <cell r="A11">
            <v>38362</v>
          </cell>
        </row>
        <row r="12">
          <cell r="A12">
            <v>38363</v>
          </cell>
        </row>
        <row r="13">
          <cell r="A13">
            <v>38364</v>
          </cell>
        </row>
        <row r="14">
          <cell r="A14">
            <v>38365</v>
          </cell>
        </row>
        <row r="15">
          <cell r="A15">
            <v>38366</v>
          </cell>
        </row>
        <row r="16">
          <cell r="A16">
            <v>38367</v>
          </cell>
        </row>
        <row r="17">
          <cell r="A17">
            <v>38368</v>
          </cell>
        </row>
        <row r="18">
          <cell r="A18">
            <v>38369</v>
          </cell>
        </row>
        <row r="19">
          <cell r="A19">
            <v>38370</v>
          </cell>
        </row>
        <row r="20">
          <cell r="A20">
            <v>38371</v>
          </cell>
        </row>
        <row r="21">
          <cell r="A21">
            <v>38372</v>
          </cell>
        </row>
        <row r="22">
          <cell r="A22">
            <v>38373</v>
          </cell>
        </row>
        <row r="23">
          <cell r="A23">
            <v>38374</v>
          </cell>
        </row>
        <row r="24">
          <cell r="A24">
            <v>38375</v>
          </cell>
        </row>
        <row r="25">
          <cell r="A25">
            <v>38376</v>
          </cell>
        </row>
        <row r="26">
          <cell r="A26">
            <v>38377</v>
          </cell>
        </row>
        <row r="27">
          <cell r="A27">
            <v>38378</v>
          </cell>
        </row>
        <row r="28">
          <cell r="A28">
            <v>38379</v>
          </cell>
        </row>
        <row r="29">
          <cell r="A29">
            <v>38380</v>
          </cell>
        </row>
        <row r="30">
          <cell r="A30">
            <v>38381</v>
          </cell>
        </row>
        <row r="31">
          <cell r="A31">
            <v>38382</v>
          </cell>
        </row>
        <row r="32">
          <cell r="A32">
            <v>38383</v>
          </cell>
        </row>
        <row r="33">
          <cell r="A33">
            <v>38384</v>
          </cell>
        </row>
        <row r="34">
          <cell r="A34">
            <v>38385</v>
          </cell>
        </row>
        <row r="35">
          <cell r="A35">
            <v>38386</v>
          </cell>
        </row>
        <row r="36">
          <cell r="A36">
            <v>38387</v>
          </cell>
        </row>
        <row r="37">
          <cell r="A37">
            <v>38388</v>
          </cell>
        </row>
        <row r="38">
          <cell r="A38">
            <v>38389</v>
          </cell>
        </row>
        <row r="39">
          <cell r="A39">
            <v>38390</v>
          </cell>
        </row>
        <row r="40">
          <cell r="A40">
            <v>38391</v>
          </cell>
        </row>
        <row r="41">
          <cell r="A41">
            <v>38392</v>
          </cell>
        </row>
        <row r="42">
          <cell r="A42">
            <v>38393</v>
          </cell>
        </row>
        <row r="43">
          <cell r="A43">
            <v>38394</v>
          </cell>
        </row>
        <row r="44">
          <cell r="A44">
            <v>38395</v>
          </cell>
        </row>
        <row r="45">
          <cell r="A45">
            <v>38396</v>
          </cell>
        </row>
        <row r="46">
          <cell r="A46">
            <v>38397</v>
          </cell>
        </row>
        <row r="47">
          <cell r="A47">
            <v>38398</v>
          </cell>
        </row>
        <row r="48">
          <cell r="A48">
            <v>38399</v>
          </cell>
        </row>
        <row r="49">
          <cell r="A49">
            <v>38400</v>
          </cell>
        </row>
        <row r="50">
          <cell r="A50">
            <v>38401</v>
          </cell>
        </row>
        <row r="51">
          <cell r="A51">
            <v>38402</v>
          </cell>
        </row>
        <row r="52">
          <cell r="A52">
            <v>38403</v>
          </cell>
        </row>
        <row r="53">
          <cell r="A53">
            <v>38404</v>
          </cell>
        </row>
        <row r="54">
          <cell r="A54">
            <v>38405</v>
          </cell>
        </row>
        <row r="55">
          <cell r="A55">
            <v>38406</v>
          </cell>
        </row>
        <row r="56">
          <cell r="A56">
            <v>38407</v>
          </cell>
        </row>
        <row r="57">
          <cell r="A57">
            <v>38408</v>
          </cell>
        </row>
        <row r="58">
          <cell r="A58">
            <v>38409</v>
          </cell>
        </row>
        <row r="59">
          <cell r="A59">
            <v>38410</v>
          </cell>
        </row>
        <row r="60">
          <cell r="A60">
            <v>38411</v>
          </cell>
        </row>
        <row r="61">
          <cell r="A61">
            <v>38412</v>
          </cell>
        </row>
        <row r="62">
          <cell r="A62">
            <v>38413</v>
          </cell>
        </row>
        <row r="63">
          <cell r="A63">
            <v>38414</v>
          </cell>
        </row>
        <row r="64">
          <cell r="A64">
            <v>38415</v>
          </cell>
        </row>
        <row r="65">
          <cell r="A65">
            <v>38416</v>
          </cell>
        </row>
        <row r="66">
          <cell r="A66">
            <v>38417</v>
          </cell>
        </row>
        <row r="67">
          <cell r="A67">
            <v>38418</v>
          </cell>
        </row>
        <row r="68">
          <cell r="A68">
            <v>38419</v>
          </cell>
        </row>
        <row r="69">
          <cell r="A69">
            <v>38420</v>
          </cell>
        </row>
        <row r="70">
          <cell r="A70">
            <v>38421</v>
          </cell>
        </row>
        <row r="71">
          <cell r="A71">
            <v>38422</v>
          </cell>
        </row>
        <row r="72">
          <cell r="A72">
            <v>38423</v>
          </cell>
        </row>
        <row r="73">
          <cell r="A73">
            <v>38424</v>
          </cell>
        </row>
        <row r="74">
          <cell r="A74">
            <v>38425</v>
          </cell>
        </row>
        <row r="75">
          <cell r="A75">
            <v>38426</v>
          </cell>
        </row>
        <row r="76">
          <cell r="A76">
            <v>38427</v>
          </cell>
        </row>
        <row r="77">
          <cell r="A77">
            <v>38428</v>
          </cell>
        </row>
        <row r="78">
          <cell r="A78">
            <v>38429</v>
          </cell>
        </row>
        <row r="79">
          <cell r="A79">
            <v>38430</v>
          </cell>
        </row>
        <row r="80">
          <cell r="A80">
            <v>38431</v>
          </cell>
        </row>
        <row r="81">
          <cell r="A81">
            <v>38432</v>
          </cell>
        </row>
        <row r="82">
          <cell r="A82">
            <v>38433</v>
          </cell>
        </row>
        <row r="83">
          <cell r="A83">
            <v>38434</v>
          </cell>
        </row>
        <row r="84">
          <cell r="A84">
            <v>38435</v>
          </cell>
        </row>
        <row r="85">
          <cell r="A85">
            <v>38436</v>
          </cell>
        </row>
        <row r="86">
          <cell r="A86">
            <v>38437</v>
          </cell>
        </row>
        <row r="87">
          <cell r="A87">
            <v>38438</v>
          </cell>
        </row>
        <row r="88">
          <cell r="A88">
            <v>38439</v>
          </cell>
        </row>
        <row r="89">
          <cell r="A89">
            <v>38440</v>
          </cell>
        </row>
        <row r="90">
          <cell r="A90">
            <v>38441</v>
          </cell>
        </row>
        <row r="91">
          <cell r="A91">
            <v>38442</v>
          </cell>
        </row>
        <row r="92">
          <cell r="A92">
            <v>38443</v>
          </cell>
        </row>
        <row r="93">
          <cell r="A93">
            <v>38444</v>
          </cell>
        </row>
        <row r="94">
          <cell r="A94">
            <v>38445</v>
          </cell>
        </row>
        <row r="95">
          <cell r="A95">
            <v>38446</v>
          </cell>
        </row>
        <row r="96">
          <cell r="A96">
            <v>38447</v>
          </cell>
        </row>
        <row r="97">
          <cell r="A97">
            <v>38448</v>
          </cell>
        </row>
        <row r="98">
          <cell r="A98">
            <v>38449</v>
          </cell>
        </row>
        <row r="99">
          <cell r="A99">
            <v>38450</v>
          </cell>
        </row>
        <row r="100">
          <cell r="A100">
            <v>38451</v>
          </cell>
        </row>
        <row r="101">
          <cell r="A101">
            <v>38452</v>
          </cell>
        </row>
        <row r="102">
          <cell r="A102">
            <v>38453</v>
          </cell>
        </row>
        <row r="103">
          <cell r="A103">
            <v>38454</v>
          </cell>
        </row>
        <row r="104">
          <cell r="A104">
            <v>38455</v>
          </cell>
        </row>
        <row r="105">
          <cell r="A105">
            <v>38456</v>
          </cell>
        </row>
        <row r="106">
          <cell r="A106">
            <v>38457</v>
          </cell>
        </row>
        <row r="107">
          <cell r="A107">
            <v>38458</v>
          </cell>
        </row>
        <row r="108">
          <cell r="A108">
            <v>38459</v>
          </cell>
        </row>
        <row r="109">
          <cell r="A109">
            <v>38460</v>
          </cell>
        </row>
        <row r="110">
          <cell r="A110">
            <v>38461</v>
          </cell>
        </row>
        <row r="111">
          <cell r="A111">
            <v>38462</v>
          </cell>
        </row>
        <row r="112">
          <cell r="A112">
            <v>38463</v>
          </cell>
        </row>
        <row r="113">
          <cell r="A113">
            <v>38464</v>
          </cell>
        </row>
        <row r="114">
          <cell r="A114">
            <v>38465</v>
          </cell>
        </row>
        <row r="115">
          <cell r="A115">
            <v>38466</v>
          </cell>
        </row>
        <row r="116">
          <cell r="A116">
            <v>38467</v>
          </cell>
        </row>
        <row r="117">
          <cell r="A117">
            <v>38468</v>
          </cell>
        </row>
        <row r="118">
          <cell r="A118">
            <v>38469</v>
          </cell>
        </row>
        <row r="119">
          <cell r="A119">
            <v>38470</v>
          </cell>
        </row>
        <row r="120">
          <cell r="A120">
            <v>38471</v>
          </cell>
        </row>
        <row r="121">
          <cell r="A121">
            <v>38472</v>
          </cell>
        </row>
        <row r="122">
          <cell r="A122">
            <v>38473</v>
          </cell>
        </row>
        <row r="123">
          <cell r="A123">
            <v>38474</v>
          </cell>
        </row>
        <row r="124">
          <cell r="A124">
            <v>38475</v>
          </cell>
        </row>
        <row r="125">
          <cell r="A125">
            <v>38476</v>
          </cell>
        </row>
        <row r="126">
          <cell r="A126">
            <v>38477</v>
          </cell>
        </row>
        <row r="127">
          <cell r="A127">
            <v>38478</v>
          </cell>
        </row>
        <row r="128">
          <cell r="A128">
            <v>38479</v>
          </cell>
        </row>
        <row r="129">
          <cell r="A129">
            <v>38480</v>
          </cell>
        </row>
        <row r="130">
          <cell r="A130">
            <v>38481</v>
          </cell>
        </row>
        <row r="131">
          <cell r="A131">
            <v>38482</v>
          </cell>
        </row>
        <row r="132">
          <cell r="A132">
            <v>38483</v>
          </cell>
        </row>
        <row r="133">
          <cell r="A133">
            <v>38484</v>
          </cell>
        </row>
        <row r="134">
          <cell r="A134">
            <v>38485</v>
          </cell>
        </row>
        <row r="135">
          <cell r="A135">
            <v>38486</v>
          </cell>
        </row>
        <row r="136">
          <cell r="A136">
            <v>38487</v>
          </cell>
        </row>
        <row r="137">
          <cell r="A137">
            <v>38488</v>
          </cell>
        </row>
        <row r="138">
          <cell r="A138">
            <v>38489</v>
          </cell>
        </row>
        <row r="139">
          <cell r="A139">
            <v>38490</v>
          </cell>
        </row>
        <row r="140">
          <cell r="A140">
            <v>38491</v>
          </cell>
        </row>
        <row r="141">
          <cell r="A141">
            <v>38492</v>
          </cell>
        </row>
        <row r="142">
          <cell r="A142">
            <v>38493</v>
          </cell>
        </row>
        <row r="143">
          <cell r="A143">
            <v>38494</v>
          </cell>
        </row>
        <row r="144">
          <cell r="A144">
            <v>38495</v>
          </cell>
        </row>
        <row r="145">
          <cell r="A145">
            <v>38496</v>
          </cell>
        </row>
        <row r="146">
          <cell r="A146">
            <v>38497</v>
          </cell>
        </row>
        <row r="147">
          <cell r="A147">
            <v>38498</v>
          </cell>
        </row>
        <row r="148">
          <cell r="A148">
            <v>38499</v>
          </cell>
        </row>
        <row r="149">
          <cell r="A149">
            <v>38500</v>
          </cell>
        </row>
        <row r="150">
          <cell r="A150">
            <v>38501</v>
          </cell>
        </row>
        <row r="151">
          <cell r="A151">
            <v>38502</v>
          </cell>
        </row>
        <row r="152">
          <cell r="A152">
            <v>38503</v>
          </cell>
        </row>
        <row r="153">
          <cell r="A153">
            <v>38504</v>
          </cell>
        </row>
        <row r="154">
          <cell r="A154">
            <v>38505</v>
          </cell>
        </row>
        <row r="155">
          <cell r="A155">
            <v>38506</v>
          </cell>
        </row>
        <row r="156">
          <cell r="A156">
            <v>38507</v>
          </cell>
        </row>
        <row r="157">
          <cell r="A157">
            <v>38508</v>
          </cell>
        </row>
        <row r="158">
          <cell r="A158">
            <v>38509</v>
          </cell>
        </row>
        <row r="159">
          <cell r="A159">
            <v>38510</v>
          </cell>
        </row>
        <row r="160">
          <cell r="A160">
            <v>38511</v>
          </cell>
        </row>
        <row r="161">
          <cell r="A161">
            <v>38512</v>
          </cell>
        </row>
        <row r="162">
          <cell r="A162">
            <v>38513</v>
          </cell>
        </row>
        <row r="163">
          <cell r="A163">
            <v>38514</v>
          </cell>
        </row>
        <row r="164">
          <cell r="A164">
            <v>38515</v>
          </cell>
        </row>
        <row r="165">
          <cell r="A165">
            <v>38516</v>
          </cell>
        </row>
        <row r="166">
          <cell r="A166">
            <v>38517</v>
          </cell>
        </row>
        <row r="167">
          <cell r="A167">
            <v>38518</v>
          </cell>
        </row>
        <row r="168">
          <cell r="A168">
            <v>38519</v>
          </cell>
        </row>
        <row r="169">
          <cell r="A169">
            <v>38520</v>
          </cell>
        </row>
        <row r="170">
          <cell r="A170">
            <v>38521</v>
          </cell>
        </row>
        <row r="171">
          <cell r="A171">
            <v>38522</v>
          </cell>
        </row>
        <row r="172">
          <cell r="A172">
            <v>38523</v>
          </cell>
        </row>
        <row r="173">
          <cell r="A173">
            <v>38524</v>
          </cell>
        </row>
        <row r="174">
          <cell r="A174">
            <v>38525</v>
          </cell>
        </row>
        <row r="175">
          <cell r="A175">
            <v>38526</v>
          </cell>
        </row>
        <row r="176">
          <cell r="A176">
            <v>38527</v>
          </cell>
        </row>
        <row r="177">
          <cell r="A177">
            <v>38528</v>
          </cell>
        </row>
        <row r="178">
          <cell r="A178">
            <v>38529</v>
          </cell>
        </row>
        <row r="179">
          <cell r="A179">
            <v>38530</v>
          </cell>
        </row>
        <row r="180">
          <cell r="A180">
            <v>38531</v>
          </cell>
        </row>
        <row r="181">
          <cell r="A181">
            <v>38532</v>
          </cell>
        </row>
        <row r="182">
          <cell r="A182">
            <v>38533</v>
          </cell>
        </row>
        <row r="183">
          <cell r="A183">
            <v>38534</v>
          </cell>
        </row>
        <row r="184">
          <cell r="A184">
            <v>38535</v>
          </cell>
        </row>
        <row r="185">
          <cell r="A185">
            <v>38536</v>
          </cell>
        </row>
        <row r="186">
          <cell r="A186">
            <v>38537</v>
          </cell>
        </row>
        <row r="187">
          <cell r="A187">
            <v>38538</v>
          </cell>
        </row>
        <row r="188">
          <cell r="A188">
            <v>38539</v>
          </cell>
        </row>
        <row r="189">
          <cell r="A189">
            <v>38540</v>
          </cell>
        </row>
        <row r="190">
          <cell r="A190">
            <v>38541</v>
          </cell>
        </row>
        <row r="191">
          <cell r="A191">
            <v>38542</v>
          </cell>
        </row>
        <row r="192">
          <cell r="A192">
            <v>38543</v>
          </cell>
        </row>
        <row r="193">
          <cell r="A193">
            <v>38544</v>
          </cell>
        </row>
        <row r="194">
          <cell r="A194">
            <v>38545</v>
          </cell>
        </row>
        <row r="195">
          <cell r="A195">
            <v>38546</v>
          </cell>
        </row>
        <row r="196">
          <cell r="A196">
            <v>38547</v>
          </cell>
        </row>
        <row r="197">
          <cell r="A197">
            <v>38548</v>
          </cell>
        </row>
        <row r="198">
          <cell r="A198">
            <v>38549</v>
          </cell>
        </row>
        <row r="199">
          <cell r="A199">
            <v>38550</v>
          </cell>
        </row>
        <row r="200">
          <cell r="A200">
            <v>38551</v>
          </cell>
        </row>
        <row r="201">
          <cell r="A201">
            <v>38552</v>
          </cell>
        </row>
        <row r="202">
          <cell r="A202">
            <v>38553</v>
          </cell>
        </row>
        <row r="203">
          <cell r="A203">
            <v>38554</v>
          </cell>
        </row>
        <row r="204">
          <cell r="A204">
            <v>38555</v>
          </cell>
        </row>
        <row r="205">
          <cell r="A205">
            <v>38556</v>
          </cell>
        </row>
        <row r="206">
          <cell r="A206">
            <v>38557</v>
          </cell>
        </row>
        <row r="207">
          <cell r="A207">
            <v>38558</v>
          </cell>
        </row>
        <row r="208">
          <cell r="A208">
            <v>38559</v>
          </cell>
        </row>
        <row r="209">
          <cell r="A209">
            <v>38560</v>
          </cell>
        </row>
        <row r="210">
          <cell r="A210">
            <v>38561</v>
          </cell>
        </row>
        <row r="211">
          <cell r="A211">
            <v>38562</v>
          </cell>
        </row>
        <row r="212">
          <cell r="A212">
            <v>38563</v>
          </cell>
        </row>
        <row r="213">
          <cell r="A213">
            <v>38564</v>
          </cell>
        </row>
        <row r="214">
          <cell r="A214">
            <v>38565</v>
          </cell>
        </row>
        <row r="215">
          <cell r="A215">
            <v>38566</v>
          </cell>
        </row>
        <row r="216">
          <cell r="A216">
            <v>38567</v>
          </cell>
        </row>
        <row r="217">
          <cell r="A217">
            <v>38568</v>
          </cell>
        </row>
        <row r="218">
          <cell r="A218">
            <v>38569</v>
          </cell>
        </row>
        <row r="219">
          <cell r="A219">
            <v>38570</v>
          </cell>
        </row>
        <row r="220">
          <cell r="A220">
            <v>38571</v>
          </cell>
        </row>
        <row r="221">
          <cell r="A221">
            <v>38572</v>
          </cell>
        </row>
        <row r="222">
          <cell r="A222">
            <v>38573</v>
          </cell>
        </row>
        <row r="223">
          <cell r="A223">
            <v>38574</v>
          </cell>
        </row>
        <row r="224">
          <cell r="A224">
            <v>38575</v>
          </cell>
        </row>
        <row r="225">
          <cell r="A225">
            <v>38576</v>
          </cell>
        </row>
        <row r="226">
          <cell r="A226">
            <v>38577</v>
          </cell>
        </row>
        <row r="227">
          <cell r="A227">
            <v>38578</v>
          </cell>
        </row>
        <row r="228">
          <cell r="A228">
            <v>38579</v>
          </cell>
        </row>
        <row r="229">
          <cell r="A229">
            <v>38580</v>
          </cell>
        </row>
        <row r="230">
          <cell r="A230">
            <v>38581</v>
          </cell>
        </row>
        <row r="231">
          <cell r="A231">
            <v>38582</v>
          </cell>
        </row>
        <row r="232">
          <cell r="A232">
            <v>38583</v>
          </cell>
        </row>
        <row r="233">
          <cell r="A233">
            <v>38584</v>
          </cell>
        </row>
        <row r="234">
          <cell r="A234">
            <v>38585</v>
          </cell>
        </row>
        <row r="235">
          <cell r="A235">
            <v>38586</v>
          </cell>
        </row>
        <row r="236">
          <cell r="A236">
            <v>38587</v>
          </cell>
        </row>
        <row r="237">
          <cell r="A237">
            <v>38588</v>
          </cell>
        </row>
        <row r="238">
          <cell r="A238">
            <v>38589</v>
          </cell>
        </row>
        <row r="239">
          <cell r="A239">
            <v>38590</v>
          </cell>
        </row>
        <row r="240">
          <cell r="A240">
            <v>38591</v>
          </cell>
        </row>
        <row r="241">
          <cell r="A241">
            <v>38592</v>
          </cell>
        </row>
        <row r="242">
          <cell r="A242">
            <v>38593</v>
          </cell>
        </row>
        <row r="243">
          <cell r="A243">
            <v>38594</v>
          </cell>
        </row>
        <row r="244">
          <cell r="A244">
            <v>38595</v>
          </cell>
        </row>
        <row r="245">
          <cell r="A245">
            <v>38596</v>
          </cell>
        </row>
        <row r="246">
          <cell r="A246">
            <v>38597</v>
          </cell>
        </row>
        <row r="247">
          <cell r="A247">
            <v>38598</v>
          </cell>
        </row>
        <row r="248">
          <cell r="A248">
            <v>38599</v>
          </cell>
        </row>
        <row r="249">
          <cell r="A249">
            <v>38600</v>
          </cell>
        </row>
        <row r="250">
          <cell r="A250">
            <v>38601</v>
          </cell>
        </row>
        <row r="251">
          <cell r="A251">
            <v>38602</v>
          </cell>
        </row>
        <row r="252">
          <cell r="A252">
            <v>38603</v>
          </cell>
        </row>
        <row r="253">
          <cell r="A253">
            <v>38604</v>
          </cell>
        </row>
        <row r="254">
          <cell r="A254">
            <v>38605</v>
          </cell>
        </row>
        <row r="255">
          <cell r="A255">
            <v>38606</v>
          </cell>
        </row>
        <row r="256">
          <cell r="A256">
            <v>38607</v>
          </cell>
        </row>
        <row r="257">
          <cell r="A257">
            <v>38608</v>
          </cell>
        </row>
        <row r="258">
          <cell r="A258">
            <v>38609</v>
          </cell>
        </row>
        <row r="259">
          <cell r="A259">
            <v>38610</v>
          </cell>
        </row>
        <row r="260">
          <cell r="A260">
            <v>38611</v>
          </cell>
        </row>
        <row r="261">
          <cell r="A261">
            <v>38612</v>
          </cell>
        </row>
        <row r="262">
          <cell r="A262">
            <v>38613</v>
          </cell>
        </row>
        <row r="263">
          <cell r="A263">
            <v>38614</v>
          </cell>
        </row>
        <row r="264">
          <cell r="A264">
            <v>38615</v>
          </cell>
        </row>
        <row r="265">
          <cell r="A265">
            <v>38616</v>
          </cell>
        </row>
        <row r="266">
          <cell r="A266">
            <v>38617</v>
          </cell>
        </row>
        <row r="267">
          <cell r="A267">
            <v>38618</v>
          </cell>
        </row>
        <row r="268">
          <cell r="A268">
            <v>38619</v>
          </cell>
        </row>
        <row r="269">
          <cell r="A269">
            <v>38620</v>
          </cell>
        </row>
        <row r="270">
          <cell r="A270">
            <v>38621</v>
          </cell>
        </row>
        <row r="271">
          <cell r="A271">
            <v>38622</v>
          </cell>
        </row>
        <row r="272">
          <cell r="A272">
            <v>38623</v>
          </cell>
        </row>
        <row r="273">
          <cell r="A273">
            <v>38624</v>
          </cell>
        </row>
        <row r="274">
          <cell r="A274">
            <v>38625</v>
          </cell>
        </row>
        <row r="275">
          <cell r="A275">
            <v>38626</v>
          </cell>
        </row>
        <row r="276">
          <cell r="A276">
            <v>38627</v>
          </cell>
        </row>
        <row r="277">
          <cell r="A277">
            <v>38628</v>
          </cell>
        </row>
        <row r="278">
          <cell r="A278">
            <v>38629</v>
          </cell>
        </row>
        <row r="279">
          <cell r="A279">
            <v>38630</v>
          </cell>
        </row>
        <row r="280">
          <cell r="A280">
            <v>38631</v>
          </cell>
        </row>
        <row r="281">
          <cell r="A281">
            <v>38632</v>
          </cell>
        </row>
        <row r="282">
          <cell r="A282">
            <v>38633</v>
          </cell>
        </row>
        <row r="283">
          <cell r="A283">
            <v>38634</v>
          </cell>
        </row>
        <row r="284">
          <cell r="A284">
            <v>38635</v>
          </cell>
        </row>
        <row r="285">
          <cell r="A285">
            <v>38636</v>
          </cell>
        </row>
        <row r="286">
          <cell r="A286">
            <v>38637</v>
          </cell>
        </row>
        <row r="287">
          <cell r="A287">
            <v>38638</v>
          </cell>
        </row>
        <row r="288">
          <cell r="A288">
            <v>38639</v>
          </cell>
        </row>
        <row r="289">
          <cell r="A289">
            <v>38640</v>
          </cell>
        </row>
        <row r="290">
          <cell r="A290">
            <v>38641</v>
          </cell>
        </row>
        <row r="291">
          <cell r="A291">
            <v>38642</v>
          </cell>
        </row>
        <row r="292">
          <cell r="A292">
            <v>38643</v>
          </cell>
        </row>
        <row r="293">
          <cell r="A293">
            <v>38644</v>
          </cell>
        </row>
        <row r="294">
          <cell r="A294">
            <v>38645</v>
          </cell>
        </row>
        <row r="295">
          <cell r="A295">
            <v>38646</v>
          </cell>
        </row>
        <row r="296">
          <cell r="A296">
            <v>38647</v>
          </cell>
        </row>
        <row r="297">
          <cell r="A297">
            <v>38648</v>
          </cell>
        </row>
        <row r="298">
          <cell r="A298">
            <v>38649</v>
          </cell>
        </row>
        <row r="299">
          <cell r="A299">
            <v>38650</v>
          </cell>
        </row>
        <row r="300">
          <cell r="A300">
            <v>38651</v>
          </cell>
        </row>
        <row r="301">
          <cell r="A301">
            <v>38652</v>
          </cell>
        </row>
        <row r="302">
          <cell r="A302">
            <v>38653</v>
          </cell>
        </row>
        <row r="303">
          <cell r="A303">
            <v>38654</v>
          </cell>
        </row>
        <row r="304">
          <cell r="A304">
            <v>38655</v>
          </cell>
        </row>
        <row r="305">
          <cell r="A305">
            <v>38656</v>
          </cell>
        </row>
        <row r="306">
          <cell r="A306">
            <v>38657</v>
          </cell>
        </row>
        <row r="307">
          <cell r="A307">
            <v>38658</v>
          </cell>
        </row>
        <row r="308">
          <cell r="A308">
            <v>38659</v>
          </cell>
        </row>
        <row r="309">
          <cell r="A309">
            <v>38660</v>
          </cell>
        </row>
        <row r="310">
          <cell r="A310">
            <v>38661</v>
          </cell>
        </row>
        <row r="311">
          <cell r="A311">
            <v>38662</v>
          </cell>
        </row>
        <row r="312">
          <cell r="A312">
            <v>38663</v>
          </cell>
        </row>
        <row r="313">
          <cell r="A313">
            <v>38664</v>
          </cell>
        </row>
        <row r="314">
          <cell r="A314">
            <v>38665</v>
          </cell>
        </row>
        <row r="315">
          <cell r="A315">
            <v>38666</v>
          </cell>
        </row>
        <row r="316">
          <cell r="A316">
            <v>38667</v>
          </cell>
        </row>
        <row r="317">
          <cell r="A317">
            <v>38668</v>
          </cell>
        </row>
        <row r="318">
          <cell r="A318">
            <v>38669</v>
          </cell>
        </row>
        <row r="319">
          <cell r="A319">
            <v>38670</v>
          </cell>
        </row>
        <row r="320">
          <cell r="A320">
            <v>38671</v>
          </cell>
        </row>
        <row r="321">
          <cell r="A321">
            <v>38672</v>
          </cell>
        </row>
        <row r="322">
          <cell r="A322">
            <v>38673</v>
          </cell>
        </row>
        <row r="323">
          <cell r="A323">
            <v>38674</v>
          </cell>
        </row>
        <row r="324">
          <cell r="A324">
            <v>38675</v>
          </cell>
        </row>
        <row r="325">
          <cell r="A325">
            <v>38676</v>
          </cell>
        </row>
        <row r="326">
          <cell r="A326">
            <v>38677</v>
          </cell>
        </row>
        <row r="327">
          <cell r="A327">
            <v>38678</v>
          </cell>
        </row>
        <row r="328">
          <cell r="A328">
            <v>38679</v>
          </cell>
        </row>
        <row r="329">
          <cell r="A329">
            <v>38680</v>
          </cell>
        </row>
        <row r="330">
          <cell r="A330">
            <v>38681</v>
          </cell>
        </row>
        <row r="331">
          <cell r="A331">
            <v>38682</v>
          </cell>
        </row>
        <row r="332">
          <cell r="A332">
            <v>38683</v>
          </cell>
        </row>
        <row r="333">
          <cell r="A333">
            <v>38684</v>
          </cell>
        </row>
        <row r="334">
          <cell r="A334">
            <v>38685</v>
          </cell>
        </row>
        <row r="335">
          <cell r="A335">
            <v>38686</v>
          </cell>
        </row>
        <row r="336">
          <cell r="A336">
            <v>38687</v>
          </cell>
        </row>
        <row r="337">
          <cell r="A337">
            <v>38688</v>
          </cell>
        </row>
        <row r="338">
          <cell r="A338">
            <v>38689</v>
          </cell>
        </row>
        <row r="339">
          <cell r="A339">
            <v>38690</v>
          </cell>
        </row>
        <row r="340">
          <cell r="A340">
            <v>38691</v>
          </cell>
        </row>
        <row r="341">
          <cell r="A341">
            <v>38692</v>
          </cell>
        </row>
        <row r="342">
          <cell r="A342">
            <v>38693</v>
          </cell>
        </row>
        <row r="343">
          <cell r="A343">
            <v>38694</v>
          </cell>
        </row>
        <row r="344">
          <cell r="A344">
            <v>38695</v>
          </cell>
        </row>
        <row r="345">
          <cell r="A345">
            <v>38696</v>
          </cell>
        </row>
        <row r="346">
          <cell r="A346">
            <v>38697</v>
          </cell>
        </row>
        <row r="347">
          <cell r="A347">
            <v>38698</v>
          </cell>
        </row>
        <row r="348">
          <cell r="A348">
            <v>38699</v>
          </cell>
        </row>
        <row r="349">
          <cell r="A349">
            <v>38700</v>
          </cell>
        </row>
        <row r="350">
          <cell r="A350">
            <v>38701</v>
          </cell>
        </row>
        <row r="351">
          <cell r="A351">
            <v>38702</v>
          </cell>
        </row>
        <row r="352">
          <cell r="A352">
            <v>38703</v>
          </cell>
        </row>
        <row r="353">
          <cell r="A353">
            <v>38704</v>
          </cell>
        </row>
        <row r="354">
          <cell r="A354">
            <v>38705</v>
          </cell>
        </row>
        <row r="355">
          <cell r="A355">
            <v>38706</v>
          </cell>
        </row>
        <row r="356">
          <cell r="A356">
            <v>38707</v>
          </cell>
        </row>
        <row r="357">
          <cell r="A357">
            <v>38708</v>
          </cell>
        </row>
        <row r="358">
          <cell r="A358">
            <v>38709</v>
          </cell>
        </row>
        <row r="359">
          <cell r="A359">
            <v>38710</v>
          </cell>
        </row>
        <row r="360">
          <cell r="A360">
            <v>38711</v>
          </cell>
        </row>
        <row r="361">
          <cell r="A361">
            <v>38712</v>
          </cell>
        </row>
        <row r="362">
          <cell r="A362">
            <v>38713</v>
          </cell>
        </row>
        <row r="363">
          <cell r="A363">
            <v>38714</v>
          </cell>
        </row>
        <row r="364">
          <cell r="A364">
            <v>38715</v>
          </cell>
        </row>
        <row r="365">
          <cell r="A365">
            <v>38716</v>
          </cell>
        </row>
        <row r="366">
          <cell r="A366">
            <v>38717</v>
          </cell>
        </row>
        <row r="367">
          <cell r="A367">
            <v>38718</v>
          </cell>
        </row>
        <row r="368">
          <cell r="A368">
            <v>38719</v>
          </cell>
        </row>
        <row r="369">
          <cell r="A369">
            <v>38720</v>
          </cell>
        </row>
        <row r="370">
          <cell r="A370">
            <v>38721</v>
          </cell>
        </row>
        <row r="371">
          <cell r="A371">
            <v>38722</v>
          </cell>
        </row>
        <row r="372">
          <cell r="A372">
            <v>38723</v>
          </cell>
        </row>
        <row r="373">
          <cell r="A373">
            <v>38724</v>
          </cell>
        </row>
        <row r="374">
          <cell r="A374">
            <v>38725</v>
          </cell>
        </row>
        <row r="375">
          <cell r="A375">
            <v>38726</v>
          </cell>
        </row>
        <row r="376">
          <cell r="A376">
            <v>38727</v>
          </cell>
        </row>
        <row r="377">
          <cell r="A377">
            <v>38728</v>
          </cell>
        </row>
        <row r="378">
          <cell r="A378">
            <v>38729</v>
          </cell>
        </row>
        <row r="379">
          <cell r="A379">
            <v>38730</v>
          </cell>
        </row>
        <row r="380">
          <cell r="A380">
            <v>38731</v>
          </cell>
        </row>
        <row r="381">
          <cell r="A381">
            <v>38732</v>
          </cell>
        </row>
        <row r="382">
          <cell r="A382">
            <v>38733</v>
          </cell>
        </row>
        <row r="383">
          <cell r="A383">
            <v>38734</v>
          </cell>
        </row>
        <row r="384">
          <cell r="A384">
            <v>38735</v>
          </cell>
        </row>
        <row r="385">
          <cell r="A385">
            <v>38736</v>
          </cell>
        </row>
        <row r="386">
          <cell r="A386">
            <v>38737</v>
          </cell>
        </row>
        <row r="387">
          <cell r="A387">
            <v>38738</v>
          </cell>
        </row>
        <row r="388">
          <cell r="A388">
            <v>38739</v>
          </cell>
        </row>
        <row r="389">
          <cell r="A389">
            <v>38740</v>
          </cell>
        </row>
        <row r="390">
          <cell r="A390">
            <v>38741</v>
          </cell>
        </row>
        <row r="391">
          <cell r="A391">
            <v>38742</v>
          </cell>
        </row>
        <row r="392">
          <cell r="A392">
            <v>38743</v>
          </cell>
        </row>
        <row r="393">
          <cell r="A393">
            <v>38744</v>
          </cell>
        </row>
        <row r="394">
          <cell r="A394">
            <v>38745</v>
          </cell>
        </row>
        <row r="395">
          <cell r="A395">
            <v>38746</v>
          </cell>
        </row>
        <row r="396">
          <cell r="A396">
            <v>38747</v>
          </cell>
        </row>
        <row r="397">
          <cell r="A397">
            <v>38748</v>
          </cell>
        </row>
        <row r="398">
          <cell r="A398">
            <v>38749</v>
          </cell>
        </row>
        <row r="399">
          <cell r="A399">
            <v>38750</v>
          </cell>
        </row>
        <row r="400">
          <cell r="A400">
            <v>38751</v>
          </cell>
        </row>
        <row r="401">
          <cell r="A401">
            <v>38752</v>
          </cell>
        </row>
        <row r="402">
          <cell r="A402">
            <v>38753</v>
          </cell>
        </row>
        <row r="403">
          <cell r="A403">
            <v>38754</v>
          </cell>
        </row>
        <row r="404">
          <cell r="A404">
            <v>38755</v>
          </cell>
        </row>
        <row r="405">
          <cell r="A405">
            <v>38756</v>
          </cell>
        </row>
        <row r="406">
          <cell r="A406">
            <v>38757</v>
          </cell>
        </row>
        <row r="407">
          <cell r="A407">
            <v>38758</v>
          </cell>
        </row>
        <row r="408">
          <cell r="A408">
            <v>38759</v>
          </cell>
        </row>
        <row r="409">
          <cell r="A409">
            <v>38760</v>
          </cell>
        </row>
        <row r="410">
          <cell r="A410">
            <v>38761</v>
          </cell>
        </row>
        <row r="411">
          <cell r="A411">
            <v>38762</v>
          </cell>
        </row>
        <row r="412">
          <cell r="A412">
            <v>38763</v>
          </cell>
        </row>
        <row r="413">
          <cell r="A413">
            <v>38764</v>
          </cell>
        </row>
        <row r="414">
          <cell r="A414">
            <v>38765</v>
          </cell>
        </row>
        <row r="415">
          <cell r="A415">
            <v>38766</v>
          </cell>
        </row>
        <row r="416">
          <cell r="A416">
            <v>38767</v>
          </cell>
        </row>
        <row r="417">
          <cell r="A417">
            <v>38768</v>
          </cell>
        </row>
        <row r="418">
          <cell r="A418">
            <v>38769</v>
          </cell>
        </row>
        <row r="419">
          <cell r="A419">
            <v>38770</v>
          </cell>
        </row>
        <row r="420">
          <cell r="A420">
            <v>38771</v>
          </cell>
        </row>
        <row r="421">
          <cell r="A421">
            <v>38772</v>
          </cell>
        </row>
        <row r="422">
          <cell r="A422">
            <v>38773</v>
          </cell>
        </row>
        <row r="423">
          <cell r="A423">
            <v>38774</v>
          </cell>
        </row>
        <row r="424">
          <cell r="A424">
            <v>38775</v>
          </cell>
        </row>
        <row r="425">
          <cell r="A425">
            <v>38776</v>
          </cell>
        </row>
        <row r="426">
          <cell r="A426">
            <v>38777</v>
          </cell>
        </row>
        <row r="427">
          <cell r="A427">
            <v>38778</v>
          </cell>
        </row>
        <row r="428">
          <cell r="A428">
            <v>38779</v>
          </cell>
        </row>
        <row r="429">
          <cell r="A429">
            <v>38780</v>
          </cell>
        </row>
        <row r="430">
          <cell r="A430">
            <v>38781</v>
          </cell>
        </row>
        <row r="431">
          <cell r="A431">
            <v>38782</v>
          </cell>
        </row>
        <row r="432">
          <cell r="A432">
            <v>38783</v>
          </cell>
        </row>
        <row r="433">
          <cell r="A433">
            <v>38784</v>
          </cell>
        </row>
        <row r="434">
          <cell r="A434">
            <v>38785</v>
          </cell>
        </row>
        <row r="435">
          <cell r="A435">
            <v>38786</v>
          </cell>
        </row>
        <row r="436">
          <cell r="A436">
            <v>38787</v>
          </cell>
        </row>
        <row r="437">
          <cell r="A437">
            <v>38788</v>
          </cell>
        </row>
        <row r="438">
          <cell r="A438">
            <v>38789</v>
          </cell>
        </row>
        <row r="439">
          <cell r="A439">
            <v>38790</v>
          </cell>
        </row>
        <row r="440">
          <cell r="A440">
            <v>38791</v>
          </cell>
        </row>
        <row r="441">
          <cell r="A441">
            <v>38792</v>
          </cell>
        </row>
        <row r="442">
          <cell r="A442">
            <v>38793</v>
          </cell>
        </row>
        <row r="443">
          <cell r="A443">
            <v>38794</v>
          </cell>
        </row>
        <row r="444">
          <cell r="A444">
            <v>38795</v>
          </cell>
        </row>
        <row r="445">
          <cell r="A445">
            <v>38796</v>
          </cell>
        </row>
        <row r="446">
          <cell r="A446">
            <v>38797</v>
          </cell>
        </row>
        <row r="447">
          <cell r="A447">
            <v>38798</v>
          </cell>
        </row>
        <row r="448">
          <cell r="A448">
            <v>38799</v>
          </cell>
        </row>
        <row r="449">
          <cell r="A449">
            <v>38800</v>
          </cell>
        </row>
        <row r="450">
          <cell r="A450">
            <v>38801</v>
          </cell>
        </row>
        <row r="451">
          <cell r="A451">
            <v>38802</v>
          </cell>
        </row>
        <row r="452">
          <cell r="A452">
            <v>38803</v>
          </cell>
        </row>
        <row r="453">
          <cell r="A453">
            <v>38804</v>
          </cell>
        </row>
        <row r="454">
          <cell r="A454">
            <v>38805</v>
          </cell>
        </row>
        <row r="455">
          <cell r="A455">
            <v>38806</v>
          </cell>
        </row>
        <row r="456">
          <cell r="A456">
            <v>38807</v>
          </cell>
        </row>
        <row r="457">
          <cell r="A457">
            <v>38808</v>
          </cell>
        </row>
        <row r="458">
          <cell r="A458">
            <v>38809</v>
          </cell>
        </row>
        <row r="459">
          <cell r="A459">
            <v>38810</v>
          </cell>
        </row>
        <row r="460">
          <cell r="A460">
            <v>38811</v>
          </cell>
        </row>
        <row r="461">
          <cell r="A461">
            <v>38812</v>
          </cell>
        </row>
        <row r="462">
          <cell r="A462">
            <v>38813</v>
          </cell>
        </row>
        <row r="463">
          <cell r="A463">
            <v>38814</v>
          </cell>
        </row>
        <row r="464">
          <cell r="A464">
            <v>38815</v>
          </cell>
        </row>
        <row r="465">
          <cell r="A465">
            <v>38816</v>
          </cell>
        </row>
        <row r="466">
          <cell r="A466">
            <v>38817</v>
          </cell>
        </row>
        <row r="467">
          <cell r="A467">
            <v>38818</v>
          </cell>
        </row>
        <row r="468">
          <cell r="A468">
            <v>38819</v>
          </cell>
        </row>
        <row r="469">
          <cell r="A469">
            <v>38820</v>
          </cell>
        </row>
        <row r="470">
          <cell r="A470">
            <v>38821</v>
          </cell>
        </row>
        <row r="471">
          <cell r="A471">
            <v>38822</v>
          </cell>
        </row>
        <row r="472">
          <cell r="A472">
            <v>38823</v>
          </cell>
        </row>
        <row r="473">
          <cell r="A473">
            <v>38824</v>
          </cell>
        </row>
        <row r="474">
          <cell r="A474">
            <v>38825</v>
          </cell>
        </row>
        <row r="475">
          <cell r="A475">
            <v>38826</v>
          </cell>
        </row>
        <row r="476">
          <cell r="A476">
            <v>38827</v>
          </cell>
        </row>
        <row r="477">
          <cell r="A477">
            <v>38828</v>
          </cell>
        </row>
        <row r="478">
          <cell r="A478">
            <v>38829</v>
          </cell>
        </row>
        <row r="479">
          <cell r="A479">
            <v>38830</v>
          </cell>
        </row>
        <row r="480">
          <cell r="A480">
            <v>38831</v>
          </cell>
        </row>
        <row r="481">
          <cell r="A481">
            <v>38832</v>
          </cell>
        </row>
        <row r="482">
          <cell r="A482">
            <v>38833</v>
          </cell>
        </row>
        <row r="483">
          <cell r="A483">
            <v>38834</v>
          </cell>
        </row>
        <row r="484">
          <cell r="A484">
            <v>38835</v>
          </cell>
        </row>
        <row r="485">
          <cell r="A485">
            <v>38836</v>
          </cell>
        </row>
        <row r="486">
          <cell r="A486">
            <v>38837</v>
          </cell>
        </row>
        <row r="487">
          <cell r="A487">
            <v>38838</v>
          </cell>
        </row>
        <row r="488">
          <cell r="A488">
            <v>38839</v>
          </cell>
        </row>
        <row r="489">
          <cell r="A489">
            <v>38840</v>
          </cell>
        </row>
        <row r="490">
          <cell r="A490">
            <v>38841</v>
          </cell>
        </row>
        <row r="491">
          <cell r="A491">
            <v>38842</v>
          </cell>
        </row>
        <row r="492">
          <cell r="A492">
            <v>38843</v>
          </cell>
        </row>
        <row r="493">
          <cell r="A493">
            <v>38844</v>
          </cell>
        </row>
        <row r="494">
          <cell r="A494">
            <v>38845</v>
          </cell>
        </row>
        <row r="495">
          <cell r="A495">
            <v>38846</v>
          </cell>
        </row>
        <row r="496">
          <cell r="A496">
            <v>38847</v>
          </cell>
        </row>
        <row r="497">
          <cell r="A497">
            <v>38848</v>
          </cell>
        </row>
        <row r="498">
          <cell r="A498">
            <v>38849</v>
          </cell>
        </row>
        <row r="499">
          <cell r="A499">
            <v>38850</v>
          </cell>
        </row>
        <row r="500">
          <cell r="A500">
            <v>38851</v>
          </cell>
        </row>
        <row r="501">
          <cell r="A501">
            <v>38852</v>
          </cell>
        </row>
        <row r="502">
          <cell r="A502">
            <v>38853</v>
          </cell>
        </row>
        <row r="503">
          <cell r="A503">
            <v>38854</v>
          </cell>
        </row>
        <row r="504">
          <cell r="A504">
            <v>38855</v>
          </cell>
        </row>
        <row r="505">
          <cell r="A505">
            <v>38856</v>
          </cell>
        </row>
        <row r="506">
          <cell r="A506">
            <v>38857</v>
          </cell>
        </row>
        <row r="507">
          <cell r="A507">
            <v>38858</v>
          </cell>
        </row>
        <row r="508">
          <cell r="A508">
            <v>38859</v>
          </cell>
        </row>
        <row r="509">
          <cell r="A509">
            <v>38860</v>
          </cell>
        </row>
        <row r="510">
          <cell r="A510">
            <v>38861</v>
          </cell>
        </row>
        <row r="511">
          <cell r="A511">
            <v>38862</v>
          </cell>
        </row>
        <row r="512">
          <cell r="A512">
            <v>38863</v>
          </cell>
        </row>
        <row r="513">
          <cell r="A513">
            <v>38864</v>
          </cell>
        </row>
        <row r="514">
          <cell r="A514">
            <v>38865</v>
          </cell>
        </row>
        <row r="515">
          <cell r="A515">
            <v>38866</v>
          </cell>
        </row>
        <row r="516">
          <cell r="A516">
            <v>38867</v>
          </cell>
        </row>
        <row r="517">
          <cell r="A517">
            <v>38868</v>
          </cell>
        </row>
        <row r="518">
          <cell r="A518">
            <v>38869</v>
          </cell>
        </row>
        <row r="519">
          <cell r="A519">
            <v>38870</v>
          </cell>
        </row>
        <row r="520">
          <cell r="A520">
            <v>38871</v>
          </cell>
        </row>
        <row r="521">
          <cell r="A521">
            <v>38872</v>
          </cell>
        </row>
        <row r="522">
          <cell r="A522">
            <v>38873</v>
          </cell>
        </row>
        <row r="523">
          <cell r="A523">
            <v>38874</v>
          </cell>
        </row>
        <row r="524">
          <cell r="A524">
            <v>38875</v>
          </cell>
        </row>
        <row r="525">
          <cell r="A525">
            <v>38876</v>
          </cell>
        </row>
        <row r="526">
          <cell r="A526">
            <v>38877</v>
          </cell>
        </row>
        <row r="527">
          <cell r="A527">
            <v>38878</v>
          </cell>
        </row>
        <row r="528">
          <cell r="A528">
            <v>38879</v>
          </cell>
        </row>
        <row r="529">
          <cell r="A529">
            <v>38880</v>
          </cell>
        </row>
        <row r="530">
          <cell r="A530">
            <v>38881</v>
          </cell>
        </row>
        <row r="531">
          <cell r="A531">
            <v>38882</v>
          </cell>
        </row>
        <row r="532">
          <cell r="A532">
            <v>38883</v>
          </cell>
        </row>
        <row r="533">
          <cell r="A533">
            <v>38884</v>
          </cell>
        </row>
        <row r="534">
          <cell r="A534">
            <v>38885</v>
          </cell>
        </row>
        <row r="535">
          <cell r="A535">
            <v>38886</v>
          </cell>
        </row>
        <row r="536">
          <cell r="A536">
            <v>38887</v>
          </cell>
        </row>
        <row r="537">
          <cell r="A537">
            <v>38888</v>
          </cell>
        </row>
        <row r="538">
          <cell r="A538">
            <v>38889</v>
          </cell>
        </row>
        <row r="539">
          <cell r="A539">
            <v>38890</v>
          </cell>
        </row>
        <row r="540">
          <cell r="A540">
            <v>38891</v>
          </cell>
        </row>
        <row r="541">
          <cell r="A541">
            <v>38892</v>
          </cell>
        </row>
        <row r="542">
          <cell r="A542">
            <v>38893</v>
          </cell>
        </row>
        <row r="543">
          <cell r="A543">
            <v>38894</v>
          </cell>
        </row>
        <row r="544">
          <cell r="A544">
            <v>38895</v>
          </cell>
        </row>
        <row r="545">
          <cell r="A545">
            <v>38896</v>
          </cell>
        </row>
        <row r="546">
          <cell r="A546">
            <v>38897</v>
          </cell>
        </row>
        <row r="547">
          <cell r="A547">
            <v>38898</v>
          </cell>
        </row>
        <row r="548">
          <cell r="A548">
            <v>38899</v>
          </cell>
        </row>
        <row r="549">
          <cell r="A549">
            <v>38900</v>
          </cell>
        </row>
        <row r="550">
          <cell r="A550">
            <v>38901</v>
          </cell>
        </row>
        <row r="551">
          <cell r="A551">
            <v>38902</v>
          </cell>
        </row>
        <row r="552">
          <cell r="A552">
            <v>38903</v>
          </cell>
        </row>
        <row r="553">
          <cell r="A553">
            <v>38904</v>
          </cell>
        </row>
        <row r="554">
          <cell r="A554">
            <v>38905</v>
          </cell>
        </row>
        <row r="555">
          <cell r="A555">
            <v>38906</v>
          </cell>
        </row>
        <row r="556">
          <cell r="A556">
            <v>38907</v>
          </cell>
        </row>
        <row r="557">
          <cell r="A557">
            <v>38908</v>
          </cell>
        </row>
        <row r="558">
          <cell r="A558">
            <v>38909</v>
          </cell>
        </row>
        <row r="559">
          <cell r="A559">
            <v>38910</v>
          </cell>
        </row>
        <row r="560">
          <cell r="A560">
            <v>38911</v>
          </cell>
        </row>
        <row r="561">
          <cell r="A561">
            <v>38912</v>
          </cell>
        </row>
        <row r="562">
          <cell r="A562">
            <v>38913</v>
          </cell>
        </row>
        <row r="563">
          <cell r="A563">
            <v>38914</v>
          </cell>
        </row>
        <row r="564">
          <cell r="A564">
            <v>38915</v>
          </cell>
        </row>
        <row r="565">
          <cell r="A565">
            <v>38916</v>
          </cell>
        </row>
        <row r="566">
          <cell r="A566">
            <v>38917</v>
          </cell>
        </row>
        <row r="567">
          <cell r="A567">
            <v>38918</v>
          </cell>
        </row>
        <row r="568">
          <cell r="A568">
            <v>38919</v>
          </cell>
        </row>
        <row r="569">
          <cell r="A569">
            <v>38920</v>
          </cell>
        </row>
        <row r="570">
          <cell r="A570">
            <v>38921</v>
          </cell>
        </row>
        <row r="571">
          <cell r="A571">
            <v>38922</v>
          </cell>
        </row>
        <row r="572">
          <cell r="A572">
            <v>38923</v>
          </cell>
        </row>
        <row r="573">
          <cell r="A573">
            <v>38924</v>
          </cell>
        </row>
        <row r="574">
          <cell r="A574">
            <v>38925</v>
          </cell>
        </row>
        <row r="575">
          <cell r="A575">
            <v>38926</v>
          </cell>
        </row>
        <row r="576">
          <cell r="A576">
            <v>38927</v>
          </cell>
        </row>
        <row r="577">
          <cell r="A577">
            <v>38928</v>
          </cell>
        </row>
        <row r="578">
          <cell r="A578">
            <v>38929</v>
          </cell>
        </row>
        <row r="579">
          <cell r="A579">
            <v>38930</v>
          </cell>
        </row>
        <row r="580">
          <cell r="A580">
            <v>38931</v>
          </cell>
        </row>
        <row r="581">
          <cell r="A581">
            <v>38932</v>
          </cell>
        </row>
        <row r="582">
          <cell r="A582">
            <v>38933</v>
          </cell>
        </row>
        <row r="583">
          <cell r="A583">
            <v>38934</v>
          </cell>
        </row>
        <row r="584">
          <cell r="A584">
            <v>38935</v>
          </cell>
        </row>
        <row r="585">
          <cell r="A585">
            <v>38936</v>
          </cell>
        </row>
        <row r="586">
          <cell r="A586">
            <v>38937</v>
          </cell>
        </row>
        <row r="587">
          <cell r="A587">
            <v>38938</v>
          </cell>
        </row>
        <row r="588">
          <cell r="A588">
            <v>38939</v>
          </cell>
        </row>
        <row r="589">
          <cell r="A589">
            <v>38940</v>
          </cell>
        </row>
        <row r="590">
          <cell r="A590">
            <v>38941</v>
          </cell>
        </row>
        <row r="591">
          <cell r="A591">
            <v>38942</v>
          </cell>
        </row>
        <row r="592">
          <cell r="A592">
            <v>38943</v>
          </cell>
        </row>
        <row r="593">
          <cell r="A593">
            <v>38944</v>
          </cell>
        </row>
        <row r="594">
          <cell r="A594">
            <v>38945</v>
          </cell>
        </row>
        <row r="595">
          <cell r="A595">
            <v>38946</v>
          </cell>
        </row>
        <row r="596">
          <cell r="A596">
            <v>38947</v>
          </cell>
        </row>
        <row r="597">
          <cell r="A597">
            <v>38948</v>
          </cell>
        </row>
        <row r="598">
          <cell r="A598">
            <v>38949</v>
          </cell>
        </row>
        <row r="599">
          <cell r="A599">
            <v>38950</v>
          </cell>
        </row>
        <row r="600">
          <cell r="A600">
            <v>38951</v>
          </cell>
        </row>
        <row r="601">
          <cell r="A601">
            <v>38952</v>
          </cell>
        </row>
        <row r="602">
          <cell r="A602">
            <v>38953</v>
          </cell>
        </row>
        <row r="603">
          <cell r="A603">
            <v>38954</v>
          </cell>
        </row>
        <row r="604">
          <cell r="A604">
            <v>38955</v>
          </cell>
        </row>
        <row r="605">
          <cell r="A605">
            <v>38956</v>
          </cell>
        </row>
        <row r="606">
          <cell r="A606">
            <v>38957</v>
          </cell>
        </row>
        <row r="607">
          <cell r="A607">
            <v>38958</v>
          </cell>
        </row>
        <row r="608">
          <cell r="A608">
            <v>38959</v>
          </cell>
        </row>
        <row r="609">
          <cell r="A609">
            <v>38960</v>
          </cell>
        </row>
        <row r="610">
          <cell r="A610">
            <v>38961</v>
          </cell>
        </row>
        <row r="611">
          <cell r="A611">
            <v>38962</v>
          </cell>
        </row>
        <row r="612">
          <cell r="A612">
            <v>38963</v>
          </cell>
        </row>
        <row r="613">
          <cell r="A613">
            <v>38964</v>
          </cell>
        </row>
        <row r="614">
          <cell r="A614">
            <v>38965</v>
          </cell>
        </row>
        <row r="615">
          <cell r="A615">
            <v>38966</v>
          </cell>
        </row>
        <row r="616">
          <cell r="A616">
            <v>38967</v>
          </cell>
        </row>
        <row r="617">
          <cell r="A617">
            <v>38968</v>
          </cell>
        </row>
        <row r="618">
          <cell r="A618">
            <v>38969</v>
          </cell>
        </row>
        <row r="619">
          <cell r="A619">
            <v>38970</v>
          </cell>
        </row>
        <row r="620">
          <cell r="A620">
            <v>38971</v>
          </cell>
        </row>
        <row r="621">
          <cell r="A621">
            <v>38972</v>
          </cell>
        </row>
        <row r="622">
          <cell r="A622">
            <v>38973</v>
          </cell>
        </row>
        <row r="623">
          <cell r="A623">
            <v>38974</v>
          </cell>
        </row>
        <row r="624">
          <cell r="A624">
            <v>38975</v>
          </cell>
        </row>
        <row r="625">
          <cell r="A625">
            <v>38976</v>
          </cell>
        </row>
        <row r="626">
          <cell r="A626">
            <v>38977</v>
          </cell>
        </row>
        <row r="627">
          <cell r="A627">
            <v>38978</v>
          </cell>
        </row>
        <row r="628">
          <cell r="A628">
            <v>38979</v>
          </cell>
        </row>
        <row r="629">
          <cell r="A629">
            <v>38980</v>
          </cell>
        </row>
        <row r="630">
          <cell r="A630">
            <v>38981</v>
          </cell>
        </row>
        <row r="631">
          <cell r="A631">
            <v>38982</v>
          </cell>
        </row>
        <row r="632">
          <cell r="A632">
            <v>38983</v>
          </cell>
        </row>
        <row r="633">
          <cell r="A633">
            <v>38984</v>
          </cell>
        </row>
        <row r="634">
          <cell r="A634">
            <v>38985</v>
          </cell>
        </row>
        <row r="635">
          <cell r="A635">
            <v>38986</v>
          </cell>
        </row>
        <row r="636">
          <cell r="A636">
            <v>38987</v>
          </cell>
        </row>
        <row r="637">
          <cell r="A637">
            <v>38988</v>
          </cell>
        </row>
        <row r="638">
          <cell r="A638">
            <v>38989</v>
          </cell>
        </row>
        <row r="639">
          <cell r="A639">
            <v>38990</v>
          </cell>
        </row>
        <row r="640">
          <cell r="A640">
            <v>38991</v>
          </cell>
        </row>
        <row r="641">
          <cell r="A641">
            <v>38992</v>
          </cell>
        </row>
        <row r="642">
          <cell r="A642">
            <v>38993</v>
          </cell>
        </row>
        <row r="643">
          <cell r="A643">
            <v>38994</v>
          </cell>
        </row>
        <row r="644">
          <cell r="A644">
            <v>38995</v>
          </cell>
        </row>
        <row r="645">
          <cell r="A645">
            <v>38996</v>
          </cell>
        </row>
        <row r="646">
          <cell r="A646">
            <v>38997</v>
          </cell>
        </row>
        <row r="647">
          <cell r="A647">
            <v>38998</v>
          </cell>
        </row>
        <row r="648">
          <cell r="A648">
            <v>38999</v>
          </cell>
        </row>
        <row r="649">
          <cell r="A649">
            <v>39000</v>
          </cell>
        </row>
        <row r="650">
          <cell r="A650">
            <v>39001</v>
          </cell>
        </row>
        <row r="651">
          <cell r="A651">
            <v>39002</v>
          </cell>
        </row>
        <row r="652">
          <cell r="A652">
            <v>39003</v>
          </cell>
        </row>
        <row r="653">
          <cell r="A653">
            <v>39004</v>
          </cell>
        </row>
        <row r="654">
          <cell r="A654">
            <v>39005</v>
          </cell>
        </row>
        <row r="655">
          <cell r="A655">
            <v>39006</v>
          </cell>
        </row>
        <row r="656">
          <cell r="A656">
            <v>39007</v>
          </cell>
        </row>
        <row r="657">
          <cell r="A657">
            <v>39008</v>
          </cell>
        </row>
        <row r="658">
          <cell r="A658">
            <v>39009</v>
          </cell>
        </row>
        <row r="659">
          <cell r="A659">
            <v>39010</v>
          </cell>
        </row>
        <row r="660">
          <cell r="A660">
            <v>39011</v>
          </cell>
        </row>
        <row r="661">
          <cell r="A661">
            <v>39012</v>
          </cell>
        </row>
        <row r="662">
          <cell r="A662">
            <v>39013</v>
          </cell>
        </row>
        <row r="663">
          <cell r="A663">
            <v>39014</v>
          </cell>
        </row>
        <row r="664">
          <cell r="A664">
            <v>39015</v>
          </cell>
        </row>
        <row r="665">
          <cell r="A665">
            <v>39016</v>
          </cell>
        </row>
        <row r="666">
          <cell r="A666">
            <v>39017</v>
          </cell>
        </row>
        <row r="667">
          <cell r="A667">
            <v>39018</v>
          </cell>
        </row>
        <row r="668">
          <cell r="A668">
            <v>39019</v>
          </cell>
        </row>
        <row r="669">
          <cell r="A669">
            <v>39020</v>
          </cell>
        </row>
        <row r="670">
          <cell r="A670">
            <v>39021</v>
          </cell>
        </row>
        <row r="671">
          <cell r="A671">
            <v>39022</v>
          </cell>
        </row>
        <row r="672">
          <cell r="A672">
            <v>39023</v>
          </cell>
        </row>
        <row r="673">
          <cell r="A673">
            <v>39024</v>
          </cell>
        </row>
        <row r="674">
          <cell r="A674">
            <v>39025</v>
          </cell>
        </row>
        <row r="675">
          <cell r="A675">
            <v>39026</v>
          </cell>
        </row>
        <row r="676">
          <cell r="A676">
            <v>39027</v>
          </cell>
        </row>
        <row r="677">
          <cell r="A677">
            <v>39028</v>
          </cell>
        </row>
        <row r="678">
          <cell r="A678">
            <v>39029</v>
          </cell>
        </row>
        <row r="679">
          <cell r="A679">
            <v>39030</v>
          </cell>
        </row>
        <row r="680">
          <cell r="A680">
            <v>39031</v>
          </cell>
        </row>
        <row r="681">
          <cell r="A681">
            <v>39032</v>
          </cell>
        </row>
        <row r="682">
          <cell r="A682">
            <v>39033</v>
          </cell>
        </row>
        <row r="683">
          <cell r="A683">
            <v>39034</v>
          </cell>
        </row>
        <row r="684">
          <cell r="A684">
            <v>39035</v>
          </cell>
        </row>
        <row r="685">
          <cell r="A685">
            <v>39036</v>
          </cell>
        </row>
        <row r="686">
          <cell r="A686">
            <v>39037</v>
          </cell>
        </row>
        <row r="687">
          <cell r="A687">
            <v>39038</v>
          </cell>
        </row>
        <row r="688">
          <cell r="A688">
            <v>39039</v>
          </cell>
        </row>
        <row r="689">
          <cell r="A689">
            <v>39040</v>
          </cell>
        </row>
        <row r="690">
          <cell r="A690">
            <v>39041</v>
          </cell>
        </row>
        <row r="691">
          <cell r="A691">
            <v>39042</v>
          </cell>
        </row>
        <row r="692">
          <cell r="A692">
            <v>39043</v>
          </cell>
        </row>
        <row r="693">
          <cell r="A693">
            <v>39044</v>
          </cell>
        </row>
        <row r="694">
          <cell r="A694">
            <v>39045</v>
          </cell>
        </row>
        <row r="695">
          <cell r="A695">
            <v>39046</v>
          </cell>
        </row>
        <row r="696">
          <cell r="A696">
            <v>39047</v>
          </cell>
        </row>
        <row r="697">
          <cell r="A697">
            <v>39048</v>
          </cell>
        </row>
        <row r="698">
          <cell r="A698">
            <v>39049</v>
          </cell>
        </row>
        <row r="699">
          <cell r="A699">
            <v>39050</v>
          </cell>
        </row>
        <row r="700">
          <cell r="A700">
            <v>39051</v>
          </cell>
        </row>
        <row r="701">
          <cell r="A701">
            <v>39052</v>
          </cell>
        </row>
        <row r="702">
          <cell r="A702">
            <v>39053</v>
          </cell>
        </row>
        <row r="703">
          <cell r="A703">
            <v>39054</v>
          </cell>
        </row>
        <row r="704">
          <cell r="A704">
            <v>39055</v>
          </cell>
        </row>
        <row r="705">
          <cell r="A705">
            <v>39056</v>
          </cell>
        </row>
        <row r="706">
          <cell r="A706">
            <v>39057</v>
          </cell>
        </row>
        <row r="707">
          <cell r="A707">
            <v>39058</v>
          </cell>
        </row>
        <row r="708">
          <cell r="A708">
            <v>39059</v>
          </cell>
        </row>
        <row r="709">
          <cell r="A709">
            <v>39060</v>
          </cell>
        </row>
        <row r="710">
          <cell r="A710">
            <v>39061</v>
          </cell>
        </row>
        <row r="711">
          <cell r="A711">
            <v>39062</v>
          </cell>
        </row>
        <row r="712">
          <cell r="A712">
            <v>39063</v>
          </cell>
        </row>
        <row r="713">
          <cell r="A713">
            <v>39064</v>
          </cell>
        </row>
        <row r="714">
          <cell r="A714">
            <v>39065</v>
          </cell>
        </row>
        <row r="715">
          <cell r="A715">
            <v>39066</v>
          </cell>
        </row>
        <row r="716">
          <cell r="A716">
            <v>39067</v>
          </cell>
        </row>
        <row r="717">
          <cell r="A717">
            <v>39068</v>
          </cell>
        </row>
        <row r="718">
          <cell r="A718">
            <v>39069</v>
          </cell>
        </row>
        <row r="719">
          <cell r="A719">
            <v>39070</v>
          </cell>
        </row>
        <row r="720">
          <cell r="A720">
            <v>39071</v>
          </cell>
        </row>
        <row r="721">
          <cell r="A721">
            <v>39072</v>
          </cell>
        </row>
        <row r="722">
          <cell r="A722">
            <v>39073</v>
          </cell>
        </row>
        <row r="723">
          <cell r="A723">
            <v>39074</v>
          </cell>
        </row>
        <row r="724">
          <cell r="A724">
            <v>39075</v>
          </cell>
        </row>
        <row r="725">
          <cell r="A725">
            <v>39076</v>
          </cell>
        </row>
        <row r="726">
          <cell r="A726">
            <v>39077</v>
          </cell>
        </row>
        <row r="727">
          <cell r="A727">
            <v>39078</v>
          </cell>
        </row>
        <row r="728">
          <cell r="A728">
            <v>39079</v>
          </cell>
        </row>
        <row r="729">
          <cell r="A729">
            <v>39080</v>
          </cell>
        </row>
        <row r="730">
          <cell r="A730">
            <v>39081</v>
          </cell>
        </row>
        <row r="731">
          <cell r="A731">
            <v>39082</v>
          </cell>
        </row>
        <row r="732">
          <cell r="A732">
            <v>39083</v>
          </cell>
        </row>
        <row r="733">
          <cell r="A733">
            <v>39084</v>
          </cell>
        </row>
        <row r="734">
          <cell r="A734">
            <v>39085</v>
          </cell>
        </row>
        <row r="735">
          <cell r="A735">
            <v>39086</v>
          </cell>
        </row>
        <row r="736">
          <cell r="A736">
            <v>39087</v>
          </cell>
        </row>
        <row r="737">
          <cell r="A737">
            <v>39088</v>
          </cell>
        </row>
        <row r="738">
          <cell r="A738">
            <v>39089</v>
          </cell>
        </row>
        <row r="739">
          <cell r="A739">
            <v>39090</v>
          </cell>
        </row>
        <row r="740">
          <cell r="A740">
            <v>39091</v>
          </cell>
        </row>
        <row r="741">
          <cell r="A741">
            <v>39092</v>
          </cell>
        </row>
        <row r="742">
          <cell r="A742">
            <v>39093</v>
          </cell>
        </row>
        <row r="743">
          <cell r="A743">
            <v>39094</v>
          </cell>
        </row>
        <row r="744">
          <cell r="A744">
            <v>39095</v>
          </cell>
        </row>
        <row r="745">
          <cell r="A745">
            <v>39096</v>
          </cell>
        </row>
        <row r="746">
          <cell r="A746">
            <v>39097</v>
          </cell>
        </row>
        <row r="747">
          <cell r="A747">
            <v>39098</v>
          </cell>
        </row>
        <row r="748">
          <cell r="A748">
            <v>39099</v>
          </cell>
        </row>
        <row r="749">
          <cell r="A749">
            <v>39100</v>
          </cell>
        </row>
        <row r="750">
          <cell r="A750">
            <v>39101</v>
          </cell>
        </row>
        <row r="751">
          <cell r="A751">
            <v>39102</v>
          </cell>
        </row>
        <row r="752">
          <cell r="A752">
            <v>39103</v>
          </cell>
        </row>
        <row r="753">
          <cell r="A753">
            <v>39104</v>
          </cell>
        </row>
        <row r="754">
          <cell r="A754">
            <v>39105</v>
          </cell>
        </row>
        <row r="755">
          <cell r="A755">
            <v>39106</v>
          </cell>
        </row>
        <row r="756">
          <cell r="A756">
            <v>39107</v>
          </cell>
        </row>
        <row r="757">
          <cell r="A757">
            <v>39108</v>
          </cell>
        </row>
        <row r="758">
          <cell r="A758">
            <v>39109</v>
          </cell>
        </row>
        <row r="759">
          <cell r="A759">
            <v>39110</v>
          </cell>
        </row>
        <row r="760">
          <cell r="A760">
            <v>39111</v>
          </cell>
        </row>
        <row r="761">
          <cell r="A761">
            <v>39112</v>
          </cell>
        </row>
        <row r="762">
          <cell r="A762">
            <v>39113</v>
          </cell>
        </row>
        <row r="763">
          <cell r="A763">
            <v>39114</v>
          </cell>
        </row>
        <row r="764">
          <cell r="A764">
            <v>39115</v>
          </cell>
        </row>
        <row r="765">
          <cell r="A765">
            <v>39116</v>
          </cell>
        </row>
        <row r="766">
          <cell r="A766">
            <v>39117</v>
          </cell>
        </row>
        <row r="767">
          <cell r="A767">
            <v>39118</v>
          </cell>
        </row>
        <row r="768">
          <cell r="A768">
            <v>39119</v>
          </cell>
        </row>
        <row r="769">
          <cell r="A769">
            <v>39120</v>
          </cell>
        </row>
        <row r="770">
          <cell r="A770">
            <v>39121</v>
          </cell>
        </row>
        <row r="771">
          <cell r="A771">
            <v>39122</v>
          </cell>
        </row>
        <row r="772">
          <cell r="A772">
            <v>39123</v>
          </cell>
        </row>
        <row r="773">
          <cell r="A773">
            <v>39124</v>
          </cell>
        </row>
        <row r="774">
          <cell r="A774">
            <v>39125</v>
          </cell>
        </row>
        <row r="775">
          <cell r="A775">
            <v>39126</v>
          </cell>
        </row>
        <row r="776">
          <cell r="A776">
            <v>39127</v>
          </cell>
        </row>
        <row r="777">
          <cell r="A777">
            <v>39128</v>
          </cell>
        </row>
        <row r="778">
          <cell r="A778">
            <v>39129</v>
          </cell>
        </row>
        <row r="779">
          <cell r="A779">
            <v>39130</v>
          </cell>
        </row>
        <row r="780">
          <cell r="A780">
            <v>39131</v>
          </cell>
        </row>
        <row r="781">
          <cell r="A781">
            <v>39132</v>
          </cell>
        </row>
        <row r="782">
          <cell r="A782">
            <v>39133</v>
          </cell>
        </row>
        <row r="783">
          <cell r="A783">
            <v>39134</v>
          </cell>
        </row>
        <row r="784">
          <cell r="A784">
            <v>39135</v>
          </cell>
        </row>
        <row r="785">
          <cell r="A785">
            <v>39136</v>
          </cell>
        </row>
        <row r="786">
          <cell r="A786">
            <v>39137</v>
          </cell>
        </row>
        <row r="787">
          <cell r="A787">
            <v>39138</v>
          </cell>
        </row>
        <row r="788">
          <cell r="A788">
            <v>39139</v>
          </cell>
        </row>
        <row r="789">
          <cell r="A789">
            <v>39140</v>
          </cell>
        </row>
        <row r="790">
          <cell r="A790">
            <v>39141</v>
          </cell>
        </row>
        <row r="791">
          <cell r="A791">
            <v>39142</v>
          </cell>
        </row>
        <row r="792">
          <cell r="A792">
            <v>39143</v>
          </cell>
        </row>
        <row r="793">
          <cell r="A793">
            <v>39144</v>
          </cell>
        </row>
        <row r="794">
          <cell r="A794">
            <v>39145</v>
          </cell>
        </row>
        <row r="795">
          <cell r="A795">
            <v>39146</v>
          </cell>
        </row>
        <row r="796">
          <cell r="A796">
            <v>39147</v>
          </cell>
        </row>
        <row r="797">
          <cell r="A797">
            <v>39148</v>
          </cell>
        </row>
        <row r="798">
          <cell r="A798">
            <v>39149</v>
          </cell>
        </row>
        <row r="799">
          <cell r="A799">
            <v>39150</v>
          </cell>
        </row>
        <row r="800">
          <cell r="A800">
            <v>39151</v>
          </cell>
        </row>
        <row r="801">
          <cell r="A801">
            <v>39152</v>
          </cell>
        </row>
        <row r="802">
          <cell r="A802">
            <v>39153</v>
          </cell>
        </row>
        <row r="803">
          <cell r="A803">
            <v>39154</v>
          </cell>
        </row>
        <row r="804">
          <cell r="A804">
            <v>39155</v>
          </cell>
        </row>
        <row r="805">
          <cell r="A805">
            <v>39156</v>
          </cell>
        </row>
        <row r="806">
          <cell r="A806">
            <v>39157</v>
          </cell>
        </row>
        <row r="807">
          <cell r="A807">
            <v>39158</v>
          </cell>
        </row>
        <row r="808">
          <cell r="A808">
            <v>39159</v>
          </cell>
        </row>
        <row r="809">
          <cell r="A809">
            <v>39160</v>
          </cell>
        </row>
        <row r="810">
          <cell r="A810">
            <v>39161</v>
          </cell>
        </row>
        <row r="811">
          <cell r="A811">
            <v>39162</v>
          </cell>
        </row>
        <row r="812">
          <cell r="A812">
            <v>39163</v>
          </cell>
        </row>
        <row r="813">
          <cell r="A813">
            <v>39164</v>
          </cell>
        </row>
        <row r="814">
          <cell r="A814">
            <v>39165</v>
          </cell>
        </row>
        <row r="815">
          <cell r="A815">
            <v>39166</v>
          </cell>
        </row>
        <row r="816">
          <cell r="A816">
            <v>39167</v>
          </cell>
        </row>
        <row r="817">
          <cell r="A817">
            <v>39168</v>
          </cell>
        </row>
        <row r="818">
          <cell r="A818">
            <v>39169</v>
          </cell>
        </row>
        <row r="819">
          <cell r="A819">
            <v>39170</v>
          </cell>
        </row>
        <row r="820">
          <cell r="A820">
            <v>39171</v>
          </cell>
        </row>
        <row r="821">
          <cell r="A821">
            <v>39172</v>
          </cell>
        </row>
        <row r="822">
          <cell r="A822">
            <v>39173</v>
          </cell>
        </row>
        <row r="823">
          <cell r="A823">
            <v>39174</v>
          </cell>
        </row>
        <row r="824">
          <cell r="A824">
            <v>39175</v>
          </cell>
        </row>
        <row r="825">
          <cell r="A825">
            <v>39176</v>
          </cell>
        </row>
        <row r="826">
          <cell r="A826">
            <v>39177</v>
          </cell>
        </row>
        <row r="827">
          <cell r="A827">
            <v>39178</v>
          </cell>
        </row>
        <row r="828">
          <cell r="A828">
            <v>39179</v>
          </cell>
        </row>
        <row r="829">
          <cell r="A829">
            <v>39180</v>
          </cell>
        </row>
        <row r="830">
          <cell r="A830">
            <v>39181</v>
          </cell>
        </row>
        <row r="831">
          <cell r="A831">
            <v>39182</v>
          </cell>
        </row>
        <row r="832">
          <cell r="A832">
            <v>39183</v>
          </cell>
        </row>
        <row r="833">
          <cell r="A833">
            <v>39184</v>
          </cell>
        </row>
        <row r="834">
          <cell r="A834">
            <v>39185</v>
          </cell>
        </row>
        <row r="835">
          <cell r="A835">
            <v>39186</v>
          </cell>
        </row>
        <row r="836">
          <cell r="A836">
            <v>39187</v>
          </cell>
        </row>
        <row r="837">
          <cell r="A837">
            <v>39188</v>
          </cell>
        </row>
        <row r="838">
          <cell r="A838">
            <v>39189</v>
          </cell>
        </row>
        <row r="839">
          <cell r="A839">
            <v>39190</v>
          </cell>
        </row>
        <row r="840">
          <cell r="A840">
            <v>39191</v>
          </cell>
        </row>
        <row r="841">
          <cell r="A841">
            <v>39192</v>
          </cell>
        </row>
        <row r="842">
          <cell r="A842">
            <v>39193</v>
          </cell>
        </row>
        <row r="843">
          <cell r="A843">
            <v>39194</v>
          </cell>
        </row>
        <row r="844">
          <cell r="A844">
            <v>39195</v>
          </cell>
        </row>
        <row r="845">
          <cell r="A845">
            <v>39196</v>
          </cell>
        </row>
        <row r="846">
          <cell r="A846">
            <v>39197</v>
          </cell>
        </row>
        <row r="847">
          <cell r="A847">
            <v>39198</v>
          </cell>
        </row>
        <row r="848">
          <cell r="A848">
            <v>39199</v>
          </cell>
        </row>
        <row r="849">
          <cell r="A849">
            <v>39200</v>
          </cell>
        </row>
        <row r="850">
          <cell r="A850">
            <v>39201</v>
          </cell>
        </row>
        <row r="851">
          <cell r="A851">
            <v>39202</v>
          </cell>
        </row>
        <row r="852">
          <cell r="A852">
            <v>39203</v>
          </cell>
        </row>
        <row r="853">
          <cell r="A853">
            <v>39204</v>
          </cell>
        </row>
        <row r="854">
          <cell r="A854">
            <v>39205</v>
          </cell>
        </row>
        <row r="855">
          <cell r="A855">
            <v>39206</v>
          </cell>
        </row>
        <row r="856">
          <cell r="A856">
            <v>39207</v>
          </cell>
        </row>
        <row r="857">
          <cell r="A857">
            <v>39208</v>
          </cell>
        </row>
        <row r="858">
          <cell r="A858">
            <v>39209</v>
          </cell>
        </row>
        <row r="859">
          <cell r="A859">
            <v>39210</v>
          </cell>
        </row>
        <row r="860">
          <cell r="A860">
            <v>39211</v>
          </cell>
        </row>
        <row r="861">
          <cell r="A861">
            <v>39212</v>
          </cell>
        </row>
        <row r="862">
          <cell r="A862">
            <v>39213</v>
          </cell>
        </row>
        <row r="863">
          <cell r="A863">
            <v>39214</v>
          </cell>
        </row>
        <row r="864">
          <cell r="A864">
            <v>39215</v>
          </cell>
        </row>
        <row r="865">
          <cell r="A865">
            <v>39216</v>
          </cell>
        </row>
        <row r="866">
          <cell r="A866">
            <v>39217</v>
          </cell>
        </row>
        <row r="867">
          <cell r="A867">
            <v>39218</v>
          </cell>
        </row>
        <row r="868">
          <cell r="A868">
            <v>39219</v>
          </cell>
        </row>
        <row r="869">
          <cell r="A869">
            <v>39220</v>
          </cell>
        </row>
        <row r="870">
          <cell r="A870">
            <v>39221</v>
          </cell>
        </row>
        <row r="871">
          <cell r="A871">
            <v>39222</v>
          </cell>
        </row>
        <row r="872">
          <cell r="A872">
            <v>39223</v>
          </cell>
        </row>
        <row r="873">
          <cell r="A873">
            <v>39224</v>
          </cell>
        </row>
        <row r="874">
          <cell r="A874">
            <v>39225</v>
          </cell>
        </row>
        <row r="875">
          <cell r="A875">
            <v>39226</v>
          </cell>
        </row>
        <row r="876">
          <cell r="A876">
            <v>39227</v>
          </cell>
        </row>
        <row r="877">
          <cell r="A877">
            <v>39228</v>
          </cell>
        </row>
        <row r="878">
          <cell r="A878">
            <v>39229</v>
          </cell>
        </row>
        <row r="879">
          <cell r="A879">
            <v>39230</v>
          </cell>
        </row>
        <row r="880">
          <cell r="A880">
            <v>39231</v>
          </cell>
        </row>
        <row r="881">
          <cell r="A881">
            <v>39232</v>
          </cell>
        </row>
        <row r="882">
          <cell r="A882">
            <v>39233</v>
          </cell>
        </row>
        <row r="883">
          <cell r="A883">
            <v>39234</v>
          </cell>
        </row>
        <row r="884">
          <cell r="A884">
            <v>39235</v>
          </cell>
        </row>
        <row r="885">
          <cell r="A885">
            <v>39236</v>
          </cell>
        </row>
        <row r="886">
          <cell r="A886">
            <v>39237</v>
          </cell>
        </row>
        <row r="887">
          <cell r="A887">
            <v>39238</v>
          </cell>
        </row>
        <row r="888">
          <cell r="A888">
            <v>39239</v>
          </cell>
        </row>
        <row r="889">
          <cell r="A889">
            <v>39240</v>
          </cell>
        </row>
        <row r="890">
          <cell r="A890">
            <v>39241</v>
          </cell>
        </row>
        <row r="891">
          <cell r="A891">
            <v>39242</v>
          </cell>
        </row>
        <row r="892">
          <cell r="A892">
            <v>39243</v>
          </cell>
        </row>
        <row r="893">
          <cell r="A893">
            <v>39244</v>
          </cell>
        </row>
        <row r="894">
          <cell r="A894">
            <v>39245</v>
          </cell>
        </row>
        <row r="895">
          <cell r="A895">
            <v>39246</v>
          </cell>
        </row>
        <row r="896">
          <cell r="A896">
            <v>39247</v>
          </cell>
        </row>
        <row r="897">
          <cell r="A897">
            <v>39248</v>
          </cell>
        </row>
        <row r="898">
          <cell r="A898">
            <v>39249</v>
          </cell>
        </row>
        <row r="899">
          <cell r="A899">
            <v>39250</v>
          </cell>
        </row>
        <row r="900">
          <cell r="A900">
            <v>39251</v>
          </cell>
        </row>
        <row r="901">
          <cell r="A901">
            <v>39252</v>
          </cell>
        </row>
        <row r="902">
          <cell r="A902">
            <v>39253</v>
          </cell>
        </row>
        <row r="903">
          <cell r="A903">
            <v>39254</v>
          </cell>
        </row>
        <row r="904">
          <cell r="A904">
            <v>39255</v>
          </cell>
        </row>
        <row r="905">
          <cell r="A905">
            <v>39256</v>
          </cell>
        </row>
        <row r="906">
          <cell r="A906">
            <v>39257</v>
          </cell>
        </row>
        <row r="907">
          <cell r="A907">
            <v>39258</v>
          </cell>
        </row>
        <row r="908">
          <cell r="A908">
            <v>39259</v>
          </cell>
        </row>
        <row r="909">
          <cell r="A909">
            <v>39260</v>
          </cell>
        </row>
        <row r="910">
          <cell r="A910">
            <v>39261</v>
          </cell>
        </row>
        <row r="911">
          <cell r="A911">
            <v>39262</v>
          </cell>
        </row>
        <row r="912">
          <cell r="A912">
            <v>39263</v>
          </cell>
        </row>
        <row r="913">
          <cell r="A913">
            <v>39264</v>
          </cell>
        </row>
        <row r="914">
          <cell r="A914">
            <v>39265</v>
          </cell>
        </row>
        <row r="915">
          <cell r="A915">
            <v>39266</v>
          </cell>
        </row>
        <row r="916">
          <cell r="A916">
            <v>39267</v>
          </cell>
        </row>
        <row r="917">
          <cell r="A917">
            <v>39268</v>
          </cell>
        </row>
        <row r="918">
          <cell r="A918">
            <v>39269</v>
          </cell>
        </row>
        <row r="919">
          <cell r="A919">
            <v>39270</v>
          </cell>
        </row>
        <row r="920">
          <cell r="A920">
            <v>39271</v>
          </cell>
        </row>
        <row r="921">
          <cell r="A921">
            <v>39272</v>
          </cell>
        </row>
        <row r="922">
          <cell r="A922">
            <v>39273</v>
          </cell>
        </row>
        <row r="923">
          <cell r="A923">
            <v>39274</v>
          </cell>
        </row>
        <row r="924">
          <cell r="A924">
            <v>39275</v>
          </cell>
        </row>
        <row r="925">
          <cell r="A925">
            <v>39276</v>
          </cell>
        </row>
        <row r="926">
          <cell r="A926">
            <v>39277</v>
          </cell>
        </row>
        <row r="927">
          <cell r="A927">
            <v>39278</v>
          </cell>
        </row>
        <row r="928">
          <cell r="A928">
            <v>39279</v>
          </cell>
        </row>
        <row r="929">
          <cell r="A929">
            <v>39280</v>
          </cell>
        </row>
        <row r="930">
          <cell r="A930">
            <v>39281</v>
          </cell>
        </row>
        <row r="931">
          <cell r="A931">
            <v>39282</v>
          </cell>
        </row>
        <row r="932">
          <cell r="A932">
            <v>39283</v>
          </cell>
        </row>
        <row r="933">
          <cell r="A933">
            <v>39284</v>
          </cell>
        </row>
        <row r="934">
          <cell r="A934">
            <v>39285</v>
          </cell>
        </row>
        <row r="935">
          <cell r="A935">
            <v>39286</v>
          </cell>
        </row>
        <row r="936">
          <cell r="A936">
            <v>39287</v>
          </cell>
        </row>
        <row r="937">
          <cell r="A937">
            <v>39288</v>
          </cell>
        </row>
        <row r="938">
          <cell r="A938">
            <v>39289</v>
          </cell>
        </row>
        <row r="939">
          <cell r="A939">
            <v>39290</v>
          </cell>
        </row>
        <row r="940">
          <cell r="A940">
            <v>39291</v>
          </cell>
        </row>
        <row r="941">
          <cell r="A941">
            <v>39292</v>
          </cell>
        </row>
        <row r="942">
          <cell r="A942">
            <v>39293</v>
          </cell>
        </row>
        <row r="943">
          <cell r="A943">
            <v>39294</v>
          </cell>
        </row>
        <row r="944">
          <cell r="A944">
            <v>39295</v>
          </cell>
        </row>
        <row r="945">
          <cell r="A945">
            <v>39296</v>
          </cell>
        </row>
        <row r="946">
          <cell r="A946">
            <v>39297</v>
          </cell>
        </row>
        <row r="947">
          <cell r="A947">
            <v>39298</v>
          </cell>
        </row>
        <row r="948">
          <cell r="A948">
            <v>39299</v>
          </cell>
        </row>
        <row r="949">
          <cell r="A949">
            <v>39300</v>
          </cell>
        </row>
        <row r="950">
          <cell r="A950">
            <v>39301</v>
          </cell>
        </row>
        <row r="951">
          <cell r="A951">
            <v>39302</v>
          </cell>
        </row>
        <row r="952">
          <cell r="A952">
            <v>39303</v>
          </cell>
        </row>
        <row r="953">
          <cell r="A953">
            <v>39304</v>
          </cell>
        </row>
        <row r="954">
          <cell r="A954">
            <v>39305</v>
          </cell>
        </row>
        <row r="955">
          <cell r="A955">
            <v>39306</v>
          </cell>
        </row>
        <row r="956">
          <cell r="A956">
            <v>39307</v>
          </cell>
        </row>
        <row r="957">
          <cell r="A957">
            <v>39308</v>
          </cell>
        </row>
        <row r="958">
          <cell r="A958">
            <v>39309</v>
          </cell>
        </row>
        <row r="959">
          <cell r="A959">
            <v>39310</v>
          </cell>
        </row>
        <row r="960">
          <cell r="A960">
            <v>39311</v>
          </cell>
        </row>
        <row r="961">
          <cell r="A961">
            <v>39312</v>
          </cell>
        </row>
        <row r="962">
          <cell r="A962">
            <v>39313</v>
          </cell>
        </row>
        <row r="963">
          <cell r="A963">
            <v>39314</v>
          </cell>
        </row>
        <row r="964">
          <cell r="A964">
            <v>39315</v>
          </cell>
        </row>
        <row r="965">
          <cell r="A965">
            <v>39316</v>
          </cell>
        </row>
        <row r="966">
          <cell r="A966">
            <v>39317</v>
          </cell>
        </row>
        <row r="967">
          <cell r="A967">
            <v>39318</v>
          </cell>
        </row>
        <row r="968">
          <cell r="A968">
            <v>39319</v>
          </cell>
        </row>
        <row r="969">
          <cell r="A969">
            <v>39320</v>
          </cell>
        </row>
        <row r="970">
          <cell r="A970">
            <v>39321</v>
          </cell>
        </row>
        <row r="971">
          <cell r="A971">
            <v>39322</v>
          </cell>
        </row>
        <row r="972">
          <cell r="A972">
            <v>39323</v>
          </cell>
        </row>
        <row r="973">
          <cell r="A973">
            <v>39324</v>
          </cell>
        </row>
        <row r="974">
          <cell r="A974">
            <v>39325</v>
          </cell>
        </row>
        <row r="975">
          <cell r="A975">
            <v>39326</v>
          </cell>
        </row>
        <row r="976">
          <cell r="A976">
            <v>39327</v>
          </cell>
        </row>
        <row r="977">
          <cell r="A977">
            <v>39328</v>
          </cell>
        </row>
        <row r="978">
          <cell r="A978">
            <v>39329</v>
          </cell>
        </row>
        <row r="979">
          <cell r="A979">
            <v>39330</v>
          </cell>
        </row>
        <row r="980">
          <cell r="A980">
            <v>39331</v>
          </cell>
        </row>
        <row r="981">
          <cell r="A981">
            <v>39332</v>
          </cell>
        </row>
        <row r="982">
          <cell r="A982">
            <v>39333</v>
          </cell>
        </row>
        <row r="983">
          <cell r="A983">
            <v>39334</v>
          </cell>
        </row>
        <row r="984">
          <cell r="A984">
            <v>39335</v>
          </cell>
        </row>
        <row r="985">
          <cell r="A985">
            <v>39336</v>
          </cell>
        </row>
        <row r="986">
          <cell r="A986">
            <v>39337</v>
          </cell>
        </row>
        <row r="987">
          <cell r="A987">
            <v>39338</v>
          </cell>
        </row>
        <row r="988">
          <cell r="A988">
            <v>39339</v>
          </cell>
        </row>
        <row r="989">
          <cell r="A989">
            <v>39340</v>
          </cell>
        </row>
        <row r="990">
          <cell r="A990">
            <v>39341</v>
          </cell>
        </row>
        <row r="991">
          <cell r="A991">
            <v>39342</v>
          </cell>
        </row>
        <row r="992">
          <cell r="A992">
            <v>39343</v>
          </cell>
        </row>
        <row r="993">
          <cell r="A993">
            <v>39344</v>
          </cell>
        </row>
        <row r="994">
          <cell r="A994">
            <v>39345</v>
          </cell>
        </row>
        <row r="995">
          <cell r="A995">
            <v>39346</v>
          </cell>
        </row>
        <row r="996">
          <cell r="A996">
            <v>39347</v>
          </cell>
        </row>
        <row r="997">
          <cell r="A997">
            <v>39348</v>
          </cell>
        </row>
        <row r="998">
          <cell r="A998">
            <v>39349</v>
          </cell>
        </row>
        <row r="999">
          <cell r="A999">
            <v>39350</v>
          </cell>
        </row>
        <row r="1000">
          <cell r="A1000">
            <v>39351</v>
          </cell>
        </row>
        <row r="1001">
          <cell r="A1001">
            <v>39352</v>
          </cell>
        </row>
        <row r="1002">
          <cell r="A1002">
            <v>39353</v>
          </cell>
        </row>
        <row r="1003">
          <cell r="A1003">
            <v>39354</v>
          </cell>
        </row>
        <row r="1004">
          <cell r="A1004">
            <v>39355</v>
          </cell>
        </row>
        <row r="1005">
          <cell r="A1005">
            <v>39356</v>
          </cell>
        </row>
        <row r="1006">
          <cell r="A1006">
            <v>39357</v>
          </cell>
        </row>
        <row r="1007">
          <cell r="A1007">
            <v>39358</v>
          </cell>
        </row>
        <row r="1008">
          <cell r="A1008">
            <v>39359</v>
          </cell>
        </row>
        <row r="1009">
          <cell r="A1009">
            <v>39360</v>
          </cell>
        </row>
        <row r="1010">
          <cell r="A1010">
            <v>39361</v>
          </cell>
        </row>
        <row r="1011">
          <cell r="A1011">
            <v>39362</v>
          </cell>
        </row>
        <row r="1012">
          <cell r="A1012">
            <v>39363</v>
          </cell>
        </row>
        <row r="1013">
          <cell r="A1013">
            <v>39364</v>
          </cell>
        </row>
        <row r="1014">
          <cell r="A1014">
            <v>39365</v>
          </cell>
        </row>
        <row r="1015">
          <cell r="A1015">
            <v>39366</v>
          </cell>
        </row>
        <row r="1016">
          <cell r="A1016">
            <v>39367</v>
          </cell>
        </row>
        <row r="1017">
          <cell r="A1017">
            <v>39368</v>
          </cell>
        </row>
        <row r="1018">
          <cell r="A1018">
            <v>39369</v>
          </cell>
        </row>
        <row r="1019">
          <cell r="A1019">
            <v>39370</v>
          </cell>
        </row>
        <row r="1020">
          <cell r="A1020">
            <v>39371</v>
          </cell>
        </row>
        <row r="1021">
          <cell r="A1021">
            <v>39372</v>
          </cell>
        </row>
        <row r="1022">
          <cell r="A1022">
            <v>39373</v>
          </cell>
        </row>
        <row r="1023">
          <cell r="A1023">
            <v>39374</v>
          </cell>
        </row>
        <row r="1024">
          <cell r="A1024">
            <v>39375</v>
          </cell>
        </row>
        <row r="1025">
          <cell r="A1025">
            <v>39376</v>
          </cell>
        </row>
        <row r="1026">
          <cell r="A1026">
            <v>39377</v>
          </cell>
        </row>
        <row r="1027">
          <cell r="A1027">
            <v>39378</v>
          </cell>
        </row>
        <row r="1028">
          <cell r="A1028">
            <v>39379</v>
          </cell>
        </row>
        <row r="1029">
          <cell r="A1029">
            <v>39380</v>
          </cell>
        </row>
        <row r="1030">
          <cell r="A1030">
            <v>39381</v>
          </cell>
        </row>
        <row r="1031">
          <cell r="A1031">
            <v>39382</v>
          </cell>
        </row>
        <row r="1032">
          <cell r="A1032">
            <v>39383</v>
          </cell>
        </row>
        <row r="1033">
          <cell r="A1033">
            <v>39384</v>
          </cell>
        </row>
        <row r="1034">
          <cell r="A1034">
            <v>39385</v>
          </cell>
        </row>
        <row r="1035">
          <cell r="A1035">
            <v>39386</v>
          </cell>
        </row>
        <row r="1036">
          <cell r="A1036">
            <v>39387</v>
          </cell>
        </row>
        <row r="1037">
          <cell r="A1037">
            <v>39388</v>
          </cell>
        </row>
        <row r="1038">
          <cell r="A1038">
            <v>39389</v>
          </cell>
        </row>
        <row r="1039">
          <cell r="A1039">
            <v>39390</v>
          </cell>
        </row>
        <row r="1040">
          <cell r="A1040">
            <v>39391</v>
          </cell>
        </row>
        <row r="1041">
          <cell r="A1041">
            <v>39392</v>
          </cell>
        </row>
        <row r="1042">
          <cell r="A1042">
            <v>39393</v>
          </cell>
        </row>
        <row r="1043">
          <cell r="A1043">
            <v>39394</v>
          </cell>
        </row>
        <row r="1044">
          <cell r="A1044">
            <v>39395</v>
          </cell>
        </row>
        <row r="1045">
          <cell r="A1045">
            <v>39396</v>
          </cell>
        </row>
        <row r="1046">
          <cell r="A1046">
            <v>39397</v>
          </cell>
        </row>
        <row r="1047">
          <cell r="A1047">
            <v>39398</v>
          </cell>
        </row>
        <row r="1048">
          <cell r="A1048">
            <v>39399</v>
          </cell>
        </row>
        <row r="1049">
          <cell r="A1049">
            <v>39400</v>
          </cell>
        </row>
        <row r="1050">
          <cell r="A1050">
            <v>39401</v>
          </cell>
        </row>
        <row r="1051">
          <cell r="A1051">
            <v>39402</v>
          </cell>
        </row>
        <row r="1052">
          <cell r="A1052">
            <v>39403</v>
          </cell>
        </row>
        <row r="1053">
          <cell r="A1053">
            <v>39404</v>
          </cell>
        </row>
        <row r="1054">
          <cell r="A1054">
            <v>39405</v>
          </cell>
        </row>
        <row r="1055">
          <cell r="A1055">
            <v>39406</v>
          </cell>
        </row>
        <row r="1056">
          <cell r="A1056">
            <v>39407</v>
          </cell>
        </row>
        <row r="1057">
          <cell r="A1057">
            <v>39408</v>
          </cell>
        </row>
        <row r="1058">
          <cell r="A1058">
            <v>39409</v>
          </cell>
        </row>
        <row r="1059">
          <cell r="A1059">
            <v>39410</v>
          </cell>
        </row>
        <row r="1060">
          <cell r="A1060">
            <v>39411</v>
          </cell>
        </row>
        <row r="1061">
          <cell r="A1061">
            <v>39412</v>
          </cell>
        </row>
        <row r="1062">
          <cell r="A1062">
            <v>39413</v>
          </cell>
        </row>
        <row r="1063">
          <cell r="A1063">
            <v>39414</v>
          </cell>
        </row>
        <row r="1064">
          <cell r="A1064">
            <v>39415</v>
          </cell>
        </row>
        <row r="1065">
          <cell r="A1065">
            <v>39416</v>
          </cell>
        </row>
        <row r="1066">
          <cell r="A1066">
            <v>39417</v>
          </cell>
        </row>
        <row r="1067">
          <cell r="A1067">
            <v>39418</v>
          </cell>
        </row>
        <row r="1068">
          <cell r="A1068">
            <v>39419</v>
          </cell>
        </row>
        <row r="1069">
          <cell r="A1069">
            <v>39420</v>
          </cell>
        </row>
        <row r="1070">
          <cell r="A1070">
            <v>39421</v>
          </cell>
        </row>
        <row r="1071">
          <cell r="A1071">
            <v>39422</v>
          </cell>
        </row>
        <row r="1072">
          <cell r="A1072">
            <v>39423</v>
          </cell>
        </row>
        <row r="1073">
          <cell r="A1073">
            <v>39424</v>
          </cell>
        </row>
        <row r="1074">
          <cell r="A1074">
            <v>39425</v>
          </cell>
        </row>
        <row r="1075">
          <cell r="A1075">
            <v>39426</v>
          </cell>
        </row>
        <row r="1076">
          <cell r="A1076">
            <v>39427</v>
          </cell>
        </row>
        <row r="1077">
          <cell r="A1077">
            <v>39428</v>
          </cell>
        </row>
        <row r="1078">
          <cell r="A1078">
            <v>39429</v>
          </cell>
        </row>
        <row r="1079">
          <cell r="A1079">
            <v>39430</v>
          </cell>
        </row>
        <row r="1080">
          <cell r="A1080">
            <v>39431</v>
          </cell>
        </row>
        <row r="1081">
          <cell r="A1081">
            <v>39432</v>
          </cell>
        </row>
        <row r="1082">
          <cell r="A1082">
            <v>39433</v>
          </cell>
        </row>
        <row r="1083">
          <cell r="A1083">
            <v>39434</v>
          </cell>
        </row>
        <row r="1084">
          <cell r="A1084">
            <v>39435</v>
          </cell>
        </row>
        <row r="1085">
          <cell r="A1085">
            <v>39436</v>
          </cell>
        </row>
        <row r="1086">
          <cell r="A1086">
            <v>39437</v>
          </cell>
        </row>
        <row r="1087">
          <cell r="A1087">
            <v>39438</v>
          </cell>
        </row>
        <row r="1088">
          <cell r="A1088">
            <v>39439</v>
          </cell>
        </row>
        <row r="1089">
          <cell r="A1089">
            <v>39440</v>
          </cell>
        </row>
        <row r="1090">
          <cell r="A1090">
            <v>39441</v>
          </cell>
        </row>
        <row r="1091">
          <cell r="A1091">
            <v>39442</v>
          </cell>
        </row>
        <row r="1092">
          <cell r="A1092">
            <v>39443</v>
          </cell>
        </row>
        <row r="1093">
          <cell r="A1093">
            <v>39444</v>
          </cell>
        </row>
        <row r="1094">
          <cell r="A1094">
            <v>39445</v>
          </cell>
        </row>
        <row r="1095">
          <cell r="A1095">
            <v>39446</v>
          </cell>
        </row>
        <row r="1096">
          <cell r="A1096">
            <v>39447</v>
          </cell>
        </row>
        <row r="1097">
          <cell r="A1097">
            <v>39448</v>
          </cell>
        </row>
        <row r="1098">
          <cell r="A1098">
            <v>39449</v>
          </cell>
        </row>
        <row r="1099">
          <cell r="A1099">
            <v>39450</v>
          </cell>
        </row>
        <row r="1100">
          <cell r="A1100">
            <v>39451</v>
          </cell>
        </row>
        <row r="1101">
          <cell r="A1101">
            <v>39452</v>
          </cell>
        </row>
        <row r="1102">
          <cell r="A1102">
            <v>39453</v>
          </cell>
        </row>
        <row r="1103">
          <cell r="A1103">
            <v>39454</v>
          </cell>
        </row>
        <row r="1104">
          <cell r="A1104">
            <v>39455</v>
          </cell>
        </row>
        <row r="1105">
          <cell r="A1105">
            <v>39456</v>
          </cell>
        </row>
        <row r="1106">
          <cell r="A1106">
            <v>39457</v>
          </cell>
        </row>
        <row r="1107">
          <cell r="A1107">
            <v>39458</v>
          </cell>
        </row>
        <row r="1108">
          <cell r="A1108">
            <v>39459</v>
          </cell>
        </row>
        <row r="1109">
          <cell r="A1109">
            <v>39460</v>
          </cell>
        </row>
        <row r="1110">
          <cell r="A1110">
            <v>39461</v>
          </cell>
        </row>
        <row r="1111">
          <cell r="A1111">
            <v>39462</v>
          </cell>
        </row>
        <row r="1112">
          <cell r="A1112">
            <v>39463</v>
          </cell>
        </row>
        <row r="1113">
          <cell r="A1113">
            <v>39464</v>
          </cell>
        </row>
        <row r="1114">
          <cell r="A1114">
            <v>39465</v>
          </cell>
        </row>
        <row r="1115">
          <cell r="A1115">
            <v>39466</v>
          </cell>
        </row>
        <row r="1116">
          <cell r="A1116">
            <v>39467</v>
          </cell>
        </row>
        <row r="1117">
          <cell r="A1117">
            <v>39468</v>
          </cell>
        </row>
        <row r="1118">
          <cell r="A1118">
            <v>39469</v>
          </cell>
        </row>
        <row r="1119">
          <cell r="A1119">
            <v>39470</v>
          </cell>
        </row>
        <row r="1120">
          <cell r="A1120">
            <v>39471</v>
          </cell>
        </row>
        <row r="1121">
          <cell r="A1121">
            <v>39472</v>
          </cell>
        </row>
        <row r="1122">
          <cell r="A1122">
            <v>39473</v>
          </cell>
        </row>
        <row r="1123">
          <cell r="A1123">
            <v>39474</v>
          </cell>
        </row>
        <row r="1124">
          <cell r="A1124">
            <v>39475</v>
          </cell>
        </row>
        <row r="1125">
          <cell r="A1125">
            <v>39476</v>
          </cell>
        </row>
        <row r="1126">
          <cell r="A1126">
            <v>39477</v>
          </cell>
        </row>
        <row r="1127">
          <cell r="A1127">
            <v>39478</v>
          </cell>
        </row>
        <row r="1128">
          <cell r="A1128">
            <v>39479</v>
          </cell>
        </row>
        <row r="1129">
          <cell r="A1129">
            <v>39480</v>
          </cell>
        </row>
        <row r="1130">
          <cell r="A1130">
            <v>39481</v>
          </cell>
        </row>
        <row r="1131">
          <cell r="A1131">
            <v>39482</v>
          </cell>
        </row>
        <row r="1132">
          <cell r="A1132">
            <v>39483</v>
          </cell>
        </row>
        <row r="1133">
          <cell r="A1133">
            <v>39484</v>
          </cell>
        </row>
        <row r="1134">
          <cell r="A1134">
            <v>39485</v>
          </cell>
        </row>
        <row r="1135">
          <cell r="A1135">
            <v>39486</v>
          </cell>
        </row>
        <row r="1136">
          <cell r="A1136">
            <v>39487</v>
          </cell>
        </row>
        <row r="1137">
          <cell r="A1137">
            <v>39488</v>
          </cell>
        </row>
        <row r="1138">
          <cell r="A1138">
            <v>39489</v>
          </cell>
        </row>
        <row r="1139">
          <cell r="A1139">
            <v>39490</v>
          </cell>
        </row>
        <row r="1140">
          <cell r="A1140">
            <v>39491</v>
          </cell>
        </row>
        <row r="1141">
          <cell r="A1141">
            <v>39492</v>
          </cell>
        </row>
        <row r="1142">
          <cell r="A1142">
            <v>39493</v>
          </cell>
        </row>
        <row r="1143">
          <cell r="A1143">
            <v>39494</v>
          </cell>
        </row>
        <row r="1144">
          <cell r="A1144">
            <v>39495</v>
          </cell>
        </row>
        <row r="1145">
          <cell r="A1145">
            <v>39496</v>
          </cell>
        </row>
        <row r="1146">
          <cell r="A1146">
            <v>39497</v>
          </cell>
        </row>
        <row r="1147">
          <cell r="A1147">
            <v>39498</v>
          </cell>
        </row>
        <row r="1148">
          <cell r="A1148">
            <v>39499</v>
          </cell>
        </row>
        <row r="1149">
          <cell r="A1149">
            <v>39500</v>
          </cell>
        </row>
        <row r="1150">
          <cell r="A1150">
            <v>39501</v>
          </cell>
        </row>
        <row r="1151">
          <cell r="A1151">
            <v>39502</v>
          </cell>
        </row>
        <row r="1152">
          <cell r="A1152">
            <v>39503</v>
          </cell>
        </row>
        <row r="1153">
          <cell r="A1153">
            <v>39504</v>
          </cell>
        </row>
        <row r="1154">
          <cell r="A1154">
            <v>39505</v>
          </cell>
        </row>
        <row r="1155">
          <cell r="A1155">
            <v>39506</v>
          </cell>
        </row>
        <row r="1156">
          <cell r="A1156">
            <v>39507</v>
          </cell>
        </row>
        <row r="1157">
          <cell r="A1157">
            <v>39508</v>
          </cell>
        </row>
        <row r="1158">
          <cell r="A1158">
            <v>39509</v>
          </cell>
        </row>
        <row r="1159">
          <cell r="A1159">
            <v>39510</v>
          </cell>
        </row>
        <row r="1160">
          <cell r="A1160">
            <v>39511</v>
          </cell>
        </row>
        <row r="1161">
          <cell r="A1161">
            <v>39512</v>
          </cell>
        </row>
        <row r="1162">
          <cell r="A1162">
            <v>39513</v>
          </cell>
        </row>
        <row r="1163">
          <cell r="A1163">
            <v>39514</v>
          </cell>
        </row>
        <row r="1164">
          <cell r="A1164">
            <v>39515</v>
          </cell>
        </row>
        <row r="1165">
          <cell r="A1165">
            <v>39516</v>
          </cell>
        </row>
        <row r="1166">
          <cell r="A1166">
            <v>39517</v>
          </cell>
        </row>
        <row r="1167">
          <cell r="A1167">
            <v>39518</v>
          </cell>
        </row>
        <row r="1168">
          <cell r="A1168">
            <v>39519</v>
          </cell>
        </row>
        <row r="1169">
          <cell r="A1169">
            <v>39520</v>
          </cell>
        </row>
        <row r="1170">
          <cell r="A1170">
            <v>39521</v>
          </cell>
        </row>
        <row r="1171">
          <cell r="A1171">
            <v>39522</v>
          </cell>
        </row>
        <row r="1172">
          <cell r="A1172">
            <v>39523</v>
          </cell>
        </row>
        <row r="1173">
          <cell r="A1173">
            <v>39524</v>
          </cell>
        </row>
        <row r="1174">
          <cell r="A1174">
            <v>39525</v>
          </cell>
        </row>
        <row r="1175">
          <cell r="A1175">
            <v>39526</v>
          </cell>
        </row>
        <row r="1176">
          <cell r="A1176">
            <v>39527</v>
          </cell>
        </row>
        <row r="1177">
          <cell r="A1177">
            <v>39528</v>
          </cell>
        </row>
        <row r="1178">
          <cell r="A1178">
            <v>39529</v>
          </cell>
        </row>
        <row r="1179">
          <cell r="A1179">
            <v>39530</v>
          </cell>
        </row>
        <row r="1180">
          <cell r="A1180">
            <v>39531</v>
          </cell>
        </row>
        <row r="1181">
          <cell r="A1181">
            <v>39532</v>
          </cell>
        </row>
        <row r="1182">
          <cell r="A1182">
            <v>39533</v>
          </cell>
        </row>
        <row r="1183">
          <cell r="A1183">
            <v>39534</v>
          </cell>
        </row>
        <row r="1184">
          <cell r="A1184">
            <v>39535</v>
          </cell>
        </row>
        <row r="1185">
          <cell r="A1185">
            <v>39536</v>
          </cell>
        </row>
        <row r="1186">
          <cell r="A1186">
            <v>39537</v>
          </cell>
        </row>
        <row r="1187">
          <cell r="A1187">
            <v>39538</v>
          </cell>
        </row>
        <row r="1188">
          <cell r="A1188">
            <v>39539</v>
          </cell>
        </row>
        <row r="1189">
          <cell r="A1189">
            <v>39540</v>
          </cell>
        </row>
        <row r="1190">
          <cell r="A1190">
            <v>39541</v>
          </cell>
        </row>
        <row r="1191">
          <cell r="A1191">
            <v>39542</v>
          </cell>
        </row>
        <row r="1192">
          <cell r="A1192">
            <v>39543</v>
          </cell>
        </row>
        <row r="1193">
          <cell r="A1193">
            <v>39544</v>
          </cell>
        </row>
        <row r="1194">
          <cell r="A1194">
            <v>39545</v>
          </cell>
        </row>
        <row r="1195">
          <cell r="A1195">
            <v>39546</v>
          </cell>
        </row>
        <row r="1196">
          <cell r="A1196">
            <v>39547</v>
          </cell>
        </row>
        <row r="1197">
          <cell r="A1197">
            <v>39548</v>
          </cell>
        </row>
        <row r="1198">
          <cell r="A1198">
            <v>39549</v>
          </cell>
        </row>
        <row r="1199">
          <cell r="A1199">
            <v>39550</v>
          </cell>
        </row>
        <row r="1200">
          <cell r="A1200">
            <v>39551</v>
          </cell>
        </row>
        <row r="1201">
          <cell r="A1201">
            <v>39552</v>
          </cell>
        </row>
        <row r="1202">
          <cell r="A1202">
            <v>39553</v>
          </cell>
        </row>
        <row r="1203">
          <cell r="A1203">
            <v>39554</v>
          </cell>
        </row>
        <row r="1204">
          <cell r="A1204">
            <v>39555</v>
          </cell>
        </row>
        <row r="1205">
          <cell r="A1205">
            <v>39556</v>
          </cell>
        </row>
        <row r="1206">
          <cell r="A1206">
            <v>39557</v>
          </cell>
        </row>
        <row r="1207">
          <cell r="A1207">
            <v>39558</v>
          </cell>
        </row>
        <row r="1208">
          <cell r="A1208">
            <v>39559</v>
          </cell>
        </row>
        <row r="1209">
          <cell r="A1209">
            <v>39560</v>
          </cell>
        </row>
        <row r="1210">
          <cell r="A1210">
            <v>39561</v>
          </cell>
        </row>
        <row r="1211">
          <cell r="A1211">
            <v>39562</v>
          </cell>
        </row>
        <row r="1212">
          <cell r="A1212">
            <v>39563</v>
          </cell>
        </row>
        <row r="1213">
          <cell r="A1213">
            <v>39564</v>
          </cell>
        </row>
        <row r="1214">
          <cell r="A1214">
            <v>39565</v>
          </cell>
        </row>
        <row r="1215">
          <cell r="A1215">
            <v>39566</v>
          </cell>
        </row>
        <row r="1216">
          <cell r="A1216">
            <v>39567</v>
          </cell>
        </row>
        <row r="1217">
          <cell r="A1217">
            <v>39568</v>
          </cell>
        </row>
        <row r="1218">
          <cell r="A1218">
            <v>39569</v>
          </cell>
        </row>
        <row r="1219">
          <cell r="A1219">
            <v>39570</v>
          </cell>
        </row>
        <row r="1220">
          <cell r="A1220">
            <v>39571</v>
          </cell>
        </row>
        <row r="1221">
          <cell r="A1221">
            <v>39572</v>
          </cell>
        </row>
        <row r="1222">
          <cell r="A1222">
            <v>39573</v>
          </cell>
        </row>
        <row r="1223">
          <cell r="A1223">
            <v>39574</v>
          </cell>
        </row>
        <row r="1224">
          <cell r="A1224">
            <v>39575</v>
          </cell>
        </row>
        <row r="1225">
          <cell r="A1225">
            <v>39576</v>
          </cell>
        </row>
        <row r="1226">
          <cell r="A1226">
            <v>39577</v>
          </cell>
        </row>
        <row r="1227">
          <cell r="A1227">
            <v>39578</v>
          </cell>
        </row>
        <row r="1228">
          <cell r="A1228">
            <v>39579</v>
          </cell>
        </row>
        <row r="1229">
          <cell r="A1229">
            <v>39580</v>
          </cell>
        </row>
        <row r="1230">
          <cell r="A1230">
            <v>39581</v>
          </cell>
        </row>
        <row r="1231">
          <cell r="A1231">
            <v>39582</v>
          </cell>
        </row>
        <row r="1232">
          <cell r="A1232">
            <v>39583</v>
          </cell>
        </row>
        <row r="1233">
          <cell r="A1233">
            <v>39584</v>
          </cell>
        </row>
        <row r="1234">
          <cell r="A1234">
            <v>39585</v>
          </cell>
        </row>
        <row r="1235">
          <cell r="A1235">
            <v>39586</v>
          </cell>
        </row>
        <row r="1236">
          <cell r="A1236">
            <v>39587</v>
          </cell>
        </row>
        <row r="1237">
          <cell r="A1237">
            <v>39588</v>
          </cell>
        </row>
        <row r="1238">
          <cell r="A1238">
            <v>39589</v>
          </cell>
        </row>
        <row r="1239">
          <cell r="A1239">
            <v>39590</v>
          </cell>
        </row>
        <row r="1240">
          <cell r="A1240">
            <v>39591</v>
          </cell>
        </row>
        <row r="1241">
          <cell r="A1241">
            <v>39592</v>
          </cell>
        </row>
        <row r="1242">
          <cell r="A1242">
            <v>39593</v>
          </cell>
        </row>
        <row r="1243">
          <cell r="A1243">
            <v>39594</v>
          </cell>
        </row>
        <row r="1244">
          <cell r="A1244">
            <v>39595</v>
          </cell>
        </row>
        <row r="1245">
          <cell r="A1245">
            <v>39596</v>
          </cell>
        </row>
        <row r="1246">
          <cell r="A1246">
            <v>39597</v>
          </cell>
        </row>
        <row r="1247">
          <cell r="A1247">
            <v>39598</v>
          </cell>
        </row>
        <row r="1248">
          <cell r="A1248">
            <v>39599</v>
          </cell>
        </row>
        <row r="1249">
          <cell r="A1249">
            <v>39600</v>
          </cell>
        </row>
        <row r="1250">
          <cell r="A1250">
            <v>39601</v>
          </cell>
        </row>
        <row r="1251">
          <cell r="A1251">
            <v>39602</v>
          </cell>
        </row>
        <row r="1252">
          <cell r="A1252">
            <v>39603</v>
          </cell>
        </row>
        <row r="1253">
          <cell r="A1253">
            <v>39604</v>
          </cell>
        </row>
        <row r="1254">
          <cell r="A1254">
            <v>39605</v>
          </cell>
        </row>
        <row r="1255">
          <cell r="A1255">
            <v>39606</v>
          </cell>
        </row>
        <row r="1256">
          <cell r="A1256">
            <v>39607</v>
          </cell>
        </row>
        <row r="1257">
          <cell r="A1257">
            <v>39608</v>
          </cell>
        </row>
        <row r="1258">
          <cell r="A1258">
            <v>39609</v>
          </cell>
        </row>
        <row r="1259">
          <cell r="A1259">
            <v>39610</v>
          </cell>
        </row>
        <row r="1260">
          <cell r="A1260">
            <v>39611</v>
          </cell>
        </row>
        <row r="1261">
          <cell r="A1261">
            <v>39612</v>
          </cell>
        </row>
        <row r="1262">
          <cell r="A1262">
            <v>39613</v>
          </cell>
        </row>
        <row r="1263">
          <cell r="A1263">
            <v>39614</v>
          </cell>
        </row>
        <row r="1264">
          <cell r="A1264">
            <v>39615</v>
          </cell>
        </row>
        <row r="1265">
          <cell r="A1265">
            <v>39616</v>
          </cell>
        </row>
        <row r="1266">
          <cell r="A1266">
            <v>39617</v>
          </cell>
        </row>
        <row r="1267">
          <cell r="A1267">
            <v>39618</v>
          </cell>
        </row>
        <row r="1268">
          <cell r="A1268">
            <v>39619</v>
          </cell>
        </row>
        <row r="1269">
          <cell r="A1269">
            <v>39620</v>
          </cell>
        </row>
        <row r="1270">
          <cell r="A1270">
            <v>39621</v>
          </cell>
        </row>
        <row r="1271">
          <cell r="A1271">
            <v>39622</v>
          </cell>
        </row>
        <row r="1272">
          <cell r="A1272">
            <v>39623</v>
          </cell>
        </row>
        <row r="1273">
          <cell r="A1273">
            <v>39624</v>
          </cell>
        </row>
        <row r="1274">
          <cell r="A1274">
            <v>39625</v>
          </cell>
        </row>
        <row r="1275">
          <cell r="A1275">
            <v>39626</v>
          </cell>
        </row>
        <row r="1276">
          <cell r="A1276">
            <v>39627</v>
          </cell>
        </row>
        <row r="1277">
          <cell r="A1277">
            <v>39628</v>
          </cell>
        </row>
        <row r="1278">
          <cell r="A1278">
            <v>39629</v>
          </cell>
        </row>
        <row r="1279">
          <cell r="A1279">
            <v>39630</v>
          </cell>
        </row>
        <row r="1280">
          <cell r="A1280">
            <v>39631</v>
          </cell>
        </row>
        <row r="1281">
          <cell r="A1281">
            <v>39632</v>
          </cell>
        </row>
        <row r="1282">
          <cell r="A1282">
            <v>39633</v>
          </cell>
        </row>
        <row r="1283">
          <cell r="A1283">
            <v>39634</v>
          </cell>
        </row>
        <row r="1284">
          <cell r="A1284">
            <v>39635</v>
          </cell>
        </row>
        <row r="1285">
          <cell r="A1285">
            <v>39636</v>
          </cell>
        </row>
        <row r="1286">
          <cell r="A1286">
            <v>39637</v>
          </cell>
        </row>
        <row r="1287">
          <cell r="A1287">
            <v>39638</v>
          </cell>
        </row>
        <row r="1288">
          <cell r="A1288">
            <v>39639</v>
          </cell>
        </row>
        <row r="1289">
          <cell r="A1289">
            <v>39640</v>
          </cell>
        </row>
        <row r="1290">
          <cell r="A1290">
            <v>39641</v>
          </cell>
        </row>
        <row r="1291">
          <cell r="A1291">
            <v>39642</v>
          </cell>
        </row>
        <row r="1292">
          <cell r="A1292">
            <v>39643</v>
          </cell>
        </row>
        <row r="1293">
          <cell r="A1293">
            <v>39644</v>
          </cell>
        </row>
        <row r="1294">
          <cell r="A1294">
            <v>39645</v>
          </cell>
        </row>
        <row r="1295">
          <cell r="A1295">
            <v>39646</v>
          </cell>
        </row>
        <row r="1296">
          <cell r="A1296">
            <v>39647</v>
          </cell>
        </row>
        <row r="1297">
          <cell r="A1297">
            <v>39648</v>
          </cell>
        </row>
        <row r="1298">
          <cell r="A1298">
            <v>39649</v>
          </cell>
        </row>
        <row r="1299">
          <cell r="A1299">
            <v>39650</v>
          </cell>
        </row>
        <row r="1300">
          <cell r="A1300">
            <v>39651</v>
          </cell>
        </row>
        <row r="1301">
          <cell r="A1301">
            <v>39652</v>
          </cell>
        </row>
        <row r="1302">
          <cell r="A1302">
            <v>39653</v>
          </cell>
        </row>
        <row r="1303">
          <cell r="A1303">
            <v>39654</v>
          </cell>
        </row>
        <row r="1304">
          <cell r="A1304">
            <v>39655</v>
          </cell>
        </row>
        <row r="1305">
          <cell r="A1305">
            <v>39656</v>
          </cell>
        </row>
        <row r="1306">
          <cell r="A1306">
            <v>39657</v>
          </cell>
        </row>
        <row r="1307">
          <cell r="A1307">
            <v>39658</v>
          </cell>
        </row>
        <row r="1308">
          <cell r="A1308">
            <v>39659</v>
          </cell>
        </row>
        <row r="1309">
          <cell r="A1309">
            <v>39660</v>
          </cell>
        </row>
        <row r="1310">
          <cell r="A1310">
            <v>39661</v>
          </cell>
        </row>
        <row r="1311">
          <cell r="A1311">
            <v>39662</v>
          </cell>
        </row>
        <row r="1312">
          <cell r="A1312">
            <v>39663</v>
          </cell>
        </row>
        <row r="1313">
          <cell r="A1313">
            <v>39664</v>
          </cell>
        </row>
        <row r="1314">
          <cell r="A1314">
            <v>39665</v>
          </cell>
        </row>
        <row r="1315">
          <cell r="A1315">
            <v>39666</v>
          </cell>
        </row>
        <row r="1316">
          <cell r="A1316">
            <v>39667</v>
          </cell>
        </row>
        <row r="1317">
          <cell r="A1317">
            <v>39668</v>
          </cell>
        </row>
        <row r="1318">
          <cell r="A1318">
            <v>39669</v>
          </cell>
        </row>
        <row r="1319">
          <cell r="A1319">
            <v>39670</v>
          </cell>
        </row>
        <row r="1320">
          <cell r="A1320">
            <v>39671</v>
          </cell>
        </row>
        <row r="1321">
          <cell r="A1321">
            <v>39672</v>
          </cell>
        </row>
        <row r="1322">
          <cell r="A1322">
            <v>39673</v>
          </cell>
        </row>
        <row r="1323">
          <cell r="A1323">
            <v>39674</v>
          </cell>
        </row>
        <row r="1324">
          <cell r="A1324">
            <v>39675</v>
          </cell>
        </row>
        <row r="1325">
          <cell r="A1325">
            <v>39676</v>
          </cell>
        </row>
        <row r="1326">
          <cell r="A1326">
            <v>39677</v>
          </cell>
        </row>
        <row r="1327">
          <cell r="A1327">
            <v>39678</v>
          </cell>
        </row>
        <row r="1328">
          <cell r="A1328">
            <v>39679</v>
          </cell>
        </row>
        <row r="1329">
          <cell r="A1329">
            <v>39680</v>
          </cell>
        </row>
        <row r="1330">
          <cell r="A1330">
            <v>39681</v>
          </cell>
        </row>
        <row r="1331">
          <cell r="A1331">
            <v>39682</v>
          </cell>
        </row>
        <row r="1332">
          <cell r="A1332">
            <v>39683</v>
          </cell>
        </row>
        <row r="1333">
          <cell r="A1333">
            <v>39684</v>
          </cell>
        </row>
        <row r="1334">
          <cell r="A1334">
            <v>39685</v>
          </cell>
        </row>
        <row r="1335">
          <cell r="A1335">
            <v>39686</v>
          </cell>
        </row>
        <row r="1336">
          <cell r="A1336">
            <v>39687</v>
          </cell>
        </row>
        <row r="1337">
          <cell r="A1337">
            <v>39688</v>
          </cell>
        </row>
        <row r="1338">
          <cell r="A1338">
            <v>39689</v>
          </cell>
        </row>
        <row r="1339">
          <cell r="A1339">
            <v>39690</v>
          </cell>
        </row>
        <row r="1340">
          <cell r="A1340">
            <v>39691</v>
          </cell>
        </row>
        <row r="1341">
          <cell r="A1341">
            <v>39692</v>
          </cell>
        </row>
        <row r="1342">
          <cell r="A1342">
            <v>39693</v>
          </cell>
        </row>
        <row r="1343">
          <cell r="A1343">
            <v>39694</v>
          </cell>
        </row>
        <row r="1344">
          <cell r="A1344">
            <v>39695</v>
          </cell>
        </row>
        <row r="1345">
          <cell r="A1345">
            <v>39696</v>
          </cell>
        </row>
        <row r="1346">
          <cell r="A1346">
            <v>39697</v>
          </cell>
        </row>
        <row r="1347">
          <cell r="A1347">
            <v>39698</v>
          </cell>
        </row>
        <row r="1348">
          <cell r="A1348">
            <v>39699</v>
          </cell>
        </row>
        <row r="1349">
          <cell r="A1349">
            <v>39700</v>
          </cell>
        </row>
        <row r="1350">
          <cell r="A1350">
            <v>39701</v>
          </cell>
        </row>
        <row r="1351">
          <cell r="A1351">
            <v>39702</v>
          </cell>
        </row>
        <row r="1352">
          <cell r="A1352">
            <v>39703</v>
          </cell>
        </row>
        <row r="1353">
          <cell r="A1353">
            <v>39704</v>
          </cell>
        </row>
        <row r="1354">
          <cell r="A1354">
            <v>39705</v>
          </cell>
        </row>
        <row r="1355">
          <cell r="A1355">
            <v>39706</v>
          </cell>
        </row>
        <row r="1356">
          <cell r="A1356">
            <v>39707</v>
          </cell>
        </row>
        <row r="1357">
          <cell r="A1357">
            <v>39708</v>
          </cell>
        </row>
        <row r="1358">
          <cell r="A1358">
            <v>39709</v>
          </cell>
        </row>
        <row r="1359">
          <cell r="A1359">
            <v>39710</v>
          </cell>
        </row>
        <row r="1360">
          <cell r="A1360">
            <v>39711</v>
          </cell>
        </row>
        <row r="1361">
          <cell r="A1361">
            <v>39712</v>
          </cell>
        </row>
        <row r="1362">
          <cell r="A1362">
            <v>39713</v>
          </cell>
        </row>
        <row r="1363">
          <cell r="A1363">
            <v>39714</v>
          </cell>
        </row>
        <row r="1364">
          <cell r="A1364">
            <v>39715</v>
          </cell>
        </row>
        <row r="1365">
          <cell r="A1365">
            <v>39716</v>
          </cell>
        </row>
        <row r="1366">
          <cell r="A1366">
            <v>39717</v>
          </cell>
        </row>
        <row r="1367">
          <cell r="A1367">
            <v>39718</v>
          </cell>
        </row>
        <row r="1368">
          <cell r="A1368">
            <v>39719</v>
          </cell>
        </row>
        <row r="1369">
          <cell r="A1369">
            <v>39720</v>
          </cell>
        </row>
        <row r="1370">
          <cell r="A1370">
            <v>39721</v>
          </cell>
        </row>
        <row r="1371">
          <cell r="A1371">
            <v>39722</v>
          </cell>
        </row>
        <row r="1372">
          <cell r="A1372">
            <v>39723</v>
          </cell>
        </row>
        <row r="1373">
          <cell r="A1373">
            <v>39724</v>
          </cell>
        </row>
        <row r="1374">
          <cell r="A1374">
            <v>39725</v>
          </cell>
        </row>
        <row r="1375">
          <cell r="A1375">
            <v>39726</v>
          </cell>
        </row>
        <row r="1376">
          <cell r="A1376">
            <v>39727</v>
          </cell>
        </row>
        <row r="1377">
          <cell r="A1377">
            <v>39728</v>
          </cell>
        </row>
        <row r="1378">
          <cell r="A1378">
            <v>39729</v>
          </cell>
        </row>
        <row r="1379">
          <cell r="A1379">
            <v>39730</v>
          </cell>
        </row>
        <row r="1380">
          <cell r="A1380">
            <v>39731</v>
          </cell>
        </row>
        <row r="1381">
          <cell r="A1381">
            <v>39732</v>
          </cell>
        </row>
        <row r="1382">
          <cell r="A1382">
            <v>39733</v>
          </cell>
        </row>
        <row r="1383">
          <cell r="A1383">
            <v>39734</v>
          </cell>
        </row>
        <row r="1384">
          <cell r="A1384">
            <v>39735</v>
          </cell>
        </row>
        <row r="1385">
          <cell r="A1385">
            <v>39736</v>
          </cell>
        </row>
        <row r="1386">
          <cell r="A1386">
            <v>39737</v>
          </cell>
        </row>
        <row r="1387">
          <cell r="A1387">
            <v>39738</v>
          </cell>
        </row>
        <row r="1388">
          <cell r="A1388">
            <v>39739</v>
          </cell>
        </row>
        <row r="1389">
          <cell r="A1389">
            <v>39740</v>
          </cell>
        </row>
        <row r="1390">
          <cell r="A1390">
            <v>39741</v>
          </cell>
        </row>
        <row r="1391">
          <cell r="A1391">
            <v>39742</v>
          </cell>
        </row>
        <row r="1392">
          <cell r="A1392">
            <v>39743</v>
          </cell>
        </row>
        <row r="1393">
          <cell r="A1393">
            <v>39744</v>
          </cell>
        </row>
        <row r="1394">
          <cell r="A1394">
            <v>39745</v>
          </cell>
        </row>
        <row r="1395">
          <cell r="A1395">
            <v>39746</v>
          </cell>
        </row>
        <row r="1396">
          <cell r="A1396">
            <v>39747</v>
          </cell>
        </row>
        <row r="1397">
          <cell r="A1397">
            <v>39748</v>
          </cell>
        </row>
        <row r="1398">
          <cell r="A1398">
            <v>39749</v>
          </cell>
        </row>
        <row r="1399">
          <cell r="A1399">
            <v>39750</v>
          </cell>
        </row>
        <row r="1400">
          <cell r="A1400">
            <v>39751</v>
          </cell>
        </row>
        <row r="1401">
          <cell r="A1401">
            <v>39752</v>
          </cell>
        </row>
        <row r="1402">
          <cell r="A1402">
            <v>39753</v>
          </cell>
        </row>
        <row r="1403">
          <cell r="A1403">
            <v>39754</v>
          </cell>
        </row>
        <row r="1404">
          <cell r="A1404">
            <v>39755</v>
          </cell>
        </row>
        <row r="1405">
          <cell r="A1405">
            <v>39756</v>
          </cell>
        </row>
        <row r="1406">
          <cell r="A1406">
            <v>39757</v>
          </cell>
        </row>
        <row r="1407">
          <cell r="A1407">
            <v>39758</v>
          </cell>
        </row>
        <row r="1408">
          <cell r="A1408">
            <v>39759</v>
          </cell>
        </row>
        <row r="1409">
          <cell r="A1409">
            <v>39760</v>
          </cell>
        </row>
        <row r="1410">
          <cell r="A1410">
            <v>39761</v>
          </cell>
        </row>
        <row r="1411">
          <cell r="A1411">
            <v>39762</v>
          </cell>
        </row>
        <row r="1412">
          <cell r="A1412">
            <v>39763</v>
          </cell>
        </row>
        <row r="1413">
          <cell r="A1413">
            <v>39764</v>
          </cell>
        </row>
        <row r="1414">
          <cell r="A1414">
            <v>39765</v>
          </cell>
        </row>
        <row r="1415">
          <cell r="A1415">
            <v>39766</v>
          </cell>
        </row>
        <row r="1416">
          <cell r="A1416">
            <v>39767</v>
          </cell>
        </row>
        <row r="1417">
          <cell r="A1417">
            <v>39768</v>
          </cell>
        </row>
        <row r="1418">
          <cell r="A1418">
            <v>39769</v>
          </cell>
        </row>
        <row r="1419">
          <cell r="A1419">
            <v>39770</v>
          </cell>
        </row>
        <row r="1420">
          <cell r="A1420">
            <v>39771</v>
          </cell>
        </row>
        <row r="1421">
          <cell r="A1421">
            <v>39772</v>
          </cell>
        </row>
        <row r="1422">
          <cell r="A1422">
            <v>39773</v>
          </cell>
        </row>
        <row r="1423">
          <cell r="A1423">
            <v>39774</v>
          </cell>
        </row>
        <row r="1424">
          <cell r="A1424">
            <v>39775</v>
          </cell>
        </row>
        <row r="1425">
          <cell r="A1425">
            <v>39776</v>
          </cell>
        </row>
        <row r="1426">
          <cell r="A1426">
            <v>39777</v>
          </cell>
        </row>
        <row r="1427">
          <cell r="A1427">
            <v>39778</v>
          </cell>
        </row>
        <row r="1428">
          <cell r="A1428">
            <v>39779</v>
          </cell>
        </row>
        <row r="1429">
          <cell r="A1429">
            <v>39780</v>
          </cell>
        </row>
        <row r="1430">
          <cell r="A1430">
            <v>39781</v>
          </cell>
        </row>
        <row r="1431">
          <cell r="A1431">
            <v>39782</v>
          </cell>
        </row>
        <row r="1432">
          <cell r="A1432">
            <v>39783</v>
          </cell>
        </row>
        <row r="1433">
          <cell r="A1433">
            <v>39784</v>
          </cell>
        </row>
        <row r="1434">
          <cell r="A1434">
            <v>39785</v>
          </cell>
        </row>
        <row r="1435">
          <cell r="A1435">
            <v>39786</v>
          </cell>
        </row>
        <row r="1436">
          <cell r="A1436">
            <v>39787</v>
          </cell>
        </row>
        <row r="1437">
          <cell r="A1437">
            <v>39788</v>
          </cell>
        </row>
        <row r="1438">
          <cell r="A1438">
            <v>39789</v>
          </cell>
        </row>
        <row r="1439">
          <cell r="A1439">
            <v>39790</v>
          </cell>
        </row>
        <row r="1440">
          <cell r="A1440">
            <v>39791</v>
          </cell>
        </row>
        <row r="1441">
          <cell r="A1441">
            <v>39792</v>
          </cell>
        </row>
        <row r="1442">
          <cell r="A1442">
            <v>39793</v>
          </cell>
        </row>
        <row r="1443">
          <cell r="A1443">
            <v>39794</v>
          </cell>
        </row>
        <row r="1444">
          <cell r="A1444">
            <v>39795</v>
          </cell>
        </row>
        <row r="1445">
          <cell r="A1445">
            <v>39796</v>
          </cell>
        </row>
        <row r="1446">
          <cell r="A1446">
            <v>39797</v>
          </cell>
        </row>
        <row r="1447">
          <cell r="A1447">
            <v>39798</v>
          </cell>
        </row>
        <row r="1448">
          <cell r="A1448">
            <v>39799</v>
          </cell>
        </row>
        <row r="1449">
          <cell r="A1449">
            <v>39800</v>
          </cell>
        </row>
        <row r="1450">
          <cell r="A1450">
            <v>39801</v>
          </cell>
        </row>
        <row r="1451">
          <cell r="A1451">
            <v>39802</v>
          </cell>
        </row>
        <row r="1452">
          <cell r="A1452">
            <v>39803</v>
          </cell>
        </row>
        <row r="1453">
          <cell r="A1453">
            <v>39804</v>
          </cell>
        </row>
        <row r="1454">
          <cell r="A1454">
            <v>39805</v>
          </cell>
        </row>
        <row r="1455">
          <cell r="A1455">
            <v>39806</v>
          </cell>
        </row>
        <row r="1456">
          <cell r="A1456">
            <v>39807</v>
          </cell>
        </row>
        <row r="1457">
          <cell r="A1457">
            <v>39808</v>
          </cell>
        </row>
        <row r="1458">
          <cell r="A1458">
            <v>39809</v>
          </cell>
        </row>
        <row r="1459">
          <cell r="A1459">
            <v>39810</v>
          </cell>
        </row>
        <row r="1460">
          <cell r="A1460">
            <v>39811</v>
          </cell>
        </row>
        <row r="1461">
          <cell r="A1461">
            <v>39812</v>
          </cell>
        </row>
        <row r="1462">
          <cell r="A1462">
            <v>39813</v>
          </cell>
        </row>
        <row r="1463">
          <cell r="A1463">
            <v>39814</v>
          </cell>
        </row>
        <row r="1464">
          <cell r="A1464">
            <v>39815</v>
          </cell>
        </row>
        <row r="1465">
          <cell r="A1465">
            <v>39816</v>
          </cell>
        </row>
        <row r="1466">
          <cell r="A1466">
            <v>39817</v>
          </cell>
        </row>
        <row r="1467">
          <cell r="A1467">
            <v>39818</v>
          </cell>
        </row>
        <row r="1468">
          <cell r="A1468">
            <v>39819</v>
          </cell>
        </row>
        <row r="1469">
          <cell r="A1469">
            <v>39820</v>
          </cell>
        </row>
        <row r="1470">
          <cell r="A1470">
            <v>39821</v>
          </cell>
        </row>
        <row r="1471">
          <cell r="A1471">
            <v>39822</v>
          </cell>
        </row>
        <row r="1472">
          <cell r="A1472">
            <v>39823</v>
          </cell>
        </row>
        <row r="1473">
          <cell r="A1473">
            <v>39824</v>
          </cell>
        </row>
        <row r="1474">
          <cell r="A1474">
            <v>39825</v>
          </cell>
        </row>
        <row r="1475">
          <cell r="A1475">
            <v>39826</v>
          </cell>
        </row>
        <row r="1476">
          <cell r="A1476">
            <v>39827</v>
          </cell>
        </row>
        <row r="1477">
          <cell r="A1477">
            <v>39828</v>
          </cell>
        </row>
        <row r="1478">
          <cell r="A1478">
            <v>39829</v>
          </cell>
        </row>
        <row r="1479">
          <cell r="A1479">
            <v>39830</v>
          </cell>
        </row>
        <row r="1480">
          <cell r="A1480">
            <v>39831</v>
          </cell>
        </row>
        <row r="1481">
          <cell r="A1481">
            <v>39832</v>
          </cell>
        </row>
        <row r="1482">
          <cell r="A1482">
            <v>39833</v>
          </cell>
        </row>
        <row r="1483">
          <cell r="A1483">
            <v>39834</v>
          </cell>
        </row>
        <row r="1484">
          <cell r="A1484">
            <v>39835</v>
          </cell>
        </row>
        <row r="1485">
          <cell r="A1485">
            <v>39836</v>
          </cell>
        </row>
        <row r="1486">
          <cell r="A1486">
            <v>39837</v>
          </cell>
        </row>
        <row r="1487">
          <cell r="A1487">
            <v>39838</v>
          </cell>
        </row>
        <row r="1488">
          <cell r="A1488">
            <v>39839</v>
          </cell>
        </row>
        <row r="1489">
          <cell r="A1489">
            <v>39840</v>
          </cell>
        </row>
        <row r="1490">
          <cell r="A1490">
            <v>39841</v>
          </cell>
        </row>
        <row r="1491">
          <cell r="A1491">
            <v>39842</v>
          </cell>
        </row>
        <row r="1492">
          <cell r="A1492">
            <v>39843</v>
          </cell>
        </row>
        <row r="1493">
          <cell r="A1493">
            <v>39844</v>
          </cell>
        </row>
        <row r="1494">
          <cell r="A1494">
            <v>39845</v>
          </cell>
        </row>
        <row r="1495">
          <cell r="A1495">
            <v>39846</v>
          </cell>
        </row>
        <row r="1496">
          <cell r="A1496">
            <v>39847</v>
          </cell>
        </row>
        <row r="1497">
          <cell r="A1497">
            <v>39848</v>
          </cell>
        </row>
        <row r="1498">
          <cell r="A1498">
            <v>39849</v>
          </cell>
        </row>
        <row r="1499">
          <cell r="A1499">
            <v>39850</v>
          </cell>
        </row>
        <row r="1500">
          <cell r="A1500">
            <v>39851</v>
          </cell>
        </row>
        <row r="1501">
          <cell r="A1501">
            <v>39852</v>
          </cell>
        </row>
        <row r="1502">
          <cell r="A1502">
            <v>39853</v>
          </cell>
        </row>
        <row r="1503">
          <cell r="A1503">
            <v>39854</v>
          </cell>
        </row>
        <row r="1504">
          <cell r="A1504">
            <v>39855</v>
          </cell>
        </row>
        <row r="1505">
          <cell r="A1505">
            <v>39856</v>
          </cell>
        </row>
        <row r="1506">
          <cell r="A1506">
            <v>39857</v>
          </cell>
        </row>
        <row r="1507">
          <cell r="A1507">
            <v>39858</v>
          </cell>
        </row>
        <row r="1508">
          <cell r="A1508">
            <v>39859</v>
          </cell>
        </row>
        <row r="1509">
          <cell r="A1509">
            <v>39860</v>
          </cell>
        </row>
        <row r="1510">
          <cell r="A1510">
            <v>39861</v>
          </cell>
        </row>
        <row r="1511">
          <cell r="A1511">
            <v>39862</v>
          </cell>
        </row>
        <row r="1512">
          <cell r="A1512">
            <v>39863</v>
          </cell>
        </row>
        <row r="1513">
          <cell r="A1513">
            <v>39864</v>
          </cell>
        </row>
        <row r="1514">
          <cell r="A1514">
            <v>39865</v>
          </cell>
        </row>
        <row r="1515">
          <cell r="A1515">
            <v>39866</v>
          </cell>
        </row>
        <row r="1516">
          <cell r="A1516">
            <v>39867</v>
          </cell>
        </row>
        <row r="1517">
          <cell r="A1517">
            <v>39868</v>
          </cell>
        </row>
        <row r="1518">
          <cell r="A1518">
            <v>39869</v>
          </cell>
        </row>
        <row r="1519">
          <cell r="A1519">
            <v>39870</v>
          </cell>
        </row>
        <row r="1520">
          <cell r="A1520">
            <v>39871</v>
          </cell>
        </row>
        <row r="1521">
          <cell r="A1521">
            <v>39872</v>
          </cell>
        </row>
        <row r="1522">
          <cell r="A1522">
            <v>39873</v>
          </cell>
        </row>
        <row r="1523">
          <cell r="A1523">
            <v>39874</v>
          </cell>
        </row>
        <row r="1524">
          <cell r="A1524">
            <v>39875</v>
          </cell>
        </row>
        <row r="1525">
          <cell r="A1525">
            <v>39876</v>
          </cell>
        </row>
        <row r="1526">
          <cell r="A1526">
            <v>39877</v>
          </cell>
        </row>
        <row r="1527">
          <cell r="A1527">
            <v>39878</v>
          </cell>
        </row>
        <row r="1528">
          <cell r="A1528">
            <v>39879</v>
          </cell>
        </row>
        <row r="1529">
          <cell r="A1529">
            <v>39880</v>
          </cell>
        </row>
        <row r="1530">
          <cell r="A1530">
            <v>39881</v>
          </cell>
        </row>
        <row r="1531">
          <cell r="A1531">
            <v>39882</v>
          </cell>
        </row>
        <row r="1532">
          <cell r="A1532">
            <v>39883</v>
          </cell>
        </row>
        <row r="1533">
          <cell r="A1533">
            <v>39884</v>
          </cell>
        </row>
        <row r="1534">
          <cell r="A1534">
            <v>39885</v>
          </cell>
        </row>
        <row r="1535">
          <cell r="A1535">
            <v>39886</v>
          </cell>
        </row>
        <row r="1536">
          <cell r="A1536">
            <v>39887</v>
          </cell>
        </row>
        <row r="1537">
          <cell r="A1537">
            <v>39888</v>
          </cell>
        </row>
        <row r="1538">
          <cell r="A1538">
            <v>39889</v>
          </cell>
        </row>
        <row r="1539">
          <cell r="A1539">
            <v>39890</v>
          </cell>
        </row>
        <row r="1540">
          <cell r="A1540">
            <v>39891</v>
          </cell>
        </row>
        <row r="1541">
          <cell r="A1541">
            <v>39892</v>
          </cell>
        </row>
        <row r="1542">
          <cell r="A1542">
            <v>39893</v>
          </cell>
        </row>
        <row r="1543">
          <cell r="A1543">
            <v>39894</v>
          </cell>
        </row>
        <row r="1544">
          <cell r="A1544">
            <v>39895</v>
          </cell>
        </row>
        <row r="1545">
          <cell r="A1545">
            <v>39896</v>
          </cell>
        </row>
        <row r="1546">
          <cell r="A1546">
            <v>39897</v>
          </cell>
        </row>
        <row r="1547">
          <cell r="A1547">
            <v>39898</v>
          </cell>
        </row>
        <row r="1548">
          <cell r="A1548">
            <v>39899</v>
          </cell>
        </row>
        <row r="1549">
          <cell r="A1549">
            <v>39900</v>
          </cell>
        </row>
        <row r="1550">
          <cell r="A1550">
            <v>39901</v>
          </cell>
        </row>
        <row r="1551">
          <cell r="A1551">
            <v>39902</v>
          </cell>
        </row>
        <row r="1552">
          <cell r="A1552">
            <v>39903</v>
          </cell>
        </row>
        <row r="1553">
          <cell r="A1553">
            <v>39904</v>
          </cell>
        </row>
        <row r="1554">
          <cell r="A1554">
            <v>39905</v>
          </cell>
        </row>
        <row r="1555">
          <cell r="A1555">
            <v>39906</v>
          </cell>
        </row>
        <row r="1556">
          <cell r="A1556">
            <v>39907</v>
          </cell>
        </row>
        <row r="1557">
          <cell r="A1557">
            <v>39908</v>
          </cell>
        </row>
        <row r="1558">
          <cell r="A1558">
            <v>39909</v>
          </cell>
        </row>
        <row r="1559">
          <cell r="A1559">
            <v>39910</v>
          </cell>
        </row>
        <row r="1560">
          <cell r="A1560">
            <v>39911</v>
          </cell>
        </row>
        <row r="1561">
          <cell r="A1561">
            <v>39912</v>
          </cell>
        </row>
        <row r="1562">
          <cell r="A1562">
            <v>39913</v>
          </cell>
        </row>
        <row r="1563">
          <cell r="A1563">
            <v>39914</v>
          </cell>
        </row>
        <row r="1564">
          <cell r="A1564">
            <v>39915</v>
          </cell>
        </row>
        <row r="1565">
          <cell r="A1565">
            <v>39916</v>
          </cell>
        </row>
        <row r="1566">
          <cell r="A1566">
            <v>39917</v>
          </cell>
        </row>
        <row r="1567">
          <cell r="A1567">
            <v>39918</v>
          </cell>
        </row>
        <row r="1568">
          <cell r="A1568">
            <v>39919</v>
          </cell>
        </row>
        <row r="1569">
          <cell r="A1569">
            <v>39920</v>
          </cell>
        </row>
        <row r="1570">
          <cell r="A1570">
            <v>39921</v>
          </cell>
        </row>
        <row r="1571">
          <cell r="A1571">
            <v>39922</v>
          </cell>
        </row>
        <row r="1572">
          <cell r="A1572">
            <v>39923</v>
          </cell>
        </row>
        <row r="1573">
          <cell r="A1573">
            <v>39924</v>
          </cell>
        </row>
        <row r="1574">
          <cell r="A1574">
            <v>39925</v>
          </cell>
        </row>
        <row r="1575">
          <cell r="A1575">
            <v>39926</v>
          </cell>
        </row>
        <row r="1576">
          <cell r="A1576">
            <v>39927</v>
          </cell>
        </row>
        <row r="1577">
          <cell r="A1577">
            <v>39928</v>
          </cell>
        </row>
        <row r="1578">
          <cell r="A1578">
            <v>39929</v>
          </cell>
        </row>
        <row r="1579">
          <cell r="A1579">
            <v>39930</v>
          </cell>
        </row>
        <row r="1580">
          <cell r="A1580">
            <v>39931</v>
          </cell>
        </row>
        <row r="1581">
          <cell r="A1581">
            <v>39932</v>
          </cell>
        </row>
        <row r="1582">
          <cell r="A1582">
            <v>39933</v>
          </cell>
        </row>
        <row r="1583">
          <cell r="A1583">
            <v>39934</v>
          </cell>
        </row>
        <row r="1584">
          <cell r="A1584">
            <v>39935</v>
          </cell>
        </row>
        <row r="1585">
          <cell r="A1585">
            <v>39936</v>
          </cell>
        </row>
        <row r="1586">
          <cell r="A1586">
            <v>39937</v>
          </cell>
        </row>
        <row r="1587">
          <cell r="A1587">
            <v>39938</v>
          </cell>
        </row>
        <row r="1588">
          <cell r="A1588">
            <v>39939</v>
          </cell>
        </row>
        <row r="1589">
          <cell r="A1589">
            <v>39940</v>
          </cell>
        </row>
        <row r="1590">
          <cell r="A1590">
            <v>39941</v>
          </cell>
        </row>
        <row r="1591">
          <cell r="A1591">
            <v>39942</v>
          </cell>
        </row>
        <row r="1592">
          <cell r="A1592">
            <v>39943</v>
          </cell>
        </row>
        <row r="1593">
          <cell r="A1593">
            <v>39944</v>
          </cell>
        </row>
        <row r="1594">
          <cell r="A1594">
            <v>39945</v>
          </cell>
        </row>
        <row r="1595">
          <cell r="A1595">
            <v>39946</v>
          </cell>
        </row>
        <row r="1596">
          <cell r="A1596">
            <v>39947</v>
          </cell>
        </row>
        <row r="1597">
          <cell r="A1597">
            <v>39948</v>
          </cell>
        </row>
        <row r="1598">
          <cell r="A1598">
            <v>39949</v>
          </cell>
        </row>
        <row r="1599">
          <cell r="A1599">
            <v>39950</v>
          </cell>
        </row>
        <row r="1600">
          <cell r="A1600">
            <v>39951</v>
          </cell>
        </row>
        <row r="1601">
          <cell r="A1601">
            <v>39952</v>
          </cell>
        </row>
        <row r="1602">
          <cell r="A1602">
            <v>39953</v>
          </cell>
        </row>
        <row r="1603">
          <cell r="A1603">
            <v>39954</v>
          </cell>
        </row>
        <row r="1604">
          <cell r="A1604">
            <v>39955</v>
          </cell>
        </row>
        <row r="1605">
          <cell r="A1605">
            <v>39956</v>
          </cell>
        </row>
        <row r="1606">
          <cell r="A1606">
            <v>39957</v>
          </cell>
        </row>
        <row r="1607">
          <cell r="A1607">
            <v>39958</v>
          </cell>
        </row>
        <row r="1608">
          <cell r="A1608">
            <v>39959</v>
          </cell>
        </row>
        <row r="1609">
          <cell r="A1609">
            <v>39960</v>
          </cell>
        </row>
        <row r="1610">
          <cell r="A1610">
            <v>39961</v>
          </cell>
        </row>
        <row r="1611">
          <cell r="A1611">
            <v>39962</v>
          </cell>
        </row>
        <row r="1612">
          <cell r="A1612">
            <v>39963</v>
          </cell>
        </row>
        <row r="1613">
          <cell r="A1613">
            <v>39964</v>
          </cell>
        </row>
        <row r="1614">
          <cell r="A1614">
            <v>39965</v>
          </cell>
        </row>
        <row r="1615">
          <cell r="A1615">
            <v>39966</v>
          </cell>
        </row>
        <row r="1616">
          <cell r="A1616">
            <v>39967</v>
          </cell>
        </row>
        <row r="1617">
          <cell r="A1617">
            <v>39968</v>
          </cell>
        </row>
        <row r="1618">
          <cell r="A1618">
            <v>39969</v>
          </cell>
        </row>
        <row r="1619">
          <cell r="A1619">
            <v>39970</v>
          </cell>
        </row>
        <row r="1620">
          <cell r="A1620">
            <v>39971</v>
          </cell>
        </row>
        <row r="1621">
          <cell r="A1621">
            <v>39972</v>
          </cell>
        </row>
        <row r="1622">
          <cell r="A1622">
            <v>39973</v>
          </cell>
        </row>
        <row r="1623">
          <cell r="A1623">
            <v>39974</v>
          </cell>
        </row>
        <row r="1624">
          <cell r="A1624">
            <v>39975</v>
          </cell>
        </row>
        <row r="1625">
          <cell r="A1625">
            <v>39976</v>
          </cell>
        </row>
        <row r="1626">
          <cell r="A1626">
            <v>39977</v>
          </cell>
        </row>
        <row r="1627">
          <cell r="A1627">
            <v>39978</v>
          </cell>
        </row>
        <row r="1628">
          <cell r="A1628">
            <v>39979</v>
          </cell>
        </row>
        <row r="1629">
          <cell r="A1629">
            <v>39980</v>
          </cell>
        </row>
        <row r="1630">
          <cell r="A1630">
            <v>39981</v>
          </cell>
        </row>
        <row r="1631">
          <cell r="A1631">
            <v>39982</v>
          </cell>
        </row>
        <row r="1632">
          <cell r="A1632">
            <v>39983</v>
          </cell>
        </row>
        <row r="1633">
          <cell r="A1633">
            <v>39984</v>
          </cell>
        </row>
        <row r="1634">
          <cell r="A1634">
            <v>39985</v>
          </cell>
        </row>
        <row r="1635">
          <cell r="A1635">
            <v>39986</v>
          </cell>
        </row>
        <row r="1636">
          <cell r="A1636">
            <v>39987</v>
          </cell>
        </row>
        <row r="1637">
          <cell r="A1637">
            <v>39988</v>
          </cell>
        </row>
        <row r="1638">
          <cell r="A1638">
            <v>39989</v>
          </cell>
        </row>
        <row r="1639">
          <cell r="A1639">
            <v>39990</v>
          </cell>
        </row>
        <row r="1640">
          <cell r="A1640">
            <v>39991</v>
          </cell>
        </row>
        <row r="1641">
          <cell r="A1641">
            <v>39992</v>
          </cell>
        </row>
        <row r="1642">
          <cell r="A1642">
            <v>39993</v>
          </cell>
        </row>
        <row r="1643">
          <cell r="A1643">
            <v>39994</v>
          </cell>
        </row>
        <row r="1644">
          <cell r="A1644">
            <v>39995</v>
          </cell>
        </row>
        <row r="1645">
          <cell r="A1645">
            <v>39996</v>
          </cell>
        </row>
        <row r="1646">
          <cell r="A1646">
            <v>39997</v>
          </cell>
        </row>
        <row r="1647">
          <cell r="A1647">
            <v>39998</v>
          </cell>
        </row>
        <row r="1648">
          <cell r="A1648">
            <v>39999</v>
          </cell>
        </row>
        <row r="1649">
          <cell r="A1649">
            <v>40000</v>
          </cell>
        </row>
        <row r="1650">
          <cell r="A1650">
            <v>40001</v>
          </cell>
        </row>
        <row r="1651">
          <cell r="A1651">
            <v>40002</v>
          </cell>
        </row>
        <row r="1652">
          <cell r="A1652">
            <v>40003</v>
          </cell>
        </row>
        <row r="1653">
          <cell r="A1653">
            <v>40004</v>
          </cell>
        </row>
        <row r="1654">
          <cell r="A1654">
            <v>40005</v>
          </cell>
        </row>
        <row r="1655">
          <cell r="A1655">
            <v>40006</v>
          </cell>
        </row>
        <row r="1656">
          <cell r="A1656">
            <v>40007</v>
          </cell>
        </row>
        <row r="1657">
          <cell r="A1657">
            <v>40008</v>
          </cell>
        </row>
        <row r="1658">
          <cell r="A1658">
            <v>40009</v>
          </cell>
        </row>
        <row r="1659">
          <cell r="A1659">
            <v>40010</v>
          </cell>
        </row>
        <row r="1660">
          <cell r="A1660">
            <v>40011</v>
          </cell>
        </row>
        <row r="1661">
          <cell r="A1661">
            <v>40012</v>
          </cell>
        </row>
        <row r="1662">
          <cell r="A1662">
            <v>40013</v>
          </cell>
        </row>
        <row r="1663">
          <cell r="A1663">
            <v>40014</v>
          </cell>
        </row>
        <row r="1664">
          <cell r="A1664">
            <v>40015</v>
          </cell>
        </row>
        <row r="1665">
          <cell r="A1665">
            <v>40016</v>
          </cell>
        </row>
        <row r="1666">
          <cell r="A1666">
            <v>40017</v>
          </cell>
        </row>
        <row r="1667">
          <cell r="A1667">
            <v>40018</v>
          </cell>
        </row>
        <row r="1668">
          <cell r="A1668">
            <v>40019</v>
          </cell>
        </row>
        <row r="1669">
          <cell r="A1669">
            <v>40020</v>
          </cell>
        </row>
        <row r="1670">
          <cell r="A1670">
            <v>40021</v>
          </cell>
        </row>
        <row r="1671">
          <cell r="A1671">
            <v>40022</v>
          </cell>
        </row>
        <row r="1672">
          <cell r="A1672">
            <v>40023</v>
          </cell>
        </row>
        <row r="1673">
          <cell r="A1673">
            <v>40024</v>
          </cell>
        </row>
        <row r="1674">
          <cell r="A1674">
            <v>40025</v>
          </cell>
        </row>
        <row r="1675">
          <cell r="A1675">
            <v>40026</v>
          </cell>
        </row>
        <row r="1676">
          <cell r="A1676">
            <v>40027</v>
          </cell>
        </row>
        <row r="1677">
          <cell r="A1677">
            <v>40028</v>
          </cell>
        </row>
        <row r="1678">
          <cell r="A1678">
            <v>40029</v>
          </cell>
        </row>
        <row r="1679">
          <cell r="A1679">
            <v>40030</v>
          </cell>
        </row>
        <row r="1680">
          <cell r="A1680">
            <v>40031</v>
          </cell>
        </row>
        <row r="1681">
          <cell r="A1681">
            <v>40032</v>
          </cell>
        </row>
        <row r="1682">
          <cell r="A1682">
            <v>40033</v>
          </cell>
        </row>
        <row r="1683">
          <cell r="A1683">
            <v>40034</v>
          </cell>
        </row>
        <row r="1684">
          <cell r="A1684">
            <v>40035</v>
          </cell>
        </row>
        <row r="1685">
          <cell r="A1685">
            <v>40036</v>
          </cell>
        </row>
        <row r="1686">
          <cell r="A1686">
            <v>40037</v>
          </cell>
        </row>
        <row r="1687">
          <cell r="A1687">
            <v>40038</v>
          </cell>
        </row>
        <row r="1688">
          <cell r="A1688">
            <v>40039</v>
          </cell>
        </row>
        <row r="1689">
          <cell r="A1689">
            <v>40040</v>
          </cell>
        </row>
        <row r="1690">
          <cell r="A1690">
            <v>40041</v>
          </cell>
        </row>
        <row r="1691">
          <cell r="A1691">
            <v>40042</v>
          </cell>
        </row>
        <row r="1692">
          <cell r="A1692">
            <v>40043</v>
          </cell>
        </row>
        <row r="1693">
          <cell r="A1693">
            <v>40044</v>
          </cell>
        </row>
        <row r="1694">
          <cell r="A1694">
            <v>40045</v>
          </cell>
        </row>
        <row r="1695">
          <cell r="A1695">
            <v>40046</v>
          </cell>
        </row>
        <row r="1696">
          <cell r="A1696">
            <v>40047</v>
          </cell>
        </row>
        <row r="1697">
          <cell r="A1697">
            <v>40048</v>
          </cell>
        </row>
        <row r="1698">
          <cell r="A1698">
            <v>40049</v>
          </cell>
        </row>
        <row r="1699">
          <cell r="A1699">
            <v>40050</v>
          </cell>
        </row>
        <row r="1700">
          <cell r="A1700">
            <v>40051</v>
          </cell>
        </row>
        <row r="1701">
          <cell r="A1701">
            <v>40052</v>
          </cell>
        </row>
        <row r="1702">
          <cell r="A1702">
            <v>40053</v>
          </cell>
        </row>
        <row r="1703">
          <cell r="A1703">
            <v>40054</v>
          </cell>
        </row>
        <row r="1704">
          <cell r="A1704">
            <v>40055</v>
          </cell>
        </row>
        <row r="1705">
          <cell r="A1705">
            <v>40056</v>
          </cell>
        </row>
        <row r="1706">
          <cell r="A1706">
            <v>40057</v>
          </cell>
        </row>
        <row r="1707">
          <cell r="A1707">
            <v>40058</v>
          </cell>
        </row>
        <row r="1708">
          <cell r="A1708">
            <v>40059</v>
          </cell>
        </row>
        <row r="1709">
          <cell r="A1709">
            <v>40060</v>
          </cell>
        </row>
        <row r="1710">
          <cell r="A1710">
            <v>40061</v>
          </cell>
        </row>
        <row r="1711">
          <cell r="A1711">
            <v>40062</v>
          </cell>
        </row>
        <row r="1712">
          <cell r="A1712">
            <v>40063</v>
          </cell>
        </row>
        <row r="1713">
          <cell r="A1713">
            <v>40064</v>
          </cell>
        </row>
        <row r="1714">
          <cell r="A1714">
            <v>40065</v>
          </cell>
        </row>
        <row r="1715">
          <cell r="A1715">
            <v>40066</v>
          </cell>
        </row>
        <row r="1716">
          <cell r="A1716">
            <v>40067</v>
          </cell>
        </row>
        <row r="1717">
          <cell r="A1717">
            <v>40068</v>
          </cell>
        </row>
        <row r="1718">
          <cell r="A1718">
            <v>40069</v>
          </cell>
        </row>
        <row r="1719">
          <cell r="A1719">
            <v>40070</v>
          </cell>
        </row>
        <row r="1720">
          <cell r="A1720">
            <v>40071</v>
          </cell>
        </row>
        <row r="1721">
          <cell r="A1721">
            <v>40072</v>
          </cell>
        </row>
        <row r="1722">
          <cell r="A1722">
            <v>40073</v>
          </cell>
        </row>
        <row r="1723">
          <cell r="A1723">
            <v>40074</v>
          </cell>
        </row>
        <row r="1724">
          <cell r="A1724">
            <v>40075</v>
          </cell>
        </row>
        <row r="1725">
          <cell r="A1725">
            <v>40076</v>
          </cell>
        </row>
        <row r="1726">
          <cell r="A1726">
            <v>40077</v>
          </cell>
        </row>
        <row r="1727">
          <cell r="A1727">
            <v>40078</v>
          </cell>
        </row>
        <row r="1728">
          <cell r="A1728">
            <v>40079</v>
          </cell>
        </row>
        <row r="1729">
          <cell r="A1729">
            <v>40080</v>
          </cell>
        </row>
        <row r="1730">
          <cell r="A1730">
            <v>40081</v>
          </cell>
        </row>
        <row r="1731">
          <cell r="A1731">
            <v>40082</v>
          </cell>
        </row>
        <row r="1732">
          <cell r="A1732">
            <v>40083</v>
          </cell>
        </row>
        <row r="1733">
          <cell r="A1733">
            <v>40084</v>
          </cell>
        </row>
        <row r="1734">
          <cell r="A1734">
            <v>40085</v>
          </cell>
        </row>
        <row r="1735">
          <cell r="A1735">
            <v>40086</v>
          </cell>
        </row>
        <row r="1736">
          <cell r="A1736">
            <v>40087</v>
          </cell>
        </row>
        <row r="1737">
          <cell r="A1737">
            <v>40088</v>
          </cell>
        </row>
        <row r="1738">
          <cell r="A1738">
            <v>40089</v>
          </cell>
        </row>
        <row r="1739">
          <cell r="A1739">
            <v>40090</v>
          </cell>
        </row>
        <row r="1740">
          <cell r="A1740">
            <v>40091</v>
          </cell>
        </row>
        <row r="1741">
          <cell r="A1741">
            <v>40092</v>
          </cell>
        </row>
        <row r="1742">
          <cell r="A1742">
            <v>40093</v>
          </cell>
        </row>
        <row r="1743">
          <cell r="A1743">
            <v>40094</v>
          </cell>
        </row>
        <row r="1744">
          <cell r="A1744">
            <v>40095</v>
          </cell>
        </row>
        <row r="1745">
          <cell r="A1745">
            <v>40096</v>
          </cell>
        </row>
        <row r="1746">
          <cell r="A1746">
            <v>40097</v>
          </cell>
        </row>
        <row r="1747">
          <cell r="A1747">
            <v>40098</v>
          </cell>
        </row>
        <row r="1748">
          <cell r="A1748">
            <v>40099</v>
          </cell>
        </row>
        <row r="1749">
          <cell r="A1749">
            <v>40100</v>
          </cell>
        </row>
        <row r="1750">
          <cell r="A1750">
            <v>40101</v>
          </cell>
        </row>
        <row r="1751">
          <cell r="A1751">
            <v>40102</v>
          </cell>
        </row>
        <row r="1752">
          <cell r="A1752">
            <v>40103</v>
          </cell>
        </row>
        <row r="1753">
          <cell r="A1753">
            <v>40104</v>
          </cell>
        </row>
        <row r="1754">
          <cell r="A1754">
            <v>40105</v>
          </cell>
        </row>
        <row r="1755">
          <cell r="A1755">
            <v>40106</v>
          </cell>
        </row>
        <row r="1756">
          <cell r="A1756">
            <v>40107</v>
          </cell>
        </row>
        <row r="1757">
          <cell r="A1757">
            <v>40108</v>
          </cell>
        </row>
        <row r="1758">
          <cell r="A1758">
            <v>40109</v>
          </cell>
        </row>
        <row r="1759">
          <cell r="A1759">
            <v>40110</v>
          </cell>
        </row>
        <row r="1760">
          <cell r="A1760">
            <v>40111</v>
          </cell>
        </row>
        <row r="1761">
          <cell r="A1761">
            <v>40112</v>
          </cell>
        </row>
        <row r="1762">
          <cell r="A1762">
            <v>40113</v>
          </cell>
        </row>
        <row r="1763">
          <cell r="A1763">
            <v>40114</v>
          </cell>
        </row>
        <row r="1764">
          <cell r="A1764">
            <v>40115</v>
          </cell>
        </row>
        <row r="1765">
          <cell r="A1765">
            <v>40116</v>
          </cell>
        </row>
        <row r="1766">
          <cell r="A1766">
            <v>40117</v>
          </cell>
        </row>
        <row r="1767">
          <cell r="A1767">
            <v>40118</v>
          </cell>
        </row>
        <row r="1768">
          <cell r="A1768">
            <v>40119</v>
          </cell>
        </row>
        <row r="1769">
          <cell r="A1769">
            <v>40120</v>
          </cell>
        </row>
        <row r="1770">
          <cell r="A1770">
            <v>40121</v>
          </cell>
        </row>
        <row r="1771">
          <cell r="A1771">
            <v>40122</v>
          </cell>
        </row>
        <row r="1772">
          <cell r="A1772">
            <v>40123</v>
          </cell>
        </row>
        <row r="1773">
          <cell r="A1773">
            <v>40124</v>
          </cell>
        </row>
        <row r="1774">
          <cell r="A1774">
            <v>40125</v>
          </cell>
        </row>
        <row r="1775">
          <cell r="A1775">
            <v>40126</v>
          </cell>
        </row>
        <row r="1776">
          <cell r="A1776">
            <v>40127</v>
          </cell>
        </row>
        <row r="1777">
          <cell r="A1777">
            <v>40128</v>
          </cell>
        </row>
        <row r="1778">
          <cell r="A1778">
            <v>40129</v>
          </cell>
        </row>
        <row r="1779">
          <cell r="A1779">
            <v>40130</v>
          </cell>
        </row>
        <row r="1780">
          <cell r="A1780">
            <v>40131</v>
          </cell>
        </row>
        <row r="1781">
          <cell r="A1781">
            <v>40132</v>
          </cell>
        </row>
        <row r="1782">
          <cell r="A1782">
            <v>40133</v>
          </cell>
        </row>
        <row r="1783">
          <cell r="A1783">
            <v>40134</v>
          </cell>
        </row>
        <row r="1784">
          <cell r="A1784">
            <v>40135</v>
          </cell>
        </row>
        <row r="1785">
          <cell r="A1785">
            <v>40136</v>
          </cell>
        </row>
        <row r="1786">
          <cell r="A1786">
            <v>40137</v>
          </cell>
        </row>
        <row r="1787">
          <cell r="A1787">
            <v>40138</v>
          </cell>
        </row>
        <row r="1788">
          <cell r="A1788">
            <v>40139</v>
          </cell>
        </row>
        <row r="1789">
          <cell r="A1789">
            <v>40140</v>
          </cell>
        </row>
        <row r="1790">
          <cell r="A1790">
            <v>40141</v>
          </cell>
        </row>
        <row r="1791">
          <cell r="A1791">
            <v>40142</v>
          </cell>
        </row>
        <row r="1792">
          <cell r="A1792">
            <v>40143</v>
          </cell>
        </row>
        <row r="1793">
          <cell r="A1793">
            <v>40144</v>
          </cell>
        </row>
        <row r="1794">
          <cell r="A1794">
            <v>40145</v>
          </cell>
        </row>
        <row r="1795">
          <cell r="A1795">
            <v>40146</v>
          </cell>
        </row>
        <row r="1796">
          <cell r="A1796">
            <v>40147</v>
          </cell>
        </row>
        <row r="1797">
          <cell r="A1797">
            <v>40148</v>
          </cell>
        </row>
        <row r="1798">
          <cell r="A1798">
            <v>40149</v>
          </cell>
        </row>
        <row r="1799">
          <cell r="A1799">
            <v>40150</v>
          </cell>
        </row>
        <row r="1800">
          <cell r="A1800">
            <v>40151</v>
          </cell>
        </row>
        <row r="1801">
          <cell r="A1801">
            <v>40152</v>
          </cell>
        </row>
        <row r="1802">
          <cell r="A1802">
            <v>40153</v>
          </cell>
        </row>
        <row r="1803">
          <cell r="A1803">
            <v>40154</v>
          </cell>
        </row>
        <row r="1804">
          <cell r="A1804">
            <v>40155</v>
          </cell>
        </row>
        <row r="1805">
          <cell r="A1805">
            <v>40156</v>
          </cell>
        </row>
        <row r="1806">
          <cell r="A1806">
            <v>40157</v>
          </cell>
        </row>
        <row r="1807">
          <cell r="A1807">
            <v>40158</v>
          </cell>
        </row>
        <row r="1808">
          <cell r="A1808">
            <v>40159</v>
          </cell>
        </row>
        <row r="1809">
          <cell r="A1809">
            <v>40160</v>
          </cell>
        </row>
        <row r="1810">
          <cell r="A1810">
            <v>40161</v>
          </cell>
        </row>
        <row r="1811">
          <cell r="A1811">
            <v>40162</v>
          </cell>
        </row>
        <row r="1812">
          <cell r="A1812">
            <v>40163</v>
          </cell>
        </row>
        <row r="1813">
          <cell r="A1813">
            <v>40164</v>
          </cell>
        </row>
        <row r="1814">
          <cell r="A1814">
            <v>40165</v>
          </cell>
        </row>
        <row r="1815">
          <cell r="A1815">
            <v>40166</v>
          </cell>
        </row>
        <row r="1816">
          <cell r="A1816">
            <v>40167</v>
          </cell>
        </row>
        <row r="1817">
          <cell r="A1817">
            <v>40168</v>
          </cell>
        </row>
        <row r="1818">
          <cell r="A1818">
            <v>40169</v>
          </cell>
        </row>
        <row r="1819">
          <cell r="A1819">
            <v>40170</v>
          </cell>
        </row>
        <row r="1820">
          <cell r="A1820">
            <v>40171</v>
          </cell>
        </row>
        <row r="1821">
          <cell r="A1821">
            <v>40172</v>
          </cell>
        </row>
        <row r="1822">
          <cell r="A1822">
            <v>40173</v>
          </cell>
        </row>
        <row r="1823">
          <cell r="A1823">
            <v>40174</v>
          </cell>
        </row>
        <row r="1824">
          <cell r="A1824">
            <v>40175</v>
          </cell>
        </row>
        <row r="1825">
          <cell r="A1825">
            <v>40176</v>
          </cell>
        </row>
        <row r="1826">
          <cell r="A1826">
            <v>40177</v>
          </cell>
        </row>
        <row r="1827">
          <cell r="A1827">
            <v>40178</v>
          </cell>
        </row>
        <row r="1828">
          <cell r="A1828">
            <v>40179</v>
          </cell>
        </row>
        <row r="1829">
          <cell r="A1829">
            <v>40180</v>
          </cell>
        </row>
        <row r="1830">
          <cell r="A1830">
            <v>40181</v>
          </cell>
        </row>
        <row r="1831">
          <cell r="A1831">
            <v>40182</v>
          </cell>
        </row>
        <row r="1832">
          <cell r="A1832">
            <v>40183</v>
          </cell>
        </row>
        <row r="1833">
          <cell r="A1833">
            <v>40184</v>
          </cell>
        </row>
        <row r="1834">
          <cell r="A1834">
            <v>40185</v>
          </cell>
        </row>
        <row r="1835">
          <cell r="A1835">
            <v>40186</v>
          </cell>
        </row>
        <row r="1836">
          <cell r="A1836">
            <v>40187</v>
          </cell>
        </row>
        <row r="1837">
          <cell r="A1837">
            <v>40188</v>
          </cell>
        </row>
        <row r="1838">
          <cell r="A1838">
            <v>40189</v>
          </cell>
        </row>
        <row r="1839">
          <cell r="A1839">
            <v>40190</v>
          </cell>
        </row>
        <row r="1840">
          <cell r="A1840">
            <v>40191</v>
          </cell>
        </row>
        <row r="1841">
          <cell r="A1841">
            <v>40192</v>
          </cell>
        </row>
        <row r="1842">
          <cell r="A1842">
            <v>40193</v>
          </cell>
        </row>
        <row r="1843">
          <cell r="A1843">
            <v>40194</v>
          </cell>
        </row>
        <row r="1844">
          <cell r="A1844">
            <v>40195</v>
          </cell>
        </row>
        <row r="1845">
          <cell r="A1845">
            <v>40196</v>
          </cell>
        </row>
        <row r="1846">
          <cell r="A1846">
            <v>40197</v>
          </cell>
        </row>
        <row r="1847">
          <cell r="A1847">
            <v>40198</v>
          </cell>
        </row>
        <row r="1848">
          <cell r="A1848">
            <v>40199</v>
          </cell>
        </row>
        <row r="1849">
          <cell r="A1849">
            <v>40200</v>
          </cell>
        </row>
        <row r="1850">
          <cell r="A1850">
            <v>40201</v>
          </cell>
        </row>
        <row r="1851">
          <cell r="A1851">
            <v>40202</v>
          </cell>
        </row>
        <row r="1852">
          <cell r="A1852">
            <v>40203</v>
          </cell>
        </row>
        <row r="1853">
          <cell r="A1853">
            <v>40204</v>
          </cell>
        </row>
        <row r="1854">
          <cell r="A1854">
            <v>40205</v>
          </cell>
        </row>
        <row r="1855">
          <cell r="A1855">
            <v>40206</v>
          </cell>
        </row>
        <row r="1856">
          <cell r="A1856">
            <v>40207</v>
          </cell>
        </row>
        <row r="1857">
          <cell r="A1857">
            <v>40208</v>
          </cell>
        </row>
        <row r="1858">
          <cell r="A1858">
            <v>40209</v>
          </cell>
        </row>
        <row r="1859">
          <cell r="A1859">
            <v>40210</v>
          </cell>
        </row>
        <row r="1860">
          <cell r="A1860">
            <v>40211</v>
          </cell>
        </row>
        <row r="1861">
          <cell r="A1861">
            <v>40212</v>
          </cell>
        </row>
        <row r="1862">
          <cell r="A1862">
            <v>40213</v>
          </cell>
        </row>
        <row r="1863">
          <cell r="A1863">
            <v>40214</v>
          </cell>
        </row>
        <row r="1864">
          <cell r="A1864">
            <v>40215</v>
          </cell>
        </row>
        <row r="1865">
          <cell r="A1865">
            <v>40216</v>
          </cell>
        </row>
        <row r="1866">
          <cell r="A1866">
            <v>40217</v>
          </cell>
        </row>
        <row r="1867">
          <cell r="A1867">
            <v>40218</v>
          </cell>
        </row>
        <row r="1868">
          <cell r="A1868">
            <v>40219</v>
          </cell>
        </row>
        <row r="1869">
          <cell r="A1869">
            <v>40220</v>
          </cell>
        </row>
        <row r="1870">
          <cell r="A1870">
            <v>40221</v>
          </cell>
        </row>
        <row r="1871">
          <cell r="A1871">
            <v>40222</v>
          </cell>
        </row>
        <row r="1872">
          <cell r="A1872">
            <v>40223</v>
          </cell>
        </row>
        <row r="1873">
          <cell r="A1873">
            <v>40224</v>
          </cell>
        </row>
        <row r="1874">
          <cell r="A1874">
            <v>40225</v>
          </cell>
        </row>
        <row r="1875">
          <cell r="A1875">
            <v>40226</v>
          </cell>
        </row>
        <row r="1876">
          <cell r="A1876">
            <v>40227</v>
          </cell>
        </row>
        <row r="1877">
          <cell r="A1877">
            <v>40228</v>
          </cell>
        </row>
        <row r="1878">
          <cell r="A1878">
            <v>40229</v>
          </cell>
        </row>
        <row r="1879">
          <cell r="A1879">
            <v>40230</v>
          </cell>
        </row>
        <row r="1880">
          <cell r="A1880">
            <v>40231</v>
          </cell>
        </row>
        <row r="1881">
          <cell r="A1881">
            <v>40232</v>
          </cell>
        </row>
        <row r="1882">
          <cell r="A1882">
            <v>40233</v>
          </cell>
        </row>
        <row r="1883">
          <cell r="A1883">
            <v>40234</v>
          </cell>
        </row>
        <row r="1884">
          <cell r="A1884">
            <v>40235</v>
          </cell>
        </row>
        <row r="1885">
          <cell r="A1885">
            <v>40236</v>
          </cell>
        </row>
        <row r="1886">
          <cell r="A1886">
            <v>40237</v>
          </cell>
        </row>
        <row r="1887">
          <cell r="A1887">
            <v>40238</v>
          </cell>
        </row>
        <row r="1888">
          <cell r="A1888">
            <v>40239</v>
          </cell>
        </row>
        <row r="1889">
          <cell r="A1889">
            <v>40240</v>
          </cell>
        </row>
        <row r="1890">
          <cell r="A1890">
            <v>40241</v>
          </cell>
        </row>
        <row r="1891">
          <cell r="A1891">
            <v>40242</v>
          </cell>
        </row>
        <row r="1892">
          <cell r="A1892">
            <v>40243</v>
          </cell>
        </row>
        <row r="1893">
          <cell r="A1893">
            <v>40244</v>
          </cell>
        </row>
        <row r="1894">
          <cell r="A1894">
            <v>40245</v>
          </cell>
        </row>
        <row r="1895">
          <cell r="A1895">
            <v>40246</v>
          </cell>
        </row>
        <row r="1896">
          <cell r="A1896">
            <v>40247</v>
          </cell>
        </row>
        <row r="1897">
          <cell r="A1897">
            <v>40248</v>
          </cell>
        </row>
        <row r="1898">
          <cell r="A1898">
            <v>40249</v>
          </cell>
        </row>
        <row r="1899">
          <cell r="A1899">
            <v>40250</v>
          </cell>
        </row>
        <row r="1900">
          <cell r="A1900">
            <v>40251</v>
          </cell>
        </row>
        <row r="1901">
          <cell r="A1901">
            <v>40252</v>
          </cell>
        </row>
        <row r="1902">
          <cell r="A1902">
            <v>40253</v>
          </cell>
        </row>
        <row r="1903">
          <cell r="A1903">
            <v>40254</v>
          </cell>
        </row>
        <row r="1904">
          <cell r="A1904">
            <v>40255</v>
          </cell>
        </row>
        <row r="1905">
          <cell r="A1905">
            <v>40256</v>
          </cell>
        </row>
        <row r="1906">
          <cell r="A1906">
            <v>40257</v>
          </cell>
        </row>
        <row r="1907">
          <cell r="A1907">
            <v>40258</v>
          </cell>
        </row>
        <row r="1908">
          <cell r="A1908">
            <v>40259</v>
          </cell>
        </row>
        <row r="1909">
          <cell r="A1909">
            <v>40260</v>
          </cell>
        </row>
        <row r="1910">
          <cell r="A1910">
            <v>40261</v>
          </cell>
        </row>
        <row r="1911">
          <cell r="A1911">
            <v>40262</v>
          </cell>
        </row>
        <row r="1912">
          <cell r="A1912">
            <v>40263</v>
          </cell>
        </row>
        <row r="1913">
          <cell r="A1913">
            <v>40264</v>
          </cell>
        </row>
        <row r="1914">
          <cell r="A1914">
            <v>40265</v>
          </cell>
        </row>
        <row r="1915">
          <cell r="A1915">
            <v>40266</v>
          </cell>
        </row>
        <row r="1916">
          <cell r="A1916">
            <v>40267</v>
          </cell>
        </row>
        <row r="1917">
          <cell r="A1917">
            <v>40268</v>
          </cell>
        </row>
        <row r="1918">
          <cell r="A1918">
            <v>40269</v>
          </cell>
        </row>
        <row r="1919">
          <cell r="A1919">
            <v>40270</v>
          </cell>
        </row>
        <row r="1920">
          <cell r="A1920">
            <v>40271</v>
          </cell>
        </row>
        <row r="1921">
          <cell r="A1921">
            <v>40272</v>
          </cell>
        </row>
        <row r="1922">
          <cell r="A1922">
            <v>40273</v>
          </cell>
        </row>
        <row r="1923">
          <cell r="A1923">
            <v>40274</v>
          </cell>
        </row>
        <row r="1924">
          <cell r="A1924">
            <v>40275</v>
          </cell>
        </row>
        <row r="1925">
          <cell r="A1925">
            <v>40276</v>
          </cell>
        </row>
        <row r="1926">
          <cell r="A1926">
            <v>40277</v>
          </cell>
        </row>
        <row r="1927">
          <cell r="A1927">
            <v>40278</v>
          </cell>
        </row>
        <row r="1928">
          <cell r="A1928">
            <v>40279</v>
          </cell>
        </row>
        <row r="1929">
          <cell r="A1929">
            <v>40280</v>
          </cell>
        </row>
        <row r="1930">
          <cell r="A1930">
            <v>40281</v>
          </cell>
        </row>
        <row r="1931">
          <cell r="A1931">
            <v>40282</v>
          </cell>
        </row>
        <row r="1932">
          <cell r="A1932">
            <v>40283</v>
          </cell>
        </row>
        <row r="1933">
          <cell r="A1933">
            <v>40284</v>
          </cell>
        </row>
        <row r="1934">
          <cell r="A1934">
            <v>40285</v>
          </cell>
        </row>
        <row r="1935">
          <cell r="A1935">
            <v>40286</v>
          </cell>
        </row>
        <row r="1936">
          <cell r="A1936">
            <v>40287</v>
          </cell>
        </row>
        <row r="1937">
          <cell r="A1937">
            <v>40288</v>
          </cell>
        </row>
        <row r="1938">
          <cell r="A1938">
            <v>40289</v>
          </cell>
        </row>
        <row r="1939">
          <cell r="A1939">
            <v>40290</v>
          </cell>
        </row>
        <row r="1940">
          <cell r="A1940">
            <v>40291</v>
          </cell>
        </row>
        <row r="1941">
          <cell r="A1941">
            <v>40292</v>
          </cell>
        </row>
        <row r="1942">
          <cell r="A1942">
            <v>40293</v>
          </cell>
        </row>
        <row r="1943">
          <cell r="A1943">
            <v>40294</v>
          </cell>
        </row>
        <row r="1944">
          <cell r="A1944">
            <v>40295</v>
          </cell>
        </row>
        <row r="1945">
          <cell r="A1945">
            <v>40296</v>
          </cell>
        </row>
        <row r="1946">
          <cell r="A1946">
            <v>40297</v>
          </cell>
        </row>
        <row r="1947">
          <cell r="A1947">
            <v>40298</v>
          </cell>
        </row>
        <row r="1948">
          <cell r="A1948">
            <v>40299</v>
          </cell>
        </row>
        <row r="1949">
          <cell r="A1949">
            <v>40300</v>
          </cell>
        </row>
        <row r="1950">
          <cell r="A1950">
            <v>40301</v>
          </cell>
        </row>
        <row r="1951">
          <cell r="A1951">
            <v>40302</v>
          </cell>
        </row>
        <row r="1952">
          <cell r="A1952">
            <v>40303</v>
          </cell>
        </row>
        <row r="1953">
          <cell r="A1953">
            <v>40304</v>
          </cell>
        </row>
        <row r="1954">
          <cell r="A1954">
            <v>40305</v>
          </cell>
        </row>
        <row r="1955">
          <cell r="A1955">
            <v>40306</v>
          </cell>
        </row>
        <row r="1956">
          <cell r="A1956">
            <v>40307</v>
          </cell>
        </row>
        <row r="1957">
          <cell r="A1957">
            <v>40308</v>
          </cell>
        </row>
        <row r="1958">
          <cell r="A1958">
            <v>40309</v>
          </cell>
        </row>
        <row r="1959">
          <cell r="A1959">
            <v>40310</v>
          </cell>
        </row>
        <row r="1960">
          <cell r="A1960">
            <v>40311</v>
          </cell>
        </row>
        <row r="1961">
          <cell r="A1961">
            <v>40312</v>
          </cell>
        </row>
        <row r="1962">
          <cell r="A1962">
            <v>40313</v>
          </cell>
        </row>
        <row r="1963">
          <cell r="A1963">
            <v>40314</v>
          </cell>
        </row>
        <row r="1964">
          <cell r="A1964">
            <v>40315</v>
          </cell>
        </row>
        <row r="1965">
          <cell r="A1965">
            <v>40316</v>
          </cell>
        </row>
        <row r="1966">
          <cell r="A1966">
            <v>40317</v>
          </cell>
        </row>
        <row r="1967">
          <cell r="A1967">
            <v>40318</v>
          </cell>
        </row>
        <row r="1968">
          <cell r="A1968">
            <v>40319</v>
          </cell>
        </row>
        <row r="1969">
          <cell r="A1969">
            <v>40320</v>
          </cell>
        </row>
        <row r="1970">
          <cell r="A1970">
            <v>40321</v>
          </cell>
        </row>
        <row r="1971">
          <cell r="A1971">
            <v>40322</v>
          </cell>
        </row>
        <row r="1972">
          <cell r="A1972">
            <v>40323</v>
          </cell>
        </row>
        <row r="1973">
          <cell r="A1973">
            <v>40324</v>
          </cell>
        </row>
        <row r="1974">
          <cell r="A1974">
            <v>40325</v>
          </cell>
        </row>
        <row r="1975">
          <cell r="A1975">
            <v>40326</v>
          </cell>
        </row>
        <row r="1976">
          <cell r="A1976">
            <v>40327</v>
          </cell>
        </row>
        <row r="1977">
          <cell r="A1977">
            <v>40328</v>
          </cell>
        </row>
        <row r="1978">
          <cell r="A1978">
            <v>40329</v>
          </cell>
        </row>
        <row r="1979">
          <cell r="A1979">
            <v>40330</v>
          </cell>
        </row>
        <row r="1980">
          <cell r="A1980">
            <v>40331</v>
          </cell>
        </row>
        <row r="1981">
          <cell r="A1981">
            <v>40332</v>
          </cell>
        </row>
        <row r="1982">
          <cell r="A1982">
            <v>40333</v>
          </cell>
        </row>
        <row r="1983">
          <cell r="A1983">
            <v>40334</v>
          </cell>
        </row>
        <row r="1984">
          <cell r="A1984">
            <v>40335</v>
          </cell>
        </row>
        <row r="1985">
          <cell r="A1985">
            <v>40336</v>
          </cell>
        </row>
        <row r="1986">
          <cell r="A1986">
            <v>40337</v>
          </cell>
        </row>
        <row r="1987">
          <cell r="A1987">
            <v>40338</v>
          </cell>
        </row>
        <row r="1988">
          <cell r="A1988">
            <v>40339</v>
          </cell>
        </row>
        <row r="1989">
          <cell r="A1989">
            <v>40340</v>
          </cell>
        </row>
        <row r="1990">
          <cell r="A1990">
            <v>40341</v>
          </cell>
        </row>
        <row r="1991">
          <cell r="A1991">
            <v>40342</v>
          </cell>
        </row>
        <row r="1992">
          <cell r="A1992">
            <v>40343</v>
          </cell>
        </row>
        <row r="1993">
          <cell r="A1993">
            <v>40344</v>
          </cell>
        </row>
        <row r="1994">
          <cell r="A1994">
            <v>40345</v>
          </cell>
        </row>
        <row r="1995">
          <cell r="A1995">
            <v>40346</v>
          </cell>
        </row>
        <row r="1996">
          <cell r="A1996">
            <v>40347</v>
          </cell>
        </row>
        <row r="1997">
          <cell r="A1997">
            <v>40348</v>
          </cell>
        </row>
        <row r="1998">
          <cell r="A1998">
            <v>40349</v>
          </cell>
        </row>
        <row r="1999">
          <cell r="A1999">
            <v>40350</v>
          </cell>
        </row>
        <row r="2000">
          <cell r="A2000">
            <v>40351</v>
          </cell>
        </row>
        <row r="2001">
          <cell r="A2001">
            <v>40352</v>
          </cell>
        </row>
        <row r="2002">
          <cell r="A2002">
            <v>40353</v>
          </cell>
        </row>
        <row r="2003">
          <cell r="A2003">
            <v>40354</v>
          </cell>
        </row>
        <row r="2004">
          <cell r="A2004">
            <v>40355</v>
          </cell>
        </row>
        <row r="2005">
          <cell r="A2005">
            <v>40356</v>
          </cell>
        </row>
        <row r="2006">
          <cell r="A2006">
            <v>40357</v>
          </cell>
        </row>
        <row r="2007">
          <cell r="A2007">
            <v>40358</v>
          </cell>
        </row>
        <row r="2008">
          <cell r="A2008">
            <v>40359</v>
          </cell>
        </row>
        <row r="2009">
          <cell r="A2009">
            <v>40360</v>
          </cell>
        </row>
        <row r="2010">
          <cell r="A2010">
            <v>40361</v>
          </cell>
        </row>
        <row r="2011">
          <cell r="A2011">
            <v>40362</v>
          </cell>
        </row>
        <row r="2012">
          <cell r="A2012">
            <v>40363</v>
          </cell>
        </row>
        <row r="2013">
          <cell r="A2013">
            <v>40364</v>
          </cell>
        </row>
        <row r="2014">
          <cell r="A2014">
            <v>40365</v>
          </cell>
        </row>
        <row r="2015">
          <cell r="A2015">
            <v>40366</v>
          </cell>
        </row>
        <row r="2016">
          <cell r="A2016">
            <v>40367</v>
          </cell>
        </row>
        <row r="2017">
          <cell r="A2017">
            <v>40368</v>
          </cell>
        </row>
        <row r="2018">
          <cell r="A2018">
            <v>40369</v>
          </cell>
        </row>
        <row r="2019">
          <cell r="A2019">
            <v>40370</v>
          </cell>
        </row>
        <row r="2020">
          <cell r="A2020">
            <v>40371</v>
          </cell>
        </row>
        <row r="2021">
          <cell r="A2021">
            <v>40372</v>
          </cell>
        </row>
        <row r="2022">
          <cell r="A2022">
            <v>40373</v>
          </cell>
        </row>
        <row r="2023">
          <cell r="A2023">
            <v>40374</v>
          </cell>
        </row>
        <row r="2024">
          <cell r="A2024">
            <v>40375</v>
          </cell>
        </row>
        <row r="2025">
          <cell r="A2025">
            <v>40376</v>
          </cell>
        </row>
        <row r="2026">
          <cell r="A2026">
            <v>40377</v>
          </cell>
        </row>
        <row r="2027">
          <cell r="A2027">
            <v>40378</v>
          </cell>
        </row>
        <row r="2028">
          <cell r="A2028">
            <v>40379</v>
          </cell>
        </row>
        <row r="2029">
          <cell r="A2029">
            <v>40380</v>
          </cell>
        </row>
        <row r="2030">
          <cell r="A2030">
            <v>40381</v>
          </cell>
        </row>
        <row r="2031">
          <cell r="A2031">
            <v>40382</v>
          </cell>
        </row>
        <row r="2032">
          <cell r="A2032">
            <v>40383</v>
          </cell>
        </row>
        <row r="2033">
          <cell r="A2033">
            <v>40384</v>
          </cell>
        </row>
        <row r="2034">
          <cell r="A2034">
            <v>40385</v>
          </cell>
        </row>
        <row r="2035">
          <cell r="A2035">
            <v>40386</v>
          </cell>
        </row>
        <row r="2036">
          <cell r="A2036">
            <v>40387</v>
          </cell>
        </row>
        <row r="2037">
          <cell r="A2037">
            <v>40388</v>
          </cell>
        </row>
        <row r="2038">
          <cell r="A2038">
            <v>40389</v>
          </cell>
        </row>
        <row r="2039">
          <cell r="A2039">
            <v>40390</v>
          </cell>
        </row>
        <row r="2040">
          <cell r="A2040">
            <v>40391</v>
          </cell>
        </row>
        <row r="2041">
          <cell r="A2041">
            <v>40392</v>
          </cell>
        </row>
        <row r="2042">
          <cell r="A2042">
            <v>40393</v>
          </cell>
        </row>
        <row r="2043">
          <cell r="A2043">
            <v>40394</v>
          </cell>
        </row>
        <row r="2044">
          <cell r="A2044">
            <v>40395</v>
          </cell>
        </row>
        <row r="2045">
          <cell r="A2045">
            <v>40396</v>
          </cell>
        </row>
        <row r="2046">
          <cell r="A2046">
            <v>40397</v>
          </cell>
        </row>
        <row r="2047">
          <cell r="A2047">
            <v>40398</v>
          </cell>
        </row>
        <row r="2048">
          <cell r="A2048">
            <v>40399</v>
          </cell>
        </row>
        <row r="2049">
          <cell r="A2049">
            <v>40400</v>
          </cell>
        </row>
        <row r="2050">
          <cell r="A2050">
            <v>40401</v>
          </cell>
        </row>
        <row r="2051">
          <cell r="A2051">
            <v>40402</v>
          </cell>
        </row>
        <row r="2052">
          <cell r="A2052">
            <v>40403</v>
          </cell>
        </row>
        <row r="2053">
          <cell r="A2053">
            <v>40404</v>
          </cell>
        </row>
        <row r="2054">
          <cell r="A2054">
            <v>40405</v>
          </cell>
        </row>
        <row r="2055">
          <cell r="A2055">
            <v>40406</v>
          </cell>
        </row>
        <row r="2056">
          <cell r="A2056">
            <v>40407</v>
          </cell>
        </row>
        <row r="2057">
          <cell r="A2057">
            <v>40408</v>
          </cell>
        </row>
        <row r="2058">
          <cell r="A2058">
            <v>40409</v>
          </cell>
        </row>
        <row r="2059">
          <cell r="A2059">
            <v>40410</v>
          </cell>
        </row>
        <row r="2060">
          <cell r="A2060">
            <v>40411</v>
          </cell>
        </row>
        <row r="2061">
          <cell r="A2061">
            <v>40412</v>
          </cell>
        </row>
        <row r="2062">
          <cell r="A2062">
            <v>40413</v>
          </cell>
        </row>
        <row r="2063">
          <cell r="A2063">
            <v>40414</v>
          </cell>
        </row>
        <row r="2064">
          <cell r="A2064">
            <v>40415</v>
          </cell>
        </row>
        <row r="2065">
          <cell r="A2065">
            <v>40416</v>
          </cell>
        </row>
        <row r="2066">
          <cell r="A2066">
            <v>40417</v>
          </cell>
        </row>
        <row r="2067">
          <cell r="A2067">
            <v>40418</v>
          </cell>
        </row>
        <row r="2068">
          <cell r="A2068">
            <v>40419</v>
          </cell>
        </row>
        <row r="2069">
          <cell r="A2069">
            <v>40420</v>
          </cell>
        </row>
        <row r="2070">
          <cell r="A2070">
            <v>40421</v>
          </cell>
        </row>
        <row r="2071">
          <cell r="A2071">
            <v>40422</v>
          </cell>
        </row>
        <row r="2072">
          <cell r="A2072">
            <v>40423</v>
          </cell>
        </row>
        <row r="2073">
          <cell r="A2073">
            <v>40424</v>
          </cell>
        </row>
        <row r="2074">
          <cell r="A2074">
            <v>40425</v>
          </cell>
        </row>
        <row r="2075">
          <cell r="A2075">
            <v>40426</v>
          </cell>
        </row>
        <row r="2076">
          <cell r="A2076">
            <v>40427</v>
          </cell>
        </row>
        <row r="2077">
          <cell r="A2077">
            <v>40428</v>
          </cell>
        </row>
        <row r="2078">
          <cell r="A2078">
            <v>40429</v>
          </cell>
        </row>
        <row r="2079">
          <cell r="A2079">
            <v>40430</v>
          </cell>
        </row>
        <row r="2080">
          <cell r="A2080">
            <v>40431</v>
          </cell>
        </row>
        <row r="2081">
          <cell r="A2081">
            <v>40432</v>
          </cell>
        </row>
        <row r="2082">
          <cell r="A2082">
            <v>40433</v>
          </cell>
        </row>
        <row r="2083">
          <cell r="A2083">
            <v>40434</v>
          </cell>
        </row>
        <row r="2084">
          <cell r="A2084">
            <v>40435</v>
          </cell>
        </row>
        <row r="2085">
          <cell r="A2085">
            <v>40436</v>
          </cell>
        </row>
        <row r="2086">
          <cell r="A2086">
            <v>40437</v>
          </cell>
        </row>
        <row r="2087">
          <cell r="A2087">
            <v>40438</v>
          </cell>
        </row>
        <row r="2088">
          <cell r="A2088">
            <v>40439</v>
          </cell>
        </row>
        <row r="2089">
          <cell r="A2089">
            <v>40440</v>
          </cell>
        </row>
        <row r="2090">
          <cell r="A2090">
            <v>40441</v>
          </cell>
        </row>
        <row r="2091">
          <cell r="A2091">
            <v>40442</v>
          </cell>
        </row>
        <row r="2092">
          <cell r="A2092">
            <v>40443</v>
          </cell>
        </row>
        <row r="2093">
          <cell r="A2093">
            <v>40444</v>
          </cell>
        </row>
        <row r="2094">
          <cell r="A2094">
            <v>40445</v>
          </cell>
        </row>
        <row r="2095">
          <cell r="A2095">
            <v>40446</v>
          </cell>
        </row>
        <row r="2096">
          <cell r="A2096">
            <v>40447</v>
          </cell>
        </row>
        <row r="2097">
          <cell r="A2097">
            <v>40448</v>
          </cell>
        </row>
        <row r="2098">
          <cell r="A2098">
            <v>40449</v>
          </cell>
        </row>
        <row r="2099">
          <cell r="A2099">
            <v>40450</v>
          </cell>
        </row>
        <row r="2100">
          <cell r="A2100">
            <v>40451</v>
          </cell>
        </row>
        <row r="2101">
          <cell r="A2101">
            <v>40452</v>
          </cell>
        </row>
        <row r="2102">
          <cell r="A2102">
            <v>40453</v>
          </cell>
        </row>
        <row r="2103">
          <cell r="A2103">
            <v>40454</v>
          </cell>
        </row>
        <row r="2104">
          <cell r="A2104">
            <v>40455</v>
          </cell>
        </row>
        <row r="2105">
          <cell r="A2105">
            <v>40456</v>
          </cell>
        </row>
        <row r="2106">
          <cell r="A2106">
            <v>40457</v>
          </cell>
        </row>
        <row r="2107">
          <cell r="A2107">
            <v>40458</v>
          </cell>
        </row>
        <row r="2108">
          <cell r="A2108">
            <v>40459</v>
          </cell>
        </row>
        <row r="2109">
          <cell r="A2109">
            <v>40460</v>
          </cell>
        </row>
        <row r="2110">
          <cell r="A2110">
            <v>40461</v>
          </cell>
        </row>
        <row r="2111">
          <cell r="A2111">
            <v>40462</v>
          </cell>
        </row>
        <row r="2112">
          <cell r="A2112">
            <v>40463</v>
          </cell>
        </row>
        <row r="2113">
          <cell r="A2113">
            <v>40464</v>
          </cell>
        </row>
        <row r="2114">
          <cell r="A2114">
            <v>40465</v>
          </cell>
        </row>
        <row r="2115">
          <cell r="A2115">
            <v>40466</v>
          </cell>
        </row>
        <row r="2116">
          <cell r="A2116">
            <v>40467</v>
          </cell>
        </row>
        <row r="2117">
          <cell r="A2117">
            <v>40468</v>
          </cell>
        </row>
        <row r="2118">
          <cell r="A2118">
            <v>40469</v>
          </cell>
        </row>
        <row r="2119">
          <cell r="A2119">
            <v>40470</v>
          </cell>
        </row>
        <row r="2120">
          <cell r="A2120">
            <v>40471</v>
          </cell>
        </row>
        <row r="2121">
          <cell r="A2121">
            <v>40472</v>
          </cell>
        </row>
        <row r="2122">
          <cell r="A2122">
            <v>40473</v>
          </cell>
        </row>
        <row r="2123">
          <cell r="A2123">
            <v>40474</v>
          </cell>
        </row>
        <row r="2124">
          <cell r="A2124">
            <v>40475</v>
          </cell>
        </row>
        <row r="2125">
          <cell r="A2125">
            <v>40476</v>
          </cell>
        </row>
        <row r="2126">
          <cell r="A2126">
            <v>40477</v>
          </cell>
        </row>
        <row r="2127">
          <cell r="A2127">
            <v>40478</v>
          </cell>
        </row>
        <row r="2128">
          <cell r="A2128">
            <v>40479</v>
          </cell>
        </row>
        <row r="2129">
          <cell r="A2129">
            <v>40480</v>
          </cell>
        </row>
        <row r="2130">
          <cell r="A2130">
            <v>40481</v>
          </cell>
        </row>
        <row r="2131">
          <cell r="A2131">
            <v>40482</v>
          </cell>
        </row>
        <row r="2132">
          <cell r="A2132">
            <v>40483</v>
          </cell>
        </row>
        <row r="2133">
          <cell r="A2133">
            <v>40484</v>
          </cell>
        </row>
        <row r="2134">
          <cell r="A2134">
            <v>40485</v>
          </cell>
        </row>
        <row r="2135">
          <cell r="A2135">
            <v>40486</v>
          </cell>
        </row>
        <row r="2136">
          <cell r="A2136">
            <v>40487</v>
          </cell>
        </row>
        <row r="2137">
          <cell r="A2137">
            <v>40488</v>
          </cell>
        </row>
        <row r="2138">
          <cell r="A2138">
            <v>40489</v>
          </cell>
        </row>
        <row r="2139">
          <cell r="A2139">
            <v>40490</v>
          </cell>
        </row>
        <row r="2140">
          <cell r="A2140">
            <v>40491</v>
          </cell>
        </row>
        <row r="2141">
          <cell r="A2141">
            <v>40492</v>
          </cell>
        </row>
        <row r="2142">
          <cell r="A2142">
            <v>40493</v>
          </cell>
        </row>
        <row r="2143">
          <cell r="A2143">
            <v>40494</v>
          </cell>
        </row>
        <row r="2144">
          <cell r="A2144">
            <v>40495</v>
          </cell>
        </row>
        <row r="2145">
          <cell r="A2145">
            <v>40496</v>
          </cell>
        </row>
        <row r="2146">
          <cell r="A2146">
            <v>40497</v>
          </cell>
        </row>
        <row r="2147">
          <cell r="A2147">
            <v>40498</v>
          </cell>
        </row>
        <row r="2148">
          <cell r="A2148">
            <v>40499</v>
          </cell>
        </row>
        <row r="2149">
          <cell r="A2149">
            <v>40500</v>
          </cell>
        </row>
        <row r="2150">
          <cell r="A2150">
            <v>40501</v>
          </cell>
        </row>
        <row r="2151">
          <cell r="A2151">
            <v>40502</v>
          </cell>
        </row>
        <row r="2152">
          <cell r="A2152">
            <v>40503</v>
          </cell>
        </row>
        <row r="2153">
          <cell r="A2153">
            <v>40504</v>
          </cell>
        </row>
        <row r="2154">
          <cell r="A2154">
            <v>40505</v>
          </cell>
        </row>
        <row r="2155">
          <cell r="A2155">
            <v>40506</v>
          </cell>
        </row>
        <row r="2156">
          <cell r="A2156">
            <v>40507</v>
          </cell>
        </row>
        <row r="2157">
          <cell r="A2157">
            <v>40508</v>
          </cell>
        </row>
        <row r="2158">
          <cell r="A2158">
            <v>40509</v>
          </cell>
        </row>
        <row r="2159">
          <cell r="A2159">
            <v>40510</v>
          </cell>
        </row>
        <row r="2160">
          <cell r="A2160">
            <v>40511</v>
          </cell>
        </row>
        <row r="2161">
          <cell r="A2161">
            <v>40512</v>
          </cell>
        </row>
        <row r="2162">
          <cell r="A2162">
            <v>40513</v>
          </cell>
        </row>
        <row r="2163">
          <cell r="A2163">
            <v>40514</v>
          </cell>
        </row>
        <row r="2164">
          <cell r="A2164">
            <v>40515</v>
          </cell>
        </row>
        <row r="2165">
          <cell r="A2165">
            <v>40516</v>
          </cell>
        </row>
        <row r="2166">
          <cell r="A2166">
            <v>40517</v>
          </cell>
        </row>
        <row r="2167">
          <cell r="A2167">
            <v>40518</v>
          </cell>
        </row>
        <row r="2168">
          <cell r="A2168">
            <v>40519</v>
          </cell>
        </row>
        <row r="2169">
          <cell r="A2169">
            <v>40520</v>
          </cell>
        </row>
        <row r="2170">
          <cell r="A2170">
            <v>40521</v>
          </cell>
        </row>
        <row r="2171">
          <cell r="A2171">
            <v>40522</v>
          </cell>
        </row>
        <row r="2172">
          <cell r="A2172">
            <v>40523</v>
          </cell>
        </row>
        <row r="2173">
          <cell r="A2173">
            <v>40524</v>
          </cell>
        </row>
        <row r="2174">
          <cell r="A2174">
            <v>40525</v>
          </cell>
        </row>
        <row r="2175">
          <cell r="A2175">
            <v>40526</v>
          </cell>
        </row>
        <row r="2176">
          <cell r="A2176">
            <v>40527</v>
          </cell>
        </row>
        <row r="2177">
          <cell r="A2177">
            <v>40528</v>
          </cell>
        </row>
        <row r="2178">
          <cell r="A2178">
            <v>40529</v>
          </cell>
        </row>
        <row r="2179">
          <cell r="A2179">
            <v>40530</v>
          </cell>
        </row>
        <row r="2180">
          <cell r="A2180">
            <v>40531</v>
          </cell>
        </row>
        <row r="2181">
          <cell r="A2181">
            <v>40532</v>
          </cell>
        </row>
        <row r="2182">
          <cell r="A2182">
            <v>40533</v>
          </cell>
        </row>
        <row r="2183">
          <cell r="A2183">
            <v>40534</v>
          </cell>
        </row>
        <row r="2184">
          <cell r="A2184">
            <v>40535</v>
          </cell>
        </row>
        <row r="2185">
          <cell r="A2185">
            <v>40536</v>
          </cell>
        </row>
        <row r="2186">
          <cell r="A2186">
            <v>40537</v>
          </cell>
        </row>
        <row r="2187">
          <cell r="A2187">
            <v>40538</v>
          </cell>
        </row>
        <row r="2188">
          <cell r="A2188">
            <v>40539</v>
          </cell>
        </row>
        <row r="2189">
          <cell r="A2189">
            <v>40540</v>
          </cell>
        </row>
        <row r="2190">
          <cell r="A2190">
            <v>40541</v>
          </cell>
        </row>
        <row r="2191">
          <cell r="A2191">
            <v>40542</v>
          </cell>
        </row>
        <row r="2192">
          <cell r="A2192">
            <v>40543</v>
          </cell>
        </row>
        <row r="2193">
          <cell r="A2193">
            <v>40544</v>
          </cell>
        </row>
        <row r="2194">
          <cell r="A2194">
            <v>40545</v>
          </cell>
        </row>
        <row r="2195">
          <cell r="A2195">
            <v>40546</v>
          </cell>
        </row>
        <row r="2196">
          <cell r="A2196">
            <v>40547</v>
          </cell>
        </row>
        <row r="2197">
          <cell r="A2197">
            <v>40548</v>
          </cell>
        </row>
        <row r="2198">
          <cell r="A2198">
            <v>40549</v>
          </cell>
        </row>
        <row r="2199">
          <cell r="A2199">
            <v>40550</v>
          </cell>
        </row>
        <row r="2200">
          <cell r="A2200">
            <v>40551</v>
          </cell>
        </row>
        <row r="2201">
          <cell r="A2201">
            <v>40552</v>
          </cell>
        </row>
        <row r="2202">
          <cell r="A2202">
            <v>40553</v>
          </cell>
        </row>
        <row r="2203">
          <cell r="A2203">
            <v>40554</v>
          </cell>
        </row>
        <row r="2204">
          <cell r="A2204">
            <v>40555</v>
          </cell>
        </row>
        <row r="2205">
          <cell r="A2205">
            <v>40556</v>
          </cell>
        </row>
        <row r="2206">
          <cell r="A2206">
            <v>40557</v>
          </cell>
        </row>
        <row r="2207">
          <cell r="A2207">
            <v>40558</v>
          </cell>
        </row>
        <row r="2208">
          <cell r="A2208">
            <v>40559</v>
          </cell>
        </row>
        <row r="2209">
          <cell r="A2209">
            <v>40560</v>
          </cell>
        </row>
        <row r="2210">
          <cell r="A2210">
            <v>40561</v>
          </cell>
        </row>
        <row r="2211">
          <cell r="A2211">
            <v>40562</v>
          </cell>
        </row>
        <row r="2212">
          <cell r="A2212">
            <v>40563</v>
          </cell>
        </row>
        <row r="2213">
          <cell r="A2213">
            <v>40564</v>
          </cell>
        </row>
        <row r="2214">
          <cell r="A2214">
            <v>40565</v>
          </cell>
        </row>
        <row r="2215">
          <cell r="A2215">
            <v>40566</v>
          </cell>
        </row>
        <row r="2216">
          <cell r="A2216">
            <v>40567</v>
          </cell>
        </row>
        <row r="2217">
          <cell r="A2217">
            <v>40568</v>
          </cell>
        </row>
        <row r="2218">
          <cell r="A2218">
            <v>40569</v>
          </cell>
        </row>
        <row r="2219">
          <cell r="A2219">
            <v>40570</v>
          </cell>
        </row>
        <row r="2220">
          <cell r="A2220">
            <v>40571</v>
          </cell>
        </row>
        <row r="2221">
          <cell r="A2221">
            <v>40572</v>
          </cell>
        </row>
        <row r="2222">
          <cell r="A2222">
            <v>40573</v>
          </cell>
        </row>
        <row r="2223">
          <cell r="A2223">
            <v>40574</v>
          </cell>
        </row>
        <row r="2224">
          <cell r="A2224">
            <v>40575</v>
          </cell>
        </row>
        <row r="2225">
          <cell r="A2225">
            <v>40576</v>
          </cell>
        </row>
        <row r="2226">
          <cell r="A2226">
            <v>40577</v>
          </cell>
        </row>
        <row r="2227">
          <cell r="A2227">
            <v>40578</v>
          </cell>
        </row>
        <row r="2228">
          <cell r="A2228">
            <v>40579</v>
          </cell>
        </row>
        <row r="2229">
          <cell r="A2229">
            <v>40580</v>
          </cell>
        </row>
        <row r="2230">
          <cell r="A2230">
            <v>40581</v>
          </cell>
        </row>
        <row r="2231">
          <cell r="A2231">
            <v>40582</v>
          </cell>
        </row>
        <row r="2232">
          <cell r="A2232">
            <v>40583</v>
          </cell>
        </row>
        <row r="2233">
          <cell r="A2233">
            <v>40584</v>
          </cell>
        </row>
        <row r="2234">
          <cell r="A2234">
            <v>40585</v>
          </cell>
        </row>
        <row r="2235">
          <cell r="A2235">
            <v>40586</v>
          </cell>
        </row>
        <row r="2236">
          <cell r="A2236">
            <v>40587</v>
          </cell>
        </row>
        <row r="2237">
          <cell r="A2237">
            <v>40588</v>
          </cell>
        </row>
        <row r="2238">
          <cell r="A2238">
            <v>40589</v>
          </cell>
        </row>
        <row r="2239">
          <cell r="A2239">
            <v>40590</v>
          </cell>
        </row>
        <row r="2240">
          <cell r="A2240">
            <v>40591</v>
          </cell>
        </row>
        <row r="2241">
          <cell r="A2241">
            <v>40592</v>
          </cell>
        </row>
        <row r="2242">
          <cell r="A2242">
            <v>40593</v>
          </cell>
        </row>
        <row r="2243">
          <cell r="A2243">
            <v>40594</v>
          </cell>
        </row>
        <row r="2244">
          <cell r="A2244">
            <v>40595</v>
          </cell>
        </row>
        <row r="2245">
          <cell r="A2245">
            <v>40596</v>
          </cell>
        </row>
        <row r="2246">
          <cell r="A2246">
            <v>40597</v>
          </cell>
        </row>
        <row r="2247">
          <cell r="A2247">
            <v>40598</v>
          </cell>
        </row>
        <row r="2248">
          <cell r="A2248">
            <v>40599</v>
          </cell>
        </row>
        <row r="2249">
          <cell r="A2249">
            <v>40600</v>
          </cell>
        </row>
        <row r="2250">
          <cell r="A2250">
            <v>40601</v>
          </cell>
        </row>
        <row r="2251">
          <cell r="A2251">
            <v>40602</v>
          </cell>
        </row>
        <row r="2252">
          <cell r="A2252">
            <v>40603</v>
          </cell>
        </row>
        <row r="2253">
          <cell r="A2253">
            <v>40604</v>
          </cell>
        </row>
        <row r="2254">
          <cell r="A2254">
            <v>40605</v>
          </cell>
        </row>
        <row r="2255">
          <cell r="A2255">
            <v>40606</v>
          </cell>
        </row>
        <row r="2256">
          <cell r="A2256">
            <v>40607</v>
          </cell>
        </row>
        <row r="2257">
          <cell r="A2257">
            <v>40608</v>
          </cell>
        </row>
        <row r="2258">
          <cell r="A2258">
            <v>40609</v>
          </cell>
        </row>
        <row r="2259">
          <cell r="A2259">
            <v>40610</v>
          </cell>
        </row>
        <row r="2260">
          <cell r="A2260">
            <v>40611</v>
          </cell>
        </row>
        <row r="2261">
          <cell r="A2261">
            <v>40612</v>
          </cell>
        </row>
        <row r="2262">
          <cell r="A2262">
            <v>40613</v>
          </cell>
        </row>
        <row r="2263">
          <cell r="A2263">
            <v>40614</v>
          </cell>
        </row>
        <row r="2264">
          <cell r="A2264">
            <v>40615</v>
          </cell>
        </row>
        <row r="2265">
          <cell r="A2265">
            <v>40616</v>
          </cell>
        </row>
        <row r="2266">
          <cell r="A2266">
            <v>40617</v>
          </cell>
        </row>
        <row r="2267">
          <cell r="A2267">
            <v>40618</v>
          </cell>
        </row>
        <row r="2268">
          <cell r="A2268">
            <v>40619</v>
          </cell>
        </row>
        <row r="2269">
          <cell r="A2269">
            <v>40620</v>
          </cell>
        </row>
        <row r="2270">
          <cell r="A2270">
            <v>40621</v>
          </cell>
        </row>
        <row r="2271">
          <cell r="A2271">
            <v>40622</v>
          </cell>
        </row>
        <row r="2272">
          <cell r="A2272">
            <v>40623</v>
          </cell>
        </row>
        <row r="2273">
          <cell r="A2273">
            <v>40624</v>
          </cell>
        </row>
        <row r="2274">
          <cell r="A2274">
            <v>40625</v>
          </cell>
        </row>
        <row r="2275">
          <cell r="A2275">
            <v>40626</v>
          </cell>
        </row>
        <row r="2276">
          <cell r="A2276">
            <v>40627</v>
          </cell>
        </row>
        <row r="2277">
          <cell r="A2277">
            <v>40628</v>
          </cell>
        </row>
        <row r="2278">
          <cell r="A2278">
            <v>40629</v>
          </cell>
        </row>
        <row r="2279">
          <cell r="A2279">
            <v>40630</v>
          </cell>
        </row>
        <row r="2280">
          <cell r="A2280">
            <v>40631</v>
          </cell>
        </row>
        <row r="2281">
          <cell r="A2281">
            <v>40632</v>
          </cell>
        </row>
        <row r="2282">
          <cell r="A2282">
            <v>40633</v>
          </cell>
        </row>
        <row r="2283">
          <cell r="A2283">
            <v>40634</v>
          </cell>
        </row>
        <row r="2284">
          <cell r="A2284">
            <v>40635</v>
          </cell>
        </row>
        <row r="2285">
          <cell r="A2285">
            <v>40636</v>
          </cell>
        </row>
        <row r="2286">
          <cell r="A2286">
            <v>40637</v>
          </cell>
        </row>
        <row r="2287">
          <cell r="A2287">
            <v>40638</v>
          </cell>
        </row>
        <row r="2288">
          <cell r="A2288">
            <v>40639</v>
          </cell>
        </row>
        <row r="2289">
          <cell r="A2289">
            <v>40640</v>
          </cell>
        </row>
        <row r="2290">
          <cell r="A2290">
            <v>40641</v>
          </cell>
        </row>
        <row r="2291">
          <cell r="A2291">
            <v>40642</v>
          </cell>
        </row>
        <row r="2292">
          <cell r="A2292">
            <v>40643</v>
          </cell>
        </row>
        <row r="2293">
          <cell r="A2293">
            <v>40644</v>
          </cell>
        </row>
        <row r="2294">
          <cell r="A2294">
            <v>40645</v>
          </cell>
        </row>
        <row r="2295">
          <cell r="A2295">
            <v>40646</v>
          </cell>
        </row>
        <row r="2296">
          <cell r="A2296">
            <v>40647</v>
          </cell>
        </row>
        <row r="2297">
          <cell r="A2297">
            <v>40648</v>
          </cell>
        </row>
        <row r="2298">
          <cell r="A2298">
            <v>40649</v>
          </cell>
        </row>
        <row r="2299">
          <cell r="A2299">
            <v>40650</v>
          </cell>
        </row>
        <row r="2300">
          <cell r="A2300">
            <v>40651</v>
          </cell>
        </row>
        <row r="2301">
          <cell r="A2301">
            <v>40652</v>
          </cell>
        </row>
        <row r="2302">
          <cell r="A2302">
            <v>40653</v>
          </cell>
        </row>
        <row r="2303">
          <cell r="A2303">
            <v>40654</v>
          </cell>
        </row>
        <row r="2304">
          <cell r="A2304">
            <v>40655</v>
          </cell>
        </row>
        <row r="2305">
          <cell r="A2305">
            <v>40656</v>
          </cell>
        </row>
        <row r="2306">
          <cell r="A2306">
            <v>40657</v>
          </cell>
        </row>
        <row r="2307">
          <cell r="A2307">
            <v>40658</v>
          </cell>
        </row>
        <row r="2308">
          <cell r="A2308">
            <v>40659</v>
          </cell>
        </row>
        <row r="2309">
          <cell r="A2309">
            <v>40660</v>
          </cell>
        </row>
        <row r="2310">
          <cell r="A2310">
            <v>40661</v>
          </cell>
        </row>
        <row r="2311">
          <cell r="A2311">
            <v>40662</v>
          </cell>
        </row>
        <row r="2312">
          <cell r="A2312">
            <v>40663</v>
          </cell>
        </row>
        <row r="2313">
          <cell r="A2313">
            <v>40664</v>
          </cell>
        </row>
        <row r="2314">
          <cell r="A2314">
            <v>40665</v>
          </cell>
        </row>
        <row r="2315">
          <cell r="A2315">
            <v>40666</v>
          </cell>
        </row>
        <row r="2316">
          <cell r="A2316">
            <v>40667</v>
          </cell>
        </row>
        <row r="2317">
          <cell r="A2317">
            <v>40668</v>
          </cell>
        </row>
        <row r="2318">
          <cell r="A2318">
            <v>40669</v>
          </cell>
        </row>
        <row r="2319">
          <cell r="A2319">
            <v>40670</v>
          </cell>
        </row>
        <row r="2320">
          <cell r="A2320">
            <v>40671</v>
          </cell>
        </row>
        <row r="2321">
          <cell r="A2321">
            <v>40672</v>
          </cell>
        </row>
        <row r="2322">
          <cell r="A2322">
            <v>40673</v>
          </cell>
        </row>
        <row r="2323">
          <cell r="A2323">
            <v>40674</v>
          </cell>
        </row>
        <row r="2324">
          <cell r="A2324">
            <v>40675</v>
          </cell>
        </row>
        <row r="2325">
          <cell r="A2325">
            <v>40676</v>
          </cell>
        </row>
        <row r="2326">
          <cell r="A2326">
            <v>40677</v>
          </cell>
        </row>
        <row r="2327">
          <cell r="A2327">
            <v>40678</v>
          </cell>
        </row>
        <row r="2328">
          <cell r="A2328">
            <v>40679</v>
          </cell>
        </row>
        <row r="2329">
          <cell r="A2329">
            <v>40680</v>
          </cell>
        </row>
        <row r="2330">
          <cell r="A2330">
            <v>40681</v>
          </cell>
        </row>
        <row r="2331">
          <cell r="A2331">
            <v>40682</v>
          </cell>
        </row>
        <row r="2332">
          <cell r="A2332">
            <v>40683</v>
          </cell>
        </row>
        <row r="2333">
          <cell r="A2333">
            <v>40684</v>
          </cell>
        </row>
        <row r="2334">
          <cell r="A2334">
            <v>40685</v>
          </cell>
        </row>
        <row r="2335">
          <cell r="A2335">
            <v>40686</v>
          </cell>
        </row>
        <row r="2336">
          <cell r="A2336">
            <v>40687</v>
          </cell>
        </row>
        <row r="2337">
          <cell r="A2337">
            <v>40688</v>
          </cell>
        </row>
        <row r="2338">
          <cell r="A2338">
            <v>40689</v>
          </cell>
        </row>
        <row r="2339">
          <cell r="A2339">
            <v>40690</v>
          </cell>
        </row>
        <row r="2340">
          <cell r="A2340">
            <v>40691</v>
          </cell>
        </row>
        <row r="2341">
          <cell r="A2341">
            <v>40692</v>
          </cell>
        </row>
        <row r="2342">
          <cell r="A2342">
            <v>40693</v>
          </cell>
        </row>
        <row r="2343">
          <cell r="A2343">
            <v>40694</v>
          </cell>
        </row>
        <row r="2344">
          <cell r="A2344">
            <v>40695</v>
          </cell>
        </row>
        <row r="2345">
          <cell r="A2345">
            <v>40696</v>
          </cell>
        </row>
        <row r="2346">
          <cell r="A2346">
            <v>40697</v>
          </cell>
        </row>
        <row r="2347">
          <cell r="A2347">
            <v>40698</v>
          </cell>
        </row>
        <row r="2348">
          <cell r="A2348">
            <v>40699</v>
          </cell>
        </row>
        <row r="2349">
          <cell r="A2349">
            <v>40700</v>
          </cell>
        </row>
        <row r="2350">
          <cell r="A2350">
            <v>40701</v>
          </cell>
        </row>
        <row r="2351">
          <cell r="A2351">
            <v>40702</v>
          </cell>
        </row>
        <row r="2352">
          <cell r="A2352">
            <v>40703</v>
          </cell>
        </row>
        <row r="2353">
          <cell r="A2353">
            <v>40704</v>
          </cell>
        </row>
        <row r="2354">
          <cell r="A2354">
            <v>40705</v>
          </cell>
        </row>
        <row r="2355">
          <cell r="A2355">
            <v>40706</v>
          </cell>
        </row>
        <row r="2356">
          <cell r="A2356">
            <v>40707</v>
          </cell>
        </row>
        <row r="2357">
          <cell r="A2357">
            <v>40708</v>
          </cell>
        </row>
        <row r="2358">
          <cell r="A2358">
            <v>40709</v>
          </cell>
        </row>
        <row r="2359">
          <cell r="A2359">
            <v>40710</v>
          </cell>
        </row>
        <row r="2360">
          <cell r="A2360">
            <v>40711</v>
          </cell>
        </row>
        <row r="2361">
          <cell r="A2361">
            <v>40712</v>
          </cell>
        </row>
        <row r="2362">
          <cell r="A2362">
            <v>40713</v>
          </cell>
        </row>
        <row r="2363">
          <cell r="A2363">
            <v>40714</v>
          </cell>
        </row>
        <row r="2364">
          <cell r="A2364">
            <v>40715</v>
          </cell>
        </row>
        <row r="2365">
          <cell r="A2365">
            <v>40716</v>
          </cell>
        </row>
        <row r="2366">
          <cell r="A2366">
            <v>40717</v>
          </cell>
        </row>
        <row r="2367">
          <cell r="A2367">
            <v>40718</v>
          </cell>
        </row>
        <row r="2368">
          <cell r="A2368">
            <v>40719</v>
          </cell>
        </row>
        <row r="2369">
          <cell r="A2369">
            <v>40720</v>
          </cell>
        </row>
        <row r="2370">
          <cell r="A2370">
            <v>40721</v>
          </cell>
        </row>
        <row r="2371">
          <cell r="A2371">
            <v>40722</v>
          </cell>
        </row>
        <row r="2372">
          <cell r="A2372">
            <v>40723</v>
          </cell>
        </row>
        <row r="2373">
          <cell r="A2373">
            <v>40724</v>
          </cell>
        </row>
        <row r="2374">
          <cell r="A2374">
            <v>40725</v>
          </cell>
        </row>
        <row r="2375">
          <cell r="A2375">
            <v>40726</v>
          </cell>
        </row>
        <row r="2376">
          <cell r="A2376">
            <v>40727</v>
          </cell>
        </row>
        <row r="2377">
          <cell r="A2377">
            <v>40728</v>
          </cell>
        </row>
        <row r="2378">
          <cell r="A2378">
            <v>40729</v>
          </cell>
        </row>
        <row r="2379">
          <cell r="A2379">
            <v>40730</v>
          </cell>
        </row>
        <row r="2380">
          <cell r="A2380">
            <v>40731</v>
          </cell>
        </row>
        <row r="2381">
          <cell r="A2381">
            <v>40732</v>
          </cell>
        </row>
        <row r="2382">
          <cell r="A2382">
            <v>40733</v>
          </cell>
        </row>
        <row r="2383">
          <cell r="A2383">
            <v>40734</v>
          </cell>
        </row>
        <row r="2384">
          <cell r="A2384">
            <v>40735</v>
          </cell>
        </row>
        <row r="2385">
          <cell r="A2385">
            <v>40736</v>
          </cell>
        </row>
        <row r="2386">
          <cell r="A2386">
            <v>40737</v>
          </cell>
        </row>
        <row r="2387">
          <cell r="A2387">
            <v>40738</v>
          </cell>
        </row>
        <row r="2388">
          <cell r="A2388">
            <v>40739</v>
          </cell>
        </row>
        <row r="2389">
          <cell r="A2389">
            <v>40740</v>
          </cell>
        </row>
        <row r="2390">
          <cell r="A2390">
            <v>40741</v>
          </cell>
        </row>
        <row r="2391">
          <cell r="A2391">
            <v>40742</v>
          </cell>
        </row>
        <row r="2392">
          <cell r="A2392">
            <v>40743</v>
          </cell>
        </row>
        <row r="2393">
          <cell r="A2393">
            <v>40744</v>
          </cell>
        </row>
        <row r="2394">
          <cell r="A2394">
            <v>40745</v>
          </cell>
        </row>
        <row r="2395">
          <cell r="A2395">
            <v>40746</v>
          </cell>
        </row>
        <row r="2396">
          <cell r="A2396">
            <v>40747</v>
          </cell>
        </row>
        <row r="2397">
          <cell r="A2397">
            <v>40748</v>
          </cell>
        </row>
        <row r="2398">
          <cell r="A2398">
            <v>40749</v>
          </cell>
        </row>
        <row r="2399">
          <cell r="A2399">
            <v>40750</v>
          </cell>
        </row>
        <row r="2400">
          <cell r="A2400">
            <v>40751</v>
          </cell>
        </row>
        <row r="2401">
          <cell r="A2401">
            <v>40752</v>
          </cell>
        </row>
        <row r="2402">
          <cell r="A2402">
            <v>40753</v>
          </cell>
        </row>
        <row r="2403">
          <cell r="A2403">
            <v>40754</v>
          </cell>
        </row>
        <row r="2404">
          <cell r="A2404">
            <v>40755</v>
          </cell>
        </row>
        <row r="2405">
          <cell r="A2405">
            <v>40756</v>
          </cell>
        </row>
        <row r="2406">
          <cell r="A2406">
            <v>40757</v>
          </cell>
        </row>
        <row r="2407">
          <cell r="A2407">
            <v>40758</v>
          </cell>
        </row>
        <row r="2408">
          <cell r="A2408">
            <v>40759</v>
          </cell>
        </row>
        <row r="2409">
          <cell r="A2409">
            <v>40760</v>
          </cell>
        </row>
        <row r="2410">
          <cell r="A2410">
            <v>40761</v>
          </cell>
        </row>
        <row r="2411">
          <cell r="A2411">
            <v>40762</v>
          </cell>
        </row>
        <row r="2412">
          <cell r="A2412">
            <v>40763</v>
          </cell>
        </row>
        <row r="2413">
          <cell r="A2413">
            <v>40764</v>
          </cell>
        </row>
        <row r="2414">
          <cell r="A2414">
            <v>40765</v>
          </cell>
        </row>
        <row r="2415">
          <cell r="A2415">
            <v>40766</v>
          </cell>
        </row>
        <row r="2416">
          <cell r="A2416">
            <v>40767</v>
          </cell>
        </row>
        <row r="2417">
          <cell r="A2417">
            <v>40768</v>
          </cell>
        </row>
        <row r="2418">
          <cell r="A2418">
            <v>40769</v>
          </cell>
        </row>
        <row r="2419">
          <cell r="A2419">
            <v>40770</v>
          </cell>
        </row>
        <row r="2420">
          <cell r="A2420">
            <v>40771</v>
          </cell>
        </row>
        <row r="2421">
          <cell r="A2421">
            <v>40772</v>
          </cell>
        </row>
        <row r="2422">
          <cell r="A2422">
            <v>40773</v>
          </cell>
        </row>
        <row r="2423">
          <cell r="A2423">
            <v>40774</v>
          </cell>
        </row>
        <row r="2424">
          <cell r="A2424">
            <v>40775</v>
          </cell>
        </row>
        <row r="2425">
          <cell r="A2425">
            <v>40776</v>
          </cell>
        </row>
        <row r="2426">
          <cell r="A2426">
            <v>40777</v>
          </cell>
        </row>
        <row r="2427">
          <cell r="A2427">
            <v>40778</v>
          </cell>
        </row>
        <row r="2428">
          <cell r="A2428">
            <v>40779</v>
          </cell>
        </row>
        <row r="2429">
          <cell r="A2429">
            <v>40780</v>
          </cell>
        </row>
        <row r="2430">
          <cell r="A2430">
            <v>40781</v>
          </cell>
        </row>
        <row r="2431">
          <cell r="A2431">
            <v>40782</v>
          </cell>
        </row>
        <row r="2432">
          <cell r="A2432">
            <v>40783</v>
          </cell>
        </row>
        <row r="2433">
          <cell r="A2433">
            <v>40784</v>
          </cell>
        </row>
        <row r="2434">
          <cell r="A2434">
            <v>40785</v>
          </cell>
        </row>
        <row r="2435">
          <cell r="A2435">
            <v>40786</v>
          </cell>
        </row>
        <row r="2436">
          <cell r="A2436">
            <v>40787</v>
          </cell>
        </row>
        <row r="2437">
          <cell r="A2437">
            <v>40788</v>
          </cell>
        </row>
        <row r="2438">
          <cell r="A2438">
            <v>40789</v>
          </cell>
        </row>
        <row r="2439">
          <cell r="A2439">
            <v>40790</v>
          </cell>
        </row>
        <row r="2440">
          <cell r="A2440">
            <v>40791</v>
          </cell>
        </row>
        <row r="2441">
          <cell r="A2441">
            <v>40792</v>
          </cell>
        </row>
        <row r="2442">
          <cell r="A2442">
            <v>40793</v>
          </cell>
        </row>
        <row r="2443">
          <cell r="A2443">
            <v>40794</v>
          </cell>
        </row>
        <row r="2444">
          <cell r="A2444">
            <v>40795</v>
          </cell>
        </row>
        <row r="2445">
          <cell r="A2445">
            <v>40796</v>
          </cell>
        </row>
        <row r="2446">
          <cell r="A2446">
            <v>40797</v>
          </cell>
        </row>
        <row r="2447">
          <cell r="A2447">
            <v>40798</v>
          </cell>
        </row>
        <row r="2448">
          <cell r="A2448">
            <v>40799</v>
          </cell>
        </row>
        <row r="2449">
          <cell r="A2449">
            <v>40800</v>
          </cell>
        </row>
        <row r="2450">
          <cell r="A2450">
            <v>40801</v>
          </cell>
        </row>
        <row r="2451">
          <cell r="A2451">
            <v>40802</v>
          </cell>
        </row>
        <row r="2452">
          <cell r="A2452">
            <v>40803</v>
          </cell>
        </row>
        <row r="2453">
          <cell r="A2453">
            <v>40804</v>
          </cell>
        </row>
        <row r="2454">
          <cell r="A2454">
            <v>40805</v>
          </cell>
        </row>
        <row r="2455">
          <cell r="A2455">
            <v>40806</v>
          </cell>
        </row>
        <row r="2456">
          <cell r="A2456">
            <v>40807</v>
          </cell>
        </row>
        <row r="2457">
          <cell r="A2457">
            <v>40808</v>
          </cell>
        </row>
        <row r="2458">
          <cell r="A2458">
            <v>40809</v>
          </cell>
        </row>
        <row r="2459">
          <cell r="A2459">
            <v>40810</v>
          </cell>
        </row>
        <row r="2460">
          <cell r="A2460">
            <v>40811</v>
          </cell>
        </row>
        <row r="2461">
          <cell r="A2461">
            <v>40812</v>
          </cell>
        </row>
        <row r="2462">
          <cell r="A2462">
            <v>40813</v>
          </cell>
        </row>
        <row r="2463">
          <cell r="A2463">
            <v>40814</v>
          </cell>
        </row>
        <row r="2464">
          <cell r="A2464">
            <v>40815</v>
          </cell>
        </row>
        <row r="2465">
          <cell r="A2465">
            <v>40816</v>
          </cell>
        </row>
        <row r="2466">
          <cell r="A2466">
            <v>40817</v>
          </cell>
        </row>
        <row r="2467">
          <cell r="A2467">
            <v>40818</v>
          </cell>
        </row>
        <row r="2468">
          <cell r="A2468">
            <v>40819</v>
          </cell>
        </row>
        <row r="2469">
          <cell r="A2469">
            <v>40820</v>
          </cell>
        </row>
        <row r="2470">
          <cell r="A2470">
            <v>40821</v>
          </cell>
        </row>
        <row r="2471">
          <cell r="A2471">
            <v>40822</v>
          </cell>
        </row>
        <row r="2472">
          <cell r="A2472">
            <v>40823</v>
          </cell>
        </row>
        <row r="2473">
          <cell r="A2473">
            <v>40824</v>
          </cell>
        </row>
        <row r="2474">
          <cell r="A2474">
            <v>40825</v>
          </cell>
        </row>
        <row r="2475">
          <cell r="A2475">
            <v>40826</v>
          </cell>
        </row>
        <row r="2476">
          <cell r="A2476">
            <v>40827</v>
          </cell>
        </row>
        <row r="2477">
          <cell r="A2477">
            <v>40828</v>
          </cell>
        </row>
        <row r="2478">
          <cell r="A2478">
            <v>40829</v>
          </cell>
        </row>
        <row r="2479">
          <cell r="A2479">
            <v>40830</v>
          </cell>
        </row>
        <row r="2480">
          <cell r="A2480">
            <v>40831</v>
          </cell>
        </row>
        <row r="2481">
          <cell r="A2481">
            <v>40832</v>
          </cell>
        </row>
        <row r="2482">
          <cell r="A2482">
            <v>40833</v>
          </cell>
        </row>
        <row r="2483">
          <cell r="A2483">
            <v>40834</v>
          </cell>
        </row>
        <row r="2484">
          <cell r="A2484">
            <v>40835</v>
          </cell>
        </row>
        <row r="2485">
          <cell r="A2485">
            <v>40836</v>
          </cell>
        </row>
        <row r="2486">
          <cell r="A2486">
            <v>40837</v>
          </cell>
        </row>
        <row r="2487">
          <cell r="A2487">
            <v>40838</v>
          </cell>
        </row>
        <row r="2488">
          <cell r="A2488">
            <v>40839</v>
          </cell>
        </row>
        <row r="2489">
          <cell r="A2489">
            <v>40840</v>
          </cell>
        </row>
        <row r="2490">
          <cell r="A2490">
            <v>40841</v>
          </cell>
        </row>
        <row r="2491">
          <cell r="A2491">
            <v>40842</v>
          </cell>
        </row>
        <row r="2492">
          <cell r="A2492">
            <v>40843</v>
          </cell>
        </row>
        <row r="2493">
          <cell r="A2493">
            <v>40844</v>
          </cell>
        </row>
        <row r="2494">
          <cell r="A2494">
            <v>40845</v>
          </cell>
        </row>
        <row r="2495">
          <cell r="A2495">
            <v>40846</v>
          </cell>
        </row>
        <row r="2496">
          <cell r="A2496">
            <v>40847</v>
          </cell>
        </row>
        <row r="2497">
          <cell r="A2497">
            <v>40848</v>
          </cell>
        </row>
        <row r="2498">
          <cell r="A2498">
            <v>40849</v>
          </cell>
        </row>
        <row r="2499">
          <cell r="A2499">
            <v>40850</v>
          </cell>
        </row>
        <row r="2500">
          <cell r="A2500">
            <v>40851</v>
          </cell>
        </row>
        <row r="2501">
          <cell r="A2501">
            <v>40852</v>
          </cell>
        </row>
        <row r="2502">
          <cell r="A2502">
            <v>40853</v>
          </cell>
        </row>
        <row r="2503">
          <cell r="A2503">
            <v>40854</v>
          </cell>
        </row>
        <row r="2504">
          <cell r="A2504">
            <v>40855</v>
          </cell>
        </row>
        <row r="2505">
          <cell r="A2505">
            <v>40856</v>
          </cell>
        </row>
        <row r="2506">
          <cell r="A2506">
            <v>40857</v>
          </cell>
        </row>
        <row r="2507">
          <cell r="A2507">
            <v>40858</v>
          </cell>
        </row>
        <row r="2508">
          <cell r="A2508">
            <v>40859</v>
          </cell>
        </row>
        <row r="2509">
          <cell r="A2509">
            <v>40860</v>
          </cell>
        </row>
        <row r="2510">
          <cell r="A2510">
            <v>40861</v>
          </cell>
        </row>
        <row r="2511">
          <cell r="A2511">
            <v>40862</v>
          </cell>
        </row>
        <row r="2512">
          <cell r="A2512">
            <v>40863</v>
          </cell>
        </row>
        <row r="2513">
          <cell r="A2513">
            <v>40864</v>
          </cell>
        </row>
        <row r="2514">
          <cell r="A2514">
            <v>40865</v>
          </cell>
        </row>
        <row r="2515">
          <cell r="A2515">
            <v>40866</v>
          </cell>
        </row>
        <row r="2516">
          <cell r="A2516">
            <v>40867</v>
          </cell>
        </row>
        <row r="2517">
          <cell r="A2517">
            <v>40868</v>
          </cell>
        </row>
        <row r="2518">
          <cell r="A2518">
            <v>40869</v>
          </cell>
        </row>
        <row r="2519">
          <cell r="A2519">
            <v>40870</v>
          </cell>
        </row>
        <row r="2520">
          <cell r="A2520">
            <v>40871</v>
          </cell>
        </row>
        <row r="2521">
          <cell r="A2521">
            <v>40872</v>
          </cell>
        </row>
        <row r="2522">
          <cell r="A2522">
            <v>40873</v>
          </cell>
        </row>
        <row r="2523">
          <cell r="A2523">
            <v>40874</v>
          </cell>
        </row>
        <row r="2524">
          <cell r="A2524">
            <v>40875</v>
          </cell>
        </row>
        <row r="2525">
          <cell r="A2525">
            <v>40876</v>
          </cell>
        </row>
        <row r="2526">
          <cell r="A2526">
            <v>40877</v>
          </cell>
        </row>
        <row r="2527">
          <cell r="A2527">
            <v>40878</v>
          </cell>
        </row>
        <row r="2528">
          <cell r="A2528">
            <v>40879</v>
          </cell>
        </row>
        <row r="2529">
          <cell r="A2529">
            <v>40880</v>
          </cell>
        </row>
        <row r="2530">
          <cell r="A2530">
            <v>40881</v>
          </cell>
        </row>
        <row r="2531">
          <cell r="A2531">
            <v>40882</v>
          </cell>
        </row>
        <row r="2532">
          <cell r="A2532">
            <v>40883</v>
          </cell>
        </row>
        <row r="2533">
          <cell r="A2533">
            <v>40884</v>
          </cell>
        </row>
        <row r="2534">
          <cell r="A2534">
            <v>40885</v>
          </cell>
        </row>
        <row r="2535">
          <cell r="A2535">
            <v>40886</v>
          </cell>
        </row>
        <row r="2536">
          <cell r="A2536">
            <v>40887</v>
          </cell>
        </row>
        <row r="2537">
          <cell r="A2537">
            <v>40888</v>
          </cell>
        </row>
        <row r="2538">
          <cell r="A2538">
            <v>40889</v>
          </cell>
        </row>
        <row r="2539">
          <cell r="A2539">
            <v>40890</v>
          </cell>
        </row>
        <row r="2540">
          <cell r="A2540">
            <v>40891</v>
          </cell>
        </row>
        <row r="2541">
          <cell r="A2541">
            <v>40892</v>
          </cell>
        </row>
        <row r="2542">
          <cell r="A2542">
            <v>40893</v>
          </cell>
        </row>
        <row r="2543">
          <cell r="A2543">
            <v>40894</v>
          </cell>
        </row>
        <row r="2544">
          <cell r="A2544">
            <v>40895</v>
          </cell>
        </row>
        <row r="2545">
          <cell r="A2545">
            <v>40896</v>
          </cell>
        </row>
        <row r="2546">
          <cell r="A2546">
            <v>40897</v>
          </cell>
        </row>
        <row r="2547">
          <cell r="A2547">
            <v>40898</v>
          </cell>
        </row>
        <row r="2548">
          <cell r="A2548">
            <v>40899</v>
          </cell>
        </row>
        <row r="2549">
          <cell r="A2549">
            <v>40900</v>
          </cell>
        </row>
        <row r="2550">
          <cell r="A2550">
            <v>40901</v>
          </cell>
        </row>
        <row r="2551">
          <cell r="A2551">
            <v>40902</v>
          </cell>
        </row>
        <row r="2552">
          <cell r="A2552">
            <v>40903</v>
          </cell>
        </row>
        <row r="2553">
          <cell r="A2553">
            <v>40904</v>
          </cell>
        </row>
        <row r="2554">
          <cell r="A2554">
            <v>40905</v>
          </cell>
        </row>
        <row r="2555">
          <cell r="A2555">
            <v>40906</v>
          </cell>
        </row>
        <row r="2556">
          <cell r="A2556">
            <v>40907</v>
          </cell>
        </row>
        <row r="2557">
          <cell r="A2557">
            <v>40908</v>
          </cell>
        </row>
        <row r="2558">
          <cell r="A2558">
            <v>40909</v>
          </cell>
        </row>
        <row r="2559">
          <cell r="A2559">
            <v>40910</v>
          </cell>
        </row>
        <row r="2560">
          <cell r="A2560">
            <v>40911</v>
          </cell>
        </row>
        <row r="2561">
          <cell r="A2561">
            <v>40912</v>
          </cell>
        </row>
        <row r="2562">
          <cell r="A2562">
            <v>40913</v>
          </cell>
        </row>
        <row r="2563">
          <cell r="A2563">
            <v>40914</v>
          </cell>
        </row>
        <row r="2564">
          <cell r="A2564">
            <v>40915</v>
          </cell>
        </row>
        <row r="2565">
          <cell r="A2565">
            <v>40916</v>
          </cell>
        </row>
        <row r="2566">
          <cell r="A2566">
            <v>40917</v>
          </cell>
        </row>
        <row r="2567">
          <cell r="A2567">
            <v>40918</v>
          </cell>
        </row>
        <row r="2568">
          <cell r="A2568">
            <v>40919</v>
          </cell>
        </row>
        <row r="2569">
          <cell r="A2569">
            <v>40920</v>
          </cell>
        </row>
        <row r="2570">
          <cell r="A2570">
            <v>40921</v>
          </cell>
        </row>
        <row r="2571">
          <cell r="A2571">
            <v>40922</v>
          </cell>
        </row>
        <row r="2572">
          <cell r="A2572">
            <v>40923</v>
          </cell>
        </row>
        <row r="2573">
          <cell r="A2573">
            <v>40924</v>
          </cell>
        </row>
        <row r="2574">
          <cell r="A2574">
            <v>40925</v>
          </cell>
        </row>
        <row r="2575">
          <cell r="A2575">
            <v>40926</v>
          </cell>
        </row>
        <row r="2576">
          <cell r="A2576">
            <v>40927</v>
          </cell>
        </row>
        <row r="2577">
          <cell r="A2577">
            <v>40928</v>
          </cell>
        </row>
        <row r="2578">
          <cell r="A2578">
            <v>40929</v>
          </cell>
        </row>
        <row r="2579">
          <cell r="A2579">
            <v>40930</v>
          </cell>
        </row>
        <row r="2580">
          <cell r="A2580">
            <v>40931</v>
          </cell>
        </row>
        <row r="2581">
          <cell r="A2581">
            <v>40932</v>
          </cell>
        </row>
        <row r="2582">
          <cell r="A2582">
            <v>40933</v>
          </cell>
        </row>
        <row r="2583">
          <cell r="A2583">
            <v>40934</v>
          </cell>
        </row>
        <row r="2584">
          <cell r="A2584">
            <v>40935</v>
          </cell>
        </row>
        <row r="2585">
          <cell r="A2585">
            <v>40936</v>
          </cell>
        </row>
        <row r="2586">
          <cell r="A2586">
            <v>40937</v>
          </cell>
        </row>
        <row r="2587">
          <cell r="A2587">
            <v>40938</v>
          </cell>
        </row>
        <row r="2588">
          <cell r="A2588">
            <v>40939</v>
          </cell>
        </row>
        <row r="2589">
          <cell r="A2589">
            <v>40940</v>
          </cell>
        </row>
        <row r="2590">
          <cell r="A2590">
            <v>40941</v>
          </cell>
        </row>
        <row r="2591">
          <cell r="A2591">
            <v>40942</v>
          </cell>
        </row>
        <row r="2592">
          <cell r="A2592">
            <v>40943</v>
          </cell>
        </row>
        <row r="2593">
          <cell r="A2593">
            <v>40944</v>
          </cell>
        </row>
        <row r="2594">
          <cell r="A2594">
            <v>40945</v>
          </cell>
        </row>
        <row r="2595">
          <cell r="A2595">
            <v>40946</v>
          </cell>
        </row>
        <row r="2596">
          <cell r="A2596">
            <v>40947</v>
          </cell>
        </row>
        <row r="2597">
          <cell r="A2597">
            <v>40948</v>
          </cell>
        </row>
        <row r="2598">
          <cell r="A2598">
            <v>40949</v>
          </cell>
        </row>
        <row r="2599">
          <cell r="A2599">
            <v>40950</v>
          </cell>
        </row>
        <row r="2600">
          <cell r="A2600">
            <v>40951</v>
          </cell>
        </row>
        <row r="2601">
          <cell r="A2601">
            <v>40952</v>
          </cell>
        </row>
        <row r="2602">
          <cell r="A2602">
            <v>40953</v>
          </cell>
        </row>
        <row r="2603">
          <cell r="A2603">
            <v>40954</v>
          </cell>
        </row>
        <row r="2604">
          <cell r="A2604">
            <v>40955</v>
          </cell>
        </row>
        <row r="2605">
          <cell r="A2605">
            <v>40956</v>
          </cell>
        </row>
        <row r="2606">
          <cell r="A2606">
            <v>40957</v>
          </cell>
        </row>
        <row r="2607">
          <cell r="A2607">
            <v>40958</v>
          </cell>
        </row>
        <row r="2608">
          <cell r="A2608">
            <v>40959</v>
          </cell>
        </row>
        <row r="2609">
          <cell r="A2609">
            <v>40960</v>
          </cell>
        </row>
        <row r="2610">
          <cell r="A2610">
            <v>40961</v>
          </cell>
        </row>
        <row r="2611">
          <cell r="A2611">
            <v>40962</v>
          </cell>
        </row>
        <row r="2612">
          <cell r="A2612">
            <v>40963</v>
          </cell>
        </row>
        <row r="2613">
          <cell r="A2613">
            <v>40964</v>
          </cell>
        </row>
        <row r="2614">
          <cell r="A2614">
            <v>40965</v>
          </cell>
        </row>
        <row r="2615">
          <cell r="A2615">
            <v>40966</v>
          </cell>
        </row>
        <row r="2616">
          <cell r="A2616">
            <v>40967</v>
          </cell>
        </row>
        <row r="2617">
          <cell r="A2617">
            <v>40968</v>
          </cell>
        </row>
        <row r="2618">
          <cell r="A2618">
            <v>40969</v>
          </cell>
        </row>
        <row r="2619">
          <cell r="A2619">
            <v>40970</v>
          </cell>
        </row>
        <row r="2620">
          <cell r="A2620">
            <v>40971</v>
          </cell>
        </row>
        <row r="2621">
          <cell r="A2621">
            <v>40972</v>
          </cell>
        </row>
        <row r="2622">
          <cell r="A2622">
            <v>40973</v>
          </cell>
        </row>
        <row r="2623">
          <cell r="A2623">
            <v>40974</v>
          </cell>
        </row>
        <row r="2624">
          <cell r="A2624">
            <v>40975</v>
          </cell>
        </row>
        <row r="2625">
          <cell r="A2625">
            <v>40976</v>
          </cell>
        </row>
        <row r="2626">
          <cell r="A2626">
            <v>40977</v>
          </cell>
        </row>
        <row r="2627">
          <cell r="A2627">
            <v>40978</v>
          </cell>
        </row>
        <row r="2628">
          <cell r="A2628">
            <v>40979</v>
          </cell>
        </row>
        <row r="2629">
          <cell r="A2629">
            <v>40980</v>
          </cell>
        </row>
        <row r="2630">
          <cell r="A2630">
            <v>40981</v>
          </cell>
        </row>
        <row r="2631">
          <cell r="A2631">
            <v>40982</v>
          </cell>
        </row>
        <row r="2632">
          <cell r="A2632">
            <v>40983</v>
          </cell>
        </row>
        <row r="2633">
          <cell r="A2633">
            <v>40984</v>
          </cell>
        </row>
        <row r="2634">
          <cell r="A2634">
            <v>40985</v>
          </cell>
        </row>
        <row r="2635">
          <cell r="A2635">
            <v>40986</v>
          </cell>
        </row>
        <row r="2636">
          <cell r="A2636">
            <v>40987</v>
          </cell>
        </row>
        <row r="2637">
          <cell r="A2637">
            <v>40988</v>
          </cell>
        </row>
        <row r="2638">
          <cell r="A2638">
            <v>40989</v>
          </cell>
        </row>
        <row r="2639">
          <cell r="A2639">
            <v>40990</v>
          </cell>
        </row>
        <row r="2640">
          <cell r="A2640">
            <v>40991</v>
          </cell>
        </row>
        <row r="2641">
          <cell r="A2641">
            <v>40992</v>
          </cell>
        </row>
        <row r="2642">
          <cell r="A2642">
            <v>40993</v>
          </cell>
        </row>
        <row r="2643">
          <cell r="A2643">
            <v>40994</v>
          </cell>
        </row>
        <row r="2644">
          <cell r="A2644">
            <v>40995</v>
          </cell>
        </row>
        <row r="2645">
          <cell r="A2645">
            <v>40996</v>
          </cell>
        </row>
        <row r="2646">
          <cell r="A2646">
            <v>40997</v>
          </cell>
        </row>
        <row r="2647">
          <cell r="A2647">
            <v>40998</v>
          </cell>
        </row>
        <row r="2648">
          <cell r="A2648">
            <v>40999</v>
          </cell>
        </row>
        <row r="2649">
          <cell r="A2649">
            <v>41000</v>
          </cell>
        </row>
        <row r="2650">
          <cell r="A2650">
            <v>41001</v>
          </cell>
        </row>
        <row r="2651">
          <cell r="A2651">
            <v>41002</v>
          </cell>
        </row>
        <row r="2652">
          <cell r="A2652">
            <v>41003</v>
          </cell>
        </row>
        <row r="2653">
          <cell r="A2653">
            <v>41004</v>
          </cell>
        </row>
        <row r="2654">
          <cell r="A2654">
            <v>41005</v>
          </cell>
        </row>
        <row r="2655">
          <cell r="A2655">
            <v>41006</v>
          </cell>
        </row>
        <row r="2656">
          <cell r="A2656">
            <v>41007</v>
          </cell>
        </row>
        <row r="2657">
          <cell r="A2657">
            <v>41008</v>
          </cell>
        </row>
        <row r="2658">
          <cell r="A2658">
            <v>41009</v>
          </cell>
        </row>
        <row r="2659">
          <cell r="A2659">
            <v>41010</v>
          </cell>
        </row>
        <row r="2660">
          <cell r="A2660">
            <v>41011</v>
          </cell>
        </row>
        <row r="2661">
          <cell r="A2661">
            <v>41012</v>
          </cell>
        </row>
        <row r="2662">
          <cell r="A2662">
            <v>41013</v>
          </cell>
        </row>
        <row r="2663">
          <cell r="A2663">
            <v>41014</v>
          </cell>
        </row>
        <row r="2664">
          <cell r="A2664">
            <v>41015</v>
          </cell>
        </row>
        <row r="2665">
          <cell r="A2665">
            <v>41016</v>
          </cell>
        </row>
        <row r="2666">
          <cell r="A2666">
            <v>41017</v>
          </cell>
        </row>
        <row r="2667">
          <cell r="A2667">
            <v>41018</v>
          </cell>
        </row>
        <row r="2668">
          <cell r="A2668">
            <v>41019</v>
          </cell>
        </row>
        <row r="2669">
          <cell r="A2669">
            <v>41020</v>
          </cell>
        </row>
        <row r="2670">
          <cell r="A2670">
            <v>41021</v>
          </cell>
        </row>
        <row r="2671">
          <cell r="A2671">
            <v>41022</v>
          </cell>
        </row>
        <row r="2672">
          <cell r="A2672">
            <v>41023</v>
          </cell>
        </row>
        <row r="2673">
          <cell r="A2673">
            <v>41024</v>
          </cell>
        </row>
        <row r="2674">
          <cell r="A2674">
            <v>41025</v>
          </cell>
        </row>
        <row r="2675">
          <cell r="A2675">
            <v>41026</v>
          </cell>
        </row>
        <row r="2676">
          <cell r="A2676">
            <v>41027</v>
          </cell>
        </row>
        <row r="2677">
          <cell r="A2677">
            <v>41028</v>
          </cell>
        </row>
        <row r="2678">
          <cell r="A2678">
            <v>41029</v>
          </cell>
        </row>
      </sheetData>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FCF_Feeder"/>
      <sheetName val="FCF"/>
      <sheetName val="Inputs"/>
      <sheetName val="DCF"/>
      <sheetName val="Sheet1"/>
      <sheetName val="Tables"/>
      <sheetName val="model"/>
      <sheetName val="sum2"/>
      <sheetName val="ihsc-matrix"/>
      <sheetName val="su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S&amp;U"/>
      <sheetName val="Model"/>
      <sheetName val="Credit Stat Summary"/>
      <sheetName val="Capital Structure Assumptions"/>
      <sheetName val="Inputs"/>
      <sheetName val="Financial Summary"/>
      <sheetName val="Financial Summary (2)"/>
      <sheetName val="Operating Summary"/>
      <sheetName val="Hedge Inputs"/>
      <sheetName val="Hedge Wiring"/>
      <sheetName val="Exit Values"/>
      <sheetName val="Debt Summary"/>
      <sheetName val="Waterfall"/>
      <sheetName val="Financial Statements"/>
      <sheetName val="Financing"/>
      <sheetName val="Emissions Allowances"/>
      <sheetName val="Liquidity Analysis"/>
      <sheetName val="Portfolio Summary"/>
      <sheetName val="Property Tax"/>
      <sheetName val="Plants In&gt;&gt;"/>
      <sheetName val="Lake Road"/>
      <sheetName val="&lt;&lt;Plants In"/>
      <sheetName val="BackEnd"/>
      <sheetName val="Share Buyback Calcs"/>
      <sheetName val="TELES"/>
    </sheetNames>
    <sheetDataSet>
      <sheetData sheetId="0"/>
      <sheetData sheetId="1"/>
      <sheetData sheetId="2"/>
      <sheetData sheetId="3"/>
      <sheetData sheetId="4"/>
      <sheetData sheetId="5">
        <row r="8">
          <cell r="C8">
            <v>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sheetName val="TWO"/>
      <sheetName val="THREE"/>
      <sheetName val="SPREADSH"/>
      <sheetName val="JOB COST"/>
      <sheetName val="SHEET"/>
      <sheetName val="schedule"/>
      <sheetName val="SH_1-3Ba"/>
      <sheetName val="SH_3Bb-3Be"/>
      <sheetName val="SH_3Bf-3Bc"/>
      <sheetName val="SH_3Bc-3D"/>
      <sheetName val="SH_3D-3F"/>
      <sheetName val="SH_3G-5B"/>
      <sheetName val="SH_6-8"/>
      <sheetName val="YARD-LITE"/>
      <sheetName val="STRUCT_GRND"/>
      <sheetName val="EIGHT"/>
      <sheetName val="NINE"/>
      <sheetName val="TEN"/>
      <sheetName val="TOTAL"/>
      <sheetName val="CABLES"/>
      <sheetName val="PRICING"/>
      <sheetName val="ASSMBLYS"/>
      <sheetName val="ASSMBLY_MATRL"/>
      <sheetName val="SCHED"/>
      <sheetName val="MATRL_SUMRY"/>
      <sheetName val="JC_RICHARDS"/>
      <sheetName val="1-28"/>
      <sheetName val="2-4"/>
      <sheetName val="2-11"/>
      <sheetName val="2-18"/>
      <sheetName val="2-25"/>
    </sheetNames>
    <sheetDataSet>
      <sheetData sheetId="0"/>
      <sheetData sheetId="1"/>
      <sheetData sheetId="2"/>
      <sheetData sheetId="3"/>
      <sheetData sheetId="4" refreshError="1">
        <row r="9">
          <cell r="A9">
            <v>1101</v>
          </cell>
        </row>
        <row r="10">
          <cell r="A10">
            <v>1102</v>
          </cell>
        </row>
        <row r="11">
          <cell r="A11">
            <v>1103</v>
          </cell>
        </row>
        <row r="12">
          <cell r="A12">
            <v>1104</v>
          </cell>
        </row>
        <row r="13">
          <cell r="A13">
            <v>1105</v>
          </cell>
        </row>
        <row r="14">
          <cell r="A14">
            <v>1106</v>
          </cell>
        </row>
        <row r="15">
          <cell r="A15">
            <v>1107</v>
          </cell>
        </row>
        <row r="16">
          <cell r="A16">
            <v>1108</v>
          </cell>
        </row>
        <row r="17">
          <cell r="A17">
            <v>1109</v>
          </cell>
        </row>
        <row r="18">
          <cell r="A18">
            <v>1110</v>
          </cell>
        </row>
        <row r="19">
          <cell r="A19">
            <v>1111</v>
          </cell>
        </row>
        <row r="20">
          <cell r="A20">
            <v>1112</v>
          </cell>
        </row>
        <row r="21">
          <cell r="A21">
            <v>1113</v>
          </cell>
        </row>
        <row r="22">
          <cell r="A22">
            <v>1114</v>
          </cell>
        </row>
        <row r="23">
          <cell r="A23">
            <v>1115</v>
          </cell>
        </row>
        <row r="24">
          <cell r="A24">
            <v>1116</v>
          </cell>
        </row>
        <row r="25">
          <cell r="A25">
            <v>1117</v>
          </cell>
        </row>
        <row r="26">
          <cell r="A26">
            <v>1118</v>
          </cell>
        </row>
        <row r="27">
          <cell r="A27">
            <v>1119</v>
          </cell>
        </row>
        <row r="28">
          <cell r="A28">
            <v>1120</v>
          </cell>
        </row>
        <row r="29">
          <cell r="A29">
            <v>1121</v>
          </cell>
        </row>
        <row r="30">
          <cell r="A30">
            <v>1122</v>
          </cell>
        </row>
        <row r="31">
          <cell r="A31">
            <v>1123</v>
          </cell>
        </row>
        <row r="32">
          <cell r="A32">
            <v>1124</v>
          </cell>
        </row>
        <row r="33">
          <cell r="A33">
            <v>1125</v>
          </cell>
        </row>
        <row r="34">
          <cell r="A34">
            <v>1126</v>
          </cell>
        </row>
        <row r="35">
          <cell r="A35">
            <v>1127</v>
          </cell>
        </row>
        <row r="36">
          <cell r="A36">
            <v>1128</v>
          </cell>
        </row>
        <row r="37">
          <cell r="A37">
            <v>1129</v>
          </cell>
        </row>
        <row r="38">
          <cell r="A38">
            <v>1130</v>
          </cell>
        </row>
        <row r="39">
          <cell r="A39">
            <v>1199</v>
          </cell>
        </row>
        <row r="42">
          <cell r="A42" t="str">
            <v>Company STURGEON ELECTRIC CO</v>
          </cell>
        </row>
        <row r="43">
          <cell r="A43" t="str">
            <v>Location: BLUFFDALE, UT</v>
          </cell>
        </row>
        <row r="44">
          <cell r="A44" t="str">
            <v>Contract # 88088</v>
          </cell>
        </row>
        <row r="45">
          <cell r="A45" t="str">
            <v>Project:  CAMP WMS 345/138 SUBST</v>
          </cell>
        </row>
        <row r="46">
          <cell r="A46" t="str">
            <v>Page 2</v>
          </cell>
        </row>
        <row r="48">
          <cell r="A48" t="str">
            <v>Acct/Code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DecJE&amp;APdetail"/>
      <sheetName val="Oct-DecJE&amp;APdetailAD"/>
      <sheetName val="Oct-DecJE&amp;APdetailCOST"/>
      <sheetName val="609 3Q01"/>
      <sheetName val="CostJan-Mar"/>
      <sheetName val="ADJan-Mar"/>
      <sheetName val="MarBals,Cost"/>
      <sheetName val="MarBals,AD"/>
      <sheetName val="Hist"/>
      <sheetName val="DATA"/>
      <sheetName val="SCHEDULE"/>
      <sheetName val="TABLE"/>
      <sheetName val="Sheet1"/>
      <sheetName val="Offtaker Revenue Summaries"/>
      <sheetName val="Assumptions and Inputs"/>
      <sheetName val="Product A"/>
      <sheetName val="Product B"/>
      <sheetName val="Product C"/>
      <sheetName val="Product D"/>
      <sheetName val="Product E"/>
      <sheetName val="Product F"/>
      <sheetName val="Product G"/>
      <sheetName val="Product H"/>
      <sheetName val="Product I"/>
      <sheetName val="Product J"/>
      <sheetName val="Product K"/>
      <sheetName val="Product L"/>
      <sheetName val="Product M"/>
      <sheetName val="Product N"/>
      <sheetName val="Product O"/>
      <sheetName val="Product P"/>
      <sheetName val="Product Q"/>
      <sheetName val="Product R"/>
      <sheetName val="Product S"/>
      <sheetName val="Summary of Values"/>
      <sheetName val="F9_Hidde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base (2)"/>
      <sheetName val="Upload (2)"/>
      <sheetName val="Variance (2)"/>
      <sheetName val="Esbase"/>
      <sheetName val="Upload"/>
      <sheetName val="Variance"/>
      <sheetName val="Input"/>
      <sheetName val="Capex_Cash"/>
      <sheetName val="Capex_Accrual"/>
      <sheetName val="Staff"/>
      <sheetName val="Plant Op Exp"/>
      <sheetName val="Sign-Off Sheet"/>
      <sheetName val="Administration"/>
      <sheetName val="Labor Breakdown"/>
      <sheetName val="Engineering"/>
      <sheetName val="Maintenance"/>
      <sheetName val="CT Major Maintenance"/>
      <sheetName val="10YR MM"/>
      <sheetName val="Operating"/>
      <sheetName val="Operating Assumptions1"/>
      <sheetName val="Totals"/>
      <sheetName val="Summary_Depreciation"/>
      <sheetName val="Hard Codes"/>
      <sheetName val="Dept"/>
      <sheetName val="Affiliate"/>
      <sheetName val="Project"/>
      <sheetName val="Admin"/>
      <sheetName val="Essbase"/>
      <sheetName val="COA"/>
      <sheetName val="Maj Maint Schd"/>
      <sheetName val="model"/>
      <sheetName va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B24">
            <v>176011249.05390242</v>
          </cell>
        </row>
      </sheetData>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Schedule of Values"/>
      <sheetName val="AIA Billing Form"/>
      <sheetName val="Billing Log"/>
      <sheetName val="Invoice"/>
      <sheetName val="Billing Cover"/>
      <sheetName val="Time &amp; Material Summary"/>
      <sheetName val="Change Order Log"/>
      <sheetName val="Change Order Breakdown"/>
      <sheetName val="Change Request Log"/>
      <sheetName val="Change Request Form"/>
      <sheetName val="WO Log"/>
      <sheetName val="Labor Adjustment"/>
      <sheetName val="Material Adjustment"/>
      <sheetName val="WIP"/>
      <sheetName val="WIP (2)"/>
      <sheetName val="Changes and Billings"/>
      <sheetName val="WIP Report"/>
    </sheetNames>
    <sheetDataSet>
      <sheetData sheetId="0"/>
      <sheetData sheetId="1" refreshError="1">
        <row r="1">
          <cell r="A1" t="str">
            <v>APPLICATION AND CERTIFICATE FOR PAYMENT</v>
          </cell>
          <cell r="J1" t="str">
            <v>AIA DOCUMENT G702</v>
          </cell>
          <cell r="M1" t="str">
            <v>Page 1 of 3 Pages</v>
          </cell>
          <cell r="P1" t="str">
            <v>CONTINUATION SHEET</v>
          </cell>
          <cell r="U1" t="str">
            <v>AIA DOCUMENT G703</v>
          </cell>
          <cell r="X1" t="str">
            <v xml:space="preserve">                     Page 2 of 3 Pages</v>
          </cell>
          <cell r="Z1" t="str">
            <v>CONTINUATION SHEET</v>
          </cell>
          <cell r="AE1" t="str">
            <v>AIA DOCUMENT G703</v>
          </cell>
          <cell r="AH1" t="str">
            <v xml:space="preserve">                   Page 3 of 3 Pages</v>
          </cell>
        </row>
        <row r="2">
          <cell r="P2" t="str">
            <v>AIA Document G702, APPLICATION AND CERTIFICATE FOR PAYMENT,</v>
          </cell>
          <cell r="Z2" t="str">
            <v>AIA Document G702, APPLICATION AND CERTIFICATE FOR PAYMENT,</v>
          </cell>
        </row>
        <row r="3">
          <cell r="A3" t="str">
            <v>TO OWNER:</v>
          </cell>
          <cell r="D3">
            <v>0</v>
          </cell>
          <cell r="G3" t="str">
            <v>PROJECT:</v>
          </cell>
          <cell r="H3">
            <v>0</v>
          </cell>
          <cell r="K3" t="str">
            <v>APPLICATION NO:</v>
          </cell>
          <cell r="N3" t="str">
            <v>Distribution to:</v>
          </cell>
          <cell r="P3" t="str">
            <v>containing Contractor's signed Certification, is attached.</v>
          </cell>
          <cell r="W3" t="str">
            <v xml:space="preserve">                                          APPLICATION NO.:</v>
          </cell>
          <cell r="X3">
            <v>0</v>
          </cell>
          <cell r="Z3" t="str">
            <v>containing Contractor's signed Certification, is attached.</v>
          </cell>
          <cell r="AG3" t="str">
            <v xml:space="preserve">                                          APPLICATION NO.:</v>
          </cell>
          <cell r="AH3">
            <v>0</v>
          </cell>
        </row>
        <row r="4">
          <cell r="D4">
            <v>0</v>
          </cell>
          <cell r="G4" t="str">
            <v>#</v>
          </cell>
          <cell r="H4">
            <v>0</v>
          </cell>
          <cell r="K4" t="str">
            <v>PERIOD TO:</v>
          </cell>
          <cell r="O4" t="str">
            <v xml:space="preserve">  OWNER</v>
          </cell>
          <cell r="P4" t="str">
            <v>In tabulations below, amounts are stated to the nearest dollar.</v>
          </cell>
          <cell r="W4" t="str">
            <v xml:space="preserve">                                       APPLICATION DATE:</v>
          </cell>
          <cell r="X4">
            <v>0</v>
          </cell>
          <cell r="Z4" t="str">
            <v>In tabulations below, amounts are stated to the nearest dollar.</v>
          </cell>
          <cell r="AG4" t="str">
            <v xml:space="preserve">                                       APPLICATION DATE:</v>
          </cell>
          <cell r="AH4">
            <v>0</v>
          </cell>
        </row>
        <row r="5">
          <cell r="D5">
            <v>0</v>
          </cell>
          <cell r="K5" t="str">
            <v>PROJECT NOS:</v>
          </cell>
          <cell r="O5" t="str">
            <v xml:space="preserve">  ARCHITECT</v>
          </cell>
          <cell r="P5" t="str">
            <v>Use Column I on Contracts where variable retainage for line items may apply.</v>
          </cell>
          <cell r="W5" t="str">
            <v xml:space="preserve">                                                     PERIOD TO:</v>
          </cell>
          <cell r="X5">
            <v>0</v>
          </cell>
          <cell r="Z5" t="str">
            <v>Use Column I on Contracts where variable retainage for line items may apply.</v>
          </cell>
          <cell r="AG5" t="str">
            <v xml:space="preserve">                                                     PERIOD TO:</v>
          </cell>
          <cell r="AH5">
            <v>0</v>
          </cell>
        </row>
        <row r="6">
          <cell r="N6" t="str">
            <v>x</v>
          </cell>
          <cell r="O6" t="str">
            <v xml:space="preserve">  CONTRACTOR</v>
          </cell>
          <cell r="W6" t="str">
            <v xml:space="preserve">                        ARCHITECT'S PROJECT NO.:</v>
          </cell>
          <cell r="X6">
            <v>0</v>
          </cell>
          <cell r="AG6" t="str">
            <v xml:space="preserve">                        ARCHITECT'S PROJECT NO.:</v>
          </cell>
          <cell r="AH6">
            <v>0</v>
          </cell>
        </row>
        <row r="7">
          <cell r="K7" t="str">
            <v>CONTRACT DATE:</v>
          </cell>
          <cell r="O7" t="str">
            <v xml:space="preserve">  ACCOUNTING</v>
          </cell>
        </row>
        <row r="8">
          <cell r="G8" t="str">
            <v>VIA ARCHITECT:</v>
          </cell>
          <cell r="H8">
            <v>0</v>
          </cell>
          <cell r="O8" t="str">
            <v xml:space="preserve">  JOB FILE</v>
          </cell>
          <cell r="P8" t="str">
            <v>A</v>
          </cell>
          <cell r="Q8" t="str">
            <v>B</v>
          </cell>
          <cell r="R8" t="str">
            <v>C</v>
          </cell>
          <cell r="S8" t="str">
            <v>D</v>
          </cell>
          <cell r="T8" t="str">
            <v>E</v>
          </cell>
          <cell r="U8" t="str">
            <v>F</v>
          </cell>
          <cell r="V8" t="str">
            <v xml:space="preserve">                   G</v>
          </cell>
          <cell r="X8" t="str">
            <v>H</v>
          </cell>
          <cell r="Y8" t="str">
            <v>I</v>
          </cell>
          <cell r="Z8" t="str">
            <v>A</v>
          </cell>
          <cell r="AA8" t="str">
            <v>B</v>
          </cell>
          <cell r="AB8" t="str">
            <v>C</v>
          </cell>
          <cell r="AC8" t="str">
            <v>D</v>
          </cell>
          <cell r="AD8" t="str">
            <v>E</v>
          </cell>
          <cell r="AE8" t="str">
            <v>F</v>
          </cell>
          <cell r="AF8" t="str">
            <v xml:space="preserve">                   G</v>
          </cell>
          <cell r="AH8" t="str">
            <v>H</v>
          </cell>
          <cell r="AI8" t="str">
            <v>I</v>
          </cell>
        </row>
        <row r="9">
          <cell r="A9" t="str">
            <v>FROM CONTRACTOR:</v>
          </cell>
          <cell r="D9" t="str">
            <v>Sturgeon Electric Company, Inc.</v>
          </cell>
          <cell r="H9">
            <v>0</v>
          </cell>
          <cell r="K9" t="str">
            <v>APPLICATION DATE:</v>
          </cell>
          <cell r="S9" t="str">
            <v xml:space="preserve">               WORK COMPLETED</v>
          </cell>
          <cell r="U9" t="str">
            <v>MATERIALS</v>
          </cell>
          <cell r="V9" t="str">
            <v>TOTAL</v>
          </cell>
          <cell r="AC9" t="str">
            <v xml:space="preserve">               WORK COMPLETED</v>
          </cell>
          <cell r="AE9" t="str">
            <v>MATERIALS</v>
          </cell>
          <cell r="AF9" t="str">
            <v>TOTAL</v>
          </cell>
        </row>
        <row r="10">
          <cell r="D10" t="str">
            <v>12150 East 112th Avenue</v>
          </cell>
          <cell r="H10">
            <v>0</v>
          </cell>
          <cell r="P10" t="str">
            <v>ITEM</v>
          </cell>
          <cell r="R10" t="str">
            <v>SCHEDULED</v>
          </cell>
          <cell r="U10" t="str">
            <v>PRESENTLY</v>
          </cell>
          <cell r="V10" t="str">
            <v>COMPLETED</v>
          </cell>
          <cell r="X10" t="str">
            <v>BALANCE</v>
          </cell>
          <cell r="Y10" t="str">
            <v>RETAINAGE</v>
          </cell>
          <cell r="Z10" t="str">
            <v>ITEM</v>
          </cell>
          <cell r="AB10" t="str">
            <v>SCHEDULED</v>
          </cell>
          <cell r="AE10" t="str">
            <v>PRESENTLY</v>
          </cell>
          <cell r="AF10" t="str">
            <v>COMPLETED</v>
          </cell>
          <cell r="AH10" t="str">
            <v>BALANCE</v>
          </cell>
          <cell r="AI10" t="str">
            <v>RETAINAGE</v>
          </cell>
        </row>
        <row r="11">
          <cell r="D11" t="str">
            <v>Henderson, CO  80640</v>
          </cell>
          <cell r="H11">
            <v>0</v>
          </cell>
          <cell r="Q11" t="str">
            <v>DESCRIPTION OF WORK</v>
          </cell>
          <cell r="S11" t="str">
            <v>FROM PREVIOUS</v>
          </cell>
          <cell r="U11" t="str">
            <v>STORED</v>
          </cell>
          <cell r="V11" t="str">
            <v>AND STORED</v>
          </cell>
          <cell r="W11" t="str">
            <v>%</v>
          </cell>
          <cell r="X11" t="str">
            <v>TO</v>
          </cell>
          <cell r="Y11" t="str">
            <v xml:space="preserve"> </v>
          </cell>
          <cell r="AA11" t="str">
            <v>DESCRIPTION OF WORK</v>
          </cell>
          <cell r="AC11" t="str">
            <v>FROM PREVIOUS</v>
          </cell>
          <cell r="AE11" t="str">
            <v>STORED</v>
          </cell>
          <cell r="AF11" t="str">
            <v>AND STORED</v>
          </cell>
          <cell r="AG11" t="str">
            <v>%</v>
          </cell>
          <cell r="AH11" t="str">
            <v>TO</v>
          </cell>
          <cell r="AI11" t="str">
            <v xml:space="preserve"> </v>
          </cell>
        </row>
        <row r="12">
          <cell r="P12" t="str">
            <v>NO.</v>
          </cell>
          <cell r="R12" t="str">
            <v>VALUE</v>
          </cell>
          <cell r="S12" t="str">
            <v>APPLICATION</v>
          </cell>
          <cell r="T12" t="str">
            <v>THIS PERIOD</v>
          </cell>
          <cell r="U12" t="str">
            <v>(NOT IN</v>
          </cell>
          <cell r="V12" t="str">
            <v>TO DATE</v>
          </cell>
          <cell r="W12" t="str">
            <v>(G/C)</v>
          </cell>
          <cell r="X12" t="str">
            <v>FINISH</v>
          </cell>
          <cell r="Y12">
            <v>0.1</v>
          </cell>
          <cell r="Z12" t="str">
            <v>NO.</v>
          </cell>
          <cell r="AB12" t="str">
            <v>VALUE</v>
          </cell>
          <cell r="AC12" t="str">
            <v>APPLICATION</v>
          </cell>
          <cell r="AD12" t="str">
            <v>THIS PERIOD</v>
          </cell>
          <cell r="AE12" t="str">
            <v>(NOT IN</v>
          </cell>
          <cell r="AF12" t="str">
            <v>TO DATE</v>
          </cell>
          <cell r="AG12" t="str">
            <v>(G/C)</v>
          </cell>
          <cell r="AH12" t="str">
            <v>FINISH</v>
          </cell>
          <cell r="AI12">
            <v>0.1</v>
          </cell>
        </row>
        <row r="13">
          <cell r="G13" t="str">
            <v>CONTRACT FOR:</v>
          </cell>
          <cell r="H13" t="str">
            <v>Electrical Construction Services</v>
          </cell>
          <cell r="S13" t="str">
            <v>(D + E)</v>
          </cell>
          <cell r="U13" t="str">
            <v>D OR E)</v>
          </cell>
          <cell r="V13" t="str">
            <v>(D+E+F)</v>
          </cell>
          <cell r="X13" t="str">
            <v>(C-G)</v>
          </cell>
          <cell r="AC13" t="str">
            <v>(D + E)</v>
          </cell>
          <cell r="AE13" t="str">
            <v>D OR E)</v>
          </cell>
          <cell r="AF13" t="str">
            <v>(D+E+F)</v>
          </cell>
          <cell r="AH13" t="str">
            <v>(C-G)</v>
          </cell>
        </row>
        <row r="14">
          <cell r="A14" t="str">
            <v>CONTRACTOR'S APPLICATION FOR PAYMENT</v>
          </cell>
          <cell r="P14">
            <v>1</v>
          </cell>
          <cell r="V14">
            <v>0</v>
          </cell>
          <cell r="W14">
            <v>0</v>
          </cell>
          <cell r="X14">
            <v>0</v>
          </cell>
          <cell r="Y14">
            <v>0</v>
          </cell>
          <cell r="Z14">
            <v>33</v>
          </cell>
          <cell r="AF14">
            <v>0</v>
          </cell>
          <cell r="AG14">
            <v>0</v>
          </cell>
          <cell r="AH14">
            <v>0</v>
          </cell>
          <cell r="AI14">
            <v>0</v>
          </cell>
        </row>
        <row r="15">
          <cell r="A15" t="str">
            <v>Application is made for payment, as shown below, in connection with the Contract.</v>
          </cell>
          <cell r="H15" t="str">
            <v>The undersigned Contractor certifies that to the best of the Contractor's knowledge, info-</v>
          </cell>
          <cell r="P15">
            <v>2</v>
          </cell>
          <cell r="V15">
            <v>0</v>
          </cell>
          <cell r="W15">
            <v>0</v>
          </cell>
          <cell r="X15">
            <v>0</v>
          </cell>
          <cell r="Y15">
            <v>0</v>
          </cell>
          <cell r="Z15">
            <v>34</v>
          </cell>
          <cell r="AE15" t="str">
            <v xml:space="preserve"> </v>
          </cell>
          <cell r="AF15">
            <v>0</v>
          </cell>
          <cell r="AG15">
            <v>0</v>
          </cell>
          <cell r="AH15">
            <v>0</v>
          </cell>
          <cell r="AI15">
            <v>0</v>
          </cell>
        </row>
        <row r="16">
          <cell r="A16" t="str">
            <v>Contract Continuation Sheet, AIA G703, is attached.</v>
          </cell>
          <cell r="H16" t="str">
            <v>mation and belief the Work covered by this Application for Payment has been completed</v>
          </cell>
          <cell r="P16">
            <v>3</v>
          </cell>
          <cell r="V16">
            <v>0</v>
          </cell>
          <cell r="W16">
            <v>0</v>
          </cell>
          <cell r="X16">
            <v>0</v>
          </cell>
          <cell r="Y16">
            <v>0</v>
          </cell>
          <cell r="Z16">
            <v>35</v>
          </cell>
          <cell r="AF16">
            <v>0</v>
          </cell>
          <cell r="AG16">
            <v>0</v>
          </cell>
          <cell r="AH16">
            <v>0</v>
          </cell>
          <cell r="AI16">
            <v>0</v>
          </cell>
        </row>
        <row r="17">
          <cell r="H17" t="str">
            <v>in accordance with the Contract Documents, that all amounts have been paid by the</v>
          </cell>
          <cell r="P17">
            <v>4</v>
          </cell>
          <cell r="V17">
            <v>0</v>
          </cell>
          <cell r="W17">
            <v>0</v>
          </cell>
          <cell r="X17">
            <v>0</v>
          </cell>
          <cell r="Y17">
            <v>0</v>
          </cell>
          <cell r="Z17">
            <v>36</v>
          </cell>
          <cell r="AC17" t="str">
            <v xml:space="preserve"> </v>
          </cell>
          <cell r="AF17">
            <v>0</v>
          </cell>
          <cell r="AG17">
            <v>0</v>
          </cell>
          <cell r="AH17">
            <v>0</v>
          </cell>
          <cell r="AI17">
            <v>0</v>
          </cell>
        </row>
        <row r="18">
          <cell r="A18" t="str">
            <v>1. ORIGINAL CONTRACT SUM. . . . . . . . . . . . . . . .</v>
          </cell>
          <cell r="H18" t="str">
            <v>Contractor for work for which previous Certificates for Payment were issued and payments</v>
          </cell>
          <cell r="P18">
            <v>5</v>
          </cell>
          <cell r="V18">
            <v>0</v>
          </cell>
          <cell r="W18">
            <v>0</v>
          </cell>
          <cell r="X18">
            <v>0</v>
          </cell>
          <cell r="Y18">
            <v>0</v>
          </cell>
          <cell r="Z18">
            <v>37</v>
          </cell>
          <cell r="AF18">
            <v>0</v>
          </cell>
          <cell r="AG18">
            <v>0</v>
          </cell>
          <cell r="AH18">
            <v>0</v>
          </cell>
          <cell r="AI18">
            <v>0</v>
          </cell>
        </row>
        <row r="19">
          <cell r="H19" t="str">
            <v>received from the Owner, and that current payment shown herein is now due.</v>
          </cell>
          <cell r="P19">
            <v>6</v>
          </cell>
          <cell r="V19">
            <v>0</v>
          </cell>
          <cell r="W19">
            <v>0</v>
          </cell>
          <cell r="X19">
            <v>0</v>
          </cell>
          <cell r="Y19">
            <v>0</v>
          </cell>
          <cell r="Z19">
            <v>38</v>
          </cell>
          <cell r="AF19">
            <v>0</v>
          </cell>
          <cell r="AG19">
            <v>0</v>
          </cell>
          <cell r="AH19">
            <v>0</v>
          </cell>
          <cell r="AI19">
            <v>0</v>
          </cell>
        </row>
        <row r="20">
          <cell r="A20" t="str">
            <v xml:space="preserve">2.  Net change by Change Orders. . . . . . . . . . . . . </v>
          </cell>
          <cell r="F20">
            <v>0</v>
          </cell>
          <cell r="P20">
            <v>7</v>
          </cell>
          <cell r="V20">
            <v>0</v>
          </cell>
          <cell r="W20">
            <v>0</v>
          </cell>
          <cell r="X20">
            <v>0</v>
          </cell>
          <cell r="Y20">
            <v>0</v>
          </cell>
          <cell r="Z20">
            <v>39</v>
          </cell>
          <cell r="AF20">
            <v>0</v>
          </cell>
          <cell r="AG20">
            <v>0</v>
          </cell>
          <cell r="AH20">
            <v>0</v>
          </cell>
          <cell r="AI20">
            <v>0</v>
          </cell>
        </row>
        <row r="21">
          <cell r="H21" t="str">
            <v>CONTRACTOR:</v>
          </cell>
          <cell r="P21">
            <v>8</v>
          </cell>
          <cell r="V21">
            <v>0</v>
          </cell>
          <cell r="W21">
            <v>0</v>
          </cell>
          <cell r="X21">
            <v>0</v>
          </cell>
          <cell r="Y21">
            <v>0</v>
          </cell>
          <cell r="Z21">
            <v>40</v>
          </cell>
          <cell r="AF21">
            <v>0</v>
          </cell>
          <cell r="AG21">
            <v>0</v>
          </cell>
          <cell r="AH21">
            <v>0</v>
          </cell>
          <cell r="AI21">
            <v>0</v>
          </cell>
        </row>
        <row r="22">
          <cell r="A22" t="str">
            <v>3.  CONTRACT SUM TO DATE (Line  1 + 2). . . .</v>
          </cell>
          <cell r="F22">
            <v>0</v>
          </cell>
          <cell r="P22">
            <v>9</v>
          </cell>
          <cell r="V22">
            <v>0</v>
          </cell>
          <cell r="W22">
            <v>0</v>
          </cell>
          <cell r="X22">
            <v>0</v>
          </cell>
          <cell r="Y22">
            <v>0</v>
          </cell>
          <cell r="Z22">
            <v>41</v>
          </cell>
          <cell r="AF22">
            <v>0</v>
          </cell>
          <cell r="AG22">
            <v>0</v>
          </cell>
          <cell r="AH22">
            <v>0</v>
          </cell>
          <cell r="AI22">
            <v>0</v>
          </cell>
        </row>
        <row r="23">
          <cell r="H23" t="str">
            <v>By:  ____________________________________________</v>
          </cell>
          <cell r="M23" t="str">
            <v>Date:  _____________</v>
          </cell>
          <cell r="P23">
            <v>10</v>
          </cell>
          <cell r="V23">
            <v>0</v>
          </cell>
          <cell r="W23">
            <v>0</v>
          </cell>
          <cell r="X23">
            <v>0</v>
          </cell>
          <cell r="Y23">
            <v>0</v>
          </cell>
          <cell r="Z23">
            <v>42</v>
          </cell>
          <cell r="AF23">
            <v>0</v>
          </cell>
          <cell r="AG23">
            <v>0</v>
          </cell>
          <cell r="AH23">
            <v>0</v>
          </cell>
          <cell r="AI23">
            <v>0</v>
          </cell>
        </row>
        <row r="24">
          <cell r="A24" t="str">
            <v>4.  TOTAL COMPLETED &amp; STORED TO DATE. . . . .</v>
          </cell>
          <cell r="F24">
            <v>0</v>
          </cell>
          <cell r="P24">
            <v>11</v>
          </cell>
          <cell r="V24">
            <v>0</v>
          </cell>
          <cell r="W24">
            <v>0</v>
          </cell>
          <cell r="X24">
            <v>0</v>
          </cell>
          <cell r="Y24">
            <v>0</v>
          </cell>
          <cell r="Z24">
            <v>43</v>
          </cell>
          <cell r="AF24">
            <v>0</v>
          </cell>
          <cell r="AG24">
            <v>0</v>
          </cell>
          <cell r="AH24">
            <v>0</v>
          </cell>
          <cell r="AI24">
            <v>0</v>
          </cell>
        </row>
        <row r="25">
          <cell r="A25" t="str">
            <v xml:space="preserve">      (Column G on G703)</v>
          </cell>
          <cell r="H25" t="str">
            <v>State of:</v>
          </cell>
          <cell r="P25">
            <v>12</v>
          </cell>
          <cell r="V25">
            <v>0</v>
          </cell>
          <cell r="W25">
            <v>0</v>
          </cell>
          <cell r="X25">
            <v>0</v>
          </cell>
          <cell r="Y25">
            <v>0</v>
          </cell>
          <cell r="Z25">
            <v>44</v>
          </cell>
          <cell r="AF25">
            <v>0</v>
          </cell>
          <cell r="AG25">
            <v>0</v>
          </cell>
          <cell r="AH25">
            <v>0</v>
          </cell>
          <cell r="AI25">
            <v>0</v>
          </cell>
        </row>
        <row r="26">
          <cell r="H26" t="str">
            <v xml:space="preserve">County of:    </v>
          </cell>
          <cell r="P26">
            <v>13</v>
          </cell>
          <cell r="V26">
            <v>0</v>
          </cell>
          <cell r="W26">
            <v>0</v>
          </cell>
          <cell r="X26">
            <v>0</v>
          </cell>
          <cell r="Y26">
            <v>0</v>
          </cell>
          <cell r="Z26">
            <v>45</v>
          </cell>
          <cell r="AF26">
            <v>0</v>
          </cell>
          <cell r="AG26">
            <v>0</v>
          </cell>
          <cell r="AH26">
            <v>0</v>
          </cell>
          <cell r="AI26">
            <v>0</v>
          </cell>
        </row>
        <row r="27">
          <cell r="A27" t="str">
            <v>5.  RETAINAGE:</v>
          </cell>
          <cell r="H27" t="str">
            <v>Subscribed and sworn to before</v>
          </cell>
          <cell r="P27">
            <v>14</v>
          </cell>
          <cell r="V27">
            <v>0</v>
          </cell>
          <cell r="W27">
            <v>0</v>
          </cell>
          <cell r="X27">
            <v>0</v>
          </cell>
          <cell r="Y27">
            <v>0</v>
          </cell>
          <cell r="Z27">
            <v>46</v>
          </cell>
          <cell r="AF27">
            <v>0</v>
          </cell>
          <cell r="AG27">
            <v>0</v>
          </cell>
          <cell r="AH27">
            <v>0</v>
          </cell>
          <cell r="AI27">
            <v>0</v>
          </cell>
        </row>
        <row r="28">
          <cell r="A28" t="str">
            <v xml:space="preserve">      a.</v>
          </cell>
          <cell r="B28">
            <v>10</v>
          </cell>
          <cell r="C28" t="str">
            <v xml:space="preserve"> % of Completed Work</v>
          </cell>
          <cell r="E28">
            <v>0</v>
          </cell>
          <cell r="H28" t="str">
            <v>me this ____________  day of __________________, 199__</v>
          </cell>
          <cell r="P28">
            <v>15</v>
          </cell>
          <cell r="V28">
            <v>0</v>
          </cell>
          <cell r="W28">
            <v>0</v>
          </cell>
          <cell r="X28">
            <v>0</v>
          </cell>
          <cell r="Y28">
            <v>0</v>
          </cell>
          <cell r="Z28">
            <v>47</v>
          </cell>
          <cell r="AF28">
            <v>0</v>
          </cell>
          <cell r="AG28">
            <v>0</v>
          </cell>
          <cell r="AH28">
            <v>0</v>
          </cell>
          <cell r="AI28">
            <v>0</v>
          </cell>
        </row>
        <row r="29">
          <cell r="A29" t="str">
            <v xml:space="preserve">       (Columns D + E on G703)</v>
          </cell>
          <cell r="P29">
            <v>16</v>
          </cell>
          <cell r="V29">
            <v>0</v>
          </cell>
          <cell r="W29">
            <v>0</v>
          </cell>
          <cell r="X29">
            <v>0</v>
          </cell>
          <cell r="Y29">
            <v>0</v>
          </cell>
          <cell r="Z29">
            <v>48</v>
          </cell>
          <cell r="AF29">
            <v>0</v>
          </cell>
          <cell r="AG29">
            <v>0</v>
          </cell>
          <cell r="AH29">
            <v>0</v>
          </cell>
          <cell r="AI29">
            <v>0</v>
          </cell>
        </row>
        <row r="30">
          <cell r="A30" t="str">
            <v xml:space="preserve">      b.  </v>
          </cell>
          <cell r="B30">
            <v>10</v>
          </cell>
          <cell r="C30" t="str">
            <v xml:space="preserve"> % of Stored Material</v>
          </cell>
          <cell r="E30">
            <v>0</v>
          </cell>
          <cell r="P30">
            <v>17</v>
          </cell>
          <cell r="V30">
            <v>0</v>
          </cell>
          <cell r="W30">
            <v>0</v>
          </cell>
          <cell r="X30">
            <v>0</v>
          </cell>
          <cell r="Y30">
            <v>0</v>
          </cell>
          <cell r="Z30">
            <v>49</v>
          </cell>
          <cell r="AF30">
            <v>0</v>
          </cell>
          <cell r="AG30">
            <v>0</v>
          </cell>
          <cell r="AH30">
            <v>0</v>
          </cell>
          <cell r="AI30">
            <v>0</v>
          </cell>
        </row>
        <row r="31">
          <cell r="A31" t="str">
            <v xml:space="preserve">       (Column F on G703)</v>
          </cell>
          <cell r="H31" t="str">
            <v>Notary Public:       _____________________________________</v>
          </cell>
          <cell r="P31">
            <v>18</v>
          </cell>
          <cell r="V31">
            <v>0</v>
          </cell>
          <cell r="W31">
            <v>0</v>
          </cell>
          <cell r="X31">
            <v>0</v>
          </cell>
          <cell r="Y31">
            <v>0</v>
          </cell>
          <cell r="Z31">
            <v>50</v>
          </cell>
          <cell r="AF31">
            <v>0</v>
          </cell>
          <cell r="AG31">
            <v>0</v>
          </cell>
          <cell r="AH31">
            <v>0</v>
          </cell>
          <cell r="AI31">
            <v>0</v>
          </cell>
        </row>
        <row r="32">
          <cell r="A32" t="str">
            <v xml:space="preserve">      Total Retainage ( Line 5a + 5b or</v>
          </cell>
          <cell r="H32" t="str">
            <v>My Commission expires:    _______________________</v>
          </cell>
          <cell r="P32">
            <v>19</v>
          </cell>
          <cell r="V32">
            <v>0</v>
          </cell>
          <cell r="W32">
            <v>0</v>
          </cell>
          <cell r="X32">
            <v>0</v>
          </cell>
          <cell r="Y32">
            <v>0</v>
          </cell>
          <cell r="Z32">
            <v>51</v>
          </cell>
          <cell r="AF32">
            <v>0</v>
          </cell>
          <cell r="AG32">
            <v>0</v>
          </cell>
          <cell r="AH32">
            <v>0</v>
          </cell>
          <cell r="AI32">
            <v>0</v>
          </cell>
        </row>
        <row r="33">
          <cell r="A33" t="str">
            <v xml:space="preserve">           Total in Column I of G703) . . . . . . . . . . . . . . . . . . . </v>
          </cell>
          <cell r="F33">
            <v>0</v>
          </cell>
          <cell r="P33">
            <v>20</v>
          </cell>
          <cell r="V33">
            <v>0</v>
          </cell>
          <cell r="W33">
            <v>0</v>
          </cell>
          <cell r="X33">
            <v>0</v>
          </cell>
          <cell r="Y33">
            <v>0</v>
          </cell>
          <cell r="Z33">
            <v>52</v>
          </cell>
          <cell r="AF33">
            <v>0</v>
          </cell>
          <cell r="AG33">
            <v>0</v>
          </cell>
          <cell r="AH33">
            <v>0</v>
          </cell>
          <cell r="AI33">
            <v>0</v>
          </cell>
        </row>
        <row r="34">
          <cell r="H34" t="str">
            <v>ARCHITECT'S CERTIFICATE FOR PAYMENT</v>
          </cell>
          <cell r="P34">
            <v>21</v>
          </cell>
          <cell r="V34">
            <v>0</v>
          </cell>
          <cell r="W34">
            <v>0</v>
          </cell>
          <cell r="X34">
            <v>0</v>
          </cell>
          <cell r="Y34">
            <v>0</v>
          </cell>
          <cell r="Z34">
            <v>53</v>
          </cell>
          <cell r="AF34">
            <v>0</v>
          </cell>
          <cell r="AG34">
            <v>0</v>
          </cell>
          <cell r="AH34">
            <v>0</v>
          </cell>
          <cell r="AI34">
            <v>0</v>
          </cell>
        </row>
        <row r="35">
          <cell r="A35" t="str">
            <v>6.  TOTAL EARNED LESS RETAINAGE. . . . . . . . . .</v>
          </cell>
          <cell r="F35">
            <v>0</v>
          </cell>
          <cell r="P35">
            <v>22</v>
          </cell>
          <cell r="V35">
            <v>0</v>
          </cell>
          <cell r="W35">
            <v>0</v>
          </cell>
          <cell r="X35">
            <v>0</v>
          </cell>
          <cell r="Y35">
            <v>0</v>
          </cell>
          <cell r="Z35">
            <v>54</v>
          </cell>
          <cell r="AF35">
            <v>0</v>
          </cell>
          <cell r="AG35">
            <v>0</v>
          </cell>
          <cell r="AH35">
            <v>0</v>
          </cell>
          <cell r="AI35">
            <v>0</v>
          </cell>
        </row>
        <row r="36">
          <cell r="A36" t="str">
            <v xml:space="preserve">      (Line 4 Less Line 5 Total)</v>
          </cell>
          <cell r="H36" t="str">
            <v>In accordance with the Contract Documents, based on on-site observations and the data</v>
          </cell>
          <cell r="P36">
            <v>23</v>
          </cell>
          <cell r="V36">
            <v>0</v>
          </cell>
          <cell r="W36">
            <v>0</v>
          </cell>
          <cell r="X36">
            <v>0</v>
          </cell>
          <cell r="Y36">
            <v>0</v>
          </cell>
          <cell r="Z36">
            <v>55</v>
          </cell>
          <cell r="AF36">
            <v>0</v>
          </cell>
          <cell r="AG36">
            <v>0</v>
          </cell>
          <cell r="AH36">
            <v>0</v>
          </cell>
          <cell r="AI36">
            <v>0</v>
          </cell>
        </row>
        <row r="37">
          <cell r="H37" t="str">
            <v>comprising this application, the Architect certifies to the Owner that to the best of the</v>
          </cell>
          <cell r="P37">
            <v>24</v>
          </cell>
          <cell r="V37">
            <v>0</v>
          </cell>
          <cell r="W37">
            <v>0</v>
          </cell>
          <cell r="X37">
            <v>0</v>
          </cell>
          <cell r="Y37">
            <v>0</v>
          </cell>
          <cell r="Z37">
            <v>56</v>
          </cell>
          <cell r="AF37">
            <v>0</v>
          </cell>
          <cell r="AG37">
            <v>0</v>
          </cell>
          <cell r="AH37">
            <v>0</v>
          </cell>
          <cell r="AI37">
            <v>0</v>
          </cell>
        </row>
        <row r="38">
          <cell r="A38" t="str">
            <v>7.  LESS PREVIOUS CERTIFICATES FOR PAYMENT</v>
          </cell>
          <cell r="H38" t="str">
            <v>Architect's knowledge, information and belief the Work has progressed as indicated, the</v>
          </cell>
          <cell r="P38">
            <v>25</v>
          </cell>
          <cell r="V38">
            <v>0</v>
          </cell>
          <cell r="W38">
            <v>0</v>
          </cell>
          <cell r="X38">
            <v>0</v>
          </cell>
          <cell r="Y38">
            <v>0</v>
          </cell>
          <cell r="Z38">
            <v>57</v>
          </cell>
          <cell r="AF38">
            <v>0</v>
          </cell>
          <cell r="AG38">
            <v>0</v>
          </cell>
          <cell r="AH38">
            <v>0</v>
          </cell>
          <cell r="AI38">
            <v>0</v>
          </cell>
        </row>
        <row r="39">
          <cell r="A39" t="str">
            <v xml:space="preserve">      (Line 6 from prior Certificate). . . . . . . . . . . . . . . . . . . .</v>
          </cell>
          <cell r="H39" t="str">
            <v>quality of the Work is in accordance with the Contract Documents, and the Contractor</v>
          </cell>
          <cell r="P39">
            <v>26</v>
          </cell>
          <cell r="V39">
            <v>0</v>
          </cell>
          <cell r="W39">
            <v>0</v>
          </cell>
          <cell r="X39">
            <v>0</v>
          </cell>
          <cell r="Y39">
            <v>0</v>
          </cell>
          <cell r="Z39">
            <v>58</v>
          </cell>
          <cell r="AF39">
            <v>0</v>
          </cell>
          <cell r="AG39">
            <v>0</v>
          </cell>
          <cell r="AH39">
            <v>0</v>
          </cell>
          <cell r="AI39">
            <v>0</v>
          </cell>
        </row>
        <row r="40">
          <cell r="H40" t="str">
            <v>is entitled to payment of the AMOUNT CERTIFIED.</v>
          </cell>
          <cell r="P40">
            <v>27</v>
          </cell>
          <cell r="V40">
            <v>0</v>
          </cell>
          <cell r="W40">
            <v>0</v>
          </cell>
          <cell r="X40">
            <v>0</v>
          </cell>
          <cell r="Y40">
            <v>0</v>
          </cell>
          <cell r="Z40">
            <v>59</v>
          </cell>
          <cell r="AF40">
            <v>0</v>
          </cell>
          <cell r="AG40">
            <v>0</v>
          </cell>
          <cell r="AH40">
            <v>0</v>
          </cell>
          <cell r="AI40">
            <v>0</v>
          </cell>
        </row>
        <row r="41">
          <cell r="A41" t="str">
            <v xml:space="preserve">8.  CURRENT PAYMENT DUE . . . . . . . . . . . . . . . . </v>
          </cell>
          <cell r="F41">
            <v>0</v>
          </cell>
          <cell r="P41">
            <v>28</v>
          </cell>
          <cell r="V41">
            <v>0</v>
          </cell>
          <cell r="W41">
            <v>0</v>
          </cell>
          <cell r="X41">
            <v>0</v>
          </cell>
          <cell r="Y41">
            <v>0</v>
          </cell>
          <cell r="Z41">
            <v>60</v>
          </cell>
          <cell r="AF41">
            <v>0</v>
          </cell>
          <cell r="AG41">
            <v>0</v>
          </cell>
          <cell r="AH41">
            <v>0</v>
          </cell>
          <cell r="AI41">
            <v>0</v>
          </cell>
        </row>
        <row r="42">
          <cell r="H42" t="str">
            <v xml:space="preserve">AMOUNT CERTIFIED . . . . . . . . . . . . . . . . . . . . . . . . . . . . . . . . </v>
          </cell>
          <cell r="P42">
            <v>29</v>
          </cell>
          <cell r="V42">
            <v>0</v>
          </cell>
          <cell r="W42">
            <v>0</v>
          </cell>
          <cell r="X42">
            <v>0</v>
          </cell>
          <cell r="Y42">
            <v>0</v>
          </cell>
          <cell r="Z42">
            <v>61</v>
          </cell>
          <cell r="AF42">
            <v>0</v>
          </cell>
          <cell r="AG42">
            <v>0</v>
          </cell>
          <cell r="AH42">
            <v>0</v>
          </cell>
          <cell r="AI42">
            <v>0</v>
          </cell>
        </row>
        <row r="43">
          <cell r="A43" t="str">
            <v>9.  BALANCE TO FINISH, INCLUDING RETAINAGE</v>
          </cell>
          <cell r="H43" t="str">
            <v>(Attached explanation if amount certified differs from the amount applied for.  Initial all</v>
          </cell>
          <cell r="P43">
            <v>30</v>
          </cell>
          <cell r="V43">
            <v>0</v>
          </cell>
          <cell r="W43">
            <v>0</v>
          </cell>
          <cell r="X43">
            <v>0</v>
          </cell>
          <cell r="Y43">
            <v>0</v>
          </cell>
          <cell r="Z43">
            <v>62</v>
          </cell>
          <cell r="AF43">
            <v>0</v>
          </cell>
          <cell r="AG43">
            <v>0</v>
          </cell>
          <cell r="AH43">
            <v>0</v>
          </cell>
          <cell r="AI43">
            <v>0</v>
          </cell>
        </row>
        <row r="44">
          <cell r="A44" t="str">
            <v xml:space="preserve">      (Line 3 less Line 6)</v>
          </cell>
          <cell r="E44">
            <v>0</v>
          </cell>
          <cell r="H44" t="str">
            <v>figures on this Application and on the Continuation Sheet that are changed to conform</v>
          </cell>
          <cell r="P44">
            <v>31</v>
          </cell>
          <cell r="V44">
            <v>0</v>
          </cell>
          <cell r="W44">
            <v>0</v>
          </cell>
          <cell r="X44">
            <v>0</v>
          </cell>
          <cell r="Y44">
            <v>0</v>
          </cell>
          <cell r="Z44">
            <v>63</v>
          </cell>
          <cell r="AF44">
            <v>0</v>
          </cell>
          <cell r="AG44">
            <v>0</v>
          </cell>
          <cell r="AH44">
            <v>0</v>
          </cell>
          <cell r="AI44">
            <v>0</v>
          </cell>
        </row>
        <row r="45">
          <cell r="H45" t="str">
            <v>to the amount certified.)</v>
          </cell>
          <cell r="P45">
            <v>32</v>
          </cell>
          <cell r="V45">
            <v>0</v>
          </cell>
          <cell r="W45">
            <v>0</v>
          </cell>
          <cell r="X45">
            <v>0</v>
          </cell>
          <cell r="Y45">
            <v>0</v>
          </cell>
          <cell r="Z45">
            <v>64</v>
          </cell>
          <cell r="AF45">
            <v>0</v>
          </cell>
          <cell r="AG45">
            <v>0</v>
          </cell>
          <cell r="AH45">
            <v>0</v>
          </cell>
          <cell r="AI45">
            <v>0</v>
          </cell>
        </row>
        <row r="46">
          <cell r="A46" t="str">
            <v xml:space="preserve">     CHANGE ORDER SUMMARY</v>
          </cell>
          <cell r="E46" t="str">
            <v>ADDITIONS</v>
          </cell>
          <cell r="F46" t="str">
            <v>DEDUCTIONS</v>
          </cell>
          <cell r="P46" t="str">
            <v xml:space="preserve"> </v>
          </cell>
          <cell r="V46" t="str">
            <v xml:space="preserve"> </v>
          </cell>
          <cell r="W46" t="str">
            <v xml:space="preserve"> </v>
          </cell>
          <cell r="X46" t="str">
            <v xml:space="preserve"> </v>
          </cell>
          <cell r="Y46" t="str">
            <v xml:space="preserve"> </v>
          </cell>
          <cell r="Z46">
            <v>65</v>
          </cell>
          <cell r="AF46">
            <v>0</v>
          </cell>
          <cell r="AG46">
            <v>0</v>
          </cell>
          <cell r="AH46">
            <v>0</v>
          </cell>
          <cell r="AI46">
            <v>0</v>
          </cell>
        </row>
        <row r="47">
          <cell r="A47" t="str">
            <v xml:space="preserve">     Total changes approved in</v>
          </cell>
          <cell r="H47" t="str">
            <v>ARCHITECT:</v>
          </cell>
          <cell r="P47" t="str">
            <v xml:space="preserve"> </v>
          </cell>
          <cell r="Q47" t="str">
            <v>SUBTOTALS for Page 2</v>
          </cell>
          <cell r="R47">
            <v>0</v>
          </cell>
          <cell r="S47">
            <v>0</v>
          </cell>
          <cell r="T47">
            <v>0</v>
          </cell>
          <cell r="U47">
            <v>0</v>
          </cell>
          <cell r="V47">
            <v>0</v>
          </cell>
          <cell r="W47">
            <v>0</v>
          </cell>
          <cell r="X47">
            <v>0</v>
          </cell>
          <cell r="Y47">
            <v>0</v>
          </cell>
          <cell r="Z47">
            <v>66</v>
          </cell>
          <cell r="AF47">
            <v>0</v>
          </cell>
          <cell r="AG47">
            <v>0</v>
          </cell>
          <cell r="AH47">
            <v>0</v>
          </cell>
          <cell r="AI47">
            <v>0</v>
          </cell>
        </row>
        <row r="48">
          <cell r="A48" t="str">
            <v xml:space="preserve">     previous months by Owner</v>
          </cell>
          <cell r="Z48">
            <v>67</v>
          </cell>
          <cell r="AF48">
            <v>0</v>
          </cell>
          <cell r="AG48">
            <v>0</v>
          </cell>
          <cell r="AH48">
            <v>0</v>
          </cell>
          <cell r="AI48">
            <v>0</v>
          </cell>
        </row>
        <row r="49">
          <cell r="A49" t="str">
            <v xml:space="preserve">     Total approved this Month</v>
          </cell>
          <cell r="H49" t="str">
            <v>By:  ____________________________________________</v>
          </cell>
          <cell r="M49" t="str">
            <v>Date:  _____________</v>
          </cell>
          <cell r="Q49" t="str">
            <v>SUBTOTALS for Page 3</v>
          </cell>
          <cell r="R49">
            <v>0</v>
          </cell>
          <cell r="S49">
            <v>0</v>
          </cell>
          <cell r="T49">
            <v>0</v>
          </cell>
          <cell r="U49">
            <v>0</v>
          </cell>
          <cell r="V49">
            <v>0</v>
          </cell>
          <cell r="W49">
            <v>0</v>
          </cell>
          <cell r="X49">
            <v>0</v>
          </cell>
          <cell r="Y49">
            <v>0</v>
          </cell>
          <cell r="Z49">
            <v>68</v>
          </cell>
          <cell r="AF49">
            <v>0</v>
          </cell>
          <cell r="AG49">
            <v>0</v>
          </cell>
          <cell r="AH49">
            <v>0</v>
          </cell>
          <cell r="AI49">
            <v>0</v>
          </cell>
        </row>
        <row r="50">
          <cell r="A50" t="str">
            <v xml:space="preserve">                                                TOTALS</v>
          </cell>
          <cell r="E50">
            <v>0</v>
          </cell>
          <cell r="F50">
            <v>0</v>
          </cell>
          <cell r="H50" t="str">
            <v>This Certificate is not negotiable.  The AMOUNT CERTIFIED is payable only to the Con-</v>
          </cell>
        </row>
        <row r="51">
          <cell r="A51" t="str">
            <v xml:space="preserve">      NET CHANGES by Change Order</v>
          </cell>
          <cell r="F51">
            <v>0</v>
          </cell>
          <cell r="H51" t="str">
            <v>tractor named herein.  Issuance, payment and acceptance of payment are without</v>
          </cell>
          <cell r="Q51" t="str">
            <v>TOTALS</v>
          </cell>
          <cell r="R51">
            <v>0</v>
          </cell>
          <cell r="S51">
            <v>0</v>
          </cell>
          <cell r="T51">
            <v>0</v>
          </cell>
          <cell r="U51">
            <v>0</v>
          </cell>
          <cell r="V51">
            <v>0</v>
          </cell>
          <cell r="W51">
            <v>0</v>
          </cell>
          <cell r="X51">
            <v>0</v>
          </cell>
          <cell r="Y51">
            <v>0</v>
          </cell>
          <cell r="AA51" t="str">
            <v>SUBTOTALS  for  Page 3</v>
          </cell>
          <cell r="AB51">
            <v>0</v>
          </cell>
          <cell r="AC51">
            <v>0</v>
          </cell>
          <cell r="AD51">
            <v>0</v>
          </cell>
          <cell r="AE51">
            <v>0</v>
          </cell>
          <cell r="AF51">
            <v>0</v>
          </cell>
          <cell r="AG51">
            <v>0</v>
          </cell>
          <cell r="AH51">
            <v>0</v>
          </cell>
          <cell r="AI51">
            <v>0</v>
          </cell>
        </row>
        <row r="52">
          <cell r="H52" t="str">
            <v>prejudice to any rights of the Owner or Contractor under this Contract.</v>
          </cell>
        </row>
        <row r="54">
          <cell r="O54" t="str">
            <v>G702-1992</v>
          </cell>
          <cell r="Y54" t="str">
            <v>G703-1992</v>
          </cell>
          <cell r="AI54" t="str">
            <v>G703-1992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Fully Diluted Shares"/>
      <sheetName val="IS Buildup"/>
      <sheetName val="Cases"/>
      <sheetName val="Sensitivities - Financing"/>
      <sheetName val="Sensitivity (8-2)"/>
      <sheetName val="Sensitivity - Operating (8-6)"/>
      <sheetName val="Sensitivities - Financing (8-6)"/>
      <sheetName val="Sensitivities - Financing (8-9)"/>
      <sheetName val="Management Options"/>
      <sheetName val="Dividend - 8-6-04 (2)"/>
      <sheetName val="Bridge Loan Schedule"/>
      <sheetName val="Revenue Cheat Sheet"/>
      <sheetName val="Apax-Permira Expenses"/>
      <sheetName val="Utilization"/>
      <sheetName val="Transponders"/>
      <sheetName val="Utilization Study"/>
      <sheetName val="Pricing Study"/>
      <sheetName val="Comparison to Apax &amp; Apollo"/>
      <sheetName val="Historical Financials"/>
      <sheetName val="Returns Summary"/>
      <sheetName val="Capital Expenditures"/>
      <sheetName val="Dividend Exhibit - 7-26-04"/>
      <sheetName val="Application Overview"/>
      <sheetName val="Product Overview"/>
      <sheetName val="Lease Renewal Rate"/>
      <sheetName val="S&amp;U"/>
      <sheetName val="Capital Structure"/>
      <sheetName val="Mini Revenue and EBITDA"/>
      <sheetName val="Credit Summary"/>
      <sheetName val="Financial Summary Highlights"/>
      <sheetName val="Financial Summary"/>
      <sheetName val="PanAmSat"/>
      <sheetName val="NSK"/>
      <sheetName val="Summary"/>
      <sheetName val="Gap Analysis - 7-23-04"/>
      <sheetName val="Gap Analysis - 8-2-04"/>
      <sheetName val="Side by Side"/>
      <sheetName val="Execs"/>
      <sheetName val="Depreciation (DO NOT USE)"/>
      <sheetName val="FCF"/>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 II C-5 - Distrib by Ptn"/>
      <sheetName val="PIE 11 C-5"/>
    </sheetNames>
    <definedNames>
      <definedName name="AddComp"/>
      <definedName name="Am"/>
      <definedName name="AutoDestruct.AutoDestruct"/>
      <definedName name="GoToEnd"/>
      <definedName name="iclr2"/>
      <definedName name="is1b"/>
      <definedName name="is1c"/>
      <definedName name="jjjjjjjjjjjjj"/>
      <definedName name="k"/>
      <definedName name="L"/>
      <definedName name="macro98"/>
      <definedName name="macro99"/>
      <definedName name="n"/>
      <definedName name="Rankings"/>
      <definedName name="rtg"/>
      <definedName name="STATS2"/>
      <definedName name="STATS3"/>
      <definedName name="test2"/>
    </definedNames>
    <sheetDataSet>
      <sheetData sheetId="0"/>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odel"/>
      <sheetName val="ipo"/>
      <sheetName val="comps"/>
      <sheetName val="IS Buildup"/>
      <sheetName val="Execs"/>
      <sheetName val="SCHEDULE"/>
    </sheetNames>
    <sheetDataSet>
      <sheetData sheetId="0"/>
      <sheetData sheetId="1" refreshError="1">
        <row r="160">
          <cell r="H160">
            <v>129.95712390056582</v>
          </cell>
          <cell r="L160">
            <v>158.7854136891001</v>
          </cell>
        </row>
      </sheetData>
      <sheetData sheetId="2"/>
      <sheetData sheetId="3"/>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ecedent Transactions"/>
      <sheetName val="W Kidd"/>
      <sheetName val="SCHEDULE"/>
      <sheetName val="Maj Maint Schd"/>
    </sheetNames>
    <sheetDataSet>
      <sheetData sheetId="0"/>
      <sheetData sheetId="1">
        <row r="16">
          <cell r="AX16">
            <v>50</v>
          </cell>
        </row>
        <row r="17">
          <cell r="AS17">
            <v>38180.821673842591</v>
          </cell>
          <cell r="AZ17">
            <v>1</v>
          </cell>
          <cell r="BB17" t="str">
            <v>Show Date? (1=Yes, 2=No)</v>
          </cell>
        </row>
        <row r="18">
          <cell r="AS18">
            <v>38180.821673842591</v>
          </cell>
          <cell r="AX18" t="str">
            <v>Upper boundary for multiples</v>
          </cell>
          <cell r="AZ18">
            <v>1</v>
          </cell>
          <cell r="BB18" t="str">
            <v>Show Time? (1=Yes, 2=No)</v>
          </cell>
        </row>
        <row r="19">
          <cell r="A19" t="str">
            <v>Selected Comparable Satellite Services Transactions</v>
          </cell>
          <cell r="AS19" t="str">
            <v>G:\cmg\Media\AJPolak\Satellite\Intelsat\LBO\Apollo\Sent to Sponsors\[Transaction comps.xls]Summary</v>
          </cell>
          <cell r="AZ19">
            <v>1</v>
          </cell>
          <cell r="BB19" t="str">
            <v>Show File Pathway? (1=Yes, 2=No)</v>
          </cell>
        </row>
        <row r="21">
          <cell r="A21" t="str">
            <v>($ in millions)</v>
          </cell>
          <cell r="AV21" t="str">
            <v>INPUT SECTION BELOW:</v>
          </cell>
          <cell r="CL21" t="str">
            <v>Total</v>
          </cell>
        </row>
        <row r="22">
          <cell r="K22" t="str">
            <v>Transaction</v>
          </cell>
          <cell r="AZ22" t="str">
            <v>TOTAL EQUITY PURCHASE PRICE ("TRANSACTION VALUE")</v>
          </cell>
          <cell r="BZ22" t="str">
            <v>NET DEBT</v>
          </cell>
          <cell r="CL22" t="str">
            <v>Transaction</v>
          </cell>
          <cell r="CN22" t="str">
            <v>Other Balance Sheet Infomation</v>
          </cell>
          <cell r="CW22" t="str">
            <v>Profit &amp; Loss Operating Information</v>
          </cell>
          <cell r="DQ22" t="str">
            <v>Profit &amp; Loss Operating Information (cont'd)</v>
          </cell>
          <cell r="FV22" t="str">
            <v>Other Industry-specific Info.</v>
          </cell>
          <cell r="GU22" t="str">
            <v>Source(s):</v>
          </cell>
        </row>
        <row r="23">
          <cell r="K23" t="str">
            <v>Value</v>
          </cell>
          <cell r="M23" t="str">
            <v>Transaction Value</v>
          </cell>
          <cell r="S23" t="str">
            <v>Transaction Value plus Net Debt</v>
          </cell>
          <cell r="AM23" t="str">
            <v>Price per 36MHz:</v>
          </cell>
          <cell r="AZ23" t="str">
            <v>Transaction</v>
          </cell>
          <cell r="BB23" t="str">
            <v>Common</v>
          </cell>
          <cell r="BD23" t="str">
            <v>Common</v>
          </cell>
          <cell r="BH23" t="str">
            <v>Weighted</v>
          </cell>
          <cell r="BJ23" t="str">
            <v>"In-the-Money"</v>
          </cell>
          <cell r="BL23" t="str">
            <v>Convertible</v>
          </cell>
          <cell r="BN23" t="str">
            <v>Convertible</v>
          </cell>
          <cell r="BP23" t="str">
            <v>Convertible</v>
          </cell>
          <cell r="BT23" t="str">
            <v>Weighted</v>
          </cell>
          <cell r="BV23" t="str">
            <v>"In-the-Money"</v>
          </cell>
          <cell r="BX23" t="str">
            <v>Total</v>
          </cell>
          <cell r="CL23" t="str">
            <v>Value</v>
          </cell>
          <cell r="CR23" t="str">
            <v>Total</v>
          </cell>
          <cell r="CT23" t="str">
            <v>Net Assets</v>
          </cell>
          <cell r="DO23" t="str">
            <v>LTM</v>
          </cell>
          <cell r="EJ23" t="str">
            <v>LTM</v>
          </cell>
          <cell r="GB23" t="str">
            <v>Total</v>
          </cell>
          <cell r="GD23" t="str">
            <v>New-builds</v>
          </cell>
          <cell r="GH23" t="str">
            <v>Planned</v>
          </cell>
          <cell r="GJ23" t="str">
            <v>Total</v>
          </cell>
          <cell r="GL23" t="str">
            <v>Total</v>
          </cell>
          <cell r="GR23" t="str">
            <v>Estimated</v>
          </cell>
        </row>
        <row r="24">
          <cell r="A24" t="str">
            <v>Date of:</v>
          </cell>
          <cell r="E24" t="str">
            <v>Acquiror /</v>
          </cell>
          <cell r="I24" t="str">
            <v>Transaction</v>
          </cell>
          <cell r="K24" t="str">
            <v>plus</v>
          </cell>
          <cell r="M24" t="str">
            <v>As a Multiple of:</v>
          </cell>
          <cell r="S24" t="str">
            <v>as a Multiple of:</v>
          </cell>
          <cell r="AG24" t="str">
            <v>EBITDA</v>
          </cell>
          <cell r="AK24" t="str">
            <v>Capacity</v>
          </cell>
          <cell r="AM24" t="str">
            <v>Transponder</v>
          </cell>
          <cell r="AQ24" t="str">
            <v>Transponder Years</v>
          </cell>
          <cell r="AZ24" t="str">
            <v>Purchase</v>
          </cell>
          <cell r="BB24" t="str">
            <v>Shares</v>
          </cell>
          <cell r="BD24" t="str">
            <v>Equity</v>
          </cell>
          <cell r="BF24" t="str">
            <v>Total</v>
          </cell>
          <cell r="BH24" t="str">
            <v>Av. Strike</v>
          </cell>
          <cell r="BL24" t="str">
            <v>Preferreds</v>
          </cell>
          <cell r="BN24" t="str">
            <v>Preferred</v>
          </cell>
          <cell r="BP24" t="str">
            <v>Preferred</v>
          </cell>
          <cell r="BR24" t="str">
            <v>Total</v>
          </cell>
          <cell r="BT24" t="str">
            <v>Av. Strike</v>
          </cell>
          <cell r="BV24" t="str">
            <v>Warrants</v>
          </cell>
          <cell r="BX24" t="str">
            <v>Transaction</v>
          </cell>
          <cell r="BZ24" t="str">
            <v>ST</v>
          </cell>
          <cell r="CB24" t="str">
            <v>LT</v>
          </cell>
          <cell r="CD24" t="str">
            <v>Other</v>
          </cell>
          <cell r="CF24" t="str">
            <v>Cash &amp;</v>
          </cell>
          <cell r="CH24" t="str">
            <v>Net</v>
          </cell>
          <cell r="CL24" t="str">
            <v>Plus</v>
          </cell>
          <cell r="CN24" t="str">
            <v>Total</v>
          </cell>
          <cell r="CP24" t="str">
            <v>Cash &amp;</v>
          </cell>
          <cell r="CR24" t="str">
            <v>Assets</v>
          </cell>
          <cell r="CT24" t="str">
            <v>Book</v>
          </cell>
          <cell r="CW24" t="str">
            <v>LTM Revenues</v>
          </cell>
          <cell r="DE24" t="str">
            <v>+ 1 Yr.</v>
          </cell>
          <cell r="DG24" t="str">
            <v>LTM Cost of Goods Sold</v>
          </cell>
          <cell r="DO24" t="str">
            <v>Gross</v>
          </cell>
          <cell r="DQ24" t="str">
            <v>LTM Operating Expenses</v>
          </cell>
          <cell r="DZ24" t="str">
            <v>LTM SG&amp;A</v>
          </cell>
          <cell r="EH24" t="str">
            <v>LTM</v>
          </cell>
          <cell r="EJ24" t="str">
            <v>EBITDA</v>
          </cell>
          <cell r="EL24" t="str">
            <v>+ 1 Yr.</v>
          </cell>
          <cell r="EN24" t="str">
            <v>+ 2 Yr.</v>
          </cell>
          <cell r="EP24" t="str">
            <v>LTM Depreciation</v>
          </cell>
          <cell r="EX24" t="str">
            <v>LTM Amortization</v>
          </cell>
          <cell r="FF24" t="str">
            <v>LTM</v>
          </cell>
          <cell r="FH24" t="str">
            <v>EBIT</v>
          </cell>
          <cell r="FJ24" t="str">
            <v>LTM Adjusted Net Income</v>
          </cell>
          <cell r="FR24" t="str">
            <v>+ 1 Yr.</v>
          </cell>
          <cell r="FX24" t="str">
            <v>Number of</v>
          </cell>
          <cell r="FZ24" t="str">
            <v>Total</v>
          </cell>
          <cell r="GB24" t="str">
            <v>Transponders</v>
          </cell>
          <cell r="GD24" t="str">
            <v>Construction /</v>
          </cell>
          <cell r="GF24" t="str">
            <v>Planned</v>
          </cell>
          <cell r="GH24" t="str">
            <v>Number of</v>
          </cell>
          <cell r="GJ24" t="str">
            <v>Transponders</v>
          </cell>
          <cell r="GL24" t="str">
            <v>Transponders</v>
          </cell>
          <cell r="GR24" t="str">
            <v>Remaining</v>
          </cell>
        </row>
        <row r="25">
          <cell r="B25" t="str">
            <v>Closing</v>
          </cell>
          <cell r="F25" t="str">
            <v>Target</v>
          </cell>
          <cell r="I25" t="str">
            <v>Value</v>
          </cell>
          <cell r="K25" t="str">
            <v>Net Debt</v>
          </cell>
          <cell r="M25" t="str">
            <v>Net</v>
          </cell>
          <cell r="O25" t="str">
            <v>Net</v>
          </cell>
          <cell r="Q25" t="str">
            <v>Book</v>
          </cell>
          <cell r="U25" t="str">
            <v>+ 1 Yr.</v>
          </cell>
          <cell r="Y25" t="str">
            <v>+ 1 Yr.</v>
          </cell>
          <cell r="AA25" t="str">
            <v>+ 2 Yr.</v>
          </cell>
          <cell r="AE25" t="str">
            <v>Assets</v>
          </cell>
          <cell r="AG25" t="str">
            <v>Margin</v>
          </cell>
          <cell r="AI25" t="str">
            <v>EBIT</v>
          </cell>
          <cell r="AK25" t="str">
            <v>Utilization</v>
          </cell>
          <cell r="AM25" t="str">
            <v>In-</v>
          </cell>
          <cell r="AO25" t="str">
            <v>In-Service &amp;</v>
          </cell>
          <cell r="AS25" t="str">
            <v>Planned/</v>
          </cell>
          <cell r="AZ25" t="str">
            <v>Price</v>
          </cell>
          <cell r="BB25" t="str">
            <v>Outstanding</v>
          </cell>
          <cell r="BD25" t="str">
            <v>Value</v>
          </cell>
          <cell r="BF25" t="str">
            <v>Options</v>
          </cell>
          <cell r="BH25" t="str">
            <v>Price</v>
          </cell>
          <cell r="BJ25" t="str">
            <v>Proceeds</v>
          </cell>
          <cell r="BL25" t="str">
            <v>Shares</v>
          </cell>
          <cell r="BN25" t="str">
            <v>Conversion</v>
          </cell>
          <cell r="BP25" t="str">
            <v>Shares</v>
          </cell>
          <cell r="BR25" t="str">
            <v>Warrants</v>
          </cell>
          <cell r="BT25" t="str">
            <v>Price</v>
          </cell>
          <cell r="BV25" t="str">
            <v>Proceeds</v>
          </cell>
          <cell r="BX25" t="str">
            <v>Value</v>
          </cell>
          <cell r="BZ25" t="str">
            <v>Debt</v>
          </cell>
          <cell r="CB25" t="str">
            <v>Debt</v>
          </cell>
          <cell r="CD25" t="str">
            <v>Debt Eqv.</v>
          </cell>
          <cell r="CF25" t="str">
            <v>Cash Eqv.</v>
          </cell>
          <cell r="CH25" t="str">
            <v>Debt</v>
          </cell>
          <cell r="CL25" t="str">
            <v>Net Debt</v>
          </cell>
          <cell r="CN25" t="str">
            <v>Assets</v>
          </cell>
          <cell r="CP25" t="str">
            <v>Cash Eqv.</v>
          </cell>
          <cell r="CR25" t="str">
            <v>Less Cash</v>
          </cell>
          <cell r="CT25" t="str">
            <v>Equity</v>
          </cell>
          <cell r="CW25" t="str">
            <v>FY</v>
          </cell>
          <cell r="CY25" t="str">
            <v>CY Stub</v>
          </cell>
          <cell r="DA25" t="str">
            <v>PY Stub</v>
          </cell>
          <cell r="DC25" t="str">
            <v>LTM</v>
          </cell>
          <cell r="DE25" t="str">
            <v>Sales</v>
          </cell>
          <cell r="DG25" t="str">
            <v>FY</v>
          </cell>
          <cell r="DI25" t="str">
            <v>CY Stub</v>
          </cell>
          <cell r="DK25" t="str">
            <v>PY Stub</v>
          </cell>
          <cell r="DM25" t="str">
            <v>LTM</v>
          </cell>
          <cell r="DO25" t="str">
            <v>Profit</v>
          </cell>
          <cell r="DQ25" t="str">
            <v>FY</v>
          </cell>
          <cell r="DS25" t="str">
            <v>CY Stub</v>
          </cell>
          <cell r="DU25" t="str">
            <v>PY Stub</v>
          </cell>
          <cell r="DW25" t="str">
            <v>LTM</v>
          </cell>
          <cell r="DZ25" t="str">
            <v>FY</v>
          </cell>
          <cell r="EB25" t="str">
            <v>CY Stub</v>
          </cell>
          <cell r="ED25" t="str">
            <v>PY Stub</v>
          </cell>
          <cell r="EF25" t="str">
            <v>LTM</v>
          </cell>
          <cell r="EH25" t="str">
            <v>EBITDA</v>
          </cell>
          <cell r="EJ25" t="str">
            <v>Margin</v>
          </cell>
          <cell r="EL25" t="str">
            <v>EBITDA</v>
          </cell>
          <cell r="EN25" t="str">
            <v>EBITDA</v>
          </cell>
          <cell r="EP25" t="str">
            <v>FY</v>
          </cell>
          <cell r="ER25" t="str">
            <v>CY Stub</v>
          </cell>
          <cell r="ET25" t="str">
            <v>PY Stub</v>
          </cell>
          <cell r="EV25" t="str">
            <v>LTM</v>
          </cell>
          <cell r="EX25" t="str">
            <v>FY</v>
          </cell>
          <cell r="EZ25" t="str">
            <v>CY Stub</v>
          </cell>
          <cell r="FB25" t="str">
            <v>PY Stub</v>
          </cell>
          <cell r="FD25" t="str">
            <v>LTM</v>
          </cell>
          <cell r="FF25" t="str">
            <v>EBIT</v>
          </cell>
          <cell r="FH25" t="str">
            <v>Margin</v>
          </cell>
          <cell r="FJ25" t="str">
            <v>FY</v>
          </cell>
          <cell r="FL25" t="str">
            <v>CY Stub</v>
          </cell>
          <cell r="FN25" t="str">
            <v>PY Stub</v>
          </cell>
          <cell r="FP25" t="str">
            <v>LTM</v>
          </cell>
          <cell r="FR25" t="str">
            <v>NI</v>
          </cell>
          <cell r="FT25" t="str">
            <v>Capacity</v>
          </cell>
          <cell r="FV25" t="str">
            <v>Number of</v>
          </cell>
          <cell r="FX25" t="str">
            <v>Satellites</v>
          </cell>
          <cell r="FZ25" t="str">
            <v>Transponders</v>
          </cell>
          <cell r="GB25" t="str">
            <v>In-Service</v>
          </cell>
          <cell r="GD25" t="str">
            <v>Costs</v>
          </cell>
          <cell r="GF25" t="str">
            <v>Number of</v>
          </cell>
          <cell r="GH25" t="str">
            <v>Satellites</v>
          </cell>
          <cell r="GJ25" t="str">
            <v>(with new-</v>
          </cell>
          <cell r="GL25" t="str">
            <v>incl. new</v>
          </cell>
          <cell r="GP25" t="str">
            <v>Launch</v>
          </cell>
          <cell r="GQ25" t="str">
            <v>Design</v>
          </cell>
          <cell r="GR25" t="str">
            <v>Design</v>
          </cell>
        </row>
        <row r="26">
          <cell r="C26" t="str">
            <v>Announcement</v>
          </cell>
          <cell r="G26" t="str">
            <v>(Target Business Description)</v>
          </cell>
          <cell r="I26" t="str">
            <v>($ MM)</v>
          </cell>
          <cell r="K26" t="str">
            <v>($ MM)</v>
          </cell>
          <cell r="M26" t="str">
            <v>Income</v>
          </cell>
          <cell r="O26" t="str">
            <v>Income</v>
          </cell>
          <cell r="Q26" t="str">
            <v>Value</v>
          </cell>
          <cell r="S26" t="str">
            <v>Sales</v>
          </cell>
          <cell r="U26" t="str">
            <v>Sales</v>
          </cell>
          <cell r="W26" t="str">
            <v>EBITDA</v>
          </cell>
          <cell r="Y26" t="str">
            <v>EBITDA</v>
          </cell>
          <cell r="AA26" t="str">
            <v>EBITDA</v>
          </cell>
          <cell r="AC26" t="str">
            <v>EBIT</v>
          </cell>
          <cell r="AE26" t="str">
            <v>less Cash</v>
          </cell>
          <cell r="AG26" t="str">
            <v>(%)</v>
          </cell>
          <cell r="AI26" t="str">
            <v>Margin</v>
          </cell>
          <cell r="AK26" t="str">
            <v>(%)</v>
          </cell>
          <cell r="AM26" t="str">
            <v>Service</v>
          </cell>
          <cell r="AN26" t="str">
            <v>(1)</v>
          </cell>
          <cell r="AO26" t="str">
            <v>Construction</v>
          </cell>
          <cell r="AP26" t="str">
            <v>(2)</v>
          </cell>
          <cell r="AQ26" t="str">
            <v>In-Service</v>
          </cell>
          <cell r="AS26" t="str">
            <v>In-Service</v>
          </cell>
          <cell r="AZ26" t="str">
            <v>($/share)</v>
          </cell>
          <cell r="BB26" t="str">
            <v>(MM)</v>
          </cell>
          <cell r="BD26" t="str">
            <v>($MM)</v>
          </cell>
          <cell r="BF26" t="str">
            <v>(MM)</v>
          </cell>
          <cell r="BH26" t="str">
            <v>($/share)</v>
          </cell>
          <cell r="BJ26" t="str">
            <v>(MM)</v>
          </cell>
          <cell r="BL26" t="str">
            <v>(MM)</v>
          </cell>
          <cell r="BN26" t="str">
            <v>Ratio</v>
          </cell>
          <cell r="BP26" t="str">
            <v>Proceeds</v>
          </cell>
          <cell r="BR26" t="str">
            <v>(MM)</v>
          </cell>
          <cell r="BT26" t="str">
            <v>($/share)</v>
          </cell>
          <cell r="BV26" t="str">
            <v>(MM)</v>
          </cell>
          <cell r="BX26" t="str">
            <v>($MM)</v>
          </cell>
          <cell r="BZ26" t="str">
            <v>($MM)</v>
          </cell>
          <cell r="CB26" t="str">
            <v>($MM)</v>
          </cell>
          <cell r="CD26" t="str">
            <v>($MM)</v>
          </cell>
          <cell r="CF26" t="str">
            <v>($MM)</v>
          </cell>
          <cell r="CH26" t="str">
            <v>($MM)</v>
          </cell>
          <cell r="CL26" t="str">
            <v>($MM)</v>
          </cell>
          <cell r="CN26" t="str">
            <v>($MM)</v>
          </cell>
          <cell r="CP26" t="str">
            <v>($MM)</v>
          </cell>
          <cell r="CR26" t="str">
            <v>($MM)</v>
          </cell>
          <cell r="CT26" t="str">
            <v>($MM)</v>
          </cell>
          <cell r="CW26" t="str">
            <v>($MM)</v>
          </cell>
          <cell r="CY26" t="str">
            <v>($MM)</v>
          </cell>
          <cell r="DA26" t="str">
            <v>($MM)</v>
          </cell>
          <cell r="DC26" t="str">
            <v>($MM)</v>
          </cell>
          <cell r="DE26" t="str">
            <v>($MM)</v>
          </cell>
          <cell r="DG26" t="str">
            <v>($MM)</v>
          </cell>
          <cell r="DI26" t="str">
            <v>($MM)</v>
          </cell>
          <cell r="DK26" t="str">
            <v>($MM)</v>
          </cell>
          <cell r="DM26" t="str">
            <v>($MM)</v>
          </cell>
          <cell r="DO26" t="str">
            <v>($MM)</v>
          </cell>
          <cell r="DQ26" t="str">
            <v>($MM)</v>
          </cell>
          <cell r="DS26" t="str">
            <v>($MM)</v>
          </cell>
          <cell r="DU26" t="str">
            <v>($MM)</v>
          </cell>
          <cell r="DW26" t="str">
            <v>($MM)</v>
          </cell>
          <cell r="DZ26" t="str">
            <v>($MM)</v>
          </cell>
          <cell r="EB26" t="str">
            <v>($MM)</v>
          </cell>
          <cell r="ED26" t="str">
            <v>($MM)</v>
          </cell>
          <cell r="EF26" t="str">
            <v>($MM)</v>
          </cell>
          <cell r="EH26" t="str">
            <v>($MM)</v>
          </cell>
          <cell r="EJ26" t="str">
            <v>(%)</v>
          </cell>
          <cell r="EL26" t="str">
            <v>($MM)</v>
          </cell>
          <cell r="EN26" t="str">
            <v>($MM)</v>
          </cell>
          <cell r="EP26" t="str">
            <v>($MM)</v>
          </cell>
          <cell r="ER26" t="str">
            <v>($MM)</v>
          </cell>
          <cell r="ET26" t="str">
            <v>($MM)</v>
          </cell>
          <cell r="EV26" t="str">
            <v>($MM)</v>
          </cell>
          <cell r="EX26" t="str">
            <v>($MM)</v>
          </cell>
          <cell r="EZ26" t="str">
            <v>($MM)</v>
          </cell>
          <cell r="FB26" t="str">
            <v>($MM)</v>
          </cell>
          <cell r="FD26" t="str">
            <v>($MM)</v>
          </cell>
          <cell r="FF26" t="str">
            <v>($MM)</v>
          </cell>
          <cell r="FH26" t="str">
            <v>(%)</v>
          </cell>
          <cell r="FJ26" t="str">
            <v>($MM)</v>
          </cell>
          <cell r="FL26" t="str">
            <v>($MM)</v>
          </cell>
          <cell r="FN26" t="str">
            <v>($MM)</v>
          </cell>
          <cell r="FP26" t="str">
            <v>($MM)</v>
          </cell>
          <cell r="FR26" t="str">
            <v>($MM)</v>
          </cell>
          <cell r="FT26" t="str">
            <v>Utilization</v>
          </cell>
          <cell r="FV26" t="str">
            <v>Satellites</v>
          </cell>
          <cell r="FX26" t="str">
            <v>Years</v>
          </cell>
          <cell r="FZ26" t="str">
            <v>In-Service</v>
          </cell>
          <cell r="GB26" t="str">
            <v>Years</v>
          </cell>
          <cell r="GD26" t="str">
            <v>($MM)</v>
          </cell>
          <cell r="GF26" t="str">
            <v>Satellites</v>
          </cell>
          <cell r="GH26" t="str">
            <v>Years</v>
          </cell>
          <cell r="GJ26" t="str">
            <v>builds)</v>
          </cell>
          <cell r="GL26" t="str">
            <v>Years</v>
          </cell>
          <cell r="GN26" t="str">
            <v>Satellite</v>
          </cell>
          <cell r="GO26" t="str">
            <v>Transponders</v>
          </cell>
          <cell r="GP26" t="str">
            <v>Date</v>
          </cell>
          <cell r="GQ26" t="str">
            <v>Life</v>
          </cell>
          <cell r="GR26" t="str">
            <v>Life</v>
          </cell>
        </row>
        <row r="28">
          <cell r="B28" t="str">
            <v>Announce Date</v>
          </cell>
          <cell r="C28" t="str">
            <v>Pending</v>
          </cell>
          <cell r="E28" t="str">
            <v>Echostar Communications Corp./</v>
          </cell>
          <cell r="I28">
            <v>3367.0776392399998</v>
          </cell>
          <cell r="K28">
            <v>5483.0026392399996</v>
          </cell>
          <cell r="M28" t="str">
            <v>NM</v>
          </cell>
          <cell r="O28" t="str">
            <v>NM</v>
          </cell>
          <cell r="Q28">
            <v>1.1270492406534391</v>
          </cell>
          <cell r="S28">
            <v>6.6769151999785672</v>
          </cell>
          <cell r="U28">
            <v>6.7094005462964317</v>
          </cell>
          <cell r="W28">
            <v>10.05867276076771</v>
          </cell>
          <cell r="Y28">
            <v>9.6171601050993907</v>
          </cell>
          <cell r="AA28" t="str">
            <v>NA</v>
          </cell>
          <cell r="AC28">
            <v>38.68679893345</v>
          </cell>
          <cell r="AE28">
            <v>0.93311186432359206</v>
          </cell>
          <cell r="AG28">
            <v>0.66379684067472977</v>
          </cell>
          <cell r="AI28">
            <v>0.17258898084238927</v>
          </cell>
          <cell r="AK28" t="str">
            <v>NA</v>
          </cell>
          <cell r="AM28">
            <v>6.5978572387819625</v>
          </cell>
          <cell r="AO28" t="str">
            <v>NA</v>
          </cell>
          <cell r="AQ28">
            <v>0.71775662078652536</v>
          </cell>
          <cell r="AS28" t="str">
            <v>NA</v>
          </cell>
          <cell r="AW28" t="str">
            <v>Echostar Communications Corp./</v>
          </cell>
          <cell r="AZ28">
            <v>22.47</v>
          </cell>
          <cell r="BB28">
            <v>149.847692</v>
          </cell>
          <cell r="BD28">
            <v>3367.0776392399998</v>
          </cell>
          <cell r="BF28">
            <v>0</v>
          </cell>
          <cell r="BH28">
            <v>0</v>
          </cell>
          <cell r="BJ28">
            <v>0</v>
          </cell>
          <cell r="BL28">
            <v>0</v>
          </cell>
          <cell r="BN28">
            <v>0</v>
          </cell>
          <cell r="BP28">
            <v>0</v>
          </cell>
          <cell r="BR28">
            <v>0</v>
          </cell>
          <cell r="BT28">
            <v>0</v>
          </cell>
          <cell r="BV28">
            <v>0</v>
          </cell>
          <cell r="BX28">
            <v>3367.0776392399998</v>
          </cell>
          <cell r="BZ28">
            <v>0</v>
          </cell>
          <cell r="CB28">
            <v>2475</v>
          </cell>
          <cell r="CD28">
            <v>0</v>
          </cell>
          <cell r="CF28">
            <v>359.07499999999999</v>
          </cell>
          <cell r="CH28">
            <v>2115.9250000000002</v>
          </cell>
          <cell r="CL28">
            <v>5483.0026392399996</v>
          </cell>
          <cell r="CN28">
            <v>6235.1149999999998</v>
          </cell>
          <cell r="CP28">
            <v>359.07499999999999</v>
          </cell>
          <cell r="CR28">
            <v>5876.04</v>
          </cell>
          <cell r="CT28">
            <v>2987.5160000000001</v>
          </cell>
          <cell r="CW28">
            <v>780.25599999999997</v>
          </cell>
          <cell r="CY28">
            <v>624.44600000000003</v>
          </cell>
          <cell r="DA28">
            <v>583.51400000000001</v>
          </cell>
          <cell r="DC28">
            <v>821.18799999999999</v>
          </cell>
          <cell r="DE28">
            <v>817.21199999999999</v>
          </cell>
          <cell r="DG28">
            <v>0</v>
          </cell>
          <cell r="DI28">
            <v>0</v>
          </cell>
          <cell r="DK28">
            <v>0</v>
          </cell>
          <cell r="DM28">
            <v>0</v>
          </cell>
          <cell r="DO28">
            <v>821.18799999999999</v>
          </cell>
          <cell r="DQ28">
            <v>149.68100000000001</v>
          </cell>
          <cell r="DS28">
            <v>114.386</v>
          </cell>
          <cell r="DU28">
            <v>109.03700000000001</v>
          </cell>
          <cell r="DW28">
            <v>155.03</v>
          </cell>
          <cell r="DZ28">
            <v>97.462000000000003</v>
          </cell>
          <cell r="EB28">
            <v>91.611000000000004</v>
          </cell>
          <cell r="ED28">
            <v>68.016999999999996</v>
          </cell>
          <cell r="EF28">
            <v>121.05600000000001</v>
          </cell>
          <cell r="EH28">
            <v>545.10199999999998</v>
          </cell>
          <cell r="EJ28">
            <v>0.66379684067472977</v>
          </cell>
          <cell r="EL28">
            <v>570.12699999999995</v>
          </cell>
          <cell r="EN28" t="str">
            <v>NA</v>
          </cell>
          <cell r="EP28">
            <v>337.45</v>
          </cell>
          <cell r="ER28">
            <v>304.74299999999999</v>
          </cell>
          <cell r="ET28">
            <v>238.81899999999999</v>
          </cell>
          <cell r="EV28">
            <v>403.37400000000002</v>
          </cell>
          <cell r="EX28">
            <v>0</v>
          </cell>
          <cell r="EZ28">
            <v>0</v>
          </cell>
          <cell r="FB28">
            <v>0</v>
          </cell>
          <cell r="FD28">
            <v>0</v>
          </cell>
          <cell r="FF28">
            <v>141.72799999999995</v>
          </cell>
          <cell r="FH28">
            <v>0.17258898084238927</v>
          </cell>
          <cell r="FJ28">
            <v>21.011999999999986</v>
          </cell>
          <cell r="FL28">
            <v>12.994699999999996</v>
          </cell>
          <cell r="FN28">
            <v>26.634500000000003</v>
          </cell>
          <cell r="FP28">
            <v>7.3721999999999781</v>
          </cell>
          <cell r="FR28">
            <v>26.585000000000001</v>
          </cell>
          <cell r="FT28" t="str">
            <v>NA</v>
          </cell>
          <cell r="FV28">
            <v>21</v>
          </cell>
          <cell r="FX28">
            <v>170</v>
          </cell>
          <cell r="FZ28">
            <v>831.02777777777783</v>
          </cell>
          <cell r="GB28">
            <v>7639.083333333333</v>
          </cell>
          <cell r="GD28" t="str">
            <v>NA</v>
          </cell>
          <cell r="GF28">
            <v>4</v>
          </cell>
          <cell r="GH28">
            <v>60</v>
          </cell>
          <cell r="GJ28" t="str">
            <v>NA</v>
          </cell>
          <cell r="GL28" t="str">
            <v>NA</v>
          </cell>
          <cell r="GU28" t="str">
            <v>Sources: 10-K (12/31/00), 10-Q (9/30/01), Company website, LB report (11/14/01)</v>
          </cell>
        </row>
        <row r="29">
          <cell r="F29" t="str">
            <v>PanAmSat Corp.</v>
          </cell>
          <cell r="AX29" t="str">
            <v>PanAmSat Corp.</v>
          </cell>
        </row>
        <row r="30">
          <cell r="G30" t="str">
            <v>Provides global satellite communications services</v>
          </cell>
        </row>
        <row r="32">
          <cell r="C32" t="str">
            <v>Pending</v>
          </cell>
          <cell r="E32" t="str">
            <v>Echostar Communications Corp./</v>
          </cell>
          <cell r="I32">
            <v>30280.287979545999</v>
          </cell>
          <cell r="K32">
            <v>33543.287979546003</v>
          </cell>
          <cell r="M32" t="str">
            <v>NM</v>
          </cell>
          <cell r="O32" t="str">
            <v>NA</v>
          </cell>
          <cell r="Q32">
            <v>2.7234883326029391</v>
          </cell>
          <cell r="S32">
            <v>4.171843189337098</v>
          </cell>
          <cell r="U32">
            <v>3.7064406607233154</v>
          </cell>
          <cell r="W32" t="str">
            <v>NM</v>
          </cell>
          <cell r="Y32">
            <v>35.942446267930357</v>
          </cell>
          <cell r="AA32" t="str">
            <v>NA</v>
          </cell>
          <cell r="AC32">
            <v>-54.728810539314608</v>
          </cell>
          <cell r="AE32">
            <v>1.8203731550880795</v>
          </cell>
          <cell r="AG32">
            <v>6.3802795880801788E-2</v>
          </cell>
          <cell r="AI32" t="str">
            <v>NA</v>
          </cell>
          <cell r="AK32" t="str">
            <v>NA</v>
          </cell>
          <cell r="AM32" t="str">
            <v>NA</v>
          </cell>
          <cell r="AO32" t="str">
            <v>NA</v>
          </cell>
          <cell r="AQ32" t="str">
            <v>NA</v>
          </cell>
          <cell r="AS32" t="str">
            <v>NA</v>
          </cell>
          <cell r="AW32" t="str">
            <v>Echostar Communications Corp./</v>
          </cell>
          <cell r="AZ32">
            <v>21.467918240807499</v>
          </cell>
          <cell r="BB32">
            <v>1387</v>
          </cell>
          <cell r="BD32">
            <v>29776.0026</v>
          </cell>
          <cell r="BF32">
            <v>37.996158999999999</v>
          </cell>
          <cell r="BH32">
            <v>13.272009403529447</v>
          </cell>
          <cell r="BJ32">
            <v>504.285379546</v>
          </cell>
          <cell r="BL32">
            <v>0</v>
          </cell>
          <cell r="BN32">
            <v>0</v>
          </cell>
          <cell r="BP32">
            <v>0</v>
          </cell>
          <cell r="BR32">
            <v>0</v>
          </cell>
          <cell r="BT32">
            <v>0</v>
          </cell>
          <cell r="BV32">
            <v>0</v>
          </cell>
          <cell r="BX32">
            <v>30280.287979545999</v>
          </cell>
          <cell r="BZ32">
            <v>838.8</v>
          </cell>
          <cell r="CB32">
            <v>975</v>
          </cell>
          <cell r="CD32">
            <v>2147.6999999999998</v>
          </cell>
          <cell r="CF32">
            <v>698.5</v>
          </cell>
          <cell r="CH32">
            <v>3263</v>
          </cell>
          <cell r="CL32">
            <v>33543.287979546003</v>
          </cell>
          <cell r="CN32">
            <v>19125.099999999999</v>
          </cell>
          <cell r="CP32">
            <v>698.5</v>
          </cell>
          <cell r="CR32">
            <v>18426.599999999999</v>
          </cell>
          <cell r="CT32">
            <v>11118.2</v>
          </cell>
          <cell r="CW32">
            <v>7287.6</v>
          </cell>
          <cell r="CY32">
            <v>5981.4</v>
          </cell>
          <cell r="DA32">
            <v>5228.6000000000004</v>
          </cell>
          <cell r="DC32">
            <v>8040.4</v>
          </cell>
          <cell r="DE32">
            <v>9050</v>
          </cell>
          <cell r="DG32">
            <v>0</v>
          </cell>
          <cell r="DI32">
            <v>0</v>
          </cell>
          <cell r="DK32">
            <v>0</v>
          </cell>
          <cell r="DM32">
            <v>0</v>
          </cell>
          <cell r="DO32">
            <v>8040.4</v>
          </cell>
          <cell r="DQ32">
            <v>3627.9</v>
          </cell>
          <cell r="DS32">
            <v>2858.3</v>
          </cell>
          <cell r="DU32">
            <v>2616.5</v>
          </cell>
          <cell r="DW32">
            <v>3869.7000000000007</v>
          </cell>
          <cell r="DZ32">
            <v>3065.7</v>
          </cell>
          <cell r="EB32">
            <v>2763.9</v>
          </cell>
          <cell r="ED32">
            <v>2171.9</v>
          </cell>
          <cell r="EF32">
            <v>3657.7000000000003</v>
          </cell>
          <cell r="EH32">
            <v>512.99999999999864</v>
          </cell>
          <cell r="EJ32">
            <v>6.3802795880801788E-2</v>
          </cell>
          <cell r="EL32">
            <v>933.25</v>
          </cell>
          <cell r="EN32" t="str">
            <v>NA</v>
          </cell>
          <cell r="EP32">
            <v>948.1</v>
          </cell>
          <cell r="ER32">
            <v>850.9</v>
          </cell>
          <cell r="ET32">
            <v>673.1</v>
          </cell>
          <cell r="EV32">
            <v>1125.9000000000001</v>
          </cell>
          <cell r="EX32">
            <v>0</v>
          </cell>
          <cell r="EZ32">
            <v>0</v>
          </cell>
          <cell r="FB32">
            <v>0</v>
          </cell>
          <cell r="FD32">
            <v>0</v>
          </cell>
          <cell r="FF32">
            <v>-612.90000000000146</v>
          </cell>
          <cell r="FH32" t="str">
            <v>NA</v>
          </cell>
          <cell r="FJ32">
            <v>-0.49999999999996447</v>
          </cell>
          <cell r="FL32">
            <v>-342.5</v>
          </cell>
          <cell r="FN32">
            <v>-213.10000000000002</v>
          </cell>
          <cell r="FP32">
            <v>-129.89999999999992</v>
          </cell>
          <cell r="FR32">
            <v>0</v>
          </cell>
          <cell r="FT32" t="str">
            <v>NA</v>
          </cell>
          <cell r="FV32">
            <v>0</v>
          </cell>
          <cell r="FX32">
            <v>0</v>
          </cell>
          <cell r="FZ32">
            <v>0</v>
          </cell>
          <cell r="GB32">
            <v>0</v>
          </cell>
          <cell r="GD32">
            <v>0</v>
          </cell>
          <cell r="GF32">
            <v>0</v>
          </cell>
          <cell r="GH32">
            <v>0</v>
          </cell>
          <cell r="GJ32">
            <v>0</v>
          </cell>
          <cell r="GL32">
            <v>0</v>
          </cell>
          <cell r="GU32" t="str">
            <v>Sources: 10-K (12/31/00), 10-Q (9/30/01), Company website, LB report (11/14/01)</v>
          </cell>
        </row>
        <row r="33">
          <cell r="C33">
            <v>37193</v>
          </cell>
          <cell r="F33" t="str">
            <v>Hughes Electronics Corp.</v>
          </cell>
          <cell r="AX33" t="str">
            <v>Hughes Electronics Corp.</v>
          </cell>
        </row>
        <row r="34">
          <cell r="G34" t="str">
            <v>Direct-to-home satellite provider under the Direct TV name</v>
          </cell>
        </row>
        <row r="36">
          <cell r="B36" t="str">
            <v>Announce Date</v>
          </cell>
          <cell r="C36">
            <v>36139</v>
          </cell>
          <cell r="E36" t="str">
            <v>SES Astra /</v>
          </cell>
          <cell r="I36">
            <v>597.52634961439583</v>
          </cell>
          <cell r="K36">
            <v>682.52634961439583</v>
          </cell>
          <cell r="M36" t="str">
            <v>NA</v>
          </cell>
          <cell r="O36" t="str">
            <v>NA</v>
          </cell>
          <cell r="Q36">
            <v>3.9935728008875415</v>
          </cell>
          <cell r="S36">
            <v>5.798864482705147</v>
          </cell>
          <cell r="U36">
            <v>6.1544305646023068</v>
          </cell>
          <cell r="W36">
            <v>6.8526741929156207</v>
          </cell>
          <cell r="Y36">
            <v>7.3468928914359068</v>
          </cell>
          <cell r="AA36">
            <v>6.7913069613372716</v>
          </cell>
          <cell r="AC36" t="str">
            <v>NA</v>
          </cell>
          <cell r="AE36">
            <v>1.7228422382059805</v>
          </cell>
          <cell r="AG36">
            <v>0.84621920135938822</v>
          </cell>
          <cell r="AI36" t="str">
            <v>NA</v>
          </cell>
          <cell r="AK36" t="str">
            <v>NA</v>
          </cell>
          <cell r="AM36" t="str">
            <v>NA</v>
          </cell>
          <cell r="AO36" t="str">
            <v>NA</v>
          </cell>
          <cell r="AQ36" t="str">
            <v>NA</v>
          </cell>
          <cell r="AS36" t="str">
            <v>NA</v>
          </cell>
          <cell r="AW36" t="str">
            <v>SES Astra /</v>
          </cell>
          <cell r="AZ36">
            <v>1.5231362467866323</v>
          </cell>
          <cell r="BB36">
            <v>392.3</v>
          </cell>
          <cell r="BD36">
            <v>597.52634961439583</v>
          </cell>
          <cell r="BF36">
            <v>0</v>
          </cell>
          <cell r="BH36">
            <v>0</v>
          </cell>
          <cell r="BJ36">
            <v>0</v>
          </cell>
          <cell r="BL36">
            <v>0</v>
          </cell>
          <cell r="BN36">
            <v>0</v>
          </cell>
          <cell r="BP36">
            <v>0</v>
          </cell>
          <cell r="BR36">
            <v>0</v>
          </cell>
          <cell r="BT36">
            <v>0</v>
          </cell>
          <cell r="BV36">
            <v>0</v>
          </cell>
          <cell r="BX36">
            <v>597.52634961439583</v>
          </cell>
          <cell r="BZ36" t="str">
            <v>NA</v>
          </cell>
          <cell r="CB36" t="str">
            <v>NA</v>
          </cell>
          <cell r="CD36" t="str">
            <v>NA</v>
          </cell>
          <cell r="CF36">
            <v>22.166</v>
          </cell>
          <cell r="CH36">
            <v>85</v>
          </cell>
          <cell r="CL36">
            <v>682.52634961439583</v>
          </cell>
          <cell r="CN36">
            <v>418.32900000000001</v>
          </cell>
          <cell r="CP36">
            <v>22.166</v>
          </cell>
          <cell r="CR36">
            <v>396.16300000000001</v>
          </cell>
          <cell r="CT36">
            <v>149.62200000000001</v>
          </cell>
          <cell r="CW36" t="str">
            <v>NA</v>
          </cell>
          <cell r="CY36" t="str">
            <v>NA</v>
          </cell>
          <cell r="DA36" t="str">
            <v>NA</v>
          </cell>
          <cell r="DC36">
            <v>117.7</v>
          </cell>
          <cell r="DE36">
            <v>110.9</v>
          </cell>
          <cell r="DG36" t="str">
            <v>NA</v>
          </cell>
          <cell r="DI36" t="str">
            <v>NA</v>
          </cell>
          <cell r="DK36" t="str">
            <v>NA</v>
          </cell>
          <cell r="DM36" t="e">
            <v>#VALUE!</v>
          </cell>
          <cell r="DO36" t="e">
            <v>#VALUE!</v>
          </cell>
          <cell r="DQ36" t="str">
            <v>NA</v>
          </cell>
          <cell r="DS36" t="str">
            <v>NA</v>
          </cell>
          <cell r="DU36" t="str">
            <v>NA</v>
          </cell>
          <cell r="DW36" t="e">
            <v>#VALUE!</v>
          </cell>
          <cell r="DZ36" t="str">
            <v>NA</v>
          </cell>
          <cell r="EB36" t="str">
            <v>NA</v>
          </cell>
          <cell r="ED36" t="str">
            <v>NA</v>
          </cell>
          <cell r="EF36" t="e">
            <v>#VALUE!</v>
          </cell>
          <cell r="EH36">
            <v>99.6</v>
          </cell>
          <cell r="EJ36">
            <v>0.84621920135938822</v>
          </cell>
          <cell r="EL36">
            <v>92.9</v>
          </cell>
          <cell r="EN36">
            <v>100.5</v>
          </cell>
          <cell r="EP36" t="str">
            <v>NA</v>
          </cell>
          <cell r="ER36" t="str">
            <v>NA</v>
          </cell>
          <cell r="ET36" t="str">
            <v>NA</v>
          </cell>
          <cell r="EV36" t="e">
            <v>#VALUE!</v>
          </cell>
          <cell r="EX36" t="str">
            <v>NA</v>
          </cell>
          <cell r="EZ36" t="str">
            <v>NA</v>
          </cell>
          <cell r="FB36" t="str">
            <v>NA</v>
          </cell>
          <cell r="FD36" t="e">
            <v>#VALUE!</v>
          </cell>
          <cell r="FF36" t="e">
            <v>#VALUE!</v>
          </cell>
          <cell r="FH36" t="str">
            <v>NA</v>
          </cell>
          <cell r="FJ36" t="str">
            <v>NA</v>
          </cell>
          <cell r="FL36" t="str">
            <v>NA</v>
          </cell>
          <cell r="FN36" t="str">
            <v>NA</v>
          </cell>
          <cell r="FP36" t="e">
            <v>#VALUE!</v>
          </cell>
          <cell r="FR36">
            <v>0</v>
          </cell>
          <cell r="FT36" t="str">
            <v>NA</v>
          </cell>
          <cell r="FV36">
            <v>0</v>
          </cell>
          <cell r="FX36">
            <v>0</v>
          </cell>
          <cell r="FZ36">
            <v>0</v>
          </cell>
          <cell r="GB36">
            <v>0</v>
          </cell>
          <cell r="GD36">
            <v>0</v>
          </cell>
          <cell r="GF36">
            <v>0</v>
          </cell>
          <cell r="GH36">
            <v>0</v>
          </cell>
          <cell r="GJ36">
            <v>0</v>
          </cell>
          <cell r="GL36">
            <v>0</v>
          </cell>
          <cell r="GU36" t="str">
            <v>AsiaSat Presentation</v>
          </cell>
        </row>
        <row r="37">
          <cell r="C37">
            <v>36178</v>
          </cell>
          <cell r="F37" t="str">
            <v>AsiaSat</v>
          </cell>
          <cell r="AX37" t="str">
            <v>AsiaSat</v>
          </cell>
        </row>
        <row r="39">
          <cell r="B39" t="str">
            <v>Announce Date</v>
          </cell>
          <cell r="C39">
            <v>36058</v>
          </cell>
          <cell r="E39" t="str">
            <v>Lockheed Martin /</v>
          </cell>
          <cell r="I39">
            <v>2599.6785715400001</v>
          </cell>
          <cell r="K39">
            <v>3301.0405715400002</v>
          </cell>
          <cell r="M39" t="str">
            <v>NM</v>
          </cell>
          <cell r="O39" t="str">
            <v>NM</v>
          </cell>
          <cell r="Q39">
            <v>4.0791813193389661</v>
          </cell>
          <cell r="S39">
            <v>5.6675575746036113</v>
          </cell>
          <cell r="U39">
            <v>5.1418077438317757</v>
          </cell>
          <cell r="W39">
            <v>11.832068315967186</v>
          </cell>
          <cell r="Y39">
            <v>10.188396825740741</v>
          </cell>
          <cell r="AA39" t="str">
            <v>NA</v>
          </cell>
          <cell r="AC39">
            <v>43.410183337585359</v>
          </cell>
          <cell r="AE39">
            <v>1.8195701829745228</v>
          </cell>
          <cell r="AG39">
            <v>0.47899973388045214</v>
          </cell>
          <cell r="AI39">
            <v>0.13055825013520578</v>
          </cell>
          <cell r="AK39" t="str">
            <v>NA</v>
          </cell>
          <cell r="AM39" t="str">
            <v>NA</v>
          </cell>
          <cell r="AO39" t="str">
            <v>NA</v>
          </cell>
          <cell r="AQ39" t="str">
            <v>NA</v>
          </cell>
          <cell r="AS39" t="str">
            <v>NA</v>
          </cell>
          <cell r="AW39" t="str">
            <v>Lockheed Martin /</v>
          </cell>
          <cell r="AZ39">
            <v>47.795000000000002</v>
          </cell>
          <cell r="BB39">
            <v>52.416412000000001</v>
          </cell>
          <cell r="BD39">
            <v>2505.2424115399999</v>
          </cell>
          <cell r="BF39">
            <v>5.1520000000000001</v>
          </cell>
          <cell r="BH39">
            <v>18.329999999999998</v>
          </cell>
          <cell r="BJ39">
            <v>94.436159999999987</v>
          </cell>
          <cell r="BL39">
            <v>0</v>
          </cell>
          <cell r="BN39">
            <v>0</v>
          </cell>
          <cell r="BP39">
            <v>0</v>
          </cell>
          <cell r="BR39">
            <v>0</v>
          </cell>
          <cell r="BT39">
            <v>0</v>
          </cell>
          <cell r="BV39">
            <v>0</v>
          </cell>
          <cell r="BX39">
            <v>2599.6785715400001</v>
          </cell>
          <cell r="BZ39">
            <v>33.783000000000001</v>
          </cell>
          <cell r="CB39">
            <v>654.47800000000007</v>
          </cell>
          <cell r="CD39">
            <v>35.645000000000003</v>
          </cell>
          <cell r="CF39">
            <v>22.544</v>
          </cell>
          <cell r="CH39">
            <v>701.36200000000008</v>
          </cell>
          <cell r="CL39">
            <v>3301.0405715400002</v>
          </cell>
          <cell r="CN39">
            <v>1836.731</v>
          </cell>
          <cell r="CP39">
            <v>22.544</v>
          </cell>
          <cell r="CR39">
            <v>1814.1869999999999</v>
          </cell>
          <cell r="CT39">
            <v>637.30399999999997</v>
          </cell>
          <cell r="CW39">
            <v>562.65099999999995</v>
          </cell>
          <cell r="CY39">
            <v>295.762</v>
          </cell>
          <cell r="DA39">
            <v>275.96800000000002</v>
          </cell>
          <cell r="DC39">
            <v>582.44499999999994</v>
          </cell>
          <cell r="DE39">
            <v>642</v>
          </cell>
          <cell r="DG39">
            <v>263.93400000000003</v>
          </cell>
          <cell r="DI39">
            <v>131.874</v>
          </cell>
          <cell r="DK39">
            <v>124.705</v>
          </cell>
          <cell r="DM39">
            <v>271.10300000000001</v>
          </cell>
          <cell r="DO39">
            <v>311.34199999999993</v>
          </cell>
          <cell r="DQ39">
            <v>9.2959999999999994</v>
          </cell>
          <cell r="DS39">
            <v>4.3470000000000004</v>
          </cell>
          <cell r="DU39">
            <v>3.794</v>
          </cell>
          <cell r="DW39">
            <v>9.8490000000000002</v>
          </cell>
          <cell r="DZ39">
            <v>23.247</v>
          </cell>
          <cell r="EB39">
            <v>11.852</v>
          </cell>
          <cell r="ED39">
            <v>12.597</v>
          </cell>
          <cell r="EF39">
            <v>22.502000000000002</v>
          </cell>
          <cell r="EH39">
            <v>278.99099999999993</v>
          </cell>
          <cell r="EJ39">
            <v>0.47899973388045214</v>
          </cell>
          <cell r="EL39">
            <v>324</v>
          </cell>
          <cell r="EN39" t="str">
            <v>NA</v>
          </cell>
          <cell r="EP39">
            <v>184.20599999999999</v>
          </cell>
          <cell r="ER39">
            <v>107.051</v>
          </cell>
          <cell r="ET39">
            <v>88.308999999999997</v>
          </cell>
          <cell r="EV39">
            <v>202.94800000000001</v>
          </cell>
          <cell r="EX39">
            <v>0</v>
          </cell>
          <cell r="EZ39">
            <v>0</v>
          </cell>
          <cell r="FB39">
            <v>0</v>
          </cell>
          <cell r="FD39">
            <v>0</v>
          </cell>
          <cell r="FF39">
            <v>76.042999999999921</v>
          </cell>
          <cell r="FH39">
            <v>0.13055825013520578</v>
          </cell>
          <cell r="FJ39">
            <v>24.356999999999999</v>
          </cell>
          <cell r="FL39">
            <v>9.2240000000000002</v>
          </cell>
          <cell r="FN39">
            <v>17.196999999999999</v>
          </cell>
          <cell r="FP39">
            <v>16.384000000000004</v>
          </cell>
          <cell r="FR39">
            <v>25</v>
          </cell>
          <cell r="FT39" t="str">
            <v>NA</v>
          </cell>
          <cell r="FV39">
            <v>0</v>
          </cell>
          <cell r="FX39">
            <v>0</v>
          </cell>
          <cell r="FZ39">
            <v>0</v>
          </cell>
          <cell r="GB39">
            <v>0</v>
          </cell>
          <cell r="GD39">
            <v>0</v>
          </cell>
          <cell r="GF39">
            <v>0</v>
          </cell>
          <cell r="GH39">
            <v>0</v>
          </cell>
          <cell r="GJ39">
            <v>0</v>
          </cell>
          <cell r="GL39">
            <v>0</v>
          </cell>
          <cell r="GU39" t="str">
            <v>LMT 8K, CQ10K, CQ10Q</v>
          </cell>
        </row>
        <row r="40">
          <cell r="C40" t="str">
            <v>Pending</v>
          </cell>
          <cell r="F40" t="str">
            <v>Comsat Corporation</v>
          </cell>
          <cell r="AX40" t="str">
            <v>Comsat Corporation</v>
          </cell>
        </row>
        <row r="41">
          <cell r="G41" t="str">
            <v>Resells Intelsat capacity</v>
          </cell>
        </row>
        <row r="43">
          <cell r="B43" t="str">
            <v>Announce Date</v>
          </cell>
          <cell r="C43" t="str">
            <v>12/31/1997</v>
          </cell>
          <cell r="E43" t="str">
            <v>Loral Space &amp; Communications /</v>
          </cell>
          <cell r="I43">
            <v>862.26666666666677</v>
          </cell>
          <cell r="K43">
            <v>860.40066666666678</v>
          </cell>
          <cell r="M43">
            <v>36.384606728929903</v>
          </cell>
          <cell r="O43">
            <v>-29.032547699214369</v>
          </cell>
          <cell r="Q43">
            <v>1.4958013709006845</v>
          </cell>
          <cell r="S43">
            <v>8.0187451847801778</v>
          </cell>
          <cell r="U43">
            <v>6.4886928104575174</v>
          </cell>
          <cell r="W43">
            <v>10.865656939837343</v>
          </cell>
          <cell r="Y43">
            <v>8.5441972856669981</v>
          </cell>
          <cell r="AA43">
            <v>6.7009397715472492</v>
          </cell>
          <cell r="AC43">
            <v>26.407779505647405</v>
          </cell>
          <cell r="AE43">
            <v>1.4953633460148299</v>
          </cell>
          <cell r="AG43">
            <v>0.73798990978452672</v>
          </cell>
          <cell r="AI43">
            <v>0.30365086860352414</v>
          </cell>
          <cell r="AK43">
            <v>0.56299999999999994</v>
          </cell>
          <cell r="AM43">
            <v>6.5181868686868691</v>
          </cell>
          <cell r="AO43">
            <v>0.9364918128654971</v>
          </cell>
          <cell r="AQ43">
            <v>0.78791269841269851</v>
          </cell>
          <cell r="AS43">
            <v>0.58918359087564387</v>
          </cell>
          <cell r="AW43" t="str">
            <v>Loral Space &amp; Communications /</v>
          </cell>
          <cell r="AZ43">
            <v>862.26666666666677</v>
          </cell>
          <cell r="BB43">
            <v>1</v>
          </cell>
          <cell r="BD43">
            <v>862.26666666666677</v>
          </cell>
          <cell r="BF43">
            <v>0</v>
          </cell>
          <cell r="BH43">
            <v>0</v>
          </cell>
          <cell r="BJ43">
            <v>0</v>
          </cell>
          <cell r="BL43">
            <v>0</v>
          </cell>
          <cell r="BN43">
            <v>0</v>
          </cell>
          <cell r="BP43">
            <v>0</v>
          </cell>
          <cell r="BR43">
            <v>0</v>
          </cell>
          <cell r="BT43">
            <v>0</v>
          </cell>
          <cell r="BV43">
            <v>0</v>
          </cell>
          <cell r="BX43">
            <v>862.26666666666677</v>
          </cell>
          <cell r="BZ43">
            <v>0</v>
          </cell>
          <cell r="CB43">
            <v>0</v>
          </cell>
          <cell r="CD43">
            <v>0</v>
          </cell>
          <cell r="CF43">
            <v>1.8660000000000001</v>
          </cell>
          <cell r="CH43">
            <v>-1.8660000000000001</v>
          </cell>
          <cell r="CL43">
            <v>860.40066666666678</v>
          </cell>
          <cell r="CN43">
            <v>577.245</v>
          </cell>
          <cell r="CP43">
            <v>1.8660000000000001</v>
          </cell>
          <cell r="CR43">
            <v>575.37900000000002</v>
          </cell>
          <cell r="CT43">
            <v>576.45799999999997</v>
          </cell>
          <cell r="CW43">
            <v>107.29866666666668</v>
          </cell>
          <cell r="CY43">
            <v>0</v>
          </cell>
          <cell r="DA43">
            <v>0</v>
          </cell>
          <cell r="DC43">
            <v>107.29866666666668</v>
          </cell>
          <cell r="DE43">
            <v>132.6</v>
          </cell>
          <cell r="DG43">
            <v>0</v>
          </cell>
          <cell r="DI43">
            <v>0</v>
          </cell>
          <cell r="DK43">
            <v>0</v>
          </cell>
          <cell r="DM43">
            <v>0</v>
          </cell>
          <cell r="DO43">
            <v>107.29866666666668</v>
          </cell>
          <cell r="DQ43">
            <v>28.113333333333326</v>
          </cell>
          <cell r="DS43">
            <v>0</v>
          </cell>
          <cell r="DU43">
            <v>0</v>
          </cell>
          <cell r="DW43">
            <v>28.113333333333326</v>
          </cell>
          <cell r="DZ43">
            <v>0</v>
          </cell>
          <cell r="EB43">
            <v>0</v>
          </cell>
          <cell r="ED43">
            <v>0</v>
          </cell>
          <cell r="EF43">
            <v>0</v>
          </cell>
          <cell r="EH43">
            <v>79.185333333333347</v>
          </cell>
          <cell r="EJ43">
            <v>0.73798990978452672</v>
          </cell>
          <cell r="EL43">
            <v>100.7</v>
          </cell>
          <cell r="EN43">
            <v>128.4</v>
          </cell>
          <cell r="EP43">
            <v>46.604000000000006</v>
          </cell>
          <cell r="ER43">
            <v>0</v>
          </cell>
          <cell r="ET43">
            <v>0</v>
          </cell>
          <cell r="EV43">
            <v>46.604000000000006</v>
          </cell>
          <cell r="EX43">
            <v>0</v>
          </cell>
          <cell r="EZ43">
            <v>0</v>
          </cell>
          <cell r="FB43">
            <v>0</v>
          </cell>
          <cell r="FD43">
            <v>0</v>
          </cell>
          <cell r="FF43">
            <v>32.58133333333334</v>
          </cell>
          <cell r="FH43">
            <v>0.30365086860352414</v>
          </cell>
          <cell r="FJ43">
            <v>23.698666666666668</v>
          </cell>
          <cell r="FL43">
            <v>0</v>
          </cell>
          <cell r="FN43">
            <v>0</v>
          </cell>
          <cell r="FP43">
            <v>23.698666666666668</v>
          </cell>
          <cell r="FR43">
            <v>-29.7</v>
          </cell>
          <cell r="FT43">
            <v>0.56299999999999994</v>
          </cell>
          <cell r="FV43">
            <v>3</v>
          </cell>
          <cell r="FX43">
            <v>23</v>
          </cell>
          <cell r="FZ43">
            <v>132</v>
          </cell>
          <cell r="GB43">
            <v>1092</v>
          </cell>
          <cell r="GD43">
            <v>207.2</v>
          </cell>
          <cell r="GF43">
            <v>1</v>
          </cell>
          <cell r="GH43">
            <v>15</v>
          </cell>
          <cell r="GJ43">
            <v>1140</v>
          </cell>
          <cell r="GL43">
            <v>1812</v>
          </cell>
          <cell r="GN43" t="str">
            <v>M2</v>
          </cell>
          <cell r="GO43">
            <v>36</v>
          </cell>
          <cell r="GP43" t="str">
            <v>11/85</v>
          </cell>
          <cell r="GQ43" t="str">
            <v>11/98</v>
          </cell>
          <cell r="GR43">
            <v>1</v>
          </cell>
          <cell r="GU43" t="str">
            <v>Floating Rate Note Prospectus and Bank book</v>
          </cell>
        </row>
        <row r="44">
          <cell r="C44" t="str">
            <v>11/17/97</v>
          </cell>
          <cell r="F44" t="str">
            <v>Satellites Mexicanos</v>
          </cell>
          <cell r="AX44" t="str">
            <v>Satellites Mexicanos</v>
          </cell>
          <cell r="CW44" t="str">
            <v>Represents 9 months annualized</v>
          </cell>
          <cell r="DE44" t="str">
            <v>Per Company</v>
          </cell>
          <cell r="FV44" t="str">
            <v>Morelos 2</v>
          </cell>
          <cell r="GN44" t="str">
            <v>S1</v>
          </cell>
          <cell r="GO44">
            <v>48</v>
          </cell>
          <cell r="GP44" t="str">
            <v>11/93</v>
          </cell>
          <cell r="GQ44" t="str">
            <v>2/04</v>
          </cell>
          <cell r="GR44">
            <v>10.3</v>
          </cell>
          <cell r="GU44" t="str">
            <v>Note:  High yeild Prospectus has slightly lower transaction value</v>
          </cell>
        </row>
        <row r="45">
          <cell r="G45" t="str">
            <v>Acquisiton of 75% Latin American FFS Provider</v>
          </cell>
          <cell r="FV45" t="str">
            <v>Solidaridad 1</v>
          </cell>
          <cell r="GN45" t="str">
            <v>S2</v>
          </cell>
          <cell r="GO45">
            <v>48</v>
          </cell>
          <cell r="GP45" t="str">
            <v>10/94</v>
          </cell>
          <cell r="GQ45" t="str">
            <v>6/06</v>
          </cell>
          <cell r="GR45">
            <v>11.7</v>
          </cell>
        </row>
        <row r="46">
          <cell r="FV46" t="str">
            <v>Solidaridad 2</v>
          </cell>
          <cell r="GN46" t="str">
            <v>Satmex 5</v>
          </cell>
          <cell r="GO46">
            <v>48</v>
          </cell>
          <cell r="GP46" t="str">
            <v>11/98</v>
          </cell>
          <cell r="GQ46" t="str">
            <v>11/10</v>
          </cell>
          <cell r="GR46">
            <v>15</v>
          </cell>
        </row>
        <row r="48">
          <cell r="B48" t="str">
            <v>NA</v>
          </cell>
          <cell r="C48" t="str">
            <v>3/31/98</v>
          </cell>
          <cell r="E48" t="str">
            <v>Loral Space &amp; Communications /</v>
          </cell>
          <cell r="I48">
            <v>480.85589991739408</v>
          </cell>
          <cell r="K48">
            <v>732.34260491739406</v>
          </cell>
          <cell r="M48" t="str">
            <v>NM</v>
          </cell>
          <cell r="O48">
            <v>-4.2930496028622427</v>
          </cell>
          <cell r="Q48" t="str">
            <v>NM</v>
          </cell>
          <cell r="S48">
            <v>12.005902253892895</v>
          </cell>
          <cell r="U48">
            <v>7.6652983558446097</v>
          </cell>
          <cell r="W48" t="str">
            <v>NM</v>
          </cell>
          <cell r="Y48" t="str">
            <v>NM</v>
          </cell>
          <cell r="AA48">
            <v>10.801991311081524</v>
          </cell>
          <cell r="AC48">
            <v>-18.858814894218305</v>
          </cell>
          <cell r="AE48">
            <v>1.6695996379042028</v>
          </cell>
          <cell r="AG48">
            <v>6.9473752063737834E-2</v>
          </cell>
          <cell r="AI48" t="str">
            <v>NA</v>
          </cell>
          <cell r="AK48" t="str">
            <v>NA</v>
          </cell>
          <cell r="AM48">
            <v>15.581757551433917</v>
          </cell>
          <cell r="AO48">
            <v>7.9227724994014066</v>
          </cell>
          <cell r="AQ48">
            <v>1.9477196939292396</v>
          </cell>
          <cell r="AS48">
            <v>0.66223052993179532</v>
          </cell>
          <cell r="AW48" t="str">
            <v>Loral Space &amp; Communications /</v>
          </cell>
          <cell r="AZ48">
            <v>17.5</v>
          </cell>
          <cell r="BB48">
            <v>11.175076000000001</v>
          </cell>
          <cell r="BD48">
            <v>195.56383000000002</v>
          </cell>
          <cell r="BF48">
            <v>0.911663</v>
          </cell>
          <cell r="BH48">
            <v>10.199999999999999</v>
          </cell>
          <cell r="BJ48">
            <v>9.2989625999999994</v>
          </cell>
          <cell r="BL48">
            <v>13.861000000000001</v>
          </cell>
          <cell r="BN48">
            <v>8.5</v>
          </cell>
          <cell r="BP48">
            <v>28.537352941176472</v>
          </cell>
          <cell r="BR48">
            <v>5.561E-2</v>
          </cell>
          <cell r="BT48">
            <v>11.9</v>
          </cell>
          <cell r="BV48">
            <v>0.66175899999999999</v>
          </cell>
          <cell r="BX48">
            <v>480.85589991739408</v>
          </cell>
          <cell r="BZ48">
            <v>9.1320479999999993</v>
          </cell>
          <cell r="CB48">
            <v>722.63856399999997</v>
          </cell>
          <cell r="CD48">
            <v>0</v>
          </cell>
          <cell r="CF48">
            <v>480.283907</v>
          </cell>
          <cell r="CH48">
            <v>251.48670500000003</v>
          </cell>
          <cell r="CL48">
            <v>732.34260491739406</v>
          </cell>
          <cell r="CN48">
            <v>918.91756999999996</v>
          </cell>
          <cell r="CP48">
            <v>480.283907</v>
          </cell>
          <cell r="CR48">
            <v>438.63366299999996</v>
          </cell>
          <cell r="CT48">
            <v>-44.231996000000002</v>
          </cell>
          <cell r="CW48">
            <v>41.847292000000003</v>
          </cell>
          <cell r="CY48">
            <v>36.920174000000003</v>
          </cell>
          <cell r="DA48">
            <v>17.768917999999999</v>
          </cell>
          <cell r="DC48">
            <v>60.998548000000014</v>
          </cell>
          <cell r="DE48">
            <v>95.54</v>
          </cell>
          <cell r="DG48">
            <v>0</v>
          </cell>
          <cell r="DI48">
            <v>0</v>
          </cell>
          <cell r="DK48">
            <v>0</v>
          </cell>
          <cell r="DM48">
            <v>0</v>
          </cell>
          <cell r="DO48">
            <v>60.998548000000014</v>
          </cell>
          <cell r="DQ48">
            <v>45.982841999999998</v>
          </cell>
          <cell r="DS48">
            <v>14.135109999999999</v>
          </cell>
          <cell r="DU48">
            <v>9.0414659999999962</v>
          </cell>
          <cell r="DW48">
            <v>51.076486000000003</v>
          </cell>
          <cell r="DZ48">
            <v>0</v>
          </cell>
          <cell r="EB48">
            <v>18.321390999999998</v>
          </cell>
          <cell r="ED48">
            <v>12.637127</v>
          </cell>
          <cell r="EF48">
            <v>5.6842639999999989</v>
          </cell>
          <cell r="EH48">
            <v>4.2377980000000122</v>
          </cell>
          <cell r="EJ48">
            <v>6.9473752063737834E-2</v>
          </cell>
          <cell r="EL48">
            <v>11.068</v>
          </cell>
          <cell r="EN48">
            <v>67.796999999999997</v>
          </cell>
          <cell r="EP48">
            <v>36.948157999999999</v>
          </cell>
          <cell r="ER48">
            <v>23.696324000000001</v>
          </cell>
          <cell r="ET48">
            <v>17.573777</v>
          </cell>
          <cell r="EV48">
            <v>43.070704999999997</v>
          </cell>
          <cell r="EX48">
            <v>0</v>
          </cell>
          <cell r="EZ48">
            <v>0</v>
          </cell>
          <cell r="FB48">
            <v>0</v>
          </cell>
          <cell r="FD48">
            <v>0</v>
          </cell>
          <cell r="FF48">
            <v>-38.832906999999985</v>
          </cell>
          <cell r="FH48" t="str">
            <v>NA</v>
          </cell>
          <cell r="FJ48">
            <v>-142.90299999999999</v>
          </cell>
          <cell r="FL48">
            <v>-38.311981000000003</v>
          </cell>
          <cell r="FN48">
            <v>-60.678942073601448</v>
          </cell>
          <cell r="FP48">
            <v>-120.53603892639855</v>
          </cell>
          <cell r="FR48">
            <v>-112.008</v>
          </cell>
          <cell r="FT48" t="str">
            <v>NA</v>
          </cell>
          <cell r="FV48">
            <v>1</v>
          </cell>
          <cell r="FX48">
            <v>8</v>
          </cell>
          <cell r="FZ48">
            <v>47</v>
          </cell>
          <cell r="GB48">
            <v>376</v>
          </cell>
          <cell r="GD48">
            <v>361</v>
          </cell>
          <cell r="GF48">
            <v>3</v>
          </cell>
          <cell r="GH48">
            <v>36</v>
          </cell>
          <cell r="GJ48">
            <v>138</v>
          </cell>
          <cell r="GL48">
            <v>1651</v>
          </cell>
          <cell r="GN48" t="str">
            <v>Orion 1</v>
          </cell>
          <cell r="GO48">
            <v>47</v>
          </cell>
          <cell r="GP48" t="str">
            <v>1/95</v>
          </cell>
          <cell r="GQ48" t="str">
            <v>10/05</v>
          </cell>
          <cell r="GR48">
            <v>8</v>
          </cell>
          <cell r="GU48" t="str">
            <v>Prospectus dated 1/28/97; 10-Q dated 6/30/97; LB research report dated 7/31/97</v>
          </cell>
        </row>
        <row r="49">
          <cell r="C49" t="str">
            <v>10/07/97</v>
          </cell>
          <cell r="F49" t="str">
            <v>Orion Network Systems</v>
          </cell>
          <cell r="AX49" t="str">
            <v>Orion Network Systems</v>
          </cell>
          <cell r="BF49">
            <v>0.1</v>
          </cell>
          <cell r="BH49">
            <v>9.83</v>
          </cell>
          <cell r="BJ49">
            <v>0.9830000000000001</v>
          </cell>
          <cell r="BL49">
            <v>2.5894E-2</v>
          </cell>
          <cell r="BN49">
            <v>1</v>
          </cell>
          <cell r="BP49">
            <v>0.45314500000000002</v>
          </cell>
          <cell r="BR49">
            <v>1.630706</v>
          </cell>
          <cell r="BT49">
            <v>8.5</v>
          </cell>
          <cell r="BV49">
            <v>13.861001</v>
          </cell>
          <cell r="FV49" t="str">
            <v>Orion 1</v>
          </cell>
          <cell r="GF49" t="str">
            <v>Orion 1</v>
          </cell>
          <cell r="GN49" t="str">
            <v>Orion 2</v>
          </cell>
          <cell r="GO49">
            <v>45</v>
          </cell>
          <cell r="GP49" t="str">
            <v>6/99</v>
          </cell>
          <cell r="GQ49" t="str">
            <v>6/12</v>
          </cell>
          <cell r="GR49">
            <v>13</v>
          </cell>
        </row>
        <row r="50">
          <cell r="G50" t="str">
            <v>International satellite communications company</v>
          </cell>
          <cell r="BF50">
            <v>0.19</v>
          </cell>
          <cell r="BH50">
            <v>10.51</v>
          </cell>
          <cell r="BJ50">
            <v>1.9968999999999999</v>
          </cell>
          <cell r="BL50">
            <v>2.7792880000000011</v>
          </cell>
          <cell r="BN50">
            <v>8.5</v>
          </cell>
          <cell r="BP50">
            <v>5.7220635294117672</v>
          </cell>
          <cell r="BR50">
            <v>0.376608</v>
          </cell>
          <cell r="BT50">
            <v>0.01</v>
          </cell>
          <cell r="BV50">
            <v>3.7660800000000002E-3</v>
          </cell>
          <cell r="GF50" t="str">
            <v>Orion 2</v>
          </cell>
          <cell r="GN50" t="str">
            <v>Orion 3</v>
          </cell>
          <cell r="GO50">
            <v>46</v>
          </cell>
          <cell r="GP50" t="str">
            <v>11/98</v>
          </cell>
          <cell r="GQ50" t="str">
            <v>11/13</v>
          </cell>
          <cell r="GR50">
            <v>15</v>
          </cell>
        </row>
        <row r="51">
          <cell r="BF51">
            <v>1.2016629999999999</v>
          </cell>
          <cell r="BJ51">
            <v>12.2788626</v>
          </cell>
          <cell r="BL51">
            <v>4.298</v>
          </cell>
          <cell r="BN51">
            <v>10.199999999999999</v>
          </cell>
          <cell r="BP51">
            <v>7.3740196078431373</v>
          </cell>
          <cell r="BR51">
            <v>0.32079200000000002</v>
          </cell>
          <cell r="BT51">
            <v>0.01</v>
          </cell>
          <cell r="BV51">
            <v>5.6106520799999995</v>
          </cell>
          <cell r="GF51" t="str">
            <v>Orion 3</v>
          </cell>
        </row>
        <row r="52">
          <cell r="BF52">
            <v>-0.101508</v>
          </cell>
          <cell r="BH52">
            <v>10.218224743542908</v>
          </cell>
          <cell r="BJ52">
            <v>-0.73915844273244646</v>
          </cell>
          <cell r="BL52">
            <v>0.67840599999999984</v>
          </cell>
          <cell r="BN52">
            <v>10.199999999999999</v>
          </cell>
          <cell r="BP52">
            <v>1.1639318627450979</v>
          </cell>
          <cell r="BV52">
            <v>20.137178159999998</v>
          </cell>
        </row>
        <row r="53">
          <cell r="BF53">
            <v>1.100155</v>
          </cell>
          <cell r="BJ53">
            <v>11.539704157267554</v>
          </cell>
          <cell r="BL53">
            <v>123.172</v>
          </cell>
          <cell r="BN53">
            <v>17.5</v>
          </cell>
          <cell r="BP53">
            <v>123.172</v>
          </cell>
        </row>
        <row r="54">
          <cell r="BL54">
            <v>4.9268799999999997</v>
          </cell>
          <cell r="BN54">
            <v>12.095000000000001</v>
          </cell>
          <cell r="BP54">
            <v>7.1285985944605201</v>
          </cell>
        </row>
        <row r="55">
          <cell r="BL55">
            <v>60</v>
          </cell>
          <cell r="BN55">
            <v>14</v>
          </cell>
          <cell r="BP55">
            <v>75</v>
          </cell>
        </row>
        <row r="56">
          <cell r="BL56">
            <v>3.5</v>
          </cell>
          <cell r="BN56">
            <v>12.095000000000001</v>
          </cell>
          <cell r="BP56">
            <v>5.0640760644894582</v>
          </cell>
        </row>
        <row r="57">
          <cell r="BP57">
            <v>253.61518760012646</v>
          </cell>
        </row>
        <row r="59">
          <cell r="B59" t="str">
            <v>05/16/97</v>
          </cell>
          <cell r="E59" t="str">
            <v xml:space="preserve">Hughes Communications / </v>
          </cell>
          <cell r="I59">
            <v>3017.8126000000002</v>
          </cell>
          <cell r="K59">
            <v>3929.4636920000003</v>
          </cell>
          <cell r="M59" t="str">
            <v>NM</v>
          </cell>
          <cell r="O59" t="str">
            <v>NA</v>
          </cell>
          <cell r="Q59">
            <v>6.2135699378191402</v>
          </cell>
          <cell r="S59">
            <v>21.466026832033066</v>
          </cell>
          <cell r="U59">
            <v>12.018546236427589</v>
          </cell>
          <cell r="W59">
            <v>30.575179665368513</v>
          </cell>
          <cell r="Y59">
            <v>15.128042641493453</v>
          </cell>
          <cell r="AA59" t="str">
            <v>NA</v>
          </cell>
          <cell r="AC59">
            <v>49.140686489540379</v>
          </cell>
          <cell r="AE59">
            <v>2.5660162273596829</v>
          </cell>
          <cell r="AG59">
            <v>0.70207361222301889</v>
          </cell>
          <cell r="AI59">
            <v>0.43682798034582032</v>
          </cell>
          <cell r="AK59">
            <v>0.8</v>
          </cell>
          <cell r="AM59">
            <v>21.176750435928142</v>
          </cell>
          <cell r="AO59">
            <v>14.250912364505121</v>
          </cell>
          <cell r="AQ59">
            <v>1.7095636429906544</v>
          </cell>
          <cell r="AS59">
            <v>0.95648819281634656</v>
          </cell>
          <cell r="AW59" t="str">
            <v xml:space="preserve">Hughes Communications / </v>
          </cell>
          <cell r="AZ59">
            <v>30</v>
          </cell>
          <cell r="BB59">
            <v>100</v>
          </cell>
          <cell r="BD59">
            <v>3000</v>
          </cell>
          <cell r="BF59">
            <v>1.0478000000000001</v>
          </cell>
          <cell r="BH59">
            <v>17</v>
          </cell>
          <cell r="BJ59">
            <v>17.8126</v>
          </cell>
          <cell r="BL59">
            <v>0</v>
          </cell>
          <cell r="BN59">
            <v>0</v>
          </cell>
          <cell r="BP59">
            <v>0</v>
          </cell>
          <cell r="BR59">
            <v>0</v>
          </cell>
          <cell r="BT59">
            <v>0</v>
          </cell>
          <cell r="BV59">
            <v>0</v>
          </cell>
          <cell r="BX59">
            <v>3017.8126000000002</v>
          </cell>
          <cell r="BZ59">
            <v>3.9658910000000001</v>
          </cell>
          <cell r="CB59">
            <v>607.41752599999995</v>
          </cell>
          <cell r="CD59">
            <v>307.66816699999998</v>
          </cell>
          <cell r="CF59">
            <v>7.4004919999999998</v>
          </cell>
          <cell r="CH59">
            <v>911.65109200000006</v>
          </cell>
          <cell r="CL59">
            <v>3929.4636920000003</v>
          </cell>
          <cell r="CN59">
            <v>1538.748443</v>
          </cell>
          <cell r="CP59">
            <v>7.4004919999999998</v>
          </cell>
          <cell r="CR59">
            <v>1531.347951</v>
          </cell>
          <cell r="CT59">
            <v>485.68095799999998</v>
          </cell>
          <cell r="CW59">
            <v>116.154777</v>
          </cell>
          <cell r="CY59">
            <v>110.707166</v>
          </cell>
          <cell r="DA59">
            <v>43.806936</v>
          </cell>
          <cell r="DC59">
            <v>183.05500699999999</v>
          </cell>
          <cell r="DE59">
            <v>326.95</v>
          </cell>
          <cell r="DG59">
            <v>0</v>
          </cell>
          <cell r="DI59">
            <v>0</v>
          </cell>
          <cell r="DK59">
            <v>0</v>
          </cell>
          <cell r="DM59">
            <v>0</v>
          </cell>
          <cell r="DO59">
            <v>183.05500699999999</v>
          </cell>
          <cell r="DQ59">
            <v>25.931067999999996</v>
          </cell>
          <cell r="DS59">
            <v>18.730162</v>
          </cell>
          <cell r="DU59">
            <v>10.988778999999999</v>
          </cell>
          <cell r="DW59">
            <v>33.672450999999995</v>
          </cell>
          <cell r="DZ59">
            <v>15.687798000000001</v>
          </cell>
          <cell r="EB59">
            <v>12.04674</v>
          </cell>
          <cell r="ED59">
            <v>6.8700720000000004</v>
          </cell>
          <cell r="EF59">
            <v>20.864466</v>
          </cell>
          <cell r="EH59">
            <v>128.51809</v>
          </cell>
          <cell r="EJ59">
            <v>0.70207361222301889</v>
          </cell>
          <cell r="EL59">
            <v>259.74700000000001</v>
          </cell>
          <cell r="EN59">
            <v>0</v>
          </cell>
          <cell r="EP59">
            <v>33.411878000000002</v>
          </cell>
          <cell r="ER59">
            <v>29.091687</v>
          </cell>
          <cell r="ET59">
            <v>13.949024</v>
          </cell>
          <cell r="EV59">
            <v>48.554541</v>
          </cell>
          <cell r="EX59">
            <v>0</v>
          </cell>
          <cell r="EZ59">
            <v>0</v>
          </cell>
          <cell r="FB59">
            <v>0</v>
          </cell>
          <cell r="FD59">
            <v>0</v>
          </cell>
          <cell r="FF59">
            <v>79.963549</v>
          </cell>
          <cell r="FH59">
            <v>0.43682798034582032</v>
          </cell>
          <cell r="FJ59">
            <v>-8.4301770000000005</v>
          </cell>
          <cell r="FL59">
            <v>8.8485040000000001</v>
          </cell>
          <cell r="FN59">
            <v>-8.5925010000000004</v>
          </cell>
          <cell r="FP59">
            <v>9.0108280000000001</v>
          </cell>
          <cell r="FR59">
            <v>0</v>
          </cell>
          <cell r="FT59">
            <v>0.8</v>
          </cell>
          <cell r="FV59">
            <v>4</v>
          </cell>
          <cell r="FX59">
            <v>47.416666666666664</v>
          </cell>
          <cell r="FZ59">
            <v>185.55555555555557</v>
          </cell>
          <cell r="GB59">
            <v>2298.5185185185182</v>
          </cell>
          <cell r="GD59">
            <v>710</v>
          </cell>
          <cell r="GF59">
            <v>8</v>
          </cell>
          <cell r="GH59">
            <v>105.41666666666666</v>
          </cell>
          <cell r="GJ59">
            <v>325.55555555555554</v>
          </cell>
          <cell r="GL59">
            <v>4850.5185185185182</v>
          </cell>
          <cell r="GN59" t="str">
            <v>PAS-1</v>
          </cell>
          <cell r="GO59">
            <v>36</v>
          </cell>
          <cell r="GP59" t="str">
            <v>6/88</v>
          </cell>
          <cell r="GQ59">
            <v>2001</v>
          </cell>
          <cell r="GR59">
            <v>4.666666666666667</v>
          </cell>
          <cell r="GU59" t="str">
            <v>LB Deal-One Sheet, 1995 Annual Report, Press Release (7/23/96) with fiscal results for the Six Months Ending 6/30/96; DLJ research report.</v>
          </cell>
        </row>
        <row r="60">
          <cell r="C60" t="str">
            <v>09/20/96</v>
          </cell>
          <cell r="F60" t="str">
            <v xml:space="preserve">PanAmSat Corporation </v>
          </cell>
          <cell r="AX60" t="str">
            <v xml:space="preserve">PanAmSat Corporation </v>
          </cell>
          <cell r="BF60" t="str">
            <v>Per 1995 Annual, p. 31.</v>
          </cell>
          <cell r="BZ60" t="str">
            <v>Per Form 10-Q dated June 30, 1996.</v>
          </cell>
          <cell r="DE60" t="str">
            <v>Per DLJ research report; +1 Yr. Sales assumed to be 1997E Sales.</v>
          </cell>
          <cell r="DQ60" t="str">
            <v>Note: PanAmSat FY excludes Comp. expense for corp. reorg.</v>
          </cell>
          <cell r="EL60" t="str">
            <v>Per DLJ research report; +1 Yr. EBITDA assumed to be 1997E.</v>
          </cell>
          <cell r="FT60" t="str">
            <v>per DLJ report</v>
          </cell>
          <cell r="FV60" t="str">
            <v>PAS-1, PAS-2</v>
          </cell>
          <cell r="GD60" t="str">
            <v>p. 28, '95AR</v>
          </cell>
          <cell r="GF60" t="str">
            <v>PAS-1, PAS-2</v>
          </cell>
          <cell r="GN60" t="str">
            <v>PAS-2</v>
          </cell>
          <cell r="GO60">
            <v>50.222222222222221</v>
          </cell>
          <cell r="GP60" t="str">
            <v>6/94</v>
          </cell>
          <cell r="GQ60">
            <v>2010</v>
          </cell>
          <cell r="GR60">
            <v>13.666666666666666</v>
          </cell>
        </row>
        <row r="61">
          <cell r="G61" t="str">
            <v>Provides global satellite communications services</v>
          </cell>
          <cell r="EP61" t="str">
            <v>Note: Figures include Amortization in Depreciation.</v>
          </cell>
          <cell r="FT61" t="str">
            <v>(5-30-97, p. 3)</v>
          </cell>
          <cell r="FV61" t="str">
            <v>PAS-3, PAS-4</v>
          </cell>
          <cell r="GF61" t="str">
            <v>PAS-3, PAS-4</v>
          </cell>
          <cell r="GN61" t="str">
            <v>PAS-3</v>
          </cell>
          <cell r="GO61">
            <v>50.222222222222221</v>
          </cell>
          <cell r="GP61" t="str">
            <v>1/96</v>
          </cell>
          <cell r="GQ61">
            <v>2010</v>
          </cell>
          <cell r="GR61">
            <v>14.25</v>
          </cell>
        </row>
        <row r="62">
          <cell r="GF62" t="str">
            <v>PAS-5, PAS-6</v>
          </cell>
          <cell r="GN62" t="str">
            <v>PAS-4</v>
          </cell>
          <cell r="GO62">
            <v>49.111111111111114</v>
          </cell>
          <cell r="GP62" t="str">
            <v>8/95</v>
          </cell>
          <cell r="GQ62">
            <v>2011</v>
          </cell>
          <cell r="GR62">
            <v>14.833333333333334</v>
          </cell>
        </row>
        <row r="63">
          <cell r="GF63" t="str">
            <v>PAS-7, PAS-8</v>
          </cell>
          <cell r="GN63" t="str">
            <v>PAS-5</v>
          </cell>
          <cell r="GO63">
            <v>48</v>
          </cell>
          <cell r="GP63" t="str">
            <v>7/97</v>
          </cell>
          <cell r="GQ63">
            <v>2012</v>
          </cell>
          <cell r="GR63">
            <v>15</v>
          </cell>
        </row>
        <row r="64">
          <cell r="B64" t="str">
            <v>03/14/97</v>
          </cell>
          <cell r="E64" t="str">
            <v xml:space="preserve">Loral Space &amp; Communications Ltd. /  </v>
          </cell>
          <cell r="GN64" t="str">
            <v>PAS-6</v>
          </cell>
          <cell r="GO64">
            <v>36</v>
          </cell>
          <cell r="GP64" t="str">
            <v>5/97</v>
          </cell>
          <cell r="GQ64">
            <v>2012</v>
          </cell>
          <cell r="GR64">
            <v>15</v>
          </cell>
        </row>
        <row r="65">
          <cell r="C65" t="str">
            <v>09/25/96</v>
          </cell>
          <cell r="F65" t="str">
            <v>SkyNet (AT&amp;T)</v>
          </cell>
          <cell r="GN65" t="str">
            <v>PAS-7</v>
          </cell>
          <cell r="GO65">
            <v>44</v>
          </cell>
          <cell r="GP65" t="str">
            <v>2/98</v>
          </cell>
          <cell r="GQ65">
            <v>2011</v>
          </cell>
          <cell r="GR65">
            <v>13</v>
          </cell>
        </row>
        <row r="66">
          <cell r="G66" t="str">
            <v>Owns and provides satellite communication services</v>
          </cell>
          <cell r="GN66" t="str">
            <v>PAS-8</v>
          </cell>
          <cell r="GO66">
            <v>48</v>
          </cell>
          <cell r="GP66" t="str">
            <v>5/98</v>
          </cell>
          <cell r="GQ66">
            <v>2013</v>
          </cell>
          <cell r="GR66">
            <v>15</v>
          </cell>
        </row>
        <row r="68">
          <cell r="F68" t="str">
            <v>A. Initial Terms (Pre-Telstar 401 Failure)</v>
          </cell>
          <cell r="I68">
            <v>712.5</v>
          </cell>
          <cell r="K68">
            <v>712.5</v>
          </cell>
          <cell r="M68">
            <v>23.759503801520609</v>
          </cell>
          <cell r="O68" t="str">
            <v>NA</v>
          </cell>
          <cell r="Q68">
            <v>1.8058776565410788</v>
          </cell>
          <cell r="S68">
            <v>5.7306244570987364</v>
          </cell>
          <cell r="U68" t="str">
            <v>NA</v>
          </cell>
          <cell r="W68">
            <v>7.9858776059179561</v>
          </cell>
          <cell r="Y68" t="str">
            <v>NA</v>
          </cell>
          <cell r="AA68" t="str">
            <v>NA</v>
          </cell>
          <cell r="AC68">
            <v>11.073981970780229</v>
          </cell>
          <cell r="AE68">
            <v>1.3675440061265973</v>
          </cell>
          <cell r="AG68">
            <v>0.7175948267541743</v>
          </cell>
          <cell r="AI68">
            <v>0.51748544220313364</v>
          </cell>
          <cell r="AK68">
            <v>0.95</v>
          </cell>
          <cell r="AM68">
            <v>5.2197802197802199</v>
          </cell>
          <cell r="AO68">
            <v>4.4074074074074074</v>
          </cell>
          <cell r="AQ68">
            <v>0.62288274505518526</v>
          </cell>
          <cell r="AS68">
            <v>0.37337838653231159</v>
          </cell>
          <cell r="AW68" t="str">
            <v>A. Initial Terms (Pre-Telstar 401 Failure)</v>
          </cell>
          <cell r="AZ68">
            <v>712.5</v>
          </cell>
          <cell r="BB68">
            <v>1</v>
          </cell>
          <cell r="BD68">
            <v>712.5</v>
          </cell>
          <cell r="BF68">
            <v>0</v>
          </cell>
          <cell r="BH68">
            <v>0</v>
          </cell>
          <cell r="BJ68">
            <v>0</v>
          </cell>
          <cell r="BL68">
            <v>0</v>
          </cell>
          <cell r="BN68">
            <v>0</v>
          </cell>
          <cell r="BP68">
            <v>0</v>
          </cell>
          <cell r="BR68">
            <v>0</v>
          </cell>
          <cell r="BT68">
            <v>0</v>
          </cell>
          <cell r="BV68">
            <v>0</v>
          </cell>
          <cell r="BX68">
            <v>712.5</v>
          </cell>
          <cell r="BZ68">
            <v>0</v>
          </cell>
          <cell r="CB68">
            <v>0</v>
          </cell>
          <cell r="CD68">
            <v>0</v>
          </cell>
          <cell r="CF68">
            <v>0</v>
          </cell>
          <cell r="CH68">
            <v>0</v>
          </cell>
          <cell r="CL68">
            <v>712.5</v>
          </cell>
          <cell r="CN68">
            <v>521.00699999999995</v>
          </cell>
          <cell r="CP68">
            <v>0</v>
          </cell>
          <cell r="CR68">
            <v>521.00699999999995</v>
          </cell>
          <cell r="CT68">
            <v>394.54500000000002</v>
          </cell>
          <cell r="CW68">
            <v>124.33199999999999</v>
          </cell>
          <cell r="CY68">
            <v>0</v>
          </cell>
          <cell r="DA68">
            <v>0</v>
          </cell>
          <cell r="DC68">
            <v>124.33199999999999</v>
          </cell>
          <cell r="DE68">
            <v>0</v>
          </cell>
          <cell r="DG68">
            <v>0</v>
          </cell>
          <cell r="DI68">
            <v>0</v>
          </cell>
          <cell r="DK68">
            <v>0</v>
          </cell>
          <cell r="DM68">
            <v>0</v>
          </cell>
          <cell r="DO68">
            <v>124.33199999999999</v>
          </cell>
          <cell r="DQ68">
            <v>35.111999999999995</v>
          </cell>
          <cell r="DS68">
            <v>0</v>
          </cell>
          <cell r="DU68">
            <v>0</v>
          </cell>
          <cell r="DW68">
            <v>35.111999999999995</v>
          </cell>
          <cell r="DZ68">
            <v>0</v>
          </cell>
          <cell r="EB68">
            <v>0</v>
          </cell>
          <cell r="ED68">
            <v>0</v>
          </cell>
          <cell r="EF68">
            <v>0</v>
          </cell>
          <cell r="EH68">
            <v>89.22</v>
          </cell>
          <cell r="EJ68">
            <v>0.7175948267541743</v>
          </cell>
          <cell r="EL68">
            <v>0</v>
          </cell>
          <cell r="EN68">
            <v>0</v>
          </cell>
          <cell r="EP68">
            <v>24.88</v>
          </cell>
          <cell r="ER68">
            <v>0</v>
          </cell>
          <cell r="ET68">
            <v>0</v>
          </cell>
          <cell r="EV68">
            <v>24.88</v>
          </cell>
          <cell r="EX68">
            <v>0</v>
          </cell>
          <cell r="EZ68">
            <v>0</v>
          </cell>
          <cell r="FB68">
            <v>0</v>
          </cell>
          <cell r="FD68">
            <v>0</v>
          </cell>
          <cell r="FF68">
            <v>64.34</v>
          </cell>
          <cell r="FH68">
            <v>0.51748544220313364</v>
          </cell>
          <cell r="FJ68">
            <v>29.988</v>
          </cell>
          <cell r="FL68">
            <v>0</v>
          </cell>
          <cell r="FN68">
            <v>0</v>
          </cell>
          <cell r="FP68">
            <v>29.988</v>
          </cell>
          <cell r="FR68">
            <v>0</v>
          </cell>
          <cell r="FT68">
            <v>0.95</v>
          </cell>
          <cell r="FV68">
            <v>4</v>
          </cell>
          <cell r="FX68">
            <v>26.333333333333332</v>
          </cell>
          <cell r="FZ68">
            <v>136.5</v>
          </cell>
          <cell r="GB68">
            <v>1143.875</v>
          </cell>
          <cell r="GD68">
            <v>61</v>
          </cell>
          <cell r="GF68">
            <v>4</v>
          </cell>
          <cell r="GH68">
            <v>39.666666666666671</v>
          </cell>
          <cell r="GJ68">
            <v>175.5</v>
          </cell>
          <cell r="GL68">
            <v>2071.625</v>
          </cell>
          <cell r="GN68" t="str">
            <v>T-302</v>
          </cell>
          <cell r="GO68">
            <v>24</v>
          </cell>
          <cell r="GP68" t="str">
            <v>8/84</v>
          </cell>
          <cell r="GQ68" t="str">
            <v>1/99</v>
          </cell>
          <cell r="GR68">
            <v>2.25</v>
          </cell>
          <cell r="GU68" t="str">
            <v>LB Deal-One Sheet, Bloomberg press release, Lehman Brothers research note dated 1/29/96, Form 8-K/A dated 3/14/97.</v>
          </cell>
        </row>
        <row r="69">
          <cell r="AZ69" t="str">
            <v>Asset acquisition (no shares)...</v>
          </cell>
          <cell r="CN69" t="str">
            <v>Per p. 4, Form 8-K/A (March 14, 1997)</v>
          </cell>
          <cell r="CT69" t="str">
            <v>p. 4 (8-K/A)</v>
          </cell>
          <cell r="CW69" t="str">
            <v>Per. p. 5, Form 8-K/A (March 14, 1997)</v>
          </cell>
          <cell r="FV69" t="str">
            <v>T-302, T-303</v>
          </cell>
          <cell r="GD69" t="str">
            <v>Per p. 11, 8-K/A</v>
          </cell>
          <cell r="GF69" t="str">
            <v>T-303,T401</v>
          </cell>
          <cell r="GN69" t="str">
            <v>T-303</v>
          </cell>
          <cell r="GO69">
            <v>24</v>
          </cell>
          <cell r="GP69" t="str">
            <v>6/85</v>
          </cell>
          <cell r="GQ69" t="str">
            <v>2/98</v>
          </cell>
          <cell r="GR69">
            <v>1.3333333333333333</v>
          </cell>
          <cell r="GU69" t="str">
            <v>LB satellite equity research model; ML 4/97 "global satellite marketplace" report.</v>
          </cell>
        </row>
        <row r="70">
          <cell r="FV70" t="str">
            <v>T-401, T-402</v>
          </cell>
          <cell r="GD70" t="str">
            <v>(Mar-14-97)</v>
          </cell>
          <cell r="GF70" t="str">
            <v>T-402,T-5</v>
          </cell>
          <cell r="GN70" t="str">
            <v>T-401</v>
          </cell>
          <cell r="GO70">
            <v>28.5</v>
          </cell>
          <cell r="GP70" t="str">
            <v>12/93</v>
          </cell>
          <cell r="GQ70" t="str">
            <v>7/06</v>
          </cell>
          <cell r="GR70">
            <v>9.75</v>
          </cell>
        </row>
        <row r="71">
          <cell r="GN71" t="str">
            <v>T-402</v>
          </cell>
          <cell r="GO71">
            <v>60</v>
          </cell>
          <cell r="GP71" t="str">
            <v>9/95</v>
          </cell>
          <cell r="GQ71" t="str">
            <v>10/09</v>
          </cell>
          <cell r="GR71">
            <v>13</v>
          </cell>
        </row>
        <row r="72">
          <cell r="GN72" t="str">
            <v>T-5</v>
          </cell>
          <cell r="GO72">
            <v>63</v>
          </cell>
          <cell r="GP72" t="str">
            <v>5/97</v>
          </cell>
          <cell r="GQ72" t="str">
            <v>5/12</v>
          </cell>
          <cell r="GR72">
            <v>15.583333333333334</v>
          </cell>
        </row>
        <row r="74">
          <cell r="F74" t="str">
            <v>B. Final Terms (Post-Telsar 401 Failure)</v>
          </cell>
          <cell r="I74">
            <v>478.1</v>
          </cell>
          <cell r="K74">
            <v>478.1</v>
          </cell>
          <cell r="M74">
            <v>12.369346993687261</v>
          </cell>
          <cell r="O74" t="str">
            <v>NA</v>
          </cell>
          <cell r="Q74">
            <v>1.2713903921073275</v>
          </cell>
          <cell r="S74">
            <v>5.0682695161769074</v>
          </cell>
          <cell r="U74">
            <v>4.2380143043792033</v>
          </cell>
          <cell r="W74">
            <v>7.6840244294439088</v>
          </cell>
          <cell r="Y74">
            <v>6.7431432421115263</v>
          </cell>
          <cell r="AA74" t="str">
            <v>NA</v>
          </cell>
          <cell r="AC74">
            <v>10.782589084348219</v>
          </cell>
          <cell r="AE74">
            <v>0.77802205670561941</v>
          </cell>
          <cell r="AG74">
            <v>0.65958529449179493</v>
          </cell>
          <cell r="AI74">
            <v>0.47004197939193493</v>
          </cell>
          <cell r="AK74">
            <v>0.95</v>
          </cell>
          <cell r="AM74">
            <v>6.2496732026143791</v>
          </cell>
          <cell r="AO74">
            <v>3.6673469387755104</v>
          </cell>
          <cell r="AQ74">
            <v>1.0473165388828041</v>
          </cell>
          <cell r="AS74">
            <v>0.38945277225934621</v>
          </cell>
          <cell r="AW74" t="str">
            <v>B. Final Terms (Post-Telsar 401 Failure)</v>
          </cell>
          <cell r="AZ74">
            <v>478.1</v>
          </cell>
          <cell r="BB74">
            <v>1</v>
          </cell>
          <cell r="BD74">
            <v>478.1</v>
          </cell>
          <cell r="BF74">
            <v>0</v>
          </cell>
          <cell r="BH74">
            <v>0</v>
          </cell>
          <cell r="BJ74">
            <v>0</v>
          </cell>
          <cell r="BL74">
            <v>0</v>
          </cell>
          <cell r="BN74">
            <v>0</v>
          </cell>
          <cell r="BP74">
            <v>0</v>
          </cell>
          <cell r="BR74">
            <v>0</v>
          </cell>
          <cell r="BT74">
            <v>0</v>
          </cell>
          <cell r="BV74">
            <v>0</v>
          </cell>
          <cell r="BX74">
            <v>478.1</v>
          </cell>
          <cell r="BZ74">
            <v>0</v>
          </cell>
          <cell r="CB74">
            <v>0</v>
          </cell>
          <cell r="CD74">
            <v>0</v>
          </cell>
          <cell r="CF74">
            <v>0</v>
          </cell>
          <cell r="CH74">
            <v>0</v>
          </cell>
          <cell r="CL74">
            <v>478.1</v>
          </cell>
          <cell r="CN74">
            <v>614.50699999999995</v>
          </cell>
          <cell r="CP74">
            <v>0</v>
          </cell>
          <cell r="CR74">
            <v>614.50699999999995</v>
          </cell>
          <cell r="CT74">
            <v>376.04500000000002</v>
          </cell>
          <cell r="CW74">
            <v>94.331999999999994</v>
          </cell>
          <cell r="CY74">
            <v>0</v>
          </cell>
          <cell r="DA74">
            <v>0</v>
          </cell>
          <cell r="DC74">
            <v>94.331999999999994</v>
          </cell>
          <cell r="DE74">
            <v>127.2058</v>
          </cell>
          <cell r="DG74">
            <v>0</v>
          </cell>
          <cell r="DI74">
            <v>0</v>
          </cell>
          <cell r="DK74">
            <v>0</v>
          </cell>
          <cell r="DM74">
            <v>0</v>
          </cell>
          <cell r="DO74">
            <v>94.331999999999994</v>
          </cell>
          <cell r="DQ74">
            <v>32.111999999999995</v>
          </cell>
          <cell r="DS74">
            <v>0</v>
          </cell>
          <cell r="DU74">
            <v>0</v>
          </cell>
          <cell r="DW74">
            <v>32.111999999999995</v>
          </cell>
          <cell r="DZ74">
            <v>0</v>
          </cell>
          <cell r="EB74">
            <v>0</v>
          </cell>
          <cell r="ED74">
            <v>0</v>
          </cell>
          <cell r="EF74">
            <v>0</v>
          </cell>
          <cell r="EH74">
            <v>62.22</v>
          </cell>
          <cell r="EJ74">
            <v>0.65958529449179493</v>
          </cell>
          <cell r="EL74">
            <v>79.947879</v>
          </cell>
          <cell r="EN74">
            <v>0</v>
          </cell>
          <cell r="EP74">
            <v>17.88</v>
          </cell>
          <cell r="ER74">
            <v>0</v>
          </cell>
          <cell r="ET74">
            <v>0</v>
          </cell>
          <cell r="EV74">
            <v>17.88</v>
          </cell>
          <cell r="EX74">
            <v>0</v>
          </cell>
          <cell r="EZ74">
            <v>0</v>
          </cell>
          <cell r="FB74">
            <v>0</v>
          </cell>
          <cell r="FD74">
            <v>0</v>
          </cell>
          <cell r="FF74">
            <v>44.34</v>
          </cell>
          <cell r="FH74">
            <v>0.47004197939193493</v>
          </cell>
          <cell r="FJ74">
            <v>38.652000000000001</v>
          </cell>
          <cell r="FL74">
            <v>0</v>
          </cell>
          <cell r="FN74">
            <v>0</v>
          </cell>
          <cell r="FP74">
            <v>38.652000000000001</v>
          </cell>
          <cell r="FR74">
            <v>0</v>
          </cell>
          <cell r="FT74">
            <v>0.95</v>
          </cell>
          <cell r="FV74">
            <v>3</v>
          </cell>
          <cell r="FX74">
            <v>16.583333333333332</v>
          </cell>
          <cell r="FZ74">
            <v>76.5</v>
          </cell>
          <cell r="GB74">
            <v>456.5</v>
          </cell>
          <cell r="GD74">
            <v>61</v>
          </cell>
          <cell r="GF74">
            <v>3</v>
          </cell>
          <cell r="GH74">
            <v>29.916666666666668</v>
          </cell>
          <cell r="GJ74">
            <v>147</v>
          </cell>
          <cell r="GL74">
            <v>1384.25</v>
          </cell>
          <cell r="GN74" t="str">
            <v>T-302</v>
          </cell>
          <cell r="GO74">
            <v>24</v>
          </cell>
          <cell r="GP74" t="str">
            <v>8/84</v>
          </cell>
          <cell r="GQ74" t="str">
            <v>1/99</v>
          </cell>
          <cell r="GR74">
            <v>2.25</v>
          </cell>
          <cell r="GU74" t="str">
            <v>LB Deal-One Sheet, Bloomberg press release, Lehman Brothers research note dated 1/29/96, Form 8-K/A dated 3/14/97.</v>
          </cell>
        </row>
        <row r="75">
          <cell r="AZ75" t="str">
            <v>Asset acquisition (no shares)...</v>
          </cell>
          <cell r="CN75" t="str">
            <v>Pro Forma T-401, p. 15, 8-K/A (Mar-14-97)</v>
          </cell>
          <cell r="CT75" t="str">
            <v>p. 15 (8-K/A)</v>
          </cell>
          <cell r="CW75" t="str">
            <v>Subtract $30 MM of T-401's revenue, per LB Joe Campbell research note, p.1 (1/29/96)</v>
          </cell>
          <cell r="DQ75" t="str">
            <v>Subtracts $3 MM of COGS to get T-401's EBITDA contribution ($27 MM); LB Joe Campbell research note p.2 (1/29/96)</v>
          </cell>
          <cell r="EL75" t="str">
            <v>Per LB equity research model, as supplied by Joe Campbell (&amp; Andrea Shen) in Jul-97; factors the failure of T-401.</v>
          </cell>
          <cell r="FJ75" t="str">
            <v>Tax effect Op. Inc; w/ T-401 failure, exclude debt &amp; interest of T-401; approximation.</v>
          </cell>
          <cell r="FV75" t="str">
            <v>T-302, T-303</v>
          </cell>
          <cell r="FZ75" t="str">
            <v>linked to model</v>
          </cell>
          <cell r="GD75" t="str">
            <v>Per p. 11, 8-K/A</v>
          </cell>
          <cell r="GF75" t="str">
            <v>T-303,T402</v>
          </cell>
          <cell r="GJ75" t="str">
            <v>linked to model</v>
          </cell>
          <cell r="GN75" t="str">
            <v>T-303</v>
          </cell>
          <cell r="GO75">
            <v>24</v>
          </cell>
          <cell r="GP75" t="str">
            <v>6/85</v>
          </cell>
          <cell r="GQ75" t="str">
            <v>2/98</v>
          </cell>
          <cell r="GR75">
            <v>1.3333333333333333</v>
          </cell>
          <cell r="GU75" t="str">
            <v>LB satellite equity research model; ML 4/97 "global satellite marketplace" report.</v>
          </cell>
        </row>
        <row r="76">
          <cell r="FV76" t="str">
            <v>T-402</v>
          </cell>
          <cell r="GD76" t="str">
            <v>(Mar-14-97)</v>
          </cell>
          <cell r="GF76" t="str">
            <v>T-5</v>
          </cell>
          <cell r="GN76" t="str">
            <v>T-402</v>
          </cell>
          <cell r="GO76">
            <v>28.5</v>
          </cell>
          <cell r="GP76" t="str">
            <v>9/95</v>
          </cell>
          <cell r="GQ76" t="str">
            <v>10/09</v>
          </cell>
          <cell r="GR76">
            <v>13</v>
          </cell>
        </row>
        <row r="77">
          <cell r="DE77" t="str">
            <v>Per LB equity research model, as supplied by Joe Campbell (&amp; Andrea Shen) in Jul-97; factors the failure of T-401.</v>
          </cell>
          <cell r="EP77" t="str">
            <v>Subtracts $7.0 MM 1996 DD&amp;A for T-401; per LB equity research model, as supplied by Joe Campbell (&amp; Andrea Shen) in Jul-97.</v>
          </cell>
          <cell r="GN77" t="str">
            <v>T-5</v>
          </cell>
          <cell r="GO77">
            <v>63</v>
          </cell>
          <cell r="GP77" t="str">
            <v>5/97</v>
          </cell>
          <cell r="GQ77" t="str">
            <v>5/12</v>
          </cell>
          <cell r="GR77">
            <v>15.583333333333334</v>
          </cell>
        </row>
        <row r="79">
          <cell r="B79" t="str">
            <v>Unconsummated</v>
          </cell>
          <cell r="E79" t="str">
            <v xml:space="preserve">Pierce - Techniek / </v>
          </cell>
          <cell r="I79">
            <v>312.5</v>
          </cell>
          <cell r="K79">
            <v>438.53</v>
          </cell>
          <cell r="M79" t="str">
            <v>NA</v>
          </cell>
          <cell r="O79" t="str">
            <v>NA</v>
          </cell>
          <cell r="Q79" t="str">
            <v>NA</v>
          </cell>
          <cell r="S79">
            <v>7.815540901800035</v>
          </cell>
          <cell r="U79">
            <v>7.6666083916083911</v>
          </cell>
          <cell r="W79">
            <v>8.155663009112887</v>
          </cell>
          <cell r="Y79">
            <v>8.0052939028842633</v>
          </cell>
          <cell r="AA79">
            <v>7.3112704234744914</v>
          </cell>
          <cell r="AC79" t="str">
            <v>NA</v>
          </cell>
          <cell r="AE79" t="str">
            <v>NA</v>
          </cell>
          <cell r="AG79">
            <v>0.95829620388522552</v>
          </cell>
          <cell r="AI79" t="str">
            <v>NA</v>
          </cell>
          <cell r="AK79" t="str">
            <v>NA</v>
          </cell>
          <cell r="AM79">
            <v>16.241851851851852</v>
          </cell>
          <cell r="AO79">
            <v>11.361666666666666</v>
          </cell>
          <cell r="AQ79">
            <v>1.4437201646090534</v>
          </cell>
          <cell r="AS79">
            <v>0.97734767025089597</v>
          </cell>
          <cell r="AW79" t="str">
            <v xml:space="preserve">Pierce - Techniek / </v>
          </cell>
          <cell r="AZ79">
            <v>312.5</v>
          </cell>
          <cell r="BB79">
            <v>1</v>
          </cell>
          <cell r="BD79">
            <v>312.5</v>
          </cell>
          <cell r="BF79">
            <v>0</v>
          </cell>
          <cell r="BH79">
            <v>0</v>
          </cell>
          <cell r="BJ79">
            <v>0</v>
          </cell>
          <cell r="BL79">
            <v>0</v>
          </cell>
          <cell r="BN79">
            <v>0</v>
          </cell>
          <cell r="BP79">
            <v>0</v>
          </cell>
          <cell r="BR79">
            <v>0</v>
          </cell>
          <cell r="BT79">
            <v>0</v>
          </cell>
          <cell r="BV79">
            <v>0</v>
          </cell>
          <cell r="BX79">
            <v>312.5</v>
          </cell>
          <cell r="BZ79">
            <v>0</v>
          </cell>
          <cell r="CB79">
            <v>137.79</v>
          </cell>
          <cell r="CD79">
            <v>0</v>
          </cell>
          <cell r="CF79">
            <v>11.76</v>
          </cell>
          <cell r="CH79">
            <v>126.02999999999999</v>
          </cell>
          <cell r="CL79">
            <v>438.53</v>
          </cell>
          <cell r="CN79">
            <v>11.76</v>
          </cell>
          <cell r="CP79">
            <v>11.76</v>
          </cell>
          <cell r="CR79">
            <v>0</v>
          </cell>
          <cell r="CT79">
            <v>0</v>
          </cell>
          <cell r="CW79">
            <v>56.11</v>
          </cell>
          <cell r="CY79">
            <v>0</v>
          </cell>
          <cell r="DA79">
            <v>0</v>
          </cell>
          <cell r="DC79">
            <v>56.11</v>
          </cell>
          <cell r="DE79">
            <v>57.2</v>
          </cell>
          <cell r="DG79">
            <v>0</v>
          </cell>
          <cell r="DI79">
            <v>0</v>
          </cell>
          <cell r="DK79">
            <v>0</v>
          </cell>
          <cell r="DM79">
            <v>0</v>
          </cell>
          <cell r="DO79">
            <v>56.11</v>
          </cell>
          <cell r="DQ79">
            <v>2.3399999999999963</v>
          </cell>
          <cell r="DS79">
            <v>0</v>
          </cell>
          <cell r="DU79">
            <v>0</v>
          </cell>
          <cell r="DW79">
            <v>2.3399999999999963</v>
          </cell>
          <cell r="DZ79">
            <v>0</v>
          </cell>
          <cell r="EB79">
            <v>0</v>
          </cell>
          <cell r="ED79">
            <v>0</v>
          </cell>
          <cell r="EF79">
            <v>0</v>
          </cell>
          <cell r="EH79">
            <v>53.77</v>
          </cell>
          <cell r="EJ79">
            <v>0.95829620388522552</v>
          </cell>
          <cell r="EL79">
            <v>54.78</v>
          </cell>
          <cell r="EN79">
            <v>59.98</v>
          </cell>
          <cell r="EP79">
            <v>53.77</v>
          </cell>
          <cell r="ER79">
            <v>0</v>
          </cell>
          <cell r="ET79">
            <v>0</v>
          </cell>
          <cell r="EV79">
            <v>53.77</v>
          </cell>
          <cell r="EX79">
            <v>0</v>
          </cell>
          <cell r="EZ79">
            <v>0</v>
          </cell>
          <cell r="FB79">
            <v>0</v>
          </cell>
          <cell r="FD79">
            <v>0</v>
          </cell>
          <cell r="FF79">
            <v>0</v>
          </cell>
          <cell r="FH79" t="str">
            <v>NA</v>
          </cell>
          <cell r="FJ79">
            <v>0</v>
          </cell>
          <cell r="FL79">
            <v>0</v>
          </cell>
          <cell r="FN79">
            <v>0</v>
          </cell>
          <cell r="FP79">
            <v>0</v>
          </cell>
          <cell r="FR79">
            <v>0</v>
          </cell>
          <cell r="FT79" t="str">
            <v>NA</v>
          </cell>
          <cell r="FV79">
            <v>1</v>
          </cell>
          <cell r="FX79">
            <v>11.25</v>
          </cell>
          <cell r="FZ79">
            <v>27</v>
          </cell>
          <cell r="GB79">
            <v>303.75</v>
          </cell>
          <cell r="GD79">
            <v>175</v>
          </cell>
          <cell r="GF79">
            <v>2</v>
          </cell>
          <cell r="GH79">
            <v>23.25</v>
          </cell>
          <cell r="GJ79">
            <v>54</v>
          </cell>
          <cell r="GL79">
            <v>627.75</v>
          </cell>
          <cell r="GN79" t="str">
            <v>Nahuel 1</v>
          </cell>
          <cell r="GO79">
            <v>27</v>
          </cell>
          <cell r="GP79" t="str">
            <v>1/97</v>
          </cell>
          <cell r="GQ79">
            <v>2009</v>
          </cell>
          <cell r="GR79">
            <v>11.25</v>
          </cell>
          <cell r="GU79" t="str">
            <v>LB Deal-One Sheet, NahuelSat SA March; 1996 information packet.</v>
          </cell>
        </row>
        <row r="80">
          <cell r="C80" t="str">
            <v>02/04/97</v>
          </cell>
          <cell r="F80" t="str">
            <v>NahuelSat  SA  (40.0%)</v>
          </cell>
          <cell r="AX80" t="str">
            <v>NahuelSat  SA  (40.0%)</v>
          </cell>
          <cell r="AZ80" t="str">
            <v>Gross up $125 acquistion price and spread the normal financials of the company.</v>
          </cell>
          <cell r="CB80" t="str">
            <v>per Nahuelsat Overview (slide presentation) dated March, 1996, p. 16.</v>
          </cell>
          <cell r="CN80" t="str">
            <v>Unknown, thus zero out...</v>
          </cell>
          <cell r="CW80" t="str">
            <v>per Nahuelsat Overview (slide presentation) dated March, 1996, p. 18, based on estimated 1997 results.</v>
          </cell>
          <cell r="DQ80" t="str">
            <v>Assume Gross Income refers to EBITDA, thus back into combined Op. Expenses, SG&amp;A, etc. to arrive at given number from p. 18.</v>
          </cell>
          <cell r="EP80" t="str">
            <v>EBIT not available, thus negative out...</v>
          </cell>
          <cell r="FZ80" t="str">
            <v>per Nahuelsat Overview (slide presentation) dated 3/96, p. 8</v>
          </cell>
          <cell r="GN80" t="str">
            <v>Nahuel 2</v>
          </cell>
          <cell r="GO80">
            <v>27</v>
          </cell>
          <cell r="GP80" t="str">
            <v>1997/98</v>
          </cell>
          <cell r="GQ80" t="str">
            <v>2009/10</v>
          </cell>
          <cell r="GR80">
            <v>12</v>
          </cell>
        </row>
        <row r="81">
          <cell r="G81" t="str">
            <v>Argentine-licensed satellite company</v>
          </cell>
          <cell r="CF81" t="str">
            <v>Do not include $11.78 mm of cash because is necessary to get bird up in the air.</v>
          </cell>
          <cell r="DE81" t="str">
            <v>Per Nahuelsat Overview; + 1 Yr. Sales assumed to by 1998E Sales.</v>
          </cell>
          <cell r="GD81" t="str">
            <v>Assumed satellite cost.</v>
          </cell>
        </row>
        <row r="82">
          <cell r="FZ82" t="str">
            <v>Second to be launched in 1997 (per part 2 of article entitled "Latin Birds";  ISSN: 0305-2109.</v>
          </cell>
        </row>
        <row r="84">
          <cell r="B84" t="str">
            <v>01/17/97</v>
          </cell>
          <cell r="E84" t="str">
            <v xml:space="preserve">China International (CITIC) / </v>
          </cell>
          <cell r="I84">
            <v>515.50505050505046</v>
          </cell>
          <cell r="K84">
            <v>668.20110294948336</v>
          </cell>
          <cell r="M84">
            <v>11.206864641944415</v>
          </cell>
          <cell r="O84" t="str">
            <v>NA</v>
          </cell>
          <cell r="Q84">
            <v>6.108030962658102</v>
          </cell>
          <cell r="S84">
            <v>6.2792763852195694</v>
          </cell>
          <cell r="U84">
            <v>5.3887388009395298</v>
          </cell>
          <cell r="W84">
            <v>7.7195988134856339</v>
          </cell>
          <cell r="Y84">
            <v>6.2640006183042543</v>
          </cell>
          <cell r="AA84">
            <v>4.9690389520202016</v>
          </cell>
          <cell r="AC84">
            <v>11.753629391805823</v>
          </cell>
          <cell r="AE84">
            <v>1.6654964051221826</v>
          </cell>
          <cell r="AG84">
            <v>0.81342004123971889</v>
          </cell>
          <cell r="AI84">
            <v>0.53424148200531485</v>
          </cell>
          <cell r="AK84">
            <v>0.84465648854961839</v>
          </cell>
          <cell r="AM84">
            <v>11.722826367534795</v>
          </cell>
          <cell r="AO84">
            <v>8.7940703262325091</v>
          </cell>
          <cell r="AQ84">
            <v>1.5032645735646419</v>
          </cell>
          <cell r="AS84">
            <v>0.77335751236350314</v>
          </cell>
          <cell r="AW84" t="str">
            <v xml:space="preserve">China International (CITIC) / </v>
          </cell>
          <cell r="AZ84">
            <v>515.50505050505046</v>
          </cell>
          <cell r="BB84">
            <v>1</v>
          </cell>
          <cell r="BD84">
            <v>515.50505050505046</v>
          </cell>
          <cell r="BF84">
            <v>0</v>
          </cell>
          <cell r="BH84">
            <v>0</v>
          </cell>
          <cell r="BJ84">
            <v>0</v>
          </cell>
          <cell r="BL84">
            <v>0</v>
          </cell>
          <cell r="BN84">
            <v>0</v>
          </cell>
          <cell r="BP84">
            <v>0</v>
          </cell>
          <cell r="BR84">
            <v>0</v>
          </cell>
          <cell r="BT84">
            <v>0</v>
          </cell>
          <cell r="BV84">
            <v>0</v>
          </cell>
          <cell r="BX84">
            <v>515.50505050505046</v>
          </cell>
          <cell r="BZ84">
            <v>0</v>
          </cell>
          <cell r="CB84">
            <v>181.5384217535784</v>
          </cell>
          <cell r="CD84">
            <v>0</v>
          </cell>
          <cell r="CF84">
            <v>28.84236930914545</v>
          </cell>
          <cell r="CH84">
            <v>152.69605244443295</v>
          </cell>
          <cell r="CL84">
            <v>668.20110294948336</v>
          </cell>
          <cell r="CN84">
            <v>430.04473810108738</v>
          </cell>
          <cell r="CP84">
            <v>28.84236930914545</v>
          </cell>
          <cell r="CR84">
            <v>401.20236879194192</v>
          </cell>
          <cell r="CT84">
            <v>84.397910497937659</v>
          </cell>
          <cell r="CW84">
            <v>106.41371106427546</v>
          </cell>
          <cell r="CY84">
            <v>0</v>
          </cell>
          <cell r="DA84">
            <v>0</v>
          </cell>
          <cell r="DC84">
            <v>106.41371106427546</v>
          </cell>
          <cell r="DE84">
            <v>123.9995345168673</v>
          </cell>
          <cell r="DG84">
            <v>0</v>
          </cell>
          <cell r="DI84">
            <v>0</v>
          </cell>
          <cell r="DK84">
            <v>0</v>
          </cell>
          <cell r="DM84">
            <v>0</v>
          </cell>
          <cell r="DO84">
            <v>106.41371106427546</v>
          </cell>
          <cell r="DQ84">
            <v>0.69576798251852234</v>
          </cell>
          <cell r="DS84">
            <v>0</v>
          </cell>
          <cell r="DU84">
            <v>0</v>
          </cell>
          <cell r="DW84">
            <v>0.69576798251852234</v>
          </cell>
          <cell r="DZ84">
            <v>19.158897839382458</v>
          </cell>
          <cell r="EB84">
            <v>0</v>
          </cell>
          <cell r="ED84">
            <v>0</v>
          </cell>
          <cell r="EF84">
            <v>19.158897839382458</v>
          </cell>
          <cell r="EH84">
            <v>86.559045242374481</v>
          </cell>
          <cell r="EJ84">
            <v>0.81342004123971889</v>
          </cell>
          <cell r="EL84">
            <v>106.67321791075653</v>
          </cell>
          <cell r="EN84">
            <v>134.47290500265066</v>
          </cell>
          <cell r="EP84">
            <v>29.708426537710597</v>
          </cell>
          <cell r="ER84">
            <v>0</v>
          </cell>
          <cell r="ET84">
            <v>0</v>
          </cell>
          <cell r="EV84">
            <v>29.708426537710597</v>
          </cell>
          <cell r="EX84">
            <v>0</v>
          </cell>
          <cell r="EZ84">
            <v>0</v>
          </cell>
          <cell r="FB84">
            <v>0</v>
          </cell>
          <cell r="FD84">
            <v>0</v>
          </cell>
          <cell r="FF84">
            <v>56.850618704663887</v>
          </cell>
          <cell r="FH84">
            <v>0.53424148200531485</v>
          </cell>
          <cell r="FJ84">
            <v>45.999043173560558</v>
          </cell>
          <cell r="FL84">
            <v>0</v>
          </cell>
          <cell r="FN84">
            <v>0</v>
          </cell>
          <cell r="FP84">
            <v>45.999043173560558</v>
          </cell>
          <cell r="FR84">
            <v>0</v>
          </cell>
          <cell r="FT84">
            <v>0.84465648854961839</v>
          </cell>
          <cell r="FV84">
            <v>2</v>
          </cell>
          <cell r="FX84">
            <v>14.083333333333334</v>
          </cell>
          <cell r="FZ84">
            <v>57</v>
          </cell>
          <cell r="GB84">
            <v>444.5</v>
          </cell>
          <cell r="GD84">
            <v>220</v>
          </cell>
          <cell r="GF84">
            <v>3</v>
          </cell>
          <cell r="GH84">
            <v>30.083333333333336</v>
          </cell>
          <cell r="GJ84">
            <v>101</v>
          </cell>
          <cell r="GL84">
            <v>1148.5</v>
          </cell>
          <cell r="GN84" t="str">
            <v>AsiaSat 1</v>
          </cell>
          <cell r="GO84">
            <v>24</v>
          </cell>
          <cell r="GP84" t="str">
            <v>4/90</v>
          </cell>
          <cell r="GQ84">
            <v>1999</v>
          </cell>
          <cell r="GR84">
            <v>2.25</v>
          </cell>
          <cell r="GS84">
            <v>7.7339000000000002</v>
          </cell>
          <cell r="GU84" t="str">
            <v>LB Deal-One Sheet; press release; AsiaSat Annual Report (1996) -- utilize this instead of LTM Sept-96 because CITIC is large holder and thus has access to AsiaSat's performance.</v>
          </cell>
        </row>
        <row r="85">
          <cell r="C85" t="str">
            <v>01/17/97</v>
          </cell>
          <cell r="F85" t="str">
            <v>Asia Satellite Telecommunications Holdings  (19.8%)</v>
          </cell>
          <cell r="AX85" t="str">
            <v>Asia Satellite Telecommunications Holdings  (19.8%)</v>
          </cell>
          <cell r="DE85" t="str">
            <v>1997E Rev, per ML</v>
          </cell>
          <cell r="DZ85" t="str">
            <v>Per p. 39, Annual Report; add in $142.8 MM HK$ to get to reported number on P&amp;L</v>
          </cell>
          <cell r="FT85" t="str">
            <v>p. 15, 96 annual</v>
          </cell>
          <cell r="FV85" t="str">
            <v>AsiaSat 1</v>
          </cell>
          <cell r="FZ85" t="str">
            <v>p. 13 Form F-1</v>
          </cell>
          <cell r="GD85" t="str">
            <v>p. 33, Form F-1</v>
          </cell>
          <cell r="GF85" t="str">
            <v>AsiaSat 1</v>
          </cell>
          <cell r="GJ85" t="str">
            <v>p. 13, Form F-1</v>
          </cell>
          <cell r="GN85" t="str">
            <v>AsiaSat 2</v>
          </cell>
          <cell r="GO85">
            <v>33</v>
          </cell>
          <cell r="GP85" t="str">
            <v>11/95</v>
          </cell>
          <cell r="GQ85">
            <v>2008</v>
          </cell>
          <cell r="GR85">
            <v>11.833333333333334</v>
          </cell>
        </row>
        <row r="86">
          <cell r="G86" t="str">
            <v>Provides satellite communications services in Asia</v>
          </cell>
          <cell r="FT86" t="str">
            <v>p. 13, Form F-1</v>
          </cell>
          <cell r="FV86" t="str">
            <v>AsiaSat 2</v>
          </cell>
          <cell r="GF86" t="str">
            <v>AsiaSat 2</v>
          </cell>
          <cell r="GN86" t="str">
            <v>AsiaSat 3</v>
          </cell>
          <cell r="GO86">
            <v>44</v>
          </cell>
          <cell r="GP86" t="str">
            <v>11/97</v>
          </cell>
          <cell r="GQ86">
            <v>2013</v>
          </cell>
          <cell r="GR86">
            <v>16</v>
          </cell>
        </row>
        <row r="87">
          <cell r="GF87" t="str">
            <v>AsiaSat 3</v>
          </cell>
        </row>
        <row r="88">
          <cell r="B88" t="str">
            <v>11/28/01</v>
          </cell>
          <cell r="E88" t="str">
            <v>Lehman Brother Merchant Banking</v>
          </cell>
          <cell r="I88">
            <v>2685.546875</v>
          </cell>
          <cell r="K88">
            <v>3484.546875</v>
          </cell>
          <cell r="M88">
            <v>7.5436709971910112</v>
          </cell>
          <cell r="O88" t="str">
            <v>NA</v>
          </cell>
          <cell r="Q88" t="str">
            <v>NA</v>
          </cell>
          <cell r="S88">
            <v>5.6890561224489797</v>
          </cell>
          <cell r="U88">
            <v>5.2008162313432837</v>
          </cell>
          <cell r="W88">
            <v>7.7434374999999998</v>
          </cell>
          <cell r="Y88">
            <v>7.0788887593283585</v>
          </cell>
          <cell r="AA88">
            <v>6.4353534175712346</v>
          </cell>
          <cell r="AC88">
            <v>11.852200255102041</v>
          </cell>
          <cell r="AE88" t="str">
            <v>NA</v>
          </cell>
          <cell r="AG88">
            <v>0.73469387755102045</v>
          </cell>
          <cell r="AI88">
            <v>0.48</v>
          </cell>
          <cell r="AK88">
            <v>0.84465648854961839</v>
          </cell>
          <cell r="AM88">
            <v>61.132401315789473</v>
          </cell>
          <cell r="AO88">
            <v>36.678681930693067</v>
          </cell>
          <cell r="AQ88">
            <v>7.8392505624296964</v>
          </cell>
          <cell r="AS88">
            <v>3.2255523508924684</v>
          </cell>
          <cell r="AW88" t="str">
            <v>Lehman Brother Merchant Banking</v>
          </cell>
          <cell r="AZ88">
            <v>2685.546875</v>
          </cell>
          <cell r="BB88">
            <v>1</v>
          </cell>
          <cell r="BD88">
            <v>2685.546875</v>
          </cell>
          <cell r="BF88">
            <v>0</v>
          </cell>
          <cell r="BH88">
            <v>0</v>
          </cell>
          <cell r="BJ88">
            <v>0</v>
          </cell>
          <cell r="BL88">
            <v>0</v>
          </cell>
          <cell r="BN88">
            <v>0</v>
          </cell>
          <cell r="BP88">
            <v>0</v>
          </cell>
          <cell r="BR88">
            <v>0</v>
          </cell>
          <cell r="BT88">
            <v>0</v>
          </cell>
          <cell r="BV88">
            <v>0</v>
          </cell>
          <cell r="BX88">
            <v>2685.546875</v>
          </cell>
          <cell r="BZ88">
            <v>0</v>
          </cell>
          <cell r="CB88">
            <v>799</v>
          </cell>
          <cell r="CD88">
            <v>0</v>
          </cell>
          <cell r="CF88">
            <v>0</v>
          </cell>
          <cell r="CH88">
            <v>799</v>
          </cell>
          <cell r="CL88">
            <v>3484.546875</v>
          </cell>
          <cell r="CN88">
            <v>0</v>
          </cell>
          <cell r="CP88">
            <v>0</v>
          </cell>
          <cell r="CR88">
            <v>0</v>
          </cell>
          <cell r="CT88">
            <v>0</v>
          </cell>
          <cell r="CW88">
            <v>612.5</v>
          </cell>
          <cell r="CY88">
            <v>0</v>
          </cell>
          <cell r="DA88">
            <v>0</v>
          </cell>
          <cell r="DC88">
            <v>612.5</v>
          </cell>
          <cell r="DE88">
            <v>670</v>
          </cell>
          <cell r="DG88">
            <v>0</v>
          </cell>
          <cell r="DI88">
            <v>0</v>
          </cell>
          <cell r="DK88">
            <v>0</v>
          </cell>
          <cell r="DM88">
            <v>0</v>
          </cell>
          <cell r="DO88">
            <v>612.5</v>
          </cell>
          <cell r="DQ88">
            <v>162.5</v>
          </cell>
          <cell r="DS88">
            <v>0</v>
          </cell>
          <cell r="DU88">
            <v>0</v>
          </cell>
          <cell r="DW88">
            <v>162.5</v>
          </cell>
          <cell r="DZ88">
            <v>0</v>
          </cell>
          <cell r="EB88">
            <v>0</v>
          </cell>
          <cell r="ED88">
            <v>0</v>
          </cell>
          <cell r="EF88">
            <v>0</v>
          </cell>
          <cell r="EH88">
            <v>450</v>
          </cell>
          <cell r="EJ88">
            <v>0.73469387755102045</v>
          </cell>
          <cell r="EL88">
            <v>492.24489795918367</v>
          </cell>
          <cell r="EN88">
            <v>541.46938775510205</v>
          </cell>
          <cell r="EP88">
            <v>156</v>
          </cell>
          <cell r="ER88">
            <v>0</v>
          </cell>
          <cell r="ET88">
            <v>0</v>
          </cell>
          <cell r="EV88">
            <v>156</v>
          </cell>
          <cell r="EX88">
            <v>0</v>
          </cell>
          <cell r="EZ88">
            <v>0</v>
          </cell>
          <cell r="FB88">
            <v>0</v>
          </cell>
          <cell r="FD88">
            <v>0</v>
          </cell>
          <cell r="FF88">
            <v>294</v>
          </cell>
          <cell r="FH88">
            <v>0.48</v>
          </cell>
          <cell r="FJ88">
            <v>356</v>
          </cell>
          <cell r="FL88">
            <v>0</v>
          </cell>
          <cell r="FN88">
            <v>0</v>
          </cell>
          <cell r="FP88">
            <v>356</v>
          </cell>
          <cell r="FR88">
            <v>0</v>
          </cell>
          <cell r="FT88">
            <v>0.84465648854961839</v>
          </cell>
          <cell r="FV88">
            <v>2</v>
          </cell>
          <cell r="FX88">
            <v>14.083333333333334</v>
          </cell>
          <cell r="FZ88">
            <v>57</v>
          </cell>
          <cell r="GB88">
            <v>444.5</v>
          </cell>
          <cell r="GD88">
            <v>220</v>
          </cell>
          <cell r="GF88">
            <v>3</v>
          </cell>
          <cell r="GH88">
            <v>30.083333333333336</v>
          </cell>
          <cell r="GJ88">
            <v>101</v>
          </cell>
          <cell r="GL88">
            <v>1148.5</v>
          </cell>
          <cell r="GN88" t="str">
            <v>AsiaSat 1</v>
          </cell>
          <cell r="GO88">
            <v>24</v>
          </cell>
          <cell r="GP88" t="str">
            <v>4/90</v>
          </cell>
          <cell r="GQ88">
            <v>1999</v>
          </cell>
          <cell r="GR88">
            <v>2.25</v>
          </cell>
          <cell r="GS88">
            <v>7.7339000000000002</v>
          </cell>
          <cell r="GU88" t="str">
            <v>LB Deal-One Sheet; press release; AsiaSat Annual Report (1996) -- utilize this instead of LTM Sept-96 because CITIC is large holder and thus has access to AsiaSat's performance.</v>
          </cell>
        </row>
        <row r="89">
          <cell r="F89" t="str">
            <v>TI Holdings in Eutelsat (20.5%), Intelsat (2.8%) Inmarsat (2.1%) and New Skies (3.9%)</v>
          </cell>
          <cell r="AX89" t="str">
            <v>TI Holdings in Eutelsat (20.5%), Intelsat (2.8%) Inmarsat (2.1%) and New Skies (3.9%)</v>
          </cell>
          <cell r="FT89" t="str">
            <v>p. 15, 96 annual</v>
          </cell>
          <cell r="FV89" t="str">
            <v>AsiaSat 1</v>
          </cell>
          <cell r="FZ89" t="str">
            <v>p. 13 Form F-1</v>
          </cell>
          <cell r="GD89" t="str">
            <v>p. 33, Form F-1</v>
          </cell>
          <cell r="GF89" t="str">
            <v>AsiaSat 1</v>
          </cell>
          <cell r="GJ89" t="str">
            <v>p. 13, Form F-1</v>
          </cell>
          <cell r="GN89" t="str">
            <v>AsiaSat 2</v>
          </cell>
          <cell r="GO89">
            <v>33</v>
          </cell>
          <cell r="GP89" t="str">
            <v>11/95</v>
          </cell>
          <cell r="GQ89">
            <v>2008</v>
          </cell>
          <cell r="GR89">
            <v>11.833333333333334</v>
          </cell>
        </row>
        <row r="90">
          <cell r="G90" t="str">
            <v>FSS</v>
          </cell>
          <cell r="FT90" t="str">
            <v>p. 13, Form F-1</v>
          </cell>
          <cell r="FV90" t="str">
            <v>AsiaSat 2</v>
          </cell>
          <cell r="GF90" t="str">
            <v>AsiaSat 2</v>
          </cell>
          <cell r="GN90" t="str">
            <v>AsiaSat 3</v>
          </cell>
          <cell r="GO90">
            <v>44</v>
          </cell>
          <cell r="GP90" t="str">
            <v>11/97</v>
          </cell>
          <cell r="GQ90">
            <v>2013</v>
          </cell>
          <cell r="GR90">
            <v>16</v>
          </cell>
        </row>
        <row r="91">
          <cell r="GF91" t="str">
            <v>AsiaSat 3</v>
          </cell>
        </row>
        <row r="92">
          <cell r="B92" t="str">
            <v>1/22/02</v>
          </cell>
          <cell r="E92" t="str">
            <v>EADS / Eutelsat</v>
          </cell>
          <cell r="I92">
            <v>850</v>
          </cell>
          <cell r="K92">
            <v>1110</v>
          </cell>
          <cell r="M92">
            <v>37.677304964539012</v>
          </cell>
          <cell r="O92" t="str">
            <v>NA</v>
          </cell>
          <cell r="Q92" t="str">
            <v>NA</v>
          </cell>
          <cell r="S92">
            <v>10.365201446544084</v>
          </cell>
          <cell r="U92">
            <v>9.1727446429593673</v>
          </cell>
          <cell r="W92">
            <v>11.805771109636902</v>
          </cell>
          <cell r="Y92">
            <v>10.44758505277602</v>
          </cell>
          <cell r="AA92">
            <v>9.4978045934327451</v>
          </cell>
          <cell r="AC92">
            <v>17.337840858612207</v>
          </cell>
          <cell r="AE92" t="str">
            <v>NA</v>
          </cell>
          <cell r="AG92">
            <v>0.87797750356883508</v>
          </cell>
          <cell r="AI92">
            <v>0.59783692393250853</v>
          </cell>
          <cell r="AK92" t="str">
            <v>NA</v>
          </cell>
          <cell r="AM92" t="str">
            <v>NA</v>
          </cell>
          <cell r="AO92">
            <v>13.168316831683168</v>
          </cell>
          <cell r="AQ92" t="str">
            <v>NA</v>
          </cell>
          <cell r="AS92">
            <v>1.1580322159338268</v>
          </cell>
          <cell r="AW92" t="str">
            <v>EADS / Eutelsat</v>
          </cell>
          <cell r="AZ92">
            <v>850</v>
          </cell>
          <cell r="BB92">
            <v>1</v>
          </cell>
          <cell r="BD92">
            <v>850</v>
          </cell>
          <cell r="BF92">
            <v>0</v>
          </cell>
          <cell r="BH92">
            <v>0</v>
          </cell>
          <cell r="BJ92">
            <v>0</v>
          </cell>
          <cell r="BL92">
            <v>0</v>
          </cell>
          <cell r="BN92">
            <v>0</v>
          </cell>
          <cell r="BP92">
            <v>0</v>
          </cell>
          <cell r="BR92">
            <v>0</v>
          </cell>
          <cell r="BT92">
            <v>0</v>
          </cell>
          <cell r="BV92">
            <v>0</v>
          </cell>
          <cell r="BX92">
            <v>850</v>
          </cell>
          <cell r="BZ92">
            <v>0</v>
          </cell>
          <cell r="CB92">
            <v>260</v>
          </cell>
          <cell r="CD92">
            <v>0</v>
          </cell>
          <cell r="CF92">
            <v>0</v>
          </cell>
          <cell r="CH92">
            <v>260</v>
          </cell>
          <cell r="CL92">
            <v>1110</v>
          </cell>
          <cell r="CN92">
            <v>0</v>
          </cell>
          <cell r="CP92">
            <v>0</v>
          </cell>
          <cell r="CR92">
            <v>0</v>
          </cell>
          <cell r="CT92">
            <v>0</v>
          </cell>
          <cell r="CW92">
            <v>107.08909090909091</v>
          </cell>
          <cell r="CY92">
            <v>0</v>
          </cell>
          <cell r="DA92">
            <v>0</v>
          </cell>
          <cell r="DC92">
            <v>107.08909090909091</v>
          </cell>
          <cell r="DE92">
            <v>121.01067272727272</v>
          </cell>
          <cell r="DG92">
            <v>0</v>
          </cell>
          <cell r="DI92">
            <v>0</v>
          </cell>
          <cell r="DK92">
            <v>0</v>
          </cell>
          <cell r="DM92">
            <v>0</v>
          </cell>
          <cell r="DO92">
            <v>107.08909090909091</v>
          </cell>
          <cell r="DQ92">
            <v>13.067278213271244</v>
          </cell>
          <cell r="DS92">
            <v>0</v>
          </cell>
          <cell r="DU92">
            <v>0</v>
          </cell>
          <cell r="DW92">
            <v>13.067278213271244</v>
          </cell>
          <cell r="DZ92">
            <v>0</v>
          </cell>
          <cell r="EB92">
            <v>0</v>
          </cell>
          <cell r="ED92">
            <v>0</v>
          </cell>
          <cell r="EF92">
            <v>0</v>
          </cell>
          <cell r="EH92">
            <v>94.021812695819676</v>
          </cell>
          <cell r="EJ92">
            <v>0.87797750356883508</v>
          </cell>
          <cell r="EL92">
            <v>106.24464834627622</v>
          </cell>
          <cell r="EN92">
            <v>116.86911318090385</v>
          </cell>
          <cell r="EP92">
            <v>30</v>
          </cell>
          <cell r="ER92">
            <v>0</v>
          </cell>
          <cell r="ET92">
            <v>0</v>
          </cell>
          <cell r="EV92">
            <v>30</v>
          </cell>
          <cell r="EX92">
            <v>0</v>
          </cell>
          <cell r="EZ92">
            <v>0</v>
          </cell>
          <cell r="FB92">
            <v>0</v>
          </cell>
          <cell r="FD92">
            <v>0</v>
          </cell>
          <cell r="FF92">
            <v>64.021812695819676</v>
          </cell>
          <cell r="FH92">
            <v>0.59783692393250853</v>
          </cell>
          <cell r="FJ92">
            <v>22.56</v>
          </cell>
          <cell r="FL92">
            <v>0</v>
          </cell>
          <cell r="FN92">
            <v>0</v>
          </cell>
          <cell r="FP92">
            <v>22.56</v>
          </cell>
          <cell r="FR92">
            <v>0</v>
          </cell>
          <cell r="FV92">
            <v>4</v>
          </cell>
          <cell r="FX92">
            <v>32</v>
          </cell>
          <cell r="FZ92" t="str">
            <v>na</v>
          </cell>
          <cell r="GB92" t="str">
            <v>na</v>
          </cell>
          <cell r="GD92">
            <v>220</v>
          </cell>
          <cell r="GF92">
            <v>3</v>
          </cell>
          <cell r="GH92">
            <v>30.083333333333336</v>
          </cell>
          <cell r="GJ92">
            <v>101</v>
          </cell>
          <cell r="GL92">
            <v>1148.5</v>
          </cell>
          <cell r="GN92" t="str">
            <v>AsiaSat 1</v>
          </cell>
          <cell r="GO92">
            <v>24</v>
          </cell>
          <cell r="GP92" t="str">
            <v>4/90</v>
          </cell>
          <cell r="GQ92">
            <v>1999</v>
          </cell>
          <cell r="GR92">
            <v>2.25</v>
          </cell>
          <cell r="GS92">
            <v>7.7339000000000002</v>
          </cell>
        </row>
        <row r="93">
          <cell r="F93" t="str">
            <v>Hispasat (5% and 8% minority stakes)</v>
          </cell>
          <cell r="AX93" t="str">
            <v>Hispasat (5% and 8% minority stakes)</v>
          </cell>
          <cell r="CW93" t="str">
            <v>HISPASAT, the Spanish satellite telecommunications operator, increased its operative result (EBITDA) by 23%, reaching the figure of 73,802 million Euros in the first ten months of the year.</v>
          </cell>
          <cell r="DZ93" t="str">
            <v>Per p. 39, Annual Report; add in $142.8 MM HK$ to get to reported number on P&amp;L</v>
          </cell>
          <cell r="FV93" t="str">
            <v>AsiaSat 1</v>
          </cell>
          <cell r="GD93" t="str">
            <v>p. 33, Form F-1</v>
          </cell>
          <cell r="GF93" t="str">
            <v>AsiaSat 1</v>
          </cell>
          <cell r="GJ93" t="str">
            <v>p. 13, Form F-1</v>
          </cell>
          <cell r="GN93" t="str">
            <v>AsiaSat 2</v>
          </cell>
          <cell r="GO93">
            <v>33</v>
          </cell>
          <cell r="GP93" t="str">
            <v>11/95</v>
          </cell>
          <cell r="GQ93">
            <v>2008</v>
          </cell>
          <cell r="GR93">
            <v>11.833333333333334</v>
          </cell>
        </row>
        <row r="94">
          <cell r="G94" t="str">
            <v>FSS</v>
          </cell>
          <cell r="CW94" t="str">
            <v>98,165 million Euros in the first eleven months of the year.</v>
          </cell>
          <cell r="FV94" t="str">
            <v>AsiaSat 2</v>
          </cell>
          <cell r="GF94" t="str">
            <v>AsiaSat 2</v>
          </cell>
          <cell r="GN94" t="str">
            <v>AsiaSat 3</v>
          </cell>
          <cell r="GO94">
            <v>44</v>
          </cell>
          <cell r="GP94" t="str">
            <v>11/97</v>
          </cell>
          <cell r="GQ94">
            <v>2013</v>
          </cell>
          <cell r="GR94">
            <v>16</v>
          </cell>
        </row>
        <row r="95">
          <cell r="GF95" t="str">
            <v>AsiaSat 3</v>
          </cell>
        </row>
        <row r="96">
          <cell r="B96" t="str">
            <v>12/13/02</v>
          </cell>
          <cell r="E96" t="str">
            <v>De Agostini (Italian publishing)</v>
          </cell>
          <cell r="I96">
            <v>1926.605504587156</v>
          </cell>
          <cell r="K96">
            <v>3126.6055045871562</v>
          </cell>
          <cell r="M96" t="str">
            <v>NM</v>
          </cell>
          <cell r="O96" t="str">
            <v>NA</v>
          </cell>
          <cell r="Q96" t="str">
            <v>NA</v>
          </cell>
          <cell r="S96">
            <v>4.7444696579471266</v>
          </cell>
          <cell r="U96">
            <v>4.5185425313782153</v>
          </cell>
          <cell r="W96">
            <v>6.1790622620299533</v>
          </cell>
          <cell r="Y96">
            <v>5.8848212019332875</v>
          </cell>
          <cell r="AA96">
            <v>5.3498374563029882</v>
          </cell>
          <cell r="AC96">
            <v>6.5684989592167149</v>
          </cell>
          <cell r="AE96" t="str">
            <v>NA</v>
          </cell>
          <cell r="AG96">
            <v>0.76783004552352052</v>
          </cell>
          <cell r="AI96">
            <v>0.72230652503793624</v>
          </cell>
          <cell r="AK96" t="str">
            <v>NA</v>
          </cell>
          <cell r="AM96" t="str">
            <v>NA</v>
          </cell>
          <cell r="AO96">
            <v>33.134707966209469</v>
          </cell>
          <cell r="AQ96" t="str">
            <v>NA</v>
          </cell>
          <cell r="AS96">
            <v>2.913892472431133</v>
          </cell>
          <cell r="AW96" t="str">
            <v>De Agostini (Italian publishing)</v>
          </cell>
          <cell r="AZ96">
            <v>1926.605504587156</v>
          </cell>
          <cell r="BB96">
            <v>1</v>
          </cell>
          <cell r="BD96">
            <v>1926.605504587156</v>
          </cell>
          <cell r="BF96">
            <v>0</v>
          </cell>
          <cell r="BH96">
            <v>0</v>
          </cell>
          <cell r="BJ96">
            <v>0</v>
          </cell>
          <cell r="BL96">
            <v>0</v>
          </cell>
          <cell r="BN96">
            <v>0</v>
          </cell>
          <cell r="BP96">
            <v>0</v>
          </cell>
          <cell r="BR96">
            <v>0</v>
          </cell>
          <cell r="BT96">
            <v>0</v>
          </cell>
          <cell r="BV96">
            <v>0</v>
          </cell>
          <cell r="BX96">
            <v>1926.605504587156</v>
          </cell>
          <cell r="BZ96">
            <v>0</v>
          </cell>
          <cell r="CB96">
            <v>1200</v>
          </cell>
          <cell r="CD96">
            <v>0</v>
          </cell>
          <cell r="CF96">
            <v>0</v>
          </cell>
          <cell r="CH96">
            <v>1200</v>
          </cell>
          <cell r="CL96">
            <v>3126.6055045871562</v>
          </cell>
          <cell r="CN96">
            <v>0</v>
          </cell>
          <cell r="CP96">
            <v>0</v>
          </cell>
          <cell r="CR96">
            <v>0</v>
          </cell>
          <cell r="CT96">
            <v>0</v>
          </cell>
          <cell r="CW96">
            <v>659</v>
          </cell>
          <cell r="CY96">
            <v>0</v>
          </cell>
          <cell r="DA96">
            <v>0</v>
          </cell>
          <cell r="DC96">
            <v>659</v>
          </cell>
          <cell r="DE96">
            <v>691.95</v>
          </cell>
          <cell r="DG96">
            <v>0</v>
          </cell>
          <cell r="DI96">
            <v>0</v>
          </cell>
          <cell r="DK96">
            <v>0</v>
          </cell>
          <cell r="DM96">
            <v>0</v>
          </cell>
          <cell r="DO96">
            <v>659</v>
          </cell>
          <cell r="DQ96">
            <v>153</v>
          </cell>
          <cell r="DS96">
            <v>0</v>
          </cell>
          <cell r="DU96">
            <v>0</v>
          </cell>
          <cell r="DW96">
            <v>153</v>
          </cell>
          <cell r="DZ96">
            <v>0</v>
          </cell>
          <cell r="EB96">
            <v>0</v>
          </cell>
          <cell r="ED96">
            <v>0</v>
          </cell>
          <cell r="EF96">
            <v>0</v>
          </cell>
          <cell r="EH96">
            <v>506</v>
          </cell>
          <cell r="EJ96">
            <v>0.76783004552352052</v>
          </cell>
          <cell r="EL96">
            <v>531.30000000000007</v>
          </cell>
          <cell r="EN96">
            <v>584.43000000000018</v>
          </cell>
          <cell r="EP96">
            <v>30</v>
          </cell>
          <cell r="ER96">
            <v>0</v>
          </cell>
          <cell r="ET96">
            <v>0</v>
          </cell>
          <cell r="EV96">
            <v>30</v>
          </cell>
          <cell r="EX96">
            <v>0</v>
          </cell>
          <cell r="EZ96">
            <v>0</v>
          </cell>
          <cell r="FB96">
            <v>0</v>
          </cell>
          <cell r="FD96">
            <v>0</v>
          </cell>
          <cell r="FF96">
            <v>476</v>
          </cell>
          <cell r="FH96">
            <v>0.72230652503793624</v>
          </cell>
          <cell r="FJ96">
            <v>22.56</v>
          </cell>
          <cell r="FL96">
            <v>0</v>
          </cell>
          <cell r="FN96">
            <v>0</v>
          </cell>
          <cell r="FP96">
            <v>22.56</v>
          </cell>
          <cell r="FR96">
            <v>0</v>
          </cell>
          <cell r="FV96">
            <v>4</v>
          </cell>
          <cell r="FX96">
            <v>32</v>
          </cell>
          <cell r="FZ96" t="str">
            <v>na</v>
          </cell>
          <cell r="GB96" t="str">
            <v>na</v>
          </cell>
          <cell r="GD96">
            <v>220</v>
          </cell>
          <cell r="GF96">
            <v>3</v>
          </cell>
          <cell r="GH96">
            <v>30.083333333333336</v>
          </cell>
          <cell r="GJ96">
            <v>101</v>
          </cell>
          <cell r="GL96">
            <v>1148.5</v>
          </cell>
          <cell r="GN96" t="str">
            <v>AsiaSat 1</v>
          </cell>
          <cell r="GO96">
            <v>24</v>
          </cell>
          <cell r="GP96" t="str">
            <v>4/90</v>
          </cell>
          <cell r="GQ96">
            <v>1999</v>
          </cell>
          <cell r="GR96">
            <v>2.25</v>
          </cell>
          <cell r="GS96">
            <v>7.7339000000000002</v>
          </cell>
        </row>
        <row r="97">
          <cell r="F97" t="str">
            <v>Eutelsat (10.9% stake from DT)</v>
          </cell>
          <cell r="AX97" t="str">
            <v>Eutelsat (10.9% stake from DT)</v>
          </cell>
          <cell r="CW97" t="str">
            <v>HISPASAT, the Spanish satellite telecommunications operator, increased its operative result (EBITDA) by 23%, reaching the figure of 73,802 million Euros in the first ten months of the year.</v>
          </cell>
          <cell r="DZ97" t="str">
            <v>Per p. 39, Annual Report; add in $142.8 MM HK$ to get to reported number on P&amp;L</v>
          </cell>
          <cell r="FV97" t="str">
            <v>AsiaSat 1</v>
          </cell>
          <cell r="GD97" t="str">
            <v>p. 33, Form F-1</v>
          </cell>
          <cell r="GF97" t="str">
            <v>AsiaSat 1</v>
          </cell>
          <cell r="GJ97" t="str">
            <v>p. 13, Form F-1</v>
          </cell>
          <cell r="GN97" t="str">
            <v>AsiaSat 2</v>
          </cell>
          <cell r="GO97">
            <v>33</v>
          </cell>
          <cell r="GP97" t="str">
            <v>11/95</v>
          </cell>
          <cell r="GQ97">
            <v>2008</v>
          </cell>
          <cell r="GR97">
            <v>11.833333333333334</v>
          </cell>
        </row>
        <row r="98">
          <cell r="G98" t="str">
            <v>FSS</v>
          </cell>
          <cell r="CW98" t="str">
            <v>98,165 million Euros in the first eleven months of the year.</v>
          </cell>
          <cell r="FV98" t="str">
            <v>AsiaSat 2</v>
          </cell>
          <cell r="GF98" t="str">
            <v>AsiaSat 2</v>
          </cell>
          <cell r="GN98" t="str">
            <v>AsiaSat 3</v>
          </cell>
          <cell r="GO98">
            <v>44</v>
          </cell>
          <cell r="GP98" t="str">
            <v>11/97</v>
          </cell>
          <cell r="GQ98">
            <v>2013</v>
          </cell>
          <cell r="GR98">
            <v>16</v>
          </cell>
        </row>
        <row r="99">
          <cell r="GF99" t="str">
            <v>AsiaSat 3</v>
          </cell>
        </row>
        <row r="100">
          <cell r="B100" t="str">
            <v>2/4/03</v>
          </cell>
          <cell r="E100" t="str">
            <v>Eurazeo (Private Equity)</v>
          </cell>
          <cell r="I100">
            <v>1935.0649350649351</v>
          </cell>
          <cell r="K100">
            <v>3135.0649350649351</v>
          </cell>
          <cell r="M100" t="str">
            <v>NM</v>
          </cell>
          <cell r="O100" t="str">
            <v>NA</v>
          </cell>
          <cell r="Q100" t="str">
            <v>NA</v>
          </cell>
          <cell r="S100">
            <v>4.7573064265021774</v>
          </cell>
          <cell r="U100">
            <v>4.5307680252401692</v>
          </cell>
          <cell r="W100">
            <v>6.1957805040808998</v>
          </cell>
          <cell r="Y100">
            <v>5.900743337219903</v>
          </cell>
          <cell r="AA100">
            <v>5.364312124745366</v>
          </cell>
          <cell r="AC100">
            <v>6.5862708719851577</v>
          </cell>
          <cell r="AE100" t="str">
            <v>NA</v>
          </cell>
          <cell r="AG100">
            <v>0.76783004552352052</v>
          </cell>
          <cell r="AI100">
            <v>0.72230652503793624</v>
          </cell>
          <cell r="AK100" t="str">
            <v>NA</v>
          </cell>
          <cell r="AM100" t="str">
            <v>NA</v>
          </cell>
          <cell r="AO100">
            <v>33.218464703613222</v>
          </cell>
          <cell r="AQ100" t="str">
            <v>NA</v>
          </cell>
          <cell r="AS100">
            <v>2.9212581062820506</v>
          </cell>
          <cell r="AW100" t="str">
            <v>Eurazeo (Private Equity)</v>
          </cell>
          <cell r="AZ100">
            <v>1935.0649350649351</v>
          </cell>
          <cell r="BB100">
            <v>1</v>
          </cell>
          <cell r="BD100">
            <v>1935.0649350649351</v>
          </cell>
          <cell r="BF100">
            <v>0</v>
          </cell>
          <cell r="BH100">
            <v>0</v>
          </cell>
          <cell r="BJ100">
            <v>0</v>
          </cell>
          <cell r="BL100">
            <v>0</v>
          </cell>
          <cell r="BN100">
            <v>0</v>
          </cell>
          <cell r="BP100">
            <v>0</v>
          </cell>
          <cell r="BR100">
            <v>0</v>
          </cell>
          <cell r="BT100">
            <v>0</v>
          </cell>
          <cell r="BV100">
            <v>0</v>
          </cell>
          <cell r="BX100">
            <v>1935.0649350649351</v>
          </cell>
          <cell r="BZ100">
            <v>0</v>
          </cell>
          <cell r="CB100">
            <v>1200</v>
          </cell>
          <cell r="CD100">
            <v>0</v>
          </cell>
          <cell r="CF100">
            <v>0</v>
          </cell>
          <cell r="CH100">
            <v>1200</v>
          </cell>
          <cell r="CL100">
            <v>3135.0649350649351</v>
          </cell>
          <cell r="CN100">
            <v>0</v>
          </cell>
          <cell r="CP100">
            <v>0</v>
          </cell>
          <cell r="CR100">
            <v>0</v>
          </cell>
          <cell r="CT100">
            <v>0</v>
          </cell>
          <cell r="CW100">
            <v>659</v>
          </cell>
          <cell r="CY100">
            <v>0</v>
          </cell>
          <cell r="DA100">
            <v>0</v>
          </cell>
          <cell r="DC100">
            <v>659</v>
          </cell>
          <cell r="DE100">
            <v>691.95</v>
          </cell>
          <cell r="DG100">
            <v>0</v>
          </cell>
          <cell r="DI100">
            <v>0</v>
          </cell>
          <cell r="DK100">
            <v>0</v>
          </cell>
          <cell r="DM100">
            <v>0</v>
          </cell>
          <cell r="DO100">
            <v>659</v>
          </cell>
          <cell r="DQ100">
            <v>153</v>
          </cell>
          <cell r="DS100">
            <v>0</v>
          </cell>
          <cell r="DU100">
            <v>0</v>
          </cell>
          <cell r="DW100">
            <v>153</v>
          </cell>
          <cell r="DZ100">
            <v>0</v>
          </cell>
          <cell r="EB100">
            <v>0</v>
          </cell>
          <cell r="ED100">
            <v>0</v>
          </cell>
          <cell r="EF100">
            <v>0</v>
          </cell>
          <cell r="EH100">
            <v>506</v>
          </cell>
          <cell r="EJ100">
            <v>0.76783004552352052</v>
          </cell>
          <cell r="EL100">
            <v>531.30000000000007</v>
          </cell>
          <cell r="EN100">
            <v>584.43000000000018</v>
          </cell>
          <cell r="EP100">
            <v>30</v>
          </cell>
          <cell r="ER100">
            <v>0</v>
          </cell>
          <cell r="ET100">
            <v>0</v>
          </cell>
          <cell r="EV100">
            <v>30</v>
          </cell>
          <cell r="EX100">
            <v>0</v>
          </cell>
          <cell r="EZ100">
            <v>0</v>
          </cell>
          <cell r="FB100">
            <v>0</v>
          </cell>
          <cell r="FD100">
            <v>0</v>
          </cell>
          <cell r="FF100">
            <v>476</v>
          </cell>
          <cell r="FH100">
            <v>0.72230652503793624</v>
          </cell>
          <cell r="FJ100">
            <v>22.56</v>
          </cell>
          <cell r="FL100">
            <v>0</v>
          </cell>
          <cell r="FN100">
            <v>0</v>
          </cell>
          <cell r="FP100">
            <v>22.56</v>
          </cell>
          <cell r="FR100">
            <v>0</v>
          </cell>
          <cell r="FV100">
            <v>4</v>
          </cell>
          <cell r="FX100">
            <v>32</v>
          </cell>
          <cell r="FZ100" t="str">
            <v>na</v>
          </cell>
          <cell r="GB100" t="str">
            <v>na</v>
          </cell>
          <cell r="GD100">
            <v>220</v>
          </cell>
          <cell r="GF100">
            <v>3</v>
          </cell>
          <cell r="GH100">
            <v>30.083333333333336</v>
          </cell>
          <cell r="GJ100">
            <v>101</v>
          </cell>
          <cell r="GL100">
            <v>1148.5</v>
          </cell>
          <cell r="GN100" t="str">
            <v>AsiaSat 1</v>
          </cell>
          <cell r="GO100">
            <v>24</v>
          </cell>
          <cell r="GP100" t="str">
            <v>4/90</v>
          </cell>
          <cell r="GQ100">
            <v>1999</v>
          </cell>
          <cell r="GR100">
            <v>2.25</v>
          </cell>
          <cell r="GS100">
            <v>7.7339000000000002</v>
          </cell>
        </row>
        <row r="101">
          <cell r="F101" t="str">
            <v>Eutelsat (23.1% stake from FT)</v>
          </cell>
          <cell r="AX101" t="str">
            <v>Eutelsat (23.1% stake from FT)</v>
          </cell>
          <cell r="CW101" t="str">
            <v>HISPASAT, the Spanish satellite telecommunications operator, increased its operative result (EBITDA) by 23%, reaching the figure of 73,802 million Euros in the first ten months of the year.</v>
          </cell>
          <cell r="DZ101" t="str">
            <v>Per p. 39, Annual Report; add in $142.8 MM HK$ to get to reported number on P&amp;L</v>
          </cell>
          <cell r="FV101" t="str">
            <v>AsiaSat 1</v>
          </cell>
          <cell r="GD101" t="str">
            <v>p. 33, Form F-1</v>
          </cell>
          <cell r="GF101" t="str">
            <v>AsiaSat 1</v>
          </cell>
          <cell r="GJ101" t="str">
            <v>p. 13, Form F-1</v>
          </cell>
          <cell r="GN101" t="str">
            <v>AsiaSat 2</v>
          </cell>
          <cell r="GO101">
            <v>33</v>
          </cell>
          <cell r="GP101" t="str">
            <v>11/95</v>
          </cell>
          <cell r="GQ101">
            <v>2008</v>
          </cell>
          <cell r="GR101">
            <v>11.833333333333334</v>
          </cell>
        </row>
        <row r="102">
          <cell r="G102" t="str">
            <v>FSS</v>
          </cell>
          <cell r="CW102" t="str">
            <v>98,165 million Euros in the first eleven months of the year.</v>
          </cell>
          <cell r="FV102" t="str">
            <v>AsiaSat 2</v>
          </cell>
          <cell r="GF102" t="str">
            <v>AsiaSat 2</v>
          </cell>
          <cell r="GN102" t="str">
            <v>AsiaSat 3</v>
          </cell>
          <cell r="GO102">
            <v>44</v>
          </cell>
          <cell r="GP102" t="str">
            <v>11/97</v>
          </cell>
          <cell r="GQ102">
            <v>2013</v>
          </cell>
          <cell r="GR102">
            <v>16</v>
          </cell>
        </row>
        <row r="103">
          <cell r="GF103" t="str">
            <v>AsiaSat 3</v>
          </cell>
        </row>
        <row r="109">
          <cell r="K109" t="str">
            <v>Mean:</v>
          </cell>
          <cell r="M109">
            <v>21.490216354635368</v>
          </cell>
          <cell r="O109">
            <v>-16.662798651038305</v>
          </cell>
          <cell r="P109" t="str">
            <v>NA</v>
          </cell>
          <cell r="Q109">
            <v>3.2019957792788021</v>
          </cell>
          <cell r="S109">
            <v>7.6170399754045466</v>
          </cell>
          <cell r="U109">
            <v>6.3286321318594077</v>
          </cell>
          <cell r="W109">
            <v>10.28103593142804</v>
          </cell>
          <cell r="Y109">
            <v>10.54550862553265</v>
          </cell>
          <cell r="AA109">
            <v>7.0246505568347857</v>
          </cell>
          <cell r="AC109">
            <v>12.308679555733894</v>
          </cell>
          <cell r="AD109" t="str">
            <v>NA</v>
          </cell>
          <cell r="AE109">
            <v>1.5837939119825288</v>
          </cell>
          <cell r="AG109">
            <v>0.65730557896029773</v>
          </cell>
          <cell r="AH109" t="str">
            <v>NA</v>
          </cell>
          <cell r="AI109">
            <v>0.46253135977597315</v>
          </cell>
          <cell r="AK109">
            <v>0.825385496183206</v>
          </cell>
          <cell r="AM109">
            <v>16.715676116933512</v>
          </cell>
          <cell r="AO109">
            <v>15.230985404368459</v>
          </cell>
          <cell r="AQ109">
            <v>1.9577096934067224</v>
          </cell>
          <cell r="AS109">
            <v>1.3581976182335749</v>
          </cell>
        </row>
        <row r="110">
          <cell r="K110" t="str">
            <v>Median:</v>
          </cell>
          <cell r="M110">
            <v>18.064425397603934</v>
          </cell>
          <cell r="Q110">
            <v>2.7234883326029391</v>
          </cell>
          <cell r="S110">
            <v>5.798864482705147</v>
          </cell>
          <cell r="U110">
            <v>5.7715846827709179</v>
          </cell>
          <cell r="W110">
            <v>7.9858776059179561</v>
          </cell>
          <cell r="Y110">
            <v>8.0052939028842633</v>
          </cell>
          <cell r="AC110">
            <v>11.753629391805823</v>
          </cell>
          <cell r="AE110">
            <v>1.6675480215131926</v>
          </cell>
          <cell r="AG110">
            <v>0.73469387755102045</v>
          </cell>
          <cell r="AI110">
            <v>0.48</v>
          </cell>
          <cell r="AK110">
            <v>0.84465648854961839</v>
          </cell>
          <cell r="AM110">
            <v>11.722826367534795</v>
          </cell>
          <cell r="AO110">
            <v>11.361666666666666</v>
          </cell>
          <cell r="AQ110">
            <v>1.4437201646090534</v>
          </cell>
          <cell r="AS110">
            <v>0.95648819281634656</v>
          </cell>
        </row>
        <row r="111">
          <cell r="K111" t="str">
            <v>Maximum:</v>
          </cell>
          <cell r="M111">
            <v>37.677304964539012</v>
          </cell>
          <cell r="Q111">
            <v>6.2135699378191402</v>
          </cell>
          <cell r="S111">
            <v>21.466026832033066</v>
          </cell>
          <cell r="U111">
            <v>12.018546236427589</v>
          </cell>
          <cell r="W111">
            <v>30.575179665368513</v>
          </cell>
          <cell r="Y111">
            <v>35.942446267930357</v>
          </cell>
          <cell r="AC111">
            <v>49.140686489540379</v>
          </cell>
          <cell r="AE111">
            <v>2.5660162273596829</v>
          </cell>
          <cell r="AG111">
            <v>0.95829620388522552</v>
          </cell>
          <cell r="AI111">
            <v>0.72230652503793624</v>
          </cell>
          <cell r="AK111">
            <v>0.95</v>
          </cell>
          <cell r="AM111">
            <v>61.132401315789473</v>
          </cell>
          <cell r="AO111">
            <v>36.678681930693067</v>
          </cell>
          <cell r="AQ111">
            <v>7.8392505624296964</v>
          </cell>
          <cell r="AS111">
            <v>3.2255523508924684</v>
          </cell>
        </row>
        <row r="112">
          <cell r="K112" t="str">
            <v>Minimum:</v>
          </cell>
          <cell r="M112">
            <v>7.5436709971910112</v>
          </cell>
          <cell r="Q112">
            <v>1.1270492406534391</v>
          </cell>
          <cell r="S112">
            <v>4.171843189337098</v>
          </cell>
          <cell r="U112">
            <v>3.7064406607233154</v>
          </cell>
          <cell r="W112">
            <v>6.1790622620299533</v>
          </cell>
          <cell r="Y112">
            <v>5.8848212019332875</v>
          </cell>
          <cell r="AC112">
            <v>-54.728810539314608</v>
          </cell>
          <cell r="AE112">
            <v>0.77802205670561941</v>
          </cell>
          <cell r="AG112">
            <v>6.3802795880801788E-2</v>
          </cell>
          <cell r="AI112">
            <v>0.13055825013520578</v>
          </cell>
          <cell r="AK112">
            <v>0.56299999999999994</v>
          </cell>
          <cell r="AM112">
            <v>5.2197802197802199</v>
          </cell>
          <cell r="AO112">
            <v>0.9364918128654971</v>
          </cell>
          <cell r="AQ112">
            <v>0.62288274505518526</v>
          </cell>
          <cell r="AS112">
            <v>0.37337838653231159</v>
          </cell>
        </row>
      </sheetData>
      <sheetData sheetId="2"/>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nabon "/>
      <sheetName val="Recon 2001 (2)"/>
      <sheetName val="1999-2004 Updated 5 Yr. Pla (2)"/>
      <sheetName val="Nov 03"/>
      <sheetName val="original JE"/>
      <sheetName val="Precedent Transactions"/>
      <sheetName val="Model"/>
      <sheetName val="IS Buildup"/>
      <sheetName val="Exe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03"/>
      <sheetName val="Payroll Accrual"/>
      <sheetName val="Detailed Payroll calculations"/>
      <sheetName val="Sheet1"/>
      <sheetName val="fbueno"/>
      <sheetName val="original JE"/>
      <sheetName val="model"/>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Deals"/>
      <sheetName val="Prospect. Dir."/>
      <sheetName val="Deals Chart"/>
      <sheetName val="Sectors"/>
      <sheetName val="Approved"/>
      <sheetName val="Old Master"/>
      <sheetName val="Internet"/>
      <sheetName val="Tickers"/>
      <sheetName val="New charts"/>
      <sheetName val="OLD Deals Chart"/>
      <sheetName val="Precedent Transa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fe Harbor Statement"/>
      <sheetName val="Model Instructions"/>
      <sheetName val="Preamble"/>
      <sheetName val="Cowboy"/>
      <sheetName val="Lake"/>
      <sheetName val="Summary Acquisitions"/>
      <sheetName val="Cover Sheet"/>
      <sheetName val="Galaxy"/>
      <sheetName val="High level IS"/>
      <sheetName val="High level BS"/>
      <sheetName val="High level CF"/>
      <sheetName val="Ratios"/>
      <sheetName val="Revenue Sum"/>
      <sheetName val="Opex Sum"/>
      <sheetName val="Capex &amp;  Dep Sum"/>
      <sheetName val="Income Statement"/>
      <sheetName val="Balance Sheet"/>
      <sheetName val="Cash Flow"/>
      <sheetName val="debt calc"/>
      <sheetName val="Opex BP"/>
      <sheetName val="IntExp"/>
      <sheetName val="CapEx"/>
      <sheetName val="Depreciation"/>
      <sheetName val="Company Valuation"/>
      <sheetName val="InOrbit Insurance"/>
      <sheetName val="CapPerfIncent"/>
      <sheetName val="BSitems"/>
      <sheetName val="600 Bond Schedule"/>
      <sheetName val="Insat Schedule"/>
      <sheetName val="CFItems"/>
      <sheetName val="Eagle"/>
      <sheetName val="Minority Investments"/>
      <sheetName val="Check Sheet"/>
      <sheetName val=""/>
      <sheetName val="original JE"/>
      <sheetName val="Nov 03"/>
    </sheetNames>
    <sheetDataSet>
      <sheetData sheetId="0" refreshError="1"/>
      <sheetData sheetId="1" refreshError="1"/>
      <sheetData sheetId="2" refreshError="1">
        <row r="19">
          <cell r="L19">
            <v>0.25</v>
          </cell>
        </row>
        <row r="20">
          <cell r="L20">
            <v>0.3</v>
          </cell>
        </row>
        <row r="36">
          <cell r="F36">
            <v>0</v>
          </cell>
        </row>
        <row r="37">
          <cell r="F3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Cover Sheet"/>
      <sheetName val="Safe Harbor Statement"/>
      <sheetName val=" IS Summ"/>
      <sheetName val="High level IS - 2"/>
      <sheetName val="High level CF - 2"/>
      <sheetName val="High level CF -1 "/>
      <sheetName val="High level BS"/>
      <sheetName val="Revenue Sum"/>
      <sheetName val="High Level Capex"/>
      <sheetName val="Keep Business - Capex"/>
      <sheetName val="Growth - Capex"/>
      <sheetName val="Capex Summ"/>
      <sheetName val="Depreciation Sum"/>
      <sheetName val="Ratios"/>
      <sheetName val="Opening BS Loral"/>
      <sheetName val="Qtrly Cover"/>
      <sheetName val="2004 P&amp;L Summ"/>
      <sheetName val="2004 Qtrly IS"/>
      <sheetName val="2004 Qtrly CF"/>
      <sheetName val="2004 Qtrly BS"/>
      <sheetName val="Detail Cover"/>
      <sheetName val="Opex Sum"/>
      <sheetName val="High level IS - 1"/>
      <sheetName val="Income Statement"/>
      <sheetName val="Balance Sheet"/>
      <sheetName val="Cash Flow"/>
      <sheetName val="debt calc"/>
      <sheetName val="Other income - expense Sum"/>
      <sheetName val="IntExp"/>
      <sheetName val="Opex BP"/>
      <sheetName val="CapEx"/>
      <sheetName val="Company Valuation"/>
      <sheetName val="Depreciation"/>
      <sheetName val="InOrbit Insurance"/>
      <sheetName val="CapPerfIncent"/>
      <sheetName val="BSitems"/>
      <sheetName val="Loral PPA Summ"/>
      <sheetName val="Loral"/>
      <sheetName val="Galaxy"/>
      <sheetName val="Comsat General"/>
      <sheetName val="CFItems"/>
      <sheetName val="WildBlue"/>
      <sheetName val="$600M Bond "/>
      <sheetName val="$700M Senior Notes"/>
      <sheetName val="$400M Senior Notes"/>
      <sheetName val="Insat Schedule"/>
      <sheetName val="Check Sheet"/>
      <sheetName val="Summary Acquisitions"/>
      <sheetName val="Preamble"/>
      <sheetName val="original JE"/>
    </sheetNames>
    <sheetDataSet>
      <sheetData sheetId="0" refreshError="1">
        <row r="15">
          <cell r="F15">
            <v>0.15</v>
          </cell>
        </row>
        <row r="17">
          <cell r="F17">
            <v>0</v>
          </cell>
        </row>
        <row r="24">
          <cell r="F24">
            <v>1</v>
          </cell>
        </row>
        <row r="26">
          <cell r="F26">
            <v>1</v>
          </cell>
        </row>
        <row r="35">
          <cell r="F35">
            <v>0</v>
          </cell>
        </row>
        <row r="36">
          <cell r="F36">
            <v>0</v>
          </cell>
        </row>
        <row r="38">
          <cell r="F38">
            <v>3450000</v>
          </cell>
        </row>
        <row r="42">
          <cell r="F42">
            <v>192000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
      <sheetName val="TopBot - All"/>
      <sheetName val="TopBot - 5+"/>
      <sheetName val="Rankings - 5+"/>
      <sheetName val="Rankings - All"/>
      <sheetName val="Company"/>
      <sheetName val="1994"/>
      <sheetName val="Assumptions and Inputs"/>
      <sheetName val="Swap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AcqBS"/>
      <sheetName val="integrated merger model"/>
      <sheetName val="Rent Per Lynette"/>
      <sheetName val="PU TB"/>
      <sheetName val="PO inv by state"/>
      <sheetName val="PO ltd TB 03"/>
      <sheetName val="Mult"/>
      <sheetName val="Sheet2"/>
      <sheetName val="WP S1 - Apportionment - Data"/>
      <sheetName val="Index"/>
      <sheetName val="Master Data"/>
      <sheetName val="SALT Summary Template"/>
      <sheetName val="List"/>
      <sheetName val="Sheet1"/>
      <sheetName val="Mánaðaryfirlit"/>
      <sheetName val="1601 Detail information"/>
      <sheetName val="1130 - US"/>
      <sheetName val="Lists"/>
      <sheetName val="Returns"/>
      <sheetName val="Base Model"/>
      <sheetName val="equity"/>
      <sheetName val="PAM1211"/>
      <sheetName val=""/>
      <sheetName val="Entity Maps"/>
      <sheetName val="Recipient and WHA Status Codes"/>
      <sheetName val="Other drop down options"/>
      <sheetName val="Exemption Codes"/>
      <sheetName val="Income Codes"/>
      <sheetName val="Available Mappings"/>
      <sheetName val="Margins"/>
      <sheetName val="Drop-Downs"/>
      <sheetName val="1042-S and 8805 Codes -Hidden"/>
      <sheetName val="Exemption Codes &amp; LOB Codes"/>
      <sheetName val="Capital Detail"/>
      <sheetName val="Master Footnotes "/>
      <sheetName val="Line 16 Scenairos"/>
      <sheetName val="926 Footnote (2)"/>
      <sheetName val="PTP-OZ"/>
      <sheetName val="PTP-Magnetar"/>
      <sheetName val="PTP CHILTON SMALL CAP"/>
      <sheetName val="PFIC (4)"/>
      <sheetName val="MBA Footnote"/>
      <sheetName val="ANNEXURE- A"/>
      <sheetName val="2006-16 FOF"/>
      <sheetName val="2006-16 NOTICE"/>
      <sheetName val="8886"/>
      <sheetName val="Mariner PFIC"/>
      <sheetName val="PFIC (3)"/>
      <sheetName val="PFIC"/>
      <sheetName val="ValueList_Helper"/>
      <sheetName val="Static"/>
      <sheetName val="Lookups"/>
      <sheetName val="Annual Assumptions"/>
      <sheetName val="INSTRUCTIONS"/>
      <sheetName val="Dates"/>
      <sheetName val="Product Sort"/>
      <sheetName val="--LEAD - Acctng Sort--"/>
      <sheetName val="PAM0611"/>
    </sheetNames>
    <sheetDataSet>
      <sheetData sheetId="0"/>
      <sheetData sheetId="1"/>
      <sheetData sheetId="2">
        <row r="13">
          <cell r="E13">
            <v>240.5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R"/>
      <sheetName val="Results from Nov 98"/>
      <sheetName val="Magenta"/>
      <sheetName val="Magenta Data"/>
      <sheetName val="Blue"/>
      <sheetName val="Blue Data"/>
      <sheetName val="Red"/>
      <sheetName val="Red Data"/>
      <sheetName val="Cyan"/>
      <sheetName val="Cyan Data"/>
      <sheetName val="Green"/>
      <sheetName val="Green Data"/>
      <sheetName val="Yellow"/>
      <sheetName val="Yellow Data"/>
      <sheetName val="IS"/>
      <sheetName val="LBO"/>
      <sheetName val="Sheet1"/>
      <sheetName val="1994 PE Dots"/>
      <sheetName val="Impact model"/>
      <sheetName val="Long-Term Care Comps"/>
      <sheetName val="Changes"/>
      <sheetName val="GLA"/>
      <sheetName val="Rec"/>
      <sheetName val="LAR"/>
      <sheetName val="OFA"/>
      <sheetName val="JCT Fcst"/>
      <sheetName val="Brazil Relief"/>
      <sheetName val="Hoja1"/>
      <sheetName val="LAR Brazil"/>
      <sheetName val="JCT"/>
      <sheetName val="GLA Mar Billing"/>
      <sheetName val="GLA Feb Billing"/>
      <sheetName val="GLA Feb Billing Adj"/>
      <sheetName val="Syndication Sport Summary"/>
      <sheetName val="PCTV "/>
      <sheetName val="Big Deals"/>
      <sheetName val="Edge 10797 Drilling Inventory"/>
      <sheetName val="Inputs"/>
      <sheetName val="Nicks excl B&amp;C"/>
      <sheetName val="V1B"/>
      <sheetName val="V1C"/>
      <sheetName val="Nicks"/>
      <sheetName val="Stock"/>
      <sheetName val="Existing cap structure"/>
      <sheetName val="2 YR Reg"/>
      <sheetName val="Synergy DCF"/>
      <sheetName val="PXMODEL"/>
      <sheetName val="18"/>
      <sheetName val="BI-POLAR"/>
      <sheetName val="KION - RE Value Summary"/>
      <sheetName val="Exh A-6"/>
      <sheetName val="Exh A-1"/>
      <sheetName val="Exh A-4"/>
      <sheetName val="Exh A-8"/>
      <sheetName val="Exh A-3"/>
      <sheetName val="Exh A-5"/>
      <sheetName val="Exh A-2"/>
      <sheetName val="PERF_INCENTIVE"/>
      <sheetName val="Summary #2 wo CLSC"/>
      <sheetName val="Insight"/>
      <sheetName val="__FDSCACHE__"/>
      <sheetName val="Contents"/>
      <sheetName val="Dilution - No Synergies"/>
      <sheetName val="Dilution- Synergies"/>
      <sheetName val="MCD"/>
      <sheetName val="CEC"/>
      <sheetName val="Contribution"/>
      <sheetName val="Module1"/>
      <sheetName val="Module2"/>
      <sheetName val="proptax97"/>
      <sheetName val="INV"/>
      <sheetName val="Comp Inputs"/>
      <sheetName val="Import Data"/>
      <sheetName val="(A1) HOLDCO"/>
      <sheetName val="1994"/>
      <sheetName val="AACLIENT"/>
      <sheetName val="Company summary items"/>
      <sheetName val="Dashboard"/>
      <sheetName val="BILL"/>
      <sheetName val="Cash Work"/>
      <sheetName val="MERGER MODEL"/>
      <sheetName val="Summary"/>
      <sheetName val="#REF"/>
      <sheetName val="Preamble"/>
      <sheetName val="Revenue Sum"/>
      <sheetName val="SIlver Px"/>
      <sheetName val="Transaction"/>
      <sheetName val="p"/>
      <sheetName val="Switchboard"/>
      <sheetName val="Deal Summary"/>
      <sheetName val="Key Assumptions"/>
      <sheetName val="Valuation DCF"/>
      <sheetName val="BELO Cash Flow"/>
      <sheetName val="FxdChg"/>
      <sheetName val="SHTCOMPS"/>
      <sheetName val="Transaction Summary"/>
      <sheetName val="DCF"/>
      <sheetName val="Summary Analysis"/>
      <sheetName val="Magen_x0005_G"/>
      <sheetName val="Ref"/>
      <sheetName val="Yr to Yr Comparison Summary"/>
      <sheetName val="OON Net (Completion) 2009"/>
      <sheetName val="Control"/>
      <sheetName val="Aging"/>
      <sheetName val="Functional Cover"/>
      <sheetName val="Co. C"/>
      <sheetName val="YTD 2012 Bud Var"/>
      <sheetName val="Detail By Dept"/>
      <sheetName val="Actuals"/>
      <sheetName val="1098 loc"/>
      <sheetName val="Input Page"/>
      <sheetName val="Cashflow Model"/>
      <sheetName val="pg 2    1997 Mthly Forecast"/>
      <sheetName val="Consolidated"/>
      <sheetName val="Drop Down"/>
      <sheetName val="PrintMacro"/>
      <sheetName val="Accretion Analysis"/>
      <sheetName val="Total ISS"/>
      <sheetName val="References"/>
      <sheetName val="Rate Codes"/>
      <sheetName val="Acct. Master"/>
      <sheetName val="Pull Down Tables"/>
      <sheetName val="Chart of Accounts"/>
      <sheetName val="Accretion (Dilution) Output"/>
      <sheetName val="Cases"/>
      <sheetName val="Merger Cover"/>
      <sheetName val="Pro Forma Merger"/>
      <sheetName val="Merger Outputs&gt;"/>
      <sheetName val="Side by Side PMO"/>
      <sheetName val="Transaction Prem Matrix (Targ)"/>
      <sheetName val="PF Income Statement"/>
      <sheetName val="Financials (Albaugh)"/>
      <sheetName val="Financials (AVD)"/>
      <sheetName val="Doubts"/>
      <sheetName val="To be discussed &gt;&gt;"/>
      <sheetName val="Acc_Dil"/>
      <sheetName val="Syn Sensitivity"/>
      <sheetName val="Value Accretion"/>
      <sheetName val="DCF Output"/>
      <sheetName val="DCF Perp (Targ)"/>
      <sheetName val="DCF EBITDA (Targ)"/>
      <sheetName val="LBO Inputs"/>
      <sheetName val="LBO Cases"/>
      <sheetName val="LBO Cover"/>
      <sheetName val="LBO Outputs&gt;"/>
      <sheetName val="Projections"/>
      <sheetName val="Tran Value and S&amp;U"/>
      <sheetName val="Returns Summary"/>
      <sheetName val="PF_Credit"/>
      <sheetName val="Scenarios"/>
      <sheetName val="lbo-sum"/>
      <sheetName val="Rev Sen"/>
      <sheetName val="Internet IS"/>
      <sheetName val="Tab#1 Dispositions"/>
      <sheetName val="RCN-Building - Office"/>
      <sheetName val="Roundy's Projection Model"/>
      <sheetName val="Link"/>
      <sheetName val="Rollforward"/>
      <sheetName val="IBC"/>
      <sheetName val="Ann"/>
      <sheetName val="Stock Analysis"/>
      <sheetName val="DataBase"/>
      <sheetName val="Deleted Records"/>
      <sheetName val="Data Entry"/>
      <sheetName val="Reports"/>
      <sheetName val="Stock Price"/>
      <sheetName val="Schedules"/>
      <sheetName val="Assumptions"/>
      <sheetName val="Lwsn Cos"/>
      <sheetName val="MIETTW"/>
      <sheetName val="RE COA"/>
      <sheetName val="Depreciation LW1"/>
      <sheetName val="Detail IS &amp; BS"/>
      <sheetName val="Prop Maint Budget"/>
      <sheetName val="Currency and Codes"/>
      <sheetName val="112012"/>
      <sheetName val="Nov BAM"/>
      <sheetName val="112068 P4 ACH+Wires ORGINAL"/>
      <sheetName val="Lookups"/>
      <sheetName val="Pg 2"/>
      <sheetName val="Pg 3"/>
      <sheetName val="Invoice Page 1"/>
      <sheetName val="Account Descriptions"/>
      <sheetName val="Customize Your Invoice"/>
      <sheetName val="Cust ID "/>
      <sheetName val="KSB1REPORT"/>
      <sheetName val="backend"/>
      <sheetName val="Income"/>
      <sheetName val="Index"/>
      <sheetName val="DATA"/>
      <sheetName val="Active Comm NEW"/>
      <sheetName val="Footnotes"/>
      <sheetName val="MERGER1"/>
      <sheetName val="Policy"/>
      <sheetName val="193011 Sep-13"/>
      <sheetName val="HR Set Up"/>
      <sheetName val="Cust ID"/>
      <sheetName val="OTHERSUM"/>
      <sheetName val="setup"/>
      <sheetName val="Commissions "/>
      <sheetName val="A"/>
      <sheetName val="June BV"/>
      <sheetName val="IC Data"/>
      <sheetName val="Rev. Royalty Sch. + Proj."/>
      <sheetName val="PremiumsInputs"/>
      <sheetName val="Balance Sheet Curr"/>
      <sheetName val="Balance Sheet Prev"/>
      <sheetName val="U SYS COA_Cross Reference"/>
      <sheetName val="Covenants - Test"/>
      <sheetName val="PM91"/>
      <sheetName val="Spreads"/>
      <sheetName val="MLB 1998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Consolidated"/>
      <sheetName val="Adjustments"/>
      <sheetName val="Corporate"/>
      <sheetName val="Practice-Consolidated"/>
      <sheetName val="Founders"/>
      <sheetName val="Non-Founders"/>
      <sheetName val="Acquisitions"/>
      <sheetName val="Rollforward"/>
      <sheetName val="Warrants"/>
      <sheetName val="Warrant_Return"/>
      <sheetName val="Module1"/>
      <sheetName val="Module2"/>
      <sheetName val="Module3"/>
      <sheetName val="Module4"/>
      <sheetName val=""/>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BITDA"/>
      <sheetName val="Active Scenario"/>
      <sheetName val="Inflation"/>
      <sheetName val="Capacity"/>
      <sheetName val="Scenario Control"/>
      <sheetName val="Master List"/>
      <sheetName val="Base Case"/>
      <sheetName val="Data Base"/>
      <sheetName val="Model Results Base"/>
      <sheetName val="Environmental Other"/>
      <sheetName val="MACRS"/>
      <sheetName val="Transmission Adj Per GE MAPS"/>
      <sheetName val="Merchant Share"/>
      <sheetName val="Contract Capacity"/>
      <sheetName val="Contract Revenue"/>
      <sheetName val="Steam Revenue"/>
      <sheetName val="Other Revenue"/>
      <sheetName val="FOM "/>
      <sheetName val="O&amp;M ADJ"/>
      <sheetName val="Fuel Used"/>
      <sheetName val="Generation for O&amp;M Adj Calc"/>
      <sheetName val="LTSA"/>
      <sheetName val="Labor"/>
      <sheetName val="Insurance"/>
      <sheetName val="Royalty Expense"/>
      <sheetName val="Transmission Offset"/>
      <sheetName val="Transmission Expense"/>
      <sheetName val="General Plant"/>
      <sheetName val="VOM"/>
      <sheetName val="Environmental Variable"/>
      <sheetName val="Maintenance"/>
      <sheetName val="Major Maintenance Final"/>
      <sheetName val="Major Maintenance 2"/>
      <sheetName val="Major Maintenance 1"/>
      <sheetName val="Change in Maintenance Liability"/>
      <sheetName val="Change in Assets"/>
      <sheetName val="Working Capital Adj From RollUP"/>
      <sheetName val="Property Taxes"/>
      <sheetName val="FOM"/>
      <sheetName val="FOM-Client"/>
      <sheetName val="FOM Prosym 2"/>
      <sheetName val="FOM Prosym"/>
      <sheetName val="CapEx Final"/>
      <sheetName val="CapEx 2"/>
      <sheetName val="CapEx 1"/>
      <sheetName val="Debt Service"/>
      <sheetName val="Change in Operating Lease"/>
      <sheetName val="Cash Lease Payment"/>
      <sheetName val="Operating Lease"/>
      <sheetName val="Preferred Interest"/>
      <sheetName val="Principal Payments"/>
      <sheetName val="Interest Payments"/>
      <sheetName val="Change in Interest"/>
      <sheetName val="Total Debt Service"/>
      <sheetName val="Book Depreciation"/>
      <sheetName val="Non-Cash Compensation"/>
      <sheetName val="Tax Depreciation"/>
      <sheetName val="SO2 Allowances"/>
      <sheetName val="NOx Allowances Annual"/>
      <sheetName val="NOx Allowances Ozone"/>
      <sheetName val="NOx Allowances Houston"/>
      <sheetName val="Hg allowances"/>
      <sheetName val="Fuel Contract"/>
      <sheetName val="Fuel - Contract Real"/>
      <sheetName val="Fuel - Misc"/>
      <sheetName val="Fuel - Misc Real"/>
      <sheetName val="Transmission Adj"/>
      <sheetName val="CTC"/>
      <sheetName val="State Tax Rates"/>
      <sheetName val="Plant Types"/>
      <sheetName val="Parameters"/>
      <sheetName val="Form Data"/>
      <sheetName val=""/>
      <sheetName val="1994"/>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RY-KARL"/>
      <sheetName val="MERGER.XLS"/>
      <sheetName val="Parameters"/>
      <sheetName val="MERGER"/>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put"/>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ERGER.XLS"/>
      <sheetName val="Rollforward"/>
    </sheetNames>
    <sheetDataSet>
      <sheetData sheetId="0"/>
      <sheetData sheetId="1" refreshError="1">
        <row r="7">
          <cell r="F7" t="str">
            <v>UFS</v>
          </cell>
          <cell r="H7" t="str">
            <v>SYY</v>
          </cell>
        </row>
        <row r="9">
          <cell r="F9">
            <v>0</v>
          </cell>
          <cell r="H9">
            <v>0</v>
          </cell>
        </row>
        <row r="10">
          <cell r="F10">
            <v>0</v>
          </cell>
          <cell r="H10">
            <v>0</v>
          </cell>
        </row>
        <row r="15">
          <cell r="H15">
            <v>0</v>
          </cell>
        </row>
        <row r="16">
          <cell r="H16">
            <v>0</v>
          </cell>
        </row>
        <row r="17">
          <cell r="H17">
            <v>0</v>
          </cell>
        </row>
        <row r="23">
          <cell r="F23">
            <v>0</v>
          </cell>
          <cell r="H23">
            <v>0</v>
          </cell>
        </row>
        <row r="24">
          <cell r="F24">
            <v>1</v>
          </cell>
          <cell r="H24">
            <v>0</v>
          </cell>
        </row>
        <row r="25">
          <cell r="F25">
            <v>2</v>
          </cell>
          <cell r="H25">
            <v>0</v>
          </cell>
        </row>
        <row r="26">
          <cell r="F26">
            <v>3</v>
          </cell>
          <cell r="H2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xchangeRatio"/>
      <sheetName val="dlgDecimals"/>
      <sheetName val="dLBOVal_high"/>
      <sheetName val="dLBOVal_low"/>
      <sheetName val="dSharesIssued"/>
      <sheetName val="dOwnership"/>
      <sheetName val="dSubWarrants"/>
      <sheetName val="dLBO"/>
      <sheetName val="Model Assumptions"/>
      <sheetName val="Acq Income Buildup"/>
      <sheetName val="Acquiror"/>
      <sheetName val="Val1"/>
      <sheetName val="__FDSCACHE__"/>
      <sheetName val="Updated Numbers"/>
      <sheetName val="Op Budget"/>
      <sheetName val="Memo"/>
      <sheetName val="ValMatrix_Eq"/>
      <sheetName val="Analysis at Prices"/>
      <sheetName val="ValMatrix_Ent (2)"/>
      <sheetName val="Val_XRatio"/>
      <sheetName val="Summary"/>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C6" t="str">
            <v>Major League</v>
          </cell>
        </row>
        <row r="7">
          <cell r="C7" t="str">
            <v>Confidential</v>
          </cell>
        </row>
        <row r="11">
          <cell r="C11">
            <v>1</v>
          </cell>
        </row>
        <row r="12">
          <cell r="C12">
            <v>3</v>
          </cell>
        </row>
        <row r="19">
          <cell r="C19">
            <v>2002</v>
          </cell>
        </row>
        <row r="24">
          <cell r="C24">
            <v>5</v>
          </cell>
        </row>
        <row r="25">
          <cell r="C25">
            <v>7</v>
          </cell>
        </row>
        <row r="26">
          <cell r="C26">
            <v>6</v>
          </cell>
        </row>
        <row r="27">
          <cell r="C27">
            <v>1</v>
          </cell>
        </row>
        <row r="28">
          <cell r="C28">
            <v>7</v>
          </cell>
        </row>
        <row r="30">
          <cell r="C30">
            <v>0.38250000000000001</v>
          </cell>
        </row>
        <row r="32">
          <cell r="C3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Exhibits&gt;&gt;&gt; "/>
      <sheetName val="Summary of Identified Values"/>
      <sheetName val="Economic Test Summary"/>
      <sheetName val="Apex - Plant Val"/>
      <sheetName val="Bosque - Plant Val"/>
      <sheetName val="Shady Hills - Plant Val"/>
      <sheetName val="Sugar Creek - Plant Val"/>
      <sheetName val="West Georgia - Plant Val"/>
      <sheetName val="Zeeland - Plant Val"/>
      <sheetName val="LS Power Land Values"/>
      <sheetName val="Apex Land"/>
      <sheetName val="Bosque Land"/>
      <sheetName val="Shady Hills Land"/>
      <sheetName val="Sugar Creek Land"/>
      <sheetName val="West Georgia Land"/>
      <sheetName val="Zeeland Land"/>
      <sheetName val="Workpaper&gt;&gt;&gt;"/>
      <sheetName val="Sensitivity Analyses"/>
      <sheetName val="Input from Other Models"/>
      <sheetName val="Final Inv True-Up"/>
      <sheetName val="NWC Balances"/>
      <sheetName val="Apex Summary Allocation"/>
      <sheetName val="Bosque Summary Allocation"/>
      <sheetName val="Shady Hills Summary Allocation"/>
      <sheetName val="Sugar Creek Summary Allocation"/>
      <sheetName val="West Georgia Summary Allocation"/>
      <sheetName val="Zeeland Summary Allocation"/>
      <sheetName val="Procurement Companies Summary"/>
      <sheetName val="Zeeland CC - Plant Val"/>
      <sheetName val="Zeeland CT - Plant Val"/>
      <sheetName val="Bosque CC - Plant Val"/>
      <sheetName val="Bosque CT - Plant Val"/>
      <sheetName val="WACC and WARA"/>
      <sheetName val="Summary of Values"/>
      <sheetName val="Fixed Asset Summary"/>
      <sheetName val="Depreciation Workpaper"/>
      <sheetName val="Client Provided Data&gt;&gt;&gt;"/>
      <sheetName val="DFC and Acq Costs E&amp;Y"/>
      <sheetName val="Client Model&gt;&gt;&gt;"/>
      <sheetName val="Cases"/>
      <sheetName val="Consolidated"/>
      <sheetName val="Apex"/>
      <sheetName val="Bosque CC"/>
      <sheetName val="Bosque CT"/>
      <sheetName val="Shady Hills"/>
      <sheetName val="Sugar Creek"/>
      <sheetName val="West Georgia"/>
      <sheetName val="Zeeland CC"/>
      <sheetName val="Zeeland CT"/>
      <sheetName val="Emissions Data"/>
      <sheetName val="MPC Data"/>
      <sheetName val="Toll Data"/>
      <sheetName val="OM Data"/>
      <sheetName val="NOR Summary"/>
      <sheetName val="Unit Summary"/>
      <sheetName val="DSCR Summary"/>
      <sheetName val="DTBE Summary"/>
      <sheetName val="Chart of Account"/>
      <sheetName val="PIE C-2b Bk by ptn by item"/>
      <sheetName val="supporting worksheet"/>
      <sheetName val="Valley Rd TB 3.31.11"/>
      <sheetName val="Wire-Payment  Instructions"/>
      <sheetName val="1994"/>
    </sheetNames>
    <sheetDataSet>
      <sheetData sheetId="0">
        <row r="3">
          <cell r="C3" t="str">
            <v>LS Power Group</v>
          </cell>
        </row>
        <row r="5">
          <cell r="C5" t="str">
            <v>(US$ in 000's)</v>
          </cell>
        </row>
        <row r="7">
          <cell r="C7" t="str">
            <v>© 2007 by Ernst &amp; Young LLP.  All rights reserved.</v>
          </cell>
        </row>
        <row r="9">
          <cell r="C9" t="str">
            <v>Draft document.  All data subject to change upon completion of additional analysis.</v>
          </cell>
        </row>
        <row r="10">
          <cell r="C10">
            <v>1</v>
          </cell>
        </row>
        <row r="27">
          <cell r="A27" t="str">
            <v>Apex Power Plant</v>
          </cell>
        </row>
        <row r="29">
          <cell r="A29" t="str">
            <v>Bosque Power Plant</v>
          </cell>
        </row>
        <row r="35">
          <cell r="A35" t="str">
            <v>Shady Hills Power Plant</v>
          </cell>
        </row>
        <row r="37">
          <cell r="A37" t="str">
            <v>Sugar Creek Power Plant</v>
          </cell>
        </row>
        <row r="39">
          <cell r="A39" t="str">
            <v>West Georgia Power Plant</v>
          </cell>
        </row>
        <row r="41">
          <cell r="A41" t="str">
            <v>Zeeland Power Plant</v>
          </cell>
        </row>
        <row r="69">
          <cell r="C69">
            <v>8.0219178082191789</v>
          </cell>
        </row>
        <row r="70">
          <cell r="C70">
            <v>0.66849315068493154</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Hierarchy"/>
      <sheetName val="Model Design"/>
      <sheetName val="FRONTSHEET"/>
      <sheetName val="Summary4"/>
      <sheetName val="Summary5"/>
      <sheetName val="Summary45"/>
      <sheetName val="SD4"/>
      <sheetName val="SD5"/>
      <sheetName val="Mine"/>
      <sheetName val="SPC4"/>
      <sheetName val="SPC5"/>
      <sheetName val="SPC45"/>
      <sheetName val="Debt4"/>
      <sheetName val="Debt5"/>
      <sheetName val="Debt45"/>
      <sheetName val="Equity4"/>
      <sheetName val="Equity5"/>
      <sheetName val="Equity45"/>
      <sheetName val="GenAssumptions"/>
      <sheetName val="AssumptionsSD4"/>
      <sheetName val="AssumptionsSD5"/>
      <sheetName val="Curves"/>
      <sheetName val="Assumptions and Inputs"/>
      <sheetName val="Sandow 4 and Contract Inputs"/>
      <sheetName val="Sandow 5 Inputs"/>
      <sheetName val="EXHIBITS --&gt;"/>
      <sheetName val="Summary of Values"/>
      <sheetName val="Fixed Asset Summary"/>
      <sheetName val="Sandow 4 Cost"/>
      <sheetName val="Sandow 4 Valuation"/>
      <sheetName val="Unfavorable Contract"/>
      <sheetName val="Emission Credit Analysis"/>
      <sheetName val="WACC"/>
      <sheetName val="WORKPAPER --&gt;"/>
      <sheetName val="Summary of Values WP"/>
      <sheetName val="Sandow 4 BVal"/>
      <sheetName val="Sandow 5 Valuation"/>
      <sheetName val="Lignite Contract"/>
      <sheetName val="WACC and WARA"/>
      <sheetName val="Depreciation - Sandow 4"/>
      <sheetName val="Depreciation - Sandow 5"/>
      <sheetName val="Gen Assumptions"/>
      <sheetName val="Field Assumptions"/>
      <sheetName val="MP 61 Pod A PDP"/>
      <sheetName val="MP 61 Pod B  PDP"/>
      <sheetName val="MP 61 BA-4AA   PDP"/>
      <sheetName val="MP 61 E,F,G   PDP"/>
      <sheetName val="MP 61   PDBP"/>
      <sheetName val="MP 61   PUD"/>
      <sheetName val="MP 72 PDSI"/>
      <sheetName val="MP 72 PDBP"/>
      <sheetName val="MP 72 PUD"/>
      <sheetName val="Scenario"/>
      <sheetName val="Total Calc"/>
    </sheetNames>
    <sheetDataSet>
      <sheetData sheetId="0" refreshError="1"/>
      <sheetData sheetId="1" refreshError="1"/>
      <sheetData sheetId="2" refreshError="1"/>
      <sheetData sheetId="3" refreshError="1">
        <row r="11">
          <cell r="E11">
            <v>223165.42095580834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C11" t="str">
            <v>Perennial Power Holding, Inc.</v>
          </cell>
        </row>
        <row r="12">
          <cell r="C12" t="str">
            <v>Sandow 4</v>
          </cell>
        </row>
        <row r="15">
          <cell r="C15" t="str">
            <v>Draft document.  All data subject to change upon completion of additional analysis.</v>
          </cell>
        </row>
        <row r="17">
          <cell r="C17" t="str">
            <v>this border defines a print range… do NOT remove the shading…</v>
          </cell>
        </row>
        <row r="20">
          <cell r="C20">
            <v>39245.770290624998</v>
          </cell>
        </row>
        <row r="21">
          <cell r="C21">
            <v>39245.770290624998</v>
          </cell>
        </row>
        <row r="27">
          <cell r="C27">
            <v>1</v>
          </cell>
        </row>
        <row r="80">
          <cell r="C80">
            <v>0.1</v>
          </cell>
        </row>
        <row r="169">
          <cell r="C169">
            <v>1000000</v>
          </cell>
        </row>
        <row r="170">
          <cell r="C170">
            <v>-408000</v>
          </cell>
        </row>
        <row r="171">
          <cell r="C171">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Merger"/>
      <sheetName val="Summary"/>
      <sheetName val="Financial Snapshots-Florida"/>
      <sheetName val="Financial Snapshots-Texas"/>
      <sheetName val="Rel. Cont.-No Synergies"/>
      <sheetName val="Rel. Cont-Synergies"/>
      <sheetName val="Combined"/>
      <sheetName val="DCF-Synergies"/>
      <sheetName val="Has Gets"/>
      <sheetName val="New Has Gets"/>
      <sheetName val="New Has Gets-Cash"/>
      <sheetName val="Purchase Scenario"/>
      <sheetName val="Ill Stock Price"/>
      <sheetName val="Agg Value Creation"/>
      <sheetName val="ROIC"/>
      <sheetName val="Value to Texas"/>
      <sheetName val="ownership"/>
      <sheetName val="ownership 2"/>
      <sheetName val="exchange ratios"/>
      <sheetName val="Florida"/>
      <sheetName val="Texas"/>
      <sheetName val="Illustrative Value"/>
      <sheetName val="Rel. Cont. $400 Synergy"/>
      <sheetName val="20 Day Averages"/>
      <sheetName val="Segment"/>
      <sheetName val="Carve-Out"/>
      <sheetName val="Alternatives"/>
      <sheetName val="Assumptions and Inputs"/>
      <sheetName val="Summary5"/>
      <sheetName val="FRONTSHEET"/>
      <sheetName val="Input"/>
    </sheetNames>
    <sheetDataSet>
      <sheetData sheetId="0" refreshError="1"/>
      <sheetData sheetId="1" refreshError="1">
        <row r="9">
          <cell r="AC9" t="str">
            <v>Florida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 JUNE YTD"/>
      <sheetName val="LSP Sandy Creek TB (ALL)"/>
      <sheetName val="May YTD - LSP Sandy Creek TB"/>
      <sheetName val="FS-Equity-LSP SC Member"/>
      <sheetName val="Dynegy Financials"/>
      <sheetName val="Contract Summary"/>
      <sheetName val="% Comparions for LCRA buyin"/>
      <sheetName val="Dynergy Run rates"/>
      <sheetName val="Dynegy SC YTD Schedule"/>
      <sheetName val="Equity-SC Member"/>
      <sheetName val="LSP SC Member (084)"/>
      <sheetName val="Equity-LSP SC REO"/>
      <sheetName val="LSP SC REO (084)"/>
      <sheetName val="Equity-LSP SC Holding"/>
      <sheetName val="LSP SC Holding (083)"/>
      <sheetName val="JE Check"/>
      <sheetName val="LSP Member (84)"/>
      <sheetName val="LSP REO (82)"/>
      <sheetName val="LSP Holding (83)"/>
      <sheetName val="LSP Associates (20)"/>
      <sheetName val="LSP Services (86)"/>
      <sheetName val="LSP Member (84) OCI"/>
      <sheetName val="LSP Holding (83) OCI"/>
      <sheetName val="LSP Associates (20) OCI"/>
      <sheetName val="Chart of Account"/>
      <sheetName val="Plum Actual 9-30"/>
      <sheetName val="Plum 9-30-07 Hypo"/>
      <sheetName val="Finance Assumptions"/>
      <sheetName val="PwrMarket"/>
      <sheetName val="Sheet1"/>
      <sheetName val="09-2008 Financial package LSP S"/>
      <sheetName val="GL Query"/>
      <sheetName val="LSP YTD 3-31-08 TB"/>
      <sheetName val="Dynergy Cons YTD 3-31-08 TB"/>
      <sheetName val="Consol C-4a by Ptn"/>
      <sheetName val="Assumptions and Inputs"/>
      <sheetName val="Index Sh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Workpaper Index"/>
      <sheetName val="Companies"/>
      <sheetName val="Data"/>
      <sheetName val="Pickwick Report"/>
      <sheetName val="Model"/>
      <sheetName val="Core Allocation"/>
      <sheetName val="Transaction Inputs"/>
      <sheetName val="SEC_855_CALC"/>
      <sheetName val="General Inputs"/>
      <sheetName val="BS allocation - December"/>
      <sheetName val="SUM"/>
      <sheetName val="AccDil"/>
      <sheetName val="Cash"/>
      <sheetName val="Marge"/>
      <sheetName val="Footnotes"/>
      <sheetName val="shtLookup"/>
      <sheetName val="MFG Capital"/>
      <sheetName val="Deltek-Upload"/>
      <sheetName val="E-YTD"/>
      <sheetName val="assumptions"/>
      <sheetName val="2005"/>
      <sheetName val="Dalton"/>
      <sheetName val="Bloomberg Comp"/>
      <sheetName val="Share Price Data"/>
      <sheetName val="DIVPEP II - US$"/>
      <sheetName val="A4.3d- 6mth ave"/>
      <sheetName val="LONG PUTS"/>
      <sheetName val="Q1 2013 Admin Fee"/>
      <sheetName val="Memo's"/>
      <sheetName val="PR Volume Mac"/>
      <sheetName val="Caricom Local Volume Mac"/>
      <sheetName val="DCF"/>
      <sheetName val="建物概要 (2)"/>
      <sheetName val="Assum"/>
      <sheetName val="A1 - Income Statement"/>
      <sheetName val="Tableau Doc"/>
      <sheetName val="Notionnel-juridique"/>
      <sheetName val="ww-1 capital allocation"/>
      <sheetName val="Contact List"/>
      <sheetName val="member database"/>
      <sheetName val="FAB별"/>
      <sheetName val="Equity"/>
      <sheetName val="P2"/>
      <sheetName val="P1"/>
      <sheetName val="314 A"/>
      <sheetName val="owssvr"/>
      <sheetName val="Fund II - Add-on Piedmont Call"/>
      <sheetName val="DP - FFS Monthly Performance"/>
      <sheetName val=""/>
      <sheetName val="ACQ397SM"/>
      <sheetName val="P-1"/>
      <sheetName val="Occ and Rate"/>
      <sheetName val="Sheet1"/>
      <sheetName val="Sheet2"/>
      <sheetName val="HQ, FM and Mobilisation Costs"/>
      <sheetName val="STEPS Payable"/>
      <sheetName val="STEPS Receivable"/>
      <sheetName val="Treasury Transactions"/>
      <sheetName val="Codes"/>
      <sheetName val="TaxonomyManagerReport"/>
      <sheetName val="JPM Fund List"/>
      <sheetName val="ALL FORMS"/>
      <sheetName val="Drop down options"/>
      <sheetName val="Pass Query"/>
      <sheetName val="Status list"/>
      <sheetName val="price"/>
      <sheetName val="Agent statement"/>
      <sheetName val="Database"/>
      <sheetName val="Definitions"/>
    </sheetNames>
    <sheetDataSet>
      <sheetData sheetId="0">
        <row r="12">
          <cell r="B12">
            <v>0.49</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es"/>
      <sheetName val="Sheet1"/>
      <sheetName val="Birds"/>
      <sheetName val="SPOT CAPEX"/>
      <sheetName val="Sensitivities"/>
      <sheetName val="Capitalization"/>
      <sheetName val="Model"/>
      <sheetName val="Acc-Dil"/>
      <sheetName val="Results"/>
      <sheetName val="NSK Prems"/>
      <sheetName val="random"/>
      <sheetName val="Covenants"/>
      <sheetName val="Debt Schedule"/>
      <sheetName val="financials"/>
      <sheetName val="dcf"/>
      <sheetName val="operating forecast"/>
      <sheetName val="LBO Output"/>
      <sheetName val="transaction"/>
      <sheetName val="buyout analysis"/>
      <sheetName val="OPForecast"/>
      <sheetName val="Module1"/>
      <sheetName val="Module2"/>
      <sheetName val="Module3"/>
      <sheetName val="Module4"/>
      <sheetName val="Module5"/>
      <sheetName val="Plum Actual 9-30"/>
      <sheetName val="Plum 9-30-07 Hypo"/>
      <sheetName val="Sandy Actual 9-30"/>
      <sheetName val="SC Swaps Hypo 9-30-07"/>
      <sheetName val="Assumptions and Inputs"/>
      <sheetName val="Summary5"/>
      <sheetName val="FRONTSHEET"/>
    </sheetNames>
    <sheetDataSet>
      <sheetData sheetId="0" refreshError="1"/>
      <sheetData sheetId="1" refreshError="1"/>
      <sheetData sheetId="2" refreshError="1"/>
      <sheetData sheetId="3" refreshError="1"/>
      <sheetData sheetId="4" refreshError="1">
        <row r="76">
          <cell r="I76">
            <v>1</v>
          </cell>
          <cell r="J76">
            <v>2.2850479716874927E-2</v>
          </cell>
          <cell r="K76">
            <v>9.0588235294117636E-2</v>
          </cell>
          <cell r="L76">
            <v>7.8748651564185534E-2</v>
          </cell>
          <cell r="M76">
            <v>3.6000000000000032E-2</v>
          </cell>
          <cell r="N76">
            <v>2.2200772200772212E-2</v>
          </cell>
          <cell r="O76">
            <v>2.2200772200772212E-2</v>
          </cell>
          <cell r="P76">
            <v>2.2200772200772212E-2</v>
          </cell>
          <cell r="Q76">
            <v>2.2200772200772212E-2</v>
          </cell>
          <cell r="R76">
            <v>2.2200772200772212E-2</v>
          </cell>
          <cell r="S76">
            <v>2.2200772200772212E-2</v>
          </cell>
        </row>
        <row r="77">
          <cell r="I77">
            <v>2</v>
          </cell>
          <cell r="J77">
            <v>2.7420575660249913E-2</v>
          </cell>
          <cell r="K77">
            <v>0.10870588235294117</v>
          </cell>
          <cell r="L77">
            <v>9.4498381877022641E-2</v>
          </cell>
          <cell r="M77">
            <v>4.3200000000000037E-2</v>
          </cell>
          <cell r="N77">
            <v>2.6640926640926654E-2</v>
          </cell>
          <cell r="O77">
            <v>2.6640926640926654E-2</v>
          </cell>
          <cell r="P77">
            <v>2.6640926640926654E-2</v>
          </cell>
          <cell r="Q77">
            <v>2.6640926640926654E-2</v>
          </cell>
          <cell r="R77">
            <v>2.6640926640926654E-2</v>
          </cell>
          <cell r="S77">
            <v>2.6640926640926654E-2</v>
          </cell>
        </row>
        <row r="78">
          <cell r="I78">
            <v>3</v>
          </cell>
          <cell r="J78">
            <v>0.02</v>
          </cell>
          <cell r="K78">
            <v>0.02</v>
          </cell>
          <cell r="L78">
            <v>0.02</v>
          </cell>
          <cell r="M78">
            <v>0.02</v>
          </cell>
          <cell r="N78">
            <v>0.02</v>
          </cell>
          <cell r="O78">
            <v>0.02</v>
          </cell>
          <cell r="P78">
            <v>0.02</v>
          </cell>
          <cell r="Q78">
            <v>0.02</v>
          </cell>
          <cell r="R78">
            <v>0.02</v>
          </cell>
          <cell r="S78">
            <v>0.02</v>
          </cell>
        </row>
        <row r="81">
          <cell r="I81">
            <v>1</v>
          </cell>
          <cell r="J81">
            <v>0.68823529411764706</v>
          </cell>
          <cell r="K81">
            <v>0.67098166127292336</v>
          </cell>
          <cell r="L81">
            <v>0.67800000000000005</v>
          </cell>
          <cell r="M81">
            <v>0.68339768339768336</v>
          </cell>
          <cell r="N81">
            <v>0.68177525967894237</v>
          </cell>
          <cell r="O81">
            <v>0.68177525967894237</v>
          </cell>
          <cell r="P81">
            <v>0.68177525967894237</v>
          </cell>
          <cell r="Q81">
            <v>0.68177525967894237</v>
          </cell>
          <cell r="R81">
            <v>0.68177525967894237</v>
          </cell>
          <cell r="S81">
            <v>0.68177525967894237</v>
          </cell>
        </row>
        <row r="82">
          <cell r="I82">
            <v>2</v>
          </cell>
          <cell r="J82">
            <v>0.68823529411764706</v>
          </cell>
          <cell r="K82">
            <v>0.69823529411764707</v>
          </cell>
          <cell r="L82">
            <v>0.70823529411764707</v>
          </cell>
          <cell r="M82">
            <v>0.71823529411764708</v>
          </cell>
          <cell r="N82">
            <v>0.72823529411764709</v>
          </cell>
          <cell r="O82">
            <v>0.72823529411764709</v>
          </cell>
          <cell r="P82">
            <v>0.72823529411764709</v>
          </cell>
          <cell r="Q82">
            <v>0.72823529411764709</v>
          </cell>
          <cell r="R82">
            <v>0.72823529411764709</v>
          </cell>
          <cell r="S82">
            <v>0.72823529411764709</v>
          </cell>
        </row>
        <row r="83">
          <cell r="I83">
            <v>3</v>
          </cell>
          <cell r="J83">
            <v>0.68823529411764706</v>
          </cell>
          <cell r="K83">
            <v>0.68823529411764706</v>
          </cell>
          <cell r="L83">
            <v>0.68823529411764706</v>
          </cell>
          <cell r="M83">
            <v>0.68823529411764706</v>
          </cell>
          <cell r="N83">
            <v>0.68823529411764706</v>
          </cell>
          <cell r="O83">
            <v>0.68823529411764706</v>
          </cell>
          <cell r="P83">
            <v>0.68823529411764706</v>
          </cell>
          <cell r="Q83">
            <v>0.68823529411764706</v>
          </cell>
          <cell r="R83">
            <v>0.68823529411764706</v>
          </cell>
          <cell r="S83">
            <v>0.68823529411764706</v>
          </cell>
        </row>
        <row r="86">
          <cell r="I86">
            <v>1</v>
          </cell>
          <cell r="J86">
            <v>29.629411764705882</v>
          </cell>
          <cell r="K86">
            <v>28.743257820927724</v>
          </cell>
          <cell r="L86">
            <v>27.009999999999998</v>
          </cell>
          <cell r="M86">
            <v>27.128378378378379</v>
          </cell>
          <cell r="N86">
            <v>25.505193578847969</v>
          </cell>
          <cell r="O86">
            <v>25.505193578847969</v>
          </cell>
          <cell r="P86">
            <v>25.505193578847969</v>
          </cell>
          <cell r="Q86">
            <v>25.505193578847969</v>
          </cell>
          <cell r="R86">
            <v>25.505193578847969</v>
          </cell>
          <cell r="S86">
            <v>25.505193578847969</v>
          </cell>
        </row>
        <row r="87">
          <cell r="I87">
            <v>2</v>
          </cell>
          <cell r="J87">
            <v>29.629411764705882</v>
          </cell>
          <cell r="K87">
            <v>28.743257820927724</v>
          </cell>
          <cell r="L87">
            <v>27.009999999999998</v>
          </cell>
          <cell r="M87">
            <v>27.128378378378379</v>
          </cell>
          <cell r="N87">
            <v>25.505193578847969</v>
          </cell>
          <cell r="O87">
            <v>25.505193578847969</v>
          </cell>
          <cell r="P87">
            <v>25.505193578847969</v>
          </cell>
          <cell r="Q87">
            <v>25.505193578847969</v>
          </cell>
          <cell r="R87">
            <v>25.505193578847969</v>
          </cell>
          <cell r="S87">
            <v>25.505193578847969</v>
          </cell>
        </row>
        <row r="88">
          <cell r="I88">
            <v>3</v>
          </cell>
          <cell r="J88">
            <v>29.629411764705882</v>
          </cell>
          <cell r="K88">
            <v>28.743257820927724</v>
          </cell>
          <cell r="L88">
            <v>27.009999999999998</v>
          </cell>
          <cell r="M88">
            <v>27.128378378378379</v>
          </cell>
          <cell r="N88">
            <v>25.505193578847969</v>
          </cell>
          <cell r="O88">
            <v>25.505193578847969</v>
          </cell>
          <cell r="P88">
            <v>25.505193578847969</v>
          </cell>
          <cell r="Q88">
            <v>25.505193578847969</v>
          </cell>
          <cell r="R88">
            <v>25.505193578847969</v>
          </cell>
          <cell r="S88">
            <v>25.505193578847969</v>
          </cell>
        </row>
        <row r="91">
          <cell r="I91">
            <v>1</v>
          </cell>
          <cell r="J91">
            <v>3.0588235294117649E-2</v>
          </cell>
          <cell r="K91">
            <v>1.4023732470334413E-2</v>
          </cell>
          <cell r="L91">
            <v>1.0999999999999999E-2</v>
          </cell>
          <cell r="M91">
            <v>1.1583011583011582E-2</v>
          </cell>
          <cell r="N91">
            <v>1.3220018885741265E-2</v>
          </cell>
          <cell r="O91">
            <v>1.2932898551112322E-2</v>
          </cell>
          <cell r="P91">
            <v>1.2932898551112322E-2</v>
          </cell>
          <cell r="Q91">
            <v>1.2932898551112322E-2</v>
          </cell>
          <cell r="R91">
            <v>1.2932898551112322E-2</v>
          </cell>
          <cell r="S91">
            <v>1.2932898551112322E-2</v>
          </cell>
        </row>
        <row r="92">
          <cell r="I92">
            <v>2</v>
          </cell>
          <cell r="J92">
            <v>3.0588235294117649E-2</v>
          </cell>
          <cell r="K92">
            <v>1.4023732470334413E-2</v>
          </cell>
          <cell r="L92">
            <v>1.0999999999999999E-2</v>
          </cell>
          <cell r="M92">
            <v>1.1583011583011582E-2</v>
          </cell>
          <cell r="N92">
            <v>1.3220018885741265E-2</v>
          </cell>
          <cell r="O92">
            <v>1.2932898551112322E-2</v>
          </cell>
          <cell r="P92">
            <v>1.2932898551112322E-2</v>
          </cell>
          <cell r="Q92">
            <v>1.2932898551112322E-2</v>
          </cell>
          <cell r="R92">
            <v>1.2932898551112322E-2</v>
          </cell>
          <cell r="S92">
            <v>1.2932898551112322E-2</v>
          </cell>
        </row>
        <row r="93">
          <cell r="I93">
            <v>3</v>
          </cell>
          <cell r="J93">
            <v>3.0588235294117649E-2</v>
          </cell>
          <cell r="K93">
            <v>1.4023732470334413E-2</v>
          </cell>
          <cell r="L93">
            <v>1.0999999999999999E-2</v>
          </cell>
          <cell r="M93">
            <v>1.1583011583011582E-2</v>
          </cell>
          <cell r="N93">
            <v>1.3220018885741265E-2</v>
          </cell>
          <cell r="O93">
            <v>1.2932898551112322E-2</v>
          </cell>
          <cell r="P93">
            <v>1.2932898551112322E-2</v>
          </cell>
          <cell r="Q93">
            <v>1.2932898551112322E-2</v>
          </cell>
          <cell r="R93">
            <v>1.2932898551112322E-2</v>
          </cell>
          <cell r="S93">
            <v>1.2932898551112322E-2</v>
          </cell>
        </row>
        <row r="96">
          <cell r="I96">
            <v>1</v>
          </cell>
          <cell r="J96">
            <v>139.11320754716982</v>
          </cell>
          <cell r="K96">
            <v>108.90163934426229</v>
          </cell>
          <cell r="L96">
            <v>107.68633540372672</v>
          </cell>
          <cell r="M96">
            <v>109.05487804878048</v>
          </cell>
          <cell r="N96">
            <v>100.72700296735904</v>
          </cell>
          <cell r="O96">
            <v>100.72700296735904</v>
          </cell>
          <cell r="P96">
            <v>100.72700296735904</v>
          </cell>
          <cell r="Q96">
            <v>100.72700296735904</v>
          </cell>
          <cell r="R96">
            <v>100.72700296735904</v>
          </cell>
          <cell r="S96">
            <v>100.72700296735904</v>
          </cell>
        </row>
        <row r="97">
          <cell r="I97">
            <v>2</v>
          </cell>
          <cell r="J97">
            <v>139.11320754716982</v>
          </cell>
          <cell r="K97">
            <v>108.90163934426229</v>
          </cell>
          <cell r="L97">
            <v>107.68633540372672</v>
          </cell>
          <cell r="M97">
            <v>109.05487804878048</v>
          </cell>
          <cell r="N97">
            <v>100.72700296735904</v>
          </cell>
          <cell r="O97">
            <v>100.72700296735904</v>
          </cell>
          <cell r="P97">
            <v>100.72700296735904</v>
          </cell>
          <cell r="Q97">
            <v>100.72700296735904</v>
          </cell>
          <cell r="R97">
            <v>100.72700296735904</v>
          </cell>
          <cell r="S97">
            <v>100.72700296735904</v>
          </cell>
        </row>
        <row r="98">
          <cell r="I98">
            <v>3</v>
          </cell>
          <cell r="J98">
            <v>139.11320754716982</v>
          </cell>
          <cell r="K98">
            <v>108.90163934426229</v>
          </cell>
          <cell r="L98">
            <v>107.68633540372672</v>
          </cell>
          <cell r="M98">
            <v>109.05487804878048</v>
          </cell>
          <cell r="N98">
            <v>100.72700296735904</v>
          </cell>
          <cell r="O98">
            <v>100.72700296735904</v>
          </cell>
          <cell r="P98">
            <v>100.72700296735904</v>
          </cell>
          <cell r="Q98">
            <v>100.72700296735904</v>
          </cell>
          <cell r="R98">
            <v>100.72700296735904</v>
          </cell>
          <cell r="S98">
            <v>100.72700296735904</v>
          </cell>
        </row>
        <row r="104">
          <cell r="I104">
            <v>1</v>
          </cell>
          <cell r="J104">
            <v>7.7272727272727382E-2</v>
          </cell>
          <cell r="K104">
            <v>0.11999999999999988</v>
          </cell>
          <cell r="L104">
            <v>5.0000000000000044E-2</v>
          </cell>
          <cell r="M104">
            <v>5.0000000000000044E-2</v>
          </cell>
          <cell r="N104">
            <v>5.0000000000000044E-2</v>
          </cell>
          <cell r="O104">
            <v>5.0000000000000044E-2</v>
          </cell>
          <cell r="P104">
            <v>5.0000000000000044E-2</v>
          </cell>
          <cell r="Q104">
            <v>5.0000000000000044E-2</v>
          </cell>
          <cell r="R104">
            <v>5.0000000000000044E-2</v>
          </cell>
          <cell r="S104">
            <v>5.0000000000000044E-2</v>
          </cell>
        </row>
        <row r="105">
          <cell r="I105">
            <v>2</v>
          </cell>
          <cell r="J105">
            <v>9.2727272727272853E-2</v>
          </cell>
          <cell r="K105">
            <v>0.14399999999999985</v>
          </cell>
          <cell r="L105">
            <v>6.0000000000000053E-2</v>
          </cell>
          <cell r="M105">
            <v>6.0000000000000053E-2</v>
          </cell>
          <cell r="N105">
            <v>6.0000000000000053E-2</v>
          </cell>
          <cell r="O105">
            <v>6.0000000000000053E-2</v>
          </cell>
          <cell r="P105">
            <v>6.0000000000000053E-2</v>
          </cell>
          <cell r="Q105">
            <v>6.0000000000000053E-2</v>
          </cell>
          <cell r="R105">
            <v>6.0000000000000053E-2</v>
          </cell>
          <cell r="S105">
            <v>6.0000000000000053E-2</v>
          </cell>
        </row>
        <row r="106">
          <cell r="I106">
            <v>3</v>
          </cell>
          <cell r="J106">
            <v>0.02</v>
          </cell>
          <cell r="K106">
            <v>0.02</v>
          </cell>
          <cell r="L106">
            <v>0.02</v>
          </cell>
          <cell r="M106">
            <v>0.02</v>
          </cell>
          <cell r="N106">
            <v>0.02</v>
          </cell>
          <cell r="O106">
            <v>0.02</v>
          </cell>
          <cell r="P106">
            <v>0.02</v>
          </cell>
          <cell r="Q106">
            <v>0.02</v>
          </cell>
          <cell r="R106">
            <v>0.02</v>
          </cell>
          <cell r="S106">
            <v>0.02</v>
          </cell>
        </row>
        <row r="109">
          <cell r="I109">
            <v>1</v>
          </cell>
          <cell r="J109">
            <v>0.61</v>
          </cell>
          <cell r="K109">
            <v>0.62</v>
          </cell>
          <cell r="L109">
            <v>0.63</v>
          </cell>
          <cell r="M109">
            <v>0.64</v>
          </cell>
          <cell r="N109">
            <v>0.65</v>
          </cell>
          <cell r="O109">
            <v>0.65</v>
          </cell>
          <cell r="P109">
            <v>0.65</v>
          </cell>
          <cell r="Q109">
            <v>0.65</v>
          </cell>
          <cell r="R109">
            <v>0.65</v>
          </cell>
          <cell r="S109">
            <v>0.65</v>
          </cell>
        </row>
        <row r="110">
          <cell r="I110">
            <v>2</v>
          </cell>
          <cell r="J110">
            <v>0.61</v>
          </cell>
          <cell r="K110">
            <v>0.62</v>
          </cell>
          <cell r="L110">
            <v>0.63</v>
          </cell>
          <cell r="M110">
            <v>0.64</v>
          </cell>
          <cell r="N110">
            <v>0.65</v>
          </cell>
          <cell r="O110">
            <v>0.65</v>
          </cell>
          <cell r="P110">
            <v>0.65</v>
          </cell>
          <cell r="Q110">
            <v>0.65</v>
          </cell>
          <cell r="R110">
            <v>0.65</v>
          </cell>
          <cell r="S110">
            <v>0.65</v>
          </cell>
        </row>
        <row r="111">
          <cell r="I111">
            <v>3</v>
          </cell>
          <cell r="J111">
            <v>0.61</v>
          </cell>
          <cell r="K111">
            <v>0.61</v>
          </cell>
          <cell r="L111">
            <v>0.61</v>
          </cell>
          <cell r="M111">
            <v>0.61</v>
          </cell>
          <cell r="N111">
            <v>0.61</v>
          </cell>
          <cell r="O111">
            <v>0.61</v>
          </cell>
          <cell r="P111">
            <v>0.61</v>
          </cell>
          <cell r="Q111">
            <v>0.61</v>
          </cell>
          <cell r="R111">
            <v>0.61</v>
          </cell>
          <cell r="S111">
            <v>0.61</v>
          </cell>
        </row>
        <row r="114">
          <cell r="I114">
            <v>1</v>
          </cell>
          <cell r="J114">
            <v>71.19593516209477</v>
          </cell>
          <cell r="K114">
            <v>71.19593516209477</v>
          </cell>
          <cell r="L114">
            <v>71.19593516209477</v>
          </cell>
          <cell r="M114">
            <v>71.19593516209477</v>
          </cell>
          <cell r="N114">
            <v>71.19593516209477</v>
          </cell>
          <cell r="O114">
            <v>71.19593516209477</v>
          </cell>
          <cell r="P114">
            <v>71.19593516209477</v>
          </cell>
          <cell r="Q114">
            <v>71.195935162094756</v>
          </cell>
          <cell r="R114">
            <v>71.19593516209477</v>
          </cell>
          <cell r="S114">
            <v>71.19593516209477</v>
          </cell>
        </row>
        <row r="115">
          <cell r="I115">
            <v>2</v>
          </cell>
          <cell r="J115">
            <v>71.19593516209477</v>
          </cell>
          <cell r="K115">
            <v>71.19593516209477</v>
          </cell>
          <cell r="L115">
            <v>71.19593516209477</v>
          </cell>
          <cell r="M115">
            <v>71.19593516209477</v>
          </cell>
          <cell r="N115">
            <v>71.19593516209477</v>
          </cell>
          <cell r="O115">
            <v>71.19593516209477</v>
          </cell>
          <cell r="P115">
            <v>71.19593516209477</v>
          </cell>
          <cell r="Q115">
            <v>71.195935162094756</v>
          </cell>
          <cell r="R115">
            <v>71.19593516209477</v>
          </cell>
          <cell r="S115">
            <v>71.19593516209477</v>
          </cell>
        </row>
        <row r="116">
          <cell r="I116">
            <v>3</v>
          </cell>
          <cell r="J116">
            <v>71.19593516209477</v>
          </cell>
          <cell r="K116">
            <v>71.19593516209477</v>
          </cell>
          <cell r="L116">
            <v>71.19593516209477</v>
          </cell>
          <cell r="M116">
            <v>71.19593516209477</v>
          </cell>
          <cell r="N116">
            <v>71.19593516209477</v>
          </cell>
          <cell r="O116">
            <v>71.19593516209477</v>
          </cell>
          <cell r="P116">
            <v>71.19593516209477</v>
          </cell>
          <cell r="Q116">
            <v>71.195935162094756</v>
          </cell>
          <cell r="R116">
            <v>71.19593516209477</v>
          </cell>
          <cell r="S116">
            <v>71.19593516209477</v>
          </cell>
        </row>
        <row r="119">
          <cell r="I119">
            <v>1</v>
          </cell>
          <cell r="J119">
            <v>5.4289276807980048E-2</v>
          </cell>
          <cell r="K119">
            <v>5.4289276807980048E-2</v>
          </cell>
          <cell r="L119">
            <v>5.4289276807980048E-2</v>
          </cell>
          <cell r="M119">
            <v>5.4289276807980048E-2</v>
          </cell>
          <cell r="N119">
            <v>5.4289276807980048E-2</v>
          </cell>
          <cell r="O119">
            <v>5.4289276807980055E-2</v>
          </cell>
          <cell r="P119">
            <v>5.4289276807980048E-2</v>
          </cell>
          <cell r="Q119">
            <v>5.4289276807980041E-2</v>
          </cell>
          <cell r="R119">
            <v>5.4289276807980041E-2</v>
          </cell>
          <cell r="S119">
            <v>5.4289276807980055E-2</v>
          </cell>
        </row>
        <row r="120">
          <cell r="I120">
            <v>2</v>
          </cell>
          <cell r="J120">
            <v>5.4289276807980048E-2</v>
          </cell>
          <cell r="K120">
            <v>5.4289276807980048E-2</v>
          </cell>
          <cell r="L120">
            <v>5.4289276807980048E-2</v>
          </cell>
          <cell r="M120">
            <v>5.4289276807980048E-2</v>
          </cell>
          <cell r="N120">
            <v>5.4289276807980048E-2</v>
          </cell>
          <cell r="O120">
            <v>5.4289276807980055E-2</v>
          </cell>
          <cell r="P120">
            <v>5.4289276807980048E-2</v>
          </cell>
          <cell r="Q120">
            <v>5.4289276807980041E-2</v>
          </cell>
          <cell r="R120">
            <v>5.4289276807980041E-2</v>
          </cell>
          <cell r="S120">
            <v>5.4289276807980055E-2</v>
          </cell>
        </row>
        <row r="121">
          <cell r="I121">
            <v>3</v>
          </cell>
          <cell r="J121">
            <v>5.4289276807980048E-2</v>
          </cell>
          <cell r="K121">
            <v>5.4289276807980048E-2</v>
          </cell>
          <cell r="L121">
            <v>5.4289276807980048E-2</v>
          </cell>
          <cell r="M121">
            <v>5.4289276807980048E-2</v>
          </cell>
          <cell r="N121">
            <v>5.4289276807980048E-2</v>
          </cell>
          <cell r="O121">
            <v>5.4289276807980055E-2</v>
          </cell>
          <cell r="P121">
            <v>5.4289276807980048E-2</v>
          </cell>
          <cell r="Q121">
            <v>5.4289276807980041E-2</v>
          </cell>
          <cell r="R121">
            <v>5.4289276807980041E-2</v>
          </cell>
          <cell r="S121">
            <v>5.4289276807980055E-2</v>
          </cell>
        </row>
        <row r="124">
          <cell r="I124">
            <v>1</v>
          </cell>
          <cell r="J124">
            <v>74.440576496674055</v>
          </cell>
          <cell r="K124">
            <v>74.440576496674055</v>
          </cell>
          <cell r="L124">
            <v>74.440576496674055</v>
          </cell>
          <cell r="M124">
            <v>74.440576496674055</v>
          </cell>
          <cell r="N124">
            <v>74.440576496674055</v>
          </cell>
          <cell r="O124">
            <v>74.440576496674055</v>
          </cell>
          <cell r="P124">
            <v>74.440576496674055</v>
          </cell>
          <cell r="Q124">
            <v>74.440576496674055</v>
          </cell>
          <cell r="R124">
            <v>74.440576496674055</v>
          </cell>
          <cell r="S124">
            <v>74.440576496674055</v>
          </cell>
        </row>
        <row r="125">
          <cell r="I125">
            <v>2</v>
          </cell>
          <cell r="J125">
            <v>74.440576496674055</v>
          </cell>
          <cell r="K125">
            <v>74.440576496674055</v>
          </cell>
          <cell r="L125">
            <v>74.440576496674055</v>
          </cell>
          <cell r="M125">
            <v>74.440576496674055</v>
          </cell>
          <cell r="N125">
            <v>74.440576496674055</v>
          </cell>
          <cell r="O125">
            <v>74.440576496674055</v>
          </cell>
          <cell r="P125">
            <v>74.440576496674055</v>
          </cell>
          <cell r="Q125">
            <v>74.440576496674055</v>
          </cell>
          <cell r="R125">
            <v>74.440576496674055</v>
          </cell>
          <cell r="S125">
            <v>74.440576496674055</v>
          </cell>
        </row>
        <row r="126">
          <cell r="I126">
            <v>3</v>
          </cell>
          <cell r="J126">
            <v>74.440576496674055</v>
          </cell>
          <cell r="K126">
            <v>74.440576496674055</v>
          </cell>
          <cell r="L126">
            <v>74.440576496674055</v>
          </cell>
          <cell r="M126">
            <v>74.440576496674055</v>
          </cell>
          <cell r="N126">
            <v>74.440576496674055</v>
          </cell>
          <cell r="O126">
            <v>74.440576496674055</v>
          </cell>
          <cell r="P126">
            <v>74.440576496674055</v>
          </cell>
          <cell r="Q126">
            <v>74.440576496674055</v>
          </cell>
          <cell r="R126">
            <v>74.440576496674055</v>
          </cell>
          <cell r="S126">
            <v>74.440576496674055</v>
          </cell>
        </row>
      </sheetData>
      <sheetData sheetId="5" refreshError="1"/>
      <sheetData sheetId="6" refreshError="1">
        <row r="2">
          <cell r="C2" t="str">
            <v>PanAmSat - New Skies Combo Model</v>
          </cell>
          <cell r="Q2" t="str">
            <v>Confidential</v>
          </cell>
        </row>
        <row r="3">
          <cell r="G3">
            <v>38044.720874305553</v>
          </cell>
          <cell r="P3" t="str">
            <v>Assumptions Summary</v>
          </cell>
          <cell r="T3">
            <v>1</v>
          </cell>
          <cell r="U3" t="str">
            <v>Sources of Funds</v>
          </cell>
          <cell r="V3">
            <v>1</v>
          </cell>
          <cell r="W3">
            <v>2</v>
          </cell>
          <cell r="X3">
            <v>3</v>
          </cell>
          <cell r="Y3">
            <v>4</v>
          </cell>
          <cell r="Z3">
            <v>5</v>
          </cell>
        </row>
        <row r="4">
          <cell r="C4" t="str">
            <v>Key Assumptions</v>
          </cell>
          <cell r="G4" t="str">
            <v>PanAmSat Valuation (*)</v>
          </cell>
          <cell r="I4">
            <v>2003</v>
          </cell>
          <cell r="J4">
            <v>2004</v>
          </cell>
          <cell r="P4" t="str">
            <v>IRR</v>
          </cell>
          <cell r="T4">
            <v>2</v>
          </cell>
          <cell r="U4" t="str">
            <v>Revolver</v>
          </cell>
          <cell r="V4">
            <v>0</v>
          </cell>
          <cell r="W4">
            <v>0</v>
          </cell>
          <cell r="X4">
            <v>0</v>
          </cell>
          <cell r="Y4">
            <v>0</v>
          </cell>
          <cell r="Z4">
            <v>0</v>
          </cell>
        </row>
        <row r="5">
          <cell r="P5">
            <v>0.28175437587258478</v>
          </cell>
          <cell r="T5">
            <v>3</v>
          </cell>
          <cell r="U5" t="str">
            <v>Term Loan A</v>
          </cell>
          <cell r="V5">
            <v>500</v>
          </cell>
          <cell r="W5">
            <v>0</v>
          </cell>
          <cell r="X5">
            <v>0</v>
          </cell>
          <cell r="Y5">
            <v>0</v>
          </cell>
          <cell r="Z5">
            <v>0</v>
          </cell>
        </row>
        <row r="6">
          <cell r="C6" t="str">
            <v>Capital Structure Case</v>
          </cell>
          <cell r="D6" t="str">
            <v>NSK Combo</v>
          </cell>
          <cell r="G6" t="str">
            <v>PanAmSat Revenues</v>
          </cell>
          <cell r="I6">
            <v>831.01099999999997</v>
          </cell>
          <cell r="J6">
            <v>849.99999999999989</v>
          </cell>
          <cell r="T6">
            <v>4</v>
          </cell>
          <cell r="U6" t="str">
            <v>Term Loan B</v>
          </cell>
          <cell r="V6">
            <v>1601.0279999999998</v>
          </cell>
          <cell r="W6">
            <v>0</v>
          </cell>
          <cell r="X6">
            <v>0</v>
          </cell>
          <cell r="Y6">
            <v>0</v>
          </cell>
          <cell r="Z6">
            <v>0</v>
          </cell>
        </row>
        <row r="7">
          <cell r="C7" t="str">
            <v>Income Statement Case</v>
          </cell>
          <cell r="D7" t="str">
            <v>Base Case</v>
          </cell>
          <cell r="G7" t="str">
            <v>TEV/Revenues</v>
          </cell>
          <cell r="I7">
            <v>5.5380771518066547</v>
          </cell>
          <cell r="J7">
            <v>5.4143565082352945</v>
          </cell>
          <cell r="T7">
            <v>5</v>
          </cell>
          <cell r="U7" t="str">
            <v>Roll Existing Notes</v>
          </cell>
          <cell r="V7">
            <v>275</v>
          </cell>
          <cell r="W7">
            <v>0</v>
          </cell>
          <cell r="X7">
            <v>0</v>
          </cell>
          <cell r="Y7">
            <v>0</v>
          </cell>
          <cell r="Z7">
            <v>0</v>
          </cell>
        </row>
        <row r="8">
          <cell r="C8" t="str">
            <v>Total Revolver Availability($MM)</v>
          </cell>
          <cell r="D8">
            <v>300</v>
          </cell>
          <cell r="G8" t="str">
            <v>PanAmSat EBITDA</v>
          </cell>
          <cell r="I8">
            <v>591.00699999999995</v>
          </cell>
          <cell r="J8">
            <v>584.99999999999989</v>
          </cell>
          <cell r="P8" t="str">
            <v>Pro Forma Ownership</v>
          </cell>
          <cell r="T8">
            <v>6</v>
          </cell>
          <cell r="U8" t="str">
            <v>New Senior Notes</v>
          </cell>
          <cell r="V8">
            <v>600</v>
          </cell>
          <cell r="W8">
            <v>0</v>
          </cell>
          <cell r="X8">
            <v>0</v>
          </cell>
          <cell r="Y8">
            <v>0</v>
          </cell>
          <cell r="Z8">
            <v>0</v>
          </cell>
        </row>
        <row r="9">
          <cell r="C9" t="str">
            <v>EBITDA case</v>
          </cell>
          <cell r="D9">
            <v>1</v>
          </cell>
          <cell r="G9" t="str">
            <v>TEV/EBITDA</v>
          </cell>
          <cell r="I9">
            <v>7.7870533377777251</v>
          </cell>
          <cell r="J9">
            <v>7.8670137299145306</v>
          </cell>
          <cell r="P9" t="str">
            <v>NSK</v>
          </cell>
          <cell r="Q9">
            <v>0.5317607931522419</v>
          </cell>
          <cell r="T9">
            <v>7</v>
          </cell>
          <cell r="U9" t="str">
            <v>New Senior Subordinated Notes</v>
          </cell>
          <cell r="V9">
            <v>1116.0104999999999</v>
          </cell>
          <cell r="W9">
            <v>0</v>
          </cell>
          <cell r="X9">
            <v>0</v>
          </cell>
          <cell r="Y9">
            <v>0</v>
          </cell>
          <cell r="Z9">
            <v>0</v>
          </cell>
        </row>
        <row r="10">
          <cell r="C10" t="str">
            <v>Earmarked Cash</v>
          </cell>
          <cell r="D10">
            <v>0</v>
          </cell>
          <cell r="P10" t="str">
            <v>Sponsor</v>
          </cell>
          <cell r="Q10">
            <v>0.4682392068477581</v>
          </cell>
          <cell r="T10">
            <v>8</v>
          </cell>
          <cell r="U10" t="str">
            <v>HoldCo Discount Notes</v>
          </cell>
          <cell r="V10">
            <v>0</v>
          </cell>
          <cell r="W10">
            <v>0</v>
          </cell>
          <cell r="X10">
            <v>0</v>
          </cell>
          <cell r="Y10">
            <v>0</v>
          </cell>
          <cell r="Z10">
            <v>0</v>
          </cell>
        </row>
        <row r="11">
          <cell r="C11" t="str">
            <v>Year Earmarked Cash Used</v>
          </cell>
          <cell r="D11" t="str">
            <v>NA</v>
          </cell>
          <cell r="G11" t="str">
            <v>Implied Deal Price</v>
          </cell>
          <cell r="J11">
            <v>23</v>
          </cell>
          <cell r="T11">
            <v>9</v>
          </cell>
          <cell r="U11" t="str">
            <v>Non-cash NSK Equity Contribution</v>
          </cell>
          <cell r="V11">
            <v>866.88386840000021</v>
          </cell>
          <cell r="W11">
            <v>0</v>
          </cell>
          <cell r="X11">
            <v>0</v>
          </cell>
          <cell r="Y11">
            <v>0</v>
          </cell>
          <cell r="Z11">
            <v>0</v>
          </cell>
        </row>
        <row r="12">
          <cell r="C12" t="str">
            <v>PIK Term - HoldCo Note</v>
          </cell>
          <cell r="D12">
            <v>5</v>
          </cell>
          <cell r="G12" t="str">
            <v>Implied Deal Premium</v>
          </cell>
          <cell r="J12">
            <v>0</v>
          </cell>
          <cell r="P12" t="str">
            <v>NSK Valuation</v>
          </cell>
          <cell r="T12">
            <v>10</v>
          </cell>
          <cell r="U12" t="str">
            <v>Sponsor Cash Equity</v>
          </cell>
          <cell r="V12">
            <v>763.3300916423932</v>
          </cell>
          <cell r="W12">
            <v>0</v>
          </cell>
          <cell r="X12">
            <v>0</v>
          </cell>
          <cell r="Y12">
            <v>0</v>
          </cell>
          <cell r="Z12">
            <v>0</v>
          </cell>
        </row>
        <row r="13">
          <cell r="G13" t="str">
            <v>(*) Excludes  fees &amp; bond tender premium and synergies</v>
          </cell>
          <cell r="P13" t="str">
            <v>Share Px</v>
          </cell>
          <cell r="Q13">
            <v>7.370000000000001</v>
          </cell>
          <cell r="T13">
            <v>11</v>
          </cell>
          <cell r="V13">
            <v>0</v>
          </cell>
          <cell r="W13">
            <v>0</v>
          </cell>
          <cell r="X13">
            <v>0</v>
          </cell>
          <cell r="Y13">
            <v>0</v>
          </cell>
          <cell r="Z13">
            <v>0</v>
          </cell>
        </row>
        <row r="14">
          <cell r="C14" t="str">
            <v>Model Version</v>
          </cell>
          <cell r="D14">
            <v>38044.720874305553</v>
          </cell>
          <cell r="E14">
            <v>38044.720874305553</v>
          </cell>
          <cell r="G14" t="str">
            <v>expected upon combination.</v>
          </cell>
          <cell r="P14" t="str">
            <v>Premium</v>
          </cell>
          <cell r="Q14">
            <v>0.1</v>
          </cell>
          <cell r="T14">
            <v>12</v>
          </cell>
          <cell r="U14">
            <v>763.3300916423932</v>
          </cell>
          <cell r="V14">
            <v>0</v>
          </cell>
          <cell r="W14">
            <v>0</v>
          </cell>
          <cell r="X14">
            <v>0</v>
          </cell>
          <cell r="Y14">
            <v>0</v>
          </cell>
          <cell r="Z14">
            <v>0</v>
          </cell>
        </row>
        <row r="15">
          <cell r="C15" t="str">
            <v>C:\PanAmSat\Current Models\[SPOT Baseline Capex.xls]SPOT CAPEX</v>
          </cell>
          <cell r="P15" t="str">
            <v>Multiple</v>
          </cell>
          <cell r="Q15">
            <v>7.3320820090000023</v>
          </cell>
          <cell r="T15">
            <v>13</v>
          </cell>
          <cell r="V15">
            <v>0</v>
          </cell>
          <cell r="W15">
            <v>0</v>
          </cell>
          <cell r="X15">
            <v>0</v>
          </cell>
          <cell r="Y15">
            <v>0</v>
          </cell>
          <cell r="Z15">
            <v>0</v>
          </cell>
        </row>
        <row r="16">
          <cell r="T16">
            <v>14</v>
          </cell>
          <cell r="V16">
            <v>0</v>
          </cell>
          <cell r="W16">
            <v>0</v>
          </cell>
          <cell r="X16">
            <v>0</v>
          </cell>
          <cell r="Y16">
            <v>0</v>
          </cell>
          <cell r="Z16">
            <v>0</v>
          </cell>
        </row>
        <row r="17">
          <cell r="E17" t="str">
            <v xml:space="preserve">% of </v>
          </cell>
          <cell r="G17" t="str">
            <v>Cumulative</v>
          </cell>
          <cell r="T17">
            <v>15</v>
          </cell>
          <cell r="U17" t="str">
            <v xml:space="preserve">    Total Sources of Funds</v>
          </cell>
          <cell r="V17">
            <v>5722.2524600423931</v>
          </cell>
          <cell r="W17">
            <v>0</v>
          </cell>
          <cell r="X17">
            <v>0</v>
          </cell>
          <cell r="Y17">
            <v>0</v>
          </cell>
          <cell r="Z17">
            <v>0</v>
          </cell>
        </row>
        <row r="18">
          <cell r="C18" t="str">
            <v>Sources of Funds</v>
          </cell>
          <cell r="D18" t="str">
            <v>($MM)</v>
          </cell>
          <cell r="E18" t="str">
            <v>Total Cap.</v>
          </cell>
          <cell r="F18" t="str">
            <v>Multiples</v>
          </cell>
          <cell r="G18" t="str">
            <v>Multiple</v>
          </cell>
          <cell r="M18" t="str">
            <v>Uses of Funds</v>
          </cell>
          <cell r="Q18" t="str">
            <v>($MM)</v>
          </cell>
          <cell r="T18">
            <v>16</v>
          </cell>
          <cell r="U18" t="str">
            <v>Cash sources</v>
          </cell>
          <cell r="V18">
            <v>4580.3685916423929</v>
          </cell>
          <cell r="W18">
            <v>0</v>
          </cell>
        </row>
        <row r="19">
          <cell r="C19" t="str">
            <v>Revolver</v>
          </cell>
          <cell r="D19">
            <v>0</v>
          </cell>
          <cell r="E19">
            <v>0</v>
          </cell>
          <cell r="F19">
            <v>0</v>
          </cell>
          <cell r="G19">
            <v>0</v>
          </cell>
          <cell r="L19" t="str">
            <v>Purchase Common Equity</v>
          </cell>
          <cell r="Q19">
            <v>3452.3870319999996</v>
          </cell>
          <cell r="T19">
            <v>17</v>
          </cell>
          <cell r="U19" t="str">
            <v>Uses of Funds</v>
          </cell>
        </row>
        <row r="20">
          <cell r="C20" t="str">
            <v>Term Loan A</v>
          </cell>
          <cell r="D20">
            <v>500</v>
          </cell>
          <cell r="E20">
            <v>8.7378179046000315E-2</v>
          </cell>
          <cell r="F20">
            <v>0.67203668782686188</v>
          </cell>
          <cell r="G20">
            <v>0.67203668782686188</v>
          </cell>
          <cell r="L20" t="str">
            <v>Refinance Net Debt</v>
          </cell>
          <cell r="Q20">
            <v>874.81600000000003</v>
          </cell>
          <cell r="T20">
            <v>18</v>
          </cell>
          <cell r="U20" t="str">
            <v>Purchase Common Equity</v>
          </cell>
          <cell r="V20">
            <v>3452.3870319999996</v>
          </cell>
          <cell r="W20">
            <v>0</v>
          </cell>
          <cell r="X20">
            <v>0</v>
          </cell>
          <cell r="Y20">
            <v>0</v>
          </cell>
          <cell r="Z20">
            <v>0</v>
          </cell>
        </row>
        <row r="21">
          <cell r="C21" t="str">
            <v>Term Loan B</v>
          </cell>
          <cell r="D21">
            <v>1601.0279999999998</v>
          </cell>
          <cell r="E21">
            <v>0.27978982248331957</v>
          </cell>
          <cell r="F21">
            <v>2.1518991084761296</v>
          </cell>
          <cell r="G21">
            <v>2.8239357963029916</v>
          </cell>
          <cell r="L21" t="str">
            <v>Tender/Consent Fee</v>
          </cell>
          <cell r="Q21">
            <v>143.78382163439306</v>
          </cell>
          <cell r="T21">
            <v>19</v>
          </cell>
          <cell r="U21" t="str">
            <v>Refinance Net Debt</v>
          </cell>
          <cell r="V21">
            <v>874.81600000000003</v>
          </cell>
          <cell r="W21">
            <v>0</v>
          </cell>
          <cell r="X21">
            <v>0</v>
          </cell>
          <cell r="Y21">
            <v>0</v>
          </cell>
          <cell r="Z21">
            <v>0</v>
          </cell>
        </row>
        <row r="22">
          <cell r="C22" t="str">
            <v>Roll Existing Notes</v>
          </cell>
          <cell r="D22">
            <v>275</v>
          </cell>
          <cell r="E22">
            <v>4.8057998475300172E-2</v>
          </cell>
          <cell r="F22">
            <v>0.36962017830477406</v>
          </cell>
          <cell r="G22">
            <v>3.1935559746077655</v>
          </cell>
          <cell r="L22" t="str">
            <v>Rollover on non-financial debt</v>
          </cell>
          <cell r="Q22">
            <v>0</v>
          </cell>
          <cell r="T22">
            <v>20</v>
          </cell>
          <cell r="U22" t="str">
            <v>Tender/Consent Fee</v>
          </cell>
          <cell r="V22">
            <v>143.78382163439306</v>
          </cell>
          <cell r="W22">
            <v>0</v>
          </cell>
          <cell r="X22">
            <v>0</v>
          </cell>
          <cell r="Y22">
            <v>0</v>
          </cell>
          <cell r="Z22">
            <v>0</v>
          </cell>
        </row>
        <row r="23">
          <cell r="C23" t="str">
            <v>New Senior Notes</v>
          </cell>
          <cell r="D23">
            <v>600</v>
          </cell>
          <cell r="E23">
            <v>0.10485381485520039</v>
          </cell>
          <cell r="F23">
            <v>0.80644402539223425</v>
          </cell>
          <cell r="G23">
            <v>4</v>
          </cell>
          <cell r="L23" t="str">
            <v>Roll Existing Notes</v>
          </cell>
          <cell r="Q23">
            <v>275</v>
          </cell>
          <cell r="T23">
            <v>21</v>
          </cell>
          <cell r="U23" t="str">
            <v>Rollover on non-financial debt</v>
          </cell>
          <cell r="V23">
            <v>0</v>
          </cell>
          <cell r="W23">
            <v>0</v>
          </cell>
          <cell r="X23">
            <v>0</v>
          </cell>
          <cell r="Y23">
            <v>0</v>
          </cell>
          <cell r="Z23">
            <v>0</v>
          </cell>
        </row>
        <row r="24">
          <cell r="C24" t="str">
            <v>New Senior Subordinated Notes</v>
          </cell>
          <cell r="D24">
            <v>1116.0104999999999</v>
          </cell>
          <cell r="E24">
            <v>0.19502993057243265</v>
          </cell>
          <cell r="F24">
            <v>1.5</v>
          </cell>
          <cell r="G24">
            <v>5.5</v>
          </cell>
          <cell r="L24" t="str">
            <v>Estimated Fees &amp; Expenses</v>
          </cell>
          <cell r="Q24">
            <v>109.381738008</v>
          </cell>
          <cell r="T24">
            <v>22</v>
          </cell>
          <cell r="U24" t="str">
            <v>Roll Existing Notes</v>
          </cell>
          <cell r="V24">
            <v>275</v>
          </cell>
          <cell r="W24">
            <v>0</v>
          </cell>
          <cell r="X24">
            <v>0</v>
          </cell>
          <cell r="Y24">
            <v>0</v>
          </cell>
          <cell r="Z24">
            <v>0</v>
          </cell>
        </row>
        <row r="25">
          <cell r="C25" t="str">
            <v>HoldCo Discount Notes</v>
          </cell>
          <cell r="D25">
            <v>0</v>
          </cell>
          <cell r="E25">
            <v>0</v>
          </cell>
          <cell r="F25">
            <v>0</v>
          </cell>
          <cell r="G25">
            <v>5.5</v>
          </cell>
          <cell r="L25" t="str">
            <v>Non Cash NSK Equity Contribution</v>
          </cell>
          <cell r="Q25">
            <v>866.88386840000021</v>
          </cell>
          <cell r="T25">
            <v>23</v>
          </cell>
          <cell r="U25" t="str">
            <v>Estimated Fees &amp; Expenses</v>
          </cell>
          <cell r="V25">
            <v>109.381738008</v>
          </cell>
          <cell r="W25">
            <v>0</v>
          </cell>
          <cell r="X25">
            <v>0</v>
          </cell>
          <cell r="Y25">
            <v>0</v>
          </cell>
          <cell r="Z25">
            <v>0</v>
          </cell>
        </row>
        <row r="26">
          <cell r="C26" t="str">
            <v>Non-cash NSK Equity Contribution</v>
          </cell>
          <cell r="D26">
            <v>866.88386840000021</v>
          </cell>
          <cell r="E26">
            <v>0.15149346773028918</v>
          </cell>
          <cell r="F26">
            <v>1.1651555273001468</v>
          </cell>
          <cell r="G26">
            <v>6.665155527300147</v>
          </cell>
          <cell r="L26"/>
          <cell r="Q26"/>
          <cell r="T26">
            <v>24</v>
          </cell>
          <cell r="U26" t="str">
            <v>Non Cash NSK Equity Contribution</v>
          </cell>
          <cell r="V26">
            <v>866.88386840000021</v>
          </cell>
          <cell r="W26">
            <v>0</v>
          </cell>
          <cell r="X26">
            <v>0</v>
          </cell>
          <cell r="Y26">
            <v>0</v>
          </cell>
          <cell r="Z26">
            <v>0</v>
          </cell>
        </row>
        <row r="27">
          <cell r="C27" t="str">
            <v>Sponsor Cash Equity</v>
          </cell>
          <cell r="D27">
            <v>763.3300916423932</v>
          </cell>
          <cell r="E27">
            <v>0.13339678683745773</v>
          </cell>
          <cell r="F27">
            <v>1.0259716530118577</v>
          </cell>
          <cell r="G27">
            <v>7.6911271803120052</v>
          </cell>
          <cell r="T27">
            <v>25</v>
          </cell>
          <cell r="V27">
            <v>0</v>
          </cell>
          <cell r="W27">
            <v>0</v>
          </cell>
          <cell r="X27">
            <v>0</v>
          </cell>
          <cell r="Y27">
            <v>0</v>
          </cell>
          <cell r="Z27">
            <v>0</v>
          </cell>
          <cell r="AO27">
            <v>2</v>
          </cell>
          <cell r="AP27">
            <v>0.26061558904206622</v>
          </cell>
          <cell r="AQ27">
            <v>0.28722636949303881</v>
          </cell>
          <cell r="AR27">
            <v>0.32242930892338173</v>
          </cell>
        </row>
        <row r="28">
          <cell r="C28" t="str">
            <v xml:space="preserve">    Total Sources of Funds</v>
          </cell>
          <cell r="D28">
            <v>5722.2524600423931</v>
          </cell>
          <cell r="E28">
            <v>1</v>
          </cell>
          <cell r="F28">
            <v>7.6911271803120052</v>
          </cell>
          <cell r="G28">
            <v>7.6911271803120052</v>
          </cell>
          <cell r="L28" t="str">
            <v xml:space="preserve">    Total Uses of Funds</v>
          </cell>
          <cell r="Q28">
            <v>5722.2524600423931</v>
          </cell>
          <cell r="T28">
            <v>26</v>
          </cell>
          <cell r="V28">
            <v>0</v>
          </cell>
          <cell r="W28">
            <v>0</v>
          </cell>
          <cell r="X28">
            <v>0</v>
          </cell>
          <cell r="Y28">
            <v>0</v>
          </cell>
          <cell r="Z28">
            <v>0</v>
          </cell>
          <cell r="AO28">
            <v>3</v>
          </cell>
          <cell r="AP28">
            <v>0.17017065653676561</v>
          </cell>
          <cell r="AQ28">
            <v>0.1874248970472622</v>
          </cell>
          <cell r="AR28">
            <v>0.21082797449544297</v>
          </cell>
        </row>
        <row r="29">
          <cell r="T29">
            <v>27</v>
          </cell>
          <cell r="V29">
            <v>0</v>
          </cell>
          <cell r="W29">
            <v>0</v>
          </cell>
          <cell r="X29">
            <v>0</v>
          </cell>
          <cell r="Y29">
            <v>0</v>
          </cell>
          <cell r="Z29">
            <v>0</v>
          </cell>
        </row>
        <row r="30">
          <cell r="T30">
            <v>28</v>
          </cell>
          <cell r="V30">
            <v>0</v>
          </cell>
          <cell r="W30">
            <v>0</v>
          </cell>
          <cell r="X30">
            <v>0</v>
          </cell>
          <cell r="Y30">
            <v>0</v>
          </cell>
          <cell r="Z30">
            <v>0</v>
          </cell>
        </row>
        <row r="31">
          <cell r="C31" t="str">
            <v>SUMMARY OF OPERATING RESULTS</v>
          </cell>
          <cell r="G31" t="str">
            <v>Pro Forma</v>
          </cell>
          <cell r="H31">
            <v>1</v>
          </cell>
          <cell r="I31">
            <v>2</v>
          </cell>
          <cell r="J31">
            <v>3</v>
          </cell>
          <cell r="K31">
            <v>4</v>
          </cell>
          <cell r="L31">
            <v>5</v>
          </cell>
          <cell r="M31">
            <v>6</v>
          </cell>
          <cell r="N31">
            <v>7</v>
          </cell>
          <cell r="O31">
            <v>8</v>
          </cell>
          <cell r="P31">
            <v>9</v>
          </cell>
          <cell r="Q31">
            <v>10</v>
          </cell>
          <cell r="T31">
            <v>29</v>
          </cell>
          <cell r="V31">
            <v>0</v>
          </cell>
          <cell r="W31">
            <v>0</v>
          </cell>
          <cell r="X31">
            <v>0</v>
          </cell>
          <cell r="Y31">
            <v>0</v>
          </cell>
          <cell r="Z31">
            <v>0</v>
          </cell>
        </row>
        <row r="32">
          <cell r="C32" t="str">
            <v>Fiscal Year Ended December 31,</v>
          </cell>
          <cell r="D32">
            <v>2000</v>
          </cell>
          <cell r="E32">
            <v>2001</v>
          </cell>
          <cell r="F32">
            <v>2002</v>
          </cell>
          <cell r="G32">
            <v>2003</v>
          </cell>
          <cell r="H32">
            <v>2004</v>
          </cell>
          <cell r="I32">
            <v>2005</v>
          </cell>
          <cell r="J32">
            <v>2006</v>
          </cell>
          <cell r="K32">
            <v>2007</v>
          </cell>
          <cell r="L32">
            <v>2008</v>
          </cell>
          <cell r="M32">
            <v>2009</v>
          </cell>
          <cell r="N32">
            <v>2010</v>
          </cell>
          <cell r="O32">
            <v>2011</v>
          </cell>
          <cell r="P32">
            <v>2012</v>
          </cell>
          <cell r="Q32">
            <v>2013</v>
          </cell>
          <cell r="T32">
            <v>30</v>
          </cell>
          <cell r="V32">
            <v>0</v>
          </cell>
          <cell r="W32">
            <v>0</v>
          </cell>
          <cell r="X32">
            <v>0</v>
          </cell>
          <cell r="Y32">
            <v>0</v>
          </cell>
          <cell r="Z32">
            <v>0</v>
          </cell>
        </row>
        <row r="33">
          <cell r="C33" t="str">
            <v>Total Combined Revenues</v>
          </cell>
          <cell r="D33">
            <v>1202.17</v>
          </cell>
          <cell r="E33">
            <v>1079.0999999999999</v>
          </cell>
          <cell r="F33">
            <v>1012.8</v>
          </cell>
          <cell r="G33">
            <v>1051.011</v>
          </cell>
          <cell r="H33">
            <v>1087</v>
          </cell>
          <cell r="I33">
            <v>1192.4399999999998</v>
          </cell>
          <cell r="J33">
            <v>1278.712</v>
          </cell>
          <cell r="K33">
            <v>1328.6476</v>
          </cell>
          <cell r="L33">
            <v>1366.27998</v>
          </cell>
          <cell r="M33">
            <v>1405.154596760618</v>
          </cell>
          <cell r="N33">
            <v>1445.3193673404387</v>
          </cell>
          <cell r="O33">
            <v>1486.8242895159117</v>
          </cell>
          <cell r="P33">
            <v>1529.7215388210025</v>
          </cell>
          <cell r="Q33">
            <v>1574.0655702835038</v>
          </cell>
          <cell r="AO33" t="str">
            <v>NSK shares out</v>
          </cell>
          <cell r="AQ33">
            <v>117.62332000000001</v>
          </cell>
        </row>
        <row r="34">
          <cell r="AO34" t="str">
            <v>Current Share Price</v>
          </cell>
          <cell r="AQ34">
            <v>6.7</v>
          </cell>
        </row>
        <row r="35">
          <cell r="C35" t="str">
            <v xml:space="preserve">   Revenue Growth</v>
          </cell>
          <cell r="D35" t="str">
            <v>NA</v>
          </cell>
          <cell r="E35">
            <v>-0.10237320844805653</v>
          </cell>
          <cell r="F35">
            <v>-6.1440088963024664E-2</v>
          </cell>
          <cell r="G35">
            <v>3.7728080568720346E-2</v>
          </cell>
          <cell r="H35">
            <v>3.4242267683211702E-2</v>
          </cell>
          <cell r="I35">
            <v>9.7000919963201371E-2</v>
          </cell>
          <cell r="J35">
            <v>7.234913287041711E-2</v>
          </cell>
          <cell r="K35">
            <v>3.9051483054823866E-2</v>
          </cell>
          <cell r="L35">
            <v>2.8323823412619076E-2</v>
          </cell>
          <cell r="M35">
            <v>2.8323823412619076E-2</v>
          </cell>
          <cell r="N35">
            <v>2.8323823412619076E-2</v>
          </cell>
          <cell r="O35">
            <v>2.8323823412619076E-2</v>
          </cell>
          <cell r="P35">
            <v>2.8323823412619076E-2</v>
          </cell>
          <cell r="Q35">
            <v>2.8323823412619076E-2</v>
          </cell>
          <cell r="AO35" t="str">
            <v>Market Capitalization</v>
          </cell>
          <cell r="AQ35">
            <v>788.07624400000009</v>
          </cell>
        </row>
        <row r="36">
          <cell r="AO36" t="str">
            <v>Premium</v>
          </cell>
          <cell r="AQ36">
            <v>0.1</v>
          </cell>
        </row>
        <row r="37">
          <cell r="C37" t="str">
            <v>Pro Forma EBITDA</v>
          </cell>
          <cell r="D37">
            <v>817.80700000000002</v>
          </cell>
          <cell r="E37">
            <v>728.66599999999994</v>
          </cell>
          <cell r="F37">
            <v>731.66599999999994</v>
          </cell>
          <cell r="G37">
            <v>744.00699999999995</v>
          </cell>
          <cell r="H37">
            <v>762.56999999999994</v>
          </cell>
          <cell r="I37">
            <v>819.57279999999992</v>
          </cell>
          <cell r="J37">
            <v>886.58856000000003</v>
          </cell>
          <cell r="K37">
            <v>928.29446400000006</v>
          </cell>
          <cell r="L37">
            <v>954.731987</v>
          </cell>
          <cell r="M37">
            <v>980.74754387895757</v>
          </cell>
          <cell r="N37">
            <v>1007.6182859601315</v>
          </cell>
          <cell r="O37">
            <v>1035.3770800028988</v>
          </cell>
          <cell r="P37">
            <v>1064.0582164834509</v>
          </cell>
          <cell r="Q37">
            <v>1093.6974759048735</v>
          </cell>
          <cell r="AO37" t="str">
            <v>Equity Valuation</v>
          </cell>
          <cell r="AQ37">
            <v>866.88386840000021</v>
          </cell>
        </row>
        <row r="38">
          <cell r="C38" t="str">
            <v xml:space="preserve">   % Margin</v>
          </cell>
          <cell r="D38">
            <v>0.6802756681667318</v>
          </cell>
          <cell r="E38">
            <v>0.67525345195069963</v>
          </cell>
          <cell r="F38">
            <v>0.72241903633491311</v>
          </cell>
          <cell r="G38">
            <v>0.70789649204432681</v>
          </cell>
          <cell r="H38">
            <v>0.70153633854645814</v>
          </cell>
          <cell r="I38">
            <v>0.68730736976283924</v>
          </cell>
          <cell r="J38">
            <v>0.69334499089709023</v>
          </cell>
          <cell r="K38">
            <v>0.69867620579000789</v>
          </cell>
          <cell r="L38">
            <v>0.69878209516031986</v>
          </cell>
          <cell r="M38">
            <v>0.69796415721083649</v>
          </cell>
          <cell r="N38">
            <v>0.69715960965379586</v>
          </cell>
          <cell r="O38">
            <v>0.69636815009257247</v>
          </cell>
          <cell r="P38">
            <v>0.69558948441266588</v>
          </cell>
          <cell r="Q38">
            <v>0.69482332664698865</v>
          </cell>
        </row>
        <row r="40">
          <cell r="C40" t="str">
            <v>Other Financial Data</v>
          </cell>
        </row>
        <row r="41">
          <cell r="C41" t="str">
            <v>Cash Interest Expense</v>
          </cell>
          <cell r="G41">
            <v>250.0634025</v>
          </cell>
          <cell r="H41">
            <v>240.69578952158116</v>
          </cell>
          <cell r="I41">
            <v>227.05384241399901</v>
          </cell>
          <cell r="J41">
            <v>209.37245682788836</v>
          </cell>
          <cell r="K41">
            <v>185.91157797199298</v>
          </cell>
          <cell r="L41">
            <v>165.87999768754958</v>
          </cell>
          <cell r="M41">
            <v>158.01714249998548</v>
          </cell>
          <cell r="N41">
            <v>158.01714249990169</v>
          </cell>
          <cell r="O41">
            <v>158.01714250145727</v>
          </cell>
          <cell r="P41">
            <v>158.0171425052983</v>
          </cell>
          <cell r="Q41">
            <v>158.01714236462598</v>
          </cell>
        </row>
        <row r="42">
          <cell r="C42" t="str">
            <v>Total Interest Expense</v>
          </cell>
          <cell r="G42">
            <v>250.0634025</v>
          </cell>
          <cell r="H42">
            <v>240.69578952158116</v>
          </cell>
          <cell r="I42">
            <v>227.05384241399901</v>
          </cell>
          <cell r="J42">
            <v>209.37245682788836</v>
          </cell>
          <cell r="K42">
            <v>185.91157797199298</v>
          </cell>
          <cell r="L42">
            <v>165.87999768754958</v>
          </cell>
          <cell r="M42">
            <v>158.01714249998548</v>
          </cell>
          <cell r="N42">
            <v>158.01714249990169</v>
          </cell>
          <cell r="O42">
            <v>158.01714250145727</v>
          </cell>
          <cell r="P42">
            <v>158.0171425052983</v>
          </cell>
          <cell r="Q42">
            <v>158.01714236462598</v>
          </cell>
        </row>
        <row r="43">
          <cell r="C43" t="str">
            <v>Increases/(Decreases) in Working Capital</v>
          </cell>
          <cell r="G43" t="str">
            <v>NA</v>
          </cell>
          <cell r="H43">
            <v>30.53758789003102</v>
          </cell>
          <cell r="I43">
            <v>15.529390449486051</v>
          </cell>
          <cell r="J43">
            <v>-16.375798017882097</v>
          </cell>
          <cell r="K43">
            <v>-1.2022712797518427</v>
          </cell>
          <cell r="L43">
            <v>5.9820476272361898</v>
          </cell>
          <cell r="M43">
            <v>2.5310797011217439</v>
          </cell>
          <cell r="N43">
            <v>2.648376221321957</v>
          </cell>
          <cell r="O43">
            <v>2.771332044663648</v>
          </cell>
          <cell r="P43">
            <v>2.9002255735377478</v>
          </cell>
          <cell r="Q43">
            <v>3.0353490291573522</v>
          </cell>
        </row>
        <row r="44">
          <cell r="C44" t="str">
            <v>Combined net pro forma capex</v>
          </cell>
          <cell r="G44">
            <v>159.08199999999999</v>
          </cell>
          <cell r="H44">
            <v>29</v>
          </cell>
          <cell r="I44">
            <v>203</v>
          </cell>
          <cell r="J44">
            <v>97</v>
          </cell>
          <cell r="K44">
            <v>106</v>
          </cell>
          <cell r="L44">
            <v>140</v>
          </cell>
          <cell r="M44">
            <v>250</v>
          </cell>
          <cell r="N44">
            <v>250</v>
          </cell>
          <cell r="O44">
            <v>250</v>
          </cell>
          <cell r="P44">
            <v>250</v>
          </cell>
          <cell r="Q44">
            <v>250</v>
          </cell>
        </row>
        <row r="45">
          <cell r="C45" t="str">
            <v>Fully Diluted EPS</v>
          </cell>
          <cell r="G45">
            <v>0.24590740003320127</v>
          </cell>
          <cell r="H45">
            <v>0.30280875792042183</v>
          </cell>
          <cell r="I45">
            <v>0.59562195466574896</v>
          </cell>
          <cell r="J45">
            <v>0.84744912949842388</v>
          </cell>
          <cell r="K45">
            <v>1.0653935110211563</v>
          </cell>
          <cell r="L45">
            <v>1.2400397454582235</v>
          </cell>
          <cell r="M45">
            <v>1.3405284739405636</v>
          </cell>
          <cell r="N45">
            <v>1.4271392748051881</v>
          </cell>
          <cell r="O45">
            <v>1.5174684203633708</v>
          </cell>
          <cell r="P45">
            <v>1.6116648801109881</v>
          </cell>
          <cell r="Q45">
            <v>1.7098839460923589</v>
          </cell>
        </row>
        <row r="47">
          <cell r="C47" t="str">
            <v>CREDIT STATISTICS</v>
          </cell>
        </row>
        <row r="48">
          <cell r="C48" t="str">
            <v>EBITDA / Cash Interest Expense</v>
          </cell>
          <cell r="G48">
            <v>2.9752734409026527</v>
          </cell>
          <cell r="H48">
            <v>3.1681900274023143</v>
          </cell>
          <cell r="I48">
            <v>3.6095966986792076</v>
          </cell>
          <cell r="J48">
            <v>4.2345042582597552</v>
          </cell>
          <cell r="K48">
            <v>4.993204157192646</v>
          </cell>
          <cell r="L48">
            <v>5.7555582367340437</v>
          </cell>
          <cell r="M48">
            <v>6.206589540619289</v>
          </cell>
          <cell r="N48">
            <v>6.3766390786414728</v>
          </cell>
          <cell r="O48">
            <v>6.5523085888820596</v>
          </cell>
          <cell r="P48">
            <v>6.7338150760938689</v>
          </cell>
          <cell r="Q48">
            <v>6.92138498101147</v>
          </cell>
        </row>
        <row r="49">
          <cell r="C49" t="str">
            <v>(EBITDA-Cap Ex) / Cash Interest Expense</v>
          </cell>
          <cell r="G49">
            <v>2.3391067791297449</v>
          </cell>
          <cell r="H49">
            <v>3.0477059921076304</v>
          </cell>
          <cell r="I49">
            <v>2.7155356343883001</v>
          </cell>
          <cell r="J49">
            <v>3.7712150488307543</v>
          </cell>
          <cell r="K49">
            <v>4.4230406356073004</v>
          </cell>
          <cell r="L49">
            <v>4.9115746223641956</v>
          </cell>
          <cell r="M49">
            <v>4.6244827131905941</v>
          </cell>
          <cell r="N49">
            <v>4.7945322512119395</v>
          </cell>
          <cell r="O49">
            <v>4.9702017614681004</v>
          </cell>
          <cell r="P49">
            <v>5.151708248718367</v>
          </cell>
          <cell r="Q49">
            <v>5.3392781522275223</v>
          </cell>
        </row>
        <row r="51">
          <cell r="C51" t="str">
            <v>EBITDA / Total Interest Expense</v>
          </cell>
          <cell r="G51">
            <v>2.9752734409026527</v>
          </cell>
          <cell r="H51">
            <v>3.1681900274023143</v>
          </cell>
          <cell r="I51">
            <v>3.6095966986792076</v>
          </cell>
          <cell r="J51">
            <v>4.2345042582597552</v>
          </cell>
          <cell r="K51">
            <v>4.993204157192646</v>
          </cell>
          <cell r="L51">
            <v>5.7555582367340437</v>
          </cell>
          <cell r="M51">
            <v>6.206589540619289</v>
          </cell>
          <cell r="N51">
            <v>6.3766390786414728</v>
          </cell>
          <cell r="O51">
            <v>6.5523085888820596</v>
          </cell>
          <cell r="P51">
            <v>6.7338150760938689</v>
          </cell>
          <cell r="Q51">
            <v>6.92138498101147</v>
          </cell>
        </row>
        <row r="52">
          <cell r="C52" t="str">
            <v>(EBITDA-Cap Ex) / Total Interest Expense</v>
          </cell>
          <cell r="G52">
            <v>2.3391067791297449</v>
          </cell>
          <cell r="H52">
            <v>3.0477059921076304</v>
          </cell>
          <cell r="I52">
            <v>2.7155356343883001</v>
          </cell>
          <cell r="J52">
            <v>3.7712150488307543</v>
          </cell>
          <cell r="K52">
            <v>4.4230406356073004</v>
          </cell>
          <cell r="L52">
            <v>4.9115746223641956</v>
          </cell>
          <cell r="M52">
            <v>4.6244827131905941</v>
          </cell>
          <cell r="N52">
            <v>4.7945322512119395</v>
          </cell>
          <cell r="O52">
            <v>4.9702017614681004</v>
          </cell>
          <cell r="P52">
            <v>5.151708248718367</v>
          </cell>
          <cell r="Q52">
            <v>5.3392781522275223</v>
          </cell>
        </row>
        <row r="54">
          <cell r="C54" t="str">
            <v>Bank Debt / EBITDA</v>
          </cell>
          <cell r="G54">
            <v>2.8239357963029916</v>
          </cell>
          <cell r="H54">
            <v>2.1409803048625813</v>
          </cell>
          <cell r="I54">
            <v>1.5587259839487648</v>
          </cell>
          <cell r="J54">
            <v>0.87608073131226705</v>
          </cell>
          <cell r="K54">
            <v>0.30800787671177843</v>
          </cell>
          <cell r="L54">
            <v>5.0488744328585268E-14</v>
          </cell>
          <cell r="M54">
            <v>-5.5113476788286927E-13</v>
          </cell>
          <cell r="N54">
            <v>-3.0494395043586514E-12</v>
          </cell>
          <cell r="O54">
            <v>4.6704649670658576E-11</v>
          </cell>
          <cell r="P54">
            <v>1.5002636257959067E-10</v>
          </cell>
          <cell r="Q54">
            <v>-3.686338211307773E-9</v>
          </cell>
        </row>
        <row r="55">
          <cell r="C55" t="str">
            <v>Senior Debt / EBITDA</v>
          </cell>
          <cell r="G55">
            <v>4</v>
          </cell>
          <cell r="H55">
            <v>3.2884159501148202</v>
          </cell>
          <cell r="I55">
            <v>2.6263553635475017</v>
          </cell>
          <cell r="J55">
            <v>1.8630097753775321</v>
          </cell>
          <cell r="K55">
            <v>1.2505967145570938</v>
          </cell>
          <cell r="L55">
            <v>0.91648757129161551</v>
          </cell>
          <cell r="M55">
            <v>0.89217659066342847</v>
          </cell>
          <cell r="N55">
            <v>0.86838439931959355</v>
          </cell>
          <cell r="O55">
            <v>0.84510273305055894</v>
          </cell>
          <cell r="P55">
            <v>0.82232342799003755</v>
          </cell>
          <cell r="Q55">
            <v>0.80003841578250656</v>
          </cell>
        </row>
        <row r="56">
          <cell r="C56" t="str">
            <v>Total Debt / EBITDA</v>
          </cell>
          <cell r="G56">
            <v>5.5</v>
          </cell>
          <cell r="H56">
            <v>4.7519019251728478</v>
          </cell>
          <cell r="I56">
            <v>3.9880531895368465</v>
          </cell>
          <cell r="J56">
            <v>3.1217791192995872</v>
          </cell>
          <cell r="K56">
            <v>2.4528127605207155</v>
          </cell>
          <cell r="L56">
            <v>2.0854130029269125</v>
          </cell>
          <cell r="M56">
            <v>2.030094811275089</v>
          </cell>
          <cell r="N56">
            <v>1.975957093811322</v>
          </cell>
          <cell r="O56">
            <v>1.9229810457488421</v>
          </cell>
          <cell r="P56">
            <v>1.8711480906934028</v>
          </cell>
          <cell r="Q56">
            <v>1.8204398746746611</v>
          </cell>
        </row>
        <row r="58">
          <cell r="G58" t="str">
            <v>Pro Forma</v>
          </cell>
          <cell r="H58">
            <v>1</v>
          </cell>
          <cell r="I58">
            <v>2</v>
          </cell>
          <cell r="J58">
            <v>3</v>
          </cell>
          <cell r="K58">
            <v>4</v>
          </cell>
          <cell r="L58">
            <v>5</v>
          </cell>
          <cell r="M58">
            <v>6</v>
          </cell>
          <cell r="N58">
            <v>7</v>
          </cell>
          <cell r="O58">
            <v>8</v>
          </cell>
          <cell r="P58">
            <v>9</v>
          </cell>
          <cell r="Q58">
            <v>10</v>
          </cell>
        </row>
        <row r="59">
          <cell r="C59" t="str">
            <v>CAPITALIZATION</v>
          </cell>
          <cell r="G59">
            <v>2003</v>
          </cell>
          <cell r="H59">
            <v>2004</v>
          </cell>
          <cell r="I59">
            <v>2005</v>
          </cell>
          <cell r="J59">
            <v>2006</v>
          </cell>
          <cell r="K59">
            <v>2007</v>
          </cell>
          <cell r="L59">
            <v>2008</v>
          </cell>
          <cell r="M59">
            <v>2009</v>
          </cell>
          <cell r="N59">
            <v>2010</v>
          </cell>
          <cell r="O59">
            <v>2011</v>
          </cell>
          <cell r="P59">
            <v>2012</v>
          </cell>
          <cell r="Q59">
            <v>2013</v>
          </cell>
        </row>
        <row r="60">
          <cell r="C60" t="str">
            <v>Cash</v>
          </cell>
          <cell r="G60">
            <v>0</v>
          </cell>
          <cell r="H60">
            <v>0</v>
          </cell>
          <cell r="I60">
            <v>0</v>
          </cell>
          <cell r="J60">
            <v>0</v>
          </cell>
          <cell r="K60">
            <v>0</v>
          </cell>
          <cell r="L60">
            <v>196.32585667430533</v>
          </cell>
          <cell r="M60">
            <v>609.02458601727949</v>
          </cell>
          <cell r="N60">
            <v>1046.6643230549328</v>
          </cell>
          <cell r="O60">
            <v>1510.1928834587252</v>
          </cell>
          <cell r="P60">
            <v>2000.5936639946565</v>
          </cell>
          <cell r="Q60">
            <v>2518.8870920260078</v>
          </cell>
        </row>
        <row r="62">
          <cell r="C62" t="str">
            <v>Revolver</v>
          </cell>
          <cell r="G62">
            <v>0</v>
          </cell>
          <cell r="H62">
            <v>0</v>
          </cell>
          <cell r="I62">
            <v>0</v>
          </cell>
          <cell r="J62">
            <v>0</v>
          </cell>
          <cell r="K62">
            <v>0</v>
          </cell>
          <cell r="L62">
            <v>0</v>
          </cell>
          <cell r="M62">
            <v>0</v>
          </cell>
          <cell r="N62">
            <v>0</v>
          </cell>
          <cell r="O62">
            <v>0</v>
          </cell>
          <cell r="P62">
            <v>0</v>
          </cell>
          <cell r="Q62">
            <v>0</v>
          </cell>
        </row>
        <row r="63">
          <cell r="C63" t="str">
            <v>Term Loan A</v>
          </cell>
          <cell r="G63">
            <v>500</v>
          </cell>
          <cell r="H63">
            <v>31.619351079058845</v>
          </cell>
          <cell r="I63">
            <v>0</v>
          </cell>
          <cell r="J63">
            <v>0</v>
          </cell>
          <cell r="K63">
            <v>2.2737367544323206E-13</v>
          </cell>
          <cell r="L63">
            <v>1.2505552149377763E-12</v>
          </cell>
          <cell r="M63">
            <v>-2.7569058147491887E-11</v>
          </cell>
          <cell r="N63">
            <v>-1.4313172869151458E-10</v>
          </cell>
          <cell r="O63">
            <v>4.0151917346520349E-9</v>
          </cell>
          <cell r="P63">
            <v>1.6715148376533762E-8</v>
          </cell>
          <cell r="Q63">
            <v>-5.8058407148564584E-7</v>
          </cell>
        </row>
        <row r="64">
          <cell r="C64" t="str">
            <v>Term Loan B</v>
          </cell>
          <cell r="G64">
            <v>1601.0279999999998</v>
          </cell>
          <cell r="H64">
            <v>1601.0279999999998</v>
          </cell>
          <cell r="I64">
            <v>1277.489419097644</v>
          </cell>
          <cell r="J64">
            <v>776.72315401788944</v>
          </cell>
          <cell r="K64">
            <v>285.92200681993336</v>
          </cell>
          <cell r="L64">
            <v>-6.1390892369672656E-12</v>
          </cell>
          <cell r="M64">
            <v>-2.5522695068502799E-11</v>
          </cell>
          <cell r="N64">
            <v>6.3056404542294331E-10</v>
          </cell>
          <cell r="O64">
            <v>-4.5508841139962897E-10</v>
          </cell>
          <cell r="P64">
            <v>-6.1511968851846177E-8</v>
          </cell>
          <cell r="Q64">
            <v>3.7615046721839462E-7</v>
          </cell>
        </row>
        <row r="65">
          <cell r="C65" t="str">
            <v>Term Loan C</v>
          </cell>
          <cell r="G65">
            <v>0</v>
          </cell>
          <cell r="H65">
            <v>0</v>
          </cell>
          <cell r="I65">
            <v>0</v>
          </cell>
          <cell r="J65">
            <v>0</v>
          </cell>
          <cell r="K65">
            <v>0</v>
          </cell>
          <cell r="L65">
            <v>0</v>
          </cell>
          <cell r="M65">
            <v>0</v>
          </cell>
          <cell r="N65">
            <v>0</v>
          </cell>
          <cell r="O65">
            <v>0</v>
          </cell>
          <cell r="P65">
            <v>0</v>
          </cell>
          <cell r="Q65">
            <v>0</v>
          </cell>
        </row>
        <row r="66">
          <cell r="C66" t="str">
            <v xml:space="preserve">   Total Bank Debt</v>
          </cell>
          <cell r="G66">
            <v>2101.0279999999998</v>
          </cell>
          <cell r="H66">
            <v>1632.6473510790586</v>
          </cell>
          <cell r="I66">
            <v>1277.489419097644</v>
          </cell>
          <cell r="J66">
            <v>776.72315401788944</v>
          </cell>
          <cell r="K66">
            <v>285.92200681993359</v>
          </cell>
          <cell r="L66">
            <v>-4.8885340220294893E-12</v>
          </cell>
          <cell r="M66">
            <v>-5.3091753215994686E-11</v>
          </cell>
          <cell r="N66">
            <v>4.8743231673142873E-10</v>
          </cell>
          <cell r="O66">
            <v>3.560103323252406E-9</v>
          </cell>
          <cell r="P66">
            <v>-4.4796820475312416E-8</v>
          </cell>
          <cell r="Q66">
            <v>-2.0443360426725121E-7</v>
          </cell>
        </row>
        <row r="68">
          <cell r="C68" t="str">
            <v>New Senior Notes</v>
          </cell>
          <cell r="G68">
            <v>600</v>
          </cell>
          <cell r="H68">
            <v>600</v>
          </cell>
          <cell r="I68">
            <v>600</v>
          </cell>
          <cell r="J68">
            <v>600</v>
          </cell>
          <cell r="K68">
            <v>600</v>
          </cell>
          <cell r="L68">
            <v>600</v>
          </cell>
          <cell r="M68">
            <v>600</v>
          </cell>
          <cell r="N68">
            <v>600</v>
          </cell>
          <cell r="O68">
            <v>600</v>
          </cell>
          <cell r="P68">
            <v>600</v>
          </cell>
          <cell r="Q68">
            <v>600</v>
          </cell>
        </row>
        <row r="69">
          <cell r="C69" t="str">
            <v>Existing Senior Notes</v>
          </cell>
          <cell r="G69">
            <v>275</v>
          </cell>
          <cell r="H69">
            <v>275</v>
          </cell>
          <cell r="I69">
            <v>275</v>
          </cell>
          <cell r="J69">
            <v>275</v>
          </cell>
          <cell r="K69">
            <v>275</v>
          </cell>
          <cell r="L69">
            <v>275</v>
          </cell>
          <cell r="M69">
            <v>275</v>
          </cell>
          <cell r="N69">
            <v>275</v>
          </cell>
          <cell r="O69">
            <v>275</v>
          </cell>
          <cell r="P69">
            <v>275</v>
          </cell>
          <cell r="Q69">
            <v>275</v>
          </cell>
        </row>
        <row r="70">
          <cell r="C70" t="str">
            <v>Operating lease obligations</v>
          </cell>
          <cell r="G70">
            <v>0</v>
          </cell>
          <cell r="H70">
            <v>0</v>
          </cell>
          <cell r="I70">
            <v>0</v>
          </cell>
          <cell r="J70">
            <v>0</v>
          </cell>
          <cell r="K70">
            <v>0</v>
          </cell>
          <cell r="L70">
            <v>0</v>
          </cell>
          <cell r="M70">
            <v>0</v>
          </cell>
          <cell r="N70">
            <v>0</v>
          </cell>
          <cell r="O70">
            <v>0</v>
          </cell>
          <cell r="P70">
            <v>0</v>
          </cell>
          <cell r="Q70">
            <v>0</v>
          </cell>
        </row>
        <row r="71">
          <cell r="C71" t="str">
            <v xml:space="preserve">   Total Senior Debt</v>
          </cell>
          <cell r="G71">
            <v>2976.0279999999998</v>
          </cell>
          <cell r="H71">
            <v>2507.6473510790584</v>
          </cell>
          <cell r="I71">
            <v>2152.4894190976438</v>
          </cell>
          <cell r="J71">
            <v>1651.7231540178896</v>
          </cell>
          <cell r="K71">
            <v>1160.9220068199336</v>
          </cell>
          <cell r="L71">
            <v>874.99999999999511</v>
          </cell>
          <cell r="M71">
            <v>874.99999999994691</v>
          </cell>
          <cell r="N71">
            <v>875.00000000048749</v>
          </cell>
          <cell r="O71">
            <v>875.0000000035601</v>
          </cell>
          <cell r="P71">
            <v>874.99999995520318</v>
          </cell>
          <cell r="Q71">
            <v>874.9999997955664</v>
          </cell>
        </row>
        <row r="73">
          <cell r="C73" t="str">
            <v>Senior Subordinated Notes</v>
          </cell>
          <cell r="G73">
            <v>1116.0104999999999</v>
          </cell>
          <cell r="H73">
            <v>1116.0104999999999</v>
          </cell>
          <cell r="I73">
            <v>1116.0104999999999</v>
          </cell>
          <cell r="J73">
            <v>1116.0104999999999</v>
          </cell>
          <cell r="K73">
            <v>1116.0104999999999</v>
          </cell>
          <cell r="L73">
            <v>1116.0104999999999</v>
          </cell>
          <cell r="M73">
            <v>1116.0104999999999</v>
          </cell>
          <cell r="N73">
            <v>1116.0104999999999</v>
          </cell>
          <cell r="O73">
            <v>1116.0104999999999</v>
          </cell>
          <cell r="P73">
            <v>1116.0104999999999</v>
          </cell>
          <cell r="Q73">
            <v>1116.0104999999999</v>
          </cell>
        </row>
        <row r="74">
          <cell r="C74" t="str">
            <v>Satellite incentive Payments</v>
          </cell>
          <cell r="G74">
            <v>0</v>
          </cell>
          <cell r="H74">
            <v>0</v>
          </cell>
          <cell r="I74">
            <v>0</v>
          </cell>
          <cell r="J74">
            <v>0</v>
          </cell>
          <cell r="K74">
            <v>0</v>
          </cell>
          <cell r="L74">
            <v>0</v>
          </cell>
          <cell r="M74">
            <v>0</v>
          </cell>
          <cell r="N74">
            <v>0</v>
          </cell>
          <cell r="O74">
            <v>0</v>
          </cell>
          <cell r="P74">
            <v>0</v>
          </cell>
          <cell r="Q74">
            <v>0</v>
          </cell>
        </row>
        <row r="75">
          <cell r="C75" t="str">
            <v xml:space="preserve">    Total OpCo Debt</v>
          </cell>
          <cell r="G75">
            <v>4092.0384999999997</v>
          </cell>
          <cell r="H75">
            <v>3623.6578510790582</v>
          </cell>
          <cell r="I75">
            <v>3268.4999190976437</v>
          </cell>
          <cell r="J75">
            <v>2767.7336540178894</v>
          </cell>
          <cell r="K75">
            <v>2276.9325068199332</v>
          </cell>
          <cell r="L75">
            <v>1991.0104999999949</v>
          </cell>
          <cell r="M75">
            <v>1991.0104999999467</v>
          </cell>
          <cell r="N75">
            <v>1991.0105000004874</v>
          </cell>
          <cell r="O75">
            <v>1991.0105000035601</v>
          </cell>
          <cell r="P75">
            <v>1991.0104999552032</v>
          </cell>
          <cell r="Q75">
            <v>1991.0104997955664</v>
          </cell>
        </row>
        <row r="76">
          <cell r="C76" t="str">
            <v>HoldCo Discount Notes</v>
          </cell>
          <cell r="G76">
            <v>0</v>
          </cell>
          <cell r="H76">
            <v>0</v>
          </cell>
          <cell r="I76">
            <v>0</v>
          </cell>
          <cell r="J76">
            <v>0</v>
          </cell>
          <cell r="K76">
            <v>0</v>
          </cell>
          <cell r="L76">
            <v>0</v>
          </cell>
          <cell r="M76">
            <v>0</v>
          </cell>
          <cell r="N76">
            <v>0</v>
          </cell>
          <cell r="O76">
            <v>0</v>
          </cell>
          <cell r="P76">
            <v>0</v>
          </cell>
          <cell r="Q76">
            <v>0</v>
          </cell>
        </row>
        <row r="77">
          <cell r="C77" t="str">
            <v xml:space="preserve">    Total Debt</v>
          </cell>
          <cell r="G77">
            <v>4092.0384999999997</v>
          </cell>
          <cell r="H77">
            <v>3623.6578510790582</v>
          </cell>
          <cell r="I77">
            <v>3268.4999190976437</v>
          </cell>
          <cell r="J77">
            <v>2767.7336540178894</v>
          </cell>
          <cell r="K77">
            <v>2276.9325068199332</v>
          </cell>
          <cell r="L77">
            <v>1991.0104999999949</v>
          </cell>
          <cell r="M77">
            <v>1991.0104999999467</v>
          </cell>
          <cell r="N77">
            <v>1991.0105000004874</v>
          </cell>
          <cell r="O77">
            <v>1991.0105000035601</v>
          </cell>
          <cell r="P77">
            <v>1991.0104999552032</v>
          </cell>
          <cell r="Q77">
            <v>1991.0104997955664</v>
          </cell>
        </row>
        <row r="79">
          <cell r="C79" t="str">
            <v>New Skies non-cash equity contribution</v>
          </cell>
          <cell r="G79">
            <v>866.88386840000021</v>
          </cell>
          <cell r="H79">
            <v>933.86393141017243</v>
          </cell>
          <cell r="I79">
            <v>1065.613080040273</v>
          </cell>
          <cell r="J79">
            <v>1253.0653733013455</v>
          </cell>
          <cell r="K79">
            <v>1488.7260754187496</v>
          </cell>
          <cell r="L79">
            <v>1763.0178127394297</v>
          </cell>
          <cell r="M79">
            <v>2059.5372472105601</v>
          </cell>
          <cell r="N79">
            <v>2375.2146378092298</v>
          </cell>
          <cell r="O79">
            <v>2710.8724672257622</v>
          </cell>
          <cell r="P79">
            <v>3067.3661695957735</v>
          </cell>
          <cell r="Q79">
            <v>3445.5855290221152</v>
          </cell>
        </row>
        <row r="80">
          <cell r="C80" t="str">
            <v>Sponsor contributed cash quity</v>
          </cell>
          <cell r="G80">
            <v>763.3300916423932</v>
          </cell>
          <cell r="H80">
            <v>763.3300916423932</v>
          </cell>
          <cell r="I80">
            <v>763.3300916423932</v>
          </cell>
          <cell r="J80">
            <v>763.3300916423932</v>
          </cell>
          <cell r="K80">
            <v>763.3300916423932</v>
          </cell>
          <cell r="L80">
            <v>763.3300916423932</v>
          </cell>
          <cell r="M80">
            <v>763.3300916423932</v>
          </cell>
          <cell r="N80">
            <v>763.3300916423932</v>
          </cell>
          <cell r="O80">
            <v>763.3300916423932</v>
          </cell>
          <cell r="P80">
            <v>763.3300916423932</v>
          </cell>
          <cell r="Q80">
            <v>763.3300916423932</v>
          </cell>
        </row>
        <row r="81">
          <cell r="C81" t="str">
            <v xml:space="preserve">    Total Capitalization</v>
          </cell>
          <cell r="G81">
            <v>9814.2909600423918</v>
          </cell>
          <cell r="H81">
            <v>8944.5097252106825</v>
          </cell>
          <cell r="I81">
            <v>8365.9430098779521</v>
          </cell>
          <cell r="J81">
            <v>7551.862772979518</v>
          </cell>
          <cell r="K81">
            <v>6805.9211807010097</v>
          </cell>
          <cell r="L81">
            <v>6508.3689043818131</v>
          </cell>
          <cell r="M81">
            <v>6804.8883388528466</v>
          </cell>
          <cell r="N81">
            <v>7120.5657294525981</v>
          </cell>
          <cell r="O81">
            <v>7456.2235588752756</v>
          </cell>
          <cell r="P81">
            <v>7812.717261148573</v>
          </cell>
          <cell r="Q81">
            <v>8190.9366202556412</v>
          </cell>
        </row>
        <row r="83">
          <cell r="C83" t="str">
            <v>Cash Available for Debt Service</v>
          </cell>
          <cell r="G83" t="str">
            <v>NA</v>
          </cell>
          <cell r="H83">
            <v>468.38064892094116</v>
          </cell>
          <cell r="I83">
            <v>355.15793198141455</v>
          </cell>
          <cell r="J83">
            <v>500.76626507975459</v>
          </cell>
          <cell r="K83">
            <v>490.80114719795586</v>
          </cell>
          <cell r="L83">
            <v>482.2478634942438</v>
          </cell>
          <cell r="M83">
            <v>412.69872934300963</v>
          </cell>
          <cell r="N83">
            <v>437.63973703698991</v>
          </cell>
          <cell r="O83">
            <v>463.52856040192967</v>
          </cell>
          <cell r="P83">
            <v>490.40078061058125</v>
          </cell>
          <cell r="Q83">
            <v>518.29342810154913</v>
          </cell>
        </row>
        <row r="84">
          <cell r="C84" t="str">
            <v>Cumulative Cash Available for Debt Service</v>
          </cell>
          <cell r="G84" t="str">
            <v>NA</v>
          </cell>
          <cell r="H84">
            <v>468.38064892094116</v>
          </cell>
          <cell r="I84">
            <v>823.53858090235576</v>
          </cell>
          <cell r="J84">
            <v>1324.3048459821102</v>
          </cell>
          <cell r="K84">
            <v>1815.105993180066</v>
          </cell>
          <cell r="L84">
            <v>2297.35385667431</v>
          </cell>
          <cell r="M84">
            <v>2710.0525860173198</v>
          </cell>
          <cell r="N84">
            <v>3147.6923230543098</v>
          </cell>
          <cell r="O84">
            <v>3611.2208834562393</v>
          </cell>
          <cell r="P84">
            <v>4101.6216640668208</v>
          </cell>
          <cell r="Q84">
            <v>4619.9150921683704</v>
          </cell>
        </row>
        <row r="85">
          <cell r="C85" t="str">
            <v>% of Bank Debt Outstanding</v>
          </cell>
          <cell r="G85">
            <v>1</v>
          </cell>
          <cell r="H85">
            <v>0.77707072493991458</v>
          </cell>
          <cell r="I85">
            <v>0.60803064932863538</v>
          </cell>
          <cell r="J85">
            <v>0.36968719789450188</v>
          </cell>
          <cell r="K85">
            <v>0.13608671889186322</v>
          </cell>
          <cell r="L85">
            <v>-2.3267343519598451E-15</v>
          </cell>
          <cell r="M85">
            <v>-2.5269417264308086E-14</v>
          </cell>
          <cell r="N85">
            <v>2.3199705893087993E-13</v>
          </cell>
          <cell r="O85">
            <v>1.6944578193400595E-12</v>
          </cell>
          <cell r="P85">
            <v>-2.1321381949841897E-11</v>
          </cell>
          <cell r="Q85">
            <v>-9.7301703864608774E-11</v>
          </cell>
        </row>
        <row r="92">
          <cell r="C92" t="str">
            <v>ASSUMPTIONS SUMMARY</v>
          </cell>
          <cell r="O92" t="str">
            <v>Page 2</v>
          </cell>
        </row>
        <row r="93">
          <cell r="C93" t="str">
            <v>Fiscal Year Ended December 31,</v>
          </cell>
          <cell r="F93">
            <v>1</v>
          </cell>
          <cell r="G93">
            <v>2</v>
          </cell>
          <cell r="H93">
            <v>3</v>
          </cell>
          <cell r="I93">
            <v>4</v>
          </cell>
          <cell r="J93">
            <v>5</v>
          </cell>
          <cell r="K93">
            <v>6</v>
          </cell>
          <cell r="L93">
            <v>7</v>
          </cell>
          <cell r="M93">
            <v>8</v>
          </cell>
          <cell r="N93">
            <v>9</v>
          </cell>
          <cell r="O93">
            <v>10</v>
          </cell>
        </row>
        <row r="94">
          <cell r="E94">
            <v>2003</v>
          </cell>
          <cell r="F94">
            <v>2004</v>
          </cell>
          <cell r="G94">
            <v>2005</v>
          </cell>
          <cell r="H94">
            <v>2006</v>
          </cell>
          <cell r="I94">
            <v>2007</v>
          </cell>
          <cell r="J94">
            <v>2008</v>
          </cell>
          <cell r="K94">
            <v>2009</v>
          </cell>
          <cell r="L94">
            <v>2010</v>
          </cell>
          <cell r="M94">
            <v>2011</v>
          </cell>
          <cell r="N94">
            <v>2012</v>
          </cell>
          <cell r="O94">
            <v>2013</v>
          </cell>
        </row>
        <row r="95">
          <cell r="C95" t="str">
            <v>Income Statement Assumptions:</v>
          </cell>
        </row>
        <row r="96">
          <cell r="C96" t="str">
            <v>PanAmSat Revenue Growth</v>
          </cell>
          <cell r="E96">
            <v>3.7728080568720346E-2</v>
          </cell>
          <cell r="F96">
            <v>2.2850479716874927E-2</v>
          </cell>
          <cell r="G96">
            <v>9.0588235294117636E-2</v>
          </cell>
          <cell r="H96">
            <v>7.8748651564185534E-2</v>
          </cell>
          <cell r="I96">
            <v>3.6000000000000032E-2</v>
          </cell>
          <cell r="J96">
            <v>2.2200772200772212E-2</v>
          </cell>
          <cell r="K96">
            <v>2.2200772200772212E-2</v>
          </cell>
          <cell r="L96">
            <v>2.2200772200772212E-2</v>
          </cell>
          <cell r="M96">
            <v>2.2200772200772212E-2</v>
          </cell>
          <cell r="N96">
            <v>2.2200772200772212E-2</v>
          </cell>
          <cell r="O96">
            <v>2.2200772200772212E-2</v>
          </cell>
        </row>
        <row r="97">
          <cell r="C97" t="str">
            <v>New Skies Revenue Growth</v>
          </cell>
          <cell r="E97">
            <v>9.7256857855361645E-2</v>
          </cell>
          <cell r="F97">
            <v>7.7272727272727382E-2</v>
          </cell>
          <cell r="G97">
            <v>0.11999999999999988</v>
          </cell>
          <cell r="H97">
            <v>5.0000000000000044E-2</v>
          </cell>
          <cell r="I97">
            <v>5.0000000000000044E-2</v>
          </cell>
          <cell r="J97">
            <v>5.0000000000000044E-2</v>
          </cell>
          <cell r="K97">
            <v>5.0000000000000044E-2</v>
          </cell>
          <cell r="L97">
            <v>5.0000000000000044E-2</v>
          </cell>
          <cell r="M97">
            <v>5.0000000000000044E-2</v>
          </cell>
          <cell r="N97">
            <v>5.0000000000000044E-2</v>
          </cell>
          <cell r="O97">
            <v>5.0000000000000044E-2</v>
          </cell>
        </row>
        <row r="99">
          <cell r="C99" t="str">
            <v>PanAmSat EBITDA margin</v>
          </cell>
          <cell r="E99">
            <v>0.70789649204432681</v>
          </cell>
          <cell r="F99">
            <v>0.68823529411764706</v>
          </cell>
          <cell r="G99">
            <v>0.67098166127292336</v>
          </cell>
          <cell r="H99">
            <v>0.67800000000000005</v>
          </cell>
          <cell r="I99">
            <v>0.68339768339768336</v>
          </cell>
          <cell r="J99">
            <v>0.68177525967894237</v>
          </cell>
          <cell r="K99">
            <v>0.68177525967894237</v>
          </cell>
          <cell r="L99">
            <v>0.68177525967894237</v>
          </cell>
          <cell r="M99">
            <v>0.68177525967894237</v>
          </cell>
          <cell r="N99">
            <v>0.68177525967894237</v>
          </cell>
          <cell r="O99">
            <v>0.68177525967894237</v>
          </cell>
        </row>
        <row r="100">
          <cell r="C100" t="str">
            <v>New Skies EBITDA margin</v>
          </cell>
          <cell r="E100">
            <v>0.54545454545454541</v>
          </cell>
          <cell r="F100">
            <v>0.61</v>
          </cell>
          <cell r="G100">
            <v>0.62</v>
          </cell>
          <cell r="H100">
            <v>0.63</v>
          </cell>
          <cell r="I100">
            <v>0.64</v>
          </cell>
          <cell r="J100">
            <v>0.65</v>
          </cell>
          <cell r="K100">
            <v>0.65</v>
          </cell>
          <cell r="L100">
            <v>0.65</v>
          </cell>
          <cell r="M100">
            <v>0.65</v>
          </cell>
          <cell r="N100">
            <v>0.65</v>
          </cell>
          <cell r="O100">
            <v>0.65</v>
          </cell>
        </row>
        <row r="102">
          <cell r="C102" t="str">
            <v>Working Capital Assumptions:</v>
          </cell>
        </row>
        <row r="103">
          <cell r="C103" t="str">
            <v>Accounts Receivables (days sales)</v>
          </cell>
          <cell r="E103">
            <v>23.962641685006155</v>
          </cell>
          <cell r="F103">
            <v>29.629411764705882</v>
          </cell>
          <cell r="G103">
            <v>28.743257820927724</v>
          </cell>
          <cell r="H103">
            <v>27.009999999999998</v>
          </cell>
          <cell r="I103">
            <v>27.128378378378379</v>
          </cell>
          <cell r="J103">
            <v>25.505193578847969</v>
          </cell>
          <cell r="K103">
            <v>25.505193578847969</v>
          </cell>
          <cell r="L103">
            <v>25.505193578847969</v>
          </cell>
          <cell r="M103">
            <v>25.505193578847969</v>
          </cell>
          <cell r="N103">
            <v>25.505193578847969</v>
          </cell>
          <cell r="O103">
            <v>25.505193578847969</v>
          </cell>
        </row>
        <row r="104">
          <cell r="C104" t="str">
            <v>Accounts Receivable - New Skies (days sales)</v>
          </cell>
          <cell r="E104">
            <v>71.195935162094756</v>
          </cell>
          <cell r="F104">
            <v>71.19593516209477</v>
          </cell>
          <cell r="G104">
            <v>71.19593516209477</v>
          </cell>
          <cell r="H104">
            <v>71.19593516209477</v>
          </cell>
          <cell r="I104">
            <v>71.19593516209477</v>
          </cell>
          <cell r="J104">
            <v>71.19593516209477</v>
          </cell>
          <cell r="K104">
            <v>71.19593516209477</v>
          </cell>
          <cell r="L104">
            <v>71.19593516209477</v>
          </cell>
          <cell r="M104">
            <v>71.195935162094756</v>
          </cell>
          <cell r="N104">
            <v>71.19593516209477</v>
          </cell>
          <cell r="O104">
            <v>71.19593516209477</v>
          </cell>
        </row>
        <row r="105">
          <cell r="C105" t="str">
            <v>Net investment in sales type leases (% of sales)</v>
          </cell>
          <cell r="E105">
            <v>2.1883691036535299E-2</v>
          </cell>
          <cell r="F105">
            <v>3.0588235294117649E-2</v>
          </cell>
          <cell r="G105">
            <v>1.4023732470334413E-2</v>
          </cell>
          <cell r="H105">
            <v>1.0999999999999999E-2</v>
          </cell>
          <cell r="I105">
            <v>1.1583011583011582E-2</v>
          </cell>
          <cell r="J105">
            <v>1.3220018885741265E-2</v>
          </cell>
          <cell r="K105">
            <v>1.2932898551112322E-2</v>
          </cell>
          <cell r="L105">
            <v>1.2932898551112322E-2</v>
          </cell>
          <cell r="M105">
            <v>1.2932898551112322E-2</v>
          </cell>
          <cell r="N105">
            <v>1.2932898551112322E-2</v>
          </cell>
          <cell r="O105">
            <v>1.2932898551112322E-2</v>
          </cell>
        </row>
        <row r="106">
          <cell r="C106" t="str">
            <v>Prepaid expenses - New Skies (% of sales)</v>
          </cell>
          <cell r="E106">
            <v>5.4289276807980048E-2</v>
          </cell>
          <cell r="F106">
            <v>5.4289276807980048E-2</v>
          </cell>
          <cell r="G106">
            <v>5.4289276807980048E-2</v>
          </cell>
          <cell r="H106">
            <v>5.4289276807980048E-2</v>
          </cell>
          <cell r="I106">
            <v>5.4289276807980048E-2</v>
          </cell>
          <cell r="J106">
            <v>5.4289276807980048E-2</v>
          </cell>
          <cell r="K106">
            <v>5.4289276807980055E-2</v>
          </cell>
          <cell r="L106">
            <v>5.4289276807980048E-2</v>
          </cell>
          <cell r="M106">
            <v>5.4289276807980041E-2</v>
          </cell>
          <cell r="N106">
            <v>5.4289276807980041E-2</v>
          </cell>
          <cell r="O106">
            <v>5.4289276807980055E-2</v>
          </cell>
        </row>
        <row r="107">
          <cell r="C107" t="str">
            <v>Accounts payable and accrued liabilities (days Cash Costs)</v>
          </cell>
          <cell r="E107">
            <v>174.89291845135912</v>
          </cell>
          <cell r="F107">
            <v>139.11320754716982</v>
          </cell>
          <cell r="G107">
            <v>108.90163934426229</v>
          </cell>
          <cell r="H107">
            <v>107.68633540372672</v>
          </cell>
          <cell r="I107">
            <v>109.05487804878048</v>
          </cell>
          <cell r="J107">
            <v>100.72700296735904</v>
          </cell>
          <cell r="K107">
            <v>100.72700296735904</v>
          </cell>
          <cell r="L107">
            <v>100.72700296735904</v>
          </cell>
          <cell r="M107">
            <v>100.72700296735904</v>
          </cell>
          <cell r="N107">
            <v>100.72700296735904</v>
          </cell>
          <cell r="O107">
            <v>100.72700296735904</v>
          </cell>
        </row>
        <row r="108">
          <cell r="C108" t="str">
            <v>Accounts payable - New Skies (days Cash Costs)</v>
          </cell>
          <cell r="E108">
            <v>74.440576496674055</v>
          </cell>
          <cell r="F108">
            <v>74.440576496674055</v>
          </cell>
          <cell r="G108">
            <v>74.440576496674055</v>
          </cell>
          <cell r="H108">
            <v>74.440576496674055</v>
          </cell>
          <cell r="I108">
            <v>74.440576496674055</v>
          </cell>
          <cell r="J108">
            <v>74.440576496674055</v>
          </cell>
          <cell r="K108">
            <v>74.440576496674055</v>
          </cell>
          <cell r="L108">
            <v>74.440576496674055</v>
          </cell>
          <cell r="M108">
            <v>74.440576496674055</v>
          </cell>
          <cell r="N108">
            <v>74.440576496674055</v>
          </cell>
          <cell r="O108">
            <v>74.440576496674055</v>
          </cell>
        </row>
        <row r="110">
          <cell r="C110" t="str">
            <v>Other Financial Assumptions:</v>
          </cell>
          <cell r="E110" t="str">
            <v xml:space="preserve"> </v>
          </cell>
          <cell r="F110" t="str">
            <v xml:space="preserve"> </v>
          </cell>
          <cell r="G110" t="str">
            <v xml:space="preserve"> </v>
          </cell>
          <cell r="H110" t="str">
            <v xml:space="preserve"> </v>
          </cell>
          <cell r="I110" t="str">
            <v xml:space="preserve"> </v>
          </cell>
          <cell r="J110" t="str">
            <v xml:space="preserve"> </v>
          </cell>
          <cell r="K110" t="str">
            <v xml:space="preserve"> </v>
          </cell>
          <cell r="L110" t="str">
            <v xml:space="preserve"> </v>
          </cell>
        </row>
        <row r="111">
          <cell r="C111" t="str">
            <v>Depreciation - PanAmSat</v>
          </cell>
          <cell r="E111">
            <v>312.83300000000003</v>
          </cell>
          <cell r="F111">
            <v>310</v>
          </cell>
          <cell r="G111">
            <v>281</v>
          </cell>
          <cell r="H111">
            <v>280</v>
          </cell>
          <cell r="I111">
            <v>271</v>
          </cell>
          <cell r="J111">
            <v>260</v>
          </cell>
          <cell r="K111">
            <v>265.77220077220079</v>
          </cell>
          <cell r="L111">
            <v>271.67254885884233</v>
          </cell>
          <cell r="M111">
            <v>277.70388922926065</v>
          </cell>
          <cell r="N111">
            <v>283.86913001330794</v>
          </cell>
          <cell r="O111">
            <v>290.1712439035648</v>
          </cell>
        </row>
        <row r="112">
          <cell r="C112" t="str">
            <v>Depreciation - New Skies</v>
          </cell>
          <cell r="E112">
            <v>80.599999999999994</v>
          </cell>
          <cell r="F112">
            <v>92</v>
          </cell>
          <cell r="G112">
            <v>92</v>
          </cell>
          <cell r="H112">
            <v>92</v>
          </cell>
          <cell r="I112">
            <v>92</v>
          </cell>
          <cell r="J112">
            <v>92</v>
          </cell>
          <cell r="K112">
            <v>92</v>
          </cell>
          <cell r="L112">
            <v>92</v>
          </cell>
          <cell r="M112">
            <v>92</v>
          </cell>
          <cell r="N112">
            <v>92</v>
          </cell>
          <cell r="O112">
            <v>92</v>
          </cell>
        </row>
        <row r="114">
          <cell r="C114" t="str">
            <v>Gross Satellite Capital Expenditures - PanAmSat</v>
          </cell>
          <cell r="D114" t="str">
            <v>Years</v>
          </cell>
          <cell r="E114">
            <v>92.081999999999994</v>
          </cell>
          <cell r="F114">
            <v>153</v>
          </cell>
          <cell r="G114">
            <v>160</v>
          </cell>
          <cell r="H114">
            <v>111</v>
          </cell>
          <cell r="I114">
            <v>159</v>
          </cell>
          <cell r="J114">
            <v>84</v>
          </cell>
          <cell r="K114">
            <v>154</v>
          </cell>
          <cell r="L114">
            <v>152.94999999999999</v>
          </cell>
          <cell r="M114">
            <v>151.8475</v>
          </cell>
          <cell r="N114">
            <v>150.689875</v>
          </cell>
          <cell r="O114">
            <v>149.47436875</v>
          </cell>
        </row>
        <row r="115">
          <cell r="C115" t="str">
            <v>Non-Satellite Capital Expenditures - PanAmSat</v>
          </cell>
          <cell r="E115">
            <v>12</v>
          </cell>
          <cell r="F115">
            <v>36</v>
          </cell>
          <cell r="G115">
            <v>25</v>
          </cell>
          <cell r="H115">
            <v>23</v>
          </cell>
          <cell r="I115">
            <v>21</v>
          </cell>
          <cell r="J115">
            <v>20</v>
          </cell>
          <cell r="K115">
            <v>21</v>
          </cell>
          <cell r="L115">
            <v>22.05</v>
          </cell>
          <cell r="M115">
            <v>23.152500000000003</v>
          </cell>
          <cell r="N115">
            <v>24.310125000000003</v>
          </cell>
          <cell r="O115">
            <v>25.525631250000004</v>
          </cell>
        </row>
        <row r="116">
          <cell r="C116" t="str">
            <v>Gross Capex-PanAmSat</v>
          </cell>
          <cell r="E116">
            <v>104.08199999999999</v>
          </cell>
          <cell r="F116">
            <v>189</v>
          </cell>
          <cell r="G116">
            <v>185</v>
          </cell>
          <cell r="H116">
            <v>134</v>
          </cell>
          <cell r="I116">
            <v>180</v>
          </cell>
          <cell r="J116">
            <v>104</v>
          </cell>
          <cell r="K116">
            <v>175</v>
          </cell>
          <cell r="L116">
            <v>175</v>
          </cell>
          <cell r="M116">
            <v>175</v>
          </cell>
          <cell r="N116">
            <v>175</v>
          </cell>
          <cell r="O116">
            <v>175</v>
          </cell>
        </row>
        <row r="117">
          <cell r="C117" t="str">
            <v>Insurance proceeds</v>
          </cell>
          <cell r="E117">
            <v>0</v>
          </cell>
          <cell r="F117">
            <v>-260</v>
          </cell>
          <cell r="G117">
            <v>0</v>
          </cell>
          <cell r="H117">
            <v>0</v>
          </cell>
          <cell r="I117">
            <v>0</v>
          </cell>
          <cell r="J117">
            <v>0</v>
          </cell>
          <cell r="K117">
            <v>0</v>
          </cell>
          <cell r="L117">
            <v>0</v>
          </cell>
          <cell r="M117">
            <v>0</v>
          </cell>
          <cell r="N117">
            <v>0</v>
          </cell>
          <cell r="O117">
            <v>0</v>
          </cell>
        </row>
        <row r="118">
          <cell r="C118" t="str">
            <v>Net Capex-PanAmSat</v>
          </cell>
          <cell r="E118">
            <v>104.08199999999999</v>
          </cell>
          <cell r="F118">
            <v>-71</v>
          </cell>
          <cell r="G118">
            <v>185</v>
          </cell>
          <cell r="H118">
            <v>134</v>
          </cell>
          <cell r="I118">
            <v>180</v>
          </cell>
          <cell r="J118">
            <v>104</v>
          </cell>
          <cell r="K118">
            <v>175</v>
          </cell>
          <cell r="L118">
            <v>175</v>
          </cell>
          <cell r="M118">
            <v>175</v>
          </cell>
          <cell r="N118">
            <v>175</v>
          </cell>
          <cell r="O118">
            <v>175</v>
          </cell>
        </row>
        <row r="120">
          <cell r="C120" t="str">
            <v>Gross Capital Expenditures - New Skies</v>
          </cell>
          <cell r="E120">
            <v>55</v>
          </cell>
          <cell r="F120">
            <v>100</v>
          </cell>
          <cell r="G120">
            <v>30</v>
          </cell>
          <cell r="H120">
            <v>20</v>
          </cell>
          <cell r="I120">
            <v>20</v>
          </cell>
          <cell r="J120">
            <v>75</v>
          </cell>
          <cell r="K120">
            <v>75</v>
          </cell>
          <cell r="L120">
            <v>75</v>
          </cell>
          <cell r="M120">
            <v>75</v>
          </cell>
          <cell r="N120">
            <v>75</v>
          </cell>
          <cell r="O120">
            <v>75</v>
          </cell>
        </row>
        <row r="121">
          <cell r="C121" t="str">
            <v>Total Gross Capex</v>
          </cell>
          <cell r="E121">
            <v>159.08199999999999</v>
          </cell>
          <cell r="F121">
            <v>289</v>
          </cell>
          <cell r="G121">
            <v>215</v>
          </cell>
          <cell r="H121">
            <v>154</v>
          </cell>
          <cell r="I121">
            <v>200</v>
          </cell>
          <cell r="J121">
            <v>179</v>
          </cell>
          <cell r="K121">
            <v>250</v>
          </cell>
          <cell r="L121">
            <v>250</v>
          </cell>
          <cell r="M121">
            <v>250</v>
          </cell>
          <cell r="N121">
            <v>250</v>
          </cell>
          <cell r="O121">
            <v>250</v>
          </cell>
        </row>
        <row r="123">
          <cell r="C123" t="str">
            <v>Total Net Capex - Pre Synergies</v>
          </cell>
          <cell r="E123">
            <v>159.08199999999999</v>
          </cell>
          <cell r="F123">
            <v>29</v>
          </cell>
          <cell r="G123">
            <v>215</v>
          </cell>
          <cell r="H123">
            <v>154</v>
          </cell>
          <cell r="I123">
            <v>200</v>
          </cell>
          <cell r="J123">
            <v>179</v>
          </cell>
          <cell r="K123">
            <v>250</v>
          </cell>
          <cell r="L123">
            <v>250</v>
          </cell>
          <cell r="M123">
            <v>250</v>
          </cell>
          <cell r="N123">
            <v>250</v>
          </cell>
          <cell r="O123">
            <v>250</v>
          </cell>
        </row>
        <row r="124">
          <cell r="C124" t="str">
            <v>Capex Synergies</v>
          </cell>
          <cell r="E124">
            <v>0</v>
          </cell>
          <cell r="F124">
            <v>0</v>
          </cell>
          <cell r="G124">
            <v>-12</v>
          </cell>
          <cell r="H124">
            <v>-57</v>
          </cell>
          <cell r="I124">
            <v>-94</v>
          </cell>
          <cell r="J124">
            <v>-39</v>
          </cell>
          <cell r="K124">
            <v>0</v>
          </cell>
          <cell r="L124">
            <v>0</v>
          </cell>
          <cell r="M124">
            <v>0</v>
          </cell>
          <cell r="N124">
            <v>0</v>
          </cell>
          <cell r="O124">
            <v>0</v>
          </cell>
        </row>
        <row r="125">
          <cell r="C125" t="str">
            <v>Total Net Pro Forma Capex</v>
          </cell>
          <cell r="E125">
            <v>159.08199999999999</v>
          </cell>
          <cell r="F125">
            <v>29</v>
          </cell>
          <cell r="G125">
            <v>203</v>
          </cell>
          <cell r="H125">
            <v>97</v>
          </cell>
          <cell r="I125">
            <v>106</v>
          </cell>
          <cell r="J125">
            <v>140</v>
          </cell>
          <cell r="K125">
            <v>250</v>
          </cell>
          <cell r="L125">
            <v>250</v>
          </cell>
          <cell r="M125">
            <v>250</v>
          </cell>
          <cell r="N125">
            <v>250</v>
          </cell>
          <cell r="O125">
            <v>250</v>
          </cell>
        </row>
        <row r="128">
          <cell r="C128" t="str">
            <v>Financing Costs Amortization</v>
          </cell>
          <cell r="D128">
            <v>10</v>
          </cell>
          <cell r="E128" t="str">
            <v>NA</v>
          </cell>
          <cell r="F128">
            <v>10.9381738008</v>
          </cell>
          <cell r="G128">
            <v>10.9381738008</v>
          </cell>
          <cell r="H128">
            <v>10.9381738008</v>
          </cell>
          <cell r="I128">
            <v>10.9381738008</v>
          </cell>
          <cell r="J128">
            <v>10.9381738008</v>
          </cell>
          <cell r="K128">
            <v>10.9381738008</v>
          </cell>
          <cell r="L128">
            <v>10.9381738008</v>
          </cell>
          <cell r="M128">
            <v>10.9381738008</v>
          </cell>
          <cell r="N128">
            <v>10.9381738008</v>
          </cell>
          <cell r="O128">
            <v>10.9381738008</v>
          </cell>
        </row>
        <row r="130">
          <cell r="C130" t="str">
            <v>Interest Rate Assumptions:</v>
          </cell>
          <cell r="D130" t="str">
            <v>LIBOR +</v>
          </cell>
          <cell r="E130">
            <v>1.2500000000000001E-2</v>
          </cell>
          <cell r="F130">
            <v>1.5000000000000001E-2</v>
          </cell>
          <cell r="G130">
            <v>1.7500000000000002E-2</v>
          </cell>
          <cell r="H130">
            <v>0.02</v>
          </cell>
          <cell r="I130">
            <v>2.2499999999999999E-2</v>
          </cell>
          <cell r="J130">
            <v>2.4999999999999998E-2</v>
          </cell>
          <cell r="K130">
            <v>2.7499999999999997E-2</v>
          </cell>
          <cell r="L130">
            <v>2.9999999999999995E-2</v>
          </cell>
          <cell r="M130">
            <v>3.2499999999999994E-2</v>
          </cell>
          <cell r="N130">
            <v>3.4999999999999996E-2</v>
          </cell>
          <cell r="O130">
            <v>3.7499999999999999E-2</v>
          </cell>
        </row>
        <row r="131">
          <cell r="C131" t="str">
            <v>Revolver</v>
          </cell>
          <cell r="D131">
            <v>2.5000000000000001E-2</v>
          </cell>
          <cell r="E131">
            <v>3.7500000000000006E-2</v>
          </cell>
          <cell r="F131">
            <v>0.04</v>
          </cell>
          <cell r="G131">
            <v>4.2500000000000003E-2</v>
          </cell>
          <cell r="H131">
            <v>4.4999999999999998E-2</v>
          </cell>
          <cell r="I131">
            <v>4.7500000000000001E-2</v>
          </cell>
          <cell r="J131">
            <v>0.05</v>
          </cell>
          <cell r="K131">
            <v>5.2499999999999998E-2</v>
          </cell>
          <cell r="L131">
            <v>5.4999999999999993E-2</v>
          </cell>
          <cell r="M131">
            <v>5.7499999999999996E-2</v>
          </cell>
          <cell r="N131">
            <v>0.06</v>
          </cell>
          <cell r="O131">
            <v>6.25E-2</v>
          </cell>
        </row>
        <row r="132">
          <cell r="C132" t="str">
            <v>Term Loan A</v>
          </cell>
          <cell r="D132">
            <v>2.5000000000000001E-2</v>
          </cell>
          <cell r="E132">
            <v>3.7500000000000006E-2</v>
          </cell>
          <cell r="F132">
            <v>0.04</v>
          </cell>
          <cell r="G132">
            <v>4.2500000000000003E-2</v>
          </cell>
          <cell r="H132">
            <v>4.4999999999999998E-2</v>
          </cell>
          <cell r="I132">
            <v>4.7500000000000001E-2</v>
          </cell>
          <cell r="J132">
            <v>0.05</v>
          </cell>
          <cell r="K132">
            <v>5.2499999999999998E-2</v>
          </cell>
          <cell r="L132">
            <v>5.4999999999999993E-2</v>
          </cell>
          <cell r="M132">
            <v>5.7499999999999996E-2</v>
          </cell>
          <cell r="N132">
            <v>0.06</v>
          </cell>
          <cell r="O132">
            <v>6.25E-2</v>
          </cell>
        </row>
        <row r="133">
          <cell r="C133" t="str">
            <v>Term Loan B</v>
          </cell>
          <cell r="D133">
            <v>0.03</v>
          </cell>
          <cell r="E133">
            <v>4.2499999999999996E-2</v>
          </cell>
          <cell r="F133">
            <v>4.4999999999999998E-2</v>
          </cell>
          <cell r="G133">
            <v>4.7500000000000001E-2</v>
          </cell>
          <cell r="H133">
            <v>0.05</v>
          </cell>
          <cell r="I133">
            <v>5.2499999999999998E-2</v>
          </cell>
          <cell r="J133">
            <v>5.4999999999999993E-2</v>
          </cell>
          <cell r="K133">
            <v>5.7499999999999996E-2</v>
          </cell>
          <cell r="L133">
            <v>0.06</v>
          </cell>
          <cell r="M133">
            <v>6.2499999999999993E-2</v>
          </cell>
          <cell r="N133">
            <v>6.5000000000000002E-2</v>
          </cell>
          <cell r="O133">
            <v>6.7500000000000004E-2</v>
          </cell>
        </row>
        <row r="134">
          <cell r="C134" t="str">
            <v>Term Loan C</v>
          </cell>
          <cell r="D134">
            <v>3.2500000000000001E-2</v>
          </cell>
          <cell r="E134">
            <v>4.4999999999999998E-2</v>
          </cell>
          <cell r="F134">
            <v>4.7500000000000001E-2</v>
          </cell>
          <cell r="G134">
            <v>0.05</v>
          </cell>
          <cell r="H134">
            <v>5.2500000000000005E-2</v>
          </cell>
          <cell r="I134">
            <v>5.5E-2</v>
          </cell>
          <cell r="J134">
            <v>5.7499999999999996E-2</v>
          </cell>
          <cell r="K134">
            <v>0.06</v>
          </cell>
          <cell r="L134">
            <v>6.25E-2</v>
          </cell>
          <cell r="M134">
            <v>6.5000000000000002E-2</v>
          </cell>
          <cell r="N134">
            <v>6.7500000000000004E-2</v>
          </cell>
          <cell r="O134">
            <v>7.0000000000000007E-2</v>
          </cell>
        </row>
        <row r="135">
          <cell r="C135" t="str">
            <v>New Senior Notes</v>
          </cell>
          <cell r="E135">
            <v>7.2499999999999995E-2</v>
          </cell>
          <cell r="F135">
            <v>7.2499999999999995E-2</v>
          </cell>
          <cell r="G135">
            <v>7.2499999999999995E-2</v>
          </cell>
          <cell r="H135">
            <v>7.2499999999999995E-2</v>
          </cell>
          <cell r="I135">
            <v>7.2499999999999995E-2</v>
          </cell>
          <cell r="J135">
            <v>7.2499999999999995E-2</v>
          </cell>
          <cell r="K135">
            <v>7.2499999999999995E-2</v>
          </cell>
          <cell r="L135">
            <v>7.2499999999999995E-2</v>
          </cell>
          <cell r="M135">
            <v>7.2499999999999995E-2</v>
          </cell>
          <cell r="N135">
            <v>7.2499999999999995E-2</v>
          </cell>
          <cell r="O135">
            <v>7.2499999999999995E-2</v>
          </cell>
        </row>
        <row r="136">
          <cell r="C136" t="str">
            <v>New Senior Subordinated Notes</v>
          </cell>
          <cell r="E136">
            <v>8.5000000000000006E-2</v>
          </cell>
          <cell r="F136">
            <v>8.5000000000000006E-2</v>
          </cell>
          <cell r="G136">
            <v>8.5000000000000006E-2</v>
          </cell>
          <cell r="H136">
            <v>8.5000000000000006E-2</v>
          </cell>
          <cell r="I136">
            <v>8.5000000000000006E-2</v>
          </cell>
          <cell r="J136">
            <v>8.5000000000000006E-2</v>
          </cell>
          <cell r="K136">
            <v>8.5000000000000006E-2</v>
          </cell>
          <cell r="L136">
            <v>8.5000000000000006E-2</v>
          </cell>
          <cell r="M136">
            <v>8.5000000000000006E-2</v>
          </cell>
          <cell r="N136">
            <v>8.5000000000000006E-2</v>
          </cell>
          <cell r="O136">
            <v>8.5000000000000006E-2</v>
          </cell>
        </row>
        <row r="137">
          <cell r="C137" t="str">
            <v>Seller Contingent PIK</v>
          </cell>
          <cell r="E137">
            <v>0.1</v>
          </cell>
          <cell r="F137">
            <v>0.1</v>
          </cell>
          <cell r="G137">
            <v>0.1</v>
          </cell>
          <cell r="H137">
            <v>0.1</v>
          </cell>
          <cell r="I137">
            <v>0.1</v>
          </cell>
          <cell r="J137">
            <v>0.1</v>
          </cell>
          <cell r="K137">
            <v>0.1</v>
          </cell>
          <cell r="L137">
            <v>0.1</v>
          </cell>
          <cell r="M137">
            <v>0.1</v>
          </cell>
          <cell r="N137">
            <v>0.1</v>
          </cell>
          <cell r="O137">
            <v>0.1</v>
          </cell>
        </row>
        <row r="138">
          <cell r="C138" t="str">
            <v>PIK Preferred</v>
          </cell>
          <cell r="E138">
            <v>0.1</v>
          </cell>
          <cell r="F138">
            <v>0.1</v>
          </cell>
          <cell r="G138">
            <v>0.1</v>
          </cell>
          <cell r="H138">
            <v>0.1</v>
          </cell>
          <cell r="I138">
            <v>0.1</v>
          </cell>
          <cell r="J138">
            <v>0.1</v>
          </cell>
          <cell r="K138">
            <v>0.1</v>
          </cell>
          <cell r="L138">
            <v>0.1</v>
          </cell>
          <cell r="M138">
            <v>0.1</v>
          </cell>
          <cell r="N138">
            <v>0.1</v>
          </cell>
          <cell r="O138">
            <v>0.1</v>
          </cell>
        </row>
        <row r="139">
          <cell r="C139" t="str">
            <v>6.125% notes due 1/15/05</v>
          </cell>
          <cell r="E139">
            <v>6.1249999999999999E-2</v>
          </cell>
          <cell r="F139">
            <v>6.1249999999999999E-2</v>
          </cell>
          <cell r="G139">
            <v>6.1249999999999999E-2</v>
          </cell>
          <cell r="H139">
            <v>6.1249999999999999E-2</v>
          </cell>
          <cell r="I139">
            <v>6.1249999999999999E-2</v>
          </cell>
          <cell r="J139">
            <v>6.1249999999999999E-2</v>
          </cell>
          <cell r="K139">
            <v>6.1249999999999999E-2</v>
          </cell>
          <cell r="L139">
            <v>6.1249999999999999E-2</v>
          </cell>
          <cell r="M139">
            <v>6.1249999999999999E-2</v>
          </cell>
          <cell r="N139">
            <v>6.1249999999999999E-2</v>
          </cell>
          <cell r="O139">
            <v>6.1249999999999999E-2</v>
          </cell>
        </row>
        <row r="140">
          <cell r="C140" t="str">
            <v>6.375% notes due 1/15/08</v>
          </cell>
          <cell r="E140">
            <v>6.3750000000000001E-2</v>
          </cell>
          <cell r="F140">
            <v>6.3750000000000001E-2</v>
          </cell>
          <cell r="G140">
            <v>6.3750000000000001E-2</v>
          </cell>
          <cell r="H140">
            <v>6.3750000000000001E-2</v>
          </cell>
          <cell r="I140">
            <v>6.3750000000000001E-2</v>
          </cell>
          <cell r="J140">
            <v>6.3750000000000001E-2</v>
          </cell>
          <cell r="K140">
            <v>6.3750000000000001E-2</v>
          </cell>
          <cell r="L140">
            <v>6.3750000000000001E-2</v>
          </cell>
          <cell r="M140">
            <v>6.3750000000000001E-2</v>
          </cell>
          <cell r="N140">
            <v>6.3750000000000001E-2</v>
          </cell>
          <cell r="O140">
            <v>6.3750000000000001E-2</v>
          </cell>
        </row>
        <row r="141">
          <cell r="C141" t="str">
            <v>6.875% notes due 1/15/28</v>
          </cell>
          <cell r="E141">
            <v>6.8750000000000006E-2</v>
          </cell>
          <cell r="F141">
            <v>6.8750000000000006E-2</v>
          </cell>
          <cell r="G141">
            <v>6.8750000000000006E-2</v>
          </cell>
          <cell r="H141">
            <v>6.8750000000000006E-2</v>
          </cell>
          <cell r="I141">
            <v>6.8750000000000006E-2</v>
          </cell>
          <cell r="J141">
            <v>6.8750000000000006E-2</v>
          </cell>
          <cell r="K141">
            <v>6.8750000000000006E-2</v>
          </cell>
          <cell r="L141">
            <v>6.8750000000000006E-2</v>
          </cell>
          <cell r="M141">
            <v>6.8750000000000006E-2</v>
          </cell>
          <cell r="N141">
            <v>6.8750000000000006E-2</v>
          </cell>
          <cell r="O141">
            <v>6.8750000000000006E-2</v>
          </cell>
        </row>
        <row r="142">
          <cell r="C142" t="str">
            <v>HoldCo Dicount Notes</v>
          </cell>
          <cell r="E142">
            <v>0.11</v>
          </cell>
          <cell r="F142">
            <v>0.11</v>
          </cell>
          <cell r="G142">
            <v>0.11</v>
          </cell>
          <cell r="H142">
            <v>0.11</v>
          </cell>
          <cell r="I142">
            <v>0.11</v>
          </cell>
          <cell r="J142">
            <v>0.11</v>
          </cell>
          <cell r="K142">
            <v>0.11</v>
          </cell>
          <cell r="L142">
            <v>0.11</v>
          </cell>
          <cell r="M142">
            <v>0.11</v>
          </cell>
          <cell r="N142">
            <v>0.11</v>
          </cell>
          <cell r="O142">
            <v>0.11</v>
          </cell>
        </row>
        <row r="143">
          <cell r="C143" t="str">
            <v>Unused Committment Fee</v>
          </cell>
          <cell r="E143">
            <v>5.0000000000000001E-3</v>
          </cell>
          <cell r="F143">
            <v>5.0000000000000001E-3</v>
          </cell>
          <cell r="G143">
            <v>5.0000000000000001E-3</v>
          </cell>
          <cell r="H143">
            <v>5.0000000000000001E-3</v>
          </cell>
          <cell r="I143">
            <v>5.0000000000000001E-3</v>
          </cell>
          <cell r="J143">
            <v>5.0000000000000001E-3</v>
          </cell>
          <cell r="K143">
            <v>5.0000000000000001E-3</v>
          </cell>
          <cell r="L143">
            <v>5.0000000000000001E-3</v>
          </cell>
          <cell r="M143">
            <v>5.0000000000000001E-3</v>
          </cell>
          <cell r="N143">
            <v>5.0000000000000001E-3</v>
          </cell>
          <cell r="O143">
            <v>5.0000000000000001E-3</v>
          </cell>
        </row>
        <row r="144">
          <cell r="C144" t="str">
            <v>Interest on Cash Balance</v>
          </cell>
          <cell r="E144">
            <v>0.02</v>
          </cell>
          <cell r="F144">
            <v>0.02</v>
          </cell>
          <cell r="G144">
            <v>0.02</v>
          </cell>
          <cell r="H144">
            <v>0.02</v>
          </cell>
          <cell r="I144">
            <v>0.02</v>
          </cell>
          <cell r="J144">
            <v>0.02</v>
          </cell>
          <cell r="K144">
            <v>0.02</v>
          </cell>
          <cell r="L144">
            <v>0.02</v>
          </cell>
          <cell r="M144">
            <v>0.02</v>
          </cell>
          <cell r="N144">
            <v>0.02</v>
          </cell>
          <cell r="O144">
            <v>0.02</v>
          </cell>
        </row>
        <row r="146">
          <cell r="C146" t="str">
            <v>Tax Assumptions:</v>
          </cell>
        </row>
        <row r="147">
          <cell r="C147" t="str">
            <v>Effective Tax Rate</v>
          </cell>
          <cell r="E147">
            <v>0.35</v>
          </cell>
          <cell r="F147">
            <v>0.35</v>
          </cell>
          <cell r="G147">
            <v>0.35</v>
          </cell>
          <cell r="H147">
            <v>0.35</v>
          </cell>
          <cell r="I147">
            <v>0.35</v>
          </cell>
          <cell r="J147">
            <v>0.35</v>
          </cell>
          <cell r="K147">
            <v>0.35</v>
          </cell>
          <cell r="L147">
            <v>0.35</v>
          </cell>
          <cell r="M147">
            <v>0.35</v>
          </cell>
          <cell r="N147">
            <v>0.35</v>
          </cell>
          <cell r="O147">
            <v>0.35</v>
          </cell>
        </row>
        <row r="153">
          <cell r="C153" t="str">
            <v>PROJECTED INCOME STATEMENT</v>
          </cell>
          <cell r="R153" t="str">
            <v>Page 3</v>
          </cell>
        </row>
        <row r="154">
          <cell r="C154" t="str">
            <v>Fiscal Year Ended December 31,</v>
          </cell>
          <cell r="D154" t="str">
            <v>Historical</v>
          </cell>
          <cell r="H154" t="str">
            <v>Pro Forma</v>
          </cell>
          <cell r="I154">
            <v>1</v>
          </cell>
          <cell r="J154">
            <v>2</v>
          </cell>
          <cell r="K154">
            <v>3</v>
          </cell>
          <cell r="L154">
            <v>4</v>
          </cell>
          <cell r="M154">
            <v>5</v>
          </cell>
          <cell r="N154">
            <v>6</v>
          </cell>
          <cell r="O154">
            <v>7</v>
          </cell>
          <cell r="P154">
            <v>8</v>
          </cell>
          <cell r="Q154">
            <v>9</v>
          </cell>
          <cell r="R154">
            <v>10</v>
          </cell>
        </row>
        <row r="155">
          <cell r="D155">
            <v>1999</v>
          </cell>
          <cell r="E155">
            <v>2000</v>
          </cell>
          <cell r="F155">
            <v>2001</v>
          </cell>
          <cell r="G155">
            <v>2002</v>
          </cell>
          <cell r="H155">
            <v>2003</v>
          </cell>
          <cell r="I155">
            <v>2004</v>
          </cell>
          <cell r="J155">
            <v>2005</v>
          </cell>
          <cell r="K155">
            <v>2006</v>
          </cell>
          <cell r="L155">
            <v>2007</v>
          </cell>
          <cell r="M155">
            <v>2008</v>
          </cell>
          <cell r="N155">
            <v>2009</v>
          </cell>
          <cell r="O155">
            <v>2010</v>
          </cell>
          <cell r="P155">
            <v>2011</v>
          </cell>
          <cell r="Q155">
            <v>2012</v>
          </cell>
          <cell r="R155">
            <v>2013</v>
          </cell>
        </row>
        <row r="156">
          <cell r="C156" t="str">
            <v>PanAmSat Revenues</v>
          </cell>
          <cell r="D156">
            <v>810.61699999999996</v>
          </cell>
          <cell r="E156">
            <v>1023.57</v>
          </cell>
          <cell r="F156">
            <v>870.1</v>
          </cell>
          <cell r="G156">
            <v>812.3</v>
          </cell>
          <cell r="H156">
            <v>831.01099999999997</v>
          </cell>
          <cell r="I156">
            <v>849.99999999999989</v>
          </cell>
          <cell r="J156">
            <v>926.99999999999989</v>
          </cell>
          <cell r="K156">
            <v>999.99999999999989</v>
          </cell>
          <cell r="L156">
            <v>1036</v>
          </cell>
          <cell r="M156">
            <v>1059</v>
          </cell>
          <cell r="N156">
            <v>1082.5106177606178</v>
          </cell>
          <cell r="O156">
            <v>1106.5431893904386</v>
          </cell>
          <cell r="P156">
            <v>1131.1093026684116</v>
          </cell>
          <cell r="Q156">
            <v>1156.2208026311273</v>
          </cell>
          <cell r="R156">
            <v>1181.8897972841351</v>
          </cell>
        </row>
        <row r="157">
          <cell r="C157" t="str">
            <v>New Skies Revenues</v>
          </cell>
          <cell r="D157">
            <v>135.5</v>
          </cell>
          <cell r="E157">
            <v>178.6</v>
          </cell>
          <cell r="F157">
            <v>209</v>
          </cell>
          <cell r="G157">
            <v>200.5</v>
          </cell>
          <cell r="H157">
            <v>220</v>
          </cell>
          <cell r="I157">
            <v>237.00000000000003</v>
          </cell>
          <cell r="J157">
            <v>265.44</v>
          </cell>
          <cell r="K157">
            <v>278.71199999999999</v>
          </cell>
          <cell r="L157">
            <v>292.64760000000001</v>
          </cell>
          <cell r="M157">
            <v>307.27998000000002</v>
          </cell>
          <cell r="N157">
            <v>322.64397900000006</v>
          </cell>
          <cell r="O157">
            <v>338.77617795000009</v>
          </cell>
          <cell r="P157">
            <v>355.71498684750009</v>
          </cell>
          <cell r="Q157">
            <v>373.50073618987511</v>
          </cell>
          <cell r="R157">
            <v>392.17577299936886</v>
          </cell>
        </row>
        <row r="158">
          <cell r="C158" t="str">
            <v>Consolidated Revenues</v>
          </cell>
          <cell r="D158">
            <v>946.11699999999996</v>
          </cell>
          <cell r="E158">
            <v>1202.17</v>
          </cell>
          <cell r="F158">
            <v>1079.0999999999999</v>
          </cell>
          <cell r="G158">
            <v>1012.8</v>
          </cell>
          <cell r="H158">
            <v>1051.011</v>
          </cell>
          <cell r="I158">
            <v>1087</v>
          </cell>
          <cell r="J158">
            <v>1192.4399999999998</v>
          </cell>
          <cell r="K158">
            <v>1278.712</v>
          </cell>
          <cell r="L158">
            <v>1328.6476</v>
          </cell>
          <cell r="M158">
            <v>1366.27998</v>
          </cell>
          <cell r="N158">
            <v>1405.154596760618</v>
          </cell>
          <cell r="O158">
            <v>1445.3193673404387</v>
          </cell>
          <cell r="P158">
            <v>1486.8242895159117</v>
          </cell>
          <cell r="Q158">
            <v>1529.7215388210025</v>
          </cell>
          <cell r="R158">
            <v>1574.0655702835038</v>
          </cell>
        </row>
        <row r="159">
          <cell r="C159" t="str">
            <v xml:space="preserve">   % Growth</v>
          </cell>
          <cell r="E159">
            <v>0.27063566133998229</v>
          </cell>
          <cell r="F159">
            <v>-0.10237320844805653</v>
          </cell>
          <cell r="G159">
            <v>-6.1440088963024664E-2</v>
          </cell>
          <cell r="H159">
            <v>3.7728080568720346E-2</v>
          </cell>
          <cell r="I159">
            <v>3.4242267683211702E-2</v>
          </cell>
          <cell r="J159">
            <v>9.7000919963201371E-2</v>
          </cell>
          <cell r="K159">
            <v>7.234913287041711E-2</v>
          </cell>
          <cell r="L159">
            <v>3.9051483054823866E-2</v>
          </cell>
          <cell r="M159">
            <v>2.8323823412619076E-2</v>
          </cell>
          <cell r="N159">
            <v>2.8452892035070176E-2</v>
          </cell>
          <cell r="O159">
            <v>2.8583880145583107E-2</v>
          </cell>
          <cell r="P159">
            <v>2.8716782680250796E-2</v>
          </cell>
          <cell r="Q159">
            <v>2.8851593027887201E-2</v>
          </cell>
          <cell r="R159">
            <v>2.89883029931568E-2</v>
          </cell>
        </row>
        <row r="161">
          <cell r="C161" t="str">
            <v>PanAmSat Cost and Expenses</v>
          </cell>
          <cell r="D161">
            <v>191.779</v>
          </cell>
          <cell r="E161">
            <v>329.55700000000002</v>
          </cell>
          <cell r="F161">
            <v>290</v>
          </cell>
          <cell r="G161">
            <v>220.69999999999993</v>
          </cell>
          <cell r="H161">
            <v>240.00400000000002</v>
          </cell>
          <cell r="I161">
            <v>265</v>
          </cell>
          <cell r="J161">
            <v>305</v>
          </cell>
          <cell r="K161">
            <v>321.99999999999989</v>
          </cell>
          <cell r="L161">
            <v>328</v>
          </cell>
          <cell r="M161">
            <v>337</v>
          </cell>
          <cell r="N161">
            <v>344.48166023166027</v>
          </cell>
          <cell r="O161">
            <v>352.12941909780716</v>
          </cell>
          <cell r="P161">
            <v>359.9469641163879</v>
          </cell>
          <cell r="Q161">
            <v>367.93806467109528</v>
          </cell>
          <cell r="R161">
            <v>376.10657382885131</v>
          </cell>
        </row>
        <row r="162">
          <cell r="C162" t="str">
            <v>New Skies Cost and Expenses</v>
          </cell>
          <cell r="D162">
            <v>51.7</v>
          </cell>
          <cell r="E162">
            <v>81.8</v>
          </cell>
          <cell r="F162">
            <v>90.2</v>
          </cell>
          <cell r="G162">
            <v>90.2</v>
          </cell>
          <cell r="H162">
            <v>100</v>
          </cell>
          <cell r="I162">
            <v>92.43</v>
          </cell>
          <cell r="J162">
            <v>100.8672</v>
          </cell>
          <cell r="K162">
            <v>103.12343999999999</v>
          </cell>
          <cell r="L162">
            <v>105.35313600000001</v>
          </cell>
          <cell r="M162">
            <v>107.54799299999999</v>
          </cell>
          <cell r="N162">
            <v>112.92539265000002</v>
          </cell>
          <cell r="O162">
            <v>118.57166228250003</v>
          </cell>
          <cell r="P162">
            <v>124.50024539662502</v>
          </cell>
          <cell r="Q162">
            <v>130.72525766645629</v>
          </cell>
          <cell r="R162">
            <v>137.26152054977908</v>
          </cell>
        </row>
        <row r="163">
          <cell r="C163" t="str">
            <v>Consolidated Costs and Expenses</v>
          </cell>
          <cell r="D163">
            <v>243.47899999999998</v>
          </cell>
          <cell r="E163">
            <v>411.35700000000003</v>
          </cell>
          <cell r="F163">
            <v>380.2</v>
          </cell>
          <cell r="G163">
            <v>310.89999999999992</v>
          </cell>
          <cell r="H163">
            <v>340.00400000000002</v>
          </cell>
          <cell r="I163">
            <v>357.43</v>
          </cell>
          <cell r="J163">
            <v>405.86720000000003</v>
          </cell>
          <cell r="K163">
            <v>425.12343999999985</v>
          </cell>
          <cell r="L163">
            <v>433.35313600000001</v>
          </cell>
          <cell r="M163">
            <v>444.54799300000002</v>
          </cell>
          <cell r="N163">
            <v>457.40705288166032</v>
          </cell>
          <cell r="O163">
            <v>470.70108138030719</v>
          </cell>
          <cell r="P163">
            <v>484.44720951301292</v>
          </cell>
          <cell r="Q163">
            <v>498.66332233755156</v>
          </cell>
          <cell r="R163">
            <v>513.36809437863042</v>
          </cell>
        </row>
        <row r="164">
          <cell r="C164" t="str">
            <v xml:space="preserve">   % Revenues</v>
          </cell>
          <cell r="D164">
            <v>0.25734555028606398</v>
          </cell>
          <cell r="E164">
            <v>0.34217872680236572</v>
          </cell>
          <cell r="F164">
            <v>0.35233064590862756</v>
          </cell>
          <cell r="G164">
            <v>0.3069707740916271</v>
          </cell>
          <cell r="H164">
            <v>0.32350184726896297</v>
          </cell>
          <cell r="I164">
            <v>0.32882244710211594</v>
          </cell>
          <cell r="J164">
            <v>0.34036697863204862</v>
          </cell>
          <cell r="K164">
            <v>0.33246222761653904</v>
          </cell>
          <cell r="L164">
            <v>0.32616107988303294</v>
          </cell>
          <cell r="M164">
            <v>0.32537108023788802</v>
          </cell>
          <cell r="N164">
            <v>0.32552080314589338</v>
          </cell>
          <cell r="O164">
            <v>0.32567271429182726</v>
          </cell>
          <cell r="P164">
            <v>0.32582680611892739</v>
          </cell>
          <cell r="Q164">
            <v>0.32598306925970644</v>
          </cell>
          <cell r="R164">
            <v>0.32614149249587365</v>
          </cell>
        </row>
        <row r="166">
          <cell r="C166" t="str">
            <v>PanAmSat EBITDA</v>
          </cell>
          <cell r="D166">
            <v>618.83799999999997</v>
          </cell>
          <cell r="E166">
            <v>694.01300000000003</v>
          </cell>
          <cell r="F166">
            <v>580.1</v>
          </cell>
          <cell r="G166">
            <v>591.6</v>
          </cell>
          <cell r="H166">
            <v>591.00699999999995</v>
          </cell>
          <cell r="I166">
            <v>584.99999999999989</v>
          </cell>
          <cell r="J166">
            <v>621.99999999999989</v>
          </cell>
          <cell r="K166">
            <v>678</v>
          </cell>
          <cell r="L166">
            <v>708</v>
          </cell>
          <cell r="M166">
            <v>722</v>
          </cell>
          <cell r="N166">
            <v>738.02895752895756</v>
          </cell>
          <cell r="O166">
            <v>754.4137702926314</v>
          </cell>
          <cell r="P166">
            <v>771.1623385520237</v>
          </cell>
          <cell r="Q166">
            <v>788.28273796003202</v>
          </cell>
          <cell r="R166">
            <v>805.78322345528375</v>
          </cell>
        </row>
        <row r="167">
          <cell r="C167" t="str">
            <v>New Skies EBITDA</v>
          </cell>
          <cell r="D167">
            <v>83.8</v>
          </cell>
          <cell r="E167">
            <v>96.8</v>
          </cell>
          <cell r="F167">
            <v>118.8</v>
          </cell>
          <cell r="G167">
            <v>110.3</v>
          </cell>
          <cell r="H167">
            <v>120</v>
          </cell>
          <cell r="I167">
            <v>144.57000000000002</v>
          </cell>
          <cell r="J167">
            <v>164.5728</v>
          </cell>
          <cell r="K167">
            <v>175.58856</v>
          </cell>
          <cell r="L167">
            <v>187.294464</v>
          </cell>
          <cell r="M167">
            <v>199.73198700000003</v>
          </cell>
          <cell r="N167">
            <v>209.71858635000004</v>
          </cell>
          <cell r="O167">
            <v>220.20451566750006</v>
          </cell>
          <cell r="P167">
            <v>231.21474145087507</v>
          </cell>
          <cell r="Q167">
            <v>242.77547852341883</v>
          </cell>
          <cell r="R167">
            <v>254.91425244958978</v>
          </cell>
        </row>
        <row r="168">
          <cell r="C168" t="str">
            <v>Consolidated EBITDA</v>
          </cell>
          <cell r="D168">
            <v>702.63799999999992</v>
          </cell>
          <cell r="E168">
            <v>790.81299999999999</v>
          </cell>
          <cell r="F168">
            <v>698.9</v>
          </cell>
          <cell r="G168">
            <v>701.9</v>
          </cell>
          <cell r="H168">
            <v>711.00699999999995</v>
          </cell>
          <cell r="I168">
            <v>729.56999999999994</v>
          </cell>
          <cell r="J168">
            <v>786.57279999999992</v>
          </cell>
          <cell r="K168">
            <v>853.58856000000003</v>
          </cell>
          <cell r="L168">
            <v>895.29446400000006</v>
          </cell>
          <cell r="M168">
            <v>921.731987</v>
          </cell>
          <cell r="N168">
            <v>947.74754387895757</v>
          </cell>
          <cell r="O168">
            <v>974.61828596013152</v>
          </cell>
          <cell r="P168">
            <v>1002.3770800028988</v>
          </cell>
          <cell r="Q168">
            <v>1031.0582164834509</v>
          </cell>
          <cell r="R168">
            <v>1060.6974759048735</v>
          </cell>
        </row>
        <row r="169">
          <cell r="C169" t="str">
            <v xml:space="preserve">   % Margin</v>
          </cell>
          <cell r="D169">
            <v>0.7426544497139359</v>
          </cell>
          <cell r="E169">
            <v>0.65782127319763428</v>
          </cell>
          <cell r="F169">
            <v>0.6476693540913725</v>
          </cell>
          <cell r="G169">
            <v>0.69302922590837279</v>
          </cell>
          <cell r="H169">
            <v>0.67649815273103708</v>
          </cell>
          <cell r="I169">
            <v>0.67117755289788406</v>
          </cell>
          <cell r="J169">
            <v>0.65963302136795143</v>
          </cell>
          <cell r="K169">
            <v>0.6675377723834609</v>
          </cell>
          <cell r="L169">
            <v>0.67383892011696711</v>
          </cell>
          <cell r="M169">
            <v>0.67462891976211203</v>
          </cell>
          <cell r="N169">
            <v>0.67447919685410651</v>
          </cell>
          <cell r="O169">
            <v>0.6743272857081728</v>
          </cell>
          <cell r="P169">
            <v>0.67417319388107266</v>
          </cell>
          <cell r="Q169">
            <v>0.67401693074029356</v>
          </cell>
          <cell r="R169">
            <v>0.67385850750412646</v>
          </cell>
        </row>
        <row r="171">
          <cell r="C171" t="str">
            <v>Pro Forma Synergies</v>
          </cell>
          <cell r="D171">
            <v>17.061000000000003</v>
          </cell>
          <cell r="E171">
            <v>26.994</v>
          </cell>
          <cell r="F171">
            <v>29.766000000000002</v>
          </cell>
          <cell r="G171">
            <v>29.766000000000002</v>
          </cell>
          <cell r="H171">
            <v>33</v>
          </cell>
          <cell r="I171">
            <v>33</v>
          </cell>
          <cell r="J171">
            <v>33</v>
          </cell>
          <cell r="K171">
            <v>33</v>
          </cell>
          <cell r="L171">
            <v>33</v>
          </cell>
          <cell r="M171">
            <v>33</v>
          </cell>
          <cell r="N171">
            <v>33</v>
          </cell>
          <cell r="O171">
            <v>33</v>
          </cell>
          <cell r="P171">
            <v>33</v>
          </cell>
          <cell r="Q171">
            <v>33</v>
          </cell>
          <cell r="R171">
            <v>33</v>
          </cell>
        </row>
        <row r="173">
          <cell r="C173" t="str">
            <v>Consolidated Pro Forma EBITDA</v>
          </cell>
          <cell r="D173">
            <v>719.69899999999996</v>
          </cell>
          <cell r="E173">
            <v>817.80700000000002</v>
          </cell>
          <cell r="F173">
            <v>728.66599999999994</v>
          </cell>
          <cell r="G173">
            <v>731.66599999999994</v>
          </cell>
          <cell r="H173">
            <v>744.00699999999995</v>
          </cell>
          <cell r="I173">
            <v>762.56999999999994</v>
          </cell>
          <cell r="J173">
            <v>819.57279999999992</v>
          </cell>
          <cell r="K173">
            <v>886.58856000000003</v>
          </cell>
          <cell r="L173">
            <v>928.29446400000006</v>
          </cell>
          <cell r="M173">
            <v>954.731987</v>
          </cell>
          <cell r="N173">
            <v>980.74754387895757</v>
          </cell>
          <cell r="O173">
            <v>1007.6182859601315</v>
          </cell>
          <cell r="P173">
            <v>1035.3770800028988</v>
          </cell>
          <cell r="Q173">
            <v>1064.0582164834509</v>
          </cell>
          <cell r="R173">
            <v>1093.6974759048735</v>
          </cell>
        </row>
        <row r="174">
          <cell r="C174" t="str">
            <v xml:space="preserve">   % Margin</v>
          </cell>
          <cell r="D174">
            <v>0.76068710318068478</v>
          </cell>
          <cell r="E174">
            <v>0.6802756681667318</v>
          </cell>
          <cell r="F174">
            <v>0.67525345195069963</v>
          </cell>
          <cell r="G174">
            <v>0.72241903633491311</v>
          </cell>
          <cell r="H174">
            <v>0.70789649204432681</v>
          </cell>
          <cell r="I174">
            <v>0.70153633854645814</v>
          </cell>
          <cell r="J174">
            <v>0.68730736976283924</v>
          </cell>
          <cell r="K174">
            <v>0.69334499089709023</v>
          </cell>
          <cell r="L174">
            <v>0.69867620579000789</v>
          </cell>
          <cell r="M174">
            <v>0.69878209516031986</v>
          </cell>
          <cell r="N174">
            <v>0.69796415721083649</v>
          </cell>
          <cell r="O174">
            <v>0.69715960965379586</v>
          </cell>
          <cell r="P174">
            <v>0.69636815009257247</v>
          </cell>
          <cell r="Q174">
            <v>0.69558948441266588</v>
          </cell>
          <cell r="R174">
            <v>0.69482332664698865</v>
          </cell>
        </row>
        <row r="176">
          <cell r="C176" t="str">
            <v>Management Fee</v>
          </cell>
          <cell r="H176">
            <v>0</v>
          </cell>
          <cell r="I176">
            <v>0</v>
          </cell>
          <cell r="J176">
            <v>0</v>
          </cell>
          <cell r="K176">
            <v>0</v>
          </cell>
          <cell r="L176">
            <v>0</v>
          </cell>
          <cell r="M176">
            <v>0</v>
          </cell>
          <cell r="N176">
            <v>0</v>
          </cell>
          <cell r="O176">
            <v>0</v>
          </cell>
          <cell r="P176">
            <v>0</v>
          </cell>
          <cell r="Q176">
            <v>0</v>
          </cell>
          <cell r="R176">
            <v>0</v>
          </cell>
        </row>
        <row r="178">
          <cell r="C178" t="str">
            <v>EBITDA (after mgmt. Fee)</v>
          </cell>
          <cell r="H178">
            <v>744.00699999999995</v>
          </cell>
          <cell r="I178">
            <v>762.56999999999994</v>
          </cell>
          <cell r="J178">
            <v>819.57279999999992</v>
          </cell>
          <cell r="K178">
            <v>886.58856000000003</v>
          </cell>
          <cell r="L178">
            <v>928.29446400000006</v>
          </cell>
          <cell r="M178">
            <v>954.731987</v>
          </cell>
          <cell r="N178">
            <v>980.74754387895757</v>
          </cell>
          <cell r="O178">
            <v>1007.6182859601315</v>
          </cell>
          <cell r="P178">
            <v>1035.3770800028988</v>
          </cell>
          <cell r="Q178">
            <v>1064.0582164834509</v>
          </cell>
          <cell r="R178">
            <v>1093.6974759048735</v>
          </cell>
        </row>
        <row r="179">
          <cell r="H179">
            <v>0.70789649204432681</v>
          </cell>
          <cell r="I179">
            <v>0.70153633854645814</v>
          </cell>
          <cell r="J179">
            <v>0.68730736976283924</v>
          </cell>
          <cell r="K179">
            <v>0.69334499089709023</v>
          </cell>
          <cell r="L179">
            <v>0.69867620579000789</v>
          </cell>
          <cell r="M179">
            <v>0.69878209516031986</v>
          </cell>
          <cell r="N179">
            <v>0.69796415721083649</v>
          </cell>
          <cell r="O179">
            <v>0.69715960965379586</v>
          </cell>
          <cell r="P179">
            <v>0.69636815009257247</v>
          </cell>
          <cell r="Q179">
            <v>0.69558948441266588</v>
          </cell>
          <cell r="R179">
            <v>0.69482332664698865</v>
          </cell>
        </row>
        <row r="181">
          <cell r="C181" t="str">
            <v>100% EBITDA</v>
          </cell>
          <cell r="H181">
            <v>744.00699999999995</v>
          </cell>
          <cell r="I181">
            <v>762.56999999999994</v>
          </cell>
          <cell r="J181">
            <v>819.57279999999992</v>
          </cell>
          <cell r="K181">
            <v>886.58856000000003</v>
          </cell>
          <cell r="L181">
            <v>928.29446400000006</v>
          </cell>
          <cell r="M181">
            <v>954.731987</v>
          </cell>
          <cell r="N181">
            <v>980.74754387895757</v>
          </cell>
          <cell r="O181">
            <v>1007.6182859601315</v>
          </cell>
          <cell r="P181">
            <v>1035.3770800028988</v>
          </cell>
          <cell r="Q181">
            <v>1064.0582164834509</v>
          </cell>
          <cell r="R181">
            <v>1093.6974759048735</v>
          </cell>
        </row>
        <row r="183">
          <cell r="C183" t="str">
            <v>PanAmSat Depreciation</v>
          </cell>
          <cell r="H183">
            <v>312.83300000000003</v>
          </cell>
          <cell r="I183">
            <v>310</v>
          </cell>
          <cell r="J183">
            <v>281</v>
          </cell>
          <cell r="K183">
            <v>280</v>
          </cell>
          <cell r="L183">
            <v>271</v>
          </cell>
          <cell r="M183">
            <v>260</v>
          </cell>
          <cell r="N183">
            <v>265.77220077220079</v>
          </cell>
          <cell r="O183">
            <v>271.67254885884233</v>
          </cell>
          <cell r="P183">
            <v>277.70388922926065</v>
          </cell>
          <cell r="Q183">
            <v>283.86913001330794</v>
          </cell>
          <cell r="R183">
            <v>290.1712439035648</v>
          </cell>
        </row>
        <row r="184">
          <cell r="C184" t="str">
            <v>New Skies Depreciation</v>
          </cell>
          <cell r="H184">
            <v>80.599999999999994</v>
          </cell>
          <cell r="I184">
            <v>92</v>
          </cell>
          <cell r="J184">
            <v>92</v>
          </cell>
          <cell r="K184">
            <v>92</v>
          </cell>
          <cell r="L184">
            <v>92</v>
          </cell>
          <cell r="M184">
            <v>92</v>
          </cell>
          <cell r="N184">
            <v>92</v>
          </cell>
          <cell r="O184">
            <v>92</v>
          </cell>
          <cell r="P184">
            <v>92</v>
          </cell>
          <cell r="Q184">
            <v>92</v>
          </cell>
          <cell r="R184">
            <v>92</v>
          </cell>
        </row>
        <row r="185">
          <cell r="C185" t="str">
            <v>Amortization of New Financing Fees</v>
          </cell>
          <cell r="H185">
            <v>10.9381738008</v>
          </cell>
          <cell r="I185">
            <v>10.9381738008</v>
          </cell>
          <cell r="J185">
            <v>10.9381738008</v>
          </cell>
          <cell r="K185">
            <v>10.9381738008</v>
          </cell>
          <cell r="L185">
            <v>10.9381738008</v>
          </cell>
          <cell r="M185">
            <v>10.9381738008</v>
          </cell>
          <cell r="N185">
            <v>10.9381738008</v>
          </cell>
          <cell r="O185">
            <v>10.9381738008</v>
          </cell>
          <cell r="P185">
            <v>10.9381738008</v>
          </cell>
          <cell r="Q185">
            <v>10.9381738008</v>
          </cell>
          <cell r="R185">
            <v>10.9381738008</v>
          </cell>
        </row>
        <row r="187">
          <cell r="C187" t="str">
            <v>EBIT</v>
          </cell>
          <cell r="H187">
            <v>339.63582619919998</v>
          </cell>
          <cell r="I187">
            <v>349.63182619919996</v>
          </cell>
          <cell r="J187">
            <v>435.63462619919994</v>
          </cell>
          <cell r="K187">
            <v>503.65038619920006</v>
          </cell>
          <cell r="L187">
            <v>554.35629019920009</v>
          </cell>
          <cell r="M187">
            <v>591.79381319920003</v>
          </cell>
          <cell r="N187">
            <v>612.03716930595681</v>
          </cell>
          <cell r="O187">
            <v>633.00756330048921</v>
          </cell>
          <cell r="P187">
            <v>654.73501697283814</v>
          </cell>
          <cell r="Q187">
            <v>677.25091266934305</v>
          </cell>
          <cell r="R187">
            <v>700.58805820050873</v>
          </cell>
        </row>
        <row r="188">
          <cell r="C188" t="str">
            <v xml:space="preserve">   % Margin</v>
          </cell>
          <cell r="H188">
            <v>0.32315154284703013</v>
          </cell>
          <cell r="I188">
            <v>0.32164841416669732</v>
          </cell>
          <cell r="J188">
            <v>0.36533043691858708</v>
          </cell>
          <cell r="K188">
            <v>0.39387319912474433</v>
          </cell>
          <cell r="L188">
            <v>0.41723350134317039</v>
          </cell>
          <cell r="M188">
            <v>0.43314241726589597</v>
          </cell>
          <cell r="N188">
            <v>0.43556571690895829</v>
          </cell>
          <cell r="O188">
            <v>0.43797071955473704</v>
          </cell>
          <cell r="P188">
            <v>0.44035803126811329</v>
          </cell>
          <cell r="Q188">
            <v>0.4427282322188642</v>
          </cell>
          <cell r="R188">
            <v>0.44508187678250677</v>
          </cell>
        </row>
        <row r="190">
          <cell r="C190" t="str">
            <v>Interest Expense</v>
          </cell>
          <cell r="D190" t="str">
            <v>Interest Rate</v>
          </cell>
          <cell r="H190" t="str">
            <v>Pro Forma</v>
          </cell>
        </row>
        <row r="191">
          <cell r="C191" t="str">
            <v>Revolving Credit Facility</v>
          </cell>
          <cell r="H191">
            <v>0</v>
          </cell>
          <cell r="I191">
            <v>0</v>
          </cell>
          <cell r="J191">
            <v>0</v>
          </cell>
          <cell r="K191">
            <v>0</v>
          </cell>
          <cell r="L191">
            <v>0</v>
          </cell>
          <cell r="M191">
            <v>0</v>
          </cell>
          <cell r="N191">
            <v>0</v>
          </cell>
          <cell r="O191">
            <v>0</v>
          </cell>
          <cell r="P191">
            <v>0</v>
          </cell>
          <cell r="Q191">
            <v>0</v>
          </cell>
          <cell r="R191">
            <v>0</v>
          </cell>
        </row>
        <row r="192">
          <cell r="C192" t="str">
            <v>Term Loan A</v>
          </cell>
          <cell r="H192">
            <v>20</v>
          </cell>
          <cell r="I192">
            <v>10.632387021581176</v>
          </cell>
          <cell r="J192">
            <v>0.67191121043000046</v>
          </cell>
          <cell r="K192">
            <v>0</v>
          </cell>
          <cell r="L192">
            <v>5.4001247917767615E-15</v>
          </cell>
          <cell r="M192">
            <v>3.6948222259525211E-14</v>
          </cell>
          <cell r="N192">
            <v>-6.9086070197954534E-13</v>
          </cell>
          <cell r="O192">
            <v>-4.6942716380726777E-12</v>
          </cell>
          <cell r="P192">
            <v>1.1132172517136496E-10</v>
          </cell>
          <cell r="Q192">
            <v>6.2191020333557391E-10</v>
          </cell>
          <cell r="R192">
            <v>-1.7620903847159752E-8</v>
          </cell>
        </row>
        <row r="193">
          <cell r="C193" t="str">
            <v>Term Loan B</v>
          </cell>
          <cell r="H193">
            <v>72.04625999999999</v>
          </cell>
          <cell r="I193">
            <v>72.04625999999999</v>
          </cell>
          <cell r="J193">
            <v>68.364788703569047</v>
          </cell>
          <cell r="K193">
            <v>51.355314327888337</v>
          </cell>
          <cell r="L193">
            <v>27.89443547199285</v>
          </cell>
          <cell r="M193">
            <v>7.8628551875479973</v>
          </cell>
          <cell r="N193">
            <v>-9.1027629878226424E-13</v>
          </cell>
          <cell r="O193">
            <v>1.8151240510633215E-11</v>
          </cell>
          <cell r="P193">
            <v>5.4836135632285724E-12</v>
          </cell>
          <cell r="Q193">
            <v>-2.0139293610554886E-9</v>
          </cell>
          <cell r="R193">
            <v>1.0619049319871011E-8</v>
          </cell>
        </row>
        <row r="194">
          <cell r="C194" t="str">
            <v>Term Loan C</v>
          </cell>
          <cell r="H194">
            <v>0</v>
          </cell>
          <cell r="I194">
            <v>0</v>
          </cell>
          <cell r="J194">
            <v>0</v>
          </cell>
          <cell r="K194">
            <v>0</v>
          </cell>
          <cell r="L194">
            <v>0</v>
          </cell>
          <cell r="M194">
            <v>0</v>
          </cell>
          <cell r="N194">
            <v>0</v>
          </cell>
          <cell r="O194">
            <v>0</v>
          </cell>
          <cell r="P194">
            <v>0</v>
          </cell>
          <cell r="Q194">
            <v>0</v>
          </cell>
          <cell r="R194">
            <v>0</v>
          </cell>
        </row>
        <row r="195">
          <cell r="C195" t="str">
            <v>New Senior Notes</v>
          </cell>
          <cell r="H195">
            <v>43.5</v>
          </cell>
          <cell r="I195">
            <v>43.5</v>
          </cell>
          <cell r="J195">
            <v>43.5</v>
          </cell>
          <cell r="K195">
            <v>43.5</v>
          </cell>
          <cell r="L195">
            <v>43.5</v>
          </cell>
          <cell r="M195">
            <v>43.5</v>
          </cell>
          <cell r="N195">
            <v>43.5</v>
          </cell>
          <cell r="O195">
            <v>43.5</v>
          </cell>
          <cell r="P195">
            <v>43.5</v>
          </cell>
          <cell r="Q195">
            <v>43.5</v>
          </cell>
          <cell r="R195">
            <v>43.5</v>
          </cell>
        </row>
        <row r="196">
          <cell r="C196" t="str">
            <v>6.125% notes due 1/15/05</v>
          </cell>
          <cell r="H196">
            <v>0</v>
          </cell>
          <cell r="I196">
            <v>0</v>
          </cell>
          <cell r="J196">
            <v>0</v>
          </cell>
          <cell r="K196">
            <v>0</v>
          </cell>
          <cell r="L196">
            <v>0</v>
          </cell>
          <cell r="M196">
            <v>0</v>
          </cell>
          <cell r="N196">
            <v>0</v>
          </cell>
          <cell r="O196">
            <v>0</v>
          </cell>
          <cell r="P196">
            <v>0</v>
          </cell>
          <cell r="Q196">
            <v>0</v>
          </cell>
          <cell r="R196">
            <v>0</v>
          </cell>
        </row>
        <row r="197">
          <cell r="C197" t="str">
            <v>6.375% notes due 1/15/08</v>
          </cell>
          <cell r="H197">
            <v>9.5625</v>
          </cell>
          <cell r="I197">
            <v>9.5625</v>
          </cell>
          <cell r="J197">
            <v>9.5625</v>
          </cell>
          <cell r="K197">
            <v>9.5625</v>
          </cell>
          <cell r="L197">
            <v>9.5625</v>
          </cell>
          <cell r="M197">
            <v>9.5625</v>
          </cell>
          <cell r="N197">
            <v>9.5625</v>
          </cell>
          <cell r="O197">
            <v>9.5625</v>
          </cell>
          <cell r="P197">
            <v>9.5625</v>
          </cell>
          <cell r="Q197">
            <v>9.5625</v>
          </cell>
          <cell r="R197">
            <v>9.5625</v>
          </cell>
        </row>
        <row r="198">
          <cell r="C198" t="str">
            <v>6.875% notes due 1/15/28</v>
          </cell>
          <cell r="H198">
            <v>8.59375</v>
          </cell>
          <cell r="I198">
            <v>8.59375</v>
          </cell>
          <cell r="J198">
            <v>8.59375</v>
          </cell>
          <cell r="K198">
            <v>8.59375</v>
          </cell>
          <cell r="L198">
            <v>8.59375</v>
          </cell>
          <cell r="M198">
            <v>8.59375</v>
          </cell>
          <cell r="N198">
            <v>8.59375</v>
          </cell>
          <cell r="O198">
            <v>8.59375</v>
          </cell>
          <cell r="P198">
            <v>8.59375</v>
          </cell>
          <cell r="Q198">
            <v>8.59375</v>
          </cell>
          <cell r="R198">
            <v>8.59375</v>
          </cell>
        </row>
        <row r="199">
          <cell r="C199" t="str">
            <v>Senior Subordinated Notes</v>
          </cell>
          <cell r="H199">
            <v>94.860892499999991</v>
          </cell>
          <cell r="I199">
            <v>94.860892499999991</v>
          </cell>
          <cell r="J199">
            <v>94.860892499999991</v>
          </cell>
          <cell r="K199">
            <v>94.860892499999991</v>
          </cell>
          <cell r="L199">
            <v>94.860892499999991</v>
          </cell>
          <cell r="M199">
            <v>94.860892499999991</v>
          </cell>
          <cell r="N199">
            <v>94.860892499999991</v>
          </cell>
          <cell r="O199">
            <v>94.860892499999991</v>
          </cell>
          <cell r="P199">
            <v>94.860892499999991</v>
          </cell>
          <cell r="Q199">
            <v>94.860892499999991</v>
          </cell>
          <cell r="R199">
            <v>94.860892499999991</v>
          </cell>
        </row>
        <row r="200">
          <cell r="C200" t="str">
            <v>Seller Contingent Notes - Cash Pay</v>
          </cell>
          <cell r="H200">
            <v>0</v>
          </cell>
          <cell r="I200">
            <v>0</v>
          </cell>
          <cell r="J200">
            <v>0</v>
          </cell>
          <cell r="K200">
            <v>0</v>
          </cell>
          <cell r="L200">
            <v>0</v>
          </cell>
          <cell r="M200">
            <v>0</v>
          </cell>
          <cell r="N200">
            <v>0</v>
          </cell>
          <cell r="O200">
            <v>0</v>
          </cell>
          <cell r="P200">
            <v>0</v>
          </cell>
          <cell r="Q200">
            <v>0</v>
          </cell>
          <cell r="R200">
            <v>0</v>
          </cell>
        </row>
        <row r="201">
          <cell r="C201" t="str">
            <v>HoldCo Notes - Cash Pay</v>
          </cell>
          <cell r="H201">
            <v>0</v>
          </cell>
          <cell r="I201">
            <v>0</v>
          </cell>
          <cell r="J201">
            <v>0</v>
          </cell>
          <cell r="K201">
            <v>0</v>
          </cell>
          <cell r="L201">
            <v>0</v>
          </cell>
          <cell r="M201">
            <v>0</v>
          </cell>
          <cell r="N201">
            <v>0</v>
          </cell>
          <cell r="O201">
            <v>0</v>
          </cell>
          <cell r="P201">
            <v>0</v>
          </cell>
          <cell r="Q201">
            <v>0</v>
          </cell>
          <cell r="R201">
            <v>0</v>
          </cell>
        </row>
        <row r="202">
          <cell r="C202" t="str">
            <v>Unused Committment Fee</v>
          </cell>
          <cell r="D202" t="e">
            <v>#VALUE!</v>
          </cell>
          <cell r="H202">
            <v>1.5</v>
          </cell>
          <cell r="I202">
            <v>1.5</v>
          </cell>
          <cell r="J202">
            <v>1.5</v>
          </cell>
          <cell r="K202">
            <v>1.5</v>
          </cell>
          <cell r="L202">
            <v>1.5</v>
          </cell>
          <cell r="M202">
            <v>1.5</v>
          </cell>
          <cell r="N202">
            <v>1.5</v>
          </cell>
          <cell r="O202">
            <v>1.5</v>
          </cell>
          <cell r="P202">
            <v>1.5</v>
          </cell>
          <cell r="Q202">
            <v>1.5</v>
          </cell>
          <cell r="R202">
            <v>1.5</v>
          </cell>
        </row>
        <row r="203">
          <cell r="C203" t="str">
            <v xml:space="preserve">     Total Cash Interest Expense</v>
          </cell>
          <cell r="H203">
            <v>250.0634025</v>
          </cell>
          <cell r="I203">
            <v>240.69578952158116</v>
          </cell>
          <cell r="J203">
            <v>227.05384241399901</v>
          </cell>
          <cell r="K203">
            <v>209.37245682788833</v>
          </cell>
          <cell r="L203">
            <v>185.91157797199287</v>
          </cell>
          <cell r="M203">
            <v>165.87999768754804</v>
          </cell>
          <cell r="N203">
            <v>158.01714249999839</v>
          </cell>
          <cell r="O203">
            <v>158.01714250001345</v>
          </cell>
          <cell r="P203">
            <v>158.01714250011679</v>
          </cell>
          <cell r="Q203">
            <v>158.01714249860797</v>
          </cell>
          <cell r="R203">
            <v>158.01714249299815</v>
          </cell>
        </row>
        <row r="205">
          <cell r="C205" t="str">
            <v>HoldCo Notes Discount Accretion</v>
          </cell>
          <cell r="H205">
            <v>0</v>
          </cell>
          <cell r="I205">
            <v>0</v>
          </cell>
          <cell r="J205">
            <v>0</v>
          </cell>
          <cell r="K205">
            <v>0</v>
          </cell>
          <cell r="L205">
            <v>0</v>
          </cell>
          <cell r="M205">
            <v>0</v>
          </cell>
          <cell r="N205">
            <v>0</v>
          </cell>
          <cell r="O205">
            <v>0</v>
          </cell>
          <cell r="P205">
            <v>0</v>
          </cell>
          <cell r="Q205">
            <v>0</v>
          </cell>
          <cell r="R205">
            <v>0</v>
          </cell>
        </row>
        <row r="206">
          <cell r="C206" t="str">
            <v xml:space="preserve">     Total Interest Expense</v>
          </cell>
          <cell r="H206">
            <v>250.0634025</v>
          </cell>
          <cell r="I206">
            <v>240.69578952158116</v>
          </cell>
          <cell r="J206">
            <v>227.05384241399901</v>
          </cell>
          <cell r="K206">
            <v>209.37245682788833</v>
          </cell>
          <cell r="L206">
            <v>185.91157797199287</v>
          </cell>
          <cell r="M206">
            <v>165.87999768754804</v>
          </cell>
          <cell r="N206">
            <v>158.01714249999839</v>
          </cell>
          <cell r="O206">
            <v>158.01714250001345</v>
          </cell>
          <cell r="P206">
            <v>158.01714250011679</v>
          </cell>
          <cell r="Q206">
            <v>158.01714249860797</v>
          </cell>
          <cell r="R206">
            <v>158.01714249299815</v>
          </cell>
        </row>
        <row r="208">
          <cell r="C208" t="str">
            <v>Interest Income on Cash Balance</v>
          </cell>
          <cell r="H208">
            <v>0</v>
          </cell>
          <cell r="I208">
            <v>0</v>
          </cell>
          <cell r="J208">
            <v>0</v>
          </cell>
          <cell r="K208">
            <v>0</v>
          </cell>
          <cell r="L208">
            <v>0</v>
          </cell>
          <cell r="M208">
            <v>1.9632585667430533</v>
          </cell>
          <cell r="N208">
            <v>8.0535044269158487</v>
          </cell>
          <cell r="O208">
            <v>16.556889090722123</v>
          </cell>
          <cell r="P208">
            <v>25.568572065136578</v>
          </cell>
          <cell r="Q208">
            <v>35.107865474533817</v>
          </cell>
          <cell r="R208">
            <v>45.194807560206648</v>
          </cell>
        </row>
        <row r="209">
          <cell r="C209" t="str">
            <v xml:space="preserve">     Net Interest Expense</v>
          </cell>
          <cell r="H209">
            <v>250.0634025</v>
          </cell>
          <cell r="I209">
            <v>240.69578952158116</v>
          </cell>
          <cell r="J209">
            <v>227.05384241399901</v>
          </cell>
          <cell r="K209">
            <v>209.37245682788833</v>
          </cell>
          <cell r="L209">
            <v>185.91157797199287</v>
          </cell>
          <cell r="M209">
            <v>163.91673912080498</v>
          </cell>
          <cell r="N209">
            <v>149.96363807308254</v>
          </cell>
          <cell r="O209">
            <v>141.46025340929134</v>
          </cell>
          <cell r="P209">
            <v>132.44857043498021</v>
          </cell>
          <cell r="Q209">
            <v>122.90927702407416</v>
          </cell>
          <cell r="R209">
            <v>112.82233493279151</v>
          </cell>
        </row>
        <row r="211">
          <cell r="C211" t="str">
            <v>Pre-Tax Income</v>
          </cell>
          <cell r="H211">
            <v>89.572423699199987</v>
          </cell>
          <cell r="I211">
            <v>108.9360366776188</v>
          </cell>
          <cell r="J211">
            <v>208.58078378520094</v>
          </cell>
          <cell r="K211">
            <v>294.27792937131176</v>
          </cell>
          <cell r="L211">
            <v>368.44471222720722</v>
          </cell>
          <cell r="M211">
            <v>427.87707407839503</v>
          </cell>
          <cell r="N211">
            <v>462.0735312328743</v>
          </cell>
          <cell r="O211">
            <v>491.54730989119787</v>
          </cell>
          <cell r="P211">
            <v>522.28644653785796</v>
          </cell>
          <cell r="Q211">
            <v>554.34163564526887</v>
          </cell>
          <cell r="R211">
            <v>587.76572326771725</v>
          </cell>
        </row>
        <row r="212">
          <cell r="C212" t="str">
            <v>Income Taxes</v>
          </cell>
          <cell r="H212">
            <v>35.17870912499999</v>
          </cell>
          <cell r="I212">
            <v>41.955973667446578</v>
          </cell>
          <cell r="J212">
            <v>76.831635155100329</v>
          </cell>
          <cell r="K212">
            <v>106.82563611023907</v>
          </cell>
          <cell r="L212">
            <v>132.78401010980247</v>
          </cell>
          <cell r="M212">
            <v>153.58533675771776</v>
          </cell>
          <cell r="N212">
            <v>165.55409676179096</v>
          </cell>
          <cell r="O212">
            <v>175.86991929223456</v>
          </cell>
          <cell r="P212">
            <v>186.62861711796484</v>
          </cell>
          <cell r="Q212">
            <v>197.8479333040035</v>
          </cell>
          <cell r="R212">
            <v>209.54636403159154</v>
          </cell>
        </row>
        <row r="213">
          <cell r="C213" t="str">
            <v>Net Income</v>
          </cell>
          <cell r="H213">
            <v>54.393714574199997</v>
          </cell>
          <cell r="I213">
            <v>66.980063010172216</v>
          </cell>
          <cell r="J213">
            <v>131.74914863010059</v>
          </cell>
          <cell r="K213">
            <v>187.45229326107267</v>
          </cell>
          <cell r="L213">
            <v>235.66070211740475</v>
          </cell>
          <cell r="M213">
            <v>274.29173732067727</v>
          </cell>
          <cell r="N213">
            <v>296.51943447108334</v>
          </cell>
          <cell r="O213">
            <v>315.67739059896331</v>
          </cell>
          <cell r="P213">
            <v>335.65782941989312</v>
          </cell>
          <cell r="Q213">
            <v>356.49370234126536</v>
          </cell>
          <cell r="R213">
            <v>378.21935923612568</v>
          </cell>
        </row>
        <row r="215">
          <cell r="C215" t="str">
            <v>Preferred Stock Dividends</v>
          </cell>
          <cell r="H215">
            <v>0</v>
          </cell>
          <cell r="I215">
            <v>0</v>
          </cell>
          <cell r="J215">
            <v>0</v>
          </cell>
          <cell r="K215">
            <v>0</v>
          </cell>
          <cell r="L215">
            <v>0</v>
          </cell>
          <cell r="M215">
            <v>0</v>
          </cell>
          <cell r="N215">
            <v>0</v>
          </cell>
          <cell r="O215">
            <v>0</v>
          </cell>
          <cell r="P215">
            <v>0</v>
          </cell>
          <cell r="Q215">
            <v>0</v>
          </cell>
          <cell r="R215">
            <v>0</v>
          </cell>
        </row>
        <row r="217">
          <cell r="C217" t="str">
            <v xml:space="preserve">    Net Income to Common</v>
          </cell>
          <cell r="H217">
            <v>54.393714574199997</v>
          </cell>
          <cell r="I217">
            <v>66.980063010172216</v>
          </cell>
          <cell r="J217">
            <v>131.74914863010059</v>
          </cell>
          <cell r="K217">
            <v>187.45229326107267</v>
          </cell>
          <cell r="L217">
            <v>235.66070211740475</v>
          </cell>
          <cell r="M217">
            <v>274.29173732067727</v>
          </cell>
          <cell r="N217">
            <v>296.51943447108334</v>
          </cell>
          <cell r="O217">
            <v>315.67739059896331</v>
          </cell>
          <cell r="P217">
            <v>335.65782941989312</v>
          </cell>
          <cell r="Q217">
            <v>356.49370234126536</v>
          </cell>
          <cell r="R217">
            <v>378.21935923612568</v>
          </cell>
        </row>
        <row r="218">
          <cell r="C218" t="str">
            <v>Fully diluted shares out</v>
          </cell>
          <cell r="H218">
            <v>221.19592402203435</v>
          </cell>
          <cell r="I218">
            <v>221.19592402203435</v>
          </cell>
          <cell r="J218">
            <v>221.19592402203435</v>
          </cell>
          <cell r="K218">
            <v>221.19592402203435</v>
          </cell>
          <cell r="L218">
            <v>221.19592402203435</v>
          </cell>
          <cell r="M218">
            <v>221.19592402203435</v>
          </cell>
          <cell r="N218">
            <v>221.19592402203435</v>
          </cell>
          <cell r="O218">
            <v>221.19592402203435</v>
          </cell>
          <cell r="P218">
            <v>221.19592402203435</v>
          </cell>
          <cell r="Q218">
            <v>221.19592402203435</v>
          </cell>
          <cell r="R218">
            <v>221.19592402203435</v>
          </cell>
        </row>
        <row r="219">
          <cell r="C219" t="str">
            <v>Fully diluted EPS</v>
          </cell>
          <cell r="H219">
            <v>0.24590740003320127</v>
          </cell>
          <cell r="I219">
            <v>0.30280875792042183</v>
          </cell>
          <cell r="J219">
            <v>0.59562195466574896</v>
          </cell>
          <cell r="K219">
            <v>0.84744912949842455</v>
          </cell>
          <cell r="L219">
            <v>1.0653935110211592</v>
          </cell>
          <cell r="M219">
            <v>1.2400397454582111</v>
          </cell>
          <cell r="N219">
            <v>1.3405284739403502</v>
          </cell>
          <cell r="O219">
            <v>1.4271392748065159</v>
          </cell>
          <cell r="P219">
            <v>1.5174684203785631</v>
          </cell>
          <cell r="Q219">
            <v>1.6116648799810316</v>
          </cell>
          <cell r="R219">
            <v>1.7098839452324153</v>
          </cell>
        </row>
        <row r="221">
          <cell r="C221" t="str">
            <v>Income Tax Calculation</v>
          </cell>
        </row>
        <row r="222">
          <cell r="C222" t="str">
            <v>Pre-Tax Income</v>
          </cell>
          <cell r="H222">
            <v>89.572423699199987</v>
          </cell>
          <cell r="I222">
            <v>108.9360366776188</v>
          </cell>
          <cell r="J222">
            <v>208.58078378520094</v>
          </cell>
          <cell r="K222">
            <v>294.27792937131176</v>
          </cell>
          <cell r="L222">
            <v>368.44471222720722</v>
          </cell>
          <cell r="M222">
            <v>427.87707407839503</v>
          </cell>
          <cell r="N222">
            <v>462.0735312328743</v>
          </cell>
          <cell r="O222">
            <v>491.54730989119787</v>
          </cell>
          <cell r="P222">
            <v>522.28644653785796</v>
          </cell>
          <cell r="Q222">
            <v>554.34163564526887</v>
          </cell>
          <cell r="R222">
            <v>587.76572326771725</v>
          </cell>
        </row>
        <row r="223">
          <cell r="C223" t="str">
            <v xml:space="preserve">   + Non-Deductible Transaction Fees</v>
          </cell>
          <cell r="D223">
            <v>1</v>
          </cell>
          <cell r="H223">
            <v>10.9381738008</v>
          </cell>
          <cell r="I223">
            <v>10.9381738008</v>
          </cell>
          <cell r="J223">
            <v>10.9381738008</v>
          </cell>
          <cell r="K223">
            <v>10.9381738008</v>
          </cell>
          <cell r="L223">
            <v>10.9381738008</v>
          </cell>
          <cell r="M223">
            <v>10.9381738008</v>
          </cell>
          <cell r="N223">
            <v>10.9381738008</v>
          </cell>
          <cell r="O223">
            <v>10.9381738008</v>
          </cell>
          <cell r="P223">
            <v>10.9381738008</v>
          </cell>
          <cell r="Q223">
            <v>10.9381738008</v>
          </cell>
          <cell r="R223">
            <v>10.9381738008</v>
          </cell>
        </row>
        <row r="224">
          <cell r="C224" t="str">
            <v>Taxable Income</v>
          </cell>
          <cell r="H224">
            <v>100.51059749999999</v>
          </cell>
          <cell r="I224">
            <v>119.8742104784188</v>
          </cell>
          <cell r="J224">
            <v>219.51895758600094</v>
          </cell>
          <cell r="K224">
            <v>305.21610317211173</v>
          </cell>
          <cell r="L224">
            <v>379.38288602800719</v>
          </cell>
          <cell r="M224">
            <v>438.815247879195</v>
          </cell>
          <cell r="N224">
            <v>473.01170503367428</v>
          </cell>
          <cell r="O224">
            <v>502.48548369199784</v>
          </cell>
          <cell r="P224">
            <v>533.22462033865793</v>
          </cell>
          <cell r="Q224">
            <v>565.27980944606884</v>
          </cell>
          <cell r="R224">
            <v>598.70389706851722</v>
          </cell>
        </row>
        <row r="225">
          <cell r="C225" t="str">
            <v>Cash Income Tax @ 35.0%</v>
          </cell>
          <cell r="H225">
            <v>35.17870912499999</v>
          </cell>
          <cell r="I225">
            <v>41.955973667446578</v>
          </cell>
          <cell r="J225">
            <v>76.831635155100329</v>
          </cell>
          <cell r="K225">
            <v>106.8256361102391</v>
          </cell>
          <cell r="L225">
            <v>132.78401010980252</v>
          </cell>
          <cell r="M225">
            <v>153.58533675771824</v>
          </cell>
          <cell r="N225">
            <v>165.55409676178598</v>
          </cell>
          <cell r="O225">
            <v>175.86991929219923</v>
          </cell>
          <cell r="P225">
            <v>186.62861711853026</v>
          </cell>
          <cell r="Q225">
            <v>197.84793330612408</v>
          </cell>
          <cell r="R225">
            <v>209.54636397398102</v>
          </cell>
        </row>
        <row r="233">
          <cell r="C233" t="str">
            <v>PROJECTED CASH FLOW STATEMENT</v>
          </cell>
          <cell r="K233" t="str">
            <v xml:space="preserve"> </v>
          </cell>
          <cell r="N233" t="str">
            <v>Page 4</v>
          </cell>
        </row>
        <row r="234">
          <cell r="C234" t="str">
            <v>Fiscal Year Ended December 31,</v>
          </cell>
          <cell r="E234">
            <v>1</v>
          </cell>
          <cell r="F234">
            <v>2</v>
          </cell>
          <cell r="G234">
            <v>3</v>
          </cell>
          <cell r="H234">
            <v>4</v>
          </cell>
          <cell r="I234">
            <v>5</v>
          </cell>
          <cell r="J234">
            <v>6</v>
          </cell>
          <cell r="K234">
            <v>7</v>
          </cell>
          <cell r="L234">
            <v>8</v>
          </cell>
          <cell r="M234">
            <v>9</v>
          </cell>
          <cell r="N234">
            <v>10</v>
          </cell>
        </row>
        <row r="235">
          <cell r="E235">
            <v>2004</v>
          </cell>
          <cell r="F235">
            <v>2005</v>
          </cell>
          <cell r="G235">
            <v>2006</v>
          </cell>
          <cell r="H235">
            <v>2007</v>
          </cell>
          <cell r="I235">
            <v>2008</v>
          </cell>
          <cell r="J235">
            <v>2009</v>
          </cell>
          <cell r="K235">
            <v>2010</v>
          </cell>
          <cell r="L235">
            <v>2011</v>
          </cell>
          <cell r="M235">
            <v>2012</v>
          </cell>
          <cell r="N235">
            <v>2013</v>
          </cell>
        </row>
        <row r="237">
          <cell r="C237" t="str">
            <v>Net Income</v>
          </cell>
          <cell r="E237">
            <v>66.980063010172216</v>
          </cell>
          <cell r="F237">
            <v>131.74914863010059</v>
          </cell>
          <cell r="G237">
            <v>187.45229326107267</v>
          </cell>
          <cell r="H237">
            <v>235.66070211740475</v>
          </cell>
          <cell r="I237">
            <v>274.29173732067727</v>
          </cell>
          <cell r="J237">
            <v>296.51943447108334</v>
          </cell>
          <cell r="K237">
            <v>315.67739059896331</v>
          </cell>
          <cell r="L237">
            <v>335.65782941989312</v>
          </cell>
          <cell r="M237">
            <v>356.49370234126536</v>
          </cell>
          <cell r="N237">
            <v>378.21935923612568</v>
          </cell>
        </row>
        <row r="238">
          <cell r="C238" t="str">
            <v>+ Depreciation - PanAmSat</v>
          </cell>
          <cell r="E238">
            <v>310</v>
          </cell>
          <cell r="F238">
            <v>281</v>
          </cell>
          <cell r="G238">
            <v>280</v>
          </cell>
          <cell r="H238">
            <v>271</v>
          </cell>
          <cell r="I238">
            <v>260</v>
          </cell>
          <cell r="J238">
            <v>265.77220077220079</v>
          </cell>
          <cell r="K238">
            <v>271.67254885884233</v>
          </cell>
          <cell r="L238">
            <v>277.70388922926065</v>
          </cell>
          <cell r="M238">
            <v>283.86913001330794</v>
          </cell>
          <cell r="N238">
            <v>290.1712439035648</v>
          </cell>
        </row>
        <row r="239">
          <cell r="C239" t="str">
            <v>+ Depreciation - New Skies</v>
          </cell>
          <cell r="E239">
            <v>92</v>
          </cell>
          <cell r="F239">
            <v>92</v>
          </cell>
          <cell r="G239">
            <v>92</v>
          </cell>
          <cell r="H239">
            <v>92</v>
          </cell>
          <cell r="I239">
            <v>92</v>
          </cell>
          <cell r="J239">
            <v>92</v>
          </cell>
          <cell r="K239">
            <v>92</v>
          </cell>
          <cell r="L239">
            <v>92</v>
          </cell>
          <cell r="M239">
            <v>92</v>
          </cell>
          <cell r="N239">
            <v>92</v>
          </cell>
        </row>
        <row r="240">
          <cell r="C240" t="str">
            <v>+ Amortization of Financing Fees</v>
          </cell>
          <cell r="E240">
            <v>10.9381738008</v>
          </cell>
          <cell r="F240">
            <v>10.9381738008</v>
          </cell>
          <cell r="G240">
            <v>10.9381738008</v>
          </cell>
          <cell r="H240">
            <v>10.9381738008</v>
          </cell>
          <cell r="I240">
            <v>10.9381738008</v>
          </cell>
          <cell r="J240">
            <v>10.9381738008</v>
          </cell>
          <cell r="K240">
            <v>10.9381738008</v>
          </cell>
          <cell r="L240">
            <v>10.9381738008</v>
          </cell>
          <cell r="M240">
            <v>10.9381738008</v>
          </cell>
          <cell r="N240">
            <v>10.9381738008</v>
          </cell>
        </row>
        <row r="241">
          <cell r="C241" t="str">
            <v>+ Non-Cash HoldCo Notes Discount Accretion</v>
          </cell>
          <cell r="E241">
            <v>0</v>
          </cell>
          <cell r="F241">
            <v>0</v>
          </cell>
          <cell r="G241">
            <v>0</v>
          </cell>
          <cell r="H241">
            <v>0</v>
          </cell>
          <cell r="I241">
            <v>0</v>
          </cell>
          <cell r="J241">
            <v>0</v>
          </cell>
          <cell r="K241">
            <v>0</v>
          </cell>
          <cell r="L241">
            <v>0</v>
          </cell>
          <cell r="M241">
            <v>0</v>
          </cell>
          <cell r="N241">
            <v>0</v>
          </cell>
        </row>
        <row r="242">
          <cell r="C242" t="str">
            <v>+ Non-Cash PIK Preferred</v>
          </cell>
          <cell r="E242">
            <v>0</v>
          </cell>
          <cell r="F242">
            <v>0</v>
          </cell>
          <cell r="G242">
            <v>0</v>
          </cell>
          <cell r="H242">
            <v>0</v>
          </cell>
          <cell r="I242">
            <v>0</v>
          </cell>
          <cell r="J242">
            <v>0</v>
          </cell>
          <cell r="K242">
            <v>0</v>
          </cell>
          <cell r="L242">
            <v>0</v>
          </cell>
          <cell r="M242">
            <v>0</v>
          </cell>
          <cell r="N242">
            <v>0</v>
          </cell>
        </row>
        <row r="243">
          <cell r="C243" t="str">
            <v>+ Change in Other Assets - PanAmSat</v>
          </cell>
          <cell r="E243">
            <v>0</v>
          </cell>
          <cell r="F243">
            <v>0</v>
          </cell>
          <cell r="G243">
            <v>0</v>
          </cell>
          <cell r="H243">
            <v>0</v>
          </cell>
          <cell r="I243">
            <v>0</v>
          </cell>
          <cell r="J243">
            <v>0</v>
          </cell>
          <cell r="K243">
            <v>0</v>
          </cell>
          <cell r="L243">
            <v>0</v>
          </cell>
          <cell r="M243">
            <v>0</v>
          </cell>
          <cell r="N243">
            <v>0</v>
          </cell>
        </row>
        <row r="244">
          <cell r="C244" t="str">
            <v>+ Change in Other Assets - New Skies</v>
          </cell>
          <cell r="E244">
            <v>0</v>
          </cell>
          <cell r="F244">
            <v>0</v>
          </cell>
          <cell r="G244">
            <v>0</v>
          </cell>
          <cell r="H244">
            <v>0</v>
          </cell>
          <cell r="I244">
            <v>0</v>
          </cell>
          <cell r="J244">
            <v>0</v>
          </cell>
          <cell r="K244">
            <v>0</v>
          </cell>
          <cell r="L244">
            <v>0</v>
          </cell>
          <cell r="M244">
            <v>0</v>
          </cell>
          <cell r="N244">
            <v>0</v>
          </cell>
        </row>
        <row r="245">
          <cell r="E245">
            <v>479.91823681097219</v>
          </cell>
          <cell r="F245">
            <v>515.68732243090062</v>
          </cell>
          <cell r="G245">
            <v>570.39046706187264</v>
          </cell>
          <cell r="H245">
            <v>609.59887591820473</v>
          </cell>
          <cell r="I245">
            <v>637.22991112147724</v>
          </cell>
          <cell r="J245">
            <v>665.22980904408416</v>
          </cell>
          <cell r="K245">
            <v>690.28811325860568</v>
          </cell>
          <cell r="L245">
            <v>716.29989244995375</v>
          </cell>
          <cell r="M245">
            <v>743.30100615537333</v>
          </cell>
          <cell r="N245">
            <v>771.32877694049046</v>
          </cell>
        </row>
        <row r="247">
          <cell r="C247" t="str">
            <v>Changes in Working Capital</v>
          </cell>
        </row>
        <row r="248">
          <cell r="C248" t="str">
            <v>Accounts Receivable - PanAmSat</v>
          </cell>
          <cell r="E248">
            <v>0</v>
          </cell>
          <cell r="F248">
            <v>-4</v>
          </cell>
          <cell r="G248">
            <v>-1</v>
          </cell>
          <cell r="H248">
            <v>-3.0000000000000142</v>
          </cell>
          <cell r="I248">
            <v>3</v>
          </cell>
          <cell r="J248">
            <v>-1.6428571428571388</v>
          </cell>
          <cell r="K248">
            <v>-1.679329840044133</v>
          </cell>
          <cell r="L248">
            <v>-1.7166122592729067</v>
          </cell>
          <cell r="M248">
            <v>-1.7547223769980747</v>
          </cell>
          <cell r="N248">
            <v>-1.7936785687654151</v>
          </cell>
        </row>
        <row r="249">
          <cell r="C249" t="str">
            <v>Accounts Receivable - New Skies</v>
          </cell>
          <cell r="E249">
            <v>-3.3159750623441511</v>
          </cell>
          <cell r="F249">
            <v>-5.5474312219451321</v>
          </cell>
          <cell r="G249">
            <v>-2.5888012369077273</v>
          </cell>
          <cell r="H249">
            <v>-2.7182412987531208</v>
          </cell>
          <cell r="I249">
            <v>-2.8541533636907772</v>
          </cell>
          <cell r="J249">
            <v>-2.9968610318753193</v>
          </cell>
          <cell r="K249">
            <v>-3.146704083469082</v>
          </cell>
          <cell r="L249">
            <v>-3.3040392876425244</v>
          </cell>
          <cell r="M249">
            <v>-3.4692412520246734</v>
          </cell>
          <cell r="N249">
            <v>-3.6427033146258907</v>
          </cell>
        </row>
        <row r="250">
          <cell r="C250" t="str">
            <v>Net investment in sales type leases - PanAmSat</v>
          </cell>
          <cell r="E250">
            <v>-3</v>
          </cell>
          <cell r="F250">
            <v>13</v>
          </cell>
          <cell r="G250">
            <v>2</v>
          </cell>
          <cell r="H250">
            <v>-1</v>
          </cell>
          <cell r="I250">
            <v>-2</v>
          </cell>
          <cell r="J250">
            <v>0</v>
          </cell>
          <cell r="K250">
            <v>0</v>
          </cell>
          <cell r="L250">
            <v>0</v>
          </cell>
          <cell r="M250">
            <v>0</v>
          </cell>
          <cell r="N250">
            <v>0</v>
          </cell>
        </row>
        <row r="251">
          <cell r="C251" t="str">
            <v>Prepaid expenses - New Skies</v>
          </cell>
          <cell r="E251">
            <v>-0.9229177057356619</v>
          </cell>
          <cell r="F251">
            <v>-1.5439870324189506</v>
          </cell>
          <cell r="G251">
            <v>-0.72052728179551195</v>
          </cell>
          <cell r="H251">
            <v>-0.75655364588528684</v>
          </cell>
          <cell r="I251">
            <v>-0.79438132817955243</v>
          </cell>
          <cell r="J251">
            <v>-0.83410039458853191</v>
          </cell>
          <cell r="K251">
            <v>-0.87580541431795567</v>
          </cell>
          <cell r="L251">
            <v>-0.91959568503385114</v>
          </cell>
          <cell r="M251">
            <v>-0.96557546928554672</v>
          </cell>
          <cell r="N251">
            <v>-1.0138542427498258</v>
          </cell>
        </row>
        <row r="252">
          <cell r="C252" t="str">
            <v>Other current assets - PanAmSat</v>
          </cell>
          <cell r="E252">
            <v>-7</v>
          </cell>
          <cell r="F252">
            <v>-10</v>
          </cell>
          <cell r="G252">
            <v>14</v>
          </cell>
          <cell r="H252">
            <v>4</v>
          </cell>
          <cell r="I252">
            <v>1</v>
          </cell>
          <cell r="J252">
            <v>-0.75482625482626275</v>
          </cell>
          <cell r="K252">
            <v>-0.77158398056081268</v>
          </cell>
          <cell r="L252">
            <v>-0.7887137407470135</v>
          </cell>
          <cell r="M252">
            <v>-0.80622379483695283</v>
          </cell>
          <cell r="N252">
            <v>-0.82412258564897201</v>
          </cell>
        </row>
        <row r="253">
          <cell r="C253" t="str">
            <v>Other current assets - New Skies</v>
          </cell>
          <cell r="E253">
            <v>0</v>
          </cell>
          <cell r="F253">
            <v>0</v>
          </cell>
          <cell r="G253">
            <v>0</v>
          </cell>
          <cell r="H253">
            <v>0</v>
          </cell>
          <cell r="I253">
            <v>0</v>
          </cell>
          <cell r="J253">
            <v>0</v>
          </cell>
          <cell r="K253">
            <v>0</v>
          </cell>
          <cell r="L253">
            <v>0</v>
          </cell>
          <cell r="M253">
            <v>0</v>
          </cell>
          <cell r="N253">
            <v>0</v>
          </cell>
        </row>
        <row r="254">
          <cell r="C254" t="str">
            <v>Accounts payable &amp; accrued - PanAmSat</v>
          </cell>
          <cell r="E254">
            <v>-13.999999999999986</v>
          </cell>
          <cell r="F254">
            <v>-10.000000000000014</v>
          </cell>
          <cell r="G254">
            <v>3.9999999999999716</v>
          </cell>
          <cell r="H254">
            <v>3.0000000000000142</v>
          </cell>
          <cell r="I254">
            <v>-5</v>
          </cell>
          <cell r="J254">
            <v>2.0646718146718399</v>
          </cell>
          <cell r="K254">
            <v>2.1105091232986837</v>
          </cell>
          <cell r="L254">
            <v>2.1573640555727422</v>
          </cell>
          <cell r="M254">
            <v>2.2052592035245908</v>
          </cell>
          <cell r="N254">
            <v>2.2542176607457094</v>
          </cell>
        </row>
        <row r="255">
          <cell r="C255" t="str">
            <v>Accounts payable - New Skies</v>
          </cell>
          <cell r="E255">
            <v>-1.5438771618625253</v>
          </cell>
          <cell r="F255">
            <v>1.7207398137472261</v>
          </cell>
          <cell r="G255">
            <v>0.46015289401330151</v>
          </cell>
          <cell r="H255">
            <v>0.4547393305543288</v>
          </cell>
          <cell r="I255">
            <v>0.44763402851440759</v>
          </cell>
          <cell r="J255">
            <v>1.0967033698603181</v>
          </cell>
          <cell r="K255">
            <v>1.151538538353325</v>
          </cell>
          <cell r="L255">
            <v>1.2091154652709903</v>
          </cell>
          <cell r="M255">
            <v>1.2695712385345459</v>
          </cell>
          <cell r="N255">
            <v>1.3330498004612643</v>
          </cell>
        </row>
        <row r="256">
          <cell r="C256" t="str">
            <v>Other current - PanAmSat</v>
          </cell>
          <cell r="E256">
            <v>0</v>
          </cell>
          <cell r="F256">
            <v>0</v>
          </cell>
          <cell r="G256">
            <v>0</v>
          </cell>
          <cell r="H256">
            <v>1</v>
          </cell>
          <cell r="I256">
            <v>0</v>
          </cell>
          <cell r="J256">
            <v>0</v>
          </cell>
          <cell r="K256">
            <v>0</v>
          </cell>
          <cell r="L256">
            <v>0</v>
          </cell>
          <cell r="M256">
            <v>0</v>
          </cell>
          <cell r="N256">
            <v>0</v>
          </cell>
        </row>
        <row r="257">
          <cell r="C257" t="str">
            <v>Deferred revenue - New Skies</v>
          </cell>
          <cell r="E257">
            <v>-0.75481796008869217</v>
          </cell>
          <cell r="F257">
            <v>0.84128799113081953</v>
          </cell>
          <cell r="G257">
            <v>0.22497364257206165</v>
          </cell>
          <cell r="H257">
            <v>0.22232689383592152</v>
          </cell>
          <cell r="I257">
            <v>0.21885303611973228</v>
          </cell>
          <cell r="J257">
            <v>0.53618993849335084</v>
          </cell>
          <cell r="K257">
            <v>0.56299943541801767</v>
          </cell>
          <cell r="L257">
            <v>0.59114940718891518</v>
          </cell>
          <cell r="M257">
            <v>0.62070687754836307</v>
          </cell>
          <cell r="N257">
            <v>0.65174222142577776</v>
          </cell>
        </row>
        <row r="258">
          <cell r="C258" t="str">
            <v xml:space="preserve">   (Increase) Decrease in Net Working Capital</v>
          </cell>
          <cell r="E258">
            <v>-30.53758789003102</v>
          </cell>
          <cell r="F258">
            <v>-15.529390449486051</v>
          </cell>
          <cell r="G258">
            <v>16.375798017882097</v>
          </cell>
          <cell r="H258">
            <v>1.2022712797518427</v>
          </cell>
          <cell r="I258">
            <v>-5.9820476272361898</v>
          </cell>
          <cell r="J258">
            <v>-2.5310797011217439</v>
          </cell>
          <cell r="K258">
            <v>-2.648376221321957</v>
          </cell>
          <cell r="L258">
            <v>-2.771332044663648</v>
          </cell>
          <cell r="M258">
            <v>-2.9002255735377478</v>
          </cell>
          <cell r="N258">
            <v>-3.0353490291573522</v>
          </cell>
        </row>
        <row r="259">
          <cell r="C259" t="str">
            <v xml:space="preserve">      Cash Flows From Operations</v>
          </cell>
          <cell r="E259">
            <v>449.38064892094116</v>
          </cell>
          <cell r="F259">
            <v>500.15793198141455</v>
          </cell>
          <cell r="G259">
            <v>586.7662650797547</v>
          </cell>
          <cell r="H259">
            <v>610.80114719795654</v>
          </cell>
          <cell r="I259">
            <v>631.24786349424107</v>
          </cell>
          <cell r="J259">
            <v>662.69872934296245</v>
          </cell>
          <cell r="K259">
            <v>687.63973703728368</v>
          </cell>
          <cell r="L259">
            <v>713.52856040529014</v>
          </cell>
          <cell r="M259">
            <v>740.40078058183553</v>
          </cell>
          <cell r="N259">
            <v>768.29342791133308</v>
          </cell>
        </row>
        <row r="261">
          <cell r="C261" t="str">
            <v>Gross Satellite Capital Expenditures - PanAmSat</v>
          </cell>
          <cell r="E261">
            <v>-153</v>
          </cell>
          <cell r="F261">
            <v>-160</v>
          </cell>
          <cell r="G261">
            <v>-111</v>
          </cell>
          <cell r="H261">
            <v>-159</v>
          </cell>
          <cell r="I261">
            <v>-84</v>
          </cell>
          <cell r="J261">
            <v>-154</v>
          </cell>
          <cell r="K261">
            <v>-152.94999999999999</v>
          </cell>
          <cell r="L261">
            <v>-151.8475</v>
          </cell>
          <cell r="M261">
            <v>-150.689875</v>
          </cell>
          <cell r="N261">
            <v>-149.47436875</v>
          </cell>
        </row>
        <row r="262">
          <cell r="C262" t="str">
            <v>Non Satellite Capex - PanAmSat</v>
          </cell>
          <cell r="E262">
            <v>-36</v>
          </cell>
          <cell r="F262">
            <v>-25</v>
          </cell>
          <cell r="G262">
            <v>-23</v>
          </cell>
          <cell r="H262">
            <v>-21</v>
          </cell>
          <cell r="I262">
            <v>-20</v>
          </cell>
          <cell r="J262">
            <v>-21</v>
          </cell>
          <cell r="K262">
            <v>-22.05</v>
          </cell>
          <cell r="L262">
            <v>-23.152500000000003</v>
          </cell>
          <cell r="M262">
            <v>-24.310125000000003</v>
          </cell>
          <cell r="N262">
            <v>-25.525631250000004</v>
          </cell>
        </row>
        <row r="263">
          <cell r="C263" t="str">
            <v>Total Capital Expenditures - New Skies</v>
          </cell>
          <cell r="E263">
            <v>-100</v>
          </cell>
          <cell r="F263">
            <v>-30</v>
          </cell>
          <cell r="G263">
            <v>-20</v>
          </cell>
          <cell r="H263">
            <v>-20</v>
          </cell>
          <cell r="I263">
            <v>-75</v>
          </cell>
          <cell r="J263">
            <v>-75</v>
          </cell>
          <cell r="K263">
            <v>-75</v>
          </cell>
          <cell r="L263">
            <v>-75</v>
          </cell>
          <cell r="M263">
            <v>-75</v>
          </cell>
          <cell r="N263">
            <v>-75</v>
          </cell>
        </row>
        <row r="264">
          <cell r="C264" t="str">
            <v>Total Combined Gross Capex</v>
          </cell>
          <cell r="E264">
            <v>-289</v>
          </cell>
          <cell r="F264">
            <v>-215</v>
          </cell>
          <cell r="G264">
            <v>-154</v>
          </cell>
          <cell r="H264">
            <v>-200</v>
          </cell>
          <cell r="I264">
            <v>-179</v>
          </cell>
          <cell r="J264">
            <v>-250</v>
          </cell>
          <cell r="K264">
            <v>-250</v>
          </cell>
          <cell r="L264">
            <v>-250</v>
          </cell>
          <cell r="M264">
            <v>-250</v>
          </cell>
          <cell r="N264">
            <v>-250</v>
          </cell>
        </row>
        <row r="265">
          <cell r="C265" t="str">
            <v>Insurance proceeds</v>
          </cell>
          <cell r="E265">
            <v>260</v>
          </cell>
          <cell r="F265">
            <v>0</v>
          </cell>
          <cell r="G265">
            <v>0</v>
          </cell>
          <cell r="H265">
            <v>0</v>
          </cell>
          <cell r="I265">
            <v>0</v>
          </cell>
          <cell r="J265">
            <v>0</v>
          </cell>
          <cell r="K265">
            <v>0</v>
          </cell>
          <cell r="L265">
            <v>0</v>
          </cell>
          <cell r="M265">
            <v>0</v>
          </cell>
          <cell r="N265">
            <v>0</v>
          </cell>
        </row>
        <row r="266">
          <cell r="C266" t="str">
            <v>Total Combined Net Capex</v>
          </cell>
          <cell r="E266">
            <v>-29</v>
          </cell>
          <cell r="F266">
            <v>-215</v>
          </cell>
          <cell r="G266">
            <v>-154</v>
          </cell>
          <cell r="H266">
            <v>-200</v>
          </cell>
          <cell r="I266">
            <v>-179</v>
          </cell>
          <cell r="J266">
            <v>-250</v>
          </cell>
          <cell r="K266">
            <v>-250</v>
          </cell>
          <cell r="L266">
            <v>-250</v>
          </cell>
          <cell r="M266">
            <v>-250</v>
          </cell>
          <cell r="N266">
            <v>-250</v>
          </cell>
        </row>
        <row r="267">
          <cell r="C267" t="str">
            <v>Capex Synergies</v>
          </cell>
          <cell r="E267">
            <v>0</v>
          </cell>
          <cell r="F267">
            <v>12</v>
          </cell>
          <cell r="G267">
            <v>57</v>
          </cell>
          <cell r="H267">
            <v>94</v>
          </cell>
          <cell r="I267">
            <v>39</v>
          </cell>
          <cell r="J267">
            <v>0</v>
          </cell>
          <cell r="K267">
            <v>0</v>
          </cell>
          <cell r="L267">
            <v>0</v>
          </cell>
          <cell r="M267">
            <v>0</v>
          </cell>
          <cell r="N267">
            <v>0</v>
          </cell>
        </row>
        <row r="268">
          <cell r="C268" t="str">
            <v xml:space="preserve">       Total Combined Pro Forma Net Capex</v>
          </cell>
          <cell r="E268">
            <v>-29</v>
          </cell>
          <cell r="F268">
            <v>-203</v>
          </cell>
          <cell r="G268">
            <v>-97</v>
          </cell>
          <cell r="H268">
            <v>-106</v>
          </cell>
          <cell r="I268">
            <v>-140</v>
          </cell>
          <cell r="J268">
            <v>-250</v>
          </cell>
          <cell r="K268">
            <v>-250</v>
          </cell>
          <cell r="L268">
            <v>-250</v>
          </cell>
          <cell r="M268">
            <v>-250</v>
          </cell>
          <cell r="N268">
            <v>-250</v>
          </cell>
        </row>
        <row r="270">
          <cell r="C270" t="str">
            <v>Changes in non current assets</v>
          </cell>
        </row>
        <row r="271">
          <cell r="C271" t="str">
            <v>Net investment in sales type leases</v>
          </cell>
          <cell r="E271">
            <v>26</v>
          </cell>
          <cell r="F271">
            <v>14</v>
          </cell>
          <cell r="G271">
            <v>11</v>
          </cell>
          <cell r="H271">
            <v>12</v>
          </cell>
          <cell r="I271">
            <v>14</v>
          </cell>
          <cell r="J271">
            <v>0</v>
          </cell>
          <cell r="K271">
            <v>0</v>
          </cell>
          <cell r="L271">
            <v>0</v>
          </cell>
          <cell r="M271">
            <v>0</v>
          </cell>
          <cell r="N271">
            <v>0</v>
          </cell>
        </row>
        <row r="272">
          <cell r="C272" t="str">
            <v>Net investment in operating leases</v>
          </cell>
          <cell r="E272">
            <v>7</v>
          </cell>
          <cell r="F272">
            <v>7</v>
          </cell>
          <cell r="G272">
            <v>7</v>
          </cell>
          <cell r="H272">
            <v>3</v>
          </cell>
          <cell r="I272">
            <v>0</v>
          </cell>
          <cell r="J272">
            <v>0</v>
          </cell>
          <cell r="K272">
            <v>0</v>
          </cell>
          <cell r="L272">
            <v>0</v>
          </cell>
          <cell r="M272">
            <v>0</v>
          </cell>
          <cell r="N272">
            <v>0</v>
          </cell>
        </row>
        <row r="273">
          <cell r="E273">
            <v>33</v>
          </cell>
          <cell r="F273">
            <v>21</v>
          </cell>
          <cell r="G273">
            <v>18</v>
          </cell>
          <cell r="H273">
            <v>15</v>
          </cell>
          <cell r="I273">
            <v>14</v>
          </cell>
          <cell r="J273">
            <v>0</v>
          </cell>
          <cell r="K273">
            <v>0</v>
          </cell>
          <cell r="L273">
            <v>0</v>
          </cell>
          <cell r="M273">
            <v>0</v>
          </cell>
          <cell r="N273">
            <v>0</v>
          </cell>
        </row>
        <row r="274">
          <cell r="C274" t="str">
            <v>Changes in non current liabilities</v>
          </cell>
        </row>
        <row r="275">
          <cell r="C275" t="str">
            <v>Satellite incentives</v>
          </cell>
          <cell r="E275">
            <v>-1</v>
          </cell>
          <cell r="F275">
            <v>-8</v>
          </cell>
          <cell r="G275">
            <v>3</v>
          </cell>
          <cell r="H275">
            <v>-9</v>
          </cell>
          <cell r="I275">
            <v>-8</v>
          </cell>
          <cell r="J275">
            <v>0</v>
          </cell>
          <cell r="K275">
            <v>0</v>
          </cell>
          <cell r="L275">
            <v>0</v>
          </cell>
          <cell r="M275">
            <v>0</v>
          </cell>
          <cell r="N275">
            <v>0</v>
          </cell>
        </row>
        <row r="276">
          <cell r="C276" t="str">
            <v>Deferred income taxes</v>
          </cell>
          <cell r="E276">
            <v>23</v>
          </cell>
          <cell r="F276">
            <v>38</v>
          </cell>
          <cell r="G276">
            <v>-18</v>
          </cell>
          <cell r="H276">
            <v>-28</v>
          </cell>
          <cell r="I276">
            <v>-23</v>
          </cell>
          <cell r="J276">
            <v>0</v>
          </cell>
          <cell r="K276">
            <v>0</v>
          </cell>
          <cell r="L276">
            <v>0</v>
          </cell>
          <cell r="M276">
            <v>0</v>
          </cell>
          <cell r="N276">
            <v>0</v>
          </cell>
        </row>
        <row r="277">
          <cell r="C277" t="str">
            <v>Deferred Credits and other</v>
          </cell>
          <cell r="E277">
            <v>-7</v>
          </cell>
          <cell r="F277">
            <v>7</v>
          </cell>
          <cell r="G277">
            <v>8</v>
          </cell>
          <cell r="H277">
            <v>8</v>
          </cell>
          <cell r="I277">
            <v>8</v>
          </cell>
          <cell r="J277">
            <v>0</v>
          </cell>
          <cell r="K277">
            <v>0</v>
          </cell>
          <cell r="L277">
            <v>0</v>
          </cell>
          <cell r="M277">
            <v>0</v>
          </cell>
          <cell r="N277">
            <v>0</v>
          </cell>
        </row>
        <row r="278">
          <cell r="E278">
            <v>15</v>
          </cell>
          <cell r="F278">
            <v>37</v>
          </cell>
          <cell r="G278">
            <v>-7</v>
          </cell>
          <cell r="H278">
            <v>-29</v>
          </cell>
          <cell r="I278">
            <v>-23</v>
          </cell>
          <cell r="J278">
            <v>0</v>
          </cell>
          <cell r="K278">
            <v>0</v>
          </cell>
          <cell r="L278">
            <v>0</v>
          </cell>
          <cell r="M278">
            <v>0</v>
          </cell>
          <cell r="N278">
            <v>0</v>
          </cell>
        </row>
        <row r="280">
          <cell r="C280" t="str">
            <v>Cash Available for Debt Repayment</v>
          </cell>
          <cell r="E280">
            <v>468.38064892094116</v>
          </cell>
          <cell r="F280">
            <v>355.15793198141455</v>
          </cell>
          <cell r="G280">
            <v>500.7662650797547</v>
          </cell>
          <cell r="H280">
            <v>490.80114719795654</v>
          </cell>
          <cell r="I280">
            <v>482.24786349424107</v>
          </cell>
          <cell r="J280">
            <v>412.69872934296245</v>
          </cell>
          <cell r="K280">
            <v>437.63973703728368</v>
          </cell>
          <cell r="L280">
            <v>463.52856040529014</v>
          </cell>
          <cell r="M280">
            <v>490.40078058183553</v>
          </cell>
          <cell r="N280">
            <v>518.29342791133308</v>
          </cell>
        </row>
        <row r="281">
          <cell r="C281" t="str">
            <v>Cumulative Cash Available For Debt Repayment</v>
          </cell>
          <cell r="E281">
            <v>468.38064892094116</v>
          </cell>
          <cell r="F281">
            <v>823.53858090235576</v>
          </cell>
          <cell r="G281">
            <v>1324.3048459821105</v>
          </cell>
          <cell r="H281">
            <v>1815.1059931800669</v>
          </cell>
          <cell r="I281">
            <v>2297.3538566743082</v>
          </cell>
          <cell r="J281">
            <v>2710.0525860172706</v>
          </cell>
          <cell r="K281">
            <v>3147.6923230545544</v>
          </cell>
          <cell r="L281">
            <v>3611.2208834598446</v>
          </cell>
          <cell r="M281">
            <v>4101.6216640416806</v>
          </cell>
          <cell r="N281">
            <v>4619.9150919530139</v>
          </cell>
        </row>
        <row r="283">
          <cell r="C283" t="str">
            <v>Scheduled Debt Amortization</v>
          </cell>
        </row>
        <row r="284">
          <cell r="C284" t="str">
            <v>Revolver</v>
          </cell>
          <cell r="E284">
            <v>0</v>
          </cell>
          <cell r="F284">
            <v>0</v>
          </cell>
          <cell r="G284">
            <v>0</v>
          </cell>
          <cell r="H284">
            <v>0</v>
          </cell>
          <cell r="I284">
            <v>0</v>
          </cell>
          <cell r="J284">
            <v>0</v>
          </cell>
          <cell r="K284">
            <v>0</v>
          </cell>
          <cell r="L284">
            <v>0</v>
          </cell>
          <cell r="M284">
            <v>0</v>
          </cell>
          <cell r="N284">
            <v>0</v>
          </cell>
        </row>
        <row r="285">
          <cell r="C285" t="str">
            <v>Term Loan A</v>
          </cell>
          <cell r="E285">
            <v>0</v>
          </cell>
          <cell r="F285">
            <v>0</v>
          </cell>
          <cell r="G285">
            <v>0</v>
          </cell>
          <cell r="H285">
            <v>0</v>
          </cell>
          <cell r="I285">
            <v>0</v>
          </cell>
          <cell r="J285">
            <v>0</v>
          </cell>
          <cell r="K285">
            <v>0</v>
          </cell>
          <cell r="L285">
            <v>0</v>
          </cell>
          <cell r="M285">
            <v>0</v>
          </cell>
          <cell r="N285">
            <v>0</v>
          </cell>
        </row>
        <row r="286">
          <cell r="C286" t="str">
            <v>Term Loan B</v>
          </cell>
          <cell r="E286">
            <v>0</v>
          </cell>
          <cell r="F286">
            <v>0</v>
          </cell>
          <cell r="G286">
            <v>0</v>
          </cell>
          <cell r="H286">
            <v>0</v>
          </cell>
          <cell r="I286">
            <v>0</v>
          </cell>
          <cell r="J286">
            <v>0</v>
          </cell>
          <cell r="K286">
            <v>0</v>
          </cell>
          <cell r="L286">
            <v>0</v>
          </cell>
          <cell r="M286">
            <v>0</v>
          </cell>
          <cell r="N286">
            <v>0</v>
          </cell>
        </row>
        <row r="287">
          <cell r="C287" t="str">
            <v>Term Loan C</v>
          </cell>
          <cell r="E287">
            <v>0</v>
          </cell>
          <cell r="F287">
            <v>0</v>
          </cell>
          <cell r="G287">
            <v>0</v>
          </cell>
          <cell r="H287">
            <v>0</v>
          </cell>
          <cell r="I287">
            <v>0</v>
          </cell>
          <cell r="J287">
            <v>0</v>
          </cell>
          <cell r="K287">
            <v>0</v>
          </cell>
          <cell r="L287">
            <v>0</v>
          </cell>
          <cell r="M287">
            <v>0</v>
          </cell>
          <cell r="N287">
            <v>0</v>
          </cell>
        </row>
        <row r="288">
          <cell r="C288" t="str">
            <v xml:space="preserve">     Net Cash Flow</v>
          </cell>
          <cell r="E288">
            <v>468.38064892094116</v>
          </cell>
          <cell r="F288">
            <v>355.15793198141455</v>
          </cell>
          <cell r="G288">
            <v>500.7662650797547</v>
          </cell>
          <cell r="H288">
            <v>490.80114719795654</v>
          </cell>
          <cell r="I288">
            <v>482.24786349424107</v>
          </cell>
          <cell r="J288">
            <v>412.69872934296245</v>
          </cell>
          <cell r="K288">
            <v>437.63973703728368</v>
          </cell>
          <cell r="L288">
            <v>463.52856040529014</v>
          </cell>
          <cell r="M288">
            <v>490.40078058183553</v>
          </cell>
          <cell r="N288">
            <v>518.29342791133308</v>
          </cell>
        </row>
        <row r="289">
          <cell r="C289" t="str">
            <v>Cash from Balance Sheet</v>
          </cell>
          <cell r="E289">
            <v>0</v>
          </cell>
          <cell r="F289">
            <v>0</v>
          </cell>
          <cell r="G289">
            <v>0</v>
          </cell>
          <cell r="H289">
            <v>0</v>
          </cell>
          <cell r="I289">
            <v>0</v>
          </cell>
          <cell r="J289">
            <v>196.32585667430533</v>
          </cell>
          <cell r="K289">
            <v>609.02458601727949</v>
          </cell>
          <cell r="L289">
            <v>1046.6643230549328</v>
          </cell>
          <cell r="M289">
            <v>1510.1928834587252</v>
          </cell>
          <cell r="N289">
            <v>2000.5936639946565</v>
          </cell>
          <cell r="R289">
            <v>0</v>
          </cell>
        </row>
        <row r="290">
          <cell r="C290" t="str">
            <v>Cash Flow before Financing Activities</v>
          </cell>
          <cell r="E290">
            <v>468.38064892094116</v>
          </cell>
          <cell r="F290">
            <v>355.15793198141455</v>
          </cell>
          <cell r="G290">
            <v>500.7662650797547</v>
          </cell>
          <cell r="H290">
            <v>490.80114719795654</v>
          </cell>
          <cell r="I290">
            <v>482.24786349424107</v>
          </cell>
          <cell r="J290">
            <v>609.02458601726778</v>
          </cell>
          <cell r="K290">
            <v>1046.6643230545633</v>
          </cell>
          <cell r="L290">
            <v>1510.1928834602229</v>
          </cell>
          <cell r="M290">
            <v>2000.5936640405607</v>
          </cell>
          <cell r="N290">
            <v>2518.8870919059896</v>
          </cell>
        </row>
        <row r="292">
          <cell r="C292" t="str">
            <v>Excess Cash Flow Sweep</v>
          </cell>
        </row>
        <row r="293">
          <cell r="C293" t="str">
            <v>Revolver</v>
          </cell>
          <cell r="E293">
            <v>0</v>
          </cell>
          <cell r="F293">
            <v>0</v>
          </cell>
          <cell r="G293">
            <v>0</v>
          </cell>
          <cell r="H293">
            <v>0</v>
          </cell>
          <cell r="I293">
            <v>0</v>
          </cell>
          <cell r="J293">
            <v>0</v>
          </cell>
          <cell r="K293">
            <v>0</v>
          </cell>
          <cell r="L293">
            <v>0</v>
          </cell>
          <cell r="M293">
            <v>0</v>
          </cell>
          <cell r="N293">
            <v>0</v>
          </cell>
        </row>
        <row r="294">
          <cell r="C294" t="str">
            <v>Term Loan A</v>
          </cell>
          <cell r="E294">
            <v>-468.38064892094116</v>
          </cell>
          <cell r="F294">
            <v>-31.619351079058845</v>
          </cell>
          <cell r="G294">
            <v>0</v>
          </cell>
          <cell r="H294">
            <v>0</v>
          </cell>
          <cell r="I294">
            <v>-2.2737367544323206E-13</v>
          </cell>
          <cell r="J294">
            <v>-1.2505552149377763E-12</v>
          </cell>
          <cell r="K294">
            <v>2.7569058147491887E-11</v>
          </cell>
          <cell r="L294">
            <v>1.4313172869151458E-10</v>
          </cell>
          <cell r="M294">
            <v>-4.0151917346520349E-9</v>
          </cell>
          <cell r="N294">
            <v>-1.6715148376533762E-8</v>
          </cell>
        </row>
        <row r="295">
          <cell r="C295" t="str">
            <v>Term Loan B</v>
          </cell>
          <cell r="E295">
            <v>0</v>
          </cell>
          <cell r="F295">
            <v>-323.5385809023557</v>
          </cell>
          <cell r="G295">
            <v>-500.7662650797547</v>
          </cell>
          <cell r="H295">
            <v>-490.80114719795654</v>
          </cell>
          <cell r="I295">
            <v>-285.92200681993336</v>
          </cell>
          <cell r="J295">
            <v>6.1390892369672656E-12</v>
          </cell>
          <cell r="K295">
            <v>2.5522695068502799E-11</v>
          </cell>
          <cell r="L295">
            <v>-6.3056404542294331E-10</v>
          </cell>
          <cell r="M295">
            <v>4.5508841139962897E-10</v>
          </cell>
          <cell r="N295">
            <v>6.1511968851846177E-8</v>
          </cell>
          <cell r="P295">
            <v>1</v>
          </cell>
        </row>
        <row r="296">
          <cell r="C296" t="str">
            <v>Term Loan C</v>
          </cell>
          <cell r="E296">
            <v>0</v>
          </cell>
          <cell r="F296">
            <v>0</v>
          </cell>
          <cell r="G296">
            <v>0</v>
          </cell>
          <cell r="H296">
            <v>0</v>
          </cell>
          <cell r="I296">
            <v>0</v>
          </cell>
          <cell r="J296">
            <v>0</v>
          </cell>
          <cell r="K296">
            <v>0</v>
          </cell>
          <cell r="L296">
            <v>0</v>
          </cell>
          <cell r="M296">
            <v>0</v>
          </cell>
          <cell r="N296">
            <v>0</v>
          </cell>
        </row>
        <row r="298">
          <cell r="C298" t="str">
            <v xml:space="preserve">     Excess Cash</v>
          </cell>
          <cell r="E298">
            <v>0</v>
          </cell>
          <cell r="F298">
            <v>0</v>
          </cell>
          <cell r="G298">
            <v>0</v>
          </cell>
          <cell r="H298">
            <v>0</v>
          </cell>
          <cell r="I298">
            <v>196.32585667430749</v>
          </cell>
          <cell r="J298">
            <v>609.02458601727267</v>
          </cell>
          <cell r="K298">
            <v>1046.6643230546165</v>
          </cell>
          <cell r="L298">
            <v>1510.1928834597354</v>
          </cell>
          <cell r="M298">
            <v>2000.5936640370005</v>
          </cell>
          <cell r="N298">
            <v>2518.8870919507863</v>
          </cell>
        </row>
        <row r="299">
          <cell r="E299" t="str">
            <v xml:space="preserve"> </v>
          </cell>
        </row>
        <row r="304">
          <cell r="C304" t="str">
            <v>PROJECTED BALANCE SHEET</v>
          </cell>
          <cell r="Q304" t="str">
            <v>Page 5</v>
          </cell>
        </row>
        <row r="305">
          <cell r="C305" t="str">
            <v>Fiscal Year Ended December 31,</v>
          </cell>
          <cell r="D305" t="str">
            <v>Combo PF</v>
          </cell>
          <cell r="E305" t="str">
            <v>Adjustments</v>
          </cell>
          <cell r="G305" t="str">
            <v>Closing</v>
          </cell>
          <cell r="H305">
            <v>1</v>
          </cell>
          <cell r="I305">
            <v>2</v>
          </cell>
          <cell r="J305">
            <v>3</v>
          </cell>
          <cell r="K305">
            <v>4</v>
          </cell>
          <cell r="L305">
            <v>5</v>
          </cell>
          <cell r="M305">
            <v>6</v>
          </cell>
          <cell r="N305">
            <v>7</v>
          </cell>
          <cell r="O305">
            <v>8</v>
          </cell>
          <cell r="P305">
            <v>9</v>
          </cell>
          <cell r="Q305">
            <v>10</v>
          </cell>
        </row>
        <row r="306">
          <cell r="D306">
            <v>37986</v>
          </cell>
          <cell r="E306" t="str">
            <v>+</v>
          </cell>
          <cell r="F306" t="str">
            <v>-</v>
          </cell>
          <cell r="G306">
            <v>37986</v>
          </cell>
          <cell r="H306">
            <v>2004</v>
          </cell>
          <cell r="I306">
            <v>2005</v>
          </cell>
          <cell r="J306">
            <v>2006</v>
          </cell>
          <cell r="K306">
            <v>2007</v>
          </cell>
          <cell r="L306">
            <v>2008</v>
          </cell>
          <cell r="M306">
            <v>2009</v>
          </cell>
          <cell r="N306">
            <v>2010</v>
          </cell>
          <cell r="O306">
            <v>2011</v>
          </cell>
          <cell r="P306">
            <v>2012</v>
          </cell>
          <cell r="Q306">
            <v>2013</v>
          </cell>
        </row>
        <row r="308">
          <cell r="C308" t="str">
            <v>Cash and cash equivalents</v>
          </cell>
          <cell r="D308">
            <v>550.18399999999997</v>
          </cell>
          <cell r="F308">
            <v>-550.18399999999997</v>
          </cell>
          <cell r="G308">
            <v>0</v>
          </cell>
          <cell r="H308">
            <v>0</v>
          </cell>
          <cell r="I308">
            <v>0</v>
          </cell>
          <cell r="J308">
            <v>0</v>
          </cell>
          <cell r="K308">
            <v>0</v>
          </cell>
          <cell r="L308">
            <v>196.32585667430749</v>
          </cell>
          <cell r="M308">
            <v>609.02458601727267</v>
          </cell>
          <cell r="N308">
            <v>1046.6643230546165</v>
          </cell>
          <cell r="O308">
            <v>1510.1928834597354</v>
          </cell>
          <cell r="P308">
            <v>2000.5936640370005</v>
          </cell>
          <cell r="Q308">
            <v>2518.8870919507863</v>
          </cell>
        </row>
        <row r="309">
          <cell r="C309" t="str">
            <v>Marketable securities</v>
          </cell>
          <cell r="D309">
            <v>0</v>
          </cell>
          <cell r="G309">
            <v>0</v>
          </cell>
          <cell r="H309">
            <v>0</v>
          </cell>
          <cell r="I309">
            <v>0</v>
          </cell>
          <cell r="J309">
            <v>0</v>
          </cell>
          <cell r="K309">
            <v>0</v>
          </cell>
          <cell r="L309">
            <v>0</v>
          </cell>
          <cell r="M309">
            <v>0</v>
          </cell>
          <cell r="N309">
            <v>0</v>
          </cell>
          <cell r="O309">
            <v>0</v>
          </cell>
          <cell r="P309">
            <v>0</v>
          </cell>
          <cell r="Q309">
            <v>0</v>
          </cell>
        </row>
        <row r="310">
          <cell r="C310" t="str">
            <v>Accounts Receivable - PanAmSat</v>
          </cell>
          <cell r="D310">
            <v>69</v>
          </cell>
          <cell r="G310">
            <v>69</v>
          </cell>
          <cell r="H310">
            <v>68.999999999999986</v>
          </cell>
          <cell r="I310">
            <v>72.999999999999986</v>
          </cell>
          <cell r="J310">
            <v>73.999999999999986</v>
          </cell>
          <cell r="K310">
            <v>77</v>
          </cell>
          <cell r="L310">
            <v>74</v>
          </cell>
          <cell r="M310">
            <v>75.642857142857139</v>
          </cell>
          <cell r="N310">
            <v>77.322186982901272</v>
          </cell>
          <cell r="O310">
            <v>79.038799242174179</v>
          </cell>
          <cell r="P310">
            <v>80.793521619172253</v>
          </cell>
          <cell r="Q310">
            <v>82.587200187937668</v>
          </cell>
        </row>
        <row r="311">
          <cell r="C311" t="str">
            <v>Accounts Receivable - New Skies</v>
          </cell>
          <cell r="D311">
            <v>42.912618453865335</v>
          </cell>
          <cell r="G311">
            <v>42.912618453865335</v>
          </cell>
          <cell r="H311">
            <v>46.228593516209486</v>
          </cell>
          <cell r="I311">
            <v>51.776024738154618</v>
          </cell>
          <cell r="J311">
            <v>54.364825975062345</v>
          </cell>
          <cell r="K311">
            <v>57.083067273815466</v>
          </cell>
          <cell r="L311">
            <v>59.937220637506243</v>
          </cell>
          <cell r="M311">
            <v>62.934081669381563</v>
          </cell>
          <cell r="N311">
            <v>66.080785752850645</v>
          </cell>
          <cell r="O311">
            <v>69.384825040493169</v>
          </cell>
          <cell r="P311">
            <v>72.854066292517842</v>
          </cell>
          <cell r="Q311">
            <v>76.496769607143733</v>
          </cell>
        </row>
        <row r="312">
          <cell r="C312" t="str">
            <v>Net investment in sales type leases - PanAmSat</v>
          </cell>
          <cell r="D312">
            <v>23</v>
          </cell>
          <cell r="G312">
            <v>23</v>
          </cell>
          <cell r="H312">
            <v>26</v>
          </cell>
          <cell r="I312">
            <v>13</v>
          </cell>
          <cell r="J312">
            <v>11</v>
          </cell>
          <cell r="K312">
            <v>12</v>
          </cell>
          <cell r="L312">
            <v>14</v>
          </cell>
          <cell r="M312">
            <v>14</v>
          </cell>
          <cell r="N312">
            <v>14</v>
          </cell>
          <cell r="O312">
            <v>14</v>
          </cell>
          <cell r="P312">
            <v>14</v>
          </cell>
          <cell r="Q312">
            <v>14</v>
          </cell>
        </row>
        <row r="313">
          <cell r="C313" t="str">
            <v>Prepaid expenses - New Skies</v>
          </cell>
          <cell r="D313">
            <v>11.943640897755611</v>
          </cell>
          <cell r="G313">
            <v>11.943640897755611</v>
          </cell>
          <cell r="H313">
            <v>12.866558603491272</v>
          </cell>
          <cell r="I313">
            <v>14.410545635910223</v>
          </cell>
          <cell r="J313">
            <v>15.131072917705735</v>
          </cell>
          <cell r="K313">
            <v>15.887626563591022</v>
          </cell>
          <cell r="L313">
            <v>16.682007891770574</v>
          </cell>
          <cell r="M313">
            <v>17.516108286359106</v>
          </cell>
          <cell r="N313">
            <v>18.391913700677062</v>
          </cell>
          <cell r="O313">
            <v>19.311509385710913</v>
          </cell>
          <cell r="P313">
            <v>20.27708485499646</v>
          </cell>
          <cell r="Q313">
            <v>21.290939097746286</v>
          </cell>
        </row>
        <row r="314">
          <cell r="C314" t="str">
            <v>Other current assets - PanAmSat</v>
          </cell>
          <cell r="D314">
            <v>36</v>
          </cell>
          <cell r="G314">
            <v>36</v>
          </cell>
          <cell r="H314">
            <v>43</v>
          </cell>
          <cell r="I314">
            <v>53</v>
          </cell>
          <cell r="J314">
            <v>39</v>
          </cell>
          <cell r="K314">
            <v>35</v>
          </cell>
          <cell r="L314">
            <v>34</v>
          </cell>
          <cell r="M314">
            <v>34.754826254826263</v>
          </cell>
          <cell r="N314">
            <v>35.526410235387075</v>
          </cell>
          <cell r="O314">
            <v>36.315123976134089</v>
          </cell>
          <cell r="P314">
            <v>37.121347770971042</v>
          </cell>
          <cell r="Q314">
            <v>37.945470356620014</v>
          </cell>
        </row>
        <row r="315">
          <cell r="C315" t="str">
            <v>Other current assets - New Skies</v>
          </cell>
          <cell r="D315">
            <v>0</v>
          </cell>
          <cell r="G315">
            <v>0</v>
          </cell>
          <cell r="H315">
            <v>0</v>
          </cell>
          <cell r="I315">
            <v>0</v>
          </cell>
          <cell r="J315">
            <v>0</v>
          </cell>
          <cell r="K315">
            <v>0</v>
          </cell>
          <cell r="L315">
            <v>0</v>
          </cell>
          <cell r="M315">
            <v>0</v>
          </cell>
          <cell r="N315">
            <v>0</v>
          </cell>
          <cell r="O315">
            <v>0</v>
          </cell>
          <cell r="P315">
            <v>0</v>
          </cell>
          <cell r="Q315">
            <v>0</v>
          </cell>
        </row>
        <row r="316">
          <cell r="C316" t="str">
            <v xml:space="preserve">   Total Current Assets</v>
          </cell>
          <cell r="D316">
            <v>733.04025935162088</v>
          </cell>
          <cell r="G316">
            <v>182.85625935162093</v>
          </cell>
          <cell r="H316">
            <v>197.09515211970074</v>
          </cell>
          <cell r="I316">
            <v>205.18657037406481</v>
          </cell>
          <cell r="J316">
            <v>193.49589889276805</v>
          </cell>
          <cell r="K316">
            <v>196.97069383740649</v>
          </cell>
          <cell r="L316">
            <v>394.94508520358431</v>
          </cell>
          <cell r="M316">
            <v>813.87245937069679</v>
          </cell>
          <cell r="N316">
            <v>1257.9856197264328</v>
          </cell>
          <cell r="O316">
            <v>1728.2431411042478</v>
          </cell>
          <cell r="P316">
            <v>2225.6396845746581</v>
          </cell>
          <cell r="Q316">
            <v>2751.2074712002336</v>
          </cell>
        </row>
        <row r="318">
          <cell r="C318" t="str">
            <v>PP&amp;E - PanAmSat</v>
          </cell>
          <cell r="D318">
            <v>2306.7049999999999</v>
          </cell>
          <cell r="G318">
            <v>2306.7049999999999</v>
          </cell>
          <cell r="H318">
            <v>1925.7049999999999</v>
          </cell>
          <cell r="I318">
            <v>1817.7049999999999</v>
          </cell>
          <cell r="J318">
            <v>1614.7049999999999</v>
          </cell>
          <cell r="K318">
            <v>1429.7049999999999</v>
          </cell>
          <cell r="L318">
            <v>1234.7049999999999</v>
          </cell>
          <cell r="M318">
            <v>1143.932799227799</v>
          </cell>
          <cell r="N318">
            <v>1047.2602503689568</v>
          </cell>
          <cell r="O318">
            <v>944.55636113969615</v>
          </cell>
          <cell r="P318">
            <v>835.68723112638804</v>
          </cell>
          <cell r="Q318">
            <v>720.51598722282324</v>
          </cell>
        </row>
        <row r="319">
          <cell r="C319" t="str">
            <v>PP&amp;E - New Skies</v>
          </cell>
          <cell r="D319">
            <v>1000</v>
          </cell>
          <cell r="G319">
            <v>1000</v>
          </cell>
          <cell r="H319">
            <v>1008</v>
          </cell>
          <cell r="I319">
            <v>946</v>
          </cell>
          <cell r="J319">
            <v>874</v>
          </cell>
          <cell r="K319">
            <v>802</v>
          </cell>
          <cell r="L319">
            <v>785</v>
          </cell>
          <cell r="M319">
            <v>768</v>
          </cell>
          <cell r="N319">
            <v>751</v>
          </cell>
          <cell r="O319">
            <v>734</v>
          </cell>
          <cell r="P319">
            <v>717</v>
          </cell>
          <cell r="Q319">
            <v>700</v>
          </cell>
        </row>
        <row r="320">
          <cell r="C320" t="str">
            <v>Net investment in sales-type leases - PanAmSat</v>
          </cell>
          <cell r="D320">
            <v>117</v>
          </cell>
          <cell r="G320">
            <v>117</v>
          </cell>
          <cell r="H320">
            <v>91</v>
          </cell>
          <cell r="I320">
            <v>77</v>
          </cell>
          <cell r="J320">
            <v>66</v>
          </cell>
          <cell r="K320">
            <v>54</v>
          </cell>
          <cell r="L320">
            <v>40</v>
          </cell>
          <cell r="M320">
            <v>40</v>
          </cell>
          <cell r="N320">
            <v>40</v>
          </cell>
          <cell r="O320">
            <v>40</v>
          </cell>
          <cell r="P320">
            <v>40</v>
          </cell>
          <cell r="Q320">
            <v>40</v>
          </cell>
        </row>
        <row r="321">
          <cell r="C321" t="str">
            <v>Net investment in operationg leases - PanAmSat</v>
          </cell>
          <cell r="D321">
            <v>24</v>
          </cell>
          <cell r="G321">
            <v>24</v>
          </cell>
          <cell r="H321">
            <v>17</v>
          </cell>
          <cell r="I321">
            <v>10</v>
          </cell>
          <cell r="J321">
            <v>3</v>
          </cell>
          <cell r="K321">
            <v>0</v>
          </cell>
          <cell r="L321">
            <v>0</v>
          </cell>
          <cell r="M321">
            <v>0</v>
          </cell>
          <cell r="N321">
            <v>0</v>
          </cell>
          <cell r="O321">
            <v>0</v>
          </cell>
          <cell r="P321">
            <v>0</v>
          </cell>
          <cell r="Q321">
            <v>0</v>
          </cell>
        </row>
        <row r="322">
          <cell r="C322" t="str">
            <v>Net investment in sales-type leases - New Skies</v>
          </cell>
          <cell r="D322">
            <v>0</v>
          </cell>
          <cell r="G322">
            <v>0</v>
          </cell>
          <cell r="H322">
            <v>0</v>
          </cell>
          <cell r="I322">
            <v>0</v>
          </cell>
          <cell r="J322">
            <v>0</v>
          </cell>
          <cell r="K322">
            <v>0</v>
          </cell>
          <cell r="L322">
            <v>0</v>
          </cell>
          <cell r="M322">
            <v>0</v>
          </cell>
          <cell r="N322">
            <v>0</v>
          </cell>
          <cell r="O322">
            <v>0</v>
          </cell>
          <cell r="P322">
            <v>0</v>
          </cell>
          <cell r="Q322">
            <v>0</v>
          </cell>
        </row>
        <row r="323">
          <cell r="C323" t="str">
            <v>Other non-current Assets - PanAmSat</v>
          </cell>
          <cell r="D323">
            <v>0</v>
          </cell>
          <cell r="G323">
            <v>0</v>
          </cell>
          <cell r="H323">
            <v>0</v>
          </cell>
          <cell r="I323">
            <v>0</v>
          </cell>
          <cell r="J323">
            <v>0</v>
          </cell>
          <cell r="K323">
            <v>0</v>
          </cell>
          <cell r="L323">
            <v>0</v>
          </cell>
          <cell r="M323">
            <v>0</v>
          </cell>
          <cell r="N323">
            <v>0</v>
          </cell>
          <cell r="O323">
            <v>0</v>
          </cell>
          <cell r="P323">
            <v>0</v>
          </cell>
          <cell r="Q323">
            <v>0</v>
          </cell>
        </row>
        <row r="324">
          <cell r="C324" t="str">
            <v>Other non-current Assets - New Skies</v>
          </cell>
          <cell r="D324">
            <v>0</v>
          </cell>
          <cell r="G324">
            <v>0</v>
          </cell>
          <cell r="H324">
            <v>0</v>
          </cell>
          <cell r="I324">
            <v>0</v>
          </cell>
          <cell r="J324">
            <v>0</v>
          </cell>
          <cell r="K324">
            <v>0</v>
          </cell>
          <cell r="L324">
            <v>0</v>
          </cell>
          <cell r="M324">
            <v>0</v>
          </cell>
          <cell r="N324">
            <v>0</v>
          </cell>
          <cell r="O324">
            <v>0</v>
          </cell>
          <cell r="P324">
            <v>0</v>
          </cell>
          <cell r="Q324">
            <v>0</v>
          </cell>
        </row>
        <row r="325">
          <cell r="C325" t="str">
            <v>Financing Fees</v>
          </cell>
          <cell r="D325">
            <v>0</v>
          </cell>
          <cell r="E325">
            <v>109.381738008</v>
          </cell>
          <cell r="G325">
            <v>109.381738008</v>
          </cell>
          <cell r="H325">
            <v>98.443564207199998</v>
          </cell>
          <cell r="I325">
            <v>87.505390406399997</v>
          </cell>
          <cell r="J325">
            <v>76.567216605599995</v>
          </cell>
          <cell r="K325">
            <v>65.629042804799994</v>
          </cell>
          <cell r="L325">
            <v>54.690869003999993</v>
          </cell>
          <cell r="M325">
            <v>43.752695203199991</v>
          </cell>
          <cell r="N325">
            <v>32.81452140239999</v>
          </cell>
          <cell r="O325">
            <v>21.876347601599988</v>
          </cell>
          <cell r="P325">
            <v>10.938173800799989</v>
          </cell>
          <cell r="Q325">
            <v>0</v>
          </cell>
        </row>
        <row r="326">
          <cell r="C326" t="str">
            <v>Goodwill - PanAmSat</v>
          </cell>
          <cell r="D326">
            <v>2349</v>
          </cell>
          <cell r="E326">
            <v>556.66531634130797</v>
          </cell>
          <cell r="G326">
            <v>2905.665316341308</v>
          </cell>
          <cell r="H326">
            <v>2905.665316341308</v>
          </cell>
          <cell r="I326">
            <v>2905.665316341308</v>
          </cell>
          <cell r="J326">
            <v>2905.665316341308</v>
          </cell>
          <cell r="K326">
            <v>2905.665316341308</v>
          </cell>
          <cell r="L326">
            <v>2905.665316341308</v>
          </cell>
          <cell r="M326">
            <v>2905.665316341308</v>
          </cell>
          <cell r="N326">
            <v>2905.665316341308</v>
          </cell>
          <cell r="O326">
            <v>2905.665316341308</v>
          </cell>
          <cell r="P326">
            <v>2905.665316341308</v>
          </cell>
          <cell r="Q326">
            <v>2905.665316341308</v>
          </cell>
        </row>
        <row r="327">
          <cell r="C327" t="str">
            <v>Goodwill - New Skies</v>
          </cell>
          <cell r="D327">
            <v>0</v>
          </cell>
          <cell r="G327">
            <v>0</v>
          </cell>
          <cell r="H327">
            <v>0</v>
          </cell>
          <cell r="I327">
            <v>0</v>
          </cell>
          <cell r="J327">
            <v>0</v>
          </cell>
          <cell r="K327">
            <v>0</v>
          </cell>
          <cell r="L327">
            <v>0</v>
          </cell>
          <cell r="M327">
            <v>0</v>
          </cell>
          <cell r="N327">
            <v>0</v>
          </cell>
          <cell r="O327">
            <v>0</v>
          </cell>
          <cell r="P327">
            <v>0</v>
          </cell>
          <cell r="Q327">
            <v>0</v>
          </cell>
        </row>
        <row r="328">
          <cell r="C328" t="str">
            <v xml:space="preserve">   Total Assets</v>
          </cell>
          <cell r="D328">
            <v>6529.7452593516209</v>
          </cell>
          <cell r="G328">
            <v>6645.6083137009282</v>
          </cell>
          <cell r="H328">
            <v>6242.909032668209</v>
          </cell>
          <cell r="I328">
            <v>6049.0622771217731</v>
          </cell>
          <cell r="J328">
            <v>5733.4334318396759</v>
          </cell>
          <cell r="K328">
            <v>5453.9700529835145</v>
          </cell>
          <cell r="L328">
            <v>5415.0062705488926</v>
          </cell>
          <cell r="M328">
            <v>5715.2232701430039</v>
          </cell>
          <cell r="N328">
            <v>6034.7257078390976</v>
          </cell>
          <cell r="O328">
            <v>6374.3411661868522</v>
          </cell>
          <cell r="P328">
            <v>6734.9304058431544</v>
          </cell>
          <cell r="Q328">
            <v>7117.3887747643657</v>
          </cell>
        </row>
        <row r="330">
          <cell r="C330" t="str">
            <v>Accounts payable &amp; accrued - PanAmSat</v>
          </cell>
          <cell r="D330">
            <v>115</v>
          </cell>
          <cell r="G330">
            <v>115</v>
          </cell>
          <cell r="H330">
            <v>101.00000000000001</v>
          </cell>
          <cell r="I330">
            <v>91</v>
          </cell>
          <cell r="J330">
            <v>94.999999999999972</v>
          </cell>
          <cell r="K330">
            <v>97.999999999999986</v>
          </cell>
          <cell r="L330">
            <v>92.999999999999986</v>
          </cell>
          <cell r="M330">
            <v>95.064671814671826</v>
          </cell>
          <cell r="N330">
            <v>97.175180937970509</v>
          </cell>
          <cell r="O330">
            <v>99.332544993543252</v>
          </cell>
          <cell r="P330">
            <v>101.53780419706784</v>
          </cell>
          <cell r="Q330">
            <v>103.79202185781355</v>
          </cell>
        </row>
        <row r="331">
          <cell r="C331" t="str">
            <v>Accounts payable - New Skies</v>
          </cell>
          <cell r="D331">
            <v>20.394678492239468</v>
          </cell>
          <cell r="G331">
            <v>20.394678492239468</v>
          </cell>
          <cell r="H331">
            <v>18.850801330376942</v>
          </cell>
          <cell r="I331">
            <v>20.571541144124168</v>
          </cell>
          <cell r="J331">
            <v>21.03169403813747</v>
          </cell>
          <cell r="K331">
            <v>21.486433368691799</v>
          </cell>
          <cell r="L331">
            <v>21.934067397206206</v>
          </cell>
          <cell r="M331">
            <v>23.030770767066524</v>
          </cell>
          <cell r="N331">
            <v>24.182309305419849</v>
          </cell>
          <cell r="O331">
            <v>25.39142477069084</v>
          </cell>
          <cell r="P331">
            <v>26.660996009225386</v>
          </cell>
          <cell r="Q331">
            <v>27.99404580968665</v>
          </cell>
        </row>
        <row r="332">
          <cell r="C332" t="str">
            <v>Other current - PanAmSat</v>
          </cell>
          <cell r="D332">
            <v>37</v>
          </cell>
          <cell r="G332">
            <v>37</v>
          </cell>
          <cell r="H332">
            <v>37</v>
          </cell>
          <cell r="I332">
            <v>37</v>
          </cell>
          <cell r="J332">
            <v>37</v>
          </cell>
          <cell r="K332">
            <v>38</v>
          </cell>
          <cell r="L332">
            <v>38</v>
          </cell>
          <cell r="M332">
            <v>38</v>
          </cell>
          <cell r="N332">
            <v>38</v>
          </cell>
          <cell r="O332">
            <v>38</v>
          </cell>
          <cell r="P332">
            <v>38</v>
          </cell>
          <cell r="Q332">
            <v>38</v>
          </cell>
        </row>
        <row r="333">
          <cell r="C333" t="str">
            <v>Deferred revenue - New Skies</v>
          </cell>
          <cell r="D333">
            <v>9.9711751662971171</v>
          </cell>
          <cell r="G333">
            <v>9.9711751662971171</v>
          </cell>
          <cell r="H333">
            <v>9.2163572062084249</v>
          </cell>
          <cell r="I333">
            <v>10.057645197339244</v>
          </cell>
          <cell r="J333">
            <v>10.282618839911306</v>
          </cell>
          <cell r="K333">
            <v>10.504945733747228</v>
          </cell>
          <cell r="L333">
            <v>10.72379876986696</v>
          </cell>
          <cell r="M333">
            <v>11.259988708360311</v>
          </cell>
          <cell r="N333">
            <v>11.822988143778328</v>
          </cell>
          <cell r="O333">
            <v>12.414137550967244</v>
          </cell>
          <cell r="P333">
            <v>13.034844428515607</v>
          </cell>
          <cell r="Q333">
            <v>13.686586649941384</v>
          </cell>
        </row>
        <row r="334">
          <cell r="C334" t="str">
            <v xml:space="preserve">   Total Current Liabilities</v>
          </cell>
          <cell r="D334">
            <v>182.36585365853659</v>
          </cell>
          <cell r="G334">
            <v>182.36585365853659</v>
          </cell>
          <cell r="H334">
            <v>166.06715853658537</v>
          </cell>
          <cell r="I334">
            <v>158.62918634146342</v>
          </cell>
          <cell r="J334">
            <v>163.31431287804875</v>
          </cell>
          <cell r="K334">
            <v>167.99137910243903</v>
          </cell>
          <cell r="L334">
            <v>163.65786616707317</v>
          </cell>
          <cell r="M334">
            <v>167.35543129009866</v>
          </cell>
          <cell r="N334">
            <v>171.18047838716871</v>
          </cell>
          <cell r="O334">
            <v>175.13810731520132</v>
          </cell>
          <cell r="P334">
            <v>179.23364463480885</v>
          </cell>
          <cell r="Q334">
            <v>183.47265431744157</v>
          </cell>
        </row>
        <row r="336">
          <cell r="C336" t="str">
            <v>Revolver</v>
          </cell>
          <cell r="D336">
            <v>0</v>
          </cell>
          <cell r="E336">
            <v>0</v>
          </cell>
          <cell r="G336">
            <v>0</v>
          </cell>
          <cell r="H336">
            <v>0</v>
          </cell>
          <cell r="I336">
            <v>0</v>
          </cell>
          <cell r="J336">
            <v>0</v>
          </cell>
          <cell r="K336">
            <v>0</v>
          </cell>
          <cell r="L336">
            <v>0</v>
          </cell>
          <cell r="M336">
            <v>0</v>
          </cell>
          <cell r="N336">
            <v>0</v>
          </cell>
          <cell r="O336">
            <v>0</v>
          </cell>
          <cell r="P336">
            <v>0</v>
          </cell>
          <cell r="Q336">
            <v>0</v>
          </cell>
        </row>
        <row r="337">
          <cell r="C337" t="str">
            <v>Term Loan A</v>
          </cell>
          <cell r="D337">
            <v>0</v>
          </cell>
          <cell r="E337">
            <v>500</v>
          </cell>
          <cell r="G337">
            <v>500</v>
          </cell>
          <cell r="H337">
            <v>31.619351079058845</v>
          </cell>
          <cell r="I337">
            <v>0</v>
          </cell>
          <cell r="J337">
            <v>0</v>
          </cell>
          <cell r="K337">
            <v>0</v>
          </cell>
          <cell r="L337">
            <v>-2.2737367544323206E-13</v>
          </cell>
          <cell r="M337">
            <v>-1.4779288903810084E-12</v>
          </cell>
          <cell r="N337">
            <v>2.6091129257110879E-11</v>
          </cell>
          <cell r="O337">
            <v>1.6922285794862546E-10</v>
          </cell>
          <cell r="P337">
            <v>-3.8459688767034095E-9</v>
          </cell>
          <cell r="Q337">
            <v>-2.0561117253237171E-8</v>
          </cell>
        </row>
        <row r="338">
          <cell r="C338" t="str">
            <v>Term Loan B</v>
          </cell>
          <cell r="D338">
            <v>0</v>
          </cell>
          <cell r="E338">
            <v>1601.0279999999998</v>
          </cell>
          <cell r="G338">
            <v>1601.0279999999998</v>
          </cell>
          <cell r="H338">
            <v>1601.0279999999998</v>
          </cell>
          <cell r="I338">
            <v>1277.489419097644</v>
          </cell>
          <cell r="J338">
            <v>776.72315401788933</v>
          </cell>
          <cell r="K338">
            <v>285.92200681993279</v>
          </cell>
          <cell r="L338">
            <v>-5.6843418860808015E-13</v>
          </cell>
          <cell r="M338">
            <v>5.5706550483591855E-12</v>
          </cell>
          <cell r="N338">
            <v>3.1093350116861984E-11</v>
          </cell>
          <cell r="O338">
            <v>-5.9947069530608132E-10</v>
          </cell>
          <cell r="P338">
            <v>-1.4438228390645236E-10</v>
          </cell>
          <cell r="Q338">
            <v>6.1367586567939725E-8</v>
          </cell>
        </row>
        <row r="339">
          <cell r="C339" t="str">
            <v>Term Loan C</v>
          </cell>
          <cell r="D339">
            <v>0</v>
          </cell>
          <cell r="G339">
            <v>0</v>
          </cell>
          <cell r="H339">
            <v>0</v>
          </cell>
          <cell r="I339">
            <v>0</v>
          </cell>
          <cell r="J339">
            <v>0</v>
          </cell>
          <cell r="K339">
            <v>0</v>
          </cell>
          <cell r="L339">
            <v>0</v>
          </cell>
          <cell r="M339">
            <v>0</v>
          </cell>
          <cell r="N339">
            <v>0</v>
          </cell>
          <cell r="O339">
            <v>0</v>
          </cell>
          <cell r="P339">
            <v>0</v>
          </cell>
          <cell r="Q339">
            <v>0</v>
          </cell>
        </row>
        <row r="340">
          <cell r="C340" t="str">
            <v>New Senior Notes</v>
          </cell>
          <cell r="D340">
            <v>0</v>
          </cell>
          <cell r="E340">
            <v>600</v>
          </cell>
          <cell r="G340">
            <v>600</v>
          </cell>
          <cell r="H340">
            <v>600</v>
          </cell>
          <cell r="I340">
            <v>600</v>
          </cell>
          <cell r="J340">
            <v>600</v>
          </cell>
          <cell r="K340">
            <v>600</v>
          </cell>
          <cell r="L340">
            <v>600</v>
          </cell>
          <cell r="M340">
            <v>600</v>
          </cell>
          <cell r="N340">
            <v>600</v>
          </cell>
          <cell r="O340">
            <v>600</v>
          </cell>
          <cell r="P340">
            <v>600</v>
          </cell>
          <cell r="Q340">
            <v>600</v>
          </cell>
        </row>
        <row r="341">
          <cell r="C341" t="str">
            <v>Senior Subordinated Notes</v>
          </cell>
          <cell r="D341">
            <v>0</v>
          </cell>
          <cell r="E341">
            <v>1116.0104999999999</v>
          </cell>
          <cell r="G341">
            <v>1116.0104999999999</v>
          </cell>
          <cell r="H341">
            <v>1116.0104999999999</v>
          </cell>
          <cell r="I341">
            <v>1116.0104999999999</v>
          </cell>
          <cell r="J341">
            <v>1116.0104999999999</v>
          </cell>
          <cell r="K341">
            <v>1116.0104999999999</v>
          </cell>
          <cell r="L341">
            <v>1116.0104999999999</v>
          </cell>
          <cell r="M341">
            <v>1116.0104999999999</v>
          </cell>
          <cell r="N341">
            <v>1116.0104999999999</v>
          </cell>
          <cell r="O341">
            <v>1116.0104999999999</v>
          </cell>
          <cell r="P341">
            <v>1116.0104999999999</v>
          </cell>
          <cell r="Q341">
            <v>1116.0104999999999</v>
          </cell>
        </row>
        <row r="342">
          <cell r="C342" t="str">
            <v>HoldCo Discount Notes</v>
          </cell>
          <cell r="D342">
            <v>0</v>
          </cell>
          <cell r="E342">
            <v>0</v>
          </cell>
          <cell r="G342">
            <v>0</v>
          </cell>
          <cell r="H342">
            <v>0</v>
          </cell>
          <cell r="I342">
            <v>0</v>
          </cell>
          <cell r="J342">
            <v>0</v>
          </cell>
          <cell r="K342">
            <v>0</v>
          </cell>
          <cell r="L342">
            <v>0</v>
          </cell>
          <cell r="M342">
            <v>0</v>
          </cell>
          <cell r="N342">
            <v>0</v>
          </cell>
          <cell r="O342">
            <v>0</v>
          </cell>
          <cell r="P342">
            <v>0</v>
          </cell>
          <cell r="Q342">
            <v>0</v>
          </cell>
        </row>
        <row r="343">
          <cell r="C343" t="str">
            <v>6.000% notes due 1/15/03</v>
          </cell>
          <cell r="D343">
            <v>0</v>
          </cell>
          <cell r="F343">
            <v>0</v>
          </cell>
          <cell r="G343">
            <v>0</v>
          </cell>
          <cell r="H343">
            <v>0</v>
          </cell>
          <cell r="I343">
            <v>0</v>
          </cell>
          <cell r="J343">
            <v>0</v>
          </cell>
          <cell r="K343">
            <v>0</v>
          </cell>
          <cell r="L343">
            <v>0</v>
          </cell>
          <cell r="M343">
            <v>0</v>
          </cell>
          <cell r="N343">
            <v>0</v>
          </cell>
          <cell r="O343">
            <v>0</v>
          </cell>
          <cell r="P343">
            <v>0</v>
          </cell>
          <cell r="Q343">
            <v>0</v>
          </cell>
        </row>
        <row r="344">
          <cell r="C344" t="str">
            <v>6.125% notes due 1/15/05</v>
          </cell>
          <cell r="D344">
            <v>275</v>
          </cell>
          <cell r="F344">
            <v>-275</v>
          </cell>
          <cell r="G344">
            <v>0</v>
          </cell>
          <cell r="H344">
            <v>0</v>
          </cell>
          <cell r="I344">
            <v>0</v>
          </cell>
          <cell r="J344">
            <v>0</v>
          </cell>
          <cell r="K344">
            <v>0</v>
          </cell>
          <cell r="L344">
            <v>0</v>
          </cell>
          <cell r="M344">
            <v>0</v>
          </cell>
          <cell r="N344">
            <v>0</v>
          </cell>
          <cell r="O344">
            <v>0</v>
          </cell>
          <cell r="P344">
            <v>0</v>
          </cell>
          <cell r="Q344">
            <v>0</v>
          </cell>
        </row>
        <row r="345">
          <cell r="C345" t="str">
            <v>6.375% notes due 1/15/08</v>
          </cell>
          <cell r="D345">
            <v>150</v>
          </cell>
          <cell r="F345">
            <v>0</v>
          </cell>
          <cell r="G345">
            <v>150</v>
          </cell>
          <cell r="H345">
            <v>150</v>
          </cell>
          <cell r="I345">
            <v>150</v>
          </cell>
          <cell r="J345">
            <v>150</v>
          </cell>
          <cell r="K345">
            <v>150</v>
          </cell>
          <cell r="L345">
            <v>150</v>
          </cell>
          <cell r="M345">
            <v>150</v>
          </cell>
          <cell r="N345">
            <v>150</v>
          </cell>
          <cell r="O345">
            <v>150</v>
          </cell>
          <cell r="P345">
            <v>150</v>
          </cell>
          <cell r="Q345">
            <v>150</v>
          </cell>
        </row>
        <row r="346">
          <cell r="C346" t="str">
            <v>6.875% notes due 1/15/28</v>
          </cell>
          <cell r="D346">
            <v>125</v>
          </cell>
          <cell r="F346">
            <v>0</v>
          </cell>
          <cell r="G346">
            <v>125</v>
          </cell>
          <cell r="H346">
            <v>125</v>
          </cell>
          <cell r="I346">
            <v>125</v>
          </cell>
          <cell r="J346">
            <v>125</v>
          </cell>
          <cell r="K346">
            <v>125</v>
          </cell>
          <cell r="L346">
            <v>125</v>
          </cell>
          <cell r="M346">
            <v>125</v>
          </cell>
          <cell r="N346">
            <v>125</v>
          </cell>
          <cell r="O346">
            <v>125</v>
          </cell>
          <cell r="P346">
            <v>125</v>
          </cell>
          <cell r="Q346">
            <v>125</v>
          </cell>
        </row>
        <row r="347">
          <cell r="C347" t="str">
            <v>8.500% notes due 2/01/12</v>
          </cell>
          <cell r="D347">
            <v>800</v>
          </cell>
          <cell r="F347">
            <v>-800</v>
          </cell>
          <cell r="G347">
            <v>0</v>
          </cell>
          <cell r="H347">
            <v>0</v>
          </cell>
          <cell r="I347">
            <v>0</v>
          </cell>
          <cell r="J347">
            <v>0</v>
          </cell>
          <cell r="K347">
            <v>0</v>
          </cell>
          <cell r="L347">
            <v>0</v>
          </cell>
          <cell r="M347">
            <v>0</v>
          </cell>
          <cell r="N347">
            <v>0</v>
          </cell>
          <cell r="O347">
            <v>0</v>
          </cell>
          <cell r="P347">
            <v>0</v>
          </cell>
          <cell r="Q347">
            <v>0</v>
          </cell>
        </row>
        <row r="348">
          <cell r="C348" t="str">
            <v>Existing term loan A</v>
          </cell>
          <cell r="D348">
            <v>0</v>
          </cell>
          <cell r="F348">
            <v>0</v>
          </cell>
          <cell r="G348">
            <v>0</v>
          </cell>
          <cell r="H348">
            <v>0</v>
          </cell>
          <cell r="I348">
            <v>0</v>
          </cell>
          <cell r="J348">
            <v>0</v>
          </cell>
          <cell r="K348">
            <v>0</v>
          </cell>
          <cell r="L348">
            <v>0</v>
          </cell>
          <cell r="M348">
            <v>0</v>
          </cell>
          <cell r="N348">
            <v>0</v>
          </cell>
          <cell r="O348">
            <v>0</v>
          </cell>
          <cell r="P348">
            <v>0</v>
          </cell>
          <cell r="Q348">
            <v>0</v>
          </cell>
        </row>
        <row r="349">
          <cell r="C349" t="str">
            <v>Existing term loan B-1</v>
          </cell>
          <cell r="D349">
            <v>350</v>
          </cell>
          <cell r="F349">
            <v>-350</v>
          </cell>
          <cell r="G349">
            <v>0</v>
          </cell>
          <cell r="H349">
            <v>0</v>
          </cell>
          <cell r="I349">
            <v>0</v>
          </cell>
          <cell r="J349">
            <v>0</v>
          </cell>
          <cell r="K349">
            <v>0</v>
          </cell>
          <cell r="L349">
            <v>0</v>
          </cell>
          <cell r="M349">
            <v>0</v>
          </cell>
          <cell r="N349">
            <v>0</v>
          </cell>
          <cell r="O349">
            <v>0</v>
          </cell>
          <cell r="P349">
            <v>0</v>
          </cell>
          <cell r="Q349">
            <v>0</v>
          </cell>
        </row>
        <row r="350">
          <cell r="C350" t="str">
            <v>Satellite incentives - PanAmSat</v>
          </cell>
          <cell r="D350">
            <v>113</v>
          </cell>
          <cell r="G350">
            <v>113</v>
          </cell>
          <cell r="H350">
            <v>112</v>
          </cell>
          <cell r="I350">
            <v>104</v>
          </cell>
          <cell r="J350">
            <v>107</v>
          </cell>
          <cell r="K350">
            <v>98</v>
          </cell>
          <cell r="L350">
            <v>90</v>
          </cell>
          <cell r="M350">
            <v>90</v>
          </cell>
          <cell r="N350">
            <v>90</v>
          </cell>
          <cell r="O350">
            <v>90</v>
          </cell>
          <cell r="P350">
            <v>90</v>
          </cell>
          <cell r="Q350">
            <v>90</v>
          </cell>
        </row>
        <row r="351">
          <cell r="C351" t="str">
            <v>Deferred income taxes - PanAmSat</v>
          </cell>
          <cell r="D351">
            <v>431</v>
          </cell>
          <cell r="G351">
            <v>431</v>
          </cell>
          <cell r="H351">
            <v>454</v>
          </cell>
          <cell r="I351">
            <v>492</v>
          </cell>
          <cell r="J351">
            <v>474</v>
          </cell>
          <cell r="K351">
            <v>446</v>
          </cell>
          <cell r="L351">
            <v>423</v>
          </cell>
          <cell r="M351">
            <v>423</v>
          </cell>
          <cell r="N351">
            <v>423</v>
          </cell>
          <cell r="O351">
            <v>423</v>
          </cell>
          <cell r="P351">
            <v>423</v>
          </cell>
          <cell r="Q351">
            <v>423</v>
          </cell>
        </row>
        <row r="352">
          <cell r="C352" t="str">
            <v>Deferred income taxes - New Skies</v>
          </cell>
          <cell r="D352">
            <v>0</v>
          </cell>
          <cell r="G352">
            <v>0</v>
          </cell>
          <cell r="H352">
            <v>0</v>
          </cell>
          <cell r="I352">
            <v>0</v>
          </cell>
          <cell r="J352">
            <v>0</v>
          </cell>
          <cell r="K352">
            <v>0</v>
          </cell>
          <cell r="L352">
            <v>0</v>
          </cell>
          <cell r="M352">
            <v>0</v>
          </cell>
          <cell r="N352">
            <v>0</v>
          </cell>
          <cell r="O352">
            <v>0</v>
          </cell>
          <cell r="P352">
            <v>0</v>
          </cell>
          <cell r="Q352">
            <v>0</v>
          </cell>
        </row>
        <row r="353">
          <cell r="C353" t="str">
            <v>Deferred credits and other - PanAmSat</v>
          </cell>
          <cell r="D353">
            <v>161</v>
          </cell>
          <cell r="G353">
            <v>161</v>
          </cell>
          <cell r="H353">
            <v>154</v>
          </cell>
          <cell r="I353">
            <v>161</v>
          </cell>
          <cell r="J353">
            <v>169</v>
          </cell>
          <cell r="K353">
            <v>177</v>
          </cell>
          <cell r="L353">
            <v>185</v>
          </cell>
          <cell r="M353">
            <v>185</v>
          </cell>
          <cell r="N353">
            <v>185</v>
          </cell>
          <cell r="O353">
            <v>185</v>
          </cell>
          <cell r="P353">
            <v>185</v>
          </cell>
          <cell r="Q353">
            <v>185</v>
          </cell>
        </row>
        <row r="354">
          <cell r="C354" t="str">
            <v>Other long term liability - New Skies</v>
          </cell>
          <cell r="D354">
            <v>35.99</v>
          </cell>
          <cell r="G354">
            <v>35.99</v>
          </cell>
          <cell r="H354">
            <v>35.99</v>
          </cell>
          <cell r="I354">
            <v>35.99</v>
          </cell>
          <cell r="J354">
            <v>35.99</v>
          </cell>
          <cell r="K354">
            <v>35.99</v>
          </cell>
          <cell r="L354">
            <v>35.99</v>
          </cell>
          <cell r="M354">
            <v>35.99</v>
          </cell>
          <cell r="N354">
            <v>35.99</v>
          </cell>
          <cell r="O354">
            <v>35.99</v>
          </cell>
          <cell r="P354">
            <v>35.99</v>
          </cell>
          <cell r="Q354">
            <v>35.99</v>
          </cell>
        </row>
        <row r="355">
          <cell r="C355" t="str">
            <v xml:space="preserve">   Total Liabilities</v>
          </cell>
          <cell r="D355">
            <v>2623.3558536585365</v>
          </cell>
          <cell r="G355">
            <v>5015.3943536585357</v>
          </cell>
          <cell r="H355">
            <v>4545.7150096156438</v>
          </cell>
          <cell r="I355">
            <v>4220.1191054391074</v>
          </cell>
          <cell r="J355">
            <v>3717.0379668959381</v>
          </cell>
          <cell r="K355">
            <v>3201.9138859223717</v>
          </cell>
          <cell r="L355">
            <v>2888.658366167072</v>
          </cell>
          <cell r="M355">
            <v>2892.3559312901025</v>
          </cell>
          <cell r="N355">
            <v>2896.1809783872259</v>
          </cell>
          <cell r="O355">
            <v>2900.138607314771</v>
          </cell>
          <cell r="P355">
            <v>2904.2341446308183</v>
          </cell>
          <cell r="Q355">
            <v>2908.4731543582479</v>
          </cell>
        </row>
        <row r="357">
          <cell r="C357" t="str">
            <v>PIK Preferred</v>
          </cell>
          <cell r="D357">
            <v>0</v>
          </cell>
          <cell r="G357">
            <v>0</v>
          </cell>
          <cell r="H357">
            <v>0</v>
          </cell>
          <cell r="I357">
            <v>0</v>
          </cell>
          <cell r="J357">
            <v>0</v>
          </cell>
          <cell r="K357">
            <v>0</v>
          </cell>
          <cell r="L357">
            <v>0</v>
          </cell>
          <cell r="M357">
            <v>0</v>
          </cell>
          <cell r="N357">
            <v>0</v>
          </cell>
          <cell r="O357">
            <v>0</v>
          </cell>
          <cell r="P357">
            <v>0</v>
          </cell>
          <cell r="Q357">
            <v>0</v>
          </cell>
        </row>
        <row r="358">
          <cell r="C358" t="str">
            <v>Common Equity - PanAmSat</v>
          </cell>
          <cell r="D358">
            <v>2917.8890000000001</v>
          </cell>
          <cell r="E358">
            <v>0</v>
          </cell>
          <cell r="F358">
            <v>-2917.8890000000001</v>
          </cell>
          <cell r="G358">
            <v>0</v>
          </cell>
          <cell r="H358">
            <v>0</v>
          </cell>
          <cell r="I358">
            <v>0</v>
          </cell>
          <cell r="J358">
            <v>0</v>
          </cell>
          <cell r="K358">
            <v>0</v>
          </cell>
          <cell r="L358">
            <v>0</v>
          </cell>
          <cell r="M358">
            <v>0</v>
          </cell>
          <cell r="N358">
            <v>0</v>
          </cell>
          <cell r="O358">
            <v>0</v>
          </cell>
          <cell r="P358">
            <v>0</v>
          </cell>
          <cell r="Q358">
            <v>0</v>
          </cell>
        </row>
        <row r="359">
          <cell r="C359" t="str">
            <v>Common Equity - New Skies</v>
          </cell>
          <cell r="D359">
            <v>988.5004056930843</v>
          </cell>
          <cell r="E359">
            <v>866.88386840000021</v>
          </cell>
          <cell r="F359">
            <v>-988.5004056930843</v>
          </cell>
          <cell r="G359">
            <v>866.88386840000021</v>
          </cell>
          <cell r="H359">
            <v>933.86393141017243</v>
          </cell>
          <cell r="I359">
            <v>1065.613080040273</v>
          </cell>
          <cell r="J359">
            <v>1253.0653733013455</v>
          </cell>
          <cell r="K359">
            <v>1488.7260754187503</v>
          </cell>
          <cell r="L359">
            <v>1763.0178127394274</v>
          </cell>
          <cell r="M359">
            <v>2059.5372472105109</v>
          </cell>
          <cell r="N359">
            <v>2375.2146378094744</v>
          </cell>
          <cell r="O359">
            <v>2710.8724672293674</v>
          </cell>
          <cell r="P359">
            <v>3067.3661695706328</v>
          </cell>
          <cell r="Q359">
            <v>3445.5855288067587</v>
          </cell>
        </row>
        <row r="360">
          <cell r="C360" t="str">
            <v>Sponsor cash equity contribution</v>
          </cell>
          <cell r="D360">
            <v>0</v>
          </cell>
          <cell r="E360">
            <v>763.3300916423932</v>
          </cell>
          <cell r="G360">
            <v>763.3300916423932</v>
          </cell>
          <cell r="H360">
            <v>763.3300916423932</v>
          </cell>
          <cell r="I360">
            <v>763.3300916423932</v>
          </cell>
          <cell r="J360">
            <v>763.3300916423932</v>
          </cell>
          <cell r="K360">
            <v>763.3300916423932</v>
          </cell>
          <cell r="L360">
            <v>763.3300916423932</v>
          </cell>
          <cell r="M360">
            <v>763.3300916423932</v>
          </cell>
          <cell r="N360">
            <v>763.3300916423932</v>
          </cell>
          <cell r="O360">
            <v>763.3300916423932</v>
          </cell>
          <cell r="P360">
            <v>763.3300916423932</v>
          </cell>
          <cell r="Q360">
            <v>763.3300916423932</v>
          </cell>
        </row>
        <row r="361">
          <cell r="C361" t="str">
            <v xml:space="preserve">   Total Shareholders' Equity</v>
          </cell>
          <cell r="D361">
            <v>3906.3894056930844</v>
          </cell>
          <cell r="G361">
            <v>1630.2139600423934</v>
          </cell>
          <cell r="H361">
            <v>1697.1940230525656</v>
          </cell>
          <cell r="I361">
            <v>1828.9431716826662</v>
          </cell>
          <cell r="J361">
            <v>2016.3954649437387</v>
          </cell>
          <cell r="K361">
            <v>2252.0561670611432</v>
          </cell>
          <cell r="L361">
            <v>2526.3479043818206</v>
          </cell>
          <cell r="M361">
            <v>2822.8673388529041</v>
          </cell>
          <cell r="N361">
            <v>3138.5447294518676</v>
          </cell>
          <cell r="O361">
            <v>3474.2025588717606</v>
          </cell>
          <cell r="P361">
            <v>3830.696261213026</v>
          </cell>
          <cell r="Q361">
            <v>4208.9156204491519</v>
          </cell>
        </row>
        <row r="363">
          <cell r="C363" t="str">
            <v xml:space="preserve">  Total Liabilities &amp; Shareholders' Equity</v>
          </cell>
          <cell r="D363">
            <v>6529.7452593516209</v>
          </cell>
          <cell r="G363">
            <v>6645.6083137009291</v>
          </cell>
          <cell r="H363">
            <v>6242.909032668209</v>
          </cell>
          <cell r="I363">
            <v>6049.0622771217731</v>
          </cell>
          <cell r="J363">
            <v>5733.4334318396768</v>
          </cell>
          <cell r="K363">
            <v>5453.9700529835154</v>
          </cell>
          <cell r="L363">
            <v>5415.0062705488926</v>
          </cell>
          <cell r="M363">
            <v>5715.2232701430066</v>
          </cell>
          <cell r="N363">
            <v>6034.725707839094</v>
          </cell>
          <cell r="O363">
            <v>6374.3411661865321</v>
          </cell>
          <cell r="P363">
            <v>6734.9304058438447</v>
          </cell>
          <cell r="Q363">
            <v>7117.3887748073994</v>
          </cell>
        </row>
        <row r="365">
          <cell r="C365" t="str">
            <v>Balance Check</v>
          </cell>
          <cell r="D365">
            <v>0</v>
          </cell>
          <cell r="G365">
            <v>0</v>
          </cell>
          <cell r="H365">
            <v>0</v>
          </cell>
          <cell r="I365">
            <v>0</v>
          </cell>
          <cell r="J365">
            <v>0</v>
          </cell>
          <cell r="K365">
            <v>0</v>
          </cell>
          <cell r="L365">
            <v>0</v>
          </cell>
          <cell r="M365">
            <v>0</v>
          </cell>
          <cell r="N365">
            <v>0</v>
          </cell>
          <cell r="O365">
            <v>3.2014213502407074E-10</v>
          </cell>
          <cell r="P365">
            <v>-6.9030647864565253E-10</v>
          </cell>
          <cell r="Q365">
            <v>-4.3033651309087873E-8</v>
          </cell>
        </row>
        <row r="367">
          <cell r="C367" t="str">
            <v>Net Working Capital - PanAmSat</v>
          </cell>
          <cell r="D367">
            <v>-24</v>
          </cell>
          <cell r="G367">
            <v>-24</v>
          </cell>
          <cell r="H367">
            <v>0</v>
          </cell>
          <cell r="I367">
            <v>11</v>
          </cell>
          <cell r="J367">
            <v>-7.9999999999999858</v>
          </cell>
          <cell r="K367">
            <v>-11.999999999999986</v>
          </cell>
          <cell r="L367">
            <v>-8.9999999999999858</v>
          </cell>
          <cell r="M367">
            <v>-8.666988416988417</v>
          </cell>
          <cell r="N367">
            <v>-8.3265837196821622</v>
          </cell>
          <cell r="O367">
            <v>-7.9786217752349842</v>
          </cell>
          <cell r="P367">
            <v>-7.6229348069245617</v>
          </cell>
          <cell r="Q367">
            <v>-7.2593513132558769</v>
          </cell>
        </row>
        <row r="368">
          <cell r="C368" t="str">
            <v>Net Working Capital - New Skies</v>
          </cell>
          <cell r="D368">
            <v>24.490405693084369</v>
          </cell>
          <cell r="G368">
            <v>24.490405693084369</v>
          </cell>
          <cell r="H368">
            <v>31.027993583115393</v>
          </cell>
          <cell r="I368">
            <v>35.557384032601433</v>
          </cell>
          <cell r="J368">
            <v>38.181586014719301</v>
          </cell>
          <cell r="K368">
            <v>40.97931473496746</v>
          </cell>
          <cell r="L368">
            <v>43.961362362203658</v>
          </cell>
          <cell r="M368">
            <v>46.15943048031383</v>
          </cell>
          <cell r="N368">
            <v>48.467402004329529</v>
          </cell>
          <cell r="O368">
            <v>50.890772104546002</v>
          </cell>
          <cell r="P368">
            <v>53.435310709773312</v>
          </cell>
          <cell r="Q368">
            <v>56.107076245261986</v>
          </cell>
        </row>
        <row r="369">
          <cell r="C369" t="str">
            <v>Net Working Capital  - Combined</v>
          </cell>
          <cell r="D369">
            <v>0.49040569308436943</v>
          </cell>
          <cell r="G369">
            <v>0.49040569308436943</v>
          </cell>
          <cell r="H369">
            <v>31.027993583115393</v>
          </cell>
          <cell r="I369">
            <v>46.557384032601433</v>
          </cell>
          <cell r="J369">
            <v>30.181586014719315</v>
          </cell>
          <cell r="K369">
            <v>28.979314734967474</v>
          </cell>
          <cell r="L369">
            <v>34.961362362203673</v>
          </cell>
          <cell r="M369">
            <v>37.492442063325413</v>
          </cell>
          <cell r="N369">
            <v>40.140818284647366</v>
          </cell>
          <cell r="O369">
            <v>42.912150329311018</v>
          </cell>
          <cell r="P369">
            <v>45.81237590284875</v>
          </cell>
          <cell r="Q369">
            <v>48.847724932006109</v>
          </cell>
        </row>
        <row r="371">
          <cell r="D371">
            <v>1696.5</v>
          </cell>
        </row>
        <row r="372">
          <cell r="D372">
            <v>3.5</v>
          </cell>
        </row>
        <row r="373">
          <cell r="D373">
            <v>1700</v>
          </cell>
          <cell r="E373">
            <v>800</v>
          </cell>
          <cell r="F373">
            <v>550</v>
          </cell>
          <cell r="G373">
            <v>350</v>
          </cell>
        </row>
        <row r="375">
          <cell r="C375" t="str">
            <v xml:space="preserve">EQUITY RETURNS ANALYSIS </v>
          </cell>
          <cell r="O375" t="str">
            <v>Page 6</v>
          </cell>
        </row>
        <row r="377">
          <cell r="C377" t="str">
            <v>Equity Allocation</v>
          </cell>
          <cell r="E377" t="str">
            <v>Equity</v>
          </cell>
          <cell r="G377" t="str">
            <v>Sponsor Equity</v>
          </cell>
          <cell r="J377">
            <v>2003</v>
          </cell>
          <cell r="K377">
            <v>2004</v>
          </cell>
          <cell r="L377">
            <v>2005</v>
          </cell>
          <cell r="M377">
            <v>2006</v>
          </cell>
          <cell r="N377">
            <v>2007</v>
          </cell>
          <cell r="O377">
            <v>2008</v>
          </cell>
          <cell r="P377">
            <v>2009</v>
          </cell>
          <cell r="Q377">
            <v>2010</v>
          </cell>
        </row>
        <row r="378">
          <cell r="D378" t="str">
            <v>Investment</v>
          </cell>
          <cell r="E378" t="str">
            <v>Ownership</v>
          </cell>
        </row>
        <row r="379">
          <cell r="G379" t="str">
            <v>Initial Investment</v>
          </cell>
          <cell r="J379">
            <v>-763.3300916423932</v>
          </cell>
        </row>
        <row r="380">
          <cell r="C380" t="str">
            <v>PIK Preferred Stock</v>
          </cell>
          <cell r="D380">
            <v>0</v>
          </cell>
          <cell r="E380">
            <v>0</v>
          </cell>
        </row>
        <row r="381">
          <cell r="C381" t="str">
            <v>New Skies ownership</v>
          </cell>
          <cell r="D381">
            <v>866.88386840000021</v>
          </cell>
          <cell r="E381">
            <v>0.5317607931522419</v>
          </cell>
          <cell r="G381" t="str">
            <v>Equity Participation</v>
          </cell>
          <cell r="K381">
            <v>0</v>
          </cell>
          <cell r="L381">
            <v>0</v>
          </cell>
          <cell r="M381">
            <v>0</v>
          </cell>
          <cell r="N381">
            <v>0</v>
          </cell>
          <cell r="O381">
            <v>2640.8055691077543</v>
          </cell>
          <cell r="P381">
            <v>0</v>
          </cell>
          <cell r="Q381">
            <v>0</v>
          </cell>
        </row>
        <row r="382">
          <cell r="C382" t="str">
            <v>Sponsor Equity</v>
          </cell>
          <cell r="D382">
            <v>763.3300916423932</v>
          </cell>
          <cell r="E382">
            <v>0.4682392068477581</v>
          </cell>
          <cell r="J382">
            <v>-763.3300916423932</v>
          </cell>
          <cell r="K382">
            <v>0</v>
          </cell>
          <cell r="L382">
            <v>0</v>
          </cell>
          <cell r="M382">
            <v>0</v>
          </cell>
          <cell r="N382">
            <v>0</v>
          </cell>
          <cell r="O382">
            <v>2640.8055691077543</v>
          </cell>
          <cell r="P382">
            <v>0</v>
          </cell>
          <cell r="Q382">
            <v>0</v>
          </cell>
        </row>
        <row r="383">
          <cell r="C383" t="str">
            <v xml:space="preserve">      Total</v>
          </cell>
          <cell r="D383">
            <v>1630.2139600423934</v>
          </cell>
          <cell r="E383">
            <v>1</v>
          </cell>
        </row>
        <row r="386">
          <cell r="C386" t="str">
            <v>Exit Valuation</v>
          </cell>
          <cell r="H386" t="str">
            <v>IRR</v>
          </cell>
          <cell r="J386">
            <v>0.28175437587258656</v>
          </cell>
        </row>
        <row r="387">
          <cell r="C387" t="str">
            <v>Exit Year</v>
          </cell>
          <cell r="E387">
            <v>2008</v>
          </cell>
        </row>
        <row r="388">
          <cell r="C388" t="str">
            <v>Exit Multiple</v>
          </cell>
          <cell r="E388">
            <v>7.7870533377777251</v>
          </cell>
        </row>
        <row r="389">
          <cell r="C389" t="str">
            <v>Exit Year EBITDA</v>
          </cell>
          <cell r="E389">
            <v>954.731987</v>
          </cell>
        </row>
        <row r="390">
          <cell r="C390" t="str">
            <v xml:space="preserve">    Exit Valuation (Total Firm Value)</v>
          </cell>
          <cell r="E390">
            <v>7434.5489060515101</v>
          </cell>
          <cell r="K390" t="str">
            <v>Diluted Equity Ownership</v>
          </cell>
        </row>
        <row r="391">
          <cell r="J391">
            <v>0.28175437587258656</v>
          </cell>
          <cell r="K391">
            <v>0.4</v>
          </cell>
          <cell r="L391">
            <v>0.5</v>
          </cell>
          <cell r="M391">
            <v>0.6</v>
          </cell>
          <cell r="N391">
            <v>0.7</v>
          </cell>
          <cell r="O391">
            <v>0.8</v>
          </cell>
        </row>
        <row r="392">
          <cell r="C392" t="str">
            <v>Revolver</v>
          </cell>
          <cell r="E392">
            <v>0</v>
          </cell>
          <cell r="J392">
            <v>6.7870533377777251</v>
          </cell>
          <cell r="K392">
            <v>0.19677881538522826</v>
          </cell>
          <cell r="L392">
            <v>0.25139926507013682</v>
          </cell>
          <cell r="M392">
            <v>0.29787284165269645</v>
          </cell>
          <cell r="N392">
            <v>0.33850963809197426</v>
          </cell>
          <cell r="O392">
            <v>0.37473785652832603</v>
          </cell>
        </row>
        <row r="393">
          <cell r="C393" t="str">
            <v>Term Loan A</v>
          </cell>
          <cell r="E393">
            <v>-2.2737367544323206E-13</v>
          </cell>
          <cell r="I393" t="str">
            <v>Entry/Exit</v>
          </cell>
          <cell r="J393">
            <v>7.2870533377777251</v>
          </cell>
          <cell r="K393">
            <v>0.22022945850724643</v>
          </cell>
          <cell r="L393">
            <v>0.27592018505283722</v>
          </cell>
          <cell r="M393">
            <v>0.32330440213524697</v>
          </cell>
          <cell r="N393">
            <v>0.36473746852956551</v>
          </cell>
          <cell r="O393">
            <v>0.40167557170688728</v>
          </cell>
        </row>
        <row r="394">
          <cell r="C394" t="str">
            <v>Term Loan B</v>
          </cell>
          <cell r="E394">
            <v>-5.6843418860808015E-13</v>
          </cell>
          <cell r="I394" t="str">
            <v>Multiple</v>
          </cell>
          <cell r="J394">
            <v>7.7870533377777251</v>
          </cell>
          <cell r="K394">
            <v>0.24200473619341867</v>
          </cell>
          <cell r="L394">
            <v>0.29868927666950795</v>
          </cell>
          <cell r="M394">
            <v>0.34691907609162626</v>
          </cell>
          <cell r="N394">
            <v>0.38909152516861245</v>
          </cell>
          <cell r="O394">
            <v>0.42668879736389503</v>
          </cell>
        </row>
        <row r="395">
          <cell r="C395" t="str">
            <v>Term Loan C</v>
          </cell>
          <cell r="E395">
            <v>0</v>
          </cell>
          <cell r="J395">
            <v>8.2870533377777242</v>
          </cell>
          <cell r="K395">
            <v>0.26235204284404656</v>
          </cell>
          <cell r="L395">
            <v>0.31996522529187316</v>
          </cell>
          <cell r="M395">
            <v>0.36898515577811636</v>
          </cell>
          <cell r="N395">
            <v>0.41184850056873651</v>
          </cell>
          <cell r="O395">
            <v>0.45006171504199388</v>
          </cell>
        </row>
        <row r="396">
          <cell r="C396" t="str">
            <v>New Senior Notes</v>
          </cell>
          <cell r="E396">
            <v>600</v>
          </cell>
          <cell r="J396">
            <v>8.7870533377777242</v>
          </cell>
          <cell r="K396">
            <v>0.28146622408174443</v>
          </cell>
          <cell r="L396">
            <v>0.33995176920762621</v>
          </cell>
          <cell r="M396">
            <v>0.38971394575995827</v>
          </cell>
          <cell r="N396">
            <v>0.43322631531779882</v>
          </cell>
          <cell r="O396">
            <v>0.47201814358623168</v>
          </cell>
        </row>
        <row r="397">
          <cell r="C397" t="str">
            <v>Senior Subordinated Notes</v>
          </cell>
          <cell r="E397">
            <v>1116.0104999999999</v>
          </cell>
        </row>
        <row r="398">
          <cell r="C398" t="str">
            <v>6.125% notes due 1/15/05</v>
          </cell>
          <cell r="E398">
            <v>0</v>
          </cell>
        </row>
        <row r="399">
          <cell r="C399" t="str">
            <v>6.375% notes due 1/15/08</v>
          </cell>
          <cell r="E399">
            <v>150</v>
          </cell>
          <cell r="G399" t="str">
            <v>NSK Returns</v>
          </cell>
          <cell r="J399">
            <v>2003</v>
          </cell>
          <cell r="K399">
            <v>2004</v>
          </cell>
          <cell r="L399">
            <v>2005</v>
          </cell>
          <cell r="M399">
            <v>2006</v>
          </cell>
          <cell r="N399">
            <v>2007</v>
          </cell>
          <cell r="O399">
            <v>2008</v>
          </cell>
          <cell r="P399">
            <v>2009</v>
          </cell>
          <cell r="Q399">
            <v>2010</v>
          </cell>
        </row>
        <row r="400">
          <cell r="C400" t="str">
            <v>6.875% notes due 1/15/28</v>
          </cell>
          <cell r="E400">
            <v>125</v>
          </cell>
        </row>
        <row r="401">
          <cell r="C401" t="str">
            <v>Seller Contingent PIK Notes</v>
          </cell>
          <cell r="E401">
            <v>0</v>
          </cell>
          <cell r="G401" t="str">
            <v>Initial Investment</v>
          </cell>
          <cell r="J401">
            <v>-866.88386840000021</v>
          </cell>
        </row>
        <row r="402">
          <cell r="C402" t="str">
            <v>PIK Preferred</v>
          </cell>
          <cell r="E402">
            <v>0</v>
          </cell>
        </row>
        <row r="403">
          <cell r="C403" t="str">
            <v xml:space="preserve">    Total Debt &amp; Preferred Stock</v>
          </cell>
          <cell r="E403">
            <v>1991.010499999999</v>
          </cell>
          <cell r="G403" t="str">
            <v>Exit Value</v>
          </cell>
          <cell r="K403">
            <v>0</v>
          </cell>
          <cell r="L403">
            <v>0</v>
          </cell>
          <cell r="M403">
            <v>0</v>
          </cell>
          <cell r="N403">
            <v>0</v>
          </cell>
          <cell r="O403">
            <v>2999.0586936180662</v>
          </cell>
          <cell r="P403">
            <v>0</v>
          </cell>
          <cell r="Q403">
            <v>0</v>
          </cell>
        </row>
        <row r="404">
          <cell r="C404" t="str">
            <v>Less: Accumulated Cash</v>
          </cell>
          <cell r="E404">
            <v>-196.32585667430749</v>
          </cell>
          <cell r="J404">
            <v>-866.88386840000021</v>
          </cell>
          <cell r="K404">
            <v>0</v>
          </cell>
          <cell r="L404">
            <v>0</v>
          </cell>
          <cell r="M404">
            <v>0</v>
          </cell>
          <cell r="N404">
            <v>0</v>
          </cell>
          <cell r="O404">
            <v>2999.0586936180662</v>
          </cell>
          <cell r="P404">
            <v>0</v>
          </cell>
          <cell r="Q404">
            <v>0</v>
          </cell>
        </row>
        <row r="405">
          <cell r="C405" t="str">
            <v xml:space="preserve">    Net Debt</v>
          </cell>
          <cell r="E405">
            <v>1794.6846433256915</v>
          </cell>
        </row>
        <row r="407">
          <cell r="C407" t="str">
            <v>Allocation Proceeds (Equity Value)</v>
          </cell>
          <cell r="E407">
            <v>5639.8642627258187</v>
          </cell>
        </row>
        <row r="408">
          <cell r="H408" t="str">
            <v>IRR</v>
          </cell>
          <cell r="J408">
            <v>0.28175437587258667</v>
          </cell>
        </row>
      </sheetData>
      <sheetData sheetId="7" refreshError="1"/>
      <sheetData sheetId="8" refreshError="1"/>
      <sheetData sheetId="9" refreshError="1"/>
      <sheetData sheetId="10" refreshError="1"/>
      <sheetData sheetId="11" refreshError="1">
        <row r="2">
          <cell r="A2" t="str">
            <v>PanAmSat - New Skies Combo Model</v>
          </cell>
        </row>
        <row r="3">
          <cell r="A3" t="str">
            <v>(in millions)</v>
          </cell>
        </row>
        <row r="5">
          <cell r="A5" t="str">
            <v>Fiscal Year</v>
          </cell>
          <cell r="G5">
            <v>1998</v>
          </cell>
          <cell r="M5">
            <v>1999</v>
          </cell>
          <cell r="S5">
            <v>2000</v>
          </cell>
        </row>
        <row r="6">
          <cell r="A6" t="str">
            <v>Period (Quarters)</v>
          </cell>
          <cell r="G6">
            <v>1</v>
          </cell>
          <cell r="H6">
            <v>2</v>
          </cell>
          <cell r="I6">
            <v>3</v>
          </cell>
          <cell r="J6">
            <v>4</v>
          </cell>
          <cell r="K6" t="str">
            <v>Total</v>
          </cell>
          <cell r="M6">
            <v>1</v>
          </cell>
          <cell r="N6">
            <v>2</v>
          </cell>
          <cell r="O6">
            <v>3</v>
          </cell>
          <cell r="P6">
            <v>4</v>
          </cell>
          <cell r="Q6" t="str">
            <v>Total</v>
          </cell>
          <cell r="S6">
            <v>1</v>
          </cell>
          <cell r="T6">
            <v>2</v>
          </cell>
          <cell r="U6">
            <v>3</v>
          </cell>
          <cell r="V6">
            <v>4</v>
          </cell>
          <cell r="W6" t="str">
            <v>Total</v>
          </cell>
        </row>
        <row r="7">
          <cell r="A7" t="str">
            <v>Quarter Ended,</v>
          </cell>
          <cell r="G7">
            <v>35885</v>
          </cell>
          <cell r="H7">
            <v>35976</v>
          </cell>
          <cell r="I7">
            <v>36068</v>
          </cell>
          <cell r="J7">
            <v>36160</v>
          </cell>
          <cell r="K7">
            <v>36160</v>
          </cell>
          <cell r="M7">
            <v>36250</v>
          </cell>
          <cell r="N7">
            <v>36341</v>
          </cell>
          <cell r="O7">
            <v>36433</v>
          </cell>
          <cell r="P7">
            <v>36525</v>
          </cell>
          <cell r="Q7">
            <v>36525</v>
          </cell>
          <cell r="S7">
            <v>36616</v>
          </cell>
          <cell r="T7">
            <v>36707</v>
          </cell>
          <cell r="U7">
            <v>36799</v>
          </cell>
          <cell r="V7">
            <v>36891</v>
          </cell>
          <cell r="W7">
            <v>36891</v>
          </cell>
        </row>
        <row r="9">
          <cell r="A9" t="str">
            <v>I.  INTEREST COVERAGE RATIO</v>
          </cell>
        </row>
        <row r="11">
          <cell r="C11" t="str">
            <v>Seasonal EBITDA Contribution</v>
          </cell>
          <cell r="G11">
            <v>0.25</v>
          </cell>
          <cell r="H11">
            <v>0.25</v>
          </cell>
          <cell r="I11">
            <v>0.25</v>
          </cell>
          <cell r="J11">
            <v>0.25</v>
          </cell>
          <cell r="K11">
            <v>1</v>
          </cell>
          <cell r="M11">
            <v>0.25</v>
          </cell>
          <cell r="N11">
            <v>0.25</v>
          </cell>
          <cell r="O11">
            <v>0.25</v>
          </cell>
          <cell r="P11">
            <v>0.25</v>
          </cell>
          <cell r="Q11">
            <v>1</v>
          </cell>
          <cell r="S11">
            <v>0.25</v>
          </cell>
          <cell r="T11">
            <v>0.25</v>
          </cell>
          <cell r="U11">
            <v>0.25</v>
          </cell>
          <cell r="V11">
            <v>0.25</v>
          </cell>
          <cell r="W11">
            <v>1</v>
          </cell>
        </row>
        <row r="13">
          <cell r="C13" t="str">
            <v>EBITDA</v>
          </cell>
          <cell r="G13">
            <v>190.64249999999998</v>
          </cell>
          <cell r="H13">
            <v>190.64249999999998</v>
          </cell>
          <cell r="I13">
            <v>190.64249999999998</v>
          </cell>
          <cell r="J13">
            <v>190.64249999999998</v>
          </cell>
          <cell r="K13">
            <v>762.56999999999994</v>
          </cell>
          <cell r="M13">
            <v>204.89319999999998</v>
          </cell>
          <cell r="N13">
            <v>204.89319999999998</v>
          </cell>
          <cell r="O13">
            <v>204.89319999999998</v>
          </cell>
          <cell r="P13">
            <v>204.89319999999998</v>
          </cell>
          <cell r="Q13">
            <v>819.57279999999992</v>
          </cell>
          <cell r="S13">
            <v>221.64714000000001</v>
          </cell>
          <cell r="T13">
            <v>221.64714000000001</v>
          </cell>
          <cell r="U13">
            <v>221.64714000000001</v>
          </cell>
          <cell r="V13">
            <v>221.64714000000001</v>
          </cell>
          <cell r="W13">
            <v>886.58856000000003</v>
          </cell>
        </row>
        <row r="14">
          <cell r="C14" t="str">
            <v xml:space="preserve">    Total Numerator</v>
          </cell>
          <cell r="G14">
            <v>190.64249999999998</v>
          </cell>
          <cell r="H14">
            <v>190.64249999999998</v>
          </cell>
          <cell r="I14">
            <v>190.64249999999998</v>
          </cell>
          <cell r="J14">
            <v>190.64249999999998</v>
          </cell>
          <cell r="M14">
            <v>204.89319999999998</v>
          </cell>
          <cell r="N14">
            <v>204.89319999999998</v>
          </cell>
          <cell r="O14">
            <v>204.89319999999998</v>
          </cell>
          <cell r="P14">
            <v>204.89319999999998</v>
          </cell>
          <cell r="S14">
            <v>221.64714000000001</v>
          </cell>
          <cell r="T14">
            <v>221.64714000000001</v>
          </cell>
          <cell r="U14">
            <v>221.64714000000001</v>
          </cell>
          <cell r="V14">
            <v>221.64714000000001</v>
          </cell>
          <cell r="W14"/>
        </row>
        <row r="16">
          <cell r="A16" t="str">
            <v>Consolidated Cash Interest Expense:</v>
          </cell>
        </row>
        <row r="17">
          <cell r="B17" t="str">
            <v xml:space="preserve">Revolver </v>
          </cell>
          <cell r="G17">
            <v>0</v>
          </cell>
          <cell r="H17">
            <v>0</v>
          </cell>
          <cell r="I17">
            <v>0</v>
          </cell>
          <cell r="J17">
            <v>0</v>
          </cell>
          <cell r="K17">
            <v>0</v>
          </cell>
          <cell r="M17">
            <v>0</v>
          </cell>
          <cell r="N17">
            <v>0</v>
          </cell>
          <cell r="O17">
            <v>0</v>
          </cell>
          <cell r="P17">
            <v>0</v>
          </cell>
          <cell r="Q17">
            <v>0</v>
          </cell>
          <cell r="S17">
            <v>0</v>
          </cell>
          <cell r="T17">
            <v>0</v>
          </cell>
          <cell r="U17">
            <v>0</v>
          </cell>
          <cell r="V17">
            <v>0</v>
          </cell>
          <cell r="W17">
            <v>0</v>
          </cell>
        </row>
        <row r="18">
          <cell r="B18" t="str">
            <v>Term Loan A</v>
          </cell>
          <cell r="G18">
            <v>2.6580967553952939</v>
          </cell>
          <cell r="H18">
            <v>2.6580967553952939</v>
          </cell>
          <cell r="I18">
            <v>2.6580967553952939</v>
          </cell>
          <cell r="J18">
            <v>2.6580967553952939</v>
          </cell>
          <cell r="K18">
            <v>10.632387021581176</v>
          </cell>
          <cell r="M18">
            <v>0.16797780260750012</v>
          </cell>
          <cell r="N18">
            <v>0.16797780260750012</v>
          </cell>
          <cell r="O18">
            <v>0.16797780260750012</v>
          </cell>
          <cell r="P18">
            <v>0.16797780260750012</v>
          </cell>
          <cell r="Q18">
            <v>0.67191121043000046</v>
          </cell>
          <cell r="S18">
            <v>-1.2789769243681803E-15</v>
          </cell>
          <cell r="T18">
            <v>-1.2789769243681803E-15</v>
          </cell>
          <cell r="U18">
            <v>-1.2789769243681803E-15</v>
          </cell>
          <cell r="V18">
            <v>-1.2789769243681803E-15</v>
          </cell>
          <cell r="W18">
            <v>-5.1159076974727211E-15</v>
          </cell>
        </row>
        <row r="19">
          <cell r="B19" t="str">
            <v>Term Loan B</v>
          </cell>
          <cell r="G19">
            <v>18.011564999999997</v>
          </cell>
          <cell r="H19">
            <v>18.011564999999997</v>
          </cell>
          <cell r="I19">
            <v>18.011564999999997</v>
          </cell>
          <cell r="J19">
            <v>18.011564999999997</v>
          </cell>
          <cell r="K19">
            <v>72.04625999999999</v>
          </cell>
          <cell r="M19">
            <v>17.091197175892262</v>
          </cell>
          <cell r="N19">
            <v>17.091197175892262</v>
          </cell>
          <cell r="O19">
            <v>17.091197175892262</v>
          </cell>
          <cell r="P19">
            <v>17.091197175892262</v>
          </cell>
          <cell r="Q19">
            <v>68.364788703569047</v>
          </cell>
          <cell r="S19">
            <v>12.838828581972088</v>
          </cell>
          <cell r="T19">
            <v>12.838828581972088</v>
          </cell>
          <cell r="U19">
            <v>12.838828581972088</v>
          </cell>
          <cell r="V19">
            <v>12.838828581972088</v>
          </cell>
          <cell r="W19">
            <v>51.355314327888351</v>
          </cell>
        </row>
        <row r="20">
          <cell r="B20" t="str">
            <v>Term Loan C</v>
          </cell>
          <cell r="G20">
            <v>0</v>
          </cell>
          <cell r="H20">
            <v>0</v>
          </cell>
          <cell r="I20">
            <v>0</v>
          </cell>
          <cell r="J20">
            <v>0</v>
          </cell>
          <cell r="K20">
            <v>0</v>
          </cell>
          <cell r="M20">
            <v>0</v>
          </cell>
          <cell r="N20">
            <v>0</v>
          </cell>
          <cell r="O20">
            <v>0</v>
          </cell>
          <cell r="P20">
            <v>0</v>
          </cell>
          <cell r="Q20">
            <v>0</v>
          </cell>
          <cell r="S20">
            <v>0</v>
          </cell>
          <cell r="T20">
            <v>0</v>
          </cell>
          <cell r="U20">
            <v>0</v>
          </cell>
          <cell r="V20">
            <v>0</v>
          </cell>
          <cell r="W20">
            <v>0</v>
          </cell>
        </row>
        <row r="21">
          <cell r="B21" t="str">
            <v>Senior Notes</v>
          </cell>
          <cell r="G21">
            <v>21.75</v>
          </cell>
          <cell r="H21">
            <v>0</v>
          </cell>
          <cell r="I21">
            <v>21.75</v>
          </cell>
          <cell r="J21">
            <v>0</v>
          </cell>
          <cell r="K21">
            <v>43.5</v>
          </cell>
          <cell r="M21">
            <v>21.75</v>
          </cell>
          <cell r="N21">
            <v>0</v>
          </cell>
          <cell r="O21">
            <v>21.75</v>
          </cell>
          <cell r="P21">
            <v>0</v>
          </cell>
          <cell r="Q21">
            <v>43.5</v>
          </cell>
          <cell r="S21">
            <v>21.75</v>
          </cell>
          <cell r="T21">
            <v>0</v>
          </cell>
          <cell r="U21">
            <v>21.75</v>
          </cell>
          <cell r="V21">
            <v>0</v>
          </cell>
          <cell r="W21">
            <v>43.5</v>
          </cell>
        </row>
        <row r="22">
          <cell r="B22" t="str">
            <v>Senior Sub. Notes</v>
          </cell>
          <cell r="G22">
            <v>47.430446249999996</v>
          </cell>
          <cell r="H22">
            <v>0</v>
          </cell>
          <cell r="I22">
            <v>47.430446249999996</v>
          </cell>
          <cell r="J22">
            <v>0</v>
          </cell>
          <cell r="K22">
            <v>94.860892499999991</v>
          </cell>
          <cell r="M22">
            <v>47.430446249999996</v>
          </cell>
          <cell r="N22">
            <v>0</v>
          </cell>
          <cell r="O22">
            <v>47.430446249999996</v>
          </cell>
          <cell r="P22">
            <v>0</v>
          </cell>
          <cell r="Q22">
            <v>94.860892499999991</v>
          </cell>
          <cell r="S22">
            <v>47.430446249999996</v>
          </cell>
          <cell r="T22">
            <v>0</v>
          </cell>
          <cell r="U22">
            <v>47.430446249999996</v>
          </cell>
          <cell r="V22">
            <v>0</v>
          </cell>
          <cell r="W22">
            <v>94.860892499999991</v>
          </cell>
        </row>
        <row r="23">
          <cell r="K23">
            <v>0</v>
          </cell>
          <cell r="Q23">
            <v>0</v>
          </cell>
          <cell r="W23">
            <v>0</v>
          </cell>
        </row>
        <row r="24">
          <cell r="B24" t="str">
            <v>Unused Commitment Fee</v>
          </cell>
          <cell r="G24">
            <v>0.375</v>
          </cell>
          <cell r="H24">
            <v>0.375</v>
          </cell>
          <cell r="I24">
            <v>0.375</v>
          </cell>
          <cell r="J24">
            <v>0.375</v>
          </cell>
          <cell r="K24">
            <v>1.5</v>
          </cell>
          <cell r="M24">
            <v>0.375</v>
          </cell>
          <cell r="N24">
            <v>0.375</v>
          </cell>
          <cell r="O24">
            <v>0.375</v>
          </cell>
          <cell r="P24">
            <v>0.375</v>
          </cell>
          <cell r="Q24">
            <v>1.5</v>
          </cell>
          <cell r="S24">
            <v>0.375</v>
          </cell>
          <cell r="T24">
            <v>0.375</v>
          </cell>
          <cell r="U24">
            <v>0.375</v>
          </cell>
          <cell r="V24">
            <v>0.375</v>
          </cell>
          <cell r="W24">
            <v>1.5</v>
          </cell>
        </row>
        <row r="25">
          <cell r="C25" t="str">
            <v>Total Cash Interest Expense</v>
          </cell>
          <cell r="G25">
            <v>90.225108005395299</v>
          </cell>
          <cell r="H25">
            <v>21.044661755395293</v>
          </cell>
          <cell r="I25">
            <v>90.225108005395299</v>
          </cell>
          <cell r="J25">
            <v>21.044661755395293</v>
          </cell>
          <cell r="K25">
            <v>222.53953952158116</v>
          </cell>
          <cell r="M25">
            <v>86.81462122849976</v>
          </cell>
          <cell r="N25">
            <v>17.634174978499761</v>
          </cell>
          <cell r="O25">
            <v>86.81462122849976</v>
          </cell>
          <cell r="P25">
            <v>17.634174978499761</v>
          </cell>
          <cell r="Q25">
            <v>208.89759241399904</v>
          </cell>
          <cell r="S25">
            <v>82.394274831972083</v>
          </cell>
          <cell r="T25">
            <v>13.213828581972086</v>
          </cell>
          <cell r="U25">
            <v>82.394274831972083</v>
          </cell>
          <cell r="V25">
            <v>13.213828581972086</v>
          </cell>
          <cell r="W25">
            <v>191.21620682788836</v>
          </cell>
        </row>
        <row r="28">
          <cell r="A28" t="str">
            <v>Test Period Numerator</v>
          </cell>
          <cell r="G28">
            <v>190.64249999999998</v>
          </cell>
          <cell r="H28">
            <v>190.64249999999998</v>
          </cell>
          <cell r="I28">
            <v>190.64249999999998</v>
          </cell>
          <cell r="J28">
            <v>190.64249999999998</v>
          </cell>
          <cell r="M28">
            <v>204.89319999999998</v>
          </cell>
          <cell r="N28">
            <v>204.89319999999998</v>
          </cell>
          <cell r="O28">
            <v>204.89319999999998</v>
          </cell>
          <cell r="P28">
            <v>204.89319999999998</v>
          </cell>
          <cell r="S28">
            <v>221.64714000000001</v>
          </cell>
          <cell r="T28">
            <v>221.64714000000001</v>
          </cell>
          <cell r="U28">
            <v>221.64714000000001</v>
          </cell>
          <cell r="V28">
            <v>221.64714000000001</v>
          </cell>
        </row>
        <row r="29">
          <cell r="A29" t="str">
            <v>Rolling 12 Month Numerator</v>
          </cell>
          <cell r="G29" t="str">
            <v>NA</v>
          </cell>
          <cell r="H29" t="str">
            <v>NA</v>
          </cell>
          <cell r="I29" t="str">
            <v>NA</v>
          </cell>
          <cell r="J29">
            <v>762.56999999999994</v>
          </cell>
          <cell r="M29">
            <v>776.82069999999999</v>
          </cell>
          <cell r="N29">
            <v>791.07139999999993</v>
          </cell>
          <cell r="O29">
            <v>805.32209999999986</v>
          </cell>
          <cell r="P29">
            <v>819.57279999999992</v>
          </cell>
          <cell r="S29">
            <v>836.32673999999997</v>
          </cell>
          <cell r="T29">
            <v>853.08068000000003</v>
          </cell>
          <cell r="U29">
            <v>869.83461999999997</v>
          </cell>
          <cell r="V29">
            <v>886.58856000000003</v>
          </cell>
        </row>
        <row r="30">
          <cell r="A30" t="str">
            <v>Test Period Denominator</v>
          </cell>
          <cell r="G30">
            <v>90.225108005395299</v>
          </cell>
          <cell r="H30">
            <v>21.044661755395293</v>
          </cell>
          <cell r="I30">
            <v>90.225108005395299</v>
          </cell>
          <cell r="J30">
            <v>21.044661755395293</v>
          </cell>
          <cell r="M30">
            <v>86.81462122849976</v>
          </cell>
          <cell r="N30">
            <v>17.634174978499761</v>
          </cell>
          <cell r="O30">
            <v>86.81462122849976</v>
          </cell>
          <cell r="P30">
            <v>17.634174978499761</v>
          </cell>
          <cell r="S30">
            <v>82.394274831972083</v>
          </cell>
          <cell r="T30">
            <v>13.213828581972086</v>
          </cell>
          <cell r="U30">
            <v>82.394274831972083</v>
          </cell>
          <cell r="V30">
            <v>13.213828581972086</v>
          </cell>
        </row>
        <row r="31">
          <cell r="A31" t="str">
            <v>Rolling 12 Month Denominator</v>
          </cell>
          <cell r="G31" t="str">
            <v>NA</v>
          </cell>
          <cell r="H31" t="str">
            <v>NA</v>
          </cell>
          <cell r="I31" t="str">
            <v>NA</v>
          </cell>
          <cell r="J31">
            <v>222.53953952158116</v>
          </cell>
          <cell r="M31">
            <v>264.11252131905377</v>
          </cell>
          <cell r="N31">
            <v>215.71856596779011</v>
          </cell>
          <cell r="O31">
            <v>212.30807919089455</v>
          </cell>
          <cell r="P31">
            <v>208.89759241399904</v>
          </cell>
          <cell r="S31">
            <v>204.47724601747137</v>
          </cell>
          <cell r="T31">
            <v>200.05689962094368</v>
          </cell>
          <cell r="U31">
            <v>195.63655322441599</v>
          </cell>
          <cell r="V31">
            <v>191.21620682788833</v>
          </cell>
        </row>
        <row r="33">
          <cell r="A33" t="str">
            <v>Calculated 12 Month Rolling Ratio</v>
          </cell>
          <cell r="J33">
            <v>3.4266719596858355</v>
          </cell>
          <cell r="M33">
            <v>2.9412490408267442</v>
          </cell>
          <cell r="N33">
            <v>3.6671456462311096</v>
          </cell>
          <cell r="O33">
            <v>3.7931768921327911</v>
          </cell>
          <cell r="P33">
            <v>3.9233233400591225</v>
          </cell>
          <cell r="S33">
            <v>4.0900723982195109</v>
          </cell>
          <cell r="T33">
            <v>4.2641902459568666</v>
          </cell>
          <cell r="U33">
            <v>4.4461763697206775</v>
          </cell>
          <cell r="V33">
            <v>4.6365764424874767</v>
          </cell>
        </row>
        <row r="35">
          <cell r="A35" t="str">
            <v>85% Calculated 12 Month Rolling Ratio</v>
          </cell>
        </row>
        <row r="37">
          <cell r="A37" t="str">
            <v>Proposed Covenant</v>
          </cell>
        </row>
        <row r="39">
          <cell r="A39" t="str">
            <v>II.  FIXED CHARGE COVERAGE RATIO</v>
          </cell>
        </row>
        <row r="41">
          <cell r="A41" t="str">
            <v>Consolidated Fixed Charges:</v>
          </cell>
        </row>
        <row r="42">
          <cell r="B42" t="str">
            <v xml:space="preserve">Revolver </v>
          </cell>
          <cell r="G42">
            <v>0</v>
          </cell>
          <cell r="H42">
            <v>0</v>
          </cell>
          <cell r="I42">
            <v>0</v>
          </cell>
          <cell r="J42">
            <v>0</v>
          </cell>
          <cell r="K42">
            <v>0</v>
          </cell>
          <cell r="M42">
            <v>0</v>
          </cell>
          <cell r="N42">
            <v>0</v>
          </cell>
          <cell r="O42">
            <v>0</v>
          </cell>
          <cell r="P42">
            <v>0</v>
          </cell>
          <cell r="Q42">
            <v>0</v>
          </cell>
          <cell r="S42">
            <v>0</v>
          </cell>
          <cell r="T42">
            <v>0</v>
          </cell>
          <cell r="U42">
            <v>0</v>
          </cell>
          <cell r="V42">
            <v>0</v>
          </cell>
          <cell r="W42">
            <v>0</v>
          </cell>
        </row>
        <row r="43">
          <cell r="B43" t="str">
            <v>Term Loan A</v>
          </cell>
          <cell r="G43">
            <v>2.6580967553952939</v>
          </cell>
          <cell r="H43">
            <v>2.6580967553952939</v>
          </cell>
          <cell r="I43">
            <v>2.6580967553952939</v>
          </cell>
          <cell r="J43">
            <v>2.6580967553952939</v>
          </cell>
          <cell r="K43">
            <v>10.632387021581176</v>
          </cell>
          <cell r="M43">
            <v>0.16797780260750012</v>
          </cell>
          <cell r="N43">
            <v>0.16797780260750012</v>
          </cell>
          <cell r="O43">
            <v>0.16797780260750012</v>
          </cell>
          <cell r="P43">
            <v>0.16797780260750012</v>
          </cell>
          <cell r="Q43">
            <v>0.67191121043000046</v>
          </cell>
          <cell r="S43">
            <v>-1.2789769243681803E-15</v>
          </cell>
          <cell r="T43">
            <v>-1.2789769243681803E-15</v>
          </cell>
          <cell r="U43">
            <v>-1.2789769243681803E-15</v>
          </cell>
          <cell r="V43">
            <v>-1.2789769243681803E-15</v>
          </cell>
          <cell r="W43">
            <v>-5.1159076974727211E-15</v>
          </cell>
        </row>
        <row r="44">
          <cell r="B44" t="str">
            <v>Term Loan B</v>
          </cell>
          <cell r="G44">
            <v>18.011564999999997</v>
          </cell>
          <cell r="H44">
            <v>18.011564999999997</v>
          </cell>
          <cell r="I44">
            <v>18.011564999999997</v>
          </cell>
          <cell r="J44">
            <v>18.011564999999997</v>
          </cell>
          <cell r="K44">
            <v>72.04625999999999</v>
          </cell>
          <cell r="M44">
            <v>17.091197175892262</v>
          </cell>
          <cell r="N44">
            <v>17.091197175892262</v>
          </cell>
          <cell r="O44">
            <v>17.091197175892262</v>
          </cell>
          <cell r="P44">
            <v>17.091197175892262</v>
          </cell>
          <cell r="Q44">
            <v>68.364788703569047</v>
          </cell>
          <cell r="S44">
            <v>12.838828581972088</v>
          </cell>
          <cell r="T44">
            <v>12.838828581972088</v>
          </cell>
          <cell r="U44">
            <v>12.838828581972088</v>
          </cell>
          <cell r="V44">
            <v>12.838828581972088</v>
          </cell>
          <cell r="W44">
            <v>51.355314327888351</v>
          </cell>
        </row>
        <row r="45">
          <cell r="B45" t="str">
            <v>Term Loan C</v>
          </cell>
          <cell r="G45">
            <v>0</v>
          </cell>
          <cell r="H45">
            <v>0</v>
          </cell>
          <cell r="I45">
            <v>0</v>
          </cell>
          <cell r="J45">
            <v>0</v>
          </cell>
          <cell r="K45">
            <v>0</v>
          </cell>
          <cell r="M45">
            <v>0</v>
          </cell>
          <cell r="N45">
            <v>0</v>
          </cell>
          <cell r="O45">
            <v>0</v>
          </cell>
          <cell r="P45">
            <v>0</v>
          </cell>
          <cell r="Q45">
            <v>0</v>
          </cell>
          <cell r="S45">
            <v>0</v>
          </cell>
          <cell r="T45">
            <v>0</v>
          </cell>
          <cell r="U45">
            <v>0</v>
          </cell>
          <cell r="V45">
            <v>0</v>
          </cell>
          <cell r="W45">
            <v>0</v>
          </cell>
        </row>
        <row r="46">
          <cell r="B46" t="str">
            <v>Senior Notes</v>
          </cell>
          <cell r="G46">
            <v>21.75</v>
          </cell>
          <cell r="H46">
            <v>0</v>
          </cell>
          <cell r="I46">
            <v>21.75</v>
          </cell>
          <cell r="J46">
            <v>0</v>
          </cell>
          <cell r="K46">
            <v>43.5</v>
          </cell>
          <cell r="M46">
            <v>21.75</v>
          </cell>
          <cell r="N46">
            <v>0</v>
          </cell>
          <cell r="O46">
            <v>21.75</v>
          </cell>
          <cell r="P46">
            <v>0</v>
          </cell>
          <cell r="Q46">
            <v>43.5</v>
          </cell>
          <cell r="S46">
            <v>21.75</v>
          </cell>
          <cell r="T46">
            <v>0</v>
          </cell>
          <cell r="U46">
            <v>21.75</v>
          </cell>
          <cell r="V46">
            <v>0</v>
          </cell>
          <cell r="W46">
            <v>43.5</v>
          </cell>
        </row>
        <row r="47">
          <cell r="B47" t="str">
            <v>Senior Sub. Notes</v>
          </cell>
          <cell r="G47">
            <v>47.430446249999996</v>
          </cell>
          <cell r="H47">
            <v>0</v>
          </cell>
          <cell r="I47">
            <v>47.430446249999996</v>
          </cell>
          <cell r="J47">
            <v>0</v>
          </cell>
          <cell r="K47">
            <v>94.860892499999991</v>
          </cell>
          <cell r="M47">
            <v>47.430446249999996</v>
          </cell>
          <cell r="N47">
            <v>0</v>
          </cell>
          <cell r="O47">
            <v>47.430446249999996</v>
          </cell>
          <cell r="P47">
            <v>0</v>
          </cell>
          <cell r="Q47">
            <v>94.860892499999991</v>
          </cell>
          <cell r="S47">
            <v>47.430446249999996</v>
          </cell>
          <cell r="T47">
            <v>0</v>
          </cell>
          <cell r="U47">
            <v>47.430446249999996</v>
          </cell>
          <cell r="V47">
            <v>0</v>
          </cell>
          <cell r="W47">
            <v>94.860892499999991</v>
          </cell>
        </row>
        <row r="48">
          <cell r="B48" t="str">
            <v>Unused Commitment Fee</v>
          </cell>
          <cell r="G48">
            <v>0.375</v>
          </cell>
          <cell r="H48">
            <v>0.375</v>
          </cell>
          <cell r="I48">
            <v>0.375</v>
          </cell>
          <cell r="J48">
            <v>0.375</v>
          </cell>
          <cell r="K48">
            <v>1.5</v>
          </cell>
          <cell r="M48">
            <v>0.375</v>
          </cell>
          <cell r="N48">
            <v>0.375</v>
          </cell>
          <cell r="O48">
            <v>0.375</v>
          </cell>
          <cell r="P48">
            <v>0.375</v>
          </cell>
          <cell r="Q48">
            <v>1.5</v>
          </cell>
          <cell r="S48">
            <v>0.375</v>
          </cell>
          <cell r="T48">
            <v>0.375</v>
          </cell>
          <cell r="U48">
            <v>0.375</v>
          </cell>
          <cell r="V48">
            <v>0.375</v>
          </cell>
          <cell r="W48">
            <v>1.5</v>
          </cell>
        </row>
        <row r="49">
          <cell r="B49" t="str">
            <v>Taxes</v>
          </cell>
          <cell r="G49">
            <v>10.488993416861645</v>
          </cell>
          <cell r="H49">
            <v>10.488993416861645</v>
          </cell>
          <cell r="I49">
            <v>10.488993416861645</v>
          </cell>
          <cell r="J49">
            <v>10.488993416861645</v>
          </cell>
          <cell r="K49">
            <v>41.955973667446578</v>
          </cell>
          <cell r="M49">
            <v>19.207908788775082</v>
          </cell>
          <cell r="N49">
            <v>19.207908788775082</v>
          </cell>
          <cell r="O49">
            <v>19.207908788775082</v>
          </cell>
          <cell r="P49">
            <v>19.207908788775082</v>
          </cell>
          <cell r="Q49">
            <v>76.831635155100329</v>
          </cell>
          <cell r="S49">
            <v>26.706409027559793</v>
          </cell>
          <cell r="T49">
            <v>26.706409027559793</v>
          </cell>
          <cell r="U49">
            <v>26.706409027559793</v>
          </cell>
          <cell r="V49">
            <v>26.706409027559793</v>
          </cell>
          <cell r="W49">
            <v>106.82563611023917</v>
          </cell>
        </row>
        <row r="50">
          <cell r="B50" t="str">
            <v>Capital Expenditures</v>
          </cell>
          <cell r="G50">
            <v>38.25</v>
          </cell>
          <cell r="H50">
            <v>38.25</v>
          </cell>
          <cell r="I50">
            <v>38.25</v>
          </cell>
          <cell r="J50">
            <v>38.25</v>
          </cell>
          <cell r="K50">
            <v>153</v>
          </cell>
          <cell r="M50">
            <v>40</v>
          </cell>
          <cell r="N50">
            <v>40</v>
          </cell>
          <cell r="O50">
            <v>40</v>
          </cell>
          <cell r="P50">
            <v>40</v>
          </cell>
          <cell r="Q50">
            <v>160</v>
          </cell>
          <cell r="S50">
            <v>27.75</v>
          </cell>
          <cell r="T50">
            <v>27.75</v>
          </cell>
          <cell r="U50">
            <v>27.75</v>
          </cell>
          <cell r="V50">
            <v>27.75</v>
          </cell>
          <cell r="W50">
            <v>111</v>
          </cell>
        </row>
        <row r="51">
          <cell r="B51" t="str">
            <v>Scheduled Principal Amortization</v>
          </cell>
          <cell r="G51">
            <v>0</v>
          </cell>
          <cell r="H51">
            <v>0</v>
          </cell>
          <cell r="I51">
            <v>0</v>
          </cell>
          <cell r="J51">
            <v>0</v>
          </cell>
          <cell r="K51">
            <v>0</v>
          </cell>
          <cell r="M51">
            <v>0</v>
          </cell>
          <cell r="N51">
            <v>0</v>
          </cell>
          <cell r="O51">
            <v>0</v>
          </cell>
          <cell r="P51">
            <v>0</v>
          </cell>
          <cell r="Q51">
            <v>0</v>
          </cell>
          <cell r="S51">
            <v>0</v>
          </cell>
          <cell r="T51">
            <v>0</v>
          </cell>
          <cell r="U51">
            <v>0</v>
          </cell>
          <cell r="V51">
            <v>0</v>
          </cell>
          <cell r="W51">
            <v>0</v>
          </cell>
        </row>
        <row r="52">
          <cell r="C52" t="str">
            <v>Total Denominator</v>
          </cell>
          <cell r="G52">
            <v>138.96410142225693</v>
          </cell>
          <cell r="H52">
            <v>69.783655172256942</v>
          </cell>
          <cell r="I52">
            <v>138.96410142225693</v>
          </cell>
          <cell r="J52">
            <v>69.783655172256942</v>
          </cell>
          <cell r="K52">
            <v>417.49551318902775</v>
          </cell>
          <cell r="M52">
            <v>146.02253001727485</v>
          </cell>
          <cell r="N52">
            <v>76.842083767274843</v>
          </cell>
          <cell r="O52">
            <v>146.02253001727485</v>
          </cell>
          <cell r="P52">
            <v>76.842083767274843</v>
          </cell>
          <cell r="Q52">
            <v>445.72922756909935</v>
          </cell>
          <cell r="S52">
            <v>136.85068385953187</v>
          </cell>
          <cell r="T52">
            <v>67.670237609531881</v>
          </cell>
          <cell r="U52">
            <v>136.85068385953187</v>
          </cell>
          <cell r="V52">
            <v>67.670237609531881</v>
          </cell>
          <cell r="W52">
            <v>409.0418429381275</v>
          </cell>
        </row>
        <row r="54">
          <cell r="A54" t="str">
            <v>Test Period Numerator</v>
          </cell>
          <cell r="G54">
            <v>190.64249999999998</v>
          </cell>
          <cell r="H54">
            <v>190.64249999999998</v>
          </cell>
          <cell r="I54">
            <v>190.64249999999998</v>
          </cell>
          <cell r="J54">
            <v>190.64249999999998</v>
          </cell>
          <cell r="M54">
            <v>204.89319999999998</v>
          </cell>
          <cell r="N54">
            <v>204.89319999999998</v>
          </cell>
          <cell r="O54">
            <v>204.89319999999998</v>
          </cell>
          <cell r="P54">
            <v>204.89319999999998</v>
          </cell>
          <cell r="S54">
            <v>221.64714000000001</v>
          </cell>
          <cell r="T54">
            <v>221.64714000000001</v>
          </cell>
          <cell r="U54">
            <v>221.64714000000001</v>
          </cell>
          <cell r="V54">
            <v>221.64714000000001</v>
          </cell>
        </row>
        <row r="55">
          <cell r="A55" t="str">
            <v>Rolling 12 Month Numerator</v>
          </cell>
          <cell r="G55" t="str">
            <v>NA</v>
          </cell>
          <cell r="H55" t="str">
            <v>NA</v>
          </cell>
          <cell r="I55" t="str">
            <v>NA</v>
          </cell>
          <cell r="J55">
            <v>762.56999999999994</v>
          </cell>
          <cell r="M55">
            <v>776.82069999999999</v>
          </cell>
          <cell r="N55">
            <v>791.07139999999993</v>
          </cell>
          <cell r="O55">
            <v>805.32209999999986</v>
          </cell>
          <cell r="P55">
            <v>819.57279999999992</v>
          </cell>
          <cell r="S55">
            <v>836.32673999999997</v>
          </cell>
          <cell r="T55">
            <v>853.08068000000003</v>
          </cell>
          <cell r="U55">
            <v>869.83461999999997</v>
          </cell>
          <cell r="V55">
            <v>886.58856000000003</v>
          </cell>
        </row>
        <row r="56">
          <cell r="A56" t="str">
            <v>Test Period Denominator</v>
          </cell>
          <cell r="G56">
            <v>138.96410142225693</v>
          </cell>
          <cell r="H56">
            <v>69.783655172256942</v>
          </cell>
          <cell r="I56">
            <v>138.96410142225693</v>
          </cell>
          <cell r="J56">
            <v>69.783655172256942</v>
          </cell>
          <cell r="M56">
            <v>146.02253001727485</v>
          </cell>
          <cell r="N56">
            <v>76.842083767274843</v>
          </cell>
          <cell r="O56">
            <v>146.02253001727485</v>
          </cell>
          <cell r="P56">
            <v>76.842083767274843</v>
          </cell>
          <cell r="S56">
            <v>136.85068385953187</v>
          </cell>
          <cell r="T56">
            <v>67.670237609531881</v>
          </cell>
          <cell r="U56">
            <v>136.85068385953187</v>
          </cell>
          <cell r="V56">
            <v>67.670237609531881</v>
          </cell>
        </row>
        <row r="57">
          <cell r="A57" t="str">
            <v>Rolling 12 Month Denominator</v>
          </cell>
          <cell r="G57" t="str">
            <v>NA</v>
          </cell>
          <cell r="H57" t="str">
            <v>NA</v>
          </cell>
          <cell r="I57" t="str">
            <v>NA</v>
          </cell>
          <cell r="J57">
            <v>417.49551318902775</v>
          </cell>
          <cell r="M57">
            <v>424.55394178404566</v>
          </cell>
          <cell r="N57">
            <v>431.61237037906358</v>
          </cell>
          <cell r="O57">
            <v>438.67079897408149</v>
          </cell>
          <cell r="P57">
            <v>445.72922756909941</v>
          </cell>
          <cell r="S57">
            <v>436.55738141135646</v>
          </cell>
          <cell r="T57">
            <v>427.38553525361345</v>
          </cell>
          <cell r="U57">
            <v>418.21368909587045</v>
          </cell>
          <cell r="V57">
            <v>409.0418429381275</v>
          </cell>
        </row>
        <row r="59">
          <cell r="A59" t="str">
            <v>Calculated 12 Month Rolling Ratio</v>
          </cell>
          <cell r="J59">
            <v>1.8265345995580418</v>
          </cell>
          <cell r="M59">
            <v>1.8297338065822009</v>
          </cell>
          <cell r="N59">
            <v>1.832828376316558</v>
          </cell>
          <cell r="O59">
            <v>1.83582335975726</v>
          </cell>
          <cell r="P59">
            <v>1.8387234879564751</v>
          </cell>
          <cell r="S59">
            <v>1.9157315294869597</v>
          </cell>
          <cell r="T59">
            <v>1.9960448111417159</v>
          </cell>
          <cell r="U59">
            <v>2.0798807946255455</v>
          </cell>
          <cell r="V59">
            <v>2.1674764460077673</v>
          </cell>
        </row>
        <row r="61">
          <cell r="A61" t="str">
            <v>85% Calculated 12 Month Rolling Ratio</v>
          </cell>
        </row>
        <row r="63">
          <cell r="A63" t="str">
            <v>Proposed Covenant</v>
          </cell>
        </row>
        <row r="66">
          <cell r="A66" t="str">
            <v>PanAmSat - New Skies Combo Model</v>
          </cell>
        </row>
        <row r="67">
          <cell r="A67" t="str">
            <v>(in millions)</v>
          </cell>
        </row>
        <row r="69">
          <cell r="A69" t="str">
            <v>Fiscal Year</v>
          </cell>
          <cell r="G69">
            <v>1998</v>
          </cell>
          <cell r="M69">
            <v>1999</v>
          </cell>
          <cell r="S69">
            <v>2000</v>
          </cell>
        </row>
        <row r="70">
          <cell r="A70" t="str">
            <v>Period (Quarters)</v>
          </cell>
          <cell r="G70">
            <v>1</v>
          </cell>
          <cell r="H70">
            <v>2</v>
          </cell>
          <cell r="I70">
            <v>3</v>
          </cell>
          <cell r="J70">
            <v>4</v>
          </cell>
          <cell r="K70" t="str">
            <v>Total</v>
          </cell>
          <cell r="M70">
            <v>1</v>
          </cell>
          <cell r="N70">
            <v>2</v>
          </cell>
          <cell r="O70">
            <v>3</v>
          </cell>
          <cell r="P70">
            <v>4</v>
          </cell>
          <cell r="Q70" t="str">
            <v>Total</v>
          </cell>
          <cell r="S70">
            <v>1</v>
          </cell>
          <cell r="T70">
            <v>2</v>
          </cell>
          <cell r="U70">
            <v>3</v>
          </cell>
          <cell r="V70">
            <v>4</v>
          </cell>
          <cell r="W70" t="str">
            <v>Total</v>
          </cell>
        </row>
        <row r="71">
          <cell r="A71" t="str">
            <v>Quarter Ended,</v>
          </cell>
          <cell r="G71">
            <v>35885</v>
          </cell>
          <cell r="H71">
            <v>35976</v>
          </cell>
          <cell r="I71">
            <v>36068</v>
          </cell>
          <cell r="J71">
            <v>36160</v>
          </cell>
          <cell r="K71">
            <v>36160</v>
          </cell>
          <cell r="M71">
            <v>36250</v>
          </cell>
          <cell r="N71">
            <v>36341</v>
          </cell>
          <cell r="O71">
            <v>36433</v>
          </cell>
          <cell r="P71">
            <v>36525</v>
          </cell>
          <cell r="Q71">
            <v>36525</v>
          </cell>
          <cell r="S71">
            <v>36616</v>
          </cell>
          <cell r="T71">
            <v>36707</v>
          </cell>
          <cell r="U71">
            <v>36799</v>
          </cell>
          <cell r="V71">
            <v>36891</v>
          </cell>
          <cell r="W71">
            <v>36891</v>
          </cell>
        </row>
        <row r="73">
          <cell r="A73" t="str">
            <v>III.   SENIOR DEBT RATIO</v>
          </cell>
        </row>
        <row r="75">
          <cell r="A75" t="str">
            <v>Consolidated Senior Debt:</v>
          </cell>
        </row>
        <row r="76">
          <cell r="B76" t="str">
            <v>Revolver</v>
          </cell>
          <cell r="G76">
            <v>0</v>
          </cell>
          <cell r="H76">
            <v>0</v>
          </cell>
          <cell r="I76">
            <v>0</v>
          </cell>
          <cell r="J76">
            <v>0</v>
          </cell>
          <cell r="M76">
            <v>0</v>
          </cell>
          <cell r="N76">
            <v>0</v>
          </cell>
          <cell r="O76">
            <v>0</v>
          </cell>
          <cell r="P76">
            <v>0</v>
          </cell>
          <cell r="S76">
            <v>0</v>
          </cell>
          <cell r="T76">
            <v>0</v>
          </cell>
          <cell r="U76">
            <v>0</v>
          </cell>
          <cell r="V76">
            <v>0</v>
          </cell>
        </row>
        <row r="77">
          <cell r="B77" t="str">
            <v>Term Loan A</v>
          </cell>
          <cell r="G77">
            <v>382.9048377697647</v>
          </cell>
          <cell r="H77">
            <v>265.80967553952939</v>
          </cell>
          <cell r="I77">
            <v>148.71451330929409</v>
          </cell>
          <cell r="J77">
            <v>31.619351079058802</v>
          </cell>
          <cell r="M77">
            <v>23.714513309294134</v>
          </cell>
          <cell r="N77">
            <v>15.809675539529422</v>
          </cell>
          <cell r="O77">
            <v>7.9048377697647112</v>
          </cell>
          <cell r="P77">
            <v>0</v>
          </cell>
          <cell r="S77">
            <v>0</v>
          </cell>
          <cell r="T77">
            <v>0</v>
          </cell>
          <cell r="U77">
            <v>0</v>
          </cell>
          <cell r="V77">
            <v>0</v>
          </cell>
        </row>
        <row r="78">
          <cell r="B78" t="str">
            <v>Term Loan B</v>
          </cell>
          <cell r="G78">
            <v>1601.0279999999998</v>
          </cell>
          <cell r="H78">
            <v>1601.0279999999998</v>
          </cell>
          <cell r="I78">
            <v>1601.0279999999998</v>
          </cell>
          <cell r="J78">
            <v>1601.0279999999998</v>
          </cell>
          <cell r="M78">
            <v>1520.1433547744109</v>
          </cell>
          <cell r="N78">
            <v>1439.258709548822</v>
          </cell>
          <cell r="O78">
            <v>1358.3740643232331</v>
          </cell>
          <cell r="P78">
            <v>1277.4894190976443</v>
          </cell>
          <cell r="S78">
            <v>1152.2978528277054</v>
          </cell>
          <cell r="T78">
            <v>1027.1062865577667</v>
          </cell>
          <cell r="U78">
            <v>901.914720287828</v>
          </cell>
          <cell r="V78">
            <v>776.72315401788933</v>
          </cell>
        </row>
        <row r="79">
          <cell r="B79" t="str">
            <v>Term Loan C</v>
          </cell>
          <cell r="G79">
            <v>0</v>
          </cell>
          <cell r="H79">
            <v>0</v>
          </cell>
          <cell r="I79">
            <v>0</v>
          </cell>
          <cell r="J79">
            <v>0</v>
          </cell>
          <cell r="M79">
            <v>0</v>
          </cell>
          <cell r="N79">
            <v>0</v>
          </cell>
          <cell r="O79">
            <v>0</v>
          </cell>
          <cell r="P79">
            <v>0</v>
          </cell>
          <cell r="S79">
            <v>0</v>
          </cell>
          <cell r="T79">
            <v>0</v>
          </cell>
          <cell r="U79">
            <v>0</v>
          </cell>
          <cell r="V79">
            <v>0</v>
          </cell>
        </row>
        <row r="80">
          <cell r="B80" t="str">
            <v>Assumed LC Usage</v>
          </cell>
          <cell r="G80">
            <v>0</v>
          </cell>
          <cell r="H80">
            <v>0</v>
          </cell>
          <cell r="I80">
            <v>0</v>
          </cell>
          <cell r="J80">
            <v>0</v>
          </cell>
          <cell r="M80">
            <v>0</v>
          </cell>
          <cell r="N80">
            <v>0</v>
          </cell>
          <cell r="O80">
            <v>0</v>
          </cell>
          <cell r="P80">
            <v>0</v>
          </cell>
          <cell r="S80">
            <v>0</v>
          </cell>
          <cell r="T80">
            <v>0</v>
          </cell>
          <cell r="U80">
            <v>0</v>
          </cell>
          <cell r="V80">
            <v>0</v>
          </cell>
        </row>
        <row r="81">
          <cell r="C81" t="str">
            <v>Total Senior Debt</v>
          </cell>
          <cell r="G81">
            <v>1983.9328377697645</v>
          </cell>
          <cell r="H81">
            <v>1866.8376755395293</v>
          </cell>
          <cell r="I81">
            <v>1749.7425133092938</v>
          </cell>
          <cell r="J81">
            <v>1632.6473510790586</v>
          </cell>
          <cell r="M81">
            <v>1543.8578680837049</v>
          </cell>
          <cell r="N81">
            <v>1455.0683850883515</v>
          </cell>
          <cell r="O81">
            <v>1366.2789020929979</v>
          </cell>
          <cell r="P81">
            <v>1277.4894190976443</v>
          </cell>
          <cell r="S81">
            <v>1152.2978528277054</v>
          </cell>
          <cell r="T81">
            <v>1027.1062865577667</v>
          </cell>
          <cell r="U81">
            <v>901.914720287828</v>
          </cell>
          <cell r="V81">
            <v>776.72315401788933</v>
          </cell>
        </row>
        <row r="83">
          <cell r="A83" t="str">
            <v>Test Period Seasonalized EBITDA</v>
          </cell>
          <cell r="G83">
            <v>190.64249999999998</v>
          </cell>
          <cell r="H83">
            <v>190.64249999999998</v>
          </cell>
          <cell r="I83">
            <v>190.64249999999998</v>
          </cell>
          <cell r="J83">
            <v>190.64249999999998</v>
          </cell>
          <cell r="M83">
            <v>204.89319999999998</v>
          </cell>
          <cell r="N83">
            <v>204.89319999999998</v>
          </cell>
          <cell r="O83">
            <v>204.89319999999998</v>
          </cell>
          <cell r="P83">
            <v>204.89319999999998</v>
          </cell>
          <cell r="S83">
            <v>221.64714000000001</v>
          </cell>
          <cell r="T83">
            <v>221.64714000000001</v>
          </cell>
          <cell r="U83">
            <v>221.64714000000001</v>
          </cell>
          <cell r="V83">
            <v>221.64714000000001</v>
          </cell>
        </row>
        <row r="84">
          <cell r="A84" t="str">
            <v>Rolling 12 Month Seasonalized EBITDA</v>
          </cell>
          <cell r="G84" t="str">
            <v>NA</v>
          </cell>
          <cell r="H84" t="str">
            <v>NA</v>
          </cell>
          <cell r="I84" t="str">
            <v>NA</v>
          </cell>
          <cell r="J84">
            <v>762.56999999999994</v>
          </cell>
          <cell r="M84">
            <v>776.82069999999999</v>
          </cell>
          <cell r="N84">
            <v>791.07139999999993</v>
          </cell>
          <cell r="O84">
            <v>805.32209999999986</v>
          </cell>
          <cell r="P84">
            <v>819.57279999999992</v>
          </cell>
          <cell r="S84">
            <v>836.32673999999997</v>
          </cell>
          <cell r="T84">
            <v>853.08068000000003</v>
          </cell>
          <cell r="U84">
            <v>869.83461999999997</v>
          </cell>
          <cell r="V84">
            <v>886.58856000000003</v>
          </cell>
        </row>
        <row r="86">
          <cell r="A86" t="str">
            <v>Calculated Ratio</v>
          </cell>
          <cell r="J86">
            <v>2.1409803048625813</v>
          </cell>
          <cell r="M86">
            <v>1.9874056755744343</v>
          </cell>
          <cell r="N86">
            <v>1.8393641649645678</v>
          </cell>
          <cell r="O86">
            <v>1.696562036597528</v>
          </cell>
          <cell r="P86">
            <v>1.558725983948765</v>
          </cell>
          <cell r="S86">
            <v>1.377808215037708</v>
          </cell>
          <cell r="T86">
            <v>1.2039966566324849</v>
          </cell>
          <cell r="U86">
            <v>1.0368806892140348</v>
          </cell>
          <cell r="V86">
            <v>0.87608073131226649</v>
          </cell>
        </row>
        <row r="88">
          <cell r="A88" t="str">
            <v>85% Case Calculated Ratio</v>
          </cell>
        </row>
        <row r="90">
          <cell r="A90" t="str">
            <v>Proposed Covenant</v>
          </cell>
        </row>
        <row r="93">
          <cell r="A93" t="str">
            <v>IV.  TOTAL LEVERAGE RATIO</v>
          </cell>
        </row>
        <row r="95">
          <cell r="A95" t="str">
            <v>Consolidated Total Debt:</v>
          </cell>
        </row>
        <row r="96">
          <cell r="B96" t="str">
            <v>Revolver</v>
          </cell>
          <cell r="G96">
            <v>0</v>
          </cell>
          <cell r="H96">
            <v>0</v>
          </cell>
          <cell r="I96">
            <v>0</v>
          </cell>
          <cell r="J96">
            <v>0</v>
          </cell>
          <cell r="M96">
            <v>0</v>
          </cell>
          <cell r="N96">
            <v>0</v>
          </cell>
          <cell r="O96">
            <v>0</v>
          </cell>
          <cell r="P96">
            <v>0</v>
          </cell>
          <cell r="S96">
            <v>0</v>
          </cell>
          <cell r="T96">
            <v>0</v>
          </cell>
          <cell r="U96">
            <v>0</v>
          </cell>
          <cell r="V96">
            <v>0</v>
          </cell>
        </row>
        <row r="97">
          <cell r="B97" t="str">
            <v>Term Loan A</v>
          </cell>
          <cell r="G97">
            <v>382.9048377697647</v>
          </cell>
          <cell r="H97">
            <v>265.80967553952939</v>
          </cell>
          <cell r="I97">
            <v>148.71451330929409</v>
          </cell>
          <cell r="J97">
            <v>31.619351079058802</v>
          </cell>
          <cell r="M97">
            <v>23.714513309294134</v>
          </cell>
          <cell r="N97">
            <v>15.809675539529422</v>
          </cell>
          <cell r="O97">
            <v>7.9048377697647112</v>
          </cell>
          <cell r="P97">
            <v>0</v>
          </cell>
          <cell r="S97">
            <v>0</v>
          </cell>
          <cell r="T97">
            <v>0</v>
          </cell>
          <cell r="U97">
            <v>0</v>
          </cell>
          <cell r="V97">
            <v>0</v>
          </cell>
        </row>
        <row r="98">
          <cell r="B98" t="str">
            <v>Term Loan B</v>
          </cell>
          <cell r="G98">
            <v>1601.0279999999998</v>
          </cell>
          <cell r="H98">
            <v>1601.0279999999998</v>
          </cell>
          <cell r="I98">
            <v>1601.0279999999998</v>
          </cell>
          <cell r="J98">
            <v>1601.0279999999998</v>
          </cell>
          <cell r="M98">
            <v>1520.1433547744109</v>
          </cell>
          <cell r="N98">
            <v>1439.258709548822</v>
          </cell>
          <cell r="O98">
            <v>1358.3740643232331</v>
          </cell>
          <cell r="P98">
            <v>1277.4894190976443</v>
          </cell>
          <cell r="S98">
            <v>1152.2978528277054</v>
          </cell>
          <cell r="T98">
            <v>1027.1062865577667</v>
          </cell>
          <cell r="U98">
            <v>901.914720287828</v>
          </cell>
          <cell r="V98">
            <v>776.72315401788933</v>
          </cell>
        </row>
        <row r="99">
          <cell r="B99" t="str">
            <v>Term Loan C</v>
          </cell>
          <cell r="G99">
            <v>0</v>
          </cell>
          <cell r="H99">
            <v>0</v>
          </cell>
          <cell r="I99">
            <v>0</v>
          </cell>
          <cell r="J99">
            <v>0</v>
          </cell>
          <cell r="M99">
            <v>0</v>
          </cell>
          <cell r="N99">
            <v>0</v>
          </cell>
          <cell r="O99">
            <v>0</v>
          </cell>
          <cell r="P99">
            <v>0</v>
          </cell>
          <cell r="S99">
            <v>0</v>
          </cell>
          <cell r="T99">
            <v>0</v>
          </cell>
          <cell r="U99">
            <v>0</v>
          </cell>
          <cell r="V99">
            <v>0</v>
          </cell>
        </row>
        <row r="100">
          <cell r="B100" t="str">
            <v>Assumed LC Usage</v>
          </cell>
          <cell r="G100">
            <v>0</v>
          </cell>
          <cell r="H100">
            <v>0</v>
          </cell>
          <cell r="I100">
            <v>0</v>
          </cell>
          <cell r="J100">
            <v>0</v>
          </cell>
          <cell r="M100">
            <v>0</v>
          </cell>
          <cell r="N100">
            <v>0</v>
          </cell>
          <cell r="O100">
            <v>0</v>
          </cell>
          <cell r="P100">
            <v>0</v>
          </cell>
          <cell r="S100">
            <v>0</v>
          </cell>
          <cell r="T100">
            <v>0</v>
          </cell>
          <cell r="U100">
            <v>0</v>
          </cell>
          <cell r="V100">
            <v>0</v>
          </cell>
        </row>
        <row r="101">
          <cell r="B101" t="str">
            <v>Senior Notes</v>
          </cell>
          <cell r="G101">
            <v>600</v>
          </cell>
          <cell r="H101">
            <v>600</v>
          </cell>
          <cell r="I101">
            <v>600</v>
          </cell>
          <cell r="J101">
            <v>600</v>
          </cell>
          <cell r="M101">
            <v>600</v>
          </cell>
          <cell r="N101">
            <v>600</v>
          </cell>
          <cell r="O101">
            <v>600</v>
          </cell>
          <cell r="P101">
            <v>600</v>
          </cell>
          <cell r="S101">
            <v>600</v>
          </cell>
          <cell r="T101">
            <v>600</v>
          </cell>
          <cell r="U101">
            <v>600</v>
          </cell>
          <cell r="V101">
            <v>600</v>
          </cell>
        </row>
        <row r="102">
          <cell r="B102" t="str">
            <v>Senior Sub. Notes</v>
          </cell>
          <cell r="G102">
            <v>1116.0104999999999</v>
          </cell>
          <cell r="H102">
            <v>1116.0104999999999</v>
          </cell>
          <cell r="I102">
            <v>1116.0104999999999</v>
          </cell>
          <cell r="J102">
            <v>1116.0104999999999</v>
          </cell>
          <cell r="M102">
            <v>1116.0104999999999</v>
          </cell>
          <cell r="N102">
            <v>1116.0104999999999</v>
          </cell>
          <cell r="O102">
            <v>1116.0104999999999</v>
          </cell>
          <cell r="P102">
            <v>1116.0104999999999</v>
          </cell>
          <cell r="S102">
            <v>1116.0104999999999</v>
          </cell>
          <cell r="T102">
            <v>1116.0104999999999</v>
          </cell>
          <cell r="U102">
            <v>1116.0104999999999</v>
          </cell>
          <cell r="V102">
            <v>1116.0104999999999</v>
          </cell>
        </row>
        <row r="103">
          <cell r="C103" t="str">
            <v>Total Debt</v>
          </cell>
          <cell r="G103">
            <v>3699.9433377697646</v>
          </cell>
          <cell r="H103">
            <v>3582.8481755395292</v>
          </cell>
          <cell r="I103">
            <v>3465.7530133092937</v>
          </cell>
          <cell r="J103">
            <v>3348.6578510790582</v>
          </cell>
          <cell r="M103">
            <v>3259.8683680837048</v>
          </cell>
          <cell r="N103">
            <v>3171.0788850883514</v>
          </cell>
          <cell r="O103">
            <v>3082.289402092998</v>
          </cell>
          <cell r="P103">
            <v>2993.4999190976441</v>
          </cell>
          <cell r="S103">
            <v>2868.3083528277052</v>
          </cell>
          <cell r="T103">
            <v>2743.1167865577663</v>
          </cell>
          <cell r="U103">
            <v>2617.9252202878279</v>
          </cell>
          <cell r="V103">
            <v>2492.7336540178894</v>
          </cell>
        </row>
        <row r="105">
          <cell r="A105" t="str">
            <v>Test Period Seasonalized EBITDA</v>
          </cell>
          <cell r="G105">
            <v>190.64249999999998</v>
          </cell>
          <cell r="H105">
            <v>190.64249999999998</v>
          </cell>
          <cell r="I105">
            <v>190.64249999999998</v>
          </cell>
          <cell r="J105">
            <v>190.64249999999998</v>
          </cell>
          <cell r="M105">
            <v>204.89319999999998</v>
          </cell>
          <cell r="N105">
            <v>204.89319999999998</v>
          </cell>
          <cell r="O105">
            <v>204.89319999999998</v>
          </cell>
          <cell r="P105">
            <v>204.89319999999998</v>
          </cell>
          <cell r="S105">
            <v>221.64714000000001</v>
          </cell>
          <cell r="T105">
            <v>221.64714000000001</v>
          </cell>
          <cell r="U105">
            <v>221.64714000000001</v>
          </cell>
          <cell r="V105">
            <v>221.64714000000001</v>
          </cell>
        </row>
        <row r="106">
          <cell r="A106" t="str">
            <v>Rolling 12 Month Seasonalized EBITDA</v>
          </cell>
          <cell r="G106" t="str">
            <v>NA</v>
          </cell>
          <cell r="H106" t="str">
            <v>NA</v>
          </cell>
          <cell r="I106" t="str">
            <v>NA</v>
          </cell>
          <cell r="J106">
            <v>762.56999999999994</v>
          </cell>
          <cell r="M106">
            <v>776.82069999999999</v>
          </cell>
          <cell r="N106">
            <v>791.07139999999993</v>
          </cell>
          <cell r="O106">
            <v>805.32209999999986</v>
          </cell>
          <cell r="P106">
            <v>819.57279999999992</v>
          </cell>
          <cell r="S106">
            <v>836.32673999999997</v>
          </cell>
          <cell r="T106">
            <v>853.08068000000003</v>
          </cell>
          <cell r="U106">
            <v>869.83461999999997</v>
          </cell>
          <cell r="V106">
            <v>886.58856000000003</v>
          </cell>
        </row>
        <row r="108">
          <cell r="A108" t="str">
            <v>Calculated Ratio</v>
          </cell>
          <cell r="J108">
            <v>4.391279293807858</v>
          </cell>
          <cell r="M108">
            <v>4.1964231489759536</v>
          </cell>
          <cell r="N108">
            <v>4.0085874487288402</v>
          </cell>
          <cell r="O108">
            <v>3.8273994990240534</v>
          </cell>
          <cell r="P108">
            <v>3.6525125273772439</v>
          </cell>
          <cell r="S108">
            <v>3.4296504172851217</v>
          </cell>
          <cell r="T108">
            <v>3.2155420359042317</v>
          </cell>
          <cell r="U108">
            <v>3.0096815648563493</v>
          </cell>
          <cell r="V108">
            <v>2.8116014197362182</v>
          </cell>
        </row>
        <row r="110">
          <cell r="A110" t="str">
            <v>85% Case Calculated Ratio</v>
          </cell>
        </row>
        <row r="112">
          <cell r="A112" t="str">
            <v>Proposed Covenant</v>
          </cell>
        </row>
        <row r="153">
          <cell r="E153" t="str">
            <v>PanAmSat - New Skies Combo Model</v>
          </cell>
        </row>
        <row r="154">
          <cell r="E154" t="str">
            <v>(in millions)</v>
          </cell>
        </row>
        <row r="156">
          <cell r="J156" t="str">
            <v>Fiscal Year</v>
          </cell>
          <cell r="M156">
            <v>2001</v>
          </cell>
          <cell r="N156">
            <v>2002</v>
          </cell>
          <cell r="O156">
            <v>2003</v>
          </cell>
          <cell r="P156">
            <v>2004</v>
          </cell>
          <cell r="Q156">
            <v>2005</v>
          </cell>
        </row>
        <row r="157">
          <cell r="J157" t="str">
            <v>Period (Years)</v>
          </cell>
          <cell r="M157">
            <v>4</v>
          </cell>
          <cell r="N157">
            <v>5</v>
          </cell>
          <cell r="O157">
            <v>6</v>
          </cell>
          <cell r="P157">
            <v>7</v>
          </cell>
          <cell r="Q157">
            <v>8</v>
          </cell>
        </row>
        <row r="158">
          <cell r="J158" t="str">
            <v>Year Ended,</v>
          </cell>
          <cell r="M158">
            <v>37256</v>
          </cell>
          <cell r="N158">
            <v>37621</v>
          </cell>
          <cell r="O158">
            <v>37986</v>
          </cell>
          <cell r="P158">
            <v>38352</v>
          </cell>
          <cell r="Q158">
            <v>38717</v>
          </cell>
        </row>
        <row r="160">
          <cell r="E160" t="str">
            <v>I.  INTEREST COVERAGE RATIO</v>
          </cell>
        </row>
        <row r="162">
          <cell r="F162" t="str">
            <v xml:space="preserve">      Total EBITDA</v>
          </cell>
          <cell r="M162">
            <v>928.29446400000006</v>
          </cell>
          <cell r="N162">
            <v>954.731987</v>
          </cell>
          <cell r="O162">
            <v>980.74754387895757</v>
          </cell>
          <cell r="P162">
            <v>1007.6182859601315</v>
          </cell>
          <cell r="Q162">
            <v>1035.3770800028988</v>
          </cell>
        </row>
        <row r="165">
          <cell r="E165" t="str">
            <v>Consolidated Interest Expense:</v>
          </cell>
        </row>
        <row r="166">
          <cell r="F166" t="str">
            <v xml:space="preserve">Revolver </v>
          </cell>
          <cell r="M166">
            <v>0</v>
          </cell>
          <cell r="N166">
            <v>0</v>
          </cell>
          <cell r="O166">
            <v>0</v>
          </cell>
          <cell r="P166">
            <v>0</v>
          </cell>
          <cell r="Q166">
            <v>0</v>
          </cell>
        </row>
        <row r="167">
          <cell r="F167" t="str">
            <v>Term Loan A</v>
          </cell>
          <cell r="M167">
            <v>-2.9700686354772186E-14</v>
          </cell>
          <cell r="N167">
            <v>6.9491079557337806E-13</v>
          </cell>
          <cell r="O167">
            <v>3.7900349525443742E-12</v>
          </cell>
          <cell r="P167">
            <v>-1.1117592180198698E-10</v>
          </cell>
          <cell r="Q167">
            <v>-4.8467555302522662E-10</v>
          </cell>
        </row>
        <row r="168">
          <cell r="F168" t="str">
            <v>Term Loan B</v>
          </cell>
          <cell r="M168">
            <v>27.894435471993024</v>
          </cell>
          <cell r="N168">
            <v>7.8628551875488686</v>
          </cell>
          <cell r="O168">
            <v>-1.8305215121472429E-11</v>
          </cell>
          <cell r="P168">
            <v>1.2886971489933784E-11</v>
          </cell>
          <cell r="Q168">
            <v>1.9419541530396596E-9</v>
          </cell>
        </row>
        <row r="169">
          <cell r="F169" t="str">
            <v>Term Loan C</v>
          </cell>
          <cell r="M169">
            <v>0</v>
          </cell>
          <cell r="N169">
            <v>0</v>
          </cell>
          <cell r="O169">
            <v>0</v>
          </cell>
          <cell r="P169">
            <v>0</v>
          </cell>
          <cell r="Q169">
            <v>0</v>
          </cell>
        </row>
        <row r="170">
          <cell r="F170" t="str">
            <v>Senior Notes</v>
          </cell>
          <cell r="M170">
            <v>43.5</v>
          </cell>
          <cell r="N170">
            <v>43.5</v>
          </cell>
          <cell r="O170">
            <v>43.5</v>
          </cell>
          <cell r="P170">
            <v>43.5</v>
          </cell>
          <cell r="Q170">
            <v>43.5</v>
          </cell>
        </row>
        <row r="171">
          <cell r="F171" t="str">
            <v>Senior Sub. Notes</v>
          </cell>
          <cell r="M171">
            <v>94.860892499999991</v>
          </cell>
          <cell r="N171">
            <v>94.860892499999991</v>
          </cell>
          <cell r="O171">
            <v>94.860892499999991</v>
          </cell>
          <cell r="P171">
            <v>94.860892499999991</v>
          </cell>
          <cell r="Q171">
            <v>94.860892499999991</v>
          </cell>
        </row>
        <row r="172">
          <cell r="F172" t="str">
            <v>Unused comittment fee</v>
          </cell>
          <cell r="M172">
            <v>1.5</v>
          </cell>
          <cell r="N172">
            <v>1.5</v>
          </cell>
          <cell r="O172">
            <v>1.5</v>
          </cell>
          <cell r="P172">
            <v>1.5</v>
          </cell>
          <cell r="Q172">
            <v>1.5</v>
          </cell>
        </row>
        <row r="174">
          <cell r="F174" t="str">
            <v xml:space="preserve">      Total Interest Expense</v>
          </cell>
          <cell r="M174">
            <v>166.25532797199298</v>
          </cell>
          <cell r="N174">
            <v>146.22374768754955</v>
          </cell>
          <cell r="O174">
            <v>138.36089249998548</v>
          </cell>
          <cell r="P174">
            <v>138.36089249990169</v>
          </cell>
          <cell r="Q174">
            <v>138.36089250145727</v>
          </cell>
        </row>
        <row r="176">
          <cell r="E176" t="str">
            <v>Test Period Numerator</v>
          </cell>
          <cell r="M176">
            <v>928.29446400000006</v>
          </cell>
          <cell r="N176">
            <v>954.731987</v>
          </cell>
          <cell r="O176">
            <v>980.74754387895757</v>
          </cell>
          <cell r="P176">
            <v>1007.6182859601315</v>
          </cell>
          <cell r="Q176">
            <v>1035.3770800028988</v>
          </cell>
        </row>
        <row r="177">
          <cell r="E177" t="str">
            <v>Test Period Denominator</v>
          </cell>
          <cell r="M177">
            <v>166.25532797199298</v>
          </cell>
          <cell r="N177">
            <v>146.22374768754955</v>
          </cell>
          <cell r="O177">
            <v>138.36089249998548</v>
          </cell>
          <cell r="P177">
            <v>138.36089249990169</v>
          </cell>
          <cell r="Q177">
            <v>138.36089250145727</v>
          </cell>
        </row>
        <row r="179">
          <cell r="E179" t="str">
            <v>Calculated Ratio</v>
          </cell>
          <cell r="M179">
            <v>5.5835471579977192</v>
          </cell>
          <cell r="N179">
            <v>6.5292539830128575</v>
          </cell>
          <cell r="O179">
            <v>7.0883291236290669</v>
          </cell>
          <cell r="P179">
            <v>7.2825367613239953</v>
          </cell>
          <cell r="Q179">
            <v>7.4831627729778756</v>
          </cell>
        </row>
        <row r="181">
          <cell r="E181" t="str">
            <v>85% Case Calculated Ratio</v>
          </cell>
        </row>
        <row r="183">
          <cell r="E183" t="str">
            <v>Proposed Covenant</v>
          </cell>
        </row>
        <row r="185">
          <cell r="E185" t="str">
            <v>II.  FIXED CHARGE COVERAGE RATIO</v>
          </cell>
        </row>
        <row r="187">
          <cell r="E187" t="str">
            <v>Consolidated Fixed Charges Expenses</v>
          </cell>
        </row>
        <row r="188">
          <cell r="F188" t="str">
            <v xml:space="preserve">Revolver </v>
          </cell>
          <cell r="M188">
            <v>0</v>
          </cell>
          <cell r="N188">
            <v>0</v>
          </cell>
          <cell r="O188">
            <v>0</v>
          </cell>
          <cell r="P188">
            <v>0</v>
          </cell>
          <cell r="Q188">
            <v>0</v>
          </cell>
        </row>
        <row r="189">
          <cell r="F189" t="str">
            <v>Term Loan A</v>
          </cell>
          <cell r="M189">
            <v>-2.9700686354772186E-14</v>
          </cell>
          <cell r="N189">
            <v>6.9491079557337806E-13</v>
          </cell>
          <cell r="O189">
            <v>3.7900349525443742E-12</v>
          </cell>
          <cell r="P189">
            <v>-1.1117592180198698E-10</v>
          </cell>
          <cell r="Q189">
            <v>-4.8467555302522662E-10</v>
          </cell>
        </row>
        <row r="190">
          <cell r="F190" t="str">
            <v>Term Loan B</v>
          </cell>
          <cell r="M190">
            <v>27.894435471993024</v>
          </cell>
          <cell r="N190">
            <v>7.8628551875488686</v>
          </cell>
          <cell r="O190">
            <v>-1.8305215121472429E-11</v>
          </cell>
          <cell r="P190">
            <v>1.2886971489933784E-11</v>
          </cell>
          <cell r="Q190">
            <v>1.9419541530396596E-9</v>
          </cell>
        </row>
        <row r="191">
          <cell r="F191" t="str">
            <v>Term Loan C</v>
          </cell>
          <cell r="M191">
            <v>0</v>
          </cell>
          <cell r="N191">
            <v>0</v>
          </cell>
          <cell r="O191">
            <v>0</v>
          </cell>
          <cell r="P191">
            <v>0</v>
          </cell>
          <cell r="Q191">
            <v>0</v>
          </cell>
        </row>
        <row r="192">
          <cell r="F192" t="str">
            <v>Senior Notes</v>
          </cell>
          <cell r="M192">
            <v>43.5</v>
          </cell>
          <cell r="N192">
            <v>43.5</v>
          </cell>
          <cell r="O192">
            <v>43.5</v>
          </cell>
          <cell r="P192">
            <v>43.5</v>
          </cell>
          <cell r="Q192">
            <v>43.5</v>
          </cell>
        </row>
        <row r="193">
          <cell r="F193" t="str">
            <v>Senior Sub. Notes</v>
          </cell>
          <cell r="M193">
            <v>94.860892499999991</v>
          </cell>
          <cell r="N193">
            <v>94.860892499999991</v>
          </cell>
          <cell r="O193">
            <v>94.860892499999991</v>
          </cell>
          <cell r="P193">
            <v>94.860892499999991</v>
          </cell>
          <cell r="Q193">
            <v>94.860892499999991</v>
          </cell>
        </row>
        <row r="194">
          <cell r="F194" t="str">
            <v>Unused commitment fee</v>
          </cell>
          <cell r="M194">
            <v>1.5</v>
          </cell>
          <cell r="N194">
            <v>1.5</v>
          </cell>
          <cell r="O194">
            <v>1.5</v>
          </cell>
          <cell r="P194">
            <v>1.5</v>
          </cell>
          <cell r="Q194">
            <v>1.5</v>
          </cell>
        </row>
        <row r="195">
          <cell r="E195" t="str">
            <v xml:space="preserve">   Cash Dividends</v>
          </cell>
        </row>
        <row r="196">
          <cell r="F196" t="str">
            <v>Preferred Stock</v>
          </cell>
          <cell r="M196">
            <v>0</v>
          </cell>
          <cell r="N196">
            <v>0</v>
          </cell>
          <cell r="O196">
            <v>0</v>
          </cell>
          <cell r="P196">
            <v>0</v>
          </cell>
          <cell r="Q196">
            <v>0</v>
          </cell>
        </row>
        <row r="197">
          <cell r="E197" t="str">
            <v xml:space="preserve">   Other</v>
          </cell>
        </row>
        <row r="198">
          <cell r="F198" t="str">
            <v>Taxes</v>
          </cell>
          <cell r="M198">
            <v>132.78401010980298</v>
          </cell>
          <cell r="N198">
            <v>153.58533675771366</v>
          </cell>
          <cell r="O198">
            <v>165.5540967617579</v>
          </cell>
          <cell r="P198">
            <v>175.86991929262913</v>
          </cell>
          <cell r="Q198">
            <v>186.62861711970984</v>
          </cell>
        </row>
        <row r="199">
          <cell r="F199" t="str">
            <v>Capital Expenditures</v>
          </cell>
          <cell r="M199">
            <v>159</v>
          </cell>
          <cell r="N199">
            <v>84</v>
          </cell>
          <cell r="O199">
            <v>154</v>
          </cell>
          <cell r="P199">
            <v>152.94999999999999</v>
          </cell>
          <cell r="Q199">
            <v>151.8475</v>
          </cell>
        </row>
        <row r="200">
          <cell r="F200" t="str">
            <v>Scheduled Principal Amortization</v>
          </cell>
          <cell r="M200">
            <v>0</v>
          </cell>
          <cell r="N200">
            <v>0</v>
          </cell>
          <cell r="O200">
            <v>0</v>
          </cell>
          <cell r="P200">
            <v>0</v>
          </cell>
          <cell r="Q200">
            <v>0</v>
          </cell>
        </row>
        <row r="201">
          <cell r="F201" t="str">
            <v xml:space="preserve">      Total Fixed Charges</v>
          </cell>
          <cell r="M201">
            <v>459.53933808179596</v>
          </cell>
          <cell r="N201">
            <v>385.30908444526324</v>
          </cell>
          <cell r="O201">
            <v>459.41498926174336</v>
          </cell>
          <cell r="P201">
            <v>468.68081179253085</v>
          </cell>
          <cell r="Q201">
            <v>478.33700962116711</v>
          </cell>
        </row>
        <row r="203">
          <cell r="E203" t="str">
            <v>Test Period Numerator</v>
          </cell>
          <cell r="M203">
            <v>928.29446400000006</v>
          </cell>
          <cell r="N203">
            <v>954.731987</v>
          </cell>
          <cell r="O203">
            <v>980.74754387895757</v>
          </cell>
          <cell r="P203">
            <v>1007.6182859601315</v>
          </cell>
          <cell r="Q203">
            <v>1035.3770800028988</v>
          </cell>
        </row>
        <row r="204">
          <cell r="E204" t="str">
            <v>Test Period Denominator</v>
          </cell>
          <cell r="M204">
            <v>459.53933808179596</v>
          </cell>
          <cell r="N204">
            <v>385.30908444526324</v>
          </cell>
          <cell r="O204">
            <v>459.41498926174336</v>
          </cell>
          <cell r="P204">
            <v>468.68081179253085</v>
          </cell>
          <cell r="Q204">
            <v>478.33700962116711</v>
          </cell>
        </row>
        <row r="206">
          <cell r="E206" t="str">
            <v>Calculated Ratio</v>
          </cell>
          <cell r="M206">
            <v>2.0200544046454794</v>
          </cell>
          <cell r="N206">
            <v>2.4778340961634622</v>
          </cell>
          <cell r="O206">
            <v>2.1347748044855246</v>
          </cell>
          <cell r="P206">
            <v>2.1499030056433588</v>
          </cell>
          <cell r="Q206">
            <v>2.1645347509758772</v>
          </cell>
        </row>
        <row r="208">
          <cell r="E208" t="str">
            <v>85% Calculated 12 Month Rolling Ratio</v>
          </cell>
        </row>
        <row r="210">
          <cell r="E210" t="str">
            <v>Proposed Covenant</v>
          </cell>
        </row>
        <row r="213">
          <cell r="E213" t="str">
            <v>PanAmSat - New Skies Combo Model</v>
          </cell>
        </row>
        <row r="214">
          <cell r="E214" t="str">
            <v>(in millions)</v>
          </cell>
        </row>
        <row r="216">
          <cell r="J216" t="str">
            <v>Fiscal Year</v>
          </cell>
          <cell r="M216">
            <v>2001</v>
          </cell>
          <cell r="N216">
            <v>2002</v>
          </cell>
          <cell r="O216">
            <v>2003</v>
          </cell>
          <cell r="P216">
            <v>2004</v>
          </cell>
          <cell r="Q216">
            <v>2005</v>
          </cell>
        </row>
        <row r="217">
          <cell r="J217" t="str">
            <v>Period (Years)</v>
          </cell>
          <cell r="M217">
            <v>4</v>
          </cell>
          <cell r="N217">
            <v>5</v>
          </cell>
          <cell r="O217">
            <v>6</v>
          </cell>
          <cell r="P217">
            <v>7</v>
          </cell>
          <cell r="Q217">
            <v>8</v>
          </cell>
        </row>
        <row r="218">
          <cell r="J218" t="str">
            <v>Year Ended,</v>
          </cell>
          <cell r="M218">
            <v>37256</v>
          </cell>
          <cell r="N218">
            <v>37621</v>
          </cell>
          <cell r="O218">
            <v>37986</v>
          </cell>
          <cell r="P218">
            <v>38352</v>
          </cell>
          <cell r="Q218">
            <v>38717</v>
          </cell>
        </row>
        <row r="220">
          <cell r="E220" t="str">
            <v>III.   SENIOR DEBT RATIO</v>
          </cell>
        </row>
        <row r="222">
          <cell r="E222" t="str">
            <v>Consolidated Senior Debt</v>
          </cell>
        </row>
        <row r="223">
          <cell r="F223" t="str">
            <v xml:space="preserve">Revolver </v>
          </cell>
          <cell r="M223">
            <v>0</v>
          </cell>
          <cell r="N223">
            <v>0</v>
          </cell>
          <cell r="O223">
            <v>0</v>
          </cell>
          <cell r="P223">
            <v>0</v>
          </cell>
          <cell r="Q223">
            <v>0</v>
          </cell>
        </row>
        <row r="224">
          <cell r="F224" t="str">
            <v>Term Loan A</v>
          </cell>
          <cell r="M224">
            <v>2.2737367544323206E-13</v>
          </cell>
          <cell r="N224">
            <v>1.2505552149377763E-12</v>
          </cell>
          <cell r="O224">
            <v>-2.7569058147491887E-11</v>
          </cell>
          <cell r="P224">
            <v>-1.4313172869151458E-10</v>
          </cell>
          <cell r="Q224">
            <v>4.0151917346520349E-9</v>
          </cell>
        </row>
        <row r="225">
          <cell r="F225" t="str">
            <v>Term Loan B</v>
          </cell>
          <cell r="M225">
            <v>285.92200681993336</v>
          </cell>
          <cell r="N225">
            <v>-6.1390892369672656E-12</v>
          </cell>
          <cell r="O225">
            <v>-2.5522695068502799E-11</v>
          </cell>
          <cell r="P225">
            <v>6.3056404542294331E-10</v>
          </cell>
          <cell r="Q225">
            <v>-4.5508841139962897E-10</v>
          </cell>
        </row>
        <row r="226">
          <cell r="F226" t="str">
            <v>Term Loan C</v>
          </cell>
          <cell r="M226">
            <v>0</v>
          </cell>
          <cell r="N226">
            <v>0</v>
          </cell>
          <cell r="O226">
            <v>0</v>
          </cell>
          <cell r="P226">
            <v>0</v>
          </cell>
          <cell r="Q226">
            <v>0</v>
          </cell>
        </row>
        <row r="227">
          <cell r="F227" t="str">
            <v>Assumed LC Usage</v>
          </cell>
          <cell r="M227">
            <v>0</v>
          </cell>
          <cell r="N227">
            <v>0</v>
          </cell>
          <cell r="O227">
            <v>0</v>
          </cell>
          <cell r="P227">
            <v>0</v>
          </cell>
          <cell r="Q227">
            <v>0</v>
          </cell>
        </row>
        <row r="228">
          <cell r="F228" t="str">
            <v>Senior Notes</v>
          </cell>
          <cell r="M228">
            <v>600</v>
          </cell>
          <cell r="N228">
            <v>600</v>
          </cell>
          <cell r="O228">
            <v>600</v>
          </cell>
          <cell r="P228">
            <v>600</v>
          </cell>
          <cell r="Q228">
            <v>600</v>
          </cell>
        </row>
        <row r="229">
          <cell r="F229" t="str">
            <v xml:space="preserve">    Total Senior Debt</v>
          </cell>
          <cell r="M229">
            <v>885.92200681993359</v>
          </cell>
          <cell r="N229">
            <v>599.99999999999511</v>
          </cell>
          <cell r="O229">
            <v>599.99999999994691</v>
          </cell>
          <cell r="P229">
            <v>600.00000000048749</v>
          </cell>
          <cell r="Q229">
            <v>600.0000000035601</v>
          </cell>
        </row>
        <row r="232">
          <cell r="E232" t="str">
            <v>Test Period Total Senior Debt</v>
          </cell>
          <cell r="M232">
            <v>885.92200681993359</v>
          </cell>
          <cell r="N232">
            <v>599.99999999999511</v>
          </cell>
          <cell r="O232">
            <v>599.99999999994691</v>
          </cell>
          <cell r="P232">
            <v>600.00000000048749</v>
          </cell>
          <cell r="Q232">
            <v>600.0000000035601</v>
          </cell>
        </row>
        <row r="233">
          <cell r="E233" t="str">
            <v>Test Period EBITDA</v>
          </cell>
          <cell r="M233">
            <v>928.29446400000006</v>
          </cell>
          <cell r="N233">
            <v>954.731987</v>
          </cell>
          <cell r="O233">
            <v>980.74754387895757</v>
          </cell>
          <cell r="P233">
            <v>1007.6182859601315</v>
          </cell>
          <cell r="Q233">
            <v>1035.3770800028988</v>
          </cell>
        </row>
        <row r="235">
          <cell r="E235" t="str">
            <v>Calculated Ratio</v>
          </cell>
          <cell r="M235">
            <v>0.95435450837713232</v>
          </cell>
          <cell r="N235">
            <v>0.62844862031421089</v>
          </cell>
          <cell r="O235">
            <v>0.61177823359810324</v>
          </cell>
          <cell r="P235">
            <v>0.59546358810743905</v>
          </cell>
          <cell r="Q235">
            <v>0.57949901692036709</v>
          </cell>
        </row>
        <row r="237">
          <cell r="E237" t="str">
            <v>85% Case Calculated Ratio</v>
          </cell>
        </row>
        <row r="239">
          <cell r="E239" t="str">
            <v>Proposed Covenant</v>
          </cell>
        </row>
        <row r="242">
          <cell r="E242" t="str">
            <v>IV.    TOTAL LEVERAGE RATIO</v>
          </cell>
        </row>
        <row r="244">
          <cell r="E244" t="str">
            <v>Consolidated Debt</v>
          </cell>
        </row>
        <row r="245">
          <cell r="F245" t="str">
            <v xml:space="preserve">Revolver </v>
          </cell>
          <cell r="M245">
            <v>0</v>
          </cell>
          <cell r="N245">
            <v>0</v>
          </cell>
          <cell r="O245">
            <v>0</v>
          </cell>
          <cell r="P245">
            <v>0</v>
          </cell>
          <cell r="Q245">
            <v>0</v>
          </cell>
        </row>
        <row r="246">
          <cell r="F246" t="str">
            <v>Term Loan A</v>
          </cell>
          <cell r="M246">
            <v>2.2737367544323206E-13</v>
          </cell>
          <cell r="N246">
            <v>1.2505552149377763E-12</v>
          </cell>
          <cell r="O246">
            <v>-2.7569058147491887E-11</v>
          </cell>
          <cell r="P246">
            <v>-1.4313172869151458E-10</v>
          </cell>
          <cell r="Q246">
            <v>4.0151917346520349E-9</v>
          </cell>
        </row>
        <row r="247">
          <cell r="F247" t="str">
            <v>Term Loan B</v>
          </cell>
          <cell r="M247">
            <v>285.92200681993336</v>
          </cell>
          <cell r="N247">
            <v>-6.1390892369672656E-12</v>
          </cell>
          <cell r="O247">
            <v>-2.5522695068502799E-11</v>
          </cell>
          <cell r="P247">
            <v>6.3056404542294331E-10</v>
          </cell>
          <cell r="Q247">
            <v>-4.5508841139962897E-10</v>
          </cell>
        </row>
        <row r="248">
          <cell r="F248" t="str">
            <v>Term Loan C</v>
          </cell>
          <cell r="M248">
            <v>0</v>
          </cell>
          <cell r="N248">
            <v>0</v>
          </cell>
          <cell r="O248">
            <v>0</v>
          </cell>
          <cell r="P248">
            <v>0</v>
          </cell>
          <cell r="Q248">
            <v>0</v>
          </cell>
        </row>
        <row r="249">
          <cell r="F249" t="str">
            <v>Assumed LC Usage</v>
          </cell>
          <cell r="M249">
            <v>0</v>
          </cell>
          <cell r="N249">
            <v>0</v>
          </cell>
          <cell r="O249">
            <v>0</v>
          </cell>
          <cell r="P249">
            <v>0</v>
          </cell>
          <cell r="Q249">
            <v>0</v>
          </cell>
        </row>
        <row r="250">
          <cell r="F250" t="str">
            <v>Senior Notes</v>
          </cell>
          <cell r="M250">
            <v>600</v>
          </cell>
          <cell r="N250">
            <v>600</v>
          </cell>
          <cell r="O250">
            <v>600</v>
          </cell>
          <cell r="P250">
            <v>600</v>
          </cell>
          <cell r="Q250">
            <v>600</v>
          </cell>
        </row>
        <row r="251">
          <cell r="F251" t="str">
            <v>Senior Sub. Notes</v>
          </cell>
          <cell r="M251">
            <v>1116.0104999999999</v>
          </cell>
          <cell r="N251">
            <v>1116.0104999999999</v>
          </cell>
          <cell r="O251">
            <v>1116.0104999999999</v>
          </cell>
          <cell r="P251">
            <v>1116.0104999999999</v>
          </cell>
          <cell r="Q251">
            <v>1116.0104999999999</v>
          </cell>
        </row>
        <row r="252">
          <cell r="G252" t="str">
            <v>Total Debt</v>
          </cell>
          <cell r="M252">
            <v>2001.9325068199335</v>
          </cell>
          <cell r="N252">
            <v>1716.0104999999949</v>
          </cell>
          <cell r="O252">
            <v>1716.0104999999467</v>
          </cell>
          <cell r="P252">
            <v>1716.0105000004874</v>
          </cell>
          <cell r="Q252">
            <v>1716.0105000035601</v>
          </cell>
        </row>
        <row r="255">
          <cell r="E255" t="str">
            <v>Test Period Total Debt</v>
          </cell>
          <cell r="M255">
            <v>2001.9325068199335</v>
          </cell>
          <cell r="N255">
            <v>1716.0104999999949</v>
          </cell>
          <cell r="O255">
            <v>1716.0104999999467</v>
          </cell>
          <cell r="P255">
            <v>1716.0105000004874</v>
          </cell>
          <cell r="Q255">
            <v>1716.0105000035601</v>
          </cell>
        </row>
        <row r="256">
          <cell r="E256" t="str">
            <v>Test Period EBITDA</v>
          </cell>
          <cell r="M256">
            <v>928.29446400000006</v>
          </cell>
          <cell r="N256">
            <v>954.731987</v>
          </cell>
          <cell r="O256">
            <v>980.74754387895757</v>
          </cell>
          <cell r="P256">
            <v>1007.6182859601315</v>
          </cell>
          <cell r="Q256">
            <v>1035.3770800028988</v>
          </cell>
        </row>
        <row r="258">
          <cell r="E258" t="str">
            <v>Calculated Ratio</v>
          </cell>
          <cell r="M258">
            <v>2.1565705543407541</v>
          </cell>
          <cell r="N258">
            <v>1.7973740519495078</v>
          </cell>
          <cell r="O258">
            <v>1.7496964542097637</v>
          </cell>
          <cell r="P258">
            <v>1.7030362825991676</v>
          </cell>
          <cell r="Q258">
            <v>1.6573773296186505</v>
          </cell>
        </row>
        <row r="260">
          <cell r="E260" t="str">
            <v>85% Case Calculated Ratio</v>
          </cell>
        </row>
        <row r="262">
          <cell r="E262" t="str">
            <v>Proposed Covenant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ompany Ranks"/>
      <sheetName val="Top Bot"/>
      <sheetName val="All Ranks"/>
      <sheetName val="ADDRESS"/>
      <sheetName val="data"/>
      <sheetName val="Gen Assumptions"/>
      <sheetName val="Field Assumptions"/>
      <sheetName val="MP 61 Pod A PDP"/>
      <sheetName val="MP 61 Pod B  PDP"/>
      <sheetName val="MP 61 BA-4AA   PDP"/>
      <sheetName val="MP 61 E,F,G   PDP"/>
      <sheetName val="MP 61   PDBP"/>
      <sheetName val="MP 61   PUD"/>
      <sheetName val="MP 72 PDSI"/>
      <sheetName val="MP 72 PDBP"/>
      <sheetName val="MP 72 PUD"/>
      <sheetName val="Scenario"/>
      <sheetName val="Total Calc"/>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fuelbudg"/>
      <sheetName val="ADDRESS"/>
      <sheetName val="data"/>
      <sheetName val="Sheet2"/>
      <sheetName val="Sheet3"/>
      <sheetName val="F9_Hidde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Sheet2"/>
      <sheetName val="Sheet3"/>
      <sheetName val="ADDRESS"/>
      <sheetName val="data"/>
      <sheetName val="fuelbudg"/>
      <sheetName val="F9_Hidde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activity"/>
      <sheetName val="Configuration"/>
      <sheetName val="ILSF II"/>
      <sheetName val="Amortizing Swap"/>
      <sheetName val="Sensitivities"/>
      <sheetName val="Model"/>
      <sheetName val="Covenan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Matrix"/>
      <sheetName val="Assumptions"/>
      <sheetName val="Summary"/>
      <sheetName val="Costs by Plant"/>
      <sheetName val="Summary Chart"/>
      <sheetName val="Waterfall"/>
      <sheetName val="Debt"/>
      <sheetName val="Book Income"/>
      <sheetName val="Depreciation"/>
      <sheetName val="Constellation Toll"/>
      <sheetName val="Iroquois Gas Contract"/>
      <sheetName val="CRA-Capacity"/>
      <sheetName val="Astoria 2 Cap Contracts"/>
      <sheetName val="CRA-Total"/>
      <sheetName val="x0"/>
      <sheetName val="CRA Astoria 2 Energy"/>
      <sheetName val="CRA Astoria 3 Energy"/>
      <sheetName val="CRA Astoria 4 Energy"/>
      <sheetName val="CRA Astoria 5 Energy"/>
      <sheetName val="CRA Gowanus Energy"/>
      <sheetName val="CRA Narrows Energy"/>
      <sheetName val="x1"/>
      <sheetName val="PPA Calculations"/>
      <sheetName val="CRA Astoria Total"/>
      <sheetName val="Plant Admin Personnel"/>
      <sheetName val="TOTAL 3 PLANTS"/>
      <sheetName val="N+G O&amp;M Expenses"/>
      <sheetName val="Narrows O&amp;M Expenses"/>
      <sheetName val="Gowanus O&amp;M Expenses"/>
      <sheetName val="Astoria O&amp;M Expenses"/>
      <sheetName val="Narrows CapEx &amp; Spec Maint"/>
      <sheetName val="Gowanus CapEx &amp; Spec Maint"/>
      <sheetName val="Astoria CapEx &amp; Spec Maint"/>
      <sheetName val="Narrows Maint Sched"/>
      <sheetName val="Gowanus Maint Sched"/>
      <sheetName val="Astoria Maint Sched"/>
      <sheetName val="Narrows Fuel Use History"/>
      <sheetName val="Gowanus Fuel Use History"/>
      <sheetName val="Astoria Fuel Use History"/>
      <sheetName val="Narrows Labor"/>
      <sheetName val="Gowanus Labor"/>
      <sheetName val="Astoria Labor"/>
      <sheetName val="Allowance Value"/>
      <sheetName val="Allowance Summary"/>
      <sheetName val="NOX"/>
      <sheetName val="SO2"/>
      <sheetName val="Astoria Allowances"/>
      <sheetName val="Mgmt Carry Calc"/>
      <sheetName val="advance activity"/>
      <sheetName val="ADDRES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puts"/>
      <sheetName val="Key Data PF"/>
      <sheetName val="Yearly S and U - PF"/>
      <sheetName val="Income Statement"/>
      <sheetName val="Cash Flow - PF"/>
      <sheetName val="Income Taxes"/>
      <sheetName val="Depreciation"/>
      <sheetName val="Construction Draw Schedule"/>
      <sheetName val="Monthly S and U"/>
      <sheetName val="Maj Maint"/>
      <sheetName val="Revenues"/>
      <sheetName val="First Yr Monthly Data"/>
      <sheetName val="Technical &amp; Timing"/>
      <sheetName val="Fuel Costs"/>
      <sheetName val="NonFuel Expenses"/>
      <sheetName val="Property &amp; Sales Taxes"/>
      <sheetName val="Working Capital"/>
      <sheetName val="Waterfall"/>
      <sheetName val="Debt"/>
      <sheetName val="Constellation Toll"/>
      <sheetName val="CRA Astoria 2 Energy"/>
      <sheetName val="CRA Astoria 3 Energy"/>
      <sheetName val="CRA Astoria 4 Energy"/>
      <sheetName val="CRA Astoria 5 Energy"/>
      <sheetName val="CRA Astoria Total"/>
      <sheetName val="CRA-Capacity"/>
      <sheetName val="CRA Gowanus Energy"/>
      <sheetName val="CRA Narrows Energy"/>
      <sheetName val="CRA-Total"/>
      <sheetName val="PPA Calculations"/>
      <sheetName val="IRR Matrix"/>
      <sheetName val="Summary"/>
      <sheetName val="Astoria 2 Cap Contrac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 HIDDEN"/>
      <sheetName val="Initial Summary"/>
      <sheetName val="Info Tab"/>
      <sheetName val="Exhibit B"/>
      <sheetName val="Risk Assesment"/>
      <sheetName val="Weather"/>
      <sheetName val="Estimate Summary"/>
      <sheetName val="T-Line Hour Comparison"/>
      <sheetName val="Bid Units"/>
      <sheetName val="Validations"/>
      <sheetName val="2014 - GSWC Cost Code Table"/>
      <sheetName val="Proj Exp &amp; OH Labor"/>
      <sheetName val="Subcon Comparison"/>
      <sheetName val="T-Line Takeoff"/>
      <sheetName val="Collection Takeoff"/>
      <sheetName val="Bond Cost Calc"/>
      <sheetName val="W.Comp Rates"/>
      <sheetName val="Suta 2014 Rates Applied"/>
      <sheetName val="Budget Form"/>
      <sheetName val="Cost Code Import"/>
      <sheetName val="Fleet Rates"/>
      <sheetName val="Equipment Rates 2016"/>
      <sheetName val="Outside Rentals"/>
      <sheetName val="Call Sheet"/>
    </sheetNames>
    <sheetDataSet>
      <sheetData sheetId="0">
        <row r="4">
          <cell r="A4" t="str">
            <v>ALM</v>
          </cell>
          <cell r="B4">
            <v>41764</v>
          </cell>
          <cell r="D4">
            <v>1.01</v>
          </cell>
        </row>
        <row r="5">
          <cell r="A5" t="str">
            <v>ALM</v>
          </cell>
          <cell r="B5">
            <v>41765</v>
          </cell>
          <cell r="D5">
            <v>1.02</v>
          </cell>
        </row>
        <row r="6">
          <cell r="A6" t="str">
            <v>ALM</v>
          </cell>
          <cell r="B6">
            <v>41765</v>
          </cell>
          <cell r="D6">
            <v>1.03</v>
          </cell>
        </row>
        <row r="7">
          <cell r="A7" t="str">
            <v>ALM</v>
          </cell>
          <cell r="B7">
            <v>41765</v>
          </cell>
          <cell r="D7">
            <v>1.03</v>
          </cell>
        </row>
        <row r="8">
          <cell r="A8" t="str">
            <v>ALM</v>
          </cell>
          <cell r="B8">
            <v>41765</v>
          </cell>
          <cell r="D8">
            <v>1.04</v>
          </cell>
        </row>
        <row r="9">
          <cell r="A9" t="str">
            <v>ALM</v>
          </cell>
          <cell r="B9">
            <v>41765</v>
          </cell>
          <cell r="D9">
            <v>1.05</v>
          </cell>
        </row>
        <row r="10">
          <cell r="A10" t="str">
            <v>ALM</v>
          </cell>
          <cell r="B10">
            <v>41765</v>
          </cell>
          <cell r="D10">
            <v>1.05</v>
          </cell>
        </row>
        <row r="11">
          <cell r="A11" t="str">
            <v>ALM</v>
          </cell>
          <cell r="B11">
            <v>41773</v>
          </cell>
          <cell r="D11">
            <v>1.06</v>
          </cell>
        </row>
        <row r="12">
          <cell r="A12" t="str">
            <v>ALM</v>
          </cell>
          <cell r="B12">
            <v>41787</v>
          </cell>
          <cell r="D12">
            <v>1.07</v>
          </cell>
        </row>
        <row r="13">
          <cell r="A13" t="str">
            <v>ALM</v>
          </cell>
          <cell r="B13">
            <v>41787</v>
          </cell>
          <cell r="D13">
            <v>1.07</v>
          </cell>
        </row>
        <row r="14">
          <cell r="A14" t="str">
            <v>ALM</v>
          </cell>
          <cell r="B14">
            <v>41790</v>
          </cell>
          <cell r="D14">
            <v>1.08</v>
          </cell>
        </row>
        <row r="15">
          <cell r="A15" t="str">
            <v>ALM</v>
          </cell>
          <cell r="B15">
            <v>41791</v>
          </cell>
          <cell r="D15">
            <v>1.0900000000000001</v>
          </cell>
        </row>
        <row r="16">
          <cell r="A16" t="str">
            <v>ALM</v>
          </cell>
          <cell r="B16">
            <v>41795</v>
          </cell>
          <cell r="D16">
            <v>1.1000000000000001</v>
          </cell>
        </row>
        <row r="17">
          <cell r="A17" t="str">
            <v>ALM</v>
          </cell>
          <cell r="B17">
            <v>41802</v>
          </cell>
          <cell r="D17">
            <v>1.1100000000000001</v>
          </cell>
        </row>
        <row r="18">
          <cell r="A18" t="str">
            <v>ALM</v>
          </cell>
          <cell r="B18">
            <v>41803</v>
          </cell>
          <cell r="D18">
            <v>1.1200000000000001</v>
          </cell>
        </row>
        <row r="19">
          <cell r="A19" t="str">
            <v>ALM</v>
          </cell>
          <cell r="B19">
            <v>41803</v>
          </cell>
          <cell r="D19">
            <v>1.1299999999999999</v>
          </cell>
        </row>
        <row r="20">
          <cell r="A20" t="str">
            <v>ALM</v>
          </cell>
          <cell r="B20">
            <v>41804</v>
          </cell>
          <cell r="D20">
            <v>1.1399999999999999</v>
          </cell>
        </row>
        <row r="21">
          <cell r="A21" t="str">
            <v>ALM</v>
          </cell>
          <cell r="B21">
            <v>41849</v>
          </cell>
          <cell r="D21">
            <v>1.1499999999999999</v>
          </cell>
        </row>
        <row r="22">
          <cell r="A22" t="str">
            <v>ALM</v>
          </cell>
          <cell r="B22">
            <v>41856</v>
          </cell>
          <cell r="D22">
            <v>1.1599999999999999</v>
          </cell>
        </row>
        <row r="23">
          <cell r="A23" t="str">
            <v>ALM</v>
          </cell>
          <cell r="B23">
            <v>41856</v>
          </cell>
          <cell r="D23">
            <v>1.17</v>
          </cell>
        </row>
        <row r="24">
          <cell r="A24" t="str">
            <v>ALM</v>
          </cell>
          <cell r="B24">
            <v>41859</v>
          </cell>
          <cell r="D24">
            <v>1.18</v>
          </cell>
        </row>
        <row r="25">
          <cell r="A25" t="str">
            <v>ALM</v>
          </cell>
          <cell r="B25">
            <v>41870</v>
          </cell>
          <cell r="D25">
            <v>1.19</v>
          </cell>
        </row>
        <row r="26">
          <cell r="A26" t="str">
            <v>ALM</v>
          </cell>
          <cell r="B26">
            <v>41870</v>
          </cell>
          <cell r="D26">
            <v>1.2</v>
          </cell>
        </row>
        <row r="27">
          <cell r="A27" t="str">
            <v>ALM</v>
          </cell>
          <cell r="B27">
            <v>41879</v>
          </cell>
          <cell r="D27">
            <v>1.21</v>
          </cell>
        </row>
        <row r="28">
          <cell r="A28" t="str">
            <v>ALM</v>
          </cell>
          <cell r="B28">
            <v>41890</v>
          </cell>
          <cell r="D28">
            <v>1.22</v>
          </cell>
        </row>
        <row r="29">
          <cell r="A29" t="str">
            <v>ALM</v>
          </cell>
          <cell r="B29">
            <v>41890</v>
          </cell>
          <cell r="D29">
            <v>1.23</v>
          </cell>
        </row>
        <row r="30">
          <cell r="A30" t="str">
            <v>ALM</v>
          </cell>
          <cell r="B30">
            <v>41890</v>
          </cell>
          <cell r="D30">
            <v>1.24</v>
          </cell>
        </row>
        <row r="31">
          <cell r="A31" t="str">
            <v>ALM</v>
          </cell>
          <cell r="B31">
            <v>41890</v>
          </cell>
          <cell r="D31">
            <v>1.25</v>
          </cell>
        </row>
        <row r="32">
          <cell r="A32" t="str">
            <v>ALM</v>
          </cell>
          <cell r="B32">
            <v>41892</v>
          </cell>
          <cell r="D32">
            <v>1.26</v>
          </cell>
        </row>
        <row r="33">
          <cell r="A33" t="str">
            <v>ALM</v>
          </cell>
          <cell r="B33">
            <v>41897</v>
          </cell>
          <cell r="D33">
            <v>1.27</v>
          </cell>
        </row>
        <row r="34">
          <cell r="A34" t="str">
            <v>ALM</v>
          </cell>
          <cell r="B34">
            <v>41900</v>
          </cell>
          <cell r="D34">
            <v>1.28</v>
          </cell>
        </row>
        <row r="35">
          <cell r="A35" t="str">
            <v>ALM</v>
          </cell>
          <cell r="B35">
            <v>41904</v>
          </cell>
          <cell r="D35">
            <v>1.29</v>
          </cell>
        </row>
        <row r="36">
          <cell r="A36" t="str">
            <v>ALM</v>
          </cell>
          <cell r="B36">
            <v>41914</v>
          </cell>
          <cell r="D36">
            <v>1.3</v>
          </cell>
        </row>
        <row r="37">
          <cell r="A37" t="str">
            <v>ALM</v>
          </cell>
          <cell r="B37">
            <v>41915</v>
          </cell>
          <cell r="D37">
            <v>1.31</v>
          </cell>
        </row>
        <row r="38">
          <cell r="A38" t="str">
            <v>ALM</v>
          </cell>
          <cell r="B38">
            <v>41915</v>
          </cell>
          <cell r="D38">
            <v>1.32</v>
          </cell>
        </row>
        <row r="39">
          <cell r="A39" t="str">
            <v>ALM</v>
          </cell>
          <cell r="B39">
            <v>41916</v>
          </cell>
          <cell r="D39">
            <v>1.33</v>
          </cell>
        </row>
        <row r="40">
          <cell r="A40" t="str">
            <v>ALM</v>
          </cell>
          <cell r="B40">
            <v>41916</v>
          </cell>
          <cell r="D40">
            <v>1.34</v>
          </cell>
        </row>
        <row r="41">
          <cell r="A41" t="str">
            <v>ALM</v>
          </cell>
          <cell r="B41">
            <v>41916</v>
          </cell>
          <cell r="D41">
            <v>1.35</v>
          </cell>
        </row>
        <row r="42">
          <cell r="A42" t="str">
            <v>ALM</v>
          </cell>
          <cell r="B42">
            <v>41916</v>
          </cell>
          <cell r="D42">
            <v>1.36</v>
          </cell>
        </row>
        <row r="43">
          <cell r="A43" t="str">
            <v>ALM</v>
          </cell>
          <cell r="B43">
            <v>41916</v>
          </cell>
          <cell r="D43">
            <v>1.37</v>
          </cell>
        </row>
        <row r="44">
          <cell r="A44" t="str">
            <v>ALM</v>
          </cell>
          <cell r="B44">
            <v>41921</v>
          </cell>
          <cell r="D44">
            <v>1.3800000000000001</v>
          </cell>
        </row>
        <row r="45">
          <cell r="A45" t="str">
            <v>ALM</v>
          </cell>
          <cell r="B45">
            <v>41925</v>
          </cell>
          <cell r="D45">
            <v>1.3900000000000001</v>
          </cell>
        </row>
        <row r="46">
          <cell r="A46" t="str">
            <v>ALM</v>
          </cell>
          <cell r="B46">
            <v>41936</v>
          </cell>
          <cell r="D46">
            <v>1.4000000000000001</v>
          </cell>
        </row>
        <row r="47">
          <cell r="A47" t="str">
            <v>ALM</v>
          </cell>
          <cell r="B47">
            <v>41950</v>
          </cell>
          <cell r="D47">
            <v>1.4100000000000001</v>
          </cell>
        </row>
        <row r="48">
          <cell r="A48" t="str">
            <v>ALM</v>
          </cell>
          <cell r="B48">
            <v>41960</v>
          </cell>
          <cell r="D48">
            <v>1.4200000000000002</v>
          </cell>
        </row>
        <row r="49">
          <cell r="A49" t="str">
            <v>ALM</v>
          </cell>
          <cell r="B49">
            <v>41964</v>
          </cell>
          <cell r="D49">
            <v>1.4300000000000002</v>
          </cell>
        </row>
        <row r="50">
          <cell r="A50" t="str">
            <v>ALM</v>
          </cell>
          <cell r="B50">
            <v>41981</v>
          </cell>
          <cell r="D50">
            <v>1.4400000000000002</v>
          </cell>
        </row>
        <row r="51">
          <cell r="A51" t="str">
            <v>ALM</v>
          </cell>
          <cell r="B51">
            <v>41985</v>
          </cell>
          <cell r="D51">
            <v>1.4500000000000002</v>
          </cell>
        </row>
        <row r="52">
          <cell r="A52" t="str">
            <v>ALM</v>
          </cell>
          <cell r="B52">
            <v>41987</v>
          </cell>
          <cell r="D52">
            <v>1.4600000000000002</v>
          </cell>
        </row>
        <row r="53">
          <cell r="A53" t="str">
            <v>ALM</v>
          </cell>
          <cell r="B53">
            <v>41994</v>
          </cell>
          <cell r="D53">
            <v>1.4700000000000002</v>
          </cell>
        </row>
        <row r="54">
          <cell r="A54" t="str">
            <v>ALM</v>
          </cell>
          <cell r="B54">
            <v>41996</v>
          </cell>
          <cell r="D54">
            <v>1.4800000000000002</v>
          </cell>
        </row>
        <row r="55">
          <cell r="A55" t="str">
            <v>ALM</v>
          </cell>
          <cell r="B55">
            <v>42001</v>
          </cell>
          <cell r="D55">
            <v>1.4900000000000002</v>
          </cell>
        </row>
        <row r="56">
          <cell r="A56" t="str">
            <v>ALM</v>
          </cell>
          <cell r="B56">
            <v>42001</v>
          </cell>
          <cell r="D56">
            <v>1.5000000000000002</v>
          </cell>
        </row>
        <row r="57">
          <cell r="A57" t="str">
            <v>ALM</v>
          </cell>
          <cell r="B57">
            <v>42010</v>
          </cell>
          <cell r="D57">
            <v>1.5100000000000002</v>
          </cell>
        </row>
        <row r="58">
          <cell r="A58" t="str">
            <v>ALM</v>
          </cell>
          <cell r="B58">
            <v>42016</v>
          </cell>
          <cell r="D58">
            <v>1.5200000000000002</v>
          </cell>
        </row>
        <row r="59">
          <cell r="A59" t="str">
            <v>ALM</v>
          </cell>
          <cell r="B59">
            <v>42026</v>
          </cell>
          <cell r="D59">
            <v>1.5300000000000002</v>
          </cell>
        </row>
        <row r="60">
          <cell r="A60" t="str">
            <v>ALM</v>
          </cell>
          <cell r="B60">
            <v>42030</v>
          </cell>
          <cell r="D60">
            <v>1.5400000000000003</v>
          </cell>
        </row>
        <row r="61">
          <cell r="A61" t="str">
            <v>ALM</v>
          </cell>
          <cell r="B61">
            <v>42030</v>
          </cell>
          <cell r="D61">
            <v>1.5500000000000003</v>
          </cell>
        </row>
        <row r="62">
          <cell r="A62" t="str">
            <v>ALM</v>
          </cell>
          <cell r="B62">
            <v>42030</v>
          </cell>
          <cell r="D62">
            <v>1.5600000000000003</v>
          </cell>
        </row>
        <row r="63">
          <cell r="A63" t="str">
            <v>ALM</v>
          </cell>
          <cell r="B63">
            <v>42031</v>
          </cell>
          <cell r="D63">
            <v>1.5700000000000003</v>
          </cell>
        </row>
        <row r="64">
          <cell r="A64" t="str">
            <v>ALM</v>
          </cell>
          <cell r="B64">
            <v>42051</v>
          </cell>
          <cell r="D64">
            <v>1.5800000000000003</v>
          </cell>
        </row>
        <row r="65">
          <cell r="A65" t="str">
            <v>ALM</v>
          </cell>
          <cell r="B65">
            <v>42051</v>
          </cell>
          <cell r="D65">
            <v>1.5900000000000003</v>
          </cell>
        </row>
        <row r="66">
          <cell r="A66" t="str">
            <v>ALM</v>
          </cell>
          <cell r="B66">
            <v>42051</v>
          </cell>
          <cell r="D66">
            <v>1.6000000000000003</v>
          </cell>
        </row>
        <row r="67">
          <cell r="A67" t="str">
            <v>ALM</v>
          </cell>
          <cell r="B67">
            <v>42051</v>
          </cell>
          <cell r="D67">
            <v>1.6100000000000003</v>
          </cell>
        </row>
        <row r="68">
          <cell r="A68" t="str">
            <v>ALM</v>
          </cell>
          <cell r="B68">
            <v>42069</v>
          </cell>
          <cell r="D68">
            <v>1.6200000000000003</v>
          </cell>
        </row>
        <row r="69">
          <cell r="A69" t="str">
            <v>ALM</v>
          </cell>
          <cell r="B69">
            <v>42069</v>
          </cell>
          <cell r="D69">
            <v>1.6300000000000003</v>
          </cell>
        </row>
        <row r="70">
          <cell r="A70" t="str">
            <v>ALM</v>
          </cell>
          <cell r="B70">
            <v>42072</v>
          </cell>
          <cell r="D70">
            <v>1.6400000000000003</v>
          </cell>
        </row>
        <row r="71">
          <cell r="A71" t="str">
            <v>ALM</v>
          </cell>
          <cell r="B71">
            <v>42073</v>
          </cell>
          <cell r="D71">
            <v>1.6500000000000004</v>
          </cell>
        </row>
        <row r="72">
          <cell r="A72" t="str">
            <v>ALM</v>
          </cell>
          <cell r="B72">
            <v>42087</v>
          </cell>
          <cell r="D72">
            <v>1.6600000000000004</v>
          </cell>
        </row>
        <row r="73">
          <cell r="A73" t="str">
            <v>ALM</v>
          </cell>
          <cell r="B73">
            <v>42089</v>
          </cell>
          <cell r="D73">
            <v>1.6700000000000004</v>
          </cell>
        </row>
        <row r="74">
          <cell r="A74" t="str">
            <v>ALM</v>
          </cell>
          <cell r="B74">
            <v>42095</v>
          </cell>
          <cell r="D74">
            <v>1.6800000000000004</v>
          </cell>
        </row>
        <row r="75">
          <cell r="A75" t="str">
            <v>ALM</v>
          </cell>
          <cell r="B75">
            <v>42097</v>
          </cell>
          <cell r="D75">
            <v>1.6900000000000004</v>
          </cell>
        </row>
        <row r="76">
          <cell r="A76" t="str">
            <v>ALM</v>
          </cell>
          <cell r="B76">
            <v>42101</v>
          </cell>
          <cell r="D76">
            <v>1.7000000000000004</v>
          </cell>
        </row>
        <row r="77">
          <cell r="A77" t="str">
            <v>ALM</v>
          </cell>
          <cell r="B77">
            <v>42114</v>
          </cell>
          <cell r="D77">
            <v>1.7100000000000004</v>
          </cell>
        </row>
        <row r="78">
          <cell r="A78" t="str">
            <v>ALM</v>
          </cell>
          <cell r="B78">
            <v>42138</v>
          </cell>
          <cell r="D78">
            <v>1.7200000000000004</v>
          </cell>
        </row>
        <row r="79">
          <cell r="A79" t="str">
            <v>ALM</v>
          </cell>
          <cell r="B79">
            <v>42139</v>
          </cell>
          <cell r="D79">
            <v>1.7300000000000004</v>
          </cell>
        </row>
        <row r="80">
          <cell r="A80" t="str">
            <v>ALM</v>
          </cell>
          <cell r="B80">
            <v>42139</v>
          </cell>
          <cell r="D80">
            <v>1.7400000000000004</v>
          </cell>
        </row>
        <row r="81">
          <cell r="A81" t="str">
            <v>ALM</v>
          </cell>
          <cell r="B81">
            <v>42143</v>
          </cell>
          <cell r="D81">
            <v>1.7500000000000004</v>
          </cell>
        </row>
        <row r="82">
          <cell r="A82" t="str">
            <v>ALM</v>
          </cell>
          <cell r="B82">
            <v>42143</v>
          </cell>
          <cell r="D82">
            <v>1.7600000000000005</v>
          </cell>
        </row>
        <row r="83">
          <cell r="A83" t="str">
            <v>ALM</v>
          </cell>
          <cell r="B83">
            <v>42157</v>
          </cell>
          <cell r="D83">
            <v>1.7700000000000005</v>
          </cell>
        </row>
        <row r="84">
          <cell r="A84" t="str">
            <v>ALM</v>
          </cell>
          <cell r="B84">
            <v>42178</v>
          </cell>
          <cell r="D84">
            <v>1.7800000000000005</v>
          </cell>
        </row>
        <row r="85">
          <cell r="A85" t="str">
            <v>ALM</v>
          </cell>
          <cell r="B85">
            <v>42184</v>
          </cell>
          <cell r="D85">
            <v>1.7900000000000005</v>
          </cell>
        </row>
        <row r="86">
          <cell r="A86" t="str">
            <v>ALM</v>
          </cell>
          <cell r="B86">
            <v>42186</v>
          </cell>
          <cell r="D86">
            <v>1.8000000000000005</v>
          </cell>
        </row>
        <row r="87">
          <cell r="A87" t="str">
            <v>ALM</v>
          </cell>
          <cell r="B87">
            <v>42186</v>
          </cell>
          <cell r="D87">
            <v>1.8100000000000005</v>
          </cell>
        </row>
        <row r="88">
          <cell r="A88" t="str">
            <v>ALM</v>
          </cell>
          <cell r="B88">
            <v>42194</v>
          </cell>
          <cell r="D88">
            <v>1.8110000000000004</v>
          </cell>
        </row>
        <row r="89">
          <cell r="A89" t="str">
            <v>ALM</v>
          </cell>
          <cell r="B89">
            <v>42206</v>
          </cell>
          <cell r="D89">
            <v>1.8120000000000003</v>
          </cell>
        </row>
        <row r="90">
          <cell r="A90" t="str">
            <v>ALM</v>
          </cell>
          <cell r="B90">
            <v>42208</v>
          </cell>
          <cell r="D90">
            <v>1.8130000000000002</v>
          </cell>
        </row>
        <row r="91">
          <cell r="A91" t="str">
            <v>ALM</v>
          </cell>
          <cell r="B91">
            <v>42208</v>
          </cell>
          <cell r="D91">
            <v>1.8140000000000001</v>
          </cell>
        </row>
        <row r="92">
          <cell r="A92" t="str">
            <v>ALM</v>
          </cell>
          <cell r="B92">
            <v>42213</v>
          </cell>
          <cell r="D92">
            <v>1.8149999999999999</v>
          </cell>
        </row>
        <row r="93">
          <cell r="A93" t="str">
            <v>ALM</v>
          </cell>
          <cell r="B93">
            <v>42216</v>
          </cell>
          <cell r="D93">
            <v>1.8159999999999998</v>
          </cell>
        </row>
        <row r="94">
          <cell r="A94" t="str">
            <v>ALM</v>
          </cell>
          <cell r="B94">
            <v>42216</v>
          </cell>
          <cell r="D94">
            <v>1.8169999999999997</v>
          </cell>
        </row>
        <row r="95">
          <cell r="A95" t="str">
            <v>ALM</v>
          </cell>
          <cell r="B95">
            <v>42223</v>
          </cell>
          <cell r="D95">
            <v>1.8179999999999996</v>
          </cell>
        </row>
        <row r="96">
          <cell r="A96" t="str">
            <v>ALM</v>
          </cell>
          <cell r="B96">
            <v>42223</v>
          </cell>
          <cell r="D96">
            <v>1.8189999999999995</v>
          </cell>
        </row>
        <row r="97">
          <cell r="A97" t="str">
            <v>ALM</v>
          </cell>
          <cell r="B97">
            <v>42223</v>
          </cell>
          <cell r="D97">
            <v>1.8199999999999994</v>
          </cell>
        </row>
        <row r="98">
          <cell r="A98" t="str">
            <v>ALM</v>
          </cell>
          <cell r="B98">
            <v>42230</v>
          </cell>
          <cell r="D98">
            <v>1.8209999999999993</v>
          </cell>
        </row>
        <row r="99">
          <cell r="A99" t="str">
            <v>ALM</v>
          </cell>
          <cell r="B99">
            <v>42242</v>
          </cell>
          <cell r="D99">
            <v>1.8219999999999992</v>
          </cell>
        </row>
        <row r="100">
          <cell r="A100" t="str">
            <v>ALM</v>
          </cell>
          <cell r="B100">
            <v>42243</v>
          </cell>
          <cell r="D100">
            <v>1.8229999999999991</v>
          </cell>
        </row>
        <row r="101">
          <cell r="A101" t="str">
            <v>ALM</v>
          </cell>
          <cell r="B101">
            <v>42244</v>
          </cell>
          <cell r="D101">
            <v>1.823999999999999</v>
          </cell>
        </row>
        <row r="102">
          <cell r="A102" t="str">
            <v>ALM</v>
          </cell>
          <cell r="B102">
            <v>42247</v>
          </cell>
          <cell r="D102">
            <v>1.8249999999999988</v>
          </cell>
        </row>
        <row r="103">
          <cell r="A103" t="str">
            <v>ALM</v>
          </cell>
          <cell r="B103">
            <v>42248</v>
          </cell>
          <cell r="D103">
            <v>1.8259999999999987</v>
          </cell>
        </row>
        <row r="104">
          <cell r="A104" t="str">
            <v>ALM</v>
          </cell>
          <cell r="B104">
            <v>42248</v>
          </cell>
          <cell r="D104">
            <v>1.8269999999999986</v>
          </cell>
        </row>
        <row r="105">
          <cell r="A105" t="str">
            <v>ALM</v>
          </cell>
          <cell r="B105">
            <v>42248</v>
          </cell>
          <cell r="D105">
            <v>1.8279999999999985</v>
          </cell>
        </row>
        <row r="106">
          <cell r="A106" t="str">
            <v>ALM</v>
          </cell>
          <cell r="B106">
            <v>42262</v>
          </cell>
          <cell r="D106">
            <v>1.8289999999999984</v>
          </cell>
        </row>
        <row r="107">
          <cell r="A107" t="str">
            <v>ALM</v>
          </cell>
          <cell r="B107">
            <v>42262</v>
          </cell>
          <cell r="D107">
            <v>1.8299999999999983</v>
          </cell>
        </row>
        <row r="108">
          <cell r="A108" t="str">
            <v>ALM</v>
          </cell>
          <cell r="B108">
            <v>42280</v>
          </cell>
          <cell r="D108">
            <v>1.8309999999999982</v>
          </cell>
        </row>
        <row r="109">
          <cell r="A109" t="str">
            <v>ALM</v>
          </cell>
          <cell r="B109">
            <v>42286</v>
          </cell>
          <cell r="D109">
            <v>1.8319999999999981</v>
          </cell>
        </row>
        <row r="110">
          <cell r="A110" t="str">
            <v>ALM</v>
          </cell>
          <cell r="B110">
            <v>42291</v>
          </cell>
          <cell r="D110">
            <v>1.832999999999998</v>
          </cell>
        </row>
        <row r="111">
          <cell r="A111" t="str">
            <v>ALM</v>
          </cell>
          <cell r="B111">
            <v>42291</v>
          </cell>
          <cell r="D111">
            <v>1.8339999999999979</v>
          </cell>
        </row>
        <row r="112">
          <cell r="A112" t="str">
            <v>ALM</v>
          </cell>
          <cell r="B112">
            <v>42291</v>
          </cell>
          <cell r="D112">
            <v>1.8349999999999977</v>
          </cell>
        </row>
        <row r="113">
          <cell r="A113" t="str">
            <v>ALM</v>
          </cell>
          <cell r="B113">
            <v>42292</v>
          </cell>
          <cell r="D113">
            <v>1.8359999999999976</v>
          </cell>
        </row>
        <row r="114">
          <cell r="A114" t="str">
            <v>ALM</v>
          </cell>
          <cell r="B114">
            <v>42659</v>
          </cell>
          <cell r="D114">
            <v>1.8369999999999975</v>
          </cell>
        </row>
        <row r="115">
          <cell r="A115" t="str">
            <v>ALM</v>
          </cell>
          <cell r="B115">
            <v>42663</v>
          </cell>
          <cell r="D115">
            <v>1.8379999999999974</v>
          </cell>
        </row>
        <row r="116">
          <cell r="A116" t="str">
            <v>ALM</v>
          </cell>
          <cell r="B116">
            <v>42705</v>
          </cell>
          <cell r="D116">
            <v>1.8389999999999973</v>
          </cell>
        </row>
        <row r="117">
          <cell r="A117" t="str">
            <v>ALM</v>
          </cell>
          <cell r="B117">
            <v>42708</v>
          </cell>
          <cell r="D117">
            <v>1.8399999999999972</v>
          </cell>
        </row>
        <row r="118">
          <cell r="A118" t="str">
            <v>ALM</v>
          </cell>
          <cell r="B118">
            <v>42709</v>
          </cell>
          <cell r="D118">
            <v>1.8409999999999971</v>
          </cell>
        </row>
        <row r="119">
          <cell r="A119" t="str">
            <v>ALM</v>
          </cell>
          <cell r="B119">
            <v>42727</v>
          </cell>
          <cell r="D119">
            <v>1.841999999999997</v>
          </cell>
        </row>
        <row r="120">
          <cell r="A120" t="str">
            <v>ALM</v>
          </cell>
          <cell r="B120">
            <v>42377</v>
          </cell>
          <cell r="D120">
            <v>1.8429999999999969</v>
          </cell>
        </row>
        <row r="121">
          <cell r="A121" t="str">
            <v>ALM</v>
          </cell>
          <cell r="B121">
            <v>42378</v>
          </cell>
          <cell r="D121">
            <v>1.8439999999999968</v>
          </cell>
        </row>
        <row r="122">
          <cell r="A122" t="str">
            <v>ALM</v>
          </cell>
          <cell r="B122">
            <v>42396</v>
          </cell>
          <cell r="D122">
            <v>1.8449999999999966</v>
          </cell>
        </row>
        <row r="123">
          <cell r="A123" t="str">
            <v>ALM</v>
          </cell>
          <cell r="B123">
            <v>42409</v>
          </cell>
          <cell r="D123">
            <v>1.8459999999999965</v>
          </cell>
        </row>
        <row r="124">
          <cell r="A124" t="str">
            <v>ALM</v>
          </cell>
          <cell r="B124">
            <v>42456</v>
          </cell>
          <cell r="D124">
            <v>1.8469999999999964</v>
          </cell>
        </row>
        <row r="125">
          <cell r="A125" t="str">
            <v>ALM</v>
          </cell>
          <cell r="B125">
            <v>42457</v>
          </cell>
          <cell r="D125">
            <v>1.8479999999999963</v>
          </cell>
        </row>
        <row r="126">
          <cell r="A126" t="str">
            <v>ALM</v>
          </cell>
          <cell r="B126">
            <v>42468</v>
          </cell>
          <cell r="D126">
            <v>1.8489999999999962</v>
          </cell>
        </row>
        <row r="127">
          <cell r="A127" t="str">
            <v>ALM</v>
          </cell>
          <cell r="B127">
            <v>42468</v>
          </cell>
          <cell r="D127">
            <v>1.8499999999999961</v>
          </cell>
        </row>
        <row r="128">
          <cell r="A128" t="str">
            <v>ALM</v>
          </cell>
          <cell r="B128">
            <v>42472</v>
          </cell>
          <cell r="D128">
            <v>1.850999999999996</v>
          </cell>
        </row>
        <row r="129">
          <cell r="A129" t="str">
            <v>ALM</v>
          </cell>
          <cell r="B129">
            <v>42472</v>
          </cell>
          <cell r="D129">
            <v>1.8519999999999959</v>
          </cell>
        </row>
        <row r="130">
          <cell r="A130" t="str">
            <v>ALM</v>
          </cell>
          <cell r="B130">
            <v>42472</v>
          </cell>
          <cell r="D130">
            <v>1.8529999999999958</v>
          </cell>
        </row>
        <row r="131">
          <cell r="A131" t="str">
            <v>ALM</v>
          </cell>
          <cell r="B131">
            <v>42472</v>
          </cell>
          <cell r="D131">
            <v>1.8539999999999957</v>
          </cell>
        </row>
        <row r="132">
          <cell r="A132" t="str">
            <v>ALM</v>
          </cell>
          <cell r="B132">
            <v>42472</v>
          </cell>
          <cell r="D132">
            <v>1.8549999999999955</v>
          </cell>
        </row>
        <row r="133">
          <cell r="A133" t="str">
            <v>ALM</v>
          </cell>
          <cell r="B133">
            <v>42472</v>
          </cell>
          <cell r="D133">
            <v>1.8559999999999954</v>
          </cell>
        </row>
        <row r="134">
          <cell r="A134" t="str">
            <v>ALM</v>
          </cell>
          <cell r="B134">
            <v>42480</v>
          </cell>
          <cell r="D134">
            <v>1.8569999999999953</v>
          </cell>
        </row>
        <row r="135">
          <cell r="A135" t="str">
            <v>ALM</v>
          </cell>
          <cell r="B135">
            <v>42486</v>
          </cell>
          <cell r="D135">
            <v>1.8579999999999952</v>
          </cell>
        </row>
        <row r="136">
          <cell r="A136" t="str">
            <v>ALM</v>
          </cell>
          <cell r="B136">
            <v>42486</v>
          </cell>
          <cell r="D136">
            <v>1.8589999999999951</v>
          </cell>
        </row>
        <row r="137">
          <cell r="A137" t="str">
            <v>ALM</v>
          </cell>
          <cell r="B137">
            <v>42517</v>
          </cell>
          <cell r="D137">
            <v>1.859999999999995</v>
          </cell>
        </row>
        <row r="138">
          <cell r="A138" t="str">
            <v>ALM</v>
          </cell>
          <cell r="B138">
            <v>42541</v>
          </cell>
          <cell r="D138">
            <v>1.8609999999999949</v>
          </cell>
        </row>
        <row r="139">
          <cell r="A139" t="str">
            <v>ALM</v>
          </cell>
          <cell r="B139">
            <v>42551</v>
          </cell>
          <cell r="D139">
            <v>1.8619999999999948</v>
          </cell>
        </row>
        <row r="140">
          <cell r="A140" t="str">
            <v>ALM</v>
          </cell>
          <cell r="B140">
            <v>42588</v>
          </cell>
          <cell r="D140">
            <v>1.8629999999999947</v>
          </cell>
        </row>
        <row r="141">
          <cell r="A141" t="str">
            <v>ALM</v>
          </cell>
          <cell r="B141">
            <v>42611</v>
          </cell>
          <cell r="D141">
            <v>1.8639999999999946</v>
          </cell>
        </row>
        <row r="142">
          <cell r="A142" t="str">
            <v>ALM</v>
          </cell>
          <cell r="B142">
            <v>42613</v>
          </cell>
          <cell r="D142">
            <v>1.8649999999999944</v>
          </cell>
        </row>
        <row r="143">
          <cell r="A143" t="str">
            <v>ALM</v>
          </cell>
          <cell r="B143">
            <v>42650</v>
          </cell>
          <cell r="D143">
            <v>1.8659999999999943</v>
          </cell>
        </row>
        <row r="144">
          <cell r="A144" t="str">
            <v>JRR</v>
          </cell>
          <cell r="B144">
            <v>42653</v>
          </cell>
          <cell r="D144">
            <v>1.8669999999999942</v>
          </cell>
        </row>
        <row r="145">
          <cell r="A145" t="str">
            <v>JRR</v>
          </cell>
          <cell r="B145">
            <v>42655</v>
          </cell>
          <cell r="D145">
            <v>1.8679999999999941</v>
          </cell>
        </row>
        <row r="146">
          <cell r="A146" t="str">
            <v>JRR</v>
          </cell>
          <cell r="B146">
            <v>42668</v>
          </cell>
          <cell r="D146">
            <v>1.868999999999994</v>
          </cell>
        </row>
        <row r="147">
          <cell r="A147" t="str">
            <v>ALM</v>
          </cell>
          <cell r="B147">
            <v>42669</v>
          </cell>
          <cell r="D147">
            <v>1.8699999999999939</v>
          </cell>
        </row>
        <row r="148">
          <cell r="A148" t="str">
            <v>ALM</v>
          </cell>
          <cell r="B148">
            <v>42669</v>
          </cell>
          <cell r="D148">
            <v>1.8709999999999938</v>
          </cell>
        </row>
        <row r="149">
          <cell r="A149" t="str">
            <v>ALM</v>
          </cell>
          <cell r="B149">
            <v>42669</v>
          </cell>
          <cell r="D149">
            <v>1.8719999999999937</v>
          </cell>
        </row>
        <row r="150">
          <cell r="A150" t="str">
            <v>ALM</v>
          </cell>
          <cell r="B150">
            <v>42669</v>
          </cell>
          <cell r="D150">
            <v>1.8729999999999936</v>
          </cell>
        </row>
        <row r="151">
          <cell r="A151" t="str">
            <v>ALM</v>
          </cell>
          <cell r="B151">
            <v>42669</v>
          </cell>
          <cell r="D151">
            <v>1.8739999999999934</v>
          </cell>
        </row>
        <row r="152">
          <cell r="A152" t="str">
            <v>ALM</v>
          </cell>
          <cell r="B152">
            <v>42669</v>
          </cell>
          <cell r="D152">
            <v>1.8749999999999933</v>
          </cell>
        </row>
        <row r="153">
          <cell r="A153" t="str">
            <v>ALM</v>
          </cell>
          <cell r="B153">
            <v>42669</v>
          </cell>
          <cell r="D153">
            <v>1.8759999999999932</v>
          </cell>
        </row>
        <row r="154">
          <cell r="A154" t="str">
            <v>ALM</v>
          </cell>
          <cell r="B154">
            <v>42669</v>
          </cell>
          <cell r="D154">
            <v>1.8769999999999931</v>
          </cell>
        </row>
        <row r="155">
          <cell r="A155" t="str">
            <v xml:space="preserve">JRR </v>
          </cell>
          <cell r="B155">
            <v>42681</v>
          </cell>
          <cell r="D155">
            <v>1.877999999999993</v>
          </cell>
        </row>
        <row r="156">
          <cell r="A156" t="str">
            <v>ALM</v>
          </cell>
          <cell r="B156">
            <v>42682</v>
          </cell>
          <cell r="D156">
            <v>1.8789999999999929</v>
          </cell>
        </row>
        <row r="157">
          <cell r="A157" t="str">
            <v>ALM</v>
          </cell>
          <cell r="B157">
            <v>42682</v>
          </cell>
          <cell r="D157">
            <v>1.8799999999999928</v>
          </cell>
        </row>
        <row r="158">
          <cell r="A158" t="str">
            <v>ALM</v>
          </cell>
          <cell r="B158">
            <v>42682</v>
          </cell>
          <cell r="D158">
            <v>1.8809999999999927</v>
          </cell>
        </row>
        <row r="159">
          <cell r="A159" t="str">
            <v>JRR</v>
          </cell>
          <cell r="B159">
            <v>42685</v>
          </cell>
          <cell r="D159">
            <v>1.8819999999999926</v>
          </cell>
        </row>
        <row r="160">
          <cell r="A160" t="str">
            <v>ALM</v>
          </cell>
          <cell r="B160">
            <v>42685</v>
          </cell>
          <cell r="D160">
            <v>1.8829999999999925</v>
          </cell>
        </row>
        <row r="161">
          <cell r="A161" t="str">
            <v>ALM</v>
          </cell>
          <cell r="B161">
            <v>42685</v>
          </cell>
          <cell r="D161">
            <v>1.8839999999999923</v>
          </cell>
        </row>
        <row r="162">
          <cell r="A162" t="str">
            <v>ALM</v>
          </cell>
          <cell r="B162">
            <v>42689</v>
          </cell>
          <cell r="D162">
            <v>1.8849999999999922</v>
          </cell>
        </row>
        <row r="163">
          <cell r="A163" t="str">
            <v>ALM</v>
          </cell>
          <cell r="B163">
            <v>42697</v>
          </cell>
          <cell r="D163">
            <v>1.8859999999999921</v>
          </cell>
        </row>
        <row r="164">
          <cell r="A164" t="str">
            <v>ALM</v>
          </cell>
          <cell r="B164">
            <v>42702</v>
          </cell>
          <cell r="D164">
            <v>1.886999999999992</v>
          </cell>
        </row>
        <row r="165">
          <cell r="A165" t="str">
            <v>ALM</v>
          </cell>
          <cell r="B165">
            <v>42702</v>
          </cell>
          <cell r="D165">
            <v>1.8879999999999919</v>
          </cell>
        </row>
        <row r="166">
          <cell r="A166" t="str">
            <v>ALM</v>
          </cell>
          <cell r="B166">
            <v>42724</v>
          </cell>
          <cell r="D166">
            <v>1.8889999999999918</v>
          </cell>
        </row>
        <row r="167">
          <cell r="A167" t="str">
            <v>ALM</v>
          </cell>
          <cell r="B167">
            <v>42732</v>
          </cell>
          <cell r="D167">
            <v>1.8899999999999917</v>
          </cell>
        </row>
        <row r="168">
          <cell r="A168" t="str">
            <v>ALM</v>
          </cell>
          <cell r="B168">
            <v>42739</v>
          </cell>
          <cell r="D168">
            <v>1.8909999999999916</v>
          </cell>
        </row>
        <row r="169">
          <cell r="A169" t="str">
            <v>ALM</v>
          </cell>
          <cell r="B169">
            <v>42741</v>
          </cell>
          <cell r="D169">
            <v>1.8919999999999915</v>
          </cell>
        </row>
        <row r="170">
          <cell r="D170"/>
        </row>
        <row r="171">
          <cell r="D171"/>
        </row>
        <row r="172">
          <cell r="D172"/>
        </row>
        <row r="173">
          <cell r="D173"/>
        </row>
        <row r="174">
          <cell r="D174"/>
        </row>
        <row r="175">
          <cell r="D175"/>
        </row>
        <row r="176">
          <cell r="D176"/>
        </row>
        <row r="177">
          <cell r="D177"/>
        </row>
        <row r="178">
          <cell r="D178"/>
        </row>
        <row r="179">
          <cell r="D179"/>
        </row>
        <row r="180">
          <cell r="D180"/>
        </row>
        <row r="181">
          <cell r="D181"/>
        </row>
        <row r="182">
          <cell r="D182"/>
        </row>
        <row r="183">
          <cell r="D183"/>
        </row>
        <row r="184">
          <cell r="D184"/>
        </row>
        <row r="185">
          <cell r="D185"/>
        </row>
        <row r="186">
          <cell r="D186"/>
        </row>
        <row r="187">
          <cell r="D187"/>
        </row>
        <row r="188">
          <cell r="D188"/>
        </row>
        <row r="189">
          <cell r="D189"/>
        </row>
        <row r="190">
          <cell r="D190"/>
        </row>
        <row r="191">
          <cell r="D191"/>
        </row>
        <row r="192">
          <cell r="D192"/>
        </row>
        <row r="193">
          <cell r="D193"/>
        </row>
        <row r="194">
          <cell r="D194"/>
        </row>
        <row r="195">
          <cell r="D195"/>
        </row>
        <row r="196">
          <cell r="D196"/>
        </row>
        <row r="197">
          <cell r="D197"/>
        </row>
        <row r="198">
          <cell r="D198"/>
        </row>
        <row r="199">
          <cell r="D199"/>
        </row>
        <row r="200">
          <cell r="D200"/>
        </row>
        <row r="201">
          <cell r="D201"/>
        </row>
        <row r="202">
          <cell r="D202"/>
        </row>
        <row r="203">
          <cell r="D203"/>
        </row>
        <row r="204">
          <cell r="D204"/>
        </row>
        <row r="205">
          <cell r="D205"/>
        </row>
        <row r="206">
          <cell r="D206"/>
        </row>
        <row r="207">
          <cell r="D207"/>
        </row>
        <row r="208">
          <cell r="D208"/>
        </row>
        <row r="209">
          <cell r="D209"/>
        </row>
        <row r="210">
          <cell r="D210"/>
        </row>
        <row r="211">
          <cell r="D211"/>
        </row>
        <row r="212">
          <cell r="D212"/>
        </row>
        <row r="213">
          <cell r="D213"/>
        </row>
        <row r="214">
          <cell r="D214"/>
        </row>
        <row r="215">
          <cell r="D215"/>
        </row>
        <row r="216">
          <cell r="D216"/>
        </row>
        <row r="217">
          <cell r="D217"/>
        </row>
        <row r="218">
          <cell r="D218"/>
        </row>
        <row r="219">
          <cell r="D219"/>
        </row>
        <row r="220">
          <cell r="D220"/>
        </row>
        <row r="221">
          <cell r="D221"/>
        </row>
        <row r="222">
          <cell r="D222"/>
        </row>
        <row r="223">
          <cell r="D223"/>
        </row>
        <row r="224">
          <cell r="D224"/>
        </row>
        <row r="225">
          <cell r="D225"/>
        </row>
        <row r="226">
          <cell r="D226"/>
        </row>
        <row r="227">
          <cell r="D227"/>
        </row>
        <row r="228">
          <cell r="D228"/>
        </row>
        <row r="229">
          <cell r="D229"/>
        </row>
        <row r="230">
          <cell r="D230"/>
        </row>
        <row r="231">
          <cell r="D231"/>
        </row>
        <row r="232">
          <cell r="D232"/>
        </row>
        <row r="233">
          <cell r="D233"/>
        </row>
        <row r="234">
          <cell r="D234"/>
        </row>
        <row r="235">
          <cell r="D235"/>
        </row>
        <row r="236">
          <cell r="D236"/>
        </row>
        <row r="237">
          <cell r="D237"/>
        </row>
        <row r="238">
          <cell r="D238"/>
        </row>
        <row r="239">
          <cell r="D239"/>
        </row>
        <row r="240">
          <cell r="D240"/>
        </row>
        <row r="241">
          <cell r="D241"/>
        </row>
        <row r="242">
          <cell r="D242"/>
        </row>
        <row r="243">
          <cell r="D243"/>
        </row>
        <row r="244">
          <cell r="D244"/>
        </row>
        <row r="245">
          <cell r="D245"/>
        </row>
        <row r="246">
          <cell r="D246"/>
        </row>
        <row r="247">
          <cell r="D247"/>
        </row>
        <row r="248">
          <cell r="D248"/>
        </row>
        <row r="249">
          <cell r="D249"/>
        </row>
        <row r="250">
          <cell r="D250"/>
        </row>
        <row r="251">
          <cell r="D251"/>
        </row>
        <row r="252">
          <cell r="D252"/>
        </row>
        <row r="253">
          <cell r="D253"/>
        </row>
        <row r="254">
          <cell r="D254"/>
        </row>
        <row r="255">
          <cell r="D255"/>
        </row>
        <row r="256">
          <cell r="D256"/>
        </row>
        <row r="257">
          <cell r="D257"/>
        </row>
        <row r="258">
          <cell r="D258"/>
        </row>
        <row r="259">
          <cell r="D259"/>
        </row>
        <row r="260">
          <cell r="D260"/>
        </row>
        <row r="261">
          <cell r="D261"/>
        </row>
        <row r="262">
          <cell r="D262"/>
        </row>
        <row r="263">
          <cell r="D263"/>
        </row>
        <row r="264">
          <cell r="D264"/>
        </row>
        <row r="265">
          <cell r="D265"/>
        </row>
        <row r="266">
          <cell r="D266"/>
        </row>
        <row r="267">
          <cell r="D267"/>
        </row>
        <row r="268">
          <cell r="D268"/>
        </row>
        <row r="269">
          <cell r="D269"/>
        </row>
        <row r="270">
          <cell r="D270"/>
        </row>
        <row r="271">
          <cell r="D271"/>
        </row>
        <row r="272">
          <cell r="D272"/>
        </row>
        <row r="273">
          <cell r="D273"/>
        </row>
        <row r="274">
          <cell r="D274"/>
        </row>
        <row r="275">
          <cell r="D275"/>
        </row>
        <row r="276">
          <cell r="D276"/>
        </row>
        <row r="277">
          <cell r="D277"/>
        </row>
        <row r="278">
          <cell r="D278"/>
        </row>
        <row r="279">
          <cell r="D279"/>
        </row>
        <row r="280">
          <cell r="D280"/>
        </row>
        <row r="281">
          <cell r="D281"/>
        </row>
        <row r="282">
          <cell r="D282"/>
        </row>
        <row r="283">
          <cell r="D283"/>
        </row>
        <row r="284">
          <cell r="D284"/>
        </row>
        <row r="285">
          <cell r="D285"/>
        </row>
        <row r="286">
          <cell r="D286"/>
        </row>
        <row r="287">
          <cell r="D287"/>
        </row>
        <row r="288">
          <cell r="D288"/>
        </row>
        <row r="289">
          <cell r="D289"/>
        </row>
        <row r="290">
          <cell r="D290"/>
        </row>
        <row r="291">
          <cell r="D291"/>
        </row>
        <row r="292">
          <cell r="D292"/>
        </row>
        <row r="293">
          <cell r="D293"/>
        </row>
        <row r="294">
          <cell r="D294"/>
        </row>
        <row r="295">
          <cell r="D295"/>
        </row>
        <row r="296">
          <cell r="D296"/>
        </row>
        <row r="297">
          <cell r="D297"/>
        </row>
        <row r="298">
          <cell r="D298"/>
        </row>
        <row r="299">
          <cell r="D299"/>
        </row>
        <row r="300">
          <cell r="D300"/>
        </row>
        <row r="301">
          <cell r="D301"/>
        </row>
        <row r="302">
          <cell r="D302"/>
        </row>
        <row r="303">
          <cell r="D303"/>
        </row>
        <row r="304">
          <cell r="D304"/>
        </row>
        <row r="305">
          <cell r="D305"/>
        </row>
        <row r="306">
          <cell r="D306"/>
        </row>
        <row r="307">
          <cell r="D307"/>
        </row>
        <row r="308">
          <cell r="D308"/>
        </row>
        <row r="309">
          <cell r="D309"/>
        </row>
        <row r="310">
          <cell r="D310"/>
        </row>
        <row r="311">
          <cell r="D311"/>
        </row>
        <row r="312">
          <cell r="D312"/>
        </row>
        <row r="313">
          <cell r="D313"/>
        </row>
        <row r="314">
          <cell r="D314"/>
        </row>
        <row r="315">
          <cell r="D315"/>
        </row>
        <row r="316">
          <cell r="D316"/>
        </row>
        <row r="317">
          <cell r="D317"/>
        </row>
        <row r="318">
          <cell r="D318"/>
        </row>
        <row r="319">
          <cell r="D319"/>
        </row>
        <row r="320">
          <cell r="D320"/>
        </row>
        <row r="321">
          <cell r="D321"/>
        </row>
        <row r="322">
          <cell r="D322"/>
        </row>
        <row r="323">
          <cell r="D323"/>
        </row>
        <row r="324">
          <cell r="D324"/>
        </row>
        <row r="325">
          <cell r="D325"/>
        </row>
        <row r="326">
          <cell r="D326"/>
        </row>
        <row r="327">
          <cell r="D327"/>
        </row>
        <row r="328">
          <cell r="D328"/>
        </row>
        <row r="329">
          <cell r="D329"/>
        </row>
        <row r="330">
          <cell r="D330"/>
        </row>
        <row r="331">
          <cell r="D331"/>
        </row>
        <row r="332">
          <cell r="D332"/>
        </row>
        <row r="333">
          <cell r="D333"/>
        </row>
        <row r="334">
          <cell r="D334"/>
        </row>
        <row r="335">
          <cell r="D335"/>
        </row>
        <row r="336">
          <cell r="D336"/>
        </row>
        <row r="337">
          <cell r="D337"/>
        </row>
        <row r="338">
          <cell r="D338"/>
        </row>
        <row r="339">
          <cell r="D339"/>
        </row>
        <row r="340">
          <cell r="D340"/>
        </row>
        <row r="341">
          <cell r="D341"/>
        </row>
        <row r="342">
          <cell r="D342"/>
        </row>
        <row r="343">
          <cell r="D343"/>
        </row>
        <row r="344">
          <cell r="D344"/>
        </row>
        <row r="345">
          <cell r="D345"/>
        </row>
        <row r="346">
          <cell r="D346"/>
        </row>
        <row r="347">
          <cell r="D347"/>
        </row>
        <row r="348">
          <cell r="D348"/>
        </row>
        <row r="349">
          <cell r="D349"/>
        </row>
        <row r="350">
          <cell r="D350"/>
        </row>
        <row r="351">
          <cell r="D351"/>
        </row>
        <row r="352">
          <cell r="D352"/>
        </row>
        <row r="353">
          <cell r="D353"/>
        </row>
        <row r="354">
          <cell r="D354"/>
        </row>
        <row r="355">
          <cell r="D355"/>
        </row>
        <row r="356">
          <cell r="D356"/>
        </row>
        <row r="357">
          <cell r="D357"/>
        </row>
        <row r="358">
          <cell r="D358"/>
        </row>
        <row r="359">
          <cell r="D359"/>
        </row>
        <row r="360">
          <cell r="D360"/>
        </row>
        <row r="361">
          <cell r="D361"/>
        </row>
        <row r="362">
          <cell r="D362"/>
        </row>
        <row r="363">
          <cell r="D363"/>
        </row>
        <row r="364">
          <cell r="D364"/>
        </row>
        <row r="365">
          <cell r="D365"/>
        </row>
        <row r="366">
          <cell r="D366"/>
        </row>
        <row r="367">
          <cell r="D367"/>
        </row>
        <row r="368">
          <cell r="D368"/>
        </row>
        <row r="369">
          <cell r="D369"/>
        </row>
        <row r="370">
          <cell r="D370"/>
        </row>
        <row r="371">
          <cell r="D371"/>
        </row>
        <row r="372">
          <cell r="D372"/>
        </row>
        <row r="373">
          <cell r="D373"/>
        </row>
        <row r="374">
          <cell r="D374"/>
        </row>
        <row r="375">
          <cell r="D375"/>
        </row>
        <row r="376">
          <cell r="D376"/>
        </row>
        <row r="377">
          <cell r="D377"/>
        </row>
        <row r="378">
          <cell r="D378"/>
        </row>
        <row r="379">
          <cell r="D379"/>
        </row>
        <row r="380">
          <cell r="D380"/>
        </row>
        <row r="381">
          <cell r="D381"/>
        </row>
        <row r="382">
          <cell r="D382"/>
        </row>
        <row r="383">
          <cell r="D383"/>
        </row>
        <row r="384">
          <cell r="D384"/>
        </row>
        <row r="385">
          <cell r="D385"/>
        </row>
        <row r="386">
          <cell r="D386"/>
        </row>
        <row r="387">
          <cell r="D387"/>
        </row>
        <row r="388">
          <cell r="D388"/>
        </row>
        <row r="389">
          <cell r="D389"/>
        </row>
        <row r="390">
          <cell r="D390"/>
        </row>
        <row r="391">
          <cell r="D391"/>
        </row>
        <row r="392">
          <cell r="D392"/>
        </row>
        <row r="393">
          <cell r="D393"/>
        </row>
        <row r="394">
          <cell r="D394"/>
        </row>
        <row r="395">
          <cell r="D395"/>
        </row>
        <row r="396">
          <cell r="D396"/>
        </row>
        <row r="397">
          <cell r="D397"/>
        </row>
        <row r="398">
          <cell r="D398"/>
        </row>
        <row r="399">
          <cell r="D399"/>
        </row>
        <row r="400">
          <cell r="D400"/>
        </row>
        <row r="401">
          <cell r="D401"/>
        </row>
        <row r="402">
          <cell r="D402"/>
        </row>
        <row r="403">
          <cell r="D403"/>
        </row>
        <row r="404">
          <cell r="D404"/>
        </row>
        <row r="405">
          <cell r="D405"/>
        </row>
        <row r="406">
          <cell r="D406"/>
        </row>
        <row r="407">
          <cell r="D407"/>
        </row>
        <row r="408">
          <cell r="D408"/>
        </row>
        <row r="409">
          <cell r="D409"/>
        </row>
        <row r="410">
          <cell r="D410"/>
        </row>
        <row r="411">
          <cell r="D411"/>
        </row>
        <row r="412">
          <cell r="D412"/>
        </row>
        <row r="413">
          <cell r="D413"/>
        </row>
        <row r="414">
          <cell r="D414"/>
        </row>
        <row r="415">
          <cell r="D415"/>
        </row>
        <row r="416">
          <cell r="D416"/>
        </row>
        <row r="417">
          <cell r="D417"/>
        </row>
        <row r="418">
          <cell r="D418"/>
        </row>
        <row r="419">
          <cell r="D419"/>
        </row>
        <row r="420">
          <cell r="D420"/>
        </row>
        <row r="421">
          <cell r="D421"/>
        </row>
        <row r="422">
          <cell r="D422"/>
        </row>
        <row r="423">
          <cell r="D423"/>
        </row>
        <row r="424">
          <cell r="D424"/>
        </row>
        <row r="425">
          <cell r="D425"/>
        </row>
        <row r="426">
          <cell r="D426"/>
        </row>
        <row r="427">
          <cell r="D427"/>
        </row>
        <row r="428">
          <cell r="D428"/>
        </row>
        <row r="429">
          <cell r="D429"/>
        </row>
        <row r="430">
          <cell r="D430"/>
        </row>
        <row r="431">
          <cell r="D431"/>
        </row>
        <row r="432">
          <cell r="D432"/>
        </row>
        <row r="433">
          <cell r="D433"/>
        </row>
        <row r="434">
          <cell r="D434"/>
        </row>
        <row r="435">
          <cell r="D435"/>
        </row>
        <row r="436">
          <cell r="D436"/>
        </row>
        <row r="437">
          <cell r="D437"/>
        </row>
        <row r="438">
          <cell r="D438"/>
        </row>
        <row r="439">
          <cell r="D439"/>
        </row>
        <row r="440">
          <cell r="D440"/>
        </row>
        <row r="441">
          <cell r="D441"/>
        </row>
        <row r="442">
          <cell r="D442"/>
        </row>
        <row r="443">
          <cell r="D443"/>
        </row>
        <row r="444">
          <cell r="D444"/>
        </row>
        <row r="445">
          <cell r="D445"/>
        </row>
        <row r="446">
          <cell r="D446"/>
        </row>
        <row r="447">
          <cell r="D447"/>
        </row>
        <row r="448">
          <cell r="D448"/>
        </row>
        <row r="449">
          <cell r="D449"/>
        </row>
        <row r="450">
          <cell r="D450"/>
        </row>
        <row r="451">
          <cell r="D451"/>
        </row>
        <row r="452">
          <cell r="D452"/>
        </row>
        <row r="453">
          <cell r="D453"/>
        </row>
        <row r="454">
          <cell r="D454"/>
        </row>
        <row r="455">
          <cell r="D455"/>
        </row>
        <row r="456">
          <cell r="D456"/>
        </row>
        <row r="457">
          <cell r="D457"/>
        </row>
        <row r="458">
          <cell r="D458"/>
        </row>
        <row r="459">
          <cell r="D459"/>
        </row>
        <row r="460">
          <cell r="D460"/>
        </row>
        <row r="461">
          <cell r="D461"/>
        </row>
        <row r="462">
          <cell r="D462"/>
        </row>
        <row r="463">
          <cell r="D463"/>
        </row>
        <row r="464">
          <cell r="D464"/>
        </row>
        <row r="465">
          <cell r="D465"/>
        </row>
        <row r="466">
          <cell r="D466"/>
        </row>
        <row r="467">
          <cell r="D467"/>
        </row>
        <row r="468">
          <cell r="D468"/>
        </row>
        <row r="469">
          <cell r="D469"/>
        </row>
        <row r="470">
          <cell r="D470"/>
        </row>
        <row r="471">
          <cell r="D471"/>
        </row>
        <row r="472">
          <cell r="D472"/>
        </row>
        <row r="473">
          <cell r="D473"/>
        </row>
        <row r="474">
          <cell r="D474"/>
        </row>
        <row r="475">
          <cell r="D475"/>
        </row>
        <row r="476">
          <cell r="D476"/>
        </row>
        <row r="477">
          <cell r="D477"/>
        </row>
        <row r="478">
          <cell r="D478"/>
        </row>
        <row r="479">
          <cell r="D479"/>
        </row>
        <row r="480">
          <cell r="D480"/>
        </row>
        <row r="481">
          <cell r="D481"/>
        </row>
        <row r="482">
          <cell r="D482"/>
        </row>
        <row r="483">
          <cell r="D483"/>
        </row>
        <row r="484">
          <cell r="D484"/>
        </row>
        <row r="485">
          <cell r="D485"/>
        </row>
        <row r="486">
          <cell r="D486"/>
        </row>
        <row r="487">
          <cell r="D487"/>
        </row>
        <row r="488">
          <cell r="D488"/>
        </row>
        <row r="489">
          <cell r="D489"/>
        </row>
        <row r="490">
          <cell r="D490"/>
        </row>
        <row r="491">
          <cell r="D491"/>
        </row>
        <row r="492">
          <cell r="D492"/>
        </row>
        <row r="493">
          <cell r="D493"/>
        </row>
        <row r="494">
          <cell r="D494"/>
        </row>
        <row r="495">
          <cell r="D495"/>
        </row>
        <row r="496">
          <cell r="D496"/>
        </row>
        <row r="497">
          <cell r="D497"/>
        </row>
        <row r="498">
          <cell r="D498"/>
        </row>
        <row r="499">
          <cell r="D499"/>
        </row>
        <row r="500">
          <cell r="D500"/>
        </row>
        <row r="501">
          <cell r="D501"/>
        </row>
        <row r="502">
          <cell r="D502"/>
        </row>
        <row r="503">
          <cell r="D503"/>
        </row>
        <row r="504">
          <cell r="D504"/>
        </row>
        <row r="505">
          <cell r="D505"/>
        </row>
        <row r="506">
          <cell r="D506"/>
        </row>
        <row r="507">
          <cell r="D507"/>
        </row>
        <row r="508">
          <cell r="D508"/>
        </row>
        <row r="509">
          <cell r="D509"/>
        </row>
        <row r="510">
          <cell r="D510"/>
        </row>
        <row r="511">
          <cell r="D511"/>
        </row>
        <row r="512">
          <cell r="D512"/>
        </row>
        <row r="513">
          <cell r="D513"/>
        </row>
        <row r="514">
          <cell r="D514"/>
        </row>
        <row r="515">
          <cell r="D515"/>
        </row>
        <row r="516">
          <cell r="D516"/>
        </row>
        <row r="517">
          <cell r="D517"/>
        </row>
        <row r="518">
          <cell r="D518"/>
        </row>
        <row r="519">
          <cell r="D519"/>
        </row>
        <row r="520">
          <cell r="D520"/>
        </row>
        <row r="521">
          <cell r="D521"/>
        </row>
        <row r="522">
          <cell r="D522"/>
        </row>
        <row r="523">
          <cell r="D523"/>
        </row>
        <row r="524">
          <cell r="D524"/>
        </row>
        <row r="525">
          <cell r="D525"/>
        </row>
        <row r="526">
          <cell r="D526"/>
        </row>
        <row r="527">
          <cell r="D527"/>
        </row>
        <row r="528">
          <cell r="D528"/>
        </row>
        <row r="529">
          <cell r="D529"/>
        </row>
        <row r="530">
          <cell r="D530"/>
        </row>
        <row r="531">
          <cell r="D531"/>
        </row>
        <row r="532">
          <cell r="D532"/>
        </row>
        <row r="533">
          <cell r="D533"/>
        </row>
        <row r="534">
          <cell r="D534"/>
        </row>
        <row r="535">
          <cell r="D535"/>
        </row>
        <row r="536">
          <cell r="D536"/>
        </row>
        <row r="537">
          <cell r="D537"/>
        </row>
        <row r="538">
          <cell r="D538"/>
        </row>
        <row r="539">
          <cell r="D539"/>
        </row>
        <row r="540">
          <cell r="D540"/>
        </row>
        <row r="541">
          <cell r="D541"/>
        </row>
        <row r="542">
          <cell r="D542"/>
        </row>
        <row r="543">
          <cell r="D543"/>
        </row>
        <row r="544">
          <cell r="D544"/>
        </row>
        <row r="545">
          <cell r="D545"/>
        </row>
        <row r="546">
          <cell r="D546"/>
        </row>
        <row r="547">
          <cell r="D547"/>
        </row>
        <row r="548">
          <cell r="D548"/>
        </row>
        <row r="549">
          <cell r="D549"/>
        </row>
        <row r="550">
          <cell r="D550"/>
        </row>
        <row r="551">
          <cell r="D551"/>
        </row>
        <row r="552">
          <cell r="D552"/>
        </row>
        <row r="553">
          <cell r="D553"/>
        </row>
        <row r="554">
          <cell r="D554"/>
        </row>
        <row r="555">
          <cell r="D555"/>
        </row>
        <row r="556">
          <cell r="D556"/>
        </row>
        <row r="557">
          <cell r="D557"/>
        </row>
        <row r="558">
          <cell r="D558"/>
        </row>
        <row r="559">
          <cell r="D559"/>
        </row>
        <row r="560">
          <cell r="D560"/>
        </row>
        <row r="561">
          <cell r="D561"/>
        </row>
        <row r="562">
          <cell r="D562"/>
        </row>
        <row r="563">
          <cell r="D563"/>
        </row>
        <row r="564">
          <cell r="D564"/>
        </row>
        <row r="565">
          <cell r="D565"/>
        </row>
        <row r="566">
          <cell r="D566"/>
        </row>
        <row r="567">
          <cell r="D567"/>
        </row>
        <row r="568">
          <cell r="D568"/>
        </row>
        <row r="569">
          <cell r="D569"/>
        </row>
        <row r="570">
          <cell r="D570"/>
        </row>
        <row r="571">
          <cell r="D571"/>
        </row>
        <row r="572">
          <cell r="D572"/>
        </row>
        <row r="573">
          <cell r="D573"/>
        </row>
        <row r="574">
          <cell r="D574"/>
        </row>
        <row r="575">
          <cell r="D575"/>
        </row>
        <row r="576">
          <cell r="D576"/>
        </row>
        <row r="577">
          <cell r="D577"/>
        </row>
        <row r="578">
          <cell r="D578"/>
        </row>
        <row r="579">
          <cell r="D579"/>
        </row>
        <row r="580">
          <cell r="D580"/>
        </row>
        <row r="581">
          <cell r="D581"/>
        </row>
        <row r="582">
          <cell r="D582"/>
        </row>
        <row r="583">
          <cell r="D583"/>
        </row>
        <row r="584">
          <cell r="D584"/>
        </row>
        <row r="585">
          <cell r="D585"/>
        </row>
        <row r="586">
          <cell r="D586"/>
        </row>
        <row r="587">
          <cell r="D587"/>
        </row>
        <row r="588">
          <cell r="D588"/>
        </row>
        <row r="589">
          <cell r="D589"/>
        </row>
        <row r="590">
          <cell r="D590"/>
        </row>
        <row r="591">
          <cell r="D591"/>
        </row>
        <row r="592">
          <cell r="D592"/>
        </row>
        <row r="593">
          <cell r="D593"/>
        </row>
        <row r="594">
          <cell r="D594"/>
        </row>
        <row r="595">
          <cell r="D595"/>
        </row>
        <row r="596">
          <cell r="D596"/>
        </row>
        <row r="597">
          <cell r="D597"/>
        </row>
        <row r="598">
          <cell r="D598"/>
        </row>
        <row r="599">
          <cell r="D599"/>
        </row>
        <row r="600">
          <cell r="D600"/>
        </row>
        <row r="601">
          <cell r="D601"/>
        </row>
        <row r="602">
          <cell r="D602"/>
        </row>
        <row r="603">
          <cell r="D603"/>
        </row>
        <row r="604">
          <cell r="D604"/>
        </row>
        <row r="605">
          <cell r="D605"/>
        </row>
        <row r="606">
          <cell r="D606"/>
        </row>
        <row r="607">
          <cell r="D607"/>
        </row>
        <row r="608">
          <cell r="D608"/>
        </row>
        <row r="609">
          <cell r="D609"/>
        </row>
        <row r="610">
          <cell r="D610"/>
        </row>
        <row r="611">
          <cell r="D611"/>
        </row>
        <row r="612">
          <cell r="D612"/>
        </row>
        <row r="613">
          <cell r="D613"/>
        </row>
        <row r="614">
          <cell r="D614"/>
        </row>
        <row r="615">
          <cell r="D615"/>
        </row>
        <row r="616">
          <cell r="D616"/>
        </row>
        <row r="617">
          <cell r="D617"/>
        </row>
        <row r="618">
          <cell r="D618"/>
        </row>
        <row r="619">
          <cell r="D619"/>
        </row>
        <row r="620">
          <cell r="D620"/>
        </row>
        <row r="621">
          <cell r="D621"/>
        </row>
        <row r="622">
          <cell r="D622"/>
        </row>
        <row r="623">
          <cell r="D623"/>
        </row>
        <row r="624">
          <cell r="D624"/>
        </row>
        <row r="625">
          <cell r="D625"/>
        </row>
        <row r="626">
          <cell r="D626"/>
        </row>
        <row r="627">
          <cell r="D627"/>
        </row>
        <row r="628">
          <cell r="D628"/>
        </row>
        <row r="629">
          <cell r="D629"/>
        </row>
        <row r="630">
          <cell r="D630"/>
        </row>
        <row r="631">
          <cell r="D631"/>
        </row>
        <row r="632">
          <cell r="D632"/>
        </row>
        <row r="633">
          <cell r="D633"/>
        </row>
        <row r="634">
          <cell r="D634"/>
        </row>
        <row r="635">
          <cell r="D635"/>
        </row>
        <row r="636">
          <cell r="D636"/>
        </row>
        <row r="637">
          <cell r="D637"/>
        </row>
        <row r="638">
          <cell r="D638"/>
        </row>
        <row r="639">
          <cell r="D639"/>
        </row>
        <row r="640">
          <cell r="D640"/>
        </row>
        <row r="641">
          <cell r="D641"/>
        </row>
        <row r="642">
          <cell r="D642"/>
        </row>
        <row r="643">
          <cell r="D643"/>
        </row>
        <row r="644">
          <cell r="D644"/>
        </row>
        <row r="645">
          <cell r="D645"/>
        </row>
        <row r="646">
          <cell r="D646"/>
        </row>
        <row r="647">
          <cell r="D647"/>
        </row>
        <row r="648">
          <cell r="D648"/>
        </row>
        <row r="649">
          <cell r="D649"/>
        </row>
        <row r="650">
          <cell r="D650"/>
        </row>
        <row r="651">
          <cell r="D651"/>
        </row>
        <row r="652">
          <cell r="D652"/>
        </row>
        <row r="653">
          <cell r="D653"/>
        </row>
        <row r="654">
          <cell r="D654"/>
        </row>
        <row r="655">
          <cell r="D655"/>
        </row>
        <row r="656">
          <cell r="D656"/>
        </row>
        <row r="657">
          <cell r="D657"/>
        </row>
        <row r="658">
          <cell r="D658"/>
        </row>
        <row r="659">
          <cell r="D659"/>
        </row>
        <row r="660">
          <cell r="D660"/>
        </row>
        <row r="661">
          <cell r="D661"/>
        </row>
        <row r="662">
          <cell r="D662"/>
        </row>
        <row r="663">
          <cell r="D663"/>
        </row>
        <row r="664">
          <cell r="D664"/>
        </row>
        <row r="665">
          <cell r="D665"/>
        </row>
        <row r="666">
          <cell r="D666"/>
        </row>
        <row r="667">
          <cell r="D667"/>
        </row>
        <row r="668">
          <cell r="D668"/>
        </row>
        <row r="669">
          <cell r="D669"/>
        </row>
        <row r="670">
          <cell r="D670"/>
        </row>
        <row r="671">
          <cell r="D671"/>
        </row>
        <row r="672">
          <cell r="D672"/>
        </row>
        <row r="673">
          <cell r="D673"/>
        </row>
        <row r="674">
          <cell r="D674"/>
        </row>
        <row r="675">
          <cell r="D675"/>
        </row>
        <row r="676">
          <cell r="D676"/>
        </row>
        <row r="677">
          <cell r="D677"/>
        </row>
        <row r="678">
          <cell r="D678"/>
        </row>
        <row r="679">
          <cell r="D679"/>
        </row>
        <row r="680">
          <cell r="D680"/>
        </row>
        <row r="681">
          <cell r="D681"/>
        </row>
        <row r="682">
          <cell r="D682"/>
        </row>
        <row r="683">
          <cell r="D683"/>
        </row>
        <row r="684">
          <cell r="D684"/>
        </row>
        <row r="685">
          <cell r="D685"/>
        </row>
        <row r="686">
          <cell r="D686"/>
        </row>
        <row r="687">
          <cell r="D687"/>
        </row>
        <row r="688">
          <cell r="D688"/>
        </row>
        <row r="689">
          <cell r="D689"/>
        </row>
        <row r="690">
          <cell r="D690"/>
        </row>
        <row r="691">
          <cell r="D691"/>
        </row>
        <row r="692">
          <cell r="D692"/>
        </row>
        <row r="693">
          <cell r="D693"/>
        </row>
        <row r="694">
          <cell r="D694"/>
        </row>
        <row r="695">
          <cell r="D695"/>
        </row>
        <row r="696">
          <cell r="D696"/>
        </row>
        <row r="697">
          <cell r="D697"/>
        </row>
        <row r="698">
          <cell r="D698"/>
        </row>
        <row r="699">
          <cell r="D699"/>
        </row>
        <row r="700">
          <cell r="D700"/>
        </row>
        <row r="701">
          <cell r="D701"/>
        </row>
        <row r="702">
          <cell r="D702"/>
        </row>
        <row r="703">
          <cell r="D703"/>
        </row>
        <row r="704">
          <cell r="D704"/>
        </row>
        <row r="705">
          <cell r="D705"/>
        </row>
        <row r="706">
          <cell r="D706"/>
        </row>
        <row r="707">
          <cell r="D707"/>
        </row>
        <row r="708">
          <cell r="D708"/>
        </row>
        <row r="709">
          <cell r="D709"/>
        </row>
        <row r="710">
          <cell r="D710"/>
        </row>
        <row r="711">
          <cell r="D711"/>
        </row>
        <row r="712">
          <cell r="D712"/>
        </row>
        <row r="713">
          <cell r="D713"/>
        </row>
        <row r="714">
          <cell r="D714"/>
        </row>
        <row r="715">
          <cell r="D715"/>
        </row>
        <row r="716">
          <cell r="D716"/>
        </row>
        <row r="717">
          <cell r="D717"/>
        </row>
        <row r="718">
          <cell r="D718"/>
        </row>
        <row r="719">
          <cell r="D719"/>
        </row>
        <row r="720">
          <cell r="D720"/>
        </row>
        <row r="721">
          <cell r="D721"/>
        </row>
        <row r="722">
          <cell r="D722"/>
        </row>
        <row r="723">
          <cell r="D723"/>
        </row>
        <row r="724">
          <cell r="D724"/>
        </row>
        <row r="725">
          <cell r="D725"/>
        </row>
        <row r="726">
          <cell r="D726"/>
        </row>
        <row r="727">
          <cell r="D727"/>
        </row>
        <row r="728">
          <cell r="D728"/>
        </row>
        <row r="729">
          <cell r="D729"/>
        </row>
        <row r="730">
          <cell r="D730"/>
        </row>
        <row r="731">
          <cell r="D731"/>
        </row>
        <row r="732">
          <cell r="D732"/>
        </row>
        <row r="733">
          <cell r="D733"/>
        </row>
        <row r="734">
          <cell r="D734"/>
        </row>
        <row r="735">
          <cell r="D735"/>
        </row>
        <row r="736">
          <cell r="D736"/>
        </row>
        <row r="737">
          <cell r="D737"/>
        </row>
        <row r="738">
          <cell r="D738"/>
        </row>
        <row r="739">
          <cell r="D739"/>
        </row>
        <row r="740">
          <cell r="D740"/>
        </row>
        <row r="741">
          <cell r="D741"/>
        </row>
        <row r="742">
          <cell r="D742"/>
        </row>
        <row r="743">
          <cell r="D743"/>
        </row>
        <row r="744">
          <cell r="D744"/>
        </row>
        <row r="745">
          <cell r="D745"/>
        </row>
        <row r="746">
          <cell r="D746"/>
        </row>
        <row r="747">
          <cell r="D747"/>
        </row>
        <row r="748">
          <cell r="D748"/>
        </row>
        <row r="749">
          <cell r="D749"/>
        </row>
        <row r="750">
          <cell r="D750"/>
        </row>
        <row r="751">
          <cell r="D751"/>
        </row>
        <row r="752">
          <cell r="D752"/>
        </row>
        <row r="753">
          <cell r="D753"/>
        </row>
        <row r="754">
          <cell r="D754"/>
        </row>
        <row r="755">
          <cell r="D755"/>
        </row>
        <row r="756">
          <cell r="D756"/>
        </row>
        <row r="757">
          <cell r="D757"/>
        </row>
        <row r="758">
          <cell r="D758"/>
        </row>
        <row r="759">
          <cell r="D759"/>
        </row>
        <row r="760">
          <cell r="D760"/>
        </row>
        <row r="761">
          <cell r="D761"/>
        </row>
        <row r="762">
          <cell r="D762"/>
        </row>
        <row r="763">
          <cell r="D763"/>
        </row>
        <row r="764">
          <cell r="D764"/>
        </row>
        <row r="765">
          <cell r="D765"/>
        </row>
        <row r="766">
          <cell r="D766"/>
        </row>
        <row r="767">
          <cell r="D767"/>
        </row>
        <row r="768">
          <cell r="D768"/>
        </row>
        <row r="769">
          <cell r="D769"/>
        </row>
        <row r="770">
          <cell r="D770"/>
        </row>
        <row r="771">
          <cell r="D771"/>
        </row>
        <row r="772">
          <cell r="D772"/>
        </row>
        <row r="773">
          <cell r="D773"/>
        </row>
        <row r="774">
          <cell r="D774"/>
        </row>
        <row r="775">
          <cell r="D775"/>
        </row>
        <row r="776">
          <cell r="D776"/>
        </row>
        <row r="777">
          <cell r="D777"/>
        </row>
        <row r="778">
          <cell r="D778"/>
        </row>
        <row r="779">
          <cell r="D779"/>
        </row>
        <row r="780">
          <cell r="D780"/>
        </row>
        <row r="781">
          <cell r="D781"/>
        </row>
        <row r="782">
          <cell r="D782"/>
        </row>
        <row r="783">
          <cell r="D783"/>
        </row>
        <row r="784">
          <cell r="D784"/>
        </row>
        <row r="785">
          <cell r="D785"/>
        </row>
        <row r="786">
          <cell r="D786"/>
        </row>
        <row r="787">
          <cell r="D787"/>
        </row>
        <row r="788">
          <cell r="D788"/>
        </row>
        <row r="789">
          <cell r="D789"/>
        </row>
        <row r="790">
          <cell r="D790"/>
        </row>
        <row r="791">
          <cell r="D791"/>
        </row>
        <row r="792">
          <cell r="D792"/>
        </row>
        <row r="793">
          <cell r="D793"/>
        </row>
        <row r="794">
          <cell r="D794"/>
        </row>
        <row r="795">
          <cell r="D795"/>
        </row>
        <row r="796">
          <cell r="D796"/>
        </row>
        <row r="797">
          <cell r="D797"/>
        </row>
        <row r="798">
          <cell r="D798"/>
        </row>
        <row r="799">
          <cell r="D799"/>
        </row>
        <row r="800">
          <cell r="D800"/>
        </row>
        <row r="801">
          <cell r="D801"/>
        </row>
        <row r="802">
          <cell r="D802"/>
        </row>
        <row r="803">
          <cell r="D803"/>
        </row>
        <row r="804">
          <cell r="D804"/>
        </row>
        <row r="805">
          <cell r="D805"/>
        </row>
        <row r="806">
          <cell r="D806"/>
        </row>
        <row r="807">
          <cell r="D807"/>
        </row>
        <row r="808">
          <cell r="D808"/>
        </row>
        <row r="809">
          <cell r="D809"/>
        </row>
        <row r="810">
          <cell r="D810"/>
        </row>
        <row r="811">
          <cell r="D811"/>
        </row>
        <row r="812">
          <cell r="D812"/>
        </row>
        <row r="813">
          <cell r="D813"/>
        </row>
        <row r="814">
          <cell r="D814"/>
        </row>
        <row r="815">
          <cell r="D815"/>
        </row>
        <row r="816">
          <cell r="D816"/>
        </row>
        <row r="817">
          <cell r="D817"/>
        </row>
        <row r="818">
          <cell r="D818"/>
        </row>
        <row r="819">
          <cell r="D819"/>
        </row>
        <row r="820">
          <cell r="D820"/>
        </row>
        <row r="821">
          <cell r="D821"/>
        </row>
        <row r="822">
          <cell r="D822"/>
        </row>
        <row r="823">
          <cell r="D823"/>
        </row>
        <row r="824">
          <cell r="D824"/>
        </row>
        <row r="825">
          <cell r="D825"/>
        </row>
        <row r="826">
          <cell r="D826"/>
        </row>
        <row r="827">
          <cell r="D827"/>
        </row>
        <row r="828">
          <cell r="D828"/>
        </row>
        <row r="829">
          <cell r="D829"/>
        </row>
        <row r="830">
          <cell r="D830"/>
        </row>
        <row r="831">
          <cell r="D831"/>
        </row>
        <row r="832">
          <cell r="D832"/>
        </row>
        <row r="833">
          <cell r="D833"/>
        </row>
        <row r="834">
          <cell r="D834"/>
        </row>
        <row r="835">
          <cell r="D835"/>
        </row>
        <row r="836">
          <cell r="D836"/>
        </row>
        <row r="837">
          <cell r="D837"/>
        </row>
        <row r="838">
          <cell r="D838"/>
        </row>
        <row r="839">
          <cell r="D839"/>
        </row>
        <row r="840">
          <cell r="D840"/>
        </row>
        <row r="841">
          <cell r="D841"/>
        </row>
        <row r="842">
          <cell r="D842"/>
        </row>
        <row r="843">
          <cell r="D843"/>
        </row>
        <row r="844">
          <cell r="D844"/>
        </row>
        <row r="845">
          <cell r="D845"/>
        </row>
        <row r="846">
          <cell r="D846"/>
        </row>
        <row r="847">
          <cell r="D847"/>
        </row>
        <row r="848">
          <cell r="D848"/>
        </row>
        <row r="849">
          <cell r="D849"/>
        </row>
        <row r="850">
          <cell r="D850"/>
        </row>
        <row r="851">
          <cell r="D851"/>
        </row>
        <row r="852">
          <cell r="D852"/>
        </row>
        <row r="853">
          <cell r="D853"/>
        </row>
        <row r="854">
          <cell r="D854"/>
        </row>
        <row r="855">
          <cell r="D855"/>
        </row>
        <row r="856">
          <cell r="D856"/>
        </row>
        <row r="857">
          <cell r="D857"/>
        </row>
        <row r="858">
          <cell r="D858"/>
        </row>
        <row r="859">
          <cell r="D859"/>
        </row>
        <row r="860">
          <cell r="D860"/>
        </row>
        <row r="861">
          <cell r="D861"/>
        </row>
        <row r="862">
          <cell r="D862"/>
        </row>
        <row r="863">
          <cell r="D863"/>
        </row>
        <row r="864">
          <cell r="D864"/>
        </row>
        <row r="865">
          <cell r="D865"/>
        </row>
        <row r="866">
          <cell r="D866"/>
        </row>
        <row r="867">
          <cell r="D867"/>
        </row>
        <row r="868">
          <cell r="D868"/>
        </row>
        <row r="869">
          <cell r="D869"/>
        </row>
        <row r="870">
          <cell r="D870"/>
        </row>
        <row r="871">
          <cell r="D871"/>
        </row>
        <row r="872">
          <cell r="D872"/>
        </row>
        <row r="873">
          <cell r="D873"/>
        </row>
        <row r="874">
          <cell r="D874"/>
        </row>
        <row r="875">
          <cell r="D875"/>
        </row>
        <row r="876">
          <cell r="D876"/>
        </row>
        <row r="877">
          <cell r="D877"/>
        </row>
        <row r="878">
          <cell r="D878"/>
        </row>
        <row r="879">
          <cell r="D879"/>
        </row>
        <row r="880">
          <cell r="D880"/>
        </row>
        <row r="881">
          <cell r="D881"/>
        </row>
        <row r="882">
          <cell r="D882"/>
        </row>
        <row r="883">
          <cell r="D883"/>
        </row>
      </sheetData>
      <sheetData sheetId="1"/>
      <sheetData sheetId="2">
        <row r="9">
          <cell r="C9">
            <v>0</v>
          </cell>
        </row>
        <row r="11">
          <cell r="C11"/>
        </row>
        <row r="27">
          <cell r="C27" t="str">
            <v>Distribution</v>
          </cell>
          <cell r="E27" t="b">
            <v>0</v>
          </cell>
        </row>
        <row r="35">
          <cell r="E35">
            <v>0</v>
          </cell>
          <cell r="H35">
            <v>0</v>
          </cell>
        </row>
        <row r="36">
          <cell r="E36">
            <v>3.0000000000000001E-3</v>
          </cell>
        </row>
        <row r="38">
          <cell r="C38">
            <v>0</v>
          </cell>
          <cell r="H38">
            <v>0</v>
          </cell>
        </row>
        <row r="41">
          <cell r="E41">
            <v>0</v>
          </cell>
        </row>
        <row r="43">
          <cell r="E43">
            <v>0</v>
          </cell>
        </row>
      </sheetData>
      <sheetData sheetId="3"/>
      <sheetData sheetId="4">
        <row r="6">
          <cell r="AI6" t="str">
            <v>MT1</v>
          </cell>
          <cell r="AK6">
            <v>0</v>
          </cell>
        </row>
        <row r="7">
          <cell r="AI7" t="str">
            <v>MT2</v>
          </cell>
          <cell r="AK7">
            <v>0</v>
          </cell>
        </row>
        <row r="8">
          <cell r="AI8" t="str">
            <v>SC1</v>
          </cell>
          <cell r="AK8">
            <v>0</v>
          </cell>
        </row>
        <row r="9">
          <cell r="AI9" t="str">
            <v>SC2</v>
          </cell>
          <cell r="AK9">
            <v>0</v>
          </cell>
        </row>
        <row r="10">
          <cell r="AI10" t="str">
            <v>LB1</v>
          </cell>
          <cell r="AK10">
            <v>0</v>
          </cell>
        </row>
        <row r="11">
          <cell r="AI11" t="str">
            <v>LB2</v>
          </cell>
          <cell r="AK11">
            <v>0</v>
          </cell>
        </row>
        <row r="12">
          <cell r="AI12" t="str">
            <v>LB3</v>
          </cell>
          <cell r="AK12">
            <v>0</v>
          </cell>
        </row>
        <row r="13">
          <cell r="AI13" t="str">
            <v>LB4</v>
          </cell>
          <cell r="AK13">
            <v>0</v>
          </cell>
        </row>
        <row r="14">
          <cell r="AI14" t="str">
            <v>EQ1</v>
          </cell>
          <cell r="AK14">
            <v>0</v>
          </cell>
        </row>
        <row r="15">
          <cell r="AI15" t="str">
            <v>OH1</v>
          </cell>
          <cell r="AK15">
            <v>0</v>
          </cell>
        </row>
        <row r="16">
          <cell r="AK16">
            <v>0</v>
          </cell>
        </row>
        <row r="17">
          <cell r="AK17">
            <v>0</v>
          </cell>
        </row>
        <row r="18">
          <cell r="AK18">
            <v>0</v>
          </cell>
        </row>
        <row r="19">
          <cell r="AK19">
            <v>0</v>
          </cell>
        </row>
        <row r="20">
          <cell r="AK20">
            <v>0</v>
          </cell>
        </row>
        <row r="21">
          <cell r="AK21">
            <v>0</v>
          </cell>
        </row>
        <row r="22">
          <cell r="AK22">
            <v>0</v>
          </cell>
        </row>
        <row r="23">
          <cell r="AI23"/>
          <cell r="AK23">
            <v>0</v>
          </cell>
        </row>
        <row r="24">
          <cell r="AI24"/>
          <cell r="AK24">
            <v>0</v>
          </cell>
        </row>
        <row r="25">
          <cell r="AI25"/>
          <cell r="AK25">
            <v>0</v>
          </cell>
        </row>
        <row r="26">
          <cell r="AI26"/>
          <cell r="AK26">
            <v>0</v>
          </cell>
        </row>
        <row r="27">
          <cell r="AI27"/>
          <cell r="AK27">
            <v>0</v>
          </cell>
        </row>
        <row r="28">
          <cell r="AI28"/>
          <cell r="AK28">
            <v>0</v>
          </cell>
        </row>
        <row r="29">
          <cell r="AI29"/>
          <cell r="AK29">
            <v>0</v>
          </cell>
        </row>
        <row r="30">
          <cell r="AI30"/>
          <cell r="AK30">
            <v>0</v>
          </cell>
        </row>
        <row r="31">
          <cell r="AI31"/>
          <cell r="AK31">
            <v>0</v>
          </cell>
        </row>
        <row r="32">
          <cell r="AI32"/>
          <cell r="AK32">
            <v>0</v>
          </cell>
        </row>
        <row r="33">
          <cell r="AI33"/>
          <cell r="AK33">
            <v>0</v>
          </cell>
        </row>
        <row r="106">
          <cell r="B106" t="str">
            <v>Direct Materials</v>
          </cell>
          <cell r="C106" t="str">
            <v>MT1</v>
          </cell>
          <cell r="D106">
            <v>0</v>
          </cell>
        </row>
        <row r="107">
          <cell r="B107" t="str">
            <v>Material Sales Tax &amp; Freight,</v>
          </cell>
          <cell r="C107" t="str">
            <v>MT2</v>
          </cell>
          <cell r="D107">
            <v>0</v>
          </cell>
        </row>
        <row r="108">
          <cell r="B108" t="str">
            <v>Direct Subcontractors</v>
          </cell>
          <cell r="C108" t="str">
            <v>SC1</v>
          </cell>
          <cell r="D108">
            <v>0</v>
          </cell>
        </row>
        <row r="109">
          <cell r="B109" t="str">
            <v>Subcontractor Bonds</v>
          </cell>
          <cell r="C109" t="str">
            <v>SC2</v>
          </cell>
          <cell r="D109">
            <v>0</v>
          </cell>
        </row>
        <row r="110">
          <cell r="B110" t="str">
            <v>Subcontractor Fee</v>
          </cell>
          <cell r="C110" t="str">
            <v>SC3</v>
          </cell>
          <cell r="D110">
            <v>0</v>
          </cell>
        </row>
        <row r="111">
          <cell r="B111" t="str">
            <v>Productive Labor</v>
          </cell>
          <cell r="C111" t="str">
            <v>LB1</v>
          </cell>
          <cell r="D111">
            <v>0</v>
          </cell>
        </row>
        <row r="112">
          <cell r="B112" t="str">
            <v>Total Overhead Labor</v>
          </cell>
          <cell r="C112" t="str">
            <v>LB2</v>
          </cell>
          <cell r="D112">
            <v>0</v>
          </cell>
        </row>
        <row r="113">
          <cell r="B113" t="str">
            <v>Premium Time</v>
          </cell>
          <cell r="C113" t="str">
            <v>LB3</v>
          </cell>
          <cell r="D113">
            <v>0</v>
          </cell>
        </row>
        <row r="114">
          <cell r="B114" t="str">
            <v>Labor Insurance, Taxes, Benefits</v>
          </cell>
          <cell r="C114" t="str">
            <v>LB4</v>
          </cell>
          <cell r="D114">
            <v>2149.2000000000003</v>
          </cell>
        </row>
        <row r="115">
          <cell r="B115" t="str">
            <v>Equipment</v>
          </cell>
          <cell r="C115" t="str">
            <v>EQ1</v>
          </cell>
          <cell r="D115">
            <v>0</v>
          </cell>
        </row>
        <row r="116">
          <cell r="B116" t="str">
            <v>Labor and Equipment Fee</v>
          </cell>
          <cell r="C116" t="str">
            <v>EQ2</v>
          </cell>
          <cell r="D116">
            <v>322.38</v>
          </cell>
        </row>
        <row r="117">
          <cell r="B117" t="str">
            <v>Misc. Project Costs</v>
          </cell>
          <cell r="C117" t="str">
            <v>OH1</v>
          </cell>
          <cell r="D117">
            <v>0</v>
          </cell>
        </row>
        <row r="118">
          <cell r="B118" t="str">
            <v>Contingency</v>
          </cell>
          <cell r="C118" t="str">
            <v>OH2</v>
          </cell>
          <cell r="D118">
            <v>0</v>
          </cell>
        </row>
        <row r="119">
          <cell r="B119" t="str">
            <v>Payment/Performance Bond</v>
          </cell>
          <cell r="C119" t="str">
            <v>OH3</v>
          </cell>
          <cell r="D119">
            <v>0</v>
          </cell>
        </row>
        <row r="120">
          <cell r="B120" t="str">
            <v>Other</v>
          </cell>
          <cell r="C120" t="str">
            <v>OH4</v>
          </cell>
        </row>
        <row r="506">
          <cell r="AD506" t="str">
            <v>Unlikely, Very Low</v>
          </cell>
          <cell r="AE506">
            <v>1</v>
          </cell>
          <cell r="AG506" t="str">
            <v>Negligible</v>
          </cell>
          <cell r="AI506">
            <v>1</v>
          </cell>
          <cell r="AK506">
            <v>1</v>
          </cell>
          <cell r="AL506">
            <v>0.01</v>
          </cell>
          <cell r="AM506" t="str">
            <v>Very Low</v>
          </cell>
          <cell r="AO506" t="str">
            <v>RC1</v>
          </cell>
          <cell r="AP506" t="str">
            <v>Drawings / Prints</v>
          </cell>
        </row>
        <row r="507">
          <cell r="AD507" t="str">
            <v>Low</v>
          </cell>
          <cell r="AE507">
            <v>2</v>
          </cell>
          <cell r="AG507" t="str">
            <v>Marginal</v>
          </cell>
          <cell r="AI507">
            <v>2</v>
          </cell>
          <cell r="AK507">
            <v>2</v>
          </cell>
          <cell r="AL507">
            <v>0.02</v>
          </cell>
          <cell r="AM507" t="str">
            <v>Very Low</v>
          </cell>
          <cell r="AO507" t="str">
            <v>RC2</v>
          </cell>
          <cell r="AP507" t="str">
            <v>Materials Issues / Procurement</v>
          </cell>
        </row>
        <row r="508">
          <cell r="AD508" t="str">
            <v>Moderate</v>
          </cell>
          <cell r="AE508">
            <v>3</v>
          </cell>
          <cell r="AG508" t="str">
            <v>Significant</v>
          </cell>
          <cell r="AI508">
            <v>3</v>
          </cell>
          <cell r="AK508">
            <v>3</v>
          </cell>
          <cell r="AL508">
            <v>0.03</v>
          </cell>
          <cell r="AM508" t="str">
            <v>Very Low</v>
          </cell>
          <cell r="AO508" t="str">
            <v>RC3</v>
          </cell>
          <cell r="AP508" t="str">
            <v>Experience with Vendors</v>
          </cell>
        </row>
        <row r="509">
          <cell r="AD509" t="str">
            <v>Likely</v>
          </cell>
          <cell r="AE509">
            <v>4</v>
          </cell>
          <cell r="AG509" t="str">
            <v>Large</v>
          </cell>
          <cell r="AI509">
            <v>4</v>
          </cell>
          <cell r="AK509">
            <v>4</v>
          </cell>
          <cell r="AL509">
            <v>0.04</v>
          </cell>
          <cell r="AM509" t="str">
            <v>Very Low</v>
          </cell>
          <cell r="AO509" t="str">
            <v>RC4</v>
          </cell>
          <cell r="AP509" t="str">
            <v>Crew Experience</v>
          </cell>
        </row>
        <row r="510">
          <cell r="AD510" t="str">
            <v xml:space="preserve">High Probability </v>
          </cell>
          <cell r="AE510">
            <v>5</v>
          </cell>
          <cell r="AG510" t="str">
            <v>Massive</v>
          </cell>
          <cell r="AI510">
            <v>5</v>
          </cell>
          <cell r="AK510">
            <v>5</v>
          </cell>
          <cell r="AL510">
            <v>0.05</v>
          </cell>
          <cell r="AM510" t="str">
            <v>Very Low</v>
          </cell>
          <cell r="AO510" t="str">
            <v>RC5</v>
          </cell>
          <cell r="AP510" t="str">
            <v>Experience with this Work Scope</v>
          </cell>
        </row>
        <row r="511">
          <cell r="AK511">
            <v>6</v>
          </cell>
          <cell r="AL511">
            <v>0.06</v>
          </cell>
          <cell r="AM511" t="str">
            <v>Low</v>
          </cell>
          <cell r="AO511" t="str">
            <v>RC6</v>
          </cell>
          <cell r="AP511" t="str">
            <v>Experience with Customer</v>
          </cell>
        </row>
        <row r="512">
          <cell r="AK512">
            <v>7</v>
          </cell>
          <cell r="AL512">
            <v>7.0000000000000007E-2</v>
          </cell>
          <cell r="AM512" t="str">
            <v>Low</v>
          </cell>
          <cell r="AO512" t="str">
            <v>RC7</v>
          </cell>
          <cell r="AP512" t="str">
            <v>Track Record of Similar Work</v>
          </cell>
        </row>
        <row r="513">
          <cell r="AK513">
            <v>8</v>
          </cell>
          <cell r="AL513">
            <v>0.08</v>
          </cell>
          <cell r="AM513" t="str">
            <v>Low</v>
          </cell>
          <cell r="AO513" t="str">
            <v>RC8</v>
          </cell>
          <cell r="AP513" t="str">
            <v>Equipment Issues</v>
          </cell>
        </row>
        <row r="514">
          <cell r="AK514">
            <v>9</v>
          </cell>
          <cell r="AL514">
            <v>0.09</v>
          </cell>
          <cell r="AM514" t="str">
            <v>Low</v>
          </cell>
          <cell r="AO514" t="str">
            <v>RC9</v>
          </cell>
          <cell r="AP514" t="str">
            <v>Site Conditions</v>
          </cell>
        </row>
        <row r="515">
          <cell r="AK515">
            <v>10</v>
          </cell>
          <cell r="AL515">
            <v>0.1</v>
          </cell>
          <cell r="AM515" t="str">
            <v>Low</v>
          </cell>
          <cell r="AO515" t="str">
            <v>RC10</v>
          </cell>
          <cell r="AP515" t="str">
            <v>Seasonal Conditions</v>
          </cell>
        </row>
        <row r="516">
          <cell r="AK516">
            <v>11</v>
          </cell>
          <cell r="AL516">
            <v>0.11</v>
          </cell>
          <cell r="AM516" t="str">
            <v>Moderate</v>
          </cell>
          <cell r="AO516" t="str">
            <v>RC11</v>
          </cell>
          <cell r="AP516" t="str">
            <v>Safety</v>
          </cell>
        </row>
        <row r="517">
          <cell r="AK517">
            <v>12</v>
          </cell>
          <cell r="AL517">
            <v>0.12</v>
          </cell>
          <cell r="AM517" t="str">
            <v>Moderate</v>
          </cell>
        </row>
        <row r="518">
          <cell r="AK518">
            <v>13</v>
          </cell>
          <cell r="AL518">
            <v>0.13</v>
          </cell>
          <cell r="AM518" t="str">
            <v>Moderate</v>
          </cell>
        </row>
        <row r="519">
          <cell r="AK519">
            <v>14</v>
          </cell>
          <cell r="AL519">
            <v>0.14000000000000001</v>
          </cell>
          <cell r="AM519" t="str">
            <v>Moderate</v>
          </cell>
        </row>
        <row r="520">
          <cell r="AK520">
            <v>15</v>
          </cell>
          <cell r="AL520">
            <v>0.15</v>
          </cell>
          <cell r="AM520" t="str">
            <v>Moderate</v>
          </cell>
        </row>
        <row r="521">
          <cell r="AK521">
            <v>16</v>
          </cell>
          <cell r="AL521">
            <v>0.16</v>
          </cell>
          <cell r="AM521" t="str">
            <v>High</v>
          </cell>
        </row>
        <row r="522">
          <cell r="AK522">
            <v>17</v>
          </cell>
          <cell r="AL522">
            <v>0.17</v>
          </cell>
          <cell r="AM522" t="str">
            <v>High</v>
          </cell>
        </row>
        <row r="523">
          <cell r="AK523">
            <v>18</v>
          </cell>
          <cell r="AL523">
            <v>0.18</v>
          </cell>
          <cell r="AM523" t="str">
            <v>High</v>
          </cell>
        </row>
        <row r="524">
          <cell r="AK524">
            <v>19</v>
          </cell>
          <cell r="AL524">
            <v>0.19</v>
          </cell>
          <cell r="AM524" t="str">
            <v>High</v>
          </cell>
        </row>
        <row r="525">
          <cell r="AK525">
            <v>20</v>
          </cell>
          <cell r="AL525">
            <v>0.2</v>
          </cell>
          <cell r="AM525" t="str">
            <v>High</v>
          </cell>
        </row>
        <row r="526">
          <cell r="AK526">
            <v>21</v>
          </cell>
          <cell r="AL526">
            <v>0.21</v>
          </cell>
          <cell r="AM526" t="str">
            <v>Very High</v>
          </cell>
        </row>
        <row r="527">
          <cell r="AK527">
            <v>22</v>
          </cell>
          <cell r="AL527">
            <v>0.22</v>
          </cell>
          <cell r="AM527" t="str">
            <v>Very High</v>
          </cell>
        </row>
        <row r="528">
          <cell r="AK528">
            <v>23</v>
          </cell>
          <cell r="AL528">
            <v>0.23</v>
          </cell>
          <cell r="AM528" t="str">
            <v>Very High</v>
          </cell>
        </row>
        <row r="529">
          <cell r="AK529">
            <v>24</v>
          </cell>
          <cell r="AL529">
            <v>0.24</v>
          </cell>
          <cell r="AM529" t="str">
            <v>Very High</v>
          </cell>
        </row>
        <row r="530">
          <cell r="AK530">
            <v>25</v>
          </cell>
          <cell r="AL530">
            <v>0.25</v>
          </cell>
          <cell r="AM530" t="str">
            <v>Very High</v>
          </cell>
        </row>
      </sheetData>
      <sheetData sheetId="5"/>
      <sheetData sheetId="6">
        <row r="6">
          <cell r="P6">
            <v>0</v>
          </cell>
          <cell r="U6">
            <v>0</v>
          </cell>
        </row>
        <row r="7">
          <cell r="X7">
            <v>1</v>
          </cell>
          <cell r="AC7">
            <v>0</v>
          </cell>
          <cell r="AE7">
            <v>0</v>
          </cell>
        </row>
        <row r="8">
          <cell r="X8">
            <v>2</v>
          </cell>
          <cell r="AC8">
            <v>0</v>
          </cell>
          <cell r="AE8">
            <v>0</v>
          </cell>
        </row>
        <row r="9">
          <cell r="X9">
            <v>3</v>
          </cell>
          <cell r="AC9">
            <v>0</v>
          </cell>
          <cell r="AE9">
            <v>0</v>
          </cell>
        </row>
        <row r="10">
          <cell r="H10" t="str">
            <v>Distribution</v>
          </cell>
          <cell r="P10">
            <v>0</v>
          </cell>
          <cell r="X10">
            <v>4</v>
          </cell>
          <cell r="AC10">
            <v>0</v>
          </cell>
          <cell r="AE10">
            <v>0</v>
          </cell>
        </row>
        <row r="11">
          <cell r="P11">
            <v>0</v>
          </cell>
          <cell r="X11">
            <v>5</v>
          </cell>
          <cell r="AC11">
            <v>0</v>
          </cell>
          <cell r="AE11">
            <v>0</v>
          </cell>
        </row>
        <row r="12">
          <cell r="E12">
            <v>0</v>
          </cell>
          <cell r="X12">
            <v>6</v>
          </cell>
          <cell r="AC12">
            <v>0</v>
          </cell>
          <cell r="AE12">
            <v>0</v>
          </cell>
        </row>
        <row r="13">
          <cell r="E13">
            <v>0</v>
          </cell>
          <cell r="F13">
            <v>0</v>
          </cell>
          <cell r="P13">
            <v>0</v>
          </cell>
          <cell r="X13">
            <v>7</v>
          </cell>
          <cell r="AC13">
            <v>0</v>
          </cell>
          <cell r="AE13">
            <v>0</v>
          </cell>
        </row>
        <row r="14">
          <cell r="U14">
            <v>0</v>
          </cell>
          <cell r="X14">
            <v>8</v>
          </cell>
          <cell r="AC14">
            <v>0</v>
          </cell>
          <cell r="AE14">
            <v>0</v>
          </cell>
        </row>
        <row r="15">
          <cell r="P15">
            <v>0</v>
          </cell>
          <cell r="X15">
            <v>9</v>
          </cell>
          <cell r="AC15">
            <v>0</v>
          </cell>
          <cell r="AE15">
            <v>0</v>
          </cell>
        </row>
        <row r="16">
          <cell r="X16">
            <v>10</v>
          </cell>
          <cell r="AC16">
            <v>0</v>
          </cell>
          <cell r="AE16">
            <v>0</v>
          </cell>
        </row>
        <row r="17">
          <cell r="X17">
            <v>11</v>
          </cell>
          <cell r="AC17">
            <v>0</v>
          </cell>
          <cell r="AE17">
            <v>0</v>
          </cell>
        </row>
        <row r="18">
          <cell r="X18">
            <v>12</v>
          </cell>
          <cell r="AC18">
            <v>0</v>
          </cell>
          <cell r="AE18">
            <v>0</v>
          </cell>
        </row>
        <row r="19">
          <cell r="E19">
            <v>48</v>
          </cell>
          <cell r="F19">
            <v>0</v>
          </cell>
          <cell r="X19">
            <v>13</v>
          </cell>
          <cell r="AC19">
            <v>0</v>
          </cell>
          <cell r="AE19">
            <v>0</v>
          </cell>
        </row>
        <row r="20">
          <cell r="E20">
            <v>120</v>
          </cell>
          <cell r="X20">
            <v>14</v>
          </cell>
          <cell r="AC20">
            <v>0</v>
          </cell>
          <cell r="AE20">
            <v>0</v>
          </cell>
        </row>
        <row r="21">
          <cell r="E21">
            <v>0</v>
          </cell>
          <cell r="F21">
            <v>0</v>
          </cell>
          <cell r="X21">
            <v>15</v>
          </cell>
          <cell r="AC21">
            <v>0</v>
          </cell>
          <cell r="AE21">
            <v>0</v>
          </cell>
        </row>
        <row r="22">
          <cell r="E22">
            <v>0</v>
          </cell>
          <cell r="F22">
            <v>0</v>
          </cell>
          <cell r="X22">
            <v>16</v>
          </cell>
          <cell r="AC22">
            <v>0</v>
          </cell>
          <cell r="AE22">
            <v>0</v>
          </cell>
        </row>
        <row r="23">
          <cell r="E23">
            <v>96</v>
          </cell>
          <cell r="F23">
            <v>0</v>
          </cell>
          <cell r="X23">
            <v>17</v>
          </cell>
          <cell r="AC23">
            <v>0</v>
          </cell>
          <cell r="AE23">
            <v>0</v>
          </cell>
        </row>
        <row r="24">
          <cell r="F24">
            <v>0</v>
          </cell>
          <cell r="X24">
            <v>18</v>
          </cell>
          <cell r="AC24">
            <v>0</v>
          </cell>
          <cell r="AE24">
            <v>0</v>
          </cell>
        </row>
        <row r="25">
          <cell r="X25">
            <v>19</v>
          </cell>
          <cell r="AC25">
            <v>0</v>
          </cell>
          <cell r="AE25">
            <v>0</v>
          </cell>
        </row>
        <row r="26">
          <cell r="E26">
            <v>0</v>
          </cell>
          <cell r="F26">
            <v>0</v>
          </cell>
          <cell r="J26">
            <v>6</v>
          </cell>
          <cell r="X26">
            <v>20</v>
          </cell>
          <cell r="AC26">
            <v>0</v>
          </cell>
          <cell r="AE26">
            <v>0</v>
          </cell>
        </row>
        <row r="27">
          <cell r="E27">
            <v>0</v>
          </cell>
          <cell r="F27">
            <v>0</v>
          </cell>
          <cell r="J27">
            <v>0</v>
          </cell>
          <cell r="X27">
            <v>21</v>
          </cell>
          <cell r="AC27">
            <v>0</v>
          </cell>
          <cell r="AE27">
            <v>0</v>
          </cell>
        </row>
        <row r="28">
          <cell r="E28">
            <v>0</v>
          </cell>
          <cell r="F28">
            <v>0</v>
          </cell>
          <cell r="X28">
            <v>22</v>
          </cell>
          <cell r="AC28">
            <v>0</v>
          </cell>
          <cell r="AE28">
            <v>0</v>
          </cell>
        </row>
        <row r="29">
          <cell r="E29">
            <v>0</v>
          </cell>
          <cell r="F29">
            <v>0</v>
          </cell>
          <cell r="X29">
            <v>23</v>
          </cell>
          <cell r="AC29">
            <v>0</v>
          </cell>
          <cell r="AE29">
            <v>0</v>
          </cell>
        </row>
        <row r="30">
          <cell r="E30">
            <v>0</v>
          </cell>
          <cell r="F30">
            <v>0</v>
          </cell>
          <cell r="I30">
            <v>0</v>
          </cell>
          <cell r="J30">
            <v>0</v>
          </cell>
          <cell r="K30">
            <v>0</v>
          </cell>
          <cell r="X30">
            <v>24</v>
          </cell>
          <cell r="AC30">
            <v>0</v>
          </cell>
          <cell r="AE30">
            <v>0</v>
          </cell>
        </row>
        <row r="31">
          <cell r="E31">
            <v>0</v>
          </cell>
          <cell r="F31">
            <v>0</v>
          </cell>
          <cell r="X31">
            <v>25</v>
          </cell>
          <cell r="AC31">
            <v>0</v>
          </cell>
          <cell r="AE31">
            <v>0</v>
          </cell>
        </row>
        <row r="32">
          <cell r="X32">
            <v>26</v>
          </cell>
          <cell r="AC32">
            <v>0</v>
          </cell>
          <cell r="AE32">
            <v>0</v>
          </cell>
        </row>
        <row r="33">
          <cell r="X33">
            <v>27</v>
          </cell>
          <cell r="AC33">
            <v>0</v>
          </cell>
          <cell r="AE33">
            <v>0</v>
          </cell>
        </row>
        <row r="34">
          <cell r="F34">
            <v>0</v>
          </cell>
          <cell r="K34">
            <v>0</v>
          </cell>
          <cell r="X34">
            <v>28</v>
          </cell>
          <cell r="AC34">
            <v>0</v>
          </cell>
          <cell r="AE34">
            <v>0</v>
          </cell>
        </row>
        <row r="35">
          <cell r="F35">
            <v>0</v>
          </cell>
          <cell r="K35">
            <v>0</v>
          </cell>
          <cell r="X35">
            <v>29</v>
          </cell>
          <cell r="AC35">
            <v>0</v>
          </cell>
          <cell r="AE35">
            <v>0</v>
          </cell>
        </row>
        <row r="36">
          <cell r="E36">
            <v>264</v>
          </cell>
          <cell r="F36">
            <v>0</v>
          </cell>
          <cell r="K36">
            <v>0</v>
          </cell>
          <cell r="X36">
            <v>30</v>
          </cell>
          <cell r="AC36">
            <v>0</v>
          </cell>
          <cell r="AE36">
            <v>0</v>
          </cell>
        </row>
        <row r="37">
          <cell r="I37">
            <v>0</v>
          </cell>
          <cell r="K37">
            <v>0</v>
          </cell>
          <cell r="X37">
            <v>31</v>
          </cell>
          <cell r="AC37">
            <v>0</v>
          </cell>
          <cell r="AE37">
            <v>0</v>
          </cell>
        </row>
        <row r="38">
          <cell r="I38">
            <v>0</v>
          </cell>
          <cell r="X38">
            <v>32</v>
          </cell>
          <cell r="AC38">
            <v>0</v>
          </cell>
          <cell r="AE38">
            <v>0</v>
          </cell>
        </row>
        <row r="39">
          <cell r="E39">
            <v>0</v>
          </cell>
          <cell r="K39">
            <v>0</v>
          </cell>
          <cell r="P39">
            <v>0</v>
          </cell>
          <cell r="X39">
            <v>33</v>
          </cell>
          <cell r="AC39">
            <v>0</v>
          </cell>
          <cell r="AE39">
            <v>0</v>
          </cell>
        </row>
        <row r="40">
          <cell r="E40">
            <v>0</v>
          </cell>
          <cell r="K40">
            <v>0</v>
          </cell>
          <cell r="X40">
            <v>34</v>
          </cell>
          <cell r="AC40">
            <v>0</v>
          </cell>
          <cell r="AE40">
            <v>0</v>
          </cell>
        </row>
        <row r="41">
          <cell r="E41">
            <v>0</v>
          </cell>
          <cell r="K41">
            <v>0</v>
          </cell>
          <cell r="X41">
            <v>35</v>
          </cell>
          <cell r="AC41">
            <v>0</v>
          </cell>
          <cell r="AE41">
            <v>0</v>
          </cell>
        </row>
        <row r="42">
          <cell r="J42">
            <v>0</v>
          </cell>
          <cell r="AC42">
            <v>0</v>
          </cell>
          <cell r="AE42">
            <v>0</v>
          </cell>
        </row>
        <row r="43">
          <cell r="E43">
            <v>0</v>
          </cell>
          <cell r="K43">
            <v>0</v>
          </cell>
          <cell r="AC43">
            <v>0</v>
          </cell>
          <cell r="AE43">
            <v>0</v>
          </cell>
        </row>
        <row r="44">
          <cell r="E44">
            <v>0</v>
          </cell>
          <cell r="AC44">
            <v>0</v>
          </cell>
          <cell r="AE44">
            <v>0</v>
          </cell>
        </row>
        <row r="45">
          <cell r="E45">
            <v>0</v>
          </cell>
        </row>
        <row r="46">
          <cell r="K46">
            <v>0</v>
          </cell>
        </row>
        <row r="48">
          <cell r="E48">
            <v>1636.8</v>
          </cell>
          <cell r="P48">
            <v>0</v>
          </cell>
        </row>
        <row r="49">
          <cell r="E49">
            <v>0</v>
          </cell>
          <cell r="P49">
            <v>2496.2958000000003</v>
          </cell>
        </row>
        <row r="50">
          <cell r="E50">
            <v>0</v>
          </cell>
          <cell r="K50">
            <v>0</v>
          </cell>
          <cell r="AC50">
            <v>0</v>
          </cell>
          <cell r="AE50">
            <v>0</v>
          </cell>
        </row>
        <row r="51">
          <cell r="E51">
            <v>132</v>
          </cell>
          <cell r="AC51">
            <v>0</v>
          </cell>
          <cell r="AE51">
            <v>0</v>
          </cell>
        </row>
        <row r="52">
          <cell r="E52">
            <v>132</v>
          </cell>
          <cell r="K52">
            <v>0</v>
          </cell>
          <cell r="AC52">
            <v>0</v>
          </cell>
          <cell r="AE52">
            <v>0</v>
          </cell>
        </row>
        <row r="53">
          <cell r="E53">
            <v>132</v>
          </cell>
          <cell r="AC53">
            <v>0</v>
          </cell>
          <cell r="AE53">
            <v>0</v>
          </cell>
        </row>
        <row r="54">
          <cell r="E54">
            <v>66</v>
          </cell>
          <cell r="K54">
            <v>0</v>
          </cell>
          <cell r="AC54">
            <v>0</v>
          </cell>
          <cell r="AE54">
            <v>0</v>
          </cell>
        </row>
        <row r="55">
          <cell r="E55">
            <v>50.4</v>
          </cell>
          <cell r="AC55">
            <v>0</v>
          </cell>
          <cell r="AE55">
            <v>0</v>
          </cell>
        </row>
        <row r="56">
          <cell r="S56">
            <v>322.38</v>
          </cell>
          <cell r="AC56">
            <v>0</v>
          </cell>
          <cell r="AE56">
            <v>0</v>
          </cell>
        </row>
        <row r="57">
          <cell r="F57">
            <v>2149.2000000000003</v>
          </cell>
          <cell r="S57">
            <v>2173.9158000000002</v>
          </cell>
        </row>
        <row r="58">
          <cell r="K58">
            <v>0</v>
          </cell>
        </row>
        <row r="59">
          <cell r="T59">
            <v>0</v>
          </cell>
        </row>
      </sheetData>
      <sheetData sheetId="7">
        <row r="4">
          <cell r="C4" t="str">
            <v>All Structures - Drilling</v>
          </cell>
          <cell r="F4" t="str">
            <v>Hole</v>
          </cell>
        </row>
        <row r="5">
          <cell r="C5" t="str">
            <v>All Structures - Backfill</v>
          </cell>
          <cell r="F5" t="str">
            <v>Hole</v>
          </cell>
        </row>
        <row r="6">
          <cell r="C6" t="str">
            <v>All Structures - Grounding</v>
          </cell>
          <cell r="F6" t="str">
            <v>Pole</v>
          </cell>
        </row>
        <row r="7">
          <cell r="C7" t="str">
            <v>All Structures - Guying</v>
          </cell>
          <cell r="F7" t="str">
            <v>EA</v>
          </cell>
        </row>
        <row r="8">
          <cell r="C8" t="str">
            <v>All Structures - Anchors</v>
          </cell>
          <cell r="F8" t="str">
            <v>EA</v>
          </cell>
        </row>
        <row r="9">
          <cell r="C9" t="str">
            <v>Wood - Receiving of Structure</v>
          </cell>
          <cell r="F9" t="str">
            <v>Pole</v>
          </cell>
        </row>
        <row r="10">
          <cell r="C10" t="str">
            <v>Wood - Load and Haul</v>
          </cell>
          <cell r="F10" t="str">
            <v>Pole</v>
          </cell>
        </row>
        <row r="11">
          <cell r="C11" t="str">
            <v>Wood - Assembly</v>
          </cell>
          <cell r="F11" t="str">
            <v>Structure</v>
          </cell>
        </row>
        <row r="12">
          <cell r="C12" t="str">
            <v>Wood - Erect</v>
          </cell>
          <cell r="F12" t="str">
            <v>Structure</v>
          </cell>
        </row>
        <row r="13">
          <cell r="C13" t="str">
            <v>Steel - Receiving of Structure</v>
          </cell>
          <cell r="F13" t="str">
            <v>Section</v>
          </cell>
        </row>
        <row r="14">
          <cell r="C14" t="str">
            <v>Steel - Load and Haul</v>
          </cell>
          <cell r="F14" t="str">
            <v>Section</v>
          </cell>
        </row>
        <row r="15">
          <cell r="C15" t="str">
            <v>Steel - Assembly</v>
          </cell>
          <cell r="F15" t="str">
            <v>Structure</v>
          </cell>
        </row>
        <row r="16">
          <cell r="C16" t="str">
            <v>Steel - Pressing</v>
          </cell>
          <cell r="F16" t="str">
            <v>Press</v>
          </cell>
        </row>
        <row r="17">
          <cell r="C17" t="str">
            <v>Steel - Erect</v>
          </cell>
          <cell r="F17" t="str">
            <v>Structure</v>
          </cell>
        </row>
        <row r="18">
          <cell r="C18" t="str">
            <v>Concrete - Receiving of Structure</v>
          </cell>
          <cell r="F18" t="str">
            <v>Pole</v>
          </cell>
        </row>
        <row r="19">
          <cell r="C19" t="str">
            <v>Concrete - Load and Haul</v>
          </cell>
          <cell r="F19" t="str">
            <v>Pole</v>
          </cell>
        </row>
        <row r="20">
          <cell r="C20" t="str">
            <v>Concrete - Assembly</v>
          </cell>
          <cell r="F20" t="str">
            <v>Structure</v>
          </cell>
        </row>
        <row r="21">
          <cell r="C21" t="str">
            <v>Concrete - Erect</v>
          </cell>
          <cell r="F21" t="str">
            <v>Structure</v>
          </cell>
        </row>
        <row r="22">
          <cell r="C22" t="str">
            <v>Lattice - Receiving of Structure</v>
          </cell>
          <cell r="F22" t="str">
            <v>TON</v>
          </cell>
        </row>
        <row r="23">
          <cell r="C23" t="str">
            <v>Lattice - Load and Haul</v>
          </cell>
          <cell r="F23" t="str">
            <v>TON</v>
          </cell>
        </row>
        <row r="24">
          <cell r="C24" t="str">
            <v>Lattice - Assembly</v>
          </cell>
          <cell r="F24" t="str">
            <v>TON</v>
          </cell>
        </row>
        <row r="25">
          <cell r="C25" t="str">
            <v>Lattice - Erect</v>
          </cell>
          <cell r="F25" t="str">
            <v>TON</v>
          </cell>
        </row>
        <row r="26">
          <cell r="C26" t="str">
            <v>All Conductor - Receiving of Conductor, Static, Fiber</v>
          </cell>
          <cell r="F26" t="str">
            <v>Reel</v>
          </cell>
        </row>
        <row r="27">
          <cell r="C27" t="str">
            <v>All Conductor - Load/Haul Conductor, Static, Fiber</v>
          </cell>
          <cell r="F27" t="str">
            <v>Reel</v>
          </cell>
        </row>
        <row r="28">
          <cell r="C28" t="str">
            <v>All Conductor - Install Guard Structures</v>
          </cell>
          <cell r="F28" t="str">
            <v>Structure</v>
          </cell>
        </row>
        <row r="29">
          <cell r="C29" t="str">
            <v>All Conductor - Hang Travelers</v>
          </cell>
          <cell r="F29" t="str">
            <v>Structure</v>
          </cell>
        </row>
        <row r="30">
          <cell r="C30" t="str">
            <v>Single Conductor - String, Sag, Splice Conductor</v>
          </cell>
          <cell r="F30" t="str">
            <v>Mile</v>
          </cell>
        </row>
        <row r="31">
          <cell r="C31" t="str">
            <v>Single Conductor - Clip Conductor</v>
          </cell>
          <cell r="F31" t="str">
            <v>Structure</v>
          </cell>
        </row>
        <row r="32">
          <cell r="C32" t="str">
            <v>Single Conductor - Deadend Conductor</v>
          </cell>
          <cell r="F32" t="str">
            <v>Face</v>
          </cell>
        </row>
        <row r="33">
          <cell r="C33" t="str">
            <v>Single Conductor - Jumper Conductor</v>
          </cell>
          <cell r="F33" t="str">
            <v>Structure</v>
          </cell>
        </row>
        <row r="34">
          <cell r="C34" t="str">
            <v>Bundled Conductor - String, Sag, Splice Conductor</v>
          </cell>
          <cell r="F34" t="str">
            <v>Mile</v>
          </cell>
        </row>
        <row r="35">
          <cell r="C35" t="str">
            <v>Bundled Conductor - Clip Conductor</v>
          </cell>
          <cell r="F35" t="str">
            <v>Structure</v>
          </cell>
        </row>
        <row r="36">
          <cell r="C36" t="str">
            <v>Bundled Conductor - Deadend Conductor</v>
          </cell>
          <cell r="F36" t="str">
            <v>FACE</v>
          </cell>
        </row>
        <row r="37">
          <cell r="C37" t="str">
            <v>Bundled Conductor - Jumper Conductor</v>
          </cell>
          <cell r="F37" t="str">
            <v>Structure</v>
          </cell>
        </row>
        <row r="38">
          <cell r="C38" t="str">
            <v>All Conductor - String, Sag Fiber</v>
          </cell>
          <cell r="F38" t="str">
            <v>Mile</v>
          </cell>
        </row>
        <row r="39">
          <cell r="C39" t="str">
            <v>All Conductor - String, Sag, Splic  Static</v>
          </cell>
          <cell r="F39" t="str">
            <v>Mile</v>
          </cell>
        </row>
        <row r="40">
          <cell r="C40" t="str">
            <v>All Conductor - Clip Fiber / Static</v>
          </cell>
          <cell r="F40" t="str">
            <v>Structure</v>
          </cell>
        </row>
        <row r="41">
          <cell r="C41" t="str">
            <v>All Conductor - Deadend Fiber / Static</v>
          </cell>
          <cell r="F41" t="str">
            <v>Face</v>
          </cell>
        </row>
        <row r="42">
          <cell r="C42" t="str">
            <v>All Conductor - Jumper Fiber / Static</v>
          </cell>
          <cell r="F42" t="str">
            <v>Structure</v>
          </cell>
        </row>
        <row r="43">
          <cell r="C43" t="str">
            <v>Removals - Framing</v>
          </cell>
          <cell r="F43" t="str">
            <v>Structure</v>
          </cell>
        </row>
        <row r="44">
          <cell r="C44" t="str">
            <v>Removals - Structures</v>
          </cell>
          <cell r="F44" t="str">
            <v>Structure</v>
          </cell>
        </row>
        <row r="45">
          <cell r="C45" t="str">
            <v>Removals - Guying/Anchors</v>
          </cell>
          <cell r="F45" t="str">
            <v>EA</v>
          </cell>
        </row>
        <row r="46">
          <cell r="C46" t="str">
            <v>Removals - Conductor</v>
          </cell>
          <cell r="F46" t="str">
            <v>Mile</v>
          </cell>
        </row>
        <row r="47">
          <cell r="C47" t="str">
            <v>Removals - Load and Haul Off</v>
          </cell>
          <cell r="F47" t="str">
            <v>Load</v>
          </cell>
        </row>
      </sheetData>
      <sheetData sheetId="8">
        <row r="39">
          <cell r="C39" t="str">
            <v>Item</v>
          </cell>
          <cell r="D39" t="str">
            <v>Labor Cost Code</v>
          </cell>
          <cell r="E39" t="str">
            <v>Material Cost Code</v>
          </cell>
          <cell r="F39" t="str">
            <v>Subcontractor Cost Code</v>
          </cell>
          <cell r="G39" t="str">
            <v>Category</v>
          </cell>
          <cell r="H39" t="str">
            <v>Task Selection / Description</v>
          </cell>
          <cell r="I39" t="str">
            <v>Unit / Line Description or Comments</v>
          </cell>
          <cell r="J39" t="str">
            <v>Unit of Measure</v>
          </cell>
          <cell r="K39" t="str">
            <v>Quantity</v>
          </cell>
          <cell r="M39" t="str">
            <v>Hrs / Unit</v>
          </cell>
          <cell r="N39" t="str">
            <v>Total</v>
          </cell>
          <cell r="P39" t="str">
            <v>$ / Unit</v>
          </cell>
          <cell r="Q39" t="str">
            <v>Total</v>
          </cell>
          <cell r="S39" t="str">
            <v>$ / Unit</v>
          </cell>
          <cell r="T39" t="str">
            <v>Total</v>
          </cell>
          <cell r="W39" t="str">
            <v>Unit</v>
          </cell>
          <cell r="X39" t="str">
            <v>Total</v>
          </cell>
          <cell r="Y39" t="str">
            <v>Labor</v>
          </cell>
          <cell r="Z39" t="str">
            <v>Material</v>
          </cell>
          <cell r="AA39" t="str">
            <v>Subcontract</v>
          </cell>
          <cell r="AB39" t="str">
            <v>Labor + Subcontract</v>
          </cell>
          <cell r="AC39" t="str">
            <v>Total</v>
          </cell>
          <cell r="AD39" t="str">
            <v>Budget Units</v>
          </cell>
          <cell r="AE39" t="str">
            <v>Hours</v>
          </cell>
          <cell r="AF39" t="str">
            <v>Materials</v>
          </cell>
          <cell r="AG39" t="str">
            <v>Subcontract</v>
          </cell>
        </row>
        <row r="40">
          <cell r="C40">
            <v>1</v>
          </cell>
          <cell r="M40">
            <v>0</v>
          </cell>
          <cell r="N40">
            <v>0</v>
          </cell>
          <cell r="O40">
            <v>0</v>
          </cell>
          <cell r="P40">
            <v>0</v>
          </cell>
          <cell r="Q40">
            <v>0</v>
          </cell>
          <cell r="R40">
            <v>0</v>
          </cell>
          <cell r="S40">
            <v>0</v>
          </cell>
          <cell r="T40">
            <v>0</v>
          </cell>
          <cell r="U40">
            <v>0</v>
          </cell>
          <cell r="V40" t="str">
            <v>L</v>
          </cell>
          <cell r="W40">
            <v>0</v>
          </cell>
          <cell r="X40">
            <v>0</v>
          </cell>
          <cell r="Y40">
            <v>0</v>
          </cell>
          <cell r="Z40">
            <v>0</v>
          </cell>
          <cell r="AA40">
            <v>0</v>
          </cell>
          <cell r="AB40">
            <v>0</v>
          </cell>
          <cell r="AC40">
            <v>0</v>
          </cell>
          <cell r="AD40">
            <v>0</v>
          </cell>
          <cell r="AE40">
            <v>0</v>
          </cell>
          <cell r="AF40">
            <v>0</v>
          </cell>
          <cell r="AG40">
            <v>0</v>
          </cell>
        </row>
        <row r="41">
          <cell r="C41">
            <v>1.0009999999999999</v>
          </cell>
          <cell r="D41">
            <v>0</v>
          </cell>
          <cell r="E41">
            <v>0</v>
          </cell>
          <cell r="F41">
            <v>0</v>
          </cell>
          <cell r="N41">
            <v>0</v>
          </cell>
          <cell r="O41">
            <v>0</v>
          </cell>
          <cell r="Q41">
            <v>0</v>
          </cell>
          <cell r="R41">
            <v>0</v>
          </cell>
          <cell r="T41">
            <v>0</v>
          </cell>
          <cell r="U41">
            <v>0</v>
          </cell>
          <cell r="V41" t="str">
            <v>M</v>
          </cell>
          <cell r="W41">
            <v>0</v>
          </cell>
          <cell r="X41">
            <v>0</v>
          </cell>
          <cell r="AD41">
            <v>0</v>
          </cell>
        </row>
        <row r="42">
          <cell r="C42">
            <v>1.0019999999999998</v>
          </cell>
          <cell r="D42">
            <v>0</v>
          </cell>
          <cell r="E42">
            <v>0</v>
          </cell>
          <cell r="F42">
            <v>0</v>
          </cell>
          <cell r="N42">
            <v>0</v>
          </cell>
          <cell r="O42">
            <v>0</v>
          </cell>
          <cell r="Q42">
            <v>0</v>
          </cell>
          <cell r="R42">
            <v>0</v>
          </cell>
          <cell r="T42">
            <v>0</v>
          </cell>
          <cell r="U42">
            <v>0</v>
          </cell>
          <cell r="V42" t="str">
            <v>S</v>
          </cell>
          <cell r="W42">
            <v>0</v>
          </cell>
          <cell r="X42">
            <v>0</v>
          </cell>
          <cell r="AD42">
            <v>0</v>
          </cell>
        </row>
        <row r="43">
          <cell r="C43">
            <v>1.0029999999999997</v>
          </cell>
          <cell r="D43">
            <v>0</v>
          </cell>
          <cell r="E43">
            <v>0</v>
          </cell>
          <cell r="F43">
            <v>0</v>
          </cell>
          <cell r="N43">
            <v>0</v>
          </cell>
          <cell r="O43">
            <v>0</v>
          </cell>
          <cell r="Q43">
            <v>0</v>
          </cell>
          <cell r="R43">
            <v>0</v>
          </cell>
          <cell r="T43">
            <v>0</v>
          </cell>
          <cell r="U43">
            <v>0</v>
          </cell>
          <cell r="V43" t="str">
            <v>T</v>
          </cell>
          <cell r="W43">
            <v>0</v>
          </cell>
          <cell r="X43">
            <v>0</v>
          </cell>
          <cell r="AD43">
            <v>0</v>
          </cell>
        </row>
        <row r="44">
          <cell r="C44">
            <v>1.0039999999999996</v>
          </cell>
          <cell r="D44">
            <v>0</v>
          </cell>
          <cell r="E44">
            <v>0</v>
          </cell>
          <cell r="F44">
            <v>0</v>
          </cell>
          <cell r="N44">
            <v>0</v>
          </cell>
          <cell r="O44">
            <v>0</v>
          </cell>
          <cell r="Q44">
            <v>0</v>
          </cell>
          <cell r="R44">
            <v>0</v>
          </cell>
          <cell r="T44">
            <v>0</v>
          </cell>
          <cell r="U44">
            <v>0</v>
          </cell>
          <cell r="V44">
            <v>1</v>
          </cell>
          <cell r="W44" t="str">
            <v>Unit Type</v>
          </cell>
          <cell r="AD44">
            <v>0</v>
          </cell>
        </row>
        <row r="45">
          <cell r="C45">
            <v>1.0049999999999994</v>
          </cell>
          <cell r="D45">
            <v>0</v>
          </cell>
          <cell r="E45">
            <v>0</v>
          </cell>
          <cell r="F45">
            <v>0</v>
          </cell>
          <cell r="N45">
            <v>0</v>
          </cell>
          <cell r="O45">
            <v>0</v>
          </cell>
          <cell r="Q45">
            <v>0</v>
          </cell>
          <cell r="R45">
            <v>0</v>
          </cell>
          <cell r="T45">
            <v>0</v>
          </cell>
          <cell r="U45">
            <v>0</v>
          </cell>
          <cell r="V45" t="str">
            <v>.</v>
          </cell>
          <cell r="AD45">
            <v>0</v>
          </cell>
        </row>
        <row r="46">
          <cell r="C46">
            <v>1.0059999999999993</v>
          </cell>
          <cell r="D46">
            <v>0</v>
          </cell>
          <cell r="E46">
            <v>0</v>
          </cell>
          <cell r="F46">
            <v>0</v>
          </cell>
          <cell r="N46">
            <v>0</v>
          </cell>
          <cell r="O46">
            <v>0</v>
          </cell>
          <cell r="Q46">
            <v>0</v>
          </cell>
          <cell r="R46">
            <v>0</v>
          </cell>
          <cell r="T46">
            <v>0</v>
          </cell>
          <cell r="U46">
            <v>0</v>
          </cell>
          <cell r="V46"/>
          <cell r="AD46">
            <v>0</v>
          </cell>
        </row>
        <row r="47">
          <cell r="C47">
            <v>1.0069999999999992</v>
          </cell>
          <cell r="D47">
            <v>0</v>
          </cell>
          <cell r="E47">
            <v>0</v>
          </cell>
          <cell r="F47">
            <v>0</v>
          </cell>
          <cell r="N47">
            <v>0</v>
          </cell>
          <cell r="O47">
            <v>0</v>
          </cell>
          <cell r="Q47">
            <v>0</v>
          </cell>
          <cell r="R47">
            <v>0</v>
          </cell>
          <cell r="T47">
            <v>0</v>
          </cell>
          <cell r="U47">
            <v>0</v>
          </cell>
          <cell r="V47"/>
          <cell r="AD47">
            <v>0</v>
          </cell>
        </row>
        <row r="48">
          <cell r="C48">
            <v>1.0079999999999991</v>
          </cell>
          <cell r="D48">
            <v>0</v>
          </cell>
          <cell r="E48">
            <v>0</v>
          </cell>
          <cell r="F48">
            <v>0</v>
          </cell>
          <cell r="N48">
            <v>0</v>
          </cell>
          <cell r="O48">
            <v>0</v>
          </cell>
          <cell r="Q48">
            <v>0</v>
          </cell>
          <cell r="R48">
            <v>0</v>
          </cell>
          <cell r="T48">
            <v>0</v>
          </cell>
          <cell r="U48">
            <v>0</v>
          </cell>
          <cell r="V48"/>
          <cell r="AD48">
            <v>0</v>
          </cell>
        </row>
        <row r="49">
          <cell r="C49">
            <v>1.008999999999999</v>
          </cell>
          <cell r="D49">
            <v>0</v>
          </cell>
          <cell r="E49">
            <v>0</v>
          </cell>
          <cell r="F49">
            <v>0</v>
          </cell>
          <cell r="N49">
            <v>0</v>
          </cell>
          <cell r="O49">
            <v>0</v>
          </cell>
          <cell r="Q49">
            <v>0</v>
          </cell>
          <cell r="R49">
            <v>0</v>
          </cell>
          <cell r="T49">
            <v>0</v>
          </cell>
          <cell r="U49">
            <v>0</v>
          </cell>
          <cell r="V49"/>
          <cell r="AD49">
            <v>0</v>
          </cell>
        </row>
        <row r="50">
          <cell r="C50">
            <v>1.0099999999999989</v>
          </cell>
          <cell r="D50">
            <v>0</v>
          </cell>
          <cell r="E50">
            <v>0</v>
          </cell>
          <cell r="F50">
            <v>0</v>
          </cell>
          <cell r="N50">
            <v>0</v>
          </cell>
          <cell r="O50">
            <v>0</v>
          </cell>
          <cell r="Q50">
            <v>0</v>
          </cell>
          <cell r="R50">
            <v>0</v>
          </cell>
          <cell r="T50">
            <v>0</v>
          </cell>
          <cell r="U50">
            <v>0</v>
          </cell>
          <cell r="V50"/>
          <cell r="AD50">
            <v>0</v>
          </cell>
        </row>
        <row r="51">
          <cell r="C51">
            <v>1.0109999999999988</v>
          </cell>
          <cell r="D51">
            <v>0</v>
          </cell>
          <cell r="E51">
            <v>0</v>
          </cell>
          <cell r="F51">
            <v>0</v>
          </cell>
          <cell r="N51">
            <v>0</v>
          </cell>
          <cell r="O51">
            <v>0</v>
          </cell>
          <cell r="Q51">
            <v>0</v>
          </cell>
          <cell r="R51">
            <v>0</v>
          </cell>
          <cell r="T51">
            <v>0</v>
          </cell>
          <cell r="U51">
            <v>0</v>
          </cell>
          <cell r="V51"/>
          <cell r="AD51">
            <v>0</v>
          </cell>
        </row>
        <row r="52">
          <cell r="C52">
            <v>1.0119999999999987</v>
          </cell>
          <cell r="D52">
            <v>0</v>
          </cell>
          <cell r="E52">
            <v>0</v>
          </cell>
          <cell r="F52">
            <v>0</v>
          </cell>
          <cell r="N52">
            <v>0</v>
          </cell>
          <cell r="O52">
            <v>0</v>
          </cell>
          <cell r="Q52">
            <v>0</v>
          </cell>
          <cell r="R52">
            <v>0</v>
          </cell>
          <cell r="T52">
            <v>0</v>
          </cell>
          <cell r="U52">
            <v>0</v>
          </cell>
          <cell r="V52"/>
          <cell r="AD52">
            <v>0</v>
          </cell>
        </row>
        <row r="53">
          <cell r="C53">
            <v>1.0129999999999986</v>
          </cell>
          <cell r="D53">
            <v>0</v>
          </cell>
          <cell r="E53">
            <v>0</v>
          </cell>
          <cell r="F53">
            <v>0</v>
          </cell>
          <cell r="N53">
            <v>0</v>
          </cell>
          <cell r="O53">
            <v>0</v>
          </cell>
          <cell r="Q53">
            <v>0</v>
          </cell>
          <cell r="R53">
            <v>0</v>
          </cell>
          <cell r="T53">
            <v>0</v>
          </cell>
          <cell r="U53">
            <v>0</v>
          </cell>
          <cell r="V53"/>
          <cell r="AD53">
            <v>0</v>
          </cell>
        </row>
        <row r="54">
          <cell r="C54">
            <v>1.0139999999999985</v>
          </cell>
          <cell r="D54">
            <v>0</v>
          </cell>
          <cell r="E54">
            <v>0</v>
          </cell>
          <cell r="F54">
            <v>0</v>
          </cell>
          <cell r="N54">
            <v>0</v>
          </cell>
          <cell r="O54">
            <v>0</v>
          </cell>
          <cell r="Q54">
            <v>0</v>
          </cell>
          <cell r="R54">
            <v>0</v>
          </cell>
          <cell r="T54">
            <v>0</v>
          </cell>
          <cell r="U54">
            <v>0</v>
          </cell>
          <cell r="V54"/>
          <cell r="AD54">
            <v>0</v>
          </cell>
        </row>
        <row r="55">
          <cell r="C55">
            <v>2</v>
          </cell>
          <cell r="M55">
            <v>0</v>
          </cell>
          <cell r="N55">
            <v>0</v>
          </cell>
          <cell r="O55">
            <v>0</v>
          </cell>
          <cell r="P55">
            <v>0</v>
          </cell>
          <cell r="Q55">
            <v>0</v>
          </cell>
          <cell r="R55">
            <v>0</v>
          </cell>
          <cell r="S55">
            <v>0</v>
          </cell>
          <cell r="T55">
            <v>0</v>
          </cell>
          <cell r="U55">
            <v>0</v>
          </cell>
          <cell r="V55" t="str">
            <v>L</v>
          </cell>
          <cell r="W55">
            <v>0</v>
          </cell>
          <cell r="X55">
            <v>0</v>
          </cell>
          <cell r="Y55">
            <v>0</v>
          </cell>
          <cell r="Z55">
            <v>0</v>
          </cell>
          <cell r="AA55">
            <v>0</v>
          </cell>
          <cell r="AB55">
            <v>0</v>
          </cell>
          <cell r="AC55">
            <v>0</v>
          </cell>
          <cell r="AD55">
            <v>0</v>
          </cell>
          <cell r="AE55">
            <v>0</v>
          </cell>
          <cell r="AF55">
            <v>0</v>
          </cell>
          <cell r="AG55">
            <v>0</v>
          </cell>
        </row>
        <row r="56">
          <cell r="C56">
            <v>2.0009999999999999</v>
          </cell>
          <cell r="D56">
            <v>0</v>
          </cell>
          <cell r="E56">
            <v>0</v>
          </cell>
          <cell r="F56">
            <v>0</v>
          </cell>
          <cell r="N56">
            <v>0</v>
          </cell>
          <cell r="O56">
            <v>0</v>
          </cell>
          <cell r="Q56">
            <v>0</v>
          </cell>
          <cell r="R56">
            <v>0</v>
          </cell>
          <cell r="T56">
            <v>0</v>
          </cell>
          <cell r="U56">
            <v>0</v>
          </cell>
          <cell r="V56" t="str">
            <v>M</v>
          </cell>
          <cell r="W56">
            <v>0</v>
          </cell>
          <cell r="X56">
            <v>0</v>
          </cell>
          <cell r="AD56">
            <v>0</v>
          </cell>
        </row>
        <row r="57">
          <cell r="C57">
            <v>2.0019999999999998</v>
          </cell>
          <cell r="D57">
            <v>0</v>
          </cell>
          <cell r="E57">
            <v>0</v>
          </cell>
          <cell r="F57">
            <v>0</v>
          </cell>
          <cell r="N57">
            <v>0</v>
          </cell>
          <cell r="O57">
            <v>0</v>
          </cell>
          <cell r="Q57">
            <v>0</v>
          </cell>
          <cell r="R57">
            <v>0</v>
          </cell>
          <cell r="T57">
            <v>0</v>
          </cell>
          <cell r="U57">
            <v>0</v>
          </cell>
          <cell r="V57" t="str">
            <v>S</v>
          </cell>
          <cell r="W57">
            <v>0</v>
          </cell>
          <cell r="X57">
            <v>0</v>
          </cell>
          <cell r="AD57">
            <v>0</v>
          </cell>
        </row>
        <row r="58">
          <cell r="C58">
            <v>2.0029999999999997</v>
          </cell>
          <cell r="D58">
            <v>0</v>
          </cell>
          <cell r="E58">
            <v>0</v>
          </cell>
          <cell r="F58">
            <v>0</v>
          </cell>
          <cell r="N58">
            <v>0</v>
          </cell>
          <cell r="O58">
            <v>0</v>
          </cell>
          <cell r="Q58">
            <v>0</v>
          </cell>
          <cell r="R58">
            <v>0</v>
          </cell>
          <cell r="T58">
            <v>0</v>
          </cell>
          <cell r="U58">
            <v>0</v>
          </cell>
          <cell r="V58" t="str">
            <v>T</v>
          </cell>
          <cell r="W58">
            <v>0</v>
          </cell>
          <cell r="X58">
            <v>0</v>
          </cell>
          <cell r="AD58">
            <v>0</v>
          </cell>
        </row>
        <row r="59">
          <cell r="C59">
            <v>2.0039999999999996</v>
          </cell>
          <cell r="D59">
            <v>0</v>
          </cell>
          <cell r="E59">
            <v>0</v>
          </cell>
          <cell r="F59">
            <v>0</v>
          </cell>
          <cell r="N59">
            <v>0</v>
          </cell>
          <cell r="O59">
            <v>0</v>
          </cell>
          <cell r="Q59">
            <v>0</v>
          </cell>
          <cell r="R59">
            <v>0</v>
          </cell>
          <cell r="T59">
            <v>0</v>
          </cell>
          <cell r="U59">
            <v>0</v>
          </cell>
          <cell r="V59">
            <v>1</v>
          </cell>
          <cell r="W59" t="str">
            <v>Unit Type</v>
          </cell>
          <cell r="AD59">
            <v>0</v>
          </cell>
        </row>
        <row r="60">
          <cell r="C60">
            <v>2.0049999999999994</v>
          </cell>
          <cell r="D60">
            <v>0</v>
          </cell>
          <cell r="E60">
            <v>0</v>
          </cell>
          <cell r="F60">
            <v>0</v>
          </cell>
          <cell r="N60">
            <v>0</v>
          </cell>
          <cell r="O60">
            <v>0</v>
          </cell>
          <cell r="Q60">
            <v>0</v>
          </cell>
          <cell r="R60">
            <v>0</v>
          </cell>
          <cell r="T60">
            <v>0</v>
          </cell>
          <cell r="U60">
            <v>0</v>
          </cell>
          <cell r="V60" t="str">
            <v>.</v>
          </cell>
          <cell r="AD60">
            <v>0</v>
          </cell>
        </row>
        <row r="61">
          <cell r="C61">
            <v>2.0059999999999993</v>
          </cell>
          <cell r="D61">
            <v>0</v>
          </cell>
          <cell r="E61">
            <v>0</v>
          </cell>
          <cell r="F61">
            <v>0</v>
          </cell>
          <cell r="N61">
            <v>0</v>
          </cell>
          <cell r="O61">
            <v>0</v>
          </cell>
          <cell r="Q61">
            <v>0</v>
          </cell>
          <cell r="R61">
            <v>0</v>
          </cell>
          <cell r="T61">
            <v>0</v>
          </cell>
          <cell r="U61">
            <v>0</v>
          </cell>
          <cell r="V61"/>
          <cell r="AD61">
            <v>0</v>
          </cell>
        </row>
        <row r="62">
          <cell r="C62">
            <v>2.0069999999999992</v>
          </cell>
          <cell r="D62">
            <v>0</v>
          </cell>
          <cell r="E62">
            <v>0</v>
          </cell>
          <cell r="F62">
            <v>0</v>
          </cell>
          <cell r="N62">
            <v>0</v>
          </cell>
          <cell r="O62">
            <v>0</v>
          </cell>
          <cell r="Q62">
            <v>0</v>
          </cell>
          <cell r="R62">
            <v>0</v>
          </cell>
          <cell r="T62">
            <v>0</v>
          </cell>
          <cell r="U62">
            <v>0</v>
          </cell>
          <cell r="V62"/>
          <cell r="AD62">
            <v>0</v>
          </cell>
        </row>
        <row r="63">
          <cell r="C63">
            <v>2.0079999999999991</v>
          </cell>
          <cell r="D63">
            <v>0</v>
          </cell>
          <cell r="E63">
            <v>0</v>
          </cell>
          <cell r="F63">
            <v>0</v>
          </cell>
          <cell r="N63">
            <v>0</v>
          </cell>
          <cell r="O63">
            <v>0</v>
          </cell>
          <cell r="Q63">
            <v>0</v>
          </cell>
          <cell r="R63">
            <v>0</v>
          </cell>
          <cell r="T63">
            <v>0</v>
          </cell>
          <cell r="U63">
            <v>0</v>
          </cell>
          <cell r="V63"/>
          <cell r="AD63">
            <v>0</v>
          </cell>
        </row>
        <row r="64">
          <cell r="C64">
            <v>2.008999999999999</v>
          </cell>
          <cell r="D64">
            <v>0</v>
          </cell>
          <cell r="E64">
            <v>0</v>
          </cell>
          <cell r="F64">
            <v>0</v>
          </cell>
          <cell r="N64">
            <v>0</v>
          </cell>
          <cell r="O64">
            <v>0</v>
          </cell>
          <cell r="Q64">
            <v>0</v>
          </cell>
          <cell r="R64">
            <v>0</v>
          </cell>
          <cell r="T64">
            <v>0</v>
          </cell>
          <cell r="U64">
            <v>0</v>
          </cell>
          <cell r="V64"/>
          <cell r="AD64">
            <v>0</v>
          </cell>
        </row>
        <row r="65">
          <cell r="C65">
            <v>2.0099999999999989</v>
          </cell>
          <cell r="D65">
            <v>0</v>
          </cell>
          <cell r="E65">
            <v>0</v>
          </cell>
          <cell r="F65">
            <v>0</v>
          </cell>
          <cell r="N65">
            <v>0</v>
          </cell>
          <cell r="O65">
            <v>0</v>
          </cell>
          <cell r="Q65">
            <v>0</v>
          </cell>
          <cell r="R65">
            <v>0</v>
          </cell>
          <cell r="T65">
            <v>0</v>
          </cell>
          <cell r="U65">
            <v>0</v>
          </cell>
          <cell r="V65"/>
          <cell r="AD65">
            <v>0</v>
          </cell>
        </row>
        <row r="66">
          <cell r="C66">
            <v>2.0109999999999988</v>
          </cell>
          <cell r="D66">
            <v>0</v>
          </cell>
          <cell r="E66">
            <v>0</v>
          </cell>
          <cell r="F66">
            <v>0</v>
          </cell>
          <cell r="N66">
            <v>0</v>
          </cell>
          <cell r="O66">
            <v>0</v>
          </cell>
          <cell r="Q66">
            <v>0</v>
          </cell>
          <cell r="R66">
            <v>0</v>
          </cell>
          <cell r="T66">
            <v>0</v>
          </cell>
          <cell r="U66">
            <v>0</v>
          </cell>
          <cell r="V66"/>
          <cell r="AD66">
            <v>0</v>
          </cell>
        </row>
        <row r="67">
          <cell r="C67">
            <v>2.0119999999999987</v>
          </cell>
          <cell r="D67">
            <v>0</v>
          </cell>
          <cell r="E67">
            <v>0</v>
          </cell>
          <cell r="F67">
            <v>0</v>
          </cell>
          <cell r="N67">
            <v>0</v>
          </cell>
          <cell r="O67">
            <v>0</v>
          </cell>
          <cell r="Q67">
            <v>0</v>
          </cell>
          <cell r="R67">
            <v>0</v>
          </cell>
          <cell r="T67">
            <v>0</v>
          </cell>
          <cell r="U67">
            <v>0</v>
          </cell>
          <cell r="V67"/>
          <cell r="AD67">
            <v>0</v>
          </cell>
        </row>
        <row r="68">
          <cell r="C68">
            <v>2.0129999999999986</v>
          </cell>
          <cell r="D68">
            <v>0</v>
          </cell>
          <cell r="E68">
            <v>0</v>
          </cell>
          <cell r="F68">
            <v>0</v>
          </cell>
          <cell r="N68">
            <v>0</v>
          </cell>
          <cell r="O68">
            <v>0</v>
          </cell>
          <cell r="Q68">
            <v>0</v>
          </cell>
          <cell r="R68">
            <v>0</v>
          </cell>
          <cell r="T68">
            <v>0</v>
          </cell>
          <cell r="U68">
            <v>0</v>
          </cell>
          <cell r="V68"/>
          <cell r="AD68">
            <v>0</v>
          </cell>
        </row>
        <row r="69">
          <cell r="C69">
            <v>2.0139999999999985</v>
          </cell>
          <cell r="D69">
            <v>0</v>
          </cell>
          <cell r="E69">
            <v>0</v>
          </cell>
          <cell r="F69">
            <v>0</v>
          </cell>
          <cell r="N69">
            <v>0</v>
          </cell>
          <cell r="O69">
            <v>0</v>
          </cell>
          <cell r="Q69">
            <v>0</v>
          </cell>
          <cell r="R69">
            <v>0</v>
          </cell>
          <cell r="T69">
            <v>0</v>
          </cell>
          <cell r="U69">
            <v>0</v>
          </cell>
          <cell r="V69"/>
          <cell r="AD69">
            <v>0</v>
          </cell>
        </row>
        <row r="70">
          <cell r="V70" t="str">
            <v>.</v>
          </cell>
        </row>
      </sheetData>
      <sheetData sheetId="9">
        <row r="2">
          <cell r="B2" t="str">
            <v>AK</v>
          </cell>
          <cell r="C2" t="str">
            <v>Alaska</v>
          </cell>
          <cell r="H2" t="str">
            <v>Transmission Categories</v>
          </cell>
          <cell r="N2">
            <v>0</v>
          </cell>
          <cell r="O2" t="str">
            <v>40 Hr Weeks</v>
          </cell>
          <cell r="P2">
            <v>40</v>
          </cell>
          <cell r="S2" t="str">
            <v>PICKUPS &amp; CREW TRUCKS</v>
          </cell>
          <cell r="V2" t="str">
            <v>Transmission</v>
          </cell>
          <cell r="W2" t="str">
            <v>Substation</v>
          </cell>
          <cell r="X2" t="str">
            <v>Substation_Xcel</v>
          </cell>
          <cell r="Y2" t="str">
            <v>Distribution</v>
          </cell>
          <cell r="Z2" t="str">
            <v>Renewables</v>
          </cell>
          <cell r="AI2">
            <v>20</v>
          </cell>
          <cell r="AY2" t="str">
            <v>All Categories</v>
          </cell>
          <cell r="AZ2" t="str">
            <v>All_Valid_Categories</v>
          </cell>
        </row>
        <row r="3">
          <cell r="B3" t="str">
            <v>AL</v>
          </cell>
          <cell r="C3" t="str">
            <v>Alabama</v>
          </cell>
          <cell r="H3" t="str">
            <v>Distribution Categories</v>
          </cell>
          <cell r="N3">
            <v>5.5599999999999997E-2</v>
          </cell>
          <cell r="O3" t="str">
            <v>45 Hr Weeks</v>
          </cell>
          <cell r="P3">
            <v>45</v>
          </cell>
          <cell r="S3" t="str">
            <v>DUMP TRUCKS</v>
          </cell>
          <cell r="U3" t="str">
            <v>General Foreman</v>
          </cell>
          <cell r="AI3">
            <v>25</v>
          </cell>
          <cell r="AY3" t="str">
            <v>Alternative Energy Categories</v>
          </cell>
          <cell r="AZ3" t="str">
            <v>A_Valid_Categories</v>
          </cell>
        </row>
        <row r="4">
          <cell r="B4" t="str">
            <v>AR</v>
          </cell>
          <cell r="C4" t="str">
            <v>Arkansas</v>
          </cell>
          <cell r="H4" t="str">
            <v>Substation Categories</v>
          </cell>
          <cell r="N4">
            <v>0.1</v>
          </cell>
          <cell r="O4" t="str">
            <v>50 Hr Weeks</v>
          </cell>
          <cell r="P4">
            <v>50</v>
          </cell>
          <cell r="S4" t="str">
            <v>AERIAL LIFTS &amp; BUCKET TRUCKS</v>
          </cell>
          <cell r="U4" t="str">
            <v>Foreman</v>
          </cell>
          <cell r="AI4">
            <v>30</v>
          </cell>
          <cell r="AY4" t="str">
            <v>Distribution Categories</v>
          </cell>
          <cell r="AZ4" t="str">
            <v>D_Valid_Categories</v>
          </cell>
        </row>
        <row r="5">
          <cell r="B5" t="str">
            <v>AZ</v>
          </cell>
          <cell r="C5" t="str">
            <v>Arizona</v>
          </cell>
          <cell r="H5" t="str">
            <v>All Categories</v>
          </cell>
          <cell r="N5">
            <v>0.13639999999999999</v>
          </cell>
          <cell r="O5" t="str">
            <v>55 Hr Weeks</v>
          </cell>
          <cell r="P5">
            <v>55</v>
          </cell>
          <cell r="S5" t="str">
            <v>BOOM TRUCKS &amp; CRANES</v>
          </cell>
          <cell r="U5" t="str">
            <v>Lineman</v>
          </cell>
          <cell r="AI5">
            <v>35</v>
          </cell>
          <cell r="AY5" t="str">
            <v>Substation Categories</v>
          </cell>
          <cell r="AZ5" t="str">
            <v>S_Valid_Categories</v>
          </cell>
        </row>
        <row r="6">
          <cell r="B6" t="str">
            <v>CA</v>
          </cell>
          <cell r="C6" t="str">
            <v>California</v>
          </cell>
          <cell r="H6" t="str">
            <v>All Categories</v>
          </cell>
          <cell r="N6">
            <v>0.16669999999999999</v>
          </cell>
          <cell r="O6" t="str">
            <v>60 Hr Weeks</v>
          </cell>
          <cell r="P6">
            <v>60</v>
          </cell>
          <cell r="S6" t="str">
            <v>5TH WHEEL TRUCKS</v>
          </cell>
          <cell r="U6" t="str">
            <v>Equip Oper</v>
          </cell>
          <cell r="AI6">
            <v>40</v>
          </cell>
          <cell r="AY6" t="str">
            <v>Transmission Categories</v>
          </cell>
          <cell r="AZ6" t="str">
            <v>T_Valid_Categories</v>
          </cell>
        </row>
        <row r="7">
          <cell r="B7" t="str">
            <v>CO</v>
          </cell>
          <cell r="C7" t="str">
            <v>Colorado</v>
          </cell>
          <cell r="N7">
            <v>0.1923</v>
          </cell>
          <cell r="O7" t="str">
            <v>65 Hr Weeks</v>
          </cell>
          <cell r="P7">
            <v>65</v>
          </cell>
          <cell r="S7" t="str">
            <v>PRESSURE DIGGERS</v>
          </cell>
          <cell r="U7" t="str">
            <v>Truck Driver</v>
          </cell>
          <cell r="AI7">
            <v>45</v>
          </cell>
          <cell r="AY7" t="str">
            <v>Wire Reconductor Categories</v>
          </cell>
          <cell r="AZ7" t="str">
            <v>W_Valid_Categories</v>
          </cell>
        </row>
        <row r="8">
          <cell r="B8" t="str">
            <v>CT</v>
          </cell>
          <cell r="C8" t="str">
            <v>Connecticut</v>
          </cell>
          <cell r="N8">
            <v>0.21429999999999999</v>
          </cell>
          <cell r="O8" t="str">
            <v>70 Hr Weeks</v>
          </cell>
          <cell r="P8">
            <v>70</v>
          </cell>
          <cell r="S8" t="str">
            <v>AUGERS</v>
          </cell>
          <cell r="U8" t="str">
            <v>Groundman</v>
          </cell>
          <cell r="AI8">
            <v>50</v>
          </cell>
          <cell r="AY8" t="str">
            <v>Oklahoma Office</v>
          </cell>
          <cell r="AZ8" t="str">
            <v>OK_Valid_Categories</v>
          </cell>
        </row>
        <row r="9">
          <cell r="B9" t="str">
            <v>DC</v>
          </cell>
          <cell r="C9" t="str">
            <v>District of Columbia</v>
          </cell>
          <cell r="N9">
            <v>0.23330000000000001</v>
          </cell>
          <cell r="O9" t="str">
            <v>75 Hr Weeks</v>
          </cell>
          <cell r="P9">
            <v>75</v>
          </cell>
          <cell r="S9" t="str">
            <v>BACKHOES &amp; EXCAVATORS</v>
          </cell>
          <cell r="U9" t="str">
            <v>Productive Subsistence</v>
          </cell>
          <cell r="AI9">
            <v>55</v>
          </cell>
        </row>
        <row r="10">
          <cell r="B10" t="str">
            <v>DE</v>
          </cell>
          <cell r="C10" t="str">
            <v>Delaware</v>
          </cell>
          <cell r="N10">
            <v>0.25</v>
          </cell>
          <cell r="O10" t="str">
            <v>80 Hr Weeks</v>
          </cell>
          <cell r="P10">
            <v>80</v>
          </cell>
          <cell r="S10" t="str">
            <v>TRENCHERS</v>
          </cell>
          <cell r="U10" t="str">
            <v>PM &amp; Supt Sub</v>
          </cell>
          <cell r="AI10">
            <v>60</v>
          </cell>
        </row>
        <row r="11">
          <cell r="B11" t="str">
            <v>FL</v>
          </cell>
          <cell r="C11" t="str">
            <v>Florida</v>
          </cell>
          <cell r="S11" t="str">
            <v>TRACTORS (DOZERS)</v>
          </cell>
          <cell r="U11" t="str">
            <v>Other OH Sub</v>
          </cell>
          <cell r="AI11">
            <v>65</v>
          </cell>
        </row>
        <row r="12">
          <cell r="B12" t="str">
            <v>GA</v>
          </cell>
          <cell r="C12" t="str">
            <v>Georgia</v>
          </cell>
          <cell r="S12" t="str">
            <v>DIGGER DERRICKS/LINE TRUCKS</v>
          </cell>
          <cell r="AI12">
            <v>70</v>
          </cell>
        </row>
        <row r="13">
          <cell r="B13" t="str">
            <v>HI</v>
          </cell>
          <cell r="C13" t="str">
            <v>Hawaii</v>
          </cell>
          <cell r="S13" t="str">
            <v>COMPACTORS</v>
          </cell>
          <cell r="AI13">
            <v>75</v>
          </cell>
        </row>
        <row r="14">
          <cell r="B14" t="str">
            <v>IA</v>
          </cell>
          <cell r="C14" t="str">
            <v>Iowa</v>
          </cell>
          <cell r="S14" t="str">
            <v>LOADERS &amp; SKIDSTEERS</v>
          </cell>
          <cell r="AI14">
            <v>80</v>
          </cell>
        </row>
        <row r="15">
          <cell r="B15" t="str">
            <v>ID</v>
          </cell>
          <cell r="C15" t="str">
            <v>Idaho</v>
          </cell>
          <cell r="S15" t="str">
            <v>FORKLIFTS</v>
          </cell>
          <cell r="AI15">
            <v>85</v>
          </cell>
        </row>
        <row r="16">
          <cell r="B16" t="str">
            <v>IL</v>
          </cell>
          <cell r="C16" t="str">
            <v>Illinois</v>
          </cell>
          <cell r="S16" t="str">
            <v>AMPHIBIOUS</v>
          </cell>
          <cell r="AI16">
            <v>90</v>
          </cell>
        </row>
        <row r="17">
          <cell r="B17" t="str">
            <v>IN</v>
          </cell>
          <cell r="C17" t="str">
            <v>Indiana</v>
          </cell>
          <cell r="S17" t="str">
            <v>VACUUM TRAILERS &amp; TRUCKS</v>
          </cell>
          <cell r="AI17">
            <v>95</v>
          </cell>
        </row>
        <row r="18">
          <cell r="B18" t="str">
            <v>KS</v>
          </cell>
          <cell r="C18" t="str">
            <v>Kansas</v>
          </cell>
          <cell r="S18" t="str">
            <v>POLE TRAILERS</v>
          </cell>
          <cell r="AI18">
            <v>100</v>
          </cell>
        </row>
        <row r="19">
          <cell r="B19" t="str">
            <v>KY</v>
          </cell>
          <cell r="C19" t="str">
            <v>Kentucky</v>
          </cell>
          <cell r="S19" t="str">
            <v>REEL TRAILERS</v>
          </cell>
          <cell r="AI19">
            <v>105</v>
          </cell>
        </row>
        <row r="20">
          <cell r="B20" t="str">
            <v>LA</v>
          </cell>
          <cell r="C20" t="str">
            <v>Louisiana</v>
          </cell>
          <cell r="S20" t="str">
            <v>HOTSTICK TRAILERS</v>
          </cell>
          <cell r="AI20">
            <v>110</v>
          </cell>
        </row>
        <row r="21">
          <cell r="B21" t="str">
            <v>MA</v>
          </cell>
          <cell r="C21" t="str">
            <v>Massachusetts</v>
          </cell>
          <cell r="S21" t="str">
            <v>TRAILERS (EQUIP &amp; MATERIAL)</v>
          </cell>
          <cell r="AI21">
            <v>115</v>
          </cell>
        </row>
        <row r="22">
          <cell r="B22" t="str">
            <v>MD</v>
          </cell>
          <cell r="C22" t="str">
            <v>Maryland</v>
          </cell>
          <cell r="S22" t="str">
            <v>OFFICE TRAILERS</v>
          </cell>
          <cell r="AI22">
            <v>120</v>
          </cell>
        </row>
        <row r="23">
          <cell r="B23" t="str">
            <v>ME</v>
          </cell>
          <cell r="C23" t="str">
            <v>Maine</v>
          </cell>
          <cell r="S23" t="str">
            <v>STORAGE TRAILERS &amp; CONNEX'S</v>
          </cell>
          <cell r="AI23" t="str">
            <v>G</v>
          </cell>
        </row>
        <row r="24">
          <cell r="B24" t="str">
            <v>MI</v>
          </cell>
          <cell r="C24" t="str">
            <v>Michigan</v>
          </cell>
          <cell r="S24" t="str">
            <v>AIR COMPRESSORS / MISCELLANEOUS</v>
          </cell>
        </row>
        <row r="25">
          <cell r="B25" t="str">
            <v>MN</v>
          </cell>
          <cell r="C25" t="str">
            <v>Minnesota</v>
          </cell>
          <cell r="S25" t="str">
            <v>WATER TRUCKS</v>
          </cell>
        </row>
        <row r="26">
          <cell r="B26" t="str">
            <v>MO</v>
          </cell>
          <cell r="C26" t="str">
            <v>Missouri</v>
          </cell>
          <cell r="S26" t="str">
            <v>PULLERS, TRANSMISSION</v>
          </cell>
        </row>
        <row r="27">
          <cell r="B27" t="str">
            <v>MS</v>
          </cell>
          <cell r="C27" t="str">
            <v>Mississippi</v>
          </cell>
          <cell r="S27" t="str">
            <v>PULLERS, DISTRIBUTION &amp; UNDERGROUND</v>
          </cell>
        </row>
        <row r="28">
          <cell r="B28" t="str">
            <v>MT</v>
          </cell>
          <cell r="C28" t="str">
            <v>Montana</v>
          </cell>
          <cell r="S28" t="str">
            <v>TENSIONERS</v>
          </cell>
        </row>
        <row r="29">
          <cell r="B29" t="str">
            <v>NC</v>
          </cell>
          <cell r="C29" t="str">
            <v>North Carolina</v>
          </cell>
          <cell r="S29" t="str">
            <v>DOLLIES</v>
          </cell>
        </row>
        <row r="30">
          <cell r="B30" t="str">
            <v>ND</v>
          </cell>
          <cell r="C30" t="str">
            <v>North Dakota</v>
          </cell>
          <cell r="S30" t="str">
            <v>DOLLIES, GROUNDING</v>
          </cell>
        </row>
        <row r="31">
          <cell r="B31" t="str">
            <v>NE</v>
          </cell>
          <cell r="C31" t="str">
            <v>Nebraska</v>
          </cell>
          <cell r="S31" t="str">
            <v>DOLLIES, HELICOPTER</v>
          </cell>
        </row>
        <row r="32">
          <cell r="B32" t="str">
            <v>NH</v>
          </cell>
          <cell r="C32" t="str">
            <v>New Hampshire</v>
          </cell>
          <cell r="S32" t="str">
            <v>MISC WIRE EQUIPMENT</v>
          </cell>
        </row>
        <row r="33">
          <cell r="B33" t="str">
            <v>NJ</v>
          </cell>
          <cell r="C33" t="str">
            <v>New Jersey</v>
          </cell>
        </row>
        <row r="34">
          <cell r="B34" t="str">
            <v>NM</v>
          </cell>
          <cell r="C34" t="str">
            <v>New Mexico</v>
          </cell>
        </row>
        <row r="35">
          <cell r="B35" t="str">
            <v>NV</v>
          </cell>
          <cell r="C35" t="str">
            <v>Nevada</v>
          </cell>
        </row>
        <row r="36">
          <cell r="B36" t="str">
            <v>NY</v>
          </cell>
          <cell r="C36" t="str">
            <v>New York</v>
          </cell>
        </row>
        <row r="37">
          <cell r="B37" t="str">
            <v>OH</v>
          </cell>
          <cell r="C37" t="str">
            <v>Ohio</v>
          </cell>
        </row>
        <row r="38">
          <cell r="B38" t="str">
            <v>OK</v>
          </cell>
          <cell r="C38" t="str">
            <v>Oklahoma</v>
          </cell>
        </row>
        <row r="39">
          <cell r="B39" t="str">
            <v>OR</v>
          </cell>
          <cell r="C39" t="str">
            <v>Oregon</v>
          </cell>
        </row>
        <row r="40">
          <cell r="B40" t="str">
            <v>PA</v>
          </cell>
          <cell r="C40" t="str">
            <v>Pennsylvania</v>
          </cell>
        </row>
        <row r="41">
          <cell r="B41" t="str">
            <v>RI</v>
          </cell>
          <cell r="C41" t="str">
            <v>Rhode Island</v>
          </cell>
        </row>
        <row r="42">
          <cell r="B42" t="str">
            <v>SC</v>
          </cell>
          <cell r="C42" t="str">
            <v>South Carolina</v>
          </cell>
        </row>
        <row r="43">
          <cell r="B43" t="str">
            <v>SD</v>
          </cell>
          <cell r="C43" t="str">
            <v>South Dakota</v>
          </cell>
        </row>
        <row r="44">
          <cell r="B44" t="str">
            <v>TN</v>
          </cell>
          <cell r="C44" t="str">
            <v>Tennessee</v>
          </cell>
        </row>
        <row r="45">
          <cell r="B45" t="str">
            <v>TX</v>
          </cell>
          <cell r="C45" t="str">
            <v>Texas</v>
          </cell>
        </row>
        <row r="46">
          <cell r="B46" t="str">
            <v>UT</v>
          </cell>
          <cell r="C46" t="str">
            <v>Utah</v>
          </cell>
        </row>
        <row r="47">
          <cell r="B47" t="str">
            <v>VA</v>
          </cell>
          <cell r="C47" t="str">
            <v>Virginia</v>
          </cell>
        </row>
        <row r="48">
          <cell r="B48" t="str">
            <v>VT</v>
          </cell>
          <cell r="C48" t="str">
            <v>Vermont</v>
          </cell>
        </row>
        <row r="49">
          <cell r="B49" t="str">
            <v>WA</v>
          </cell>
          <cell r="C49" t="str">
            <v>Washington</v>
          </cell>
        </row>
        <row r="50">
          <cell r="B50" t="str">
            <v>WI</v>
          </cell>
          <cell r="C50" t="str">
            <v>Wisconsin</v>
          </cell>
        </row>
        <row r="51">
          <cell r="B51" t="str">
            <v>WV</v>
          </cell>
          <cell r="C51" t="str">
            <v>West Virginia</v>
          </cell>
        </row>
        <row r="52">
          <cell r="B52" t="str">
            <v>WY</v>
          </cell>
          <cell r="C52" t="str">
            <v>Wyoming</v>
          </cell>
        </row>
        <row r="53">
          <cell r="B53" t="str">
            <v>CAN - AB</v>
          </cell>
          <cell r="C53" t="str">
            <v>Alberta</v>
          </cell>
        </row>
        <row r="54">
          <cell r="B54" t="str">
            <v>CAN - BC</v>
          </cell>
          <cell r="C54" t="str">
            <v>British Columbia</v>
          </cell>
        </row>
        <row r="55">
          <cell r="B55" t="str">
            <v>CAN - MB</v>
          </cell>
          <cell r="C55" t="str">
            <v>Manitoba</v>
          </cell>
        </row>
        <row r="56">
          <cell r="B56" t="str">
            <v>CAN - NB</v>
          </cell>
          <cell r="C56" t="str">
            <v>New Brunswick</v>
          </cell>
        </row>
        <row r="57">
          <cell r="B57" t="str">
            <v>CAN - NL</v>
          </cell>
          <cell r="C57" t="str">
            <v>New Foundland and Labrador</v>
          </cell>
        </row>
        <row r="58">
          <cell r="B58" t="str">
            <v>CAN - NS</v>
          </cell>
          <cell r="C58" t="str">
            <v>Nova Scotia</v>
          </cell>
        </row>
        <row r="59">
          <cell r="B59" t="str">
            <v>CAN - NT</v>
          </cell>
          <cell r="C59" t="str">
            <v>Northwest Territories</v>
          </cell>
        </row>
        <row r="60">
          <cell r="B60" t="str">
            <v>CAN - NU</v>
          </cell>
          <cell r="C60" t="str">
            <v>Nunavut</v>
          </cell>
        </row>
        <row r="61">
          <cell r="B61" t="str">
            <v>CAN - ON</v>
          </cell>
          <cell r="C61" t="str">
            <v>Ontario</v>
          </cell>
        </row>
        <row r="62">
          <cell r="B62" t="str">
            <v>CAN - PE</v>
          </cell>
          <cell r="C62" t="str">
            <v>Prince Edward Island</v>
          </cell>
        </row>
        <row r="63">
          <cell r="B63" t="str">
            <v>CAN - QC</v>
          </cell>
          <cell r="C63" t="str">
            <v>Quebec</v>
          </cell>
        </row>
        <row r="64">
          <cell r="B64" t="str">
            <v>CAN - SK</v>
          </cell>
          <cell r="C64" t="str">
            <v>Saskatchewan</v>
          </cell>
        </row>
        <row r="65">
          <cell r="B65" t="str">
            <v>CAN - YT</v>
          </cell>
          <cell r="C65" t="str">
            <v>Yukon</v>
          </cell>
        </row>
      </sheetData>
      <sheetData sheetId="10">
        <row r="2">
          <cell r="G2" t="str">
            <v>General incl. Equip, Mobilization &amp; Change Orders</v>
          </cell>
          <cell r="H2" t="str">
            <v>General incl. Equip, Mobilization &amp; Change Orders</v>
          </cell>
        </row>
        <row r="3">
          <cell r="C3">
            <v>0</v>
          </cell>
          <cell r="D3">
            <v>0</v>
          </cell>
          <cell r="E3">
            <v>903</v>
          </cell>
          <cell r="G3" t="str">
            <v>S-Security Services</v>
          </cell>
          <cell r="H3" t="str">
            <v>S-Security Services-903</v>
          </cell>
        </row>
        <row r="4">
          <cell r="C4">
            <v>1019.9999999999999</v>
          </cell>
          <cell r="D4">
            <v>0</v>
          </cell>
          <cell r="E4">
            <v>0</v>
          </cell>
          <cell r="G4" t="str">
            <v>L-Mobilization</v>
          </cell>
          <cell r="H4" t="str">
            <v>L-Mobilization-1020</v>
          </cell>
        </row>
        <row r="5">
          <cell r="C5">
            <v>1022</v>
          </cell>
          <cell r="D5">
            <v>0</v>
          </cell>
          <cell r="E5">
            <v>0</v>
          </cell>
          <cell r="G5" t="str">
            <v>L-Mobilization of Personnel &amp; Vehicles</v>
          </cell>
          <cell r="H5" t="str">
            <v>L-Mobilization of Personnel &amp; Vehicles-1022</v>
          </cell>
        </row>
        <row r="6">
          <cell r="C6">
            <v>11011</v>
          </cell>
          <cell r="D6">
            <v>0</v>
          </cell>
          <cell r="E6">
            <v>11011</v>
          </cell>
          <cell r="G6" t="str">
            <v>L-Receive, Unload, &amp; Inventory Parts</v>
          </cell>
          <cell r="H6" t="str">
            <v>L-Receive, Unload, &amp; Inventory Parts-11011</v>
          </cell>
        </row>
        <row r="7">
          <cell r="C7">
            <v>11100</v>
          </cell>
          <cell r="D7">
            <v>11100</v>
          </cell>
          <cell r="E7">
            <v>11100</v>
          </cell>
          <cell r="G7" t="str">
            <v>S,L&amp;M-Snow Removal</v>
          </cell>
          <cell r="H7" t="str">
            <v>S,L&amp;M-Snow Removal-11100</v>
          </cell>
        </row>
        <row r="8">
          <cell r="C8">
            <v>11200</v>
          </cell>
          <cell r="D8">
            <v>0</v>
          </cell>
          <cell r="E8">
            <v>0</v>
          </cell>
          <cell r="G8" t="str">
            <v>L-Training Special, other than Safety</v>
          </cell>
          <cell r="H8" t="str">
            <v>L-Training Special, other than Safety-11200</v>
          </cell>
        </row>
        <row r="9">
          <cell r="C9">
            <v>11400</v>
          </cell>
          <cell r="D9">
            <v>0</v>
          </cell>
          <cell r="E9">
            <v>0</v>
          </cell>
          <cell r="G9" t="str">
            <v>L-Subcontractor Overview</v>
          </cell>
          <cell r="H9" t="str">
            <v>L-Subcontractor Overview-11400</v>
          </cell>
        </row>
        <row r="10">
          <cell r="C10">
            <v>0</v>
          </cell>
          <cell r="D10">
            <v>11500</v>
          </cell>
          <cell r="E10">
            <v>11500</v>
          </cell>
          <cell r="G10" t="str">
            <v>M&amp;S-Equipment Hauling</v>
          </cell>
          <cell r="H10" t="str">
            <v>M&amp;S-Equipment Hauling-11500</v>
          </cell>
        </row>
        <row r="11">
          <cell r="C11">
            <v>0</v>
          </cell>
          <cell r="D11">
            <v>0</v>
          </cell>
          <cell r="E11">
            <v>11810</v>
          </cell>
          <cell r="G11" t="str">
            <v>S-General Engineering Services</v>
          </cell>
          <cell r="H11" t="str">
            <v>S-General Engineering Services-11810</v>
          </cell>
        </row>
        <row r="12">
          <cell r="C12">
            <v>11850</v>
          </cell>
          <cell r="D12">
            <v>11850</v>
          </cell>
          <cell r="E12">
            <v>11850</v>
          </cell>
          <cell r="G12" t="str">
            <v>S,L&amp;M-Environmental Monitor &amp; Compliance</v>
          </cell>
          <cell r="H12" t="str">
            <v>S,L&amp;M-Environmental Monitor &amp; Compliance-11850</v>
          </cell>
        </row>
        <row r="13">
          <cell r="C13">
            <v>0</v>
          </cell>
          <cell r="D13">
            <v>0</v>
          </cell>
          <cell r="E13">
            <v>11900</v>
          </cell>
          <cell r="G13" t="str">
            <v>S-Call Out Crane Service</v>
          </cell>
          <cell r="H13" t="str">
            <v>S-Call Out Crane Service-11900</v>
          </cell>
        </row>
        <row r="14">
          <cell r="C14">
            <v>11950</v>
          </cell>
          <cell r="D14">
            <v>0</v>
          </cell>
          <cell r="E14">
            <v>0</v>
          </cell>
          <cell r="G14" t="str">
            <v>L-Final Cleanup - All divisions</v>
          </cell>
          <cell r="H14" t="str">
            <v>L-Final Cleanup - All divisions-11950</v>
          </cell>
        </row>
        <row r="15">
          <cell r="G15" t="str">
            <v>Overhead Labor</v>
          </cell>
          <cell r="H15" t="str">
            <v>Overhead Labor</v>
          </cell>
        </row>
        <row r="16">
          <cell r="C16" t="str">
            <v>4050.1001</v>
          </cell>
          <cell r="G16" t="str">
            <v>Project Manager</v>
          </cell>
          <cell r="H16" t="str">
            <v>Project Manager</v>
          </cell>
        </row>
        <row r="17">
          <cell r="C17" t="str">
            <v>4050.1002</v>
          </cell>
          <cell r="G17" t="str">
            <v xml:space="preserve">General Foreman     </v>
          </cell>
          <cell r="H17" t="str">
            <v xml:space="preserve">General Foreman     </v>
          </cell>
        </row>
        <row r="18">
          <cell r="C18" t="str">
            <v>4050.1003</v>
          </cell>
          <cell r="G18" t="str">
            <v>Project Engineering</v>
          </cell>
          <cell r="H18" t="str">
            <v>Project Engineering</v>
          </cell>
        </row>
        <row r="19">
          <cell r="C19" t="str">
            <v>4050.1004</v>
          </cell>
          <cell r="G19" t="str">
            <v>Material &amp; Landowner</v>
          </cell>
          <cell r="H19" t="str">
            <v>Material &amp; Landowner</v>
          </cell>
        </row>
        <row r="20">
          <cell r="C20" t="str">
            <v>4050.1006</v>
          </cell>
          <cell r="G20" t="str">
            <v>Superintendent</v>
          </cell>
          <cell r="H20" t="str">
            <v>Superintendent</v>
          </cell>
        </row>
        <row r="21">
          <cell r="C21" t="str">
            <v>4050.1009</v>
          </cell>
          <cell r="G21" t="str">
            <v>Field Engineer</v>
          </cell>
          <cell r="H21" t="str">
            <v>Field Engineer</v>
          </cell>
        </row>
        <row r="22">
          <cell r="C22" t="str">
            <v>4050.1011</v>
          </cell>
          <cell r="G22" t="str">
            <v>Material Management</v>
          </cell>
          <cell r="H22" t="str">
            <v>Material Management</v>
          </cell>
        </row>
        <row r="23">
          <cell r="C23" t="str">
            <v>4060.1012</v>
          </cell>
          <cell r="G23" t="str">
            <v>Lot maintenance / clean-up</v>
          </cell>
          <cell r="H23" t="str">
            <v>Lot maintenance / clean-up</v>
          </cell>
        </row>
        <row r="24">
          <cell r="C24" t="str">
            <v>4060.1020</v>
          </cell>
          <cell r="G24" t="str">
            <v>Mobilization</v>
          </cell>
          <cell r="H24" t="str">
            <v>Mobilization</v>
          </cell>
        </row>
        <row r="25">
          <cell r="C25" t="str">
            <v>4060.1005</v>
          </cell>
          <cell r="G25" t="str">
            <v>Office</v>
          </cell>
          <cell r="H25" t="str">
            <v>Office</v>
          </cell>
        </row>
        <row r="26">
          <cell r="C26" t="str">
            <v>4059.1008</v>
          </cell>
          <cell r="G26" t="str">
            <v>Safety Manager</v>
          </cell>
          <cell r="H26" t="str">
            <v>Safety Manager</v>
          </cell>
        </row>
        <row r="27">
          <cell r="C27" t="str">
            <v>4020.120</v>
          </cell>
          <cell r="G27" t="str">
            <v>Mechanic Time</v>
          </cell>
          <cell r="H27" t="str">
            <v>Mechanic Time</v>
          </cell>
        </row>
        <row r="28">
          <cell r="G28" t="str">
            <v>Project Expenses and General Conditions</v>
          </cell>
          <cell r="H28" t="str">
            <v>Project Expenses and General Conditions</v>
          </cell>
        </row>
        <row r="29">
          <cell r="D29" t="str">
            <v>4330.9331</v>
          </cell>
          <cell r="G29" t="str">
            <v>Safety Drug/Alcohol Testing</v>
          </cell>
          <cell r="H29" t="str">
            <v>Safety Drug/Alcohol Testing</v>
          </cell>
        </row>
        <row r="30">
          <cell r="D30" t="str">
            <v>4330.9332</v>
          </cell>
          <cell r="G30" t="str">
            <v>Safety PPE/Supplies</v>
          </cell>
          <cell r="H30" t="str">
            <v>Safety PPE/Supplies</v>
          </cell>
        </row>
        <row r="31">
          <cell r="D31" t="str">
            <v>4330.9333</v>
          </cell>
          <cell r="G31" t="str">
            <v>Safety Rubber Goods</v>
          </cell>
          <cell r="H31" t="str">
            <v>Safety Rubber Goods</v>
          </cell>
        </row>
        <row r="32">
          <cell r="D32" t="str">
            <v>4330.9334</v>
          </cell>
          <cell r="G32" t="str">
            <v>Safety Training/Meals/Ent</v>
          </cell>
          <cell r="H32" t="str">
            <v>Safety Training/Meals/Ent</v>
          </cell>
        </row>
        <row r="33">
          <cell r="D33" t="str">
            <v>4330.9335</v>
          </cell>
          <cell r="G33" t="str">
            <v>Safety Awards</v>
          </cell>
          <cell r="H33" t="str">
            <v>Safety Awards</v>
          </cell>
        </row>
        <row r="34">
          <cell r="D34" t="str">
            <v>4330.9336</v>
          </cell>
          <cell r="G34" t="str">
            <v>Safety Allocation Exp - .50/hr</v>
          </cell>
          <cell r="H34" t="str">
            <v>Safety Allocation Exp - .50/hr</v>
          </cell>
        </row>
        <row r="35">
          <cell r="D35" t="str">
            <v>4512.900</v>
          </cell>
          <cell r="G35" t="str">
            <v xml:space="preserve">Property Damages     </v>
          </cell>
          <cell r="H35" t="str">
            <v xml:space="preserve">Property Damages     </v>
          </cell>
        </row>
        <row r="36">
          <cell r="D36" t="str">
            <v>4513.900</v>
          </cell>
          <cell r="G36" t="str">
            <v>Small Claims Settlement</v>
          </cell>
          <cell r="H36" t="str">
            <v>Small Claims Settlement</v>
          </cell>
        </row>
        <row r="37">
          <cell r="D37" t="str">
            <v>4525.900</v>
          </cell>
          <cell r="G37" t="str">
            <v>Bond</v>
          </cell>
          <cell r="H37" t="str">
            <v>Bond</v>
          </cell>
        </row>
        <row r="38">
          <cell r="D38" t="str">
            <v>4545.900</v>
          </cell>
          <cell r="G38" t="str">
            <v>Insurance</v>
          </cell>
          <cell r="H38" t="str">
            <v>Insurance</v>
          </cell>
        </row>
        <row r="39">
          <cell r="D39" t="str">
            <v>4550.901</v>
          </cell>
          <cell r="G39" t="str">
            <v xml:space="preserve">Trash &amp; Sanitation   </v>
          </cell>
          <cell r="H39" t="str">
            <v xml:space="preserve">Trash &amp; Sanitation   </v>
          </cell>
        </row>
        <row r="40">
          <cell r="D40" t="str">
            <v>4550.900</v>
          </cell>
          <cell r="G40" t="str">
            <v xml:space="preserve">Utilities            </v>
          </cell>
          <cell r="H40" t="str">
            <v xml:space="preserve">Utilities            </v>
          </cell>
        </row>
        <row r="41">
          <cell r="D41" t="str">
            <v>4555.901</v>
          </cell>
          <cell r="G41" t="str">
            <v>Radios</v>
          </cell>
          <cell r="H41" t="str">
            <v>Radios</v>
          </cell>
        </row>
        <row r="42">
          <cell r="D42" t="str">
            <v>4555.900</v>
          </cell>
          <cell r="G42" t="str">
            <v>Phone/Internet</v>
          </cell>
          <cell r="H42" t="str">
            <v>Phone/Internet</v>
          </cell>
        </row>
        <row r="43">
          <cell r="D43" t="str">
            <v>4570.900</v>
          </cell>
          <cell r="G43" t="str">
            <v>Postage</v>
          </cell>
          <cell r="H43" t="str">
            <v>Postage</v>
          </cell>
        </row>
        <row r="44">
          <cell r="D44" t="str">
            <v>4575.900</v>
          </cell>
          <cell r="G44" t="str">
            <v>Travel/Lodging</v>
          </cell>
          <cell r="H44" t="str">
            <v>Travel/Lodging</v>
          </cell>
        </row>
        <row r="45">
          <cell r="D45" t="str">
            <v>4578.900</v>
          </cell>
          <cell r="G45" t="str">
            <v>Meals/Entertainment</v>
          </cell>
          <cell r="H45" t="str">
            <v>Meals/Entertainment</v>
          </cell>
        </row>
        <row r="46">
          <cell r="D46" t="str">
            <v>4592.900</v>
          </cell>
          <cell r="G46" t="str">
            <v xml:space="preserve">Permits              </v>
          </cell>
          <cell r="H46" t="str">
            <v xml:space="preserve">Permits              </v>
          </cell>
        </row>
        <row r="47">
          <cell r="D47" t="str">
            <v>4620.900</v>
          </cell>
          <cell r="G47" t="str">
            <v>Public Relations</v>
          </cell>
          <cell r="H47" t="str">
            <v>Public Relations</v>
          </cell>
        </row>
        <row r="48">
          <cell r="D48" t="str">
            <v>4635.900</v>
          </cell>
          <cell r="G48" t="str">
            <v>Outside Legal Services</v>
          </cell>
          <cell r="H48" t="str">
            <v>Outside Legal Services</v>
          </cell>
        </row>
        <row r="49">
          <cell r="D49" t="str">
            <v>4800.900</v>
          </cell>
          <cell r="G49" t="str">
            <v>Contingency</v>
          </cell>
          <cell r="H49" t="str">
            <v>Contingency</v>
          </cell>
        </row>
        <row r="50">
          <cell r="D50" t="str">
            <v>4925.901</v>
          </cell>
          <cell r="G50" t="str">
            <v xml:space="preserve">Rents                </v>
          </cell>
          <cell r="H50" t="str">
            <v xml:space="preserve">Rents                </v>
          </cell>
        </row>
        <row r="51">
          <cell r="D51" t="str">
            <v>4925.902</v>
          </cell>
          <cell r="G51" t="str">
            <v>Office Supplies/Equipment</v>
          </cell>
          <cell r="H51" t="str">
            <v>Office Supplies/Equipment</v>
          </cell>
        </row>
        <row r="52">
          <cell r="D52" t="str">
            <v>4925.903</v>
          </cell>
          <cell r="G52" t="str">
            <v xml:space="preserve">Security Services    </v>
          </cell>
          <cell r="H52" t="str">
            <v xml:space="preserve">Security Services    </v>
          </cell>
        </row>
        <row r="53">
          <cell r="D53" t="str">
            <v>4925.904</v>
          </cell>
          <cell r="G53" t="str">
            <v xml:space="preserve">Consumable/Expendables  </v>
          </cell>
          <cell r="H53" t="str">
            <v xml:space="preserve">Consumable/Expendables  </v>
          </cell>
        </row>
        <row r="54">
          <cell r="D54" t="str">
            <v>4925.905</v>
          </cell>
          <cell r="G54" t="str">
            <v xml:space="preserve">Ice/Water </v>
          </cell>
          <cell r="H54" t="str">
            <v xml:space="preserve">Ice/Water </v>
          </cell>
        </row>
        <row r="55">
          <cell r="D55" t="str">
            <v>4925.900</v>
          </cell>
          <cell r="G55" t="str">
            <v xml:space="preserve">Other Jobsite Expense </v>
          </cell>
          <cell r="H55" t="str">
            <v xml:space="preserve">Other Jobsite Expense </v>
          </cell>
          <cell r="Q55" t="str">
            <v>ALL - Civil / Site Construction</v>
          </cell>
          <cell r="R55" t="str">
            <v>ALL - Foundations</v>
          </cell>
          <cell r="S55" t="str">
            <v>ALL - Structures</v>
          </cell>
          <cell r="T55" t="str">
            <v>ALL - Grounding</v>
          </cell>
          <cell r="U55" t="str">
            <v>ALL - Raceway</v>
          </cell>
          <cell r="V55" t="str">
            <v>ALL - Over Head Conductor</v>
          </cell>
          <cell r="W55" t="str">
            <v>ALL - Below Grade MV &amp; HV Conductor</v>
          </cell>
          <cell r="X55" t="str">
            <v>ALL - Electrical Equipment</v>
          </cell>
          <cell r="Y55" t="str">
            <v>ALL - Communications/Control</v>
          </cell>
          <cell r="Z55" t="str">
            <v>ALL - Enclosures</v>
          </cell>
          <cell r="AA55" t="str">
            <v>ALL - Demo Work</v>
          </cell>
          <cell r="AB55" t="str">
            <v>A - Civil / Site Construction</v>
          </cell>
          <cell r="AC55" t="str">
            <v>A - Foundations</v>
          </cell>
          <cell r="AD55" t="str">
            <v>A - Structures</v>
          </cell>
          <cell r="AE55" t="str">
            <v>A - Grounding</v>
          </cell>
          <cell r="AF55" t="str">
            <v>A - Raceway</v>
          </cell>
          <cell r="AG55" t="str">
            <v>A - Over Head Conductor</v>
          </cell>
          <cell r="AH55" t="str">
            <v>A - Below Grade MV &amp; HV Conductor</v>
          </cell>
          <cell r="AI55" t="str">
            <v>A - Electrical Equipment</v>
          </cell>
          <cell r="AJ55" t="str">
            <v>A - Communications/Control</v>
          </cell>
          <cell r="AK55" t="str">
            <v>A - Enclosures</v>
          </cell>
          <cell r="AL55" t="str">
            <v>A - Demo Work</v>
          </cell>
          <cell r="AM55" t="str">
            <v>D - Civil / Site Construction</v>
          </cell>
          <cell r="AN55" t="str">
            <v>D - Foundations</v>
          </cell>
          <cell r="AO55" t="str">
            <v>D - Structures</v>
          </cell>
          <cell r="AP55" t="str">
            <v>D - Grounding</v>
          </cell>
          <cell r="AQ55" t="str">
            <v>D - Raceway</v>
          </cell>
          <cell r="AR55" t="str">
            <v>D - Over Head Conductor</v>
          </cell>
          <cell r="AS55" t="str">
            <v>D - Below Grade MV &amp; HV Conductor</v>
          </cell>
          <cell r="AT55" t="str">
            <v>D - Electrical Equipment</v>
          </cell>
          <cell r="AU55" t="str">
            <v>D - Communications/Control</v>
          </cell>
          <cell r="AV55" t="str">
            <v>D - Enclosures</v>
          </cell>
          <cell r="AW55" t="str">
            <v>D - Demo Work</v>
          </cell>
          <cell r="AX55" t="str">
            <v>S - Civil / Site Construction</v>
          </cell>
          <cell r="AY55" t="str">
            <v>S - Foundations</v>
          </cell>
          <cell r="AZ55" t="str">
            <v>S - Structures</v>
          </cell>
          <cell r="BA55" t="str">
            <v>S - Grounding</v>
          </cell>
          <cell r="BB55" t="str">
            <v>S - Raceway</v>
          </cell>
          <cell r="BC55" t="str">
            <v>S - Over Head Conductor</v>
          </cell>
          <cell r="BD55" t="str">
            <v>S - Below Grade MV &amp; HV Conductor</v>
          </cell>
          <cell r="BE55" t="str">
            <v>S - Electrical Equipment</v>
          </cell>
          <cell r="BF55" t="str">
            <v>S - Communications/Control</v>
          </cell>
          <cell r="BG55" t="str">
            <v>S - Enclosures</v>
          </cell>
          <cell r="BH55" t="str">
            <v>S - Demo Work</v>
          </cell>
          <cell r="BI55" t="str">
            <v>T - Civil / Site Construction</v>
          </cell>
          <cell r="BJ55" t="str">
            <v>T - Foundations</v>
          </cell>
          <cell r="BK55" t="str">
            <v>T - Structures</v>
          </cell>
          <cell r="BL55" t="str">
            <v>T - Grounding</v>
          </cell>
          <cell r="BM55" t="str">
            <v>T - Raceway</v>
          </cell>
          <cell r="BN55" t="str">
            <v>T - Over Head Conductor</v>
          </cell>
          <cell r="BO55" t="str">
            <v>T - Below Grade MV &amp; HV Conductor</v>
          </cell>
          <cell r="BP55" t="str">
            <v>T - Electrical Equipment</v>
          </cell>
          <cell r="BQ55" t="str">
            <v>T - Communications/Control</v>
          </cell>
          <cell r="BR55" t="str">
            <v>T - Enclosures</v>
          </cell>
          <cell r="BS55" t="str">
            <v>T - Demo Work</v>
          </cell>
          <cell r="BT55" t="str">
            <v>W - Civil / Site Construction</v>
          </cell>
          <cell r="BU55" t="str">
            <v>W - Foundations</v>
          </cell>
          <cell r="BV55" t="str">
            <v>W - Structures</v>
          </cell>
          <cell r="BW55" t="str">
            <v>W - Grounding</v>
          </cell>
          <cell r="BX55" t="str">
            <v>W - Raceway</v>
          </cell>
          <cell r="BY55" t="str">
            <v>W - Over Head Conductor</v>
          </cell>
          <cell r="BZ55" t="str">
            <v>W - Below Grade MV &amp; HV Conductor</v>
          </cell>
          <cell r="CA55" t="str">
            <v>W - Electrical Equipment</v>
          </cell>
          <cell r="CB55" t="str">
            <v>W - Communications/Control</v>
          </cell>
          <cell r="CC55" t="str">
            <v>W - Enclosures</v>
          </cell>
          <cell r="CD55" t="str">
            <v>W - Demo Work</v>
          </cell>
          <cell r="CE55" t="str">
            <v>Ok - Civil / Site Construction</v>
          </cell>
          <cell r="CF55" t="str">
            <v>Ok - Foundations</v>
          </cell>
          <cell r="CG55" t="str">
            <v>Ok - Structures</v>
          </cell>
          <cell r="CH55" t="str">
            <v>Ok - Grounding</v>
          </cell>
          <cell r="CI55" t="str">
            <v>Ok - Raceway</v>
          </cell>
          <cell r="CJ55" t="str">
            <v>Ok - Over Head Conductor</v>
          </cell>
          <cell r="CK55" t="str">
            <v>Ok - Below Grade MV &amp; HV Conductor</v>
          </cell>
          <cell r="CL55" t="str">
            <v>Ok - Electrical Equipment</v>
          </cell>
          <cell r="CM55" t="str">
            <v>Ok - Communications/Control</v>
          </cell>
          <cell r="CN55" t="str">
            <v>Ok - Enclosures</v>
          </cell>
          <cell r="CO55" t="str">
            <v>Ok - Demo Work</v>
          </cell>
          <cell r="CP55" t="str">
            <v>General Codes</v>
          </cell>
          <cell r="CQ55" t="str">
            <v>Overhead Labor</v>
          </cell>
          <cell r="CR55" t="str">
            <v>Proj Exp and GC's</v>
          </cell>
        </row>
        <row r="56">
          <cell r="D56" t="str">
            <v>4245.900</v>
          </cell>
          <cell r="G56" t="str">
            <v>Outside Real Estate Rent</v>
          </cell>
          <cell r="H56" t="str">
            <v>Outside Real Estate Rent</v>
          </cell>
          <cell r="Q56" t="str">
            <v>CC_Table_ALL1</v>
          </cell>
          <cell r="R56" t="str">
            <v>CC_Table_ALL2</v>
          </cell>
          <cell r="S56" t="str">
            <v>CC_Table_ALL3</v>
          </cell>
          <cell r="T56" t="str">
            <v>CC_Table_ALL4</v>
          </cell>
          <cell r="U56" t="str">
            <v>CC_Table_ALL5</v>
          </cell>
          <cell r="V56" t="str">
            <v>CC_Table_ALL6</v>
          </cell>
          <cell r="W56" t="str">
            <v>CC_Table_ALL7</v>
          </cell>
          <cell r="X56" t="str">
            <v>CC_Table_ALL8</v>
          </cell>
          <cell r="Y56" t="str">
            <v>CC_Table_ALL9</v>
          </cell>
          <cell r="Z56" t="str">
            <v>CC_Table_ALL10</v>
          </cell>
          <cell r="AA56" t="str">
            <v>CC_Table_ALL11</v>
          </cell>
          <cell r="AB56" t="str">
            <v>CC_Table_A1</v>
          </cell>
          <cell r="AC56" t="str">
            <v>CC_Table_A2</v>
          </cell>
          <cell r="AD56" t="str">
            <v>CC_Table_A3</v>
          </cell>
          <cell r="AE56" t="str">
            <v>CC_Table_A4</v>
          </cell>
          <cell r="AF56" t="str">
            <v>CC_Table_A5</v>
          </cell>
          <cell r="AG56" t="str">
            <v>CC_Table_A6</v>
          </cell>
          <cell r="AH56" t="str">
            <v>CC_Table_A7</v>
          </cell>
          <cell r="AI56" t="str">
            <v>CC_Table_A8</v>
          </cell>
          <cell r="AJ56" t="str">
            <v>CC_Table_A9</v>
          </cell>
          <cell r="AK56" t="str">
            <v>CC_Table_A10</v>
          </cell>
          <cell r="AL56" t="str">
            <v>CC_Table_A11</v>
          </cell>
          <cell r="AM56" t="str">
            <v>CC_Table_D1</v>
          </cell>
          <cell r="AN56" t="str">
            <v>CC_Table_D2</v>
          </cell>
          <cell r="AO56" t="str">
            <v>CC_Table_D3</v>
          </cell>
          <cell r="AP56" t="str">
            <v>CC_Table_D4</v>
          </cell>
          <cell r="AQ56" t="str">
            <v>CC_Table_D5</v>
          </cell>
          <cell r="AR56" t="str">
            <v>CC_Table_D6</v>
          </cell>
          <cell r="AS56" t="str">
            <v>CC_Table_D7</v>
          </cell>
          <cell r="AT56" t="str">
            <v>CC_Table_D8</v>
          </cell>
          <cell r="AU56" t="str">
            <v>CC_Table_D9</v>
          </cell>
          <cell r="AV56" t="str">
            <v>CC_Table_D10</v>
          </cell>
          <cell r="AW56" t="str">
            <v>CC_Table_D11</v>
          </cell>
          <cell r="AX56" t="str">
            <v>CC_Table_S1</v>
          </cell>
          <cell r="AY56" t="str">
            <v>CC_Table_S2</v>
          </cell>
          <cell r="AZ56" t="str">
            <v>CC_Table_S3</v>
          </cell>
          <cell r="BA56" t="str">
            <v>CC_Table_S4</v>
          </cell>
          <cell r="BB56" t="str">
            <v>CC_Table_S5</v>
          </cell>
          <cell r="BC56" t="str">
            <v>CC_Table_S6</v>
          </cell>
          <cell r="BD56" t="str">
            <v>CC_Table_S7</v>
          </cell>
          <cell r="BE56" t="str">
            <v>CC_Table_S8</v>
          </cell>
          <cell r="BF56" t="str">
            <v>CC_Table_S9</v>
          </cell>
          <cell r="BG56" t="str">
            <v>CC_Table_S10</v>
          </cell>
          <cell r="BH56" t="str">
            <v>CC_Table_S11</v>
          </cell>
          <cell r="BI56" t="str">
            <v>CC_Table_T1</v>
          </cell>
          <cell r="BJ56" t="str">
            <v>CC_Table_T2</v>
          </cell>
          <cell r="BK56" t="str">
            <v>CC_Table_T3</v>
          </cell>
          <cell r="BL56" t="str">
            <v>CC_Table_T4</v>
          </cell>
          <cell r="BM56" t="str">
            <v>CC_Table_T5</v>
          </cell>
          <cell r="BN56" t="str">
            <v>CC_Table_T6</v>
          </cell>
          <cell r="BO56" t="str">
            <v>CC_Table_T7</v>
          </cell>
          <cell r="BP56" t="str">
            <v>CC_Table_T8</v>
          </cell>
          <cell r="BQ56" t="str">
            <v>CC_Table_T9</v>
          </cell>
          <cell r="BR56" t="str">
            <v>CC_Table_T10</v>
          </cell>
          <cell r="BS56" t="str">
            <v>CC_Table_T11</v>
          </cell>
          <cell r="BT56" t="str">
            <v>CC_Table_W1</v>
          </cell>
          <cell r="BU56" t="str">
            <v>CC_Table_W2</v>
          </cell>
          <cell r="BV56" t="str">
            <v>CC_Table_W3</v>
          </cell>
          <cell r="BW56" t="str">
            <v>CC_Table_W4</v>
          </cell>
          <cell r="BX56" t="str">
            <v>CC_Table_W5</v>
          </cell>
          <cell r="BY56" t="str">
            <v>CC_Table_W6</v>
          </cell>
          <cell r="BZ56" t="str">
            <v>CC_Table_W7</v>
          </cell>
          <cell r="CA56" t="str">
            <v>CC_Table_W8</v>
          </cell>
          <cell r="CB56" t="str">
            <v>CC_Table_W9</v>
          </cell>
          <cell r="CC56" t="str">
            <v>CC_Table_W10</v>
          </cell>
          <cell r="CD56" t="str">
            <v>CC_Table_W11</v>
          </cell>
          <cell r="CE56" t="str">
            <v>CC_Table_Ok1</v>
          </cell>
          <cell r="CF56" t="str">
            <v>CC_Table_Ok2</v>
          </cell>
          <cell r="CG56" t="str">
            <v>CC_Table_Ok3</v>
          </cell>
          <cell r="CH56" t="str">
            <v>CC_Table_Ok4</v>
          </cell>
          <cell r="CI56" t="str">
            <v>CC_Table_Ok5</v>
          </cell>
          <cell r="CJ56" t="str">
            <v>CC_Table_Ok6</v>
          </cell>
          <cell r="CK56" t="str">
            <v>CC_Table_Ok7</v>
          </cell>
          <cell r="CL56" t="str">
            <v>CC_Table_Ok8</v>
          </cell>
          <cell r="CM56" t="str">
            <v>CC_Table_Ok9</v>
          </cell>
          <cell r="CN56" t="str">
            <v>CC_Table_Ok10</v>
          </cell>
          <cell r="CO56" t="str">
            <v>CC_Table_Ok11</v>
          </cell>
          <cell r="CP56" t="str">
            <v>CC_Table_GEN</v>
          </cell>
          <cell r="CQ56" t="str">
            <v>CC_Table_OHLABOR</v>
          </cell>
          <cell r="CR56" t="str">
            <v>CC_Table_PROJEXP</v>
          </cell>
        </row>
        <row r="57">
          <cell r="G57" t="str">
            <v>Civil / Site Construction</v>
          </cell>
          <cell r="H57" t="str">
            <v>Civil / Site Construction</v>
          </cell>
          <cell r="P57"/>
        </row>
        <row r="58">
          <cell r="C58">
            <v>12010</v>
          </cell>
          <cell r="D58">
            <v>12010</v>
          </cell>
          <cell r="E58">
            <v>0</v>
          </cell>
          <cell r="G58" t="str">
            <v xml:space="preserve">L&amp;M-Clear Right of Way </v>
          </cell>
          <cell r="H58" t="str">
            <v>L&amp;M-Clear Right of Way -12010</v>
          </cell>
          <cell r="P58" t="str">
            <v>T-L&amp;M-Clear Right of Way -12010</v>
          </cell>
        </row>
        <row r="59">
          <cell r="C59">
            <v>0</v>
          </cell>
          <cell r="D59">
            <v>0</v>
          </cell>
          <cell r="E59">
            <v>12011</v>
          </cell>
          <cell r="G59" t="str">
            <v>S-Clear Right of Way</v>
          </cell>
          <cell r="H59" t="str">
            <v>S-Clear Right of Way-12011</v>
          </cell>
          <cell r="P59" t="str">
            <v>T-S-Clear Right of Way-12011</v>
          </cell>
        </row>
        <row r="60">
          <cell r="C60">
            <v>12016</v>
          </cell>
          <cell r="D60">
            <v>12020</v>
          </cell>
          <cell r="E60">
            <v>0</v>
          </cell>
          <cell r="G60" t="str">
            <v>L-Haul Rock</v>
          </cell>
          <cell r="H60" t="str">
            <v>L-Haul Rock-12016</v>
          </cell>
          <cell r="P60" t="str">
            <v>T-L-Haul Rock-12016</v>
          </cell>
        </row>
        <row r="61">
          <cell r="C61">
            <v>0</v>
          </cell>
          <cell r="D61">
            <v>0</v>
          </cell>
          <cell r="E61">
            <v>12017.000000000002</v>
          </cell>
          <cell r="G61" t="str">
            <v>S-Haul Dirt &amp; Rock</v>
          </cell>
          <cell r="H61" t="str">
            <v>S-Haul Dirt &amp; Rock-12017</v>
          </cell>
          <cell r="P61" t="str">
            <v>T-S-Haul Dirt &amp; Rock-12017</v>
          </cell>
        </row>
        <row r="62">
          <cell r="C62">
            <v>12020</v>
          </cell>
          <cell r="D62">
            <v>12020</v>
          </cell>
          <cell r="E62">
            <v>0</v>
          </cell>
          <cell r="G62" t="str">
            <v>L&amp;M-Build Roads</v>
          </cell>
          <cell r="H62" t="str">
            <v>L&amp;M-Build Roads-12020</v>
          </cell>
          <cell r="P62" t="str">
            <v>T-L&amp;M-Build Roads-12020</v>
          </cell>
        </row>
        <row r="63">
          <cell r="C63">
            <v>0</v>
          </cell>
          <cell r="D63">
            <v>0</v>
          </cell>
          <cell r="E63">
            <v>12021.000000000002</v>
          </cell>
          <cell r="G63" t="str">
            <v>S-Build / Maintain Roads</v>
          </cell>
          <cell r="H63" t="str">
            <v>S-Build / Maintain Roads-12021</v>
          </cell>
          <cell r="P63" t="str">
            <v>T-S-Build / Maintain Roads-12021</v>
          </cell>
        </row>
        <row r="64">
          <cell r="C64">
            <v>12024.000000000002</v>
          </cell>
          <cell r="D64">
            <v>12024.000000000002</v>
          </cell>
          <cell r="E64">
            <v>0</v>
          </cell>
          <cell r="G64" t="str">
            <v>L&amp;M-Culverts - 12"-36"</v>
          </cell>
          <cell r="H64" t="str">
            <v>L&amp;M-Culverts - 12"-36"-12024</v>
          </cell>
          <cell r="P64" t="str">
            <v>T-L&amp;M-Culverts - 12"-36"-12024</v>
          </cell>
        </row>
        <row r="65">
          <cell r="C65">
            <v>12025.000000000002</v>
          </cell>
          <cell r="D65">
            <v>12025.000000000002</v>
          </cell>
          <cell r="E65">
            <v>0</v>
          </cell>
          <cell r="G65" t="str">
            <v>L&amp;M-Culverts -  &gt; 36"</v>
          </cell>
          <cell r="H65" t="str">
            <v>L&amp;M-Culverts -  &gt; 36"-12025</v>
          </cell>
          <cell r="P65" t="str">
            <v>T-L&amp;M-Culverts -  &gt; 36"-12025</v>
          </cell>
        </row>
        <row r="66">
          <cell r="C66">
            <v>12026</v>
          </cell>
          <cell r="D66">
            <v>12026</v>
          </cell>
          <cell r="E66">
            <v>0</v>
          </cell>
          <cell r="G66" t="str">
            <v>L&amp;M-Rock Crossings</v>
          </cell>
          <cell r="H66" t="str">
            <v>L&amp;M-Rock Crossings-12026</v>
          </cell>
          <cell r="P66" t="str">
            <v>T-L&amp;M-Rock Crossings-12026</v>
          </cell>
        </row>
        <row r="67">
          <cell r="C67">
            <v>12030</v>
          </cell>
          <cell r="D67">
            <v>12039</v>
          </cell>
          <cell r="E67">
            <v>0</v>
          </cell>
          <cell r="G67" t="str">
            <v>L-Road Crossing, Trench</v>
          </cell>
          <cell r="H67" t="str">
            <v>L-Road Crossing, Trench-12030</v>
          </cell>
          <cell r="P67" t="str">
            <v>T-L-Road Crossing, Trench-12030</v>
          </cell>
        </row>
        <row r="68">
          <cell r="C68">
            <v>0</v>
          </cell>
          <cell r="D68">
            <v>0</v>
          </cell>
          <cell r="E68">
            <v>12031.000000000002</v>
          </cell>
          <cell r="G68" t="str">
            <v>S-Road &amp; Pipeline Crossing</v>
          </cell>
          <cell r="H68" t="str">
            <v>S-Road &amp; Pipeline Crossing-12031</v>
          </cell>
          <cell r="P68" t="str">
            <v>T-S-Road &amp; Pipeline Crossing-12031</v>
          </cell>
        </row>
        <row r="69">
          <cell r="C69">
            <v>12032.000000000002</v>
          </cell>
          <cell r="D69">
            <v>12039</v>
          </cell>
          <cell r="E69">
            <v>0</v>
          </cell>
          <cell r="G69" t="str">
            <v>L-Pipeline Crossing, Trench</v>
          </cell>
          <cell r="H69" t="str">
            <v>L-Pipeline Crossing, Trench-12032</v>
          </cell>
          <cell r="P69" t="str">
            <v>T-L-Pipeline Crossing, Trench-12032</v>
          </cell>
        </row>
        <row r="70">
          <cell r="C70">
            <v>12034.000000000002</v>
          </cell>
          <cell r="D70">
            <v>12039</v>
          </cell>
          <cell r="E70">
            <v>12034</v>
          </cell>
          <cell r="G70" t="str">
            <v>S&amp;L-Road Crossing, Directional Bore</v>
          </cell>
          <cell r="H70" t="str">
            <v>S&amp;L-Road Crossing, Directional Bore-12034</v>
          </cell>
          <cell r="P70" t="str">
            <v>T-S&amp;L-Road Crossing, Directional Bore-12034</v>
          </cell>
        </row>
        <row r="71">
          <cell r="C71">
            <v>12036</v>
          </cell>
          <cell r="D71">
            <v>12039</v>
          </cell>
          <cell r="E71">
            <v>0</v>
          </cell>
          <cell r="G71" t="str">
            <v>L-Pipeline Crossing, Directional Bore</v>
          </cell>
          <cell r="H71" t="str">
            <v>L-Pipeline Crossing, Directional Bore-12036</v>
          </cell>
          <cell r="P71" t="str">
            <v>T-L-Pipeline Crossing, Directional Bore-12036</v>
          </cell>
        </row>
        <row r="72">
          <cell r="C72">
            <v>0</v>
          </cell>
          <cell r="D72">
            <v>12039.000000000002</v>
          </cell>
          <cell r="E72">
            <v>0</v>
          </cell>
          <cell r="G72" t="str">
            <v>M-All Material for Trench / Crossings</v>
          </cell>
          <cell r="H72" t="str">
            <v>M-All Material for Trench / Crossings-12039</v>
          </cell>
          <cell r="P72" t="str">
            <v>T-M-All Material for Trench / Crossings-12039</v>
          </cell>
        </row>
        <row r="73">
          <cell r="C73">
            <v>12040</v>
          </cell>
          <cell r="D73">
            <v>12040</v>
          </cell>
          <cell r="E73">
            <v>0</v>
          </cell>
          <cell r="G73" t="str">
            <v>L&amp;M-Install &amp; Remove Mats</v>
          </cell>
          <cell r="H73" t="str">
            <v>L&amp;M-Install &amp; Remove Mats-12040</v>
          </cell>
          <cell r="P73" t="str">
            <v>T-L&amp;M-Install &amp; Remove Mats-12040</v>
          </cell>
        </row>
        <row r="74">
          <cell r="C74">
            <v>0</v>
          </cell>
          <cell r="D74">
            <v>0</v>
          </cell>
          <cell r="E74">
            <v>12041</v>
          </cell>
          <cell r="G74" t="str">
            <v>S-Install &amp; Remove Mats</v>
          </cell>
          <cell r="H74" t="str">
            <v>S-Install &amp; Remove Mats-12041</v>
          </cell>
          <cell r="P74" t="str">
            <v>T-S-Install &amp; Remove Mats-12041</v>
          </cell>
        </row>
        <row r="75">
          <cell r="C75">
            <v>12070.000000000002</v>
          </cell>
          <cell r="D75">
            <v>12070.000000000002</v>
          </cell>
          <cell r="E75">
            <v>0</v>
          </cell>
          <cell r="G75" t="str">
            <v>L&amp;M-Install Wire Fence</v>
          </cell>
          <cell r="H75" t="str">
            <v>L&amp;M-Install Wire Fence-12070</v>
          </cell>
          <cell r="P75" t="str">
            <v>T-L&amp;M-Install Wire Fence-12070</v>
          </cell>
        </row>
        <row r="76">
          <cell r="C76">
            <v>0</v>
          </cell>
          <cell r="D76">
            <v>0</v>
          </cell>
          <cell r="E76">
            <v>12071.000000000002</v>
          </cell>
          <cell r="G76" t="str">
            <v>S-Install Fence</v>
          </cell>
          <cell r="H76" t="str">
            <v>S-Install Fence-12071</v>
          </cell>
          <cell r="P76" t="str">
            <v>T-S-Install Fence-12071</v>
          </cell>
        </row>
        <row r="77">
          <cell r="C77">
            <v>12072</v>
          </cell>
          <cell r="D77">
            <v>12072</v>
          </cell>
          <cell r="E77">
            <v>0</v>
          </cell>
          <cell r="G77" t="str">
            <v>L&amp;M-Install Chain Link Fence</v>
          </cell>
          <cell r="H77" t="str">
            <v>L&amp;M-Install Chain Link Fence-12072</v>
          </cell>
          <cell r="P77" t="str">
            <v>T-L&amp;M-Install Chain Link Fence-12072</v>
          </cell>
        </row>
        <row r="78">
          <cell r="C78">
            <v>12074.000000000002</v>
          </cell>
          <cell r="D78">
            <v>12074.000000000002</v>
          </cell>
          <cell r="E78">
            <v>0</v>
          </cell>
          <cell r="G78" t="str">
            <v>L&amp;M-Install Wood Fence</v>
          </cell>
          <cell r="H78" t="str">
            <v>L&amp;M-Install Wood Fence-12074</v>
          </cell>
          <cell r="P78" t="str">
            <v>T-L&amp;M-Install Wood Fence-12074</v>
          </cell>
        </row>
        <row r="79">
          <cell r="C79">
            <v>12076</v>
          </cell>
          <cell r="D79">
            <v>12076</v>
          </cell>
          <cell r="E79">
            <v>0</v>
          </cell>
          <cell r="G79" t="str">
            <v>L&amp;M-Install Gate</v>
          </cell>
          <cell r="H79" t="str">
            <v>L&amp;M-Install Gate-12076</v>
          </cell>
          <cell r="P79" t="str">
            <v>T-L&amp;M-Install Gate-12076</v>
          </cell>
        </row>
        <row r="80">
          <cell r="C80">
            <v>0</v>
          </cell>
          <cell r="D80">
            <v>12084</v>
          </cell>
          <cell r="E80">
            <v>0</v>
          </cell>
          <cell r="G80" t="str">
            <v>M-Bulk Water Purchase</v>
          </cell>
          <cell r="H80" t="str">
            <v>M-Bulk Water Purchase-12084</v>
          </cell>
          <cell r="P80" t="str">
            <v>T-M-Bulk Water Purchase-12084</v>
          </cell>
        </row>
        <row r="81">
          <cell r="C81">
            <v>12090</v>
          </cell>
          <cell r="D81">
            <v>12090</v>
          </cell>
          <cell r="E81">
            <v>0</v>
          </cell>
          <cell r="G81" t="str">
            <v>L&amp;M-Backfill Native Soil</v>
          </cell>
          <cell r="H81" t="str">
            <v>L&amp;M-Backfill Native Soil-12090</v>
          </cell>
          <cell r="P81" t="str">
            <v>T-L&amp;M-Backfill Native Soil-12090</v>
          </cell>
        </row>
        <row r="82">
          <cell r="C82">
            <v>12091</v>
          </cell>
          <cell r="D82">
            <v>12091</v>
          </cell>
          <cell r="E82">
            <v>0</v>
          </cell>
          <cell r="G82" t="str">
            <v>L&amp;M-Backfill Native Soil, Screened</v>
          </cell>
          <cell r="H82" t="str">
            <v>L&amp;M-Backfill Native Soil, Screened-12091</v>
          </cell>
          <cell r="P82" t="str">
            <v>T-L&amp;M-Backfill Native Soil, Screened-12091</v>
          </cell>
        </row>
        <row r="83">
          <cell r="C83">
            <v>12092.000000000002</v>
          </cell>
          <cell r="D83">
            <v>12092.000000000002</v>
          </cell>
          <cell r="E83">
            <v>0</v>
          </cell>
          <cell r="G83" t="str">
            <v>L&amp;M-Backfill Thermal</v>
          </cell>
          <cell r="H83" t="str">
            <v>L&amp;M-Backfill Thermal-12092</v>
          </cell>
          <cell r="P83" t="str">
            <v>T-L&amp;M-Backfill Thermal-12092</v>
          </cell>
        </row>
        <row r="84">
          <cell r="C84">
            <v>12102.000000000002</v>
          </cell>
          <cell r="D84">
            <v>12102.000000000002</v>
          </cell>
          <cell r="E84">
            <v>12102.000000000002</v>
          </cell>
          <cell r="G84" t="str">
            <v>S,L&amp;M-Lay Down Yard Prep</v>
          </cell>
          <cell r="H84" t="str">
            <v>S,L&amp;M-Lay Down Yard Prep-12102</v>
          </cell>
          <cell r="P84" t="str">
            <v>T-S,L&amp;M-Lay Down Yard Prep-12102</v>
          </cell>
        </row>
        <row r="85">
          <cell r="C85">
            <v>12110.000000000002</v>
          </cell>
          <cell r="D85">
            <v>12110.000000000002</v>
          </cell>
          <cell r="E85">
            <v>0</v>
          </cell>
          <cell r="G85" t="str">
            <v>L&amp;M-Reclamation of R.O.W</v>
          </cell>
          <cell r="H85" t="str">
            <v>L&amp;M-Reclamation of R.O.W-12110</v>
          </cell>
          <cell r="P85" t="str">
            <v>T-L&amp;M-Reclamation of R.O.W-12110</v>
          </cell>
        </row>
        <row r="86">
          <cell r="C86">
            <v>0</v>
          </cell>
          <cell r="D86">
            <v>0</v>
          </cell>
          <cell r="E86">
            <v>12111.000000000002</v>
          </cell>
          <cell r="G86" t="str">
            <v>S-Reclamation of R.O.W</v>
          </cell>
          <cell r="H86" t="str">
            <v>S-Reclamation of R.O.W-12111</v>
          </cell>
          <cell r="P86" t="str">
            <v>T-S-Reclamation of R.O.W-12111</v>
          </cell>
        </row>
        <row r="87">
          <cell r="C87">
            <v>12120.000000000002</v>
          </cell>
          <cell r="D87">
            <v>12120.000000000002</v>
          </cell>
          <cell r="E87">
            <v>0</v>
          </cell>
          <cell r="G87" t="str">
            <v>L&amp;M-Install Straw Bales / Waddles</v>
          </cell>
          <cell r="H87" t="str">
            <v>L&amp;M-Install Straw Bales / Waddles-12120</v>
          </cell>
          <cell r="P87" t="str">
            <v>T-L&amp;M-Install Straw Bales / Waddles-12120</v>
          </cell>
        </row>
        <row r="88">
          <cell r="C88">
            <v>0</v>
          </cell>
          <cell r="D88">
            <v>0</v>
          </cell>
          <cell r="E88">
            <v>12121.000000000002</v>
          </cell>
          <cell r="G88" t="str">
            <v>S-Install SWPPP</v>
          </cell>
          <cell r="H88" t="str">
            <v>S-Install SWPPP-12121</v>
          </cell>
          <cell r="P88" t="str">
            <v>T-S-Install SWPPP-12121</v>
          </cell>
        </row>
        <row r="89">
          <cell r="C89">
            <v>12122</v>
          </cell>
          <cell r="D89">
            <v>12122</v>
          </cell>
          <cell r="E89">
            <v>0</v>
          </cell>
          <cell r="G89" t="str">
            <v>L&amp;M-Install Silt Fence</v>
          </cell>
          <cell r="H89" t="str">
            <v>L&amp;M-Install Silt Fence-12122</v>
          </cell>
          <cell r="P89" t="str">
            <v>T-L&amp;M-Install Silt Fence-12122</v>
          </cell>
        </row>
        <row r="90">
          <cell r="C90">
            <v>12140</v>
          </cell>
          <cell r="D90">
            <v>12140</v>
          </cell>
          <cell r="E90">
            <v>0</v>
          </cell>
          <cell r="G90" t="str">
            <v>L&amp;M-Seeding &amp; Mulching</v>
          </cell>
          <cell r="H90" t="str">
            <v>L&amp;M-Seeding &amp; Mulching-12140</v>
          </cell>
          <cell r="P90" t="str">
            <v>T-L&amp;M-Seeding &amp; Mulching-12140</v>
          </cell>
        </row>
        <row r="91">
          <cell r="C91">
            <v>0</v>
          </cell>
          <cell r="D91">
            <v>0</v>
          </cell>
          <cell r="E91">
            <v>12141</v>
          </cell>
          <cell r="G91" t="str">
            <v>S-Seeding &amp; Mulching</v>
          </cell>
          <cell r="H91" t="str">
            <v>S-Seeding &amp; Mulching-12141</v>
          </cell>
          <cell r="P91" t="str">
            <v>T-S-Seeding &amp; Mulching-12141</v>
          </cell>
        </row>
        <row r="92">
          <cell r="E92">
            <v>12207</v>
          </cell>
          <cell r="G92" t="str">
            <v>S-Rock Blasting - Civil Work</v>
          </cell>
          <cell r="H92" t="str">
            <v>S-Rock Blasting - Civil Work-12207</v>
          </cell>
          <cell r="P92" t="str">
            <v>S-S-Rock Blasting - Civil Work-12207</v>
          </cell>
        </row>
        <row r="93">
          <cell r="C93">
            <v>12210.000000000002</v>
          </cell>
          <cell r="D93">
            <v>12210.000000000002</v>
          </cell>
          <cell r="E93">
            <v>0</v>
          </cell>
          <cell r="G93" t="str">
            <v>L&amp;M-Rough Grade Site</v>
          </cell>
          <cell r="H93" t="str">
            <v>L&amp;M-Rough Grade Site-12210</v>
          </cell>
          <cell r="P93" t="str">
            <v>S-L&amp;M-Rough Grade Site-12210</v>
          </cell>
        </row>
        <row r="94">
          <cell r="C94">
            <v>0</v>
          </cell>
          <cell r="D94">
            <v>0</v>
          </cell>
          <cell r="E94">
            <v>12211.000000000002</v>
          </cell>
          <cell r="G94" t="str">
            <v>S-Site Prep - Civil Work</v>
          </cell>
          <cell r="H94" t="str">
            <v>S-Site Prep - Civil Work-12211</v>
          </cell>
          <cell r="P94" t="str">
            <v>S-S-Site Prep - Civil Work-12211</v>
          </cell>
        </row>
        <row r="95">
          <cell r="C95">
            <v>12212</v>
          </cell>
          <cell r="E95">
            <v>0</v>
          </cell>
          <cell r="G95" t="str">
            <v>L-Grading Shale: No Blasting</v>
          </cell>
          <cell r="H95" t="str">
            <v>L-Grading Shale: No Blasting-12212</v>
          </cell>
          <cell r="P95" t="str">
            <v>S-L-Grading Shale: No Blasting-12212</v>
          </cell>
        </row>
        <row r="96">
          <cell r="C96">
            <v>12213</v>
          </cell>
          <cell r="E96">
            <v>0</v>
          </cell>
          <cell r="G96" t="str">
            <v>L-Grading Rock: Blasting Permitted</v>
          </cell>
          <cell r="H96" t="str">
            <v>L-Grading Rock: Blasting Permitted-12213</v>
          </cell>
          <cell r="P96" t="str">
            <v>S-L-Grading Rock: Blasting Permitted-12213</v>
          </cell>
        </row>
        <row r="97">
          <cell r="C97">
            <v>12214</v>
          </cell>
          <cell r="E97">
            <v>0</v>
          </cell>
          <cell r="G97" t="str">
            <v>L-Grading Rock: No Blasting</v>
          </cell>
          <cell r="H97" t="str">
            <v>L-Grading Rock: No Blasting-12214</v>
          </cell>
          <cell r="P97" t="str">
            <v>S-L-Grading Rock: No Blasting-12214</v>
          </cell>
        </row>
        <row r="98">
          <cell r="C98">
            <v>12216</v>
          </cell>
          <cell r="D98">
            <v>12218</v>
          </cell>
          <cell r="E98">
            <v>0</v>
          </cell>
          <cell r="G98" t="str">
            <v>L-Haul Rock</v>
          </cell>
          <cell r="H98" t="str">
            <v>L-Haul Rock-12216</v>
          </cell>
          <cell r="P98" t="str">
            <v>S-L-Haul Rock-12216</v>
          </cell>
        </row>
        <row r="99">
          <cell r="C99">
            <v>0</v>
          </cell>
          <cell r="D99">
            <v>0</v>
          </cell>
          <cell r="E99">
            <v>12217.000000000002</v>
          </cell>
          <cell r="G99" t="str">
            <v>S-Haul Dirt &amp; Rock</v>
          </cell>
          <cell r="H99" t="str">
            <v>S-Haul Dirt &amp; Rock-12217</v>
          </cell>
          <cell r="P99" t="str">
            <v>S-S-Haul Dirt &amp; Rock-12217</v>
          </cell>
        </row>
        <row r="100">
          <cell r="C100">
            <v>12218.000000000002</v>
          </cell>
          <cell r="D100">
            <v>12218.000000000002</v>
          </cell>
          <cell r="E100">
            <v>0</v>
          </cell>
          <cell r="G100" t="str">
            <v>L&amp;M-Finish Grade Site</v>
          </cell>
          <cell r="H100" t="str">
            <v>L&amp;M-Finish Grade Site-12218</v>
          </cell>
          <cell r="P100" t="str">
            <v>S-L&amp;M-Finish Grade Site-12218</v>
          </cell>
        </row>
        <row r="101">
          <cell r="C101">
            <v>12224.000000000002</v>
          </cell>
          <cell r="D101">
            <v>12224.000000000002</v>
          </cell>
          <cell r="E101">
            <v>0</v>
          </cell>
          <cell r="G101" t="str">
            <v>L&amp;M-Culverts - 12"-36"</v>
          </cell>
          <cell r="H101" t="str">
            <v>L&amp;M-Culverts - 12"-36"-12224</v>
          </cell>
          <cell r="P101" t="str">
            <v>S-L&amp;M-Culverts - 12"-36"-12224</v>
          </cell>
        </row>
        <row r="102">
          <cell r="C102">
            <v>12225.000000000002</v>
          </cell>
          <cell r="D102">
            <v>12225.000000000002</v>
          </cell>
          <cell r="E102">
            <v>0</v>
          </cell>
          <cell r="G102" t="str">
            <v>L&amp;M-Culverts -  &gt; 36"</v>
          </cell>
          <cell r="H102" t="str">
            <v>L&amp;M-Culverts -  &gt; 36"-12225</v>
          </cell>
          <cell r="P102" t="str">
            <v>S-L&amp;M-Culverts -  &gt; 36"-12225</v>
          </cell>
        </row>
        <row r="103">
          <cell r="C103">
            <v>12226</v>
          </cell>
          <cell r="D103">
            <v>12226</v>
          </cell>
          <cell r="E103">
            <v>0</v>
          </cell>
          <cell r="G103" t="str">
            <v>L&amp;M-Rock Crossings</v>
          </cell>
          <cell r="H103" t="str">
            <v>L&amp;M-Rock Crossings-12226</v>
          </cell>
          <cell r="P103" t="str">
            <v>S-L&amp;M-Rock Crossings-12226</v>
          </cell>
        </row>
        <row r="104">
          <cell r="C104">
            <v>0</v>
          </cell>
          <cell r="D104">
            <v>0</v>
          </cell>
          <cell r="E104">
            <v>12231.000000000002</v>
          </cell>
          <cell r="G104" t="str">
            <v>S-Road &amp; Pipeline Crossing</v>
          </cell>
          <cell r="H104" t="str">
            <v>S-Road &amp; Pipeline Crossing-12231</v>
          </cell>
          <cell r="P104" t="str">
            <v>S-S-Road &amp; Pipeline Crossing-12231</v>
          </cell>
        </row>
        <row r="105">
          <cell r="C105">
            <v>12234</v>
          </cell>
          <cell r="D105">
            <v>12239</v>
          </cell>
          <cell r="E105">
            <v>0</v>
          </cell>
          <cell r="G105" t="str">
            <v>L-Road Crossing, Directional Bore</v>
          </cell>
          <cell r="H105" t="str">
            <v>L-Road Crossing, Directional Bore-12234</v>
          </cell>
          <cell r="P105" t="str">
            <v>S-L-Road Crossing, Directional Bore-12234</v>
          </cell>
        </row>
        <row r="106">
          <cell r="C106">
            <v>12236.000000000002</v>
          </cell>
          <cell r="D106">
            <v>12239</v>
          </cell>
          <cell r="E106">
            <v>0</v>
          </cell>
          <cell r="G106" t="str">
            <v>L-Pipeline Crossing, Directional Bore</v>
          </cell>
          <cell r="H106" t="str">
            <v>L-Pipeline Crossing, Directional Bore-12236</v>
          </cell>
          <cell r="P106" t="str">
            <v>S-L-Pipeline Crossing, Directional Bore-12236</v>
          </cell>
        </row>
        <row r="107">
          <cell r="C107">
            <v>0</v>
          </cell>
          <cell r="D107">
            <v>12239.000000000002</v>
          </cell>
          <cell r="E107">
            <v>0</v>
          </cell>
          <cell r="G107" t="str">
            <v>M-All Material for Trench / Crossings</v>
          </cell>
          <cell r="H107" t="str">
            <v>M-All Material for Trench / Crossings-12239</v>
          </cell>
          <cell r="P107" t="str">
            <v>S-M-All Material for Trench / Crossings-12239</v>
          </cell>
        </row>
        <row r="108">
          <cell r="C108">
            <v>12240</v>
          </cell>
          <cell r="D108">
            <v>12240</v>
          </cell>
          <cell r="E108">
            <v>0</v>
          </cell>
          <cell r="G108" t="str">
            <v>L&amp;M-Rough Grade Road</v>
          </cell>
          <cell r="H108" t="str">
            <v>L&amp;M-Rough Grade Road-12240</v>
          </cell>
          <cell r="P108" t="str">
            <v>S-L&amp;M-Rough Grade Road-12240</v>
          </cell>
        </row>
        <row r="109">
          <cell r="C109">
            <v>12241</v>
          </cell>
          <cell r="D109">
            <v>12249</v>
          </cell>
          <cell r="E109">
            <v>0</v>
          </cell>
          <cell r="G109" t="str">
            <v>L-Place Geotextile</v>
          </cell>
          <cell r="H109" t="str">
            <v>L-Place Geotextile-12241</v>
          </cell>
          <cell r="P109" t="str">
            <v>S-L-Place Geotextile-12241</v>
          </cell>
        </row>
        <row r="110">
          <cell r="C110">
            <v>12244</v>
          </cell>
          <cell r="D110">
            <v>12244</v>
          </cell>
          <cell r="E110">
            <v>0</v>
          </cell>
          <cell r="G110" t="str">
            <v>L&amp;M-Place Class 6 Road base</v>
          </cell>
          <cell r="H110" t="str">
            <v>L&amp;M-Place Class 6 Road base-12244</v>
          </cell>
          <cell r="P110" t="str">
            <v>S-L&amp;M-Place Class 6 Road base-12244</v>
          </cell>
        </row>
        <row r="111">
          <cell r="C111">
            <v>12246.000000000002</v>
          </cell>
          <cell r="D111">
            <v>12246.000000000002</v>
          </cell>
          <cell r="E111">
            <v>0</v>
          </cell>
          <cell r="G111" t="str">
            <v>L&amp;M-Finish Grade Road</v>
          </cell>
          <cell r="H111" t="str">
            <v>L&amp;M-Finish Grade Road-12246</v>
          </cell>
          <cell r="P111" t="str">
            <v>S-L&amp;M-Finish Grade Road-12246</v>
          </cell>
        </row>
        <row r="112">
          <cell r="C112">
            <v>0</v>
          </cell>
          <cell r="D112">
            <v>12249.000000000002</v>
          </cell>
          <cell r="E112">
            <v>0</v>
          </cell>
          <cell r="G112" t="str">
            <v>M-Geotextile, Fabrics, Membranes</v>
          </cell>
          <cell r="H112" t="str">
            <v>M-Geotextile, Fabrics, Membranes-12249</v>
          </cell>
          <cell r="P112" t="str">
            <v>S-M-Geotextile, Fabrics, Membranes-12249</v>
          </cell>
        </row>
        <row r="113">
          <cell r="C113">
            <v>0</v>
          </cell>
          <cell r="D113">
            <v>0</v>
          </cell>
          <cell r="E113">
            <v>12251</v>
          </cell>
          <cell r="G113" t="str">
            <v>S-Misc. Excavations</v>
          </cell>
          <cell r="H113" t="str">
            <v>S-Misc. Excavations-12251</v>
          </cell>
          <cell r="P113" t="str">
            <v>S-S-Misc. Excavations-12251</v>
          </cell>
        </row>
        <row r="114">
          <cell r="C114">
            <v>12252</v>
          </cell>
          <cell r="D114">
            <v>12259</v>
          </cell>
          <cell r="E114">
            <v>0</v>
          </cell>
          <cell r="G114" t="str">
            <v>L-Excavate for Transformer Pad</v>
          </cell>
          <cell r="H114" t="str">
            <v>L-Excavate for Transformer Pad-12252</v>
          </cell>
          <cell r="P114" t="str">
            <v>S-L-Excavate for Transformer Pad-12252</v>
          </cell>
        </row>
        <row r="115">
          <cell r="C115">
            <v>12254.000000000002</v>
          </cell>
          <cell r="D115">
            <v>12259</v>
          </cell>
          <cell r="E115">
            <v>0</v>
          </cell>
          <cell r="G115" t="str">
            <v>L-Excavate for Control Bldg. Pad</v>
          </cell>
          <cell r="H115" t="str">
            <v>L-Excavate for Control Bldg. Pad-12254</v>
          </cell>
          <cell r="P115" t="str">
            <v>S-L-Excavate for Control Bldg. Pad-12254</v>
          </cell>
        </row>
        <row r="116">
          <cell r="C116">
            <v>12255</v>
          </cell>
          <cell r="D116">
            <v>12259</v>
          </cell>
          <cell r="E116">
            <v>0</v>
          </cell>
          <cell r="G116" t="str">
            <v>L-Excavate Trench - (not precast cable Trench)</v>
          </cell>
          <cell r="H116" t="str">
            <v>L-Excavate Trench - (not precast cable Trench)-12255</v>
          </cell>
          <cell r="P116" t="str">
            <v>S-L-Excavate Trench - (not precast cable Trench)-12255</v>
          </cell>
        </row>
        <row r="117">
          <cell r="C117">
            <v>12256.000000000002</v>
          </cell>
          <cell r="D117">
            <v>12259</v>
          </cell>
          <cell r="E117">
            <v>0</v>
          </cell>
          <cell r="G117" t="str">
            <v>L-Excavate for Other Foundations</v>
          </cell>
          <cell r="H117" t="str">
            <v>L-Excavate for Other Foundations-12256</v>
          </cell>
          <cell r="P117" t="str">
            <v>S-L-Excavate for Other Foundations-12256</v>
          </cell>
        </row>
        <row r="118">
          <cell r="C118">
            <v>12257</v>
          </cell>
          <cell r="D118">
            <v>12259</v>
          </cell>
          <cell r="E118">
            <v>12257</v>
          </cell>
          <cell r="G118" t="str">
            <v>S&amp;L-Air Vac. Excavate</v>
          </cell>
          <cell r="H118" t="str">
            <v>S&amp;L-Air Vac. Excavate-12257</v>
          </cell>
          <cell r="P118" t="str">
            <v>S-S&amp;L-Air Vac. Excavate-12257</v>
          </cell>
        </row>
        <row r="119">
          <cell r="C119">
            <v>0</v>
          </cell>
          <cell r="D119">
            <v>0</v>
          </cell>
          <cell r="E119">
            <v>12258</v>
          </cell>
          <cell r="G119" t="str">
            <v>S- Hydro Vac</v>
          </cell>
          <cell r="H119" t="str">
            <v>S- Hydro Vac-12258</v>
          </cell>
          <cell r="P119" t="str">
            <v>S-S- Hydro Vac-12258</v>
          </cell>
        </row>
        <row r="120">
          <cell r="C120">
            <v>0</v>
          </cell>
          <cell r="D120">
            <v>12259</v>
          </cell>
          <cell r="E120">
            <v>0</v>
          </cell>
          <cell r="G120" t="str">
            <v>M-Any Materials for Excavations</v>
          </cell>
          <cell r="H120" t="str">
            <v>M-Any Materials for Excavations-12259</v>
          </cell>
          <cell r="P120" t="str">
            <v>S-M-Any Materials for Excavations-12259</v>
          </cell>
        </row>
        <row r="121">
          <cell r="C121">
            <v>12260.000000000002</v>
          </cell>
          <cell r="D121">
            <v>12259</v>
          </cell>
          <cell r="E121">
            <v>0</v>
          </cell>
          <cell r="G121" t="str">
            <v>L-Excavate Oil Containment</v>
          </cell>
          <cell r="H121" t="str">
            <v>L-Excavate Oil Containment-12260</v>
          </cell>
          <cell r="P121" t="str">
            <v>S-L-Excavate Oil Containment-12260</v>
          </cell>
        </row>
        <row r="122">
          <cell r="C122">
            <v>12262</v>
          </cell>
          <cell r="D122">
            <v>12259</v>
          </cell>
          <cell r="E122">
            <v>0</v>
          </cell>
          <cell r="G122" t="str">
            <v>L-Place Oil Containment Rock</v>
          </cell>
          <cell r="H122" t="str">
            <v>L-Place Oil Containment Rock-12262</v>
          </cell>
          <cell r="P122" t="str">
            <v>S-L-Place Oil Containment Rock-12262</v>
          </cell>
        </row>
        <row r="123">
          <cell r="C123">
            <v>12264.000000000002</v>
          </cell>
          <cell r="D123">
            <v>12259</v>
          </cell>
          <cell r="E123">
            <v>0</v>
          </cell>
          <cell r="G123" t="str">
            <v>L-Install Oil Containment Grating</v>
          </cell>
          <cell r="H123" t="str">
            <v>L-Install Oil Containment Grating-12264</v>
          </cell>
          <cell r="P123" t="str">
            <v>S-L-Install Oil Containment Grating-12264</v>
          </cell>
        </row>
        <row r="124">
          <cell r="C124">
            <v>12268.000000000002</v>
          </cell>
          <cell r="D124">
            <v>12259</v>
          </cell>
          <cell r="E124">
            <v>0</v>
          </cell>
          <cell r="G124" t="str">
            <v>L-Install Oil Containment Tank</v>
          </cell>
          <cell r="H124" t="str">
            <v>L-Install Oil Containment Tank-12268</v>
          </cell>
          <cell r="P124" t="str">
            <v>S-L-Install Oil Containment Tank-12268</v>
          </cell>
        </row>
        <row r="125">
          <cell r="C125">
            <v>0</v>
          </cell>
          <cell r="D125">
            <v>12269</v>
          </cell>
          <cell r="E125">
            <v>0</v>
          </cell>
          <cell r="G125" t="str">
            <v>M-Oil Containment Tank, Grating</v>
          </cell>
          <cell r="H125" t="str">
            <v>M-Oil Containment Tank, Grating-12269</v>
          </cell>
          <cell r="P125" t="str">
            <v>S-M-Oil Containment Tank, Grating-12269</v>
          </cell>
        </row>
        <row r="126">
          <cell r="C126">
            <v>12270</v>
          </cell>
          <cell r="D126">
            <v>12279</v>
          </cell>
          <cell r="E126">
            <v>0</v>
          </cell>
          <cell r="G126" t="str">
            <v>L-Install 6 Inch Drainage Pipe</v>
          </cell>
          <cell r="H126" t="str">
            <v>L-Install 6 Inch Drainage Pipe-12270</v>
          </cell>
          <cell r="P126" t="str">
            <v>S-L-Install 6 Inch Drainage Pipe-12270</v>
          </cell>
        </row>
        <row r="127">
          <cell r="C127">
            <v>12275.000000000002</v>
          </cell>
          <cell r="D127">
            <v>12279</v>
          </cell>
          <cell r="E127">
            <v>0</v>
          </cell>
          <cell r="G127" t="str">
            <v>L-Install Sump Pit</v>
          </cell>
          <cell r="H127" t="str">
            <v>L-Install Sump Pit-12275</v>
          </cell>
          <cell r="P127" t="str">
            <v>S-L-Install Sump Pit-12275</v>
          </cell>
        </row>
        <row r="128">
          <cell r="C128">
            <v>0</v>
          </cell>
          <cell r="D128">
            <v>12279.000000000002</v>
          </cell>
          <cell r="E128">
            <v>0</v>
          </cell>
          <cell r="G128" t="str">
            <v>M-Drainage, Sump</v>
          </cell>
          <cell r="H128" t="str">
            <v>M-Drainage, Sump-12279</v>
          </cell>
          <cell r="P128" t="str">
            <v>S-M-Drainage, Sump-12279</v>
          </cell>
        </row>
        <row r="129">
          <cell r="C129">
            <v>12280</v>
          </cell>
          <cell r="D129">
            <v>12259</v>
          </cell>
          <cell r="E129">
            <v>0</v>
          </cell>
          <cell r="G129" t="str">
            <v>L-Remove Contaminated Soil</v>
          </cell>
          <cell r="H129" t="str">
            <v>L-Remove Contaminated Soil-12280</v>
          </cell>
          <cell r="P129" t="str">
            <v>S-L-Remove Contaminated Soil-12280</v>
          </cell>
        </row>
        <row r="130">
          <cell r="C130">
            <v>0</v>
          </cell>
          <cell r="D130">
            <v>0</v>
          </cell>
          <cell r="E130">
            <v>12281.000000000002</v>
          </cell>
          <cell r="G130" t="str">
            <v>S-Remove Contaminated Soil</v>
          </cell>
          <cell r="H130" t="str">
            <v>S-Remove Contaminated Soil-12281</v>
          </cell>
          <cell r="P130" t="str">
            <v>S-S-Remove Contaminated Soil-12281</v>
          </cell>
        </row>
        <row r="131">
          <cell r="C131">
            <v>0</v>
          </cell>
          <cell r="D131">
            <v>12284</v>
          </cell>
          <cell r="E131">
            <v>0</v>
          </cell>
          <cell r="G131" t="str">
            <v>M-Bulk Water Purchase</v>
          </cell>
          <cell r="H131" t="str">
            <v>M-Bulk Water Purchase-12284</v>
          </cell>
          <cell r="P131" t="str">
            <v>S-M-Bulk Water Purchase-12284</v>
          </cell>
        </row>
        <row r="132">
          <cell r="C132">
            <v>12289.000000000002</v>
          </cell>
          <cell r="D132">
            <v>12289.000000000002</v>
          </cell>
          <cell r="E132">
            <v>0</v>
          </cell>
          <cell r="G132" t="str">
            <v>L&amp;M-Backfill Sand</v>
          </cell>
          <cell r="H132" t="str">
            <v>L&amp;M-Backfill Sand-12289</v>
          </cell>
          <cell r="P132" t="str">
            <v>S-L&amp;M-Backfill Sand-12289</v>
          </cell>
        </row>
        <row r="133">
          <cell r="C133">
            <v>12290.000000000002</v>
          </cell>
          <cell r="D133">
            <v>12290.000000000002</v>
          </cell>
          <cell r="E133">
            <v>0</v>
          </cell>
          <cell r="G133" t="str">
            <v>L&amp;M-Backfill Native Soil</v>
          </cell>
          <cell r="H133" t="str">
            <v>L&amp;M-Backfill Native Soil-12290</v>
          </cell>
          <cell r="P133" t="str">
            <v>S-L&amp;M-Backfill Native Soil-12290</v>
          </cell>
        </row>
        <row r="134">
          <cell r="C134">
            <v>12291</v>
          </cell>
          <cell r="D134">
            <v>12291</v>
          </cell>
          <cell r="E134">
            <v>0</v>
          </cell>
          <cell r="G134" t="str">
            <v>L&amp;M-Backfill Native Soil, Screened</v>
          </cell>
          <cell r="H134" t="str">
            <v>L&amp;M-Backfill Native Soil, Screened-12291</v>
          </cell>
          <cell r="P134" t="str">
            <v>S-L&amp;M-Backfill Native Soil, Screened-12291</v>
          </cell>
        </row>
        <row r="135">
          <cell r="C135">
            <v>12292.000000000002</v>
          </cell>
          <cell r="D135">
            <v>12292.000000000002</v>
          </cell>
          <cell r="E135">
            <v>0</v>
          </cell>
          <cell r="G135" t="str">
            <v>L&amp;M-Backfill Thermal</v>
          </cell>
          <cell r="H135" t="str">
            <v>L&amp;M-Backfill Thermal-12292</v>
          </cell>
          <cell r="P135" t="str">
            <v>S-L&amp;M-Backfill Thermal-12292</v>
          </cell>
        </row>
        <row r="136">
          <cell r="C136">
            <v>12300.000000000002</v>
          </cell>
          <cell r="D136">
            <v>12259</v>
          </cell>
          <cell r="E136">
            <v>0</v>
          </cell>
          <cell r="G136" t="str">
            <v>L-Stockpile</v>
          </cell>
          <cell r="H136" t="str">
            <v>L-Stockpile-12300</v>
          </cell>
          <cell r="P136" t="str">
            <v>S-L-Stockpile-12300</v>
          </cell>
        </row>
        <row r="137">
          <cell r="C137">
            <v>12306.000000000002</v>
          </cell>
          <cell r="D137">
            <v>12306.000000000002</v>
          </cell>
          <cell r="E137">
            <v>0</v>
          </cell>
          <cell r="G137" t="str">
            <v>L&amp;M-Place Rock Surfacing</v>
          </cell>
          <cell r="H137" t="str">
            <v>L&amp;M-Place Rock Surfacing-12306</v>
          </cell>
          <cell r="P137" t="str">
            <v>S-L&amp;M-Place Rock Surfacing-12306</v>
          </cell>
        </row>
        <row r="138">
          <cell r="C138">
            <v>12310.000000000002</v>
          </cell>
          <cell r="D138">
            <v>12310.000000000002</v>
          </cell>
          <cell r="E138">
            <v>0</v>
          </cell>
          <cell r="G138" t="str">
            <v>L&amp;M-Install Berms</v>
          </cell>
          <cell r="H138" t="str">
            <v>L&amp;M-Install Berms-12310</v>
          </cell>
          <cell r="P138" t="str">
            <v>S-L&amp;M-Install Berms-12310</v>
          </cell>
        </row>
        <row r="139">
          <cell r="C139">
            <v>0</v>
          </cell>
          <cell r="D139">
            <v>0</v>
          </cell>
          <cell r="E139">
            <v>12311.000000000002</v>
          </cell>
          <cell r="G139" t="str">
            <v>S-Install SWPPP</v>
          </cell>
          <cell r="H139" t="str">
            <v>S-Install SWPPP-12311</v>
          </cell>
          <cell r="P139" t="str">
            <v>S-S-Install SWPPP-12311</v>
          </cell>
        </row>
        <row r="140">
          <cell r="C140">
            <v>12312</v>
          </cell>
          <cell r="D140">
            <v>12312</v>
          </cell>
          <cell r="E140">
            <v>0</v>
          </cell>
          <cell r="G140" t="str">
            <v>L&amp;M-Install Straw Bales / Waddles</v>
          </cell>
          <cell r="H140" t="str">
            <v>L&amp;M-Install Straw Bales / Waddles-12312</v>
          </cell>
          <cell r="P140" t="str">
            <v>S-L&amp;M-Install Straw Bales / Waddles-12312</v>
          </cell>
        </row>
        <row r="141">
          <cell r="C141">
            <v>12314.000000000002</v>
          </cell>
          <cell r="D141">
            <v>12314.000000000002</v>
          </cell>
          <cell r="E141">
            <v>0</v>
          </cell>
          <cell r="G141" t="str">
            <v>L&amp;M-Install Silt Fence</v>
          </cell>
          <cell r="H141" t="str">
            <v>L&amp;M-Install Silt Fence-12314</v>
          </cell>
          <cell r="P141" t="str">
            <v>S-L&amp;M-Install Silt Fence-12314</v>
          </cell>
        </row>
        <row r="142">
          <cell r="C142">
            <v>12322.000000000002</v>
          </cell>
          <cell r="D142">
            <v>12259</v>
          </cell>
          <cell r="E142">
            <v>0</v>
          </cell>
          <cell r="G142" t="str">
            <v>L-Place Membrane</v>
          </cell>
          <cell r="H142" t="str">
            <v>L-Place Membrane-12322</v>
          </cell>
          <cell r="P142" t="str">
            <v>S-L-Place Membrane-12322</v>
          </cell>
        </row>
        <row r="143">
          <cell r="C143">
            <v>12326</v>
          </cell>
          <cell r="D143">
            <v>12326</v>
          </cell>
          <cell r="E143">
            <v>0</v>
          </cell>
          <cell r="G143" t="str">
            <v>L&amp;M-Herbicide</v>
          </cell>
          <cell r="H143" t="str">
            <v>L&amp;M-Herbicide-12326</v>
          </cell>
          <cell r="P143" t="str">
            <v>S-L&amp;M-Herbicide-12326</v>
          </cell>
        </row>
        <row r="144">
          <cell r="C144">
            <v>12330</v>
          </cell>
          <cell r="D144">
            <v>12330</v>
          </cell>
          <cell r="E144">
            <v>0</v>
          </cell>
          <cell r="G144" t="str">
            <v>L&amp;M-Spread Topsoil</v>
          </cell>
          <cell r="H144" t="str">
            <v>L&amp;M-Spread Topsoil-12330</v>
          </cell>
          <cell r="P144" t="str">
            <v>S-L&amp;M-Spread Topsoil-12330</v>
          </cell>
        </row>
        <row r="145">
          <cell r="C145">
            <v>12340.000000000002</v>
          </cell>
          <cell r="D145">
            <v>12340.000000000002</v>
          </cell>
          <cell r="E145">
            <v>0</v>
          </cell>
          <cell r="G145" t="str">
            <v>L&amp;M-Seeding And Mulching</v>
          </cell>
          <cell r="H145" t="str">
            <v>L&amp;M-Seeding And Mulching-12340</v>
          </cell>
          <cell r="P145" t="str">
            <v>S-L&amp;M-Seeding And Mulching-12340</v>
          </cell>
        </row>
        <row r="146">
          <cell r="C146">
            <v>0</v>
          </cell>
          <cell r="D146">
            <v>0</v>
          </cell>
          <cell r="E146">
            <v>12341</v>
          </cell>
          <cell r="G146" t="str">
            <v>S-Seeding &amp; Mulching</v>
          </cell>
          <cell r="H146" t="str">
            <v>S-Seeding &amp; Mulching-12341</v>
          </cell>
          <cell r="P146" t="str">
            <v>S-S-Seeding &amp; Mulching-12341</v>
          </cell>
        </row>
        <row r="147">
          <cell r="C147">
            <v>12370</v>
          </cell>
          <cell r="D147">
            <v>12370</v>
          </cell>
          <cell r="E147">
            <v>0</v>
          </cell>
          <cell r="G147" t="str">
            <v>L&amp;M-Install Wire Fence</v>
          </cell>
          <cell r="H147" t="str">
            <v>L&amp;M-Install Wire Fence-12370</v>
          </cell>
          <cell r="P147" t="str">
            <v>S-L&amp;M-Install Wire Fence-12370</v>
          </cell>
        </row>
        <row r="148">
          <cell r="C148">
            <v>0</v>
          </cell>
          <cell r="D148">
            <v>0</v>
          </cell>
          <cell r="E148">
            <v>12371.000000000002</v>
          </cell>
          <cell r="G148" t="str">
            <v>S-Install Fence</v>
          </cell>
          <cell r="H148" t="str">
            <v>S-Install Fence-12371</v>
          </cell>
          <cell r="P148" t="str">
            <v>S-S-Install Fence-12371</v>
          </cell>
        </row>
        <row r="149">
          <cell r="C149">
            <v>12372.000000000002</v>
          </cell>
          <cell r="D149">
            <v>12372.000000000002</v>
          </cell>
          <cell r="E149">
            <v>0</v>
          </cell>
          <cell r="G149" t="str">
            <v>L&amp;M-Install Chain Link Fence</v>
          </cell>
          <cell r="H149" t="str">
            <v>L&amp;M-Install Chain Link Fence-12372</v>
          </cell>
          <cell r="P149" t="str">
            <v>S-L&amp;M-Install Chain Link Fence-12372</v>
          </cell>
        </row>
        <row r="150">
          <cell r="C150">
            <v>12373</v>
          </cell>
          <cell r="D150">
            <v>12373</v>
          </cell>
          <cell r="E150">
            <v>0</v>
          </cell>
          <cell r="G150" t="str">
            <v>L&amp;M-Install Electricied Fence</v>
          </cell>
          <cell r="H150" t="str">
            <v>L&amp;M-Install Electricied Fence-12373</v>
          </cell>
          <cell r="P150" t="str">
            <v>S-L&amp;M-Install Electricied Fence-12373</v>
          </cell>
        </row>
        <row r="151">
          <cell r="C151">
            <v>12374.000000000002</v>
          </cell>
          <cell r="D151">
            <v>12374.000000000002</v>
          </cell>
          <cell r="E151">
            <v>0</v>
          </cell>
          <cell r="G151" t="str">
            <v>L&amp;M-Install Wood Fence</v>
          </cell>
          <cell r="H151" t="str">
            <v>L&amp;M-Install Wood Fence-12374</v>
          </cell>
          <cell r="P151" t="str">
            <v>S-L&amp;M-Install Wood Fence-12374</v>
          </cell>
        </row>
        <row r="152">
          <cell r="C152">
            <v>12376</v>
          </cell>
          <cell r="D152">
            <v>12376</v>
          </cell>
          <cell r="E152">
            <v>0</v>
          </cell>
          <cell r="G152" t="str">
            <v>L&amp;M-Install Gate</v>
          </cell>
          <cell r="H152" t="str">
            <v>L&amp;M-Install Gate-12376</v>
          </cell>
          <cell r="P152" t="str">
            <v>S-L&amp;M-Install Gate-12376</v>
          </cell>
        </row>
        <row r="153">
          <cell r="C153">
            <v>12380</v>
          </cell>
          <cell r="D153">
            <v>12380</v>
          </cell>
          <cell r="E153">
            <v>0</v>
          </cell>
          <cell r="G153" t="str">
            <v>L&amp;M-Wildlife protection around equipment</v>
          </cell>
          <cell r="H153" t="str">
            <v>L&amp;M-Wildlife protection around equipment-12380</v>
          </cell>
          <cell r="P153" t="str">
            <v>S-L&amp;M-Wildlife protection around equipment-12380</v>
          </cell>
        </row>
        <row r="154">
          <cell r="C154">
            <v>0</v>
          </cell>
          <cell r="D154">
            <v>0</v>
          </cell>
          <cell r="E154">
            <v>12401.000000000002</v>
          </cell>
          <cell r="G154" t="str">
            <v>S-Trenching</v>
          </cell>
          <cell r="H154" t="str">
            <v>S-Trenching-12401</v>
          </cell>
          <cell r="P154" t="str">
            <v>D-S-Trenching-12401</v>
          </cell>
        </row>
        <row r="155">
          <cell r="C155">
            <v>12402</v>
          </cell>
          <cell r="D155">
            <v>12402</v>
          </cell>
          <cell r="E155">
            <v>0</v>
          </cell>
          <cell r="G155" t="str">
            <v>L&amp;M-Excavate Trench</v>
          </cell>
          <cell r="H155" t="str">
            <v>L&amp;M-Excavate Trench-12402</v>
          </cell>
          <cell r="P155" t="str">
            <v>D-L&amp;M-Excavate Trench-12402</v>
          </cell>
        </row>
        <row r="156">
          <cell r="C156">
            <v>12410.000000000002</v>
          </cell>
          <cell r="D156">
            <v>12410.000000000002</v>
          </cell>
          <cell r="E156">
            <v>0</v>
          </cell>
          <cell r="G156" t="str">
            <v xml:space="preserve">L&amp;M-Clear Right of Way </v>
          </cell>
          <cell r="H156" t="str">
            <v>L&amp;M-Clear Right of Way -12410</v>
          </cell>
          <cell r="P156" t="str">
            <v>D-L&amp;M-Clear Right of Way -12410</v>
          </cell>
        </row>
        <row r="157">
          <cell r="C157">
            <v>0</v>
          </cell>
          <cell r="D157">
            <v>0</v>
          </cell>
          <cell r="E157">
            <v>12411.000000000002</v>
          </cell>
          <cell r="G157" t="str">
            <v>S-Clear Right of Way</v>
          </cell>
          <cell r="H157" t="str">
            <v>S-Clear Right of Way-12411</v>
          </cell>
          <cell r="P157" t="str">
            <v>D-S-Clear Right of Way-12411</v>
          </cell>
        </row>
        <row r="158">
          <cell r="C158">
            <v>12416</v>
          </cell>
          <cell r="D158">
            <v>12426</v>
          </cell>
          <cell r="E158">
            <v>0</v>
          </cell>
          <cell r="G158" t="str">
            <v>L-Haul Rock</v>
          </cell>
          <cell r="H158" t="str">
            <v>L-Haul Rock-12416</v>
          </cell>
          <cell r="P158" t="str">
            <v>D-L-Haul Rock-12416</v>
          </cell>
        </row>
        <row r="159">
          <cell r="C159">
            <v>0</v>
          </cell>
          <cell r="D159">
            <v>0</v>
          </cell>
          <cell r="E159">
            <v>12417.000000000002</v>
          </cell>
          <cell r="G159" t="str">
            <v>S-Haul Dirt &amp; Rock</v>
          </cell>
          <cell r="H159" t="str">
            <v>S-Haul Dirt &amp; Rock-12417</v>
          </cell>
          <cell r="P159" t="str">
            <v>D-S-Haul Dirt &amp; Rock-12417</v>
          </cell>
        </row>
        <row r="160">
          <cell r="C160">
            <v>12424.000000000002</v>
          </cell>
          <cell r="D160">
            <v>12424.000000000002</v>
          </cell>
          <cell r="E160">
            <v>0</v>
          </cell>
          <cell r="G160" t="str">
            <v>L&amp;M-Culverts - 12"-36"</v>
          </cell>
          <cell r="H160" t="str">
            <v>L&amp;M-Culverts - 12"-36"-12424</v>
          </cell>
          <cell r="P160" t="str">
            <v>D-L&amp;M-Culverts - 12"-36"-12424</v>
          </cell>
        </row>
        <row r="161">
          <cell r="C161">
            <v>12425.000000000002</v>
          </cell>
          <cell r="D161">
            <v>12425.000000000002</v>
          </cell>
          <cell r="E161">
            <v>0</v>
          </cell>
          <cell r="G161" t="str">
            <v>L&amp;M-Culverts -  &gt; 36"</v>
          </cell>
          <cell r="H161" t="str">
            <v>L&amp;M-Culverts -  &gt; 36"-12425</v>
          </cell>
          <cell r="P161" t="str">
            <v>D-L&amp;M-Culverts -  &gt; 36"-12425</v>
          </cell>
        </row>
        <row r="162">
          <cell r="C162">
            <v>12426.000000000002</v>
          </cell>
          <cell r="D162">
            <v>12426.000000000002</v>
          </cell>
          <cell r="E162">
            <v>0</v>
          </cell>
          <cell r="G162" t="str">
            <v>L&amp;M-Rock Crossings</v>
          </cell>
          <cell r="H162" t="str">
            <v>L&amp;M-Rock Crossings-12426</v>
          </cell>
          <cell r="P162" t="str">
            <v>D-L&amp;M-Rock Crossings-12426</v>
          </cell>
        </row>
        <row r="163">
          <cell r="C163">
            <v>12430</v>
          </cell>
          <cell r="D163">
            <v>12439</v>
          </cell>
          <cell r="E163">
            <v>0</v>
          </cell>
          <cell r="G163" t="str">
            <v>L-Road Crossing, Trench</v>
          </cell>
          <cell r="H163" t="str">
            <v>L-Road Crossing, Trench-12430</v>
          </cell>
          <cell r="P163" t="str">
            <v>D-L-Road Crossing, Trench-12430</v>
          </cell>
        </row>
        <row r="164">
          <cell r="C164">
            <v>0</v>
          </cell>
          <cell r="D164">
            <v>0</v>
          </cell>
          <cell r="E164">
            <v>12431</v>
          </cell>
          <cell r="G164" t="str">
            <v>S-Road &amp; Pipeline Crossing</v>
          </cell>
          <cell r="H164" t="str">
            <v>S-Road &amp; Pipeline Crossing-12431</v>
          </cell>
          <cell r="P164" t="str">
            <v>D-S-Road &amp; Pipeline Crossing-12431</v>
          </cell>
        </row>
        <row r="165">
          <cell r="C165">
            <v>12432.000000000002</v>
          </cell>
          <cell r="D165">
            <v>12439</v>
          </cell>
          <cell r="E165">
            <v>0</v>
          </cell>
          <cell r="G165" t="str">
            <v>L-Pipeline Crossing, Trench</v>
          </cell>
          <cell r="H165" t="str">
            <v>L-Pipeline Crossing, Trench-12432</v>
          </cell>
          <cell r="P165" t="str">
            <v>D-L-Pipeline Crossing, Trench-12432</v>
          </cell>
        </row>
        <row r="166">
          <cell r="C166">
            <v>12434</v>
          </cell>
          <cell r="D166">
            <v>12439</v>
          </cell>
          <cell r="E166">
            <v>0</v>
          </cell>
          <cell r="G166" t="str">
            <v>L-Road Crossing, Directional Bore</v>
          </cell>
          <cell r="H166" t="str">
            <v>L-Road Crossing, Directional Bore-12434</v>
          </cell>
          <cell r="P166" t="str">
            <v>D-L-Road Crossing, Directional Bore-12434</v>
          </cell>
        </row>
        <row r="167">
          <cell r="C167">
            <v>12436.000000000002</v>
          </cell>
          <cell r="D167">
            <v>12439</v>
          </cell>
          <cell r="E167">
            <v>0</v>
          </cell>
          <cell r="G167" t="str">
            <v>L-Pipeline Crossing, Directional Bore</v>
          </cell>
          <cell r="H167" t="str">
            <v>L-Pipeline Crossing, Directional Bore-12436</v>
          </cell>
          <cell r="P167" t="str">
            <v>D-L-Pipeline Crossing, Directional Bore-12436</v>
          </cell>
        </row>
        <row r="168">
          <cell r="C168">
            <v>0</v>
          </cell>
          <cell r="D168">
            <v>12439.000000000002</v>
          </cell>
          <cell r="E168">
            <v>0</v>
          </cell>
          <cell r="G168" t="str">
            <v>M-All Material for Trench / Crossings</v>
          </cell>
          <cell r="H168" t="str">
            <v>M-All Material for Trench / Crossings-12439</v>
          </cell>
          <cell r="P168" t="str">
            <v>D-M-All Material for Trench / Crossings-12439</v>
          </cell>
        </row>
        <row r="169">
          <cell r="C169">
            <v>12440.000000000002</v>
          </cell>
          <cell r="D169">
            <v>12440.000000000002</v>
          </cell>
          <cell r="E169">
            <v>0</v>
          </cell>
          <cell r="G169" t="str">
            <v>L&amp;M-Install &amp; Remove Mats</v>
          </cell>
          <cell r="H169" t="str">
            <v>L&amp;M-Install &amp; Remove Mats-12440</v>
          </cell>
          <cell r="P169" t="str">
            <v>D-L&amp;M-Install &amp; Remove Mats-12440</v>
          </cell>
        </row>
        <row r="170">
          <cell r="C170">
            <v>0</v>
          </cell>
          <cell r="D170">
            <v>0</v>
          </cell>
          <cell r="E170">
            <v>12441</v>
          </cell>
          <cell r="G170" t="str">
            <v>S-Install &amp; Remove Mats</v>
          </cell>
          <cell r="H170" t="str">
            <v>S-Install &amp; Remove Mats-12441</v>
          </cell>
          <cell r="P170" t="str">
            <v>D-S-Install &amp; Remove Mats-12441</v>
          </cell>
        </row>
        <row r="171">
          <cell r="C171">
            <v>12450.000000000002</v>
          </cell>
          <cell r="D171">
            <v>12439</v>
          </cell>
          <cell r="E171">
            <v>0</v>
          </cell>
          <cell r="G171" t="str">
            <v>L-Excavate Trench</v>
          </cell>
          <cell r="H171" t="str">
            <v>L-Excavate Trench-12450</v>
          </cell>
          <cell r="P171" t="str">
            <v>D-L-Excavate Trench-12450</v>
          </cell>
        </row>
        <row r="172">
          <cell r="C172">
            <v>0</v>
          </cell>
          <cell r="D172">
            <v>0</v>
          </cell>
          <cell r="E172">
            <v>12451.000000000002</v>
          </cell>
          <cell r="G172" t="str">
            <v>S-Misc. Excavations</v>
          </cell>
          <cell r="H172" t="str">
            <v>S-Misc. Excavations-12451</v>
          </cell>
          <cell r="P172" t="str">
            <v>D-S-Misc. Excavations-12451</v>
          </cell>
        </row>
        <row r="173">
          <cell r="C173">
            <v>12452</v>
          </cell>
          <cell r="D173">
            <v>12439</v>
          </cell>
          <cell r="E173">
            <v>0</v>
          </cell>
          <cell r="G173" t="str">
            <v>L-Excavate for Transformer Pad</v>
          </cell>
          <cell r="H173" t="str">
            <v>L-Excavate for Transformer Pad-12452</v>
          </cell>
          <cell r="P173" t="str">
            <v>D-L-Excavate for Transformer Pad-12452</v>
          </cell>
        </row>
        <row r="174">
          <cell r="C174">
            <v>12456</v>
          </cell>
          <cell r="D174">
            <v>12439</v>
          </cell>
          <cell r="E174">
            <v>0</v>
          </cell>
          <cell r="G174" t="str">
            <v>L-Excavate for Other Foundations</v>
          </cell>
          <cell r="H174" t="str">
            <v>L-Excavate for Other Foundations-12456</v>
          </cell>
          <cell r="P174" t="str">
            <v>D-L-Excavate for Other Foundations-12456</v>
          </cell>
        </row>
        <row r="175">
          <cell r="C175">
            <v>12490.000000000002</v>
          </cell>
          <cell r="D175">
            <v>12490.000000000002</v>
          </cell>
          <cell r="E175">
            <v>0</v>
          </cell>
          <cell r="G175" t="str">
            <v>L&amp;M-Backfill Native Soil</v>
          </cell>
          <cell r="H175" t="str">
            <v>L&amp;M-Backfill Native Soil-12490</v>
          </cell>
          <cell r="P175" t="str">
            <v>D-L&amp;M-Backfill Native Soil-12490</v>
          </cell>
        </row>
        <row r="176">
          <cell r="C176">
            <v>12491</v>
          </cell>
          <cell r="D176">
            <v>12491</v>
          </cell>
          <cell r="E176">
            <v>0</v>
          </cell>
          <cell r="G176" t="str">
            <v>L&amp;M-Backfill Native Soil, Screened</v>
          </cell>
          <cell r="H176" t="str">
            <v>L&amp;M-Backfill Native Soil, Screened-12491</v>
          </cell>
          <cell r="P176" t="str">
            <v>D-L&amp;M-Backfill Native Soil, Screened-12491</v>
          </cell>
        </row>
        <row r="177">
          <cell r="C177">
            <v>12492.000000000002</v>
          </cell>
          <cell r="D177">
            <v>12492.000000000002</v>
          </cell>
          <cell r="E177">
            <v>0</v>
          </cell>
          <cell r="G177" t="str">
            <v>L&amp;M-Backfill Thermal</v>
          </cell>
          <cell r="H177" t="str">
            <v>L&amp;M-Backfill Thermal-12492</v>
          </cell>
          <cell r="P177" t="str">
            <v>D-L&amp;M-Backfill Thermal-12492</v>
          </cell>
        </row>
        <row r="178">
          <cell r="C178">
            <v>12510.000000000002</v>
          </cell>
          <cell r="D178">
            <v>12510.000000000002</v>
          </cell>
          <cell r="E178">
            <v>0</v>
          </cell>
          <cell r="G178" t="str">
            <v>L&amp;M-Reclamation of R.O.W</v>
          </cell>
          <cell r="H178" t="str">
            <v>L&amp;M-Reclamation of R.O.W-12510</v>
          </cell>
          <cell r="P178" t="str">
            <v>D-L&amp;M-Reclamation of R.O.W-12510</v>
          </cell>
        </row>
        <row r="179">
          <cell r="C179">
            <v>0</v>
          </cell>
          <cell r="D179">
            <v>0</v>
          </cell>
          <cell r="E179">
            <v>12511</v>
          </cell>
          <cell r="G179" t="str">
            <v>S-Reclamation of R.O.W</v>
          </cell>
          <cell r="H179" t="str">
            <v>S-Reclamation of R.O.W-12511</v>
          </cell>
          <cell r="P179" t="str">
            <v>D-S-Reclamation of R.O.W-12511</v>
          </cell>
        </row>
        <row r="180">
          <cell r="C180">
            <v>12520</v>
          </cell>
          <cell r="D180">
            <v>12520</v>
          </cell>
          <cell r="E180">
            <v>0</v>
          </cell>
          <cell r="G180" t="str">
            <v>L&amp;M-Install Straw Bales / Waddles</v>
          </cell>
          <cell r="H180" t="str">
            <v>L&amp;M-Install Straw Bales / Waddles-12520</v>
          </cell>
          <cell r="P180" t="str">
            <v>D-L&amp;M-Install Straw Bales / Waddles-12520</v>
          </cell>
        </row>
        <row r="181">
          <cell r="C181">
            <v>0</v>
          </cell>
          <cell r="D181">
            <v>0</v>
          </cell>
          <cell r="E181">
            <v>12521.000000000002</v>
          </cell>
          <cell r="G181" t="str">
            <v>S-Install SWPPP</v>
          </cell>
          <cell r="H181" t="str">
            <v>S-Install SWPPP-12521</v>
          </cell>
          <cell r="P181" t="str">
            <v>D-S-Install SWPPP-12521</v>
          </cell>
        </row>
        <row r="182">
          <cell r="C182">
            <v>12522</v>
          </cell>
          <cell r="D182">
            <v>12522</v>
          </cell>
          <cell r="E182">
            <v>0</v>
          </cell>
          <cell r="G182" t="str">
            <v>L&amp;M-Install Silt Fence</v>
          </cell>
          <cell r="H182" t="str">
            <v>L&amp;M-Install Silt Fence-12522</v>
          </cell>
          <cell r="P182" t="str">
            <v>D-L&amp;M-Install Silt Fence-12522</v>
          </cell>
        </row>
        <row r="183">
          <cell r="C183">
            <v>12530.000000000002</v>
          </cell>
          <cell r="D183">
            <v>12530.000000000002</v>
          </cell>
          <cell r="E183">
            <v>0</v>
          </cell>
          <cell r="G183" t="str">
            <v>L&amp;M-Install Wire Fence</v>
          </cell>
          <cell r="H183" t="str">
            <v>L&amp;M-Install Wire Fence-12530</v>
          </cell>
          <cell r="P183" t="str">
            <v>D-L&amp;M-Install Wire Fence-12530</v>
          </cell>
        </row>
        <row r="184">
          <cell r="C184">
            <v>0</v>
          </cell>
          <cell r="D184">
            <v>0</v>
          </cell>
          <cell r="E184">
            <v>12531</v>
          </cell>
          <cell r="G184" t="str">
            <v>S-Install Fence</v>
          </cell>
          <cell r="H184" t="str">
            <v>S-Install Fence-12531</v>
          </cell>
          <cell r="P184" t="str">
            <v>D-S-Install Fence-12531</v>
          </cell>
        </row>
        <row r="185">
          <cell r="C185">
            <v>12532.000000000002</v>
          </cell>
          <cell r="D185">
            <v>12532.000000000002</v>
          </cell>
          <cell r="E185">
            <v>0</v>
          </cell>
          <cell r="G185" t="str">
            <v>L&amp;M-Install Chain Link Fence</v>
          </cell>
          <cell r="H185" t="str">
            <v>L&amp;M-Install Chain Link Fence-12532</v>
          </cell>
          <cell r="P185" t="str">
            <v>D-L&amp;M-Install Chain Link Fence-12532</v>
          </cell>
        </row>
        <row r="186">
          <cell r="C186">
            <v>12534</v>
          </cell>
          <cell r="D186">
            <v>12534</v>
          </cell>
          <cell r="E186">
            <v>0</v>
          </cell>
          <cell r="G186" t="str">
            <v>L&amp;M-Install Wood Fence</v>
          </cell>
          <cell r="H186" t="str">
            <v>L&amp;M-Install Wood Fence-12534</v>
          </cell>
          <cell r="P186" t="str">
            <v>D-L&amp;M-Install Wood Fence-12534</v>
          </cell>
        </row>
        <row r="187">
          <cell r="C187">
            <v>12536</v>
          </cell>
          <cell r="D187">
            <v>12536</v>
          </cell>
          <cell r="E187">
            <v>0</v>
          </cell>
          <cell r="G187" t="str">
            <v>L&amp;M-Install Gate</v>
          </cell>
          <cell r="H187" t="str">
            <v>L&amp;M-Install Gate-12536</v>
          </cell>
          <cell r="P187" t="str">
            <v>D-L&amp;M-Install Gate-12536</v>
          </cell>
        </row>
        <row r="188">
          <cell r="C188">
            <v>12540.000000000002</v>
          </cell>
          <cell r="D188">
            <v>12540.000000000002</v>
          </cell>
          <cell r="E188">
            <v>0</v>
          </cell>
          <cell r="G188" t="str">
            <v>L&amp;M-Seeding &amp; Mulching</v>
          </cell>
          <cell r="H188" t="str">
            <v>L&amp;M-Seeding &amp; Mulching-12540</v>
          </cell>
          <cell r="P188" t="str">
            <v>D-L&amp;M-Seeding &amp; Mulching-12540</v>
          </cell>
        </row>
        <row r="189">
          <cell r="C189">
            <v>0</v>
          </cell>
          <cell r="D189">
            <v>0</v>
          </cell>
          <cell r="E189">
            <v>12541.000000000002</v>
          </cell>
          <cell r="G189" t="str">
            <v>S-Seeding &amp; Mulching</v>
          </cell>
          <cell r="H189" t="str">
            <v>S-Seeding &amp; Mulching-12541</v>
          </cell>
          <cell r="P189" t="str">
            <v>D-S-Seeding &amp; Mulching-12541</v>
          </cell>
        </row>
        <row r="190">
          <cell r="C190">
            <v>12602.000000000002</v>
          </cell>
          <cell r="D190">
            <v>12602.000000000002</v>
          </cell>
          <cell r="E190">
            <v>12602.000000000002</v>
          </cell>
          <cell r="G190" t="str">
            <v>S,L&amp;M-Lay Down Yard Prep</v>
          </cell>
          <cell r="H190" t="str">
            <v>S,L&amp;M-Lay Down Yard Prep-12602</v>
          </cell>
          <cell r="P190" t="str">
            <v>A-S,L&amp;M-Lay Down Yard Prep-12602</v>
          </cell>
        </row>
        <row r="191">
          <cell r="C191">
            <v>12610.000000000002</v>
          </cell>
          <cell r="D191">
            <v>12610.000000000002</v>
          </cell>
          <cell r="E191">
            <v>0</v>
          </cell>
          <cell r="G191" t="str">
            <v xml:space="preserve">L&amp;M-Clear Right of Way </v>
          </cell>
          <cell r="H191" t="str">
            <v>L&amp;M-Clear Right of Way -12610</v>
          </cell>
          <cell r="P191" t="str">
            <v>A-L&amp;M-Clear Right of Way -12610</v>
          </cell>
        </row>
        <row r="192">
          <cell r="C192">
            <v>0</v>
          </cell>
          <cell r="D192">
            <v>0</v>
          </cell>
          <cell r="E192">
            <v>12611</v>
          </cell>
          <cell r="G192" t="str">
            <v>S-Clear Right of Way</v>
          </cell>
          <cell r="H192" t="str">
            <v>S-Clear Right of Way-12611</v>
          </cell>
          <cell r="P192" t="str">
            <v>A-S-Clear Right of Way-12611</v>
          </cell>
        </row>
        <row r="193">
          <cell r="C193">
            <v>12616.000000000002</v>
          </cell>
          <cell r="D193">
            <v>12620</v>
          </cell>
          <cell r="E193">
            <v>0</v>
          </cell>
          <cell r="G193" t="str">
            <v>L-Haul Rock</v>
          </cell>
          <cell r="H193" t="str">
            <v>L-Haul Rock-12616</v>
          </cell>
          <cell r="P193" t="str">
            <v>A-L-Haul Rock-12616</v>
          </cell>
        </row>
        <row r="194">
          <cell r="C194">
            <v>0</v>
          </cell>
          <cell r="D194">
            <v>0</v>
          </cell>
          <cell r="E194">
            <v>12617</v>
          </cell>
          <cell r="G194" t="str">
            <v>S-Haul Dirt &amp; Rock</v>
          </cell>
          <cell r="H194" t="str">
            <v>S-Haul Dirt &amp; Rock-12617</v>
          </cell>
          <cell r="P194" t="str">
            <v>A-S-Haul Dirt &amp; Rock-12617</v>
          </cell>
        </row>
        <row r="195">
          <cell r="C195">
            <v>12620</v>
          </cell>
          <cell r="D195">
            <v>12620</v>
          </cell>
          <cell r="E195">
            <v>0</v>
          </cell>
          <cell r="G195" t="str">
            <v>L&amp;M-Build Roads</v>
          </cell>
          <cell r="H195" t="str">
            <v>L&amp;M-Build Roads-12620</v>
          </cell>
          <cell r="P195" t="str">
            <v>A-L&amp;M-Build Roads-12620</v>
          </cell>
        </row>
        <row r="196">
          <cell r="C196">
            <v>0</v>
          </cell>
          <cell r="D196">
            <v>0</v>
          </cell>
          <cell r="E196">
            <v>12621.000000000002</v>
          </cell>
          <cell r="G196" t="str">
            <v>S-Build Roads</v>
          </cell>
          <cell r="H196" t="str">
            <v>S-Build Roads-12621</v>
          </cell>
          <cell r="P196" t="str">
            <v>A-S-Build Roads-12621</v>
          </cell>
        </row>
        <row r="197">
          <cell r="C197">
            <v>12624.000000000002</v>
          </cell>
          <cell r="D197">
            <v>12624.000000000002</v>
          </cell>
          <cell r="E197">
            <v>0</v>
          </cell>
          <cell r="G197" t="str">
            <v>L&amp;M-Culverts - 12"-36"</v>
          </cell>
          <cell r="H197" t="str">
            <v>L&amp;M-Culverts - 12"-36"-12624</v>
          </cell>
          <cell r="P197" t="str">
            <v>A-L&amp;M-Culverts - 12"-36"-12624</v>
          </cell>
        </row>
        <row r="198">
          <cell r="C198">
            <v>12625</v>
          </cell>
          <cell r="D198">
            <v>12625</v>
          </cell>
          <cell r="E198">
            <v>0</v>
          </cell>
          <cell r="G198" t="str">
            <v>L&amp;M-Culverts -  &gt; 36"</v>
          </cell>
          <cell r="H198" t="str">
            <v>L&amp;M-Culverts -  &gt; 36"-12625</v>
          </cell>
          <cell r="P198" t="str">
            <v>A-L&amp;M-Culverts -  &gt; 36"-12625</v>
          </cell>
        </row>
        <row r="199">
          <cell r="C199">
            <v>12626.000000000002</v>
          </cell>
          <cell r="D199">
            <v>12626.000000000002</v>
          </cell>
          <cell r="E199">
            <v>0</v>
          </cell>
          <cell r="G199" t="str">
            <v>L&amp;M-Rock Crossings</v>
          </cell>
          <cell r="H199" t="str">
            <v>L&amp;M-Rock Crossings-12626</v>
          </cell>
          <cell r="P199" t="str">
            <v>A-L&amp;M-Rock Crossings-12626</v>
          </cell>
        </row>
        <row r="200">
          <cell r="C200">
            <v>0</v>
          </cell>
          <cell r="D200">
            <v>12629.000000000002</v>
          </cell>
          <cell r="E200">
            <v>0</v>
          </cell>
          <cell r="G200" t="str">
            <v>M-All Material for Trench / Crossings</v>
          </cell>
          <cell r="H200" t="str">
            <v>M-All Material for Trench / Crossings-12629</v>
          </cell>
          <cell r="P200" t="str">
            <v>A-M-All Material for Trench / Crossings-12629</v>
          </cell>
        </row>
        <row r="201">
          <cell r="C201">
            <v>12630.000000000002</v>
          </cell>
          <cell r="D201">
            <v>12629</v>
          </cell>
          <cell r="E201">
            <v>0</v>
          </cell>
          <cell r="G201" t="str">
            <v>L-Road Crossing, Trench</v>
          </cell>
          <cell r="H201" t="str">
            <v>L-Road Crossing, Trench-12630</v>
          </cell>
          <cell r="P201" t="str">
            <v>A-L-Road Crossing, Trench-12630</v>
          </cell>
        </row>
        <row r="202">
          <cell r="C202">
            <v>0</v>
          </cell>
          <cell r="D202">
            <v>0</v>
          </cell>
          <cell r="E202">
            <v>12631</v>
          </cell>
          <cell r="G202" t="str">
            <v>S-Road &amp; Pipeline Crossing</v>
          </cell>
          <cell r="H202" t="str">
            <v>S-Road &amp; Pipeline Crossing-12631</v>
          </cell>
          <cell r="P202" t="str">
            <v>A-S-Road &amp; Pipeline Crossing-12631</v>
          </cell>
        </row>
        <row r="203">
          <cell r="C203">
            <v>12632.000000000002</v>
          </cell>
          <cell r="D203">
            <v>12629</v>
          </cell>
          <cell r="E203">
            <v>0</v>
          </cell>
          <cell r="G203" t="str">
            <v>L-Pipeline Crossing, Trench</v>
          </cell>
          <cell r="H203" t="str">
            <v>L-Pipeline Crossing, Trench-12632</v>
          </cell>
          <cell r="P203" t="str">
            <v>A-L-Pipeline Crossing, Trench-12632</v>
          </cell>
        </row>
        <row r="204">
          <cell r="C204">
            <v>12634</v>
          </cell>
          <cell r="D204">
            <v>12629</v>
          </cell>
          <cell r="E204">
            <v>0</v>
          </cell>
          <cell r="G204" t="str">
            <v>L-Road Crossing, Directional Bore</v>
          </cell>
          <cell r="H204" t="str">
            <v>L-Road Crossing, Directional Bore-12634</v>
          </cell>
          <cell r="P204" t="str">
            <v>A-L-Road Crossing, Directional Bore-12634</v>
          </cell>
        </row>
        <row r="205">
          <cell r="C205">
            <v>12636</v>
          </cell>
          <cell r="D205">
            <v>12629</v>
          </cell>
          <cell r="E205">
            <v>0</v>
          </cell>
          <cell r="G205" t="str">
            <v>L-Pipeline Crossing, Directional Bore</v>
          </cell>
          <cell r="H205" t="str">
            <v>L-Pipeline Crossing, Directional Bore-12636</v>
          </cell>
          <cell r="P205" t="str">
            <v>A-L-Pipeline Crossing, Directional Bore-12636</v>
          </cell>
        </row>
        <row r="206">
          <cell r="C206">
            <v>12638.000000000002</v>
          </cell>
          <cell r="D206">
            <v>12638.000000000002</v>
          </cell>
          <cell r="E206">
            <v>0</v>
          </cell>
          <cell r="G206" t="str">
            <v>L&amp;M-Install &amp; Remove Mats</v>
          </cell>
          <cell r="H206" t="str">
            <v>L&amp;M-Install &amp; Remove Mats-12638</v>
          </cell>
          <cell r="P206" t="str">
            <v>A-L&amp;M-Install &amp; Remove Mats-12638</v>
          </cell>
        </row>
        <row r="207">
          <cell r="C207">
            <v>0</v>
          </cell>
          <cell r="D207">
            <v>0</v>
          </cell>
          <cell r="E207">
            <v>12639</v>
          </cell>
          <cell r="G207" t="str">
            <v>S-Install &amp; Remove Mats</v>
          </cell>
          <cell r="H207" t="str">
            <v>S-Install &amp; Remove Mats-12639</v>
          </cell>
          <cell r="P207" t="str">
            <v>A-S-Install &amp; Remove Mats-12639</v>
          </cell>
        </row>
        <row r="208">
          <cell r="C208">
            <v>12640.000000000002</v>
          </cell>
          <cell r="D208">
            <v>12640.000000000002</v>
          </cell>
          <cell r="E208">
            <v>0</v>
          </cell>
          <cell r="G208" t="str">
            <v>L&amp;M-Rough Grade Road</v>
          </cell>
          <cell r="H208" t="str">
            <v>L&amp;M-Rough Grade Road-12640</v>
          </cell>
          <cell r="P208" t="str">
            <v>A-L&amp;M-Rough Grade Road-12640</v>
          </cell>
        </row>
        <row r="209">
          <cell r="C209">
            <v>12641.000000000002</v>
          </cell>
          <cell r="D209">
            <v>12641.000000000002</v>
          </cell>
          <cell r="E209">
            <v>0</v>
          </cell>
          <cell r="G209" t="str">
            <v>L&amp;M-Place Geotextile</v>
          </cell>
          <cell r="H209" t="str">
            <v>L&amp;M-Place Geotextile-12641</v>
          </cell>
          <cell r="P209" t="str">
            <v>A-L&amp;M-Place Geotextile-12641</v>
          </cell>
        </row>
        <row r="210">
          <cell r="C210">
            <v>12642</v>
          </cell>
          <cell r="D210">
            <v>12642</v>
          </cell>
          <cell r="E210">
            <v>0</v>
          </cell>
          <cell r="G210" t="str">
            <v>L&amp;M-Place Class 6 Road base</v>
          </cell>
          <cell r="H210" t="str">
            <v>L&amp;M-Place Class 6 Road base-12642</v>
          </cell>
          <cell r="P210" t="str">
            <v>A-L&amp;M-Place Class 6 Road base-12642</v>
          </cell>
        </row>
        <row r="211">
          <cell r="C211">
            <v>12644</v>
          </cell>
          <cell r="D211">
            <v>12644</v>
          </cell>
          <cell r="E211">
            <v>0</v>
          </cell>
          <cell r="G211" t="str">
            <v>L&amp;M-Finish Grade Road</v>
          </cell>
          <cell r="H211" t="str">
            <v>L&amp;M-Finish Grade Road-12644</v>
          </cell>
          <cell r="P211" t="str">
            <v>A-L&amp;M-Finish Grade Road-12644</v>
          </cell>
        </row>
        <row r="212">
          <cell r="C212">
            <v>12650</v>
          </cell>
          <cell r="D212">
            <v>12659</v>
          </cell>
          <cell r="E212">
            <v>0</v>
          </cell>
          <cell r="G212" t="str">
            <v>L-Excavate Trench &lt;2' Wide</v>
          </cell>
          <cell r="H212" t="str">
            <v>L-Excavate Trench &lt;2' Wide-12650</v>
          </cell>
          <cell r="P212" t="str">
            <v>A-L-Excavate Trench &lt;2' Wide-12650</v>
          </cell>
        </row>
        <row r="213">
          <cell r="C213">
            <v>0</v>
          </cell>
          <cell r="D213">
            <v>0</v>
          </cell>
          <cell r="E213">
            <v>12651.000000000002</v>
          </cell>
          <cell r="G213" t="str">
            <v>S-Misc. Excavations</v>
          </cell>
          <cell r="H213" t="str">
            <v>S-Misc. Excavations-12651</v>
          </cell>
          <cell r="P213" t="str">
            <v>A-S-Misc. Excavations-12651</v>
          </cell>
        </row>
        <row r="214">
          <cell r="C214">
            <v>12652.000000000002</v>
          </cell>
          <cell r="D214">
            <v>12659</v>
          </cell>
          <cell r="E214">
            <v>0</v>
          </cell>
          <cell r="G214" t="str">
            <v>L-Excavate Trench = &gt;2' Wide</v>
          </cell>
          <cell r="H214" t="str">
            <v>L-Excavate Trench = &gt;2' Wide-12652</v>
          </cell>
          <cell r="P214" t="str">
            <v>A-L-Excavate Trench = &gt;2' Wide-12652</v>
          </cell>
        </row>
        <row r="215">
          <cell r="C215">
            <v>12653</v>
          </cell>
          <cell r="D215">
            <v>12659</v>
          </cell>
          <cell r="E215">
            <v>0</v>
          </cell>
          <cell r="G215" t="str">
            <v>L-Excavate for Transformer Pad</v>
          </cell>
          <cell r="H215" t="str">
            <v>L-Excavate for Transformer Pad-12653</v>
          </cell>
          <cell r="P215" t="str">
            <v>A-L-Excavate for Transformer Pad-12653</v>
          </cell>
        </row>
        <row r="216">
          <cell r="C216">
            <v>12655.000000000002</v>
          </cell>
          <cell r="D216">
            <v>12659</v>
          </cell>
          <cell r="E216">
            <v>0</v>
          </cell>
          <cell r="G216" t="str">
            <v>L-Excavate for Control Bldg. Pad</v>
          </cell>
          <cell r="H216" t="str">
            <v>L-Excavate for Control Bldg. Pad-12655</v>
          </cell>
          <cell r="P216" t="str">
            <v>A-L-Excavate for Control Bldg. Pad-12655</v>
          </cell>
        </row>
        <row r="217">
          <cell r="C217">
            <v>12657.000000000002</v>
          </cell>
          <cell r="D217">
            <v>12659</v>
          </cell>
          <cell r="E217">
            <v>0</v>
          </cell>
          <cell r="G217" t="str">
            <v>L-Excavate Deep Foundation</v>
          </cell>
          <cell r="H217" t="str">
            <v>L-Excavate Deep Foundation-12657</v>
          </cell>
          <cell r="P217" t="str">
            <v>A-L-Excavate Deep Foundation-12657</v>
          </cell>
        </row>
        <row r="218">
          <cell r="C218">
            <v>0</v>
          </cell>
          <cell r="D218">
            <v>12659</v>
          </cell>
          <cell r="E218">
            <v>0</v>
          </cell>
          <cell r="G218" t="str">
            <v>M-Any Materials for Excavations</v>
          </cell>
          <cell r="H218" t="str">
            <v>M-Any Materials for Excavations-12659</v>
          </cell>
          <cell r="P218" t="str">
            <v>A-M-Any Materials for Excavations-12659</v>
          </cell>
        </row>
        <row r="219">
          <cell r="C219">
            <v>12670</v>
          </cell>
          <cell r="D219">
            <v>12670</v>
          </cell>
          <cell r="E219">
            <v>0</v>
          </cell>
          <cell r="G219" t="str">
            <v>L&amp;M-Install Wire Fence</v>
          </cell>
          <cell r="H219" t="str">
            <v>L&amp;M-Install Wire Fence-12670</v>
          </cell>
          <cell r="P219" t="str">
            <v>A-L&amp;M-Install Wire Fence-12670</v>
          </cell>
        </row>
        <row r="220">
          <cell r="C220">
            <v>0</v>
          </cell>
          <cell r="D220">
            <v>0</v>
          </cell>
          <cell r="E220">
            <v>12671.000000000002</v>
          </cell>
          <cell r="G220" t="str">
            <v>S-Install Fence</v>
          </cell>
          <cell r="H220" t="str">
            <v>S-Install Fence-12671</v>
          </cell>
          <cell r="P220" t="str">
            <v>A-S-Install Fence-12671</v>
          </cell>
        </row>
        <row r="221">
          <cell r="C221">
            <v>12672</v>
          </cell>
          <cell r="D221">
            <v>12672</v>
          </cell>
          <cell r="E221">
            <v>0</v>
          </cell>
          <cell r="G221" t="str">
            <v>L&amp;M-Install Chain Link Fence</v>
          </cell>
          <cell r="H221" t="str">
            <v>L&amp;M-Install Chain Link Fence-12672</v>
          </cell>
          <cell r="P221" t="str">
            <v>A-L&amp;M-Install Chain Link Fence-12672</v>
          </cell>
        </row>
        <row r="222">
          <cell r="C222">
            <v>12674.000000000002</v>
          </cell>
          <cell r="D222">
            <v>12674.000000000002</v>
          </cell>
          <cell r="E222">
            <v>0</v>
          </cell>
          <cell r="G222" t="str">
            <v>L&amp;M-Install Wood Fence</v>
          </cell>
          <cell r="H222" t="str">
            <v>L&amp;M-Install Wood Fence-12674</v>
          </cell>
          <cell r="P222" t="str">
            <v>A-L&amp;M-Install Wood Fence-12674</v>
          </cell>
        </row>
        <row r="223">
          <cell r="C223">
            <v>12676.000000000002</v>
          </cell>
          <cell r="D223">
            <v>12676.000000000002</v>
          </cell>
          <cell r="E223">
            <v>0</v>
          </cell>
          <cell r="G223" t="str">
            <v>L&amp;M-Install Gate</v>
          </cell>
          <cell r="H223" t="str">
            <v>L&amp;M-Install Gate-12676</v>
          </cell>
          <cell r="P223" t="str">
            <v>A-L&amp;M-Install Gate-12676</v>
          </cell>
        </row>
        <row r="224">
          <cell r="C224">
            <v>0</v>
          </cell>
          <cell r="D224">
            <v>12684</v>
          </cell>
          <cell r="E224">
            <v>0</v>
          </cell>
          <cell r="G224" t="str">
            <v>M-Bulk Water Purchase</v>
          </cell>
          <cell r="H224" t="str">
            <v>M-Bulk Water Purchase-12684</v>
          </cell>
          <cell r="P224" t="str">
            <v>A-M-Bulk Water Purchase-12684</v>
          </cell>
        </row>
        <row r="225">
          <cell r="C225">
            <v>12690.000000000002</v>
          </cell>
          <cell r="D225">
            <v>12690.000000000002</v>
          </cell>
          <cell r="E225">
            <v>0</v>
          </cell>
          <cell r="G225" t="str">
            <v>L&amp;M-Backfill Native Soil</v>
          </cell>
          <cell r="H225" t="str">
            <v>L&amp;M-Backfill Native Soil-12690</v>
          </cell>
          <cell r="P225" t="str">
            <v>A-L&amp;M-Backfill Native Soil-12690</v>
          </cell>
        </row>
        <row r="226">
          <cell r="C226">
            <v>12691.000000000002</v>
          </cell>
          <cell r="D226">
            <v>12691.000000000002</v>
          </cell>
          <cell r="E226">
            <v>0</v>
          </cell>
          <cell r="G226" t="str">
            <v>L&amp;M-Backfill Native Soil, Screened</v>
          </cell>
          <cell r="H226" t="str">
            <v>L&amp;M-Backfill Native Soil, Screened-12691</v>
          </cell>
          <cell r="P226" t="str">
            <v>A-L&amp;M-Backfill Native Soil, Screened-12691</v>
          </cell>
        </row>
        <row r="227">
          <cell r="C227">
            <v>12692</v>
          </cell>
          <cell r="D227">
            <v>12692</v>
          </cell>
          <cell r="E227">
            <v>0</v>
          </cell>
          <cell r="G227" t="str">
            <v>L&amp;M-Backfill Thermal</v>
          </cell>
          <cell r="H227" t="str">
            <v>L&amp;M-Backfill Thermal-12692</v>
          </cell>
          <cell r="P227" t="str">
            <v>A-L&amp;M-Backfill Thermal-12692</v>
          </cell>
        </row>
        <row r="228">
          <cell r="C228">
            <v>12710.000000000002</v>
          </cell>
          <cell r="D228">
            <v>12710.000000000002</v>
          </cell>
          <cell r="E228">
            <v>0</v>
          </cell>
          <cell r="G228" t="str">
            <v>L&amp;M-Reclamation of R.O.W</v>
          </cell>
          <cell r="H228" t="str">
            <v>L&amp;M-Reclamation of R.O.W-12710</v>
          </cell>
          <cell r="P228" t="str">
            <v>A-L&amp;M-Reclamation of R.O.W-12710</v>
          </cell>
        </row>
        <row r="229">
          <cell r="C229">
            <v>0</v>
          </cell>
          <cell r="D229">
            <v>0</v>
          </cell>
          <cell r="E229">
            <v>12711</v>
          </cell>
          <cell r="G229" t="str">
            <v>S-Reclamation of R.O.W</v>
          </cell>
          <cell r="H229" t="str">
            <v>S-Reclamation of R.O.W-12711</v>
          </cell>
          <cell r="P229" t="str">
            <v>A-S-Reclamation of R.O.W-12711</v>
          </cell>
        </row>
        <row r="230">
          <cell r="C230">
            <v>12720</v>
          </cell>
          <cell r="D230">
            <v>12720</v>
          </cell>
          <cell r="E230">
            <v>0</v>
          </cell>
          <cell r="G230" t="str">
            <v>L&amp;M-Install Straw Bales / Waddles</v>
          </cell>
          <cell r="H230" t="str">
            <v>L&amp;M-Install Straw Bales / Waddles-12720</v>
          </cell>
          <cell r="P230" t="str">
            <v>A-L&amp;M-Install Straw Bales / Waddles-12720</v>
          </cell>
        </row>
        <row r="231">
          <cell r="C231">
            <v>0</v>
          </cell>
          <cell r="D231">
            <v>0</v>
          </cell>
          <cell r="E231">
            <v>12721.000000000002</v>
          </cell>
          <cell r="G231" t="str">
            <v>S-Install SWPPP</v>
          </cell>
          <cell r="H231" t="str">
            <v>S-Install SWPPP-12721</v>
          </cell>
          <cell r="P231" t="str">
            <v>A-S-Install SWPPP-12721</v>
          </cell>
        </row>
        <row r="232">
          <cell r="C232">
            <v>12722</v>
          </cell>
          <cell r="D232">
            <v>12722</v>
          </cell>
          <cell r="E232">
            <v>0</v>
          </cell>
          <cell r="G232" t="str">
            <v>L&amp;M-Install Silt Fence</v>
          </cell>
          <cell r="H232" t="str">
            <v>L&amp;M-Install Silt Fence-12722</v>
          </cell>
          <cell r="P232" t="str">
            <v>A-L&amp;M-Install Silt Fence-12722</v>
          </cell>
        </row>
        <row r="233">
          <cell r="C233">
            <v>12740.000000000002</v>
          </cell>
          <cell r="D233">
            <v>12740.000000000002</v>
          </cell>
          <cell r="E233">
            <v>0</v>
          </cell>
          <cell r="G233" t="str">
            <v>L&amp;M-Seeding &amp; Mulching</v>
          </cell>
          <cell r="H233" t="str">
            <v>L&amp;M-Seeding &amp; Mulching-12740</v>
          </cell>
          <cell r="P233" t="str">
            <v>A-L&amp;M-Seeding &amp; Mulching-12740</v>
          </cell>
        </row>
        <row r="234">
          <cell r="C234">
            <v>0</v>
          </cell>
          <cell r="D234">
            <v>0</v>
          </cell>
          <cell r="E234">
            <v>12741.000000000002</v>
          </cell>
          <cell r="G234" t="str">
            <v>S-Seeding &amp; Mulching</v>
          </cell>
          <cell r="H234" t="str">
            <v>S-Seeding &amp; Mulching-12741</v>
          </cell>
          <cell r="P234" t="str">
            <v>A-S-Seeding &amp; Mulching-12741</v>
          </cell>
        </row>
        <row r="235">
          <cell r="C235">
            <v>12790.000000000002</v>
          </cell>
          <cell r="D235">
            <v>12790.000000000002</v>
          </cell>
          <cell r="E235">
            <v>0</v>
          </cell>
          <cell r="G235" t="str">
            <v>L&amp;M-Install Misc. Material</v>
          </cell>
          <cell r="H235" t="str">
            <v>L&amp;M-Install Misc. Material-12790</v>
          </cell>
          <cell r="P235" t="str">
            <v>A-L&amp;M-Install Misc. Material-12790</v>
          </cell>
        </row>
        <row r="236">
          <cell r="C236">
            <v>0</v>
          </cell>
          <cell r="D236">
            <v>0</v>
          </cell>
          <cell r="E236">
            <v>12791.000000000002</v>
          </cell>
          <cell r="G236" t="str">
            <v>S-Install Misc. Civil Material</v>
          </cell>
          <cell r="H236" t="str">
            <v>S-Install Misc. Civil Material-12791</v>
          </cell>
          <cell r="P236" t="str">
            <v>A-S-Install Misc. Civil Material-12791</v>
          </cell>
        </row>
        <row r="237">
          <cell r="G237" t="str">
            <v>Foundations</v>
          </cell>
          <cell r="H237" t="str">
            <v>Foundations</v>
          </cell>
          <cell r="P237"/>
        </row>
        <row r="238">
          <cell r="C238">
            <v>14002</v>
          </cell>
          <cell r="D238">
            <v>14002</v>
          </cell>
          <cell r="E238">
            <v>0</v>
          </cell>
          <cell r="G238" t="str">
            <v>L&amp;M-Survey &amp; Layout</v>
          </cell>
          <cell r="H238" t="str">
            <v>L&amp;M-Survey &amp; Layout-14002</v>
          </cell>
          <cell r="P238" t="str">
            <v>T-L&amp;M-Survey &amp; Layout-14002</v>
          </cell>
        </row>
        <row r="239">
          <cell r="C239">
            <v>0</v>
          </cell>
          <cell r="D239">
            <v>0</v>
          </cell>
          <cell r="E239">
            <v>14003.000000000002</v>
          </cell>
          <cell r="G239" t="str">
            <v>S-GPRS, Survey &amp; Layout</v>
          </cell>
          <cell r="H239" t="str">
            <v>S-GPRS, Survey &amp; Layout-14003</v>
          </cell>
          <cell r="P239" t="str">
            <v>T-S-GPRS, Survey &amp; Layout-14003</v>
          </cell>
        </row>
        <row r="240">
          <cell r="C240">
            <v>14004</v>
          </cell>
          <cell r="D240">
            <v>14029</v>
          </cell>
          <cell r="E240">
            <v>0</v>
          </cell>
          <cell r="G240" t="str">
            <v>L-Receive Foundation Materials</v>
          </cell>
          <cell r="H240" t="str">
            <v>L-Receive Foundation Materials-14004</v>
          </cell>
          <cell r="P240" t="str">
            <v>T-L-Receive Foundation Materials-14004</v>
          </cell>
        </row>
        <row r="241">
          <cell r="C241">
            <v>14010</v>
          </cell>
          <cell r="D241">
            <v>14029</v>
          </cell>
          <cell r="E241">
            <v>0</v>
          </cell>
          <cell r="G241" t="str">
            <v>L-Auger Hole - 18" to 24"</v>
          </cell>
          <cell r="H241" t="str">
            <v>L-Auger Hole - 18" to 24"-14010</v>
          </cell>
          <cell r="P241" t="str">
            <v>T-L-Auger Hole - 18" to 24"-14010</v>
          </cell>
        </row>
        <row r="242">
          <cell r="C242">
            <v>14011.000000000002</v>
          </cell>
          <cell r="D242">
            <v>14029</v>
          </cell>
          <cell r="E242">
            <v>0</v>
          </cell>
          <cell r="G242" t="str">
            <v>L-Auger Hole - &gt;24" to 36"</v>
          </cell>
          <cell r="H242" t="str">
            <v>L-Auger Hole - &gt;24" to 36"-14011</v>
          </cell>
          <cell r="P242" t="str">
            <v>T-L-Auger Hole - &gt;24" to 36"-14011</v>
          </cell>
        </row>
        <row r="243">
          <cell r="C243">
            <v>14012.000000000002</v>
          </cell>
          <cell r="D243">
            <v>14029</v>
          </cell>
          <cell r="E243">
            <v>0</v>
          </cell>
          <cell r="G243" t="str">
            <v>L-Auger Hole - &gt;36" to 48"</v>
          </cell>
          <cell r="H243" t="str">
            <v>L-Auger Hole - &gt;36" to 48"-14012</v>
          </cell>
          <cell r="P243" t="str">
            <v>T-L-Auger Hole - &gt;36" to 48"-14012</v>
          </cell>
        </row>
        <row r="244">
          <cell r="C244">
            <v>14013</v>
          </cell>
          <cell r="D244">
            <v>14029</v>
          </cell>
          <cell r="E244">
            <v>0</v>
          </cell>
          <cell r="G244" t="str">
            <v>L-Auger Hole - &gt;48" to 60"</v>
          </cell>
          <cell r="H244" t="str">
            <v>L-Auger Hole - &gt;48" to 60"-14013</v>
          </cell>
          <cell r="P244" t="str">
            <v>T-L-Auger Hole - &gt;48" to 60"-14013</v>
          </cell>
        </row>
        <row r="245">
          <cell r="C245">
            <v>14014.000000000002</v>
          </cell>
          <cell r="D245">
            <v>14029</v>
          </cell>
          <cell r="E245">
            <v>0</v>
          </cell>
          <cell r="G245" t="str">
            <v>L-Auger Hole - &gt;60" to 72"</v>
          </cell>
          <cell r="H245" t="str">
            <v>L-Auger Hole - &gt;60" to 72"-14014</v>
          </cell>
          <cell r="P245" t="str">
            <v>T-L-Auger Hole - &gt;60" to 72"-14014</v>
          </cell>
        </row>
        <row r="246">
          <cell r="C246">
            <v>14015.000000000002</v>
          </cell>
          <cell r="D246">
            <v>14029</v>
          </cell>
          <cell r="E246">
            <v>0</v>
          </cell>
          <cell r="G246" t="str">
            <v>L-Auger Hole - &gt;72" to 84"</v>
          </cell>
          <cell r="H246" t="str">
            <v>L-Auger Hole - &gt;72" to 84"-14015</v>
          </cell>
          <cell r="P246" t="str">
            <v>T-L-Auger Hole - &gt;72" to 84"-14015</v>
          </cell>
        </row>
        <row r="247">
          <cell r="C247">
            <v>14016</v>
          </cell>
          <cell r="D247">
            <v>14029</v>
          </cell>
          <cell r="E247">
            <v>0</v>
          </cell>
          <cell r="G247" t="str">
            <v>L-Auger Hole - &gt;84" to 96"</v>
          </cell>
          <cell r="H247" t="str">
            <v>L-Auger Hole - &gt;84" to 96"-14016</v>
          </cell>
          <cell r="P247" t="str">
            <v>T-L-Auger Hole - &gt;84" to 96"-14016</v>
          </cell>
        </row>
        <row r="248">
          <cell r="C248">
            <v>14017.000000000002</v>
          </cell>
          <cell r="D248">
            <v>14029</v>
          </cell>
          <cell r="E248">
            <v>0</v>
          </cell>
          <cell r="G248" t="str">
            <v>L-Auger Hole - &gt;96" to 108"</v>
          </cell>
          <cell r="H248" t="str">
            <v>L-Auger Hole - &gt;96" to 108"-14017</v>
          </cell>
          <cell r="P248" t="str">
            <v>T-L-Auger Hole - &gt;96" to 108"-14017</v>
          </cell>
        </row>
        <row r="249">
          <cell r="C249">
            <v>14018</v>
          </cell>
          <cell r="D249">
            <v>14029</v>
          </cell>
          <cell r="E249">
            <v>0</v>
          </cell>
          <cell r="G249" t="str">
            <v>L-Auger Hole - &gt;108"</v>
          </cell>
          <cell r="H249" t="str">
            <v>L-Auger Hole - &gt;108"-14018</v>
          </cell>
          <cell r="P249" t="str">
            <v>T-L-Auger Hole - &gt;108"-14018</v>
          </cell>
        </row>
        <row r="250">
          <cell r="C250">
            <v>14020.000000000002</v>
          </cell>
          <cell r="D250">
            <v>14029</v>
          </cell>
          <cell r="E250">
            <v>0</v>
          </cell>
          <cell r="G250" t="str">
            <v>L-Drill Rock - 18" to 24"</v>
          </cell>
          <cell r="H250" t="str">
            <v>L-Drill Rock - 18" to 24"-14020</v>
          </cell>
          <cell r="P250" t="str">
            <v>T-L-Drill Rock - 18" to 24"-14020</v>
          </cell>
        </row>
        <row r="251">
          <cell r="C251">
            <v>14021</v>
          </cell>
          <cell r="D251">
            <v>14029</v>
          </cell>
          <cell r="E251">
            <v>0</v>
          </cell>
          <cell r="G251" t="str">
            <v>L-Drill Rock - &gt;24" to 36"</v>
          </cell>
          <cell r="H251" t="str">
            <v>L-Drill Rock - &gt;24" to 36"-14021</v>
          </cell>
          <cell r="P251" t="str">
            <v>T-L-Drill Rock - &gt;24" to 36"-14021</v>
          </cell>
        </row>
        <row r="252">
          <cell r="C252">
            <v>14022.000000000002</v>
          </cell>
          <cell r="D252">
            <v>14029</v>
          </cell>
          <cell r="E252">
            <v>0</v>
          </cell>
          <cell r="G252" t="str">
            <v>L-Drill Rock - &gt;36" to 48"</v>
          </cell>
          <cell r="H252" t="str">
            <v>L-Drill Rock - &gt;36" to 48"-14022</v>
          </cell>
          <cell r="P252" t="str">
            <v>T-L-Drill Rock - &gt;36" to 48"-14022</v>
          </cell>
        </row>
        <row r="253">
          <cell r="C253">
            <v>14023.000000000002</v>
          </cell>
          <cell r="D253">
            <v>14029</v>
          </cell>
          <cell r="E253">
            <v>0</v>
          </cell>
          <cell r="G253" t="str">
            <v>L-Drill Rock - &gt;48" to 60"</v>
          </cell>
          <cell r="H253" t="str">
            <v>L-Drill Rock - &gt;48" to 60"-14023</v>
          </cell>
          <cell r="P253" t="str">
            <v>T-L-Drill Rock - &gt;48" to 60"-14023</v>
          </cell>
        </row>
        <row r="254">
          <cell r="C254">
            <v>14024</v>
          </cell>
          <cell r="D254">
            <v>14029</v>
          </cell>
          <cell r="E254">
            <v>0</v>
          </cell>
          <cell r="G254" t="str">
            <v>L-Drill Rock - &gt;60" to 72"</v>
          </cell>
          <cell r="H254" t="str">
            <v>L-Drill Rock - &gt;60" to 72"-14024</v>
          </cell>
          <cell r="P254" t="str">
            <v>T-L-Drill Rock - &gt;60" to 72"-14024</v>
          </cell>
        </row>
        <row r="255">
          <cell r="C255">
            <v>14025.000000000002</v>
          </cell>
          <cell r="D255">
            <v>14029</v>
          </cell>
          <cell r="E255">
            <v>0</v>
          </cell>
          <cell r="G255" t="str">
            <v>L-Drill Rock - &gt;72" to 84"</v>
          </cell>
          <cell r="H255" t="str">
            <v>L-Drill Rock - &gt;72" to 84"-14025</v>
          </cell>
          <cell r="P255" t="str">
            <v>T-L-Drill Rock - &gt;72" to 84"-14025</v>
          </cell>
        </row>
        <row r="256">
          <cell r="C256">
            <v>14026.000000000002</v>
          </cell>
          <cell r="D256">
            <v>14029</v>
          </cell>
          <cell r="E256">
            <v>0</v>
          </cell>
          <cell r="G256" t="str">
            <v>L-Drill Rock - &gt;84" to 96"</v>
          </cell>
          <cell r="H256" t="str">
            <v>L-Drill Rock - &gt;84" to 96"-14026</v>
          </cell>
          <cell r="P256" t="str">
            <v>T-L-Drill Rock - &gt;84" to 96"-14026</v>
          </cell>
        </row>
        <row r="257">
          <cell r="C257">
            <v>14027</v>
          </cell>
          <cell r="D257">
            <v>14029</v>
          </cell>
          <cell r="E257">
            <v>0</v>
          </cell>
          <cell r="G257" t="str">
            <v>L-Drill Rock - &gt;96" to 108"</v>
          </cell>
          <cell r="H257" t="str">
            <v>L-Drill Rock - &gt;96" to 108"-14027</v>
          </cell>
          <cell r="P257" t="str">
            <v>T-L-Drill Rock - &gt;96" to 108"-14027</v>
          </cell>
        </row>
        <row r="258">
          <cell r="C258">
            <v>14028.000000000002</v>
          </cell>
          <cell r="D258">
            <v>14029</v>
          </cell>
          <cell r="E258">
            <v>0</v>
          </cell>
          <cell r="G258" t="str">
            <v>L-Drill Rock - &gt;108"</v>
          </cell>
          <cell r="H258" t="str">
            <v>L-Drill Rock - &gt;108"-14028</v>
          </cell>
          <cell r="P258" t="str">
            <v>T-L-Drill Rock - &gt;108"-14028</v>
          </cell>
        </row>
        <row r="259">
          <cell r="C259">
            <v>0</v>
          </cell>
          <cell r="D259">
            <v>14029</v>
          </cell>
          <cell r="E259">
            <v>0</v>
          </cell>
          <cell r="G259" t="str">
            <v>M-Material for Auger / Drill Activity</v>
          </cell>
          <cell r="H259" t="str">
            <v>M-Material for Auger / Drill Activity-14029</v>
          </cell>
          <cell r="P259" t="str">
            <v>T-M-Material for Auger / Drill Activity-14029</v>
          </cell>
        </row>
        <row r="260">
          <cell r="C260">
            <v>14030</v>
          </cell>
          <cell r="D260">
            <v>14029</v>
          </cell>
          <cell r="E260">
            <v>0</v>
          </cell>
          <cell r="G260" t="str">
            <v>L-Drill &amp; Shoot Hole</v>
          </cell>
          <cell r="H260" t="str">
            <v>L-Drill &amp; Shoot Hole-14030</v>
          </cell>
          <cell r="P260" t="str">
            <v>T-L-Drill &amp; Shoot Hole-14030</v>
          </cell>
        </row>
        <row r="261">
          <cell r="C261">
            <v>0</v>
          </cell>
          <cell r="D261">
            <v>0</v>
          </cell>
          <cell r="E261">
            <v>14031.000000000002</v>
          </cell>
          <cell r="G261" t="str">
            <v>S-Drill Foundation Holes</v>
          </cell>
          <cell r="H261" t="str">
            <v>S-Drill Foundation Holes-14031</v>
          </cell>
          <cell r="P261" t="str">
            <v>T-S-Drill Foundation Holes-14031</v>
          </cell>
        </row>
        <row r="262">
          <cell r="C262">
            <v>14032</v>
          </cell>
          <cell r="D262">
            <v>14029</v>
          </cell>
          <cell r="E262">
            <v>0</v>
          </cell>
          <cell r="G262" t="str">
            <v>L-Hand Dig</v>
          </cell>
          <cell r="H262" t="str">
            <v>L-Hand Dig-14032</v>
          </cell>
          <cell r="P262" t="str">
            <v>T-L-Hand Dig-14032</v>
          </cell>
        </row>
        <row r="263">
          <cell r="C263">
            <v>14036.000000000002</v>
          </cell>
          <cell r="D263">
            <v>14036.000000000002</v>
          </cell>
          <cell r="E263">
            <v>0</v>
          </cell>
          <cell r="G263" t="str">
            <v>L&amp;M-De-Watering</v>
          </cell>
          <cell r="H263" t="str">
            <v>L&amp;M-De-Watering-14036</v>
          </cell>
          <cell r="P263" t="str">
            <v>T-L&amp;M-De-Watering-14036</v>
          </cell>
        </row>
        <row r="264">
          <cell r="C264">
            <v>14038</v>
          </cell>
          <cell r="D264">
            <v>14049</v>
          </cell>
          <cell r="E264">
            <v>0</v>
          </cell>
          <cell r="G264" t="str">
            <v>L-Slurry</v>
          </cell>
          <cell r="H264" t="str">
            <v>L-Slurry-14038</v>
          </cell>
          <cell r="P264" t="str">
            <v>T-L-Slurry-14038</v>
          </cell>
        </row>
        <row r="265">
          <cell r="C265">
            <v>14040.000000000002</v>
          </cell>
          <cell r="D265">
            <v>14049</v>
          </cell>
          <cell r="E265">
            <v>0</v>
          </cell>
          <cell r="G265" t="str">
            <v>L-Casing - 18" to 24"</v>
          </cell>
          <cell r="H265" t="str">
            <v>L-Casing - 18" to 24"-14040</v>
          </cell>
          <cell r="P265" t="str">
            <v>T-L-Casing - 18" to 24"-14040</v>
          </cell>
        </row>
        <row r="266">
          <cell r="C266">
            <v>14041</v>
          </cell>
          <cell r="D266">
            <v>14049</v>
          </cell>
          <cell r="E266">
            <v>0</v>
          </cell>
          <cell r="G266" t="str">
            <v>L-Casing - &gt;24" to 36"</v>
          </cell>
          <cell r="H266" t="str">
            <v>L-Casing - &gt;24" to 36"-14041</v>
          </cell>
          <cell r="P266" t="str">
            <v>T-L-Casing - &gt;24" to 36"-14041</v>
          </cell>
        </row>
        <row r="267">
          <cell r="C267">
            <v>14042.000000000002</v>
          </cell>
          <cell r="D267">
            <v>14049</v>
          </cell>
          <cell r="E267">
            <v>0</v>
          </cell>
          <cell r="G267" t="str">
            <v>L-Casing - &gt;36" to 48"</v>
          </cell>
          <cell r="H267" t="str">
            <v>L-Casing - &gt;36" to 48"-14042</v>
          </cell>
          <cell r="P267" t="str">
            <v>T-L-Casing - &gt;36" to 48"-14042</v>
          </cell>
        </row>
        <row r="268">
          <cell r="C268">
            <v>14043</v>
          </cell>
          <cell r="D268">
            <v>14049</v>
          </cell>
          <cell r="E268">
            <v>0</v>
          </cell>
          <cell r="G268" t="str">
            <v>L-Casing - &gt;48" to 60"</v>
          </cell>
          <cell r="H268" t="str">
            <v>L-Casing - &gt;48" to 60"-14043</v>
          </cell>
          <cell r="P268" t="str">
            <v>T-L-Casing - &gt;48" to 60"-14043</v>
          </cell>
        </row>
        <row r="269">
          <cell r="C269">
            <v>14044.000000000002</v>
          </cell>
          <cell r="D269">
            <v>14049</v>
          </cell>
          <cell r="E269">
            <v>0</v>
          </cell>
          <cell r="G269" t="str">
            <v>L-Casing - &gt;60" to 72"</v>
          </cell>
          <cell r="H269" t="str">
            <v>L-Casing - &gt;60" to 72"-14044</v>
          </cell>
          <cell r="P269" t="str">
            <v>T-L-Casing - &gt;60" to 72"-14044</v>
          </cell>
        </row>
        <row r="270">
          <cell r="C270">
            <v>14045.000000000002</v>
          </cell>
          <cell r="D270">
            <v>14049</v>
          </cell>
          <cell r="E270">
            <v>0</v>
          </cell>
          <cell r="G270" t="str">
            <v>L-Casing - &gt;72" to 84"</v>
          </cell>
          <cell r="H270" t="str">
            <v>L-Casing - &gt;72" to 84"-14045</v>
          </cell>
          <cell r="P270" t="str">
            <v>T-L-Casing - &gt;72" to 84"-14045</v>
          </cell>
        </row>
        <row r="271">
          <cell r="C271">
            <v>14046</v>
          </cell>
          <cell r="D271">
            <v>14049</v>
          </cell>
          <cell r="E271">
            <v>0</v>
          </cell>
          <cell r="G271" t="str">
            <v>L-Casing - &gt;84" to 96"</v>
          </cell>
          <cell r="H271" t="str">
            <v>L-Casing - &gt;84" to 96"-14046</v>
          </cell>
          <cell r="P271" t="str">
            <v>T-L-Casing - &gt;84" to 96"-14046</v>
          </cell>
        </row>
        <row r="272">
          <cell r="C272">
            <v>14047.000000000002</v>
          </cell>
          <cell r="D272">
            <v>14049</v>
          </cell>
          <cell r="E272">
            <v>0</v>
          </cell>
          <cell r="G272" t="str">
            <v>L-Casing - &gt;96" to 108"</v>
          </cell>
          <cell r="H272" t="str">
            <v>L-Casing - &gt;96" to 108"-14047</v>
          </cell>
          <cell r="P272" t="str">
            <v>T-L-Casing - &gt;96" to 108"-14047</v>
          </cell>
        </row>
        <row r="273">
          <cell r="C273">
            <v>14048.000000000002</v>
          </cell>
          <cell r="D273">
            <v>14049</v>
          </cell>
          <cell r="E273">
            <v>0</v>
          </cell>
          <cell r="G273" t="str">
            <v>L-Casing - &gt;108"</v>
          </cell>
          <cell r="H273" t="str">
            <v>L-Casing - &gt;108"-14048</v>
          </cell>
          <cell r="P273" t="str">
            <v>T-L-Casing - &gt;108"-14048</v>
          </cell>
        </row>
        <row r="274">
          <cell r="C274">
            <v>0</v>
          </cell>
          <cell r="D274">
            <v>14049</v>
          </cell>
          <cell r="E274">
            <v>0</v>
          </cell>
          <cell r="G274" t="str">
            <v>M-Material for Casing / Slurry Activity</v>
          </cell>
          <cell r="H274" t="str">
            <v>M-Material for Casing / Slurry Activity-14049</v>
          </cell>
          <cell r="P274" t="str">
            <v>T-M-Material for Casing / Slurry Activity-14049</v>
          </cell>
        </row>
        <row r="275">
          <cell r="C275">
            <v>14050.000000000002</v>
          </cell>
          <cell r="D275">
            <v>14059</v>
          </cell>
          <cell r="E275">
            <v>0</v>
          </cell>
          <cell r="G275" t="str">
            <v>L-Tie Rebar-Cage - 18" to 24"</v>
          </cell>
          <cell r="H275" t="str">
            <v>L-Tie Rebar-Cage - 18" to 24"-14050</v>
          </cell>
          <cell r="P275" t="str">
            <v>T-L-Tie Rebar-Cage - 18" to 24"-14050</v>
          </cell>
        </row>
        <row r="276">
          <cell r="C276">
            <v>14051.000000000002</v>
          </cell>
          <cell r="D276">
            <v>14059</v>
          </cell>
          <cell r="E276">
            <v>0</v>
          </cell>
          <cell r="G276" t="str">
            <v>L-Tie Rebar-Cage - &gt;24" to 36"</v>
          </cell>
          <cell r="H276" t="str">
            <v>L-Tie Rebar-Cage - &gt;24" to 36"-14051</v>
          </cell>
          <cell r="P276" t="str">
            <v>T-L-Tie Rebar-Cage - &gt;24" to 36"-14051</v>
          </cell>
        </row>
        <row r="277">
          <cell r="C277">
            <v>14052</v>
          </cell>
          <cell r="D277">
            <v>14059</v>
          </cell>
          <cell r="E277">
            <v>0</v>
          </cell>
          <cell r="G277" t="str">
            <v>L-Tie Rebar-Cage - &gt;36" to 48"</v>
          </cell>
          <cell r="H277" t="str">
            <v>L-Tie Rebar-Cage - &gt;36" to 48"-14052</v>
          </cell>
          <cell r="P277" t="str">
            <v>T-L-Tie Rebar-Cage - &gt;36" to 48"-14052</v>
          </cell>
        </row>
        <row r="278">
          <cell r="C278">
            <v>14053.000000000002</v>
          </cell>
          <cell r="D278">
            <v>14059</v>
          </cell>
          <cell r="E278">
            <v>0</v>
          </cell>
          <cell r="G278" t="str">
            <v>L-Tie Rebar-Cage - &gt;48" to 60"</v>
          </cell>
          <cell r="H278" t="str">
            <v>L-Tie Rebar-Cage - &gt;48" to 60"-14053</v>
          </cell>
          <cell r="P278" t="str">
            <v>T-L-Tie Rebar-Cage - &gt;48" to 60"-14053</v>
          </cell>
        </row>
        <row r="279">
          <cell r="C279">
            <v>14054</v>
          </cell>
          <cell r="D279">
            <v>14059</v>
          </cell>
          <cell r="E279">
            <v>0</v>
          </cell>
          <cell r="G279" t="str">
            <v>L-Tie Rebar-Cage - &gt;60" to 72"</v>
          </cell>
          <cell r="H279" t="str">
            <v>L-Tie Rebar-Cage - &gt;60" to 72"-14054</v>
          </cell>
          <cell r="P279" t="str">
            <v>T-L-Tie Rebar-Cage - &gt;60" to 72"-14054</v>
          </cell>
        </row>
        <row r="280">
          <cell r="C280">
            <v>14055</v>
          </cell>
          <cell r="D280">
            <v>14059</v>
          </cell>
          <cell r="E280">
            <v>0</v>
          </cell>
          <cell r="G280" t="str">
            <v>L-Tie Rebar-Cage - &gt;72" to 84"</v>
          </cell>
          <cell r="H280" t="str">
            <v>L-Tie Rebar-Cage - &gt;72" to 84"-14055</v>
          </cell>
          <cell r="P280" t="str">
            <v>T-L-Tie Rebar-Cage - &gt;72" to 84"-14055</v>
          </cell>
        </row>
        <row r="281">
          <cell r="C281">
            <v>14056.000000000002</v>
          </cell>
          <cell r="D281">
            <v>14059</v>
          </cell>
          <cell r="E281">
            <v>0</v>
          </cell>
          <cell r="G281" t="str">
            <v>L-Tie Rebar-Cage - &gt;84" to 96"</v>
          </cell>
          <cell r="H281" t="str">
            <v>L-Tie Rebar-Cage - &gt;84" to 96"-14056</v>
          </cell>
          <cell r="P281" t="str">
            <v>T-L-Tie Rebar-Cage - &gt;84" to 96"-14056</v>
          </cell>
        </row>
        <row r="282">
          <cell r="C282">
            <v>14057</v>
          </cell>
          <cell r="D282">
            <v>14059</v>
          </cell>
          <cell r="E282">
            <v>0</v>
          </cell>
          <cell r="G282" t="str">
            <v>L-Tie Rebar-Cage - &gt;96" to 108"</v>
          </cell>
          <cell r="H282" t="str">
            <v>L-Tie Rebar-Cage - &gt;96" to 108"-14057</v>
          </cell>
          <cell r="P282" t="str">
            <v>T-L-Tie Rebar-Cage - &gt;96" to 108"-14057</v>
          </cell>
        </row>
        <row r="283">
          <cell r="C283">
            <v>14058.000000000002</v>
          </cell>
          <cell r="D283">
            <v>14059</v>
          </cell>
          <cell r="E283">
            <v>0</v>
          </cell>
          <cell r="G283" t="str">
            <v>L-Tie Rebar-Cage - &gt;108"</v>
          </cell>
          <cell r="H283" t="str">
            <v>L-Tie Rebar-Cage - &gt;108"-14058</v>
          </cell>
          <cell r="P283" t="str">
            <v>T-L-Tie Rebar-Cage - &gt;108"-14058</v>
          </cell>
        </row>
        <row r="284">
          <cell r="C284">
            <v>0</v>
          </cell>
          <cell r="D284">
            <v>14059.000000000002</v>
          </cell>
          <cell r="E284">
            <v>0</v>
          </cell>
          <cell r="G284" t="str">
            <v>M-Rebar, Foundation Materials</v>
          </cell>
          <cell r="H284" t="str">
            <v>M-Rebar, Foundation Materials-14059</v>
          </cell>
          <cell r="P284" t="str">
            <v>T-M-Rebar, Foundation Materials-14059</v>
          </cell>
        </row>
        <row r="285">
          <cell r="C285">
            <v>14060</v>
          </cell>
          <cell r="D285">
            <v>14059</v>
          </cell>
          <cell r="E285">
            <v>0</v>
          </cell>
          <cell r="G285" t="str">
            <v>L-Tie Rebar-Flat</v>
          </cell>
          <cell r="H285" t="str">
            <v>L-Tie Rebar-Flat-14060</v>
          </cell>
          <cell r="P285" t="str">
            <v>T-L-Tie Rebar-Flat-14060</v>
          </cell>
        </row>
        <row r="286">
          <cell r="C286">
            <v>0</v>
          </cell>
          <cell r="D286">
            <v>0</v>
          </cell>
          <cell r="E286">
            <v>14061.000000000002</v>
          </cell>
          <cell r="G286" t="str">
            <v>S-Tie all Rebar</v>
          </cell>
          <cell r="H286" t="str">
            <v>S-Tie all Rebar-14061</v>
          </cell>
          <cell r="P286" t="str">
            <v>T-S-Tie all Rebar-14061</v>
          </cell>
        </row>
        <row r="287">
          <cell r="C287">
            <v>14062.000000000002</v>
          </cell>
          <cell r="D287">
            <v>14059</v>
          </cell>
          <cell r="E287">
            <v>0</v>
          </cell>
          <cell r="G287" t="str">
            <v>L-Tie Rebar-Trench</v>
          </cell>
          <cell r="H287" t="str">
            <v>L-Tie Rebar-Trench-14062</v>
          </cell>
          <cell r="P287" t="str">
            <v>T-L-Tie Rebar-Trench-14062</v>
          </cell>
        </row>
        <row r="288">
          <cell r="C288">
            <v>14064.000000000002</v>
          </cell>
          <cell r="D288">
            <v>14059</v>
          </cell>
          <cell r="E288">
            <v>0</v>
          </cell>
          <cell r="G288" t="str">
            <v>L-Set Foundation Conduits</v>
          </cell>
          <cell r="H288" t="str">
            <v>L-Set Foundation Conduits-14064</v>
          </cell>
          <cell r="P288" t="str">
            <v>T-L-Set Foundation Conduits-14064</v>
          </cell>
        </row>
        <row r="289">
          <cell r="C289">
            <v>14066</v>
          </cell>
          <cell r="D289">
            <v>14059</v>
          </cell>
          <cell r="E289">
            <v>0</v>
          </cell>
          <cell r="G289" t="str">
            <v>L-Haul Anchor Bolt Cage</v>
          </cell>
          <cell r="H289" t="str">
            <v>L-Haul Anchor Bolt Cage-14066</v>
          </cell>
          <cell r="P289" t="str">
            <v>T-L-Haul Anchor Bolt Cage-14066</v>
          </cell>
        </row>
        <row r="290">
          <cell r="C290">
            <v>0</v>
          </cell>
          <cell r="D290">
            <v>0</v>
          </cell>
          <cell r="E290">
            <v>14067.000000000002</v>
          </cell>
          <cell r="G290" t="str">
            <v>S-Haul Rebar &amp; Anchors</v>
          </cell>
          <cell r="H290" t="str">
            <v>S-Haul Rebar &amp; Anchors-14067</v>
          </cell>
          <cell r="P290" t="str">
            <v>T-S-Haul Rebar &amp; Anchors-14067</v>
          </cell>
        </row>
        <row r="291">
          <cell r="C291">
            <v>0</v>
          </cell>
          <cell r="D291">
            <v>14069.000000000002</v>
          </cell>
          <cell r="E291">
            <v>0</v>
          </cell>
          <cell r="G291" t="str">
            <v>M-Forms and Related Products</v>
          </cell>
          <cell r="H291" t="str">
            <v>M-Forms and Related Products-14069</v>
          </cell>
          <cell r="P291" t="str">
            <v>T-M-Forms and Related Products-14069</v>
          </cell>
        </row>
        <row r="292">
          <cell r="C292">
            <v>14070.000000000002</v>
          </cell>
          <cell r="D292">
            <v>14085</v>
          </cell>
          <cell r="E292">
            <v>0</v>
          </cell>
          <cell r="G292" t="str">
            <v>L-Set Form &amp; Pour Pier - 18" to 24"</v>
          </cell>
          <cell r="H292" t="str">
            <v>L-Set Form &amp; Pour Pier - 18" to 24"-14070</v>
          </cell>
          <cell r="P292" t="str">
            <v>T-L-Set Form &amp; Pour Pier - 18" to 24"-14070</v>
          </cell>
        </row>
        <row r="293">
          <cell r="C293">
            <v>14071</v>
          </cell>
          <cell r="D293">
            <v>14085</v>
          </cell>
          <cell r="E293">
            <v>0</v>
          </cell>
          <cell r="G293" t="str">
            <v>L-Set Form &amp; Pour Pier - &gt;24" to 36"</v>
          </cell>
          <cell r="H293" t="str">
            <v>L-Set Form &amp; Pour Pier - &gt;24" to 36"-14071</v>
          </cell>
          <cell r="P293" t="str">
            <v>T-L-Set Form &amp; Pour Pier - &gt;24" to 36"-14071</v>
          </cell>
        </row>
        <row r="294">
          <cell r="C294">
            <v>14072.000000000002</v>
          </cell>
          <cell r="D294">
            <v>14085</v>
          </cell>
          <cell r="E294">
            <v>0</v>
          </cell>
          <cell r="G294" t="str">
            <v>L-Set Form &amp; Pour Pier - &gt;36" to 48"</v>
          </cell>
          <cell r="H294" t="str">
            <v>L-Set Form &amp; Pour Pier - &gt;36" to 48"-14072</v>
          </cell>
          <cell r="P294" t="str">
            <v>T-L-Set Form &amp; Pour Pier - &gt;36" to 48"-14072</v>
          </cell>
        </row>
        <row r="295">
          <cell r="C295">
            <v>14073.000000000002</v>
          </cell>
          <cell r="D295">
            <v>14085</v>
          </cell>
          <cell r="E295">
            <v>0</v>
          </cell>
          <cell r="G295" t="str">
            <v>L-Set Form &amp; Pour Pier - &gt;48" to 60"</v>
          </cell>
          <cell r="H295" t="str">
            <v>L-Set Form &amp; Pour Pier - &gt;48" to 60"-14073</v>
          </cell>
          <cell r="P295" t="str">
            <v>T-L-Set Form &amp; Pour Pier - &gt;48" to 60"-14073</v>
          </cell>
        </row>
        <row r="296">
          <cell r="C296">
            <v>14074</v>
          </cell>
          <cell r="D296">
            <v>14085</v>
          </cell>
          <cell r="E296">
            <v>0</v>
          </cell>
          <cell r="G296" t="str">
            <v>L-Set Form &amp; Pour Pier - &gt;60" to 72"</v>
          </cell>
          <cell r="H296" t="str">
            <v>L-Set Form &amp; Pour Pier - &gt;60" to 72"-14074</v>
          </cell>
          <cell r="P296" t="str">
            <v>T-L-Set Form &amp; Pour Pier - &gt;60" to 72"-14074</v>
          </cell>
        </row>
        <row r="297">
          <cell r="C297">
            <v>14075.000000000002</v>
          </cell>
          <cell r="D297">
            <v>14085</v>
          </cell>
          <cell r="E297">
            <v>0</v>
          </cell>
          <cell r="G297" t="str">
            <v>L-Set Form &amp; Pour Pier - &gt;72" to 84"</v>
          </cell>
          <cell r="H297" t="str">
            <v>L-Set Form &amp; Pour Pier - &gt;72" to 84"-14075</v>
          </cell>
          <cell r="P297" t="str">
            <v>T-L-Set Form &amp; Pour Pier - &gt;72" to 84"-14075</v>
          </cell>
        </row>
        <row r="298">
          <cell r="C298">
            <v>14076.000000000002</v>
          </cell>
          <cell r="D298">
            <v>14085</v>
          </cell>
          <cell r="E298">
            <v>0</v>
          </cell>
          <cell r="G298" t="str">
            <v>L-Set Form &amp; Pour Pier - &gt;84" to 96"</v>
          </cell>
          <cell r="H298" t="str">
            <v>L-Set Form &amp; Pour Pier - &gt;84" to 96"-14076</v>
          </cell>
          <cell r="P298" t="str">
            <v>T-L-Set Form &amp; Pour Pier - &gt;84" to 96"-14076</v>
          </cell>
        </row>
        <row r="299">
          <cell r="C299">
            <v>14077</v>
          </cell>
          <cell r="D299">
            <v>14085</v>
          </cell>
          <cell r="E299">
            <v>0</v>
          </cell>
          <cell r="G299" t="str">
            <v>L-Set Form &amp; Pour Pier - &gt;96" to 108"</v>
          </cell>
          <cell r="H299" t="str">
            <v>L-Set Form &amp; Pour Pier - &gt;96" to 108"-14077</v>
          </cell>
          <cell r="P299" t="str">
            <v>T-L-Set Form &amp; Pour Pier - &gt;96" to 108"-14077</v>
          </cell>
        </row>
        <row r="300">
          <cell r="C300">
            <v>14078.000000000002</v>
          </cell>
          <cell r="D300">
            <v>14085</v>
          </cell>
          <cell r="E300">
            <v>0</v>
          </cell>
          <cell r="G300" t="str">
            <v>L-Set Form &amp; Pour Pier - &gt;108"</v>
          </cell>
          <cell r="H300" t="str">
            <v>L-Set Form &amp; Pour Pier - &gt;108"-14078</v>
          </cell>
          <cell r="P300" t="str">
            <v>T-L-Set Form &amp; Pour Pier - &gt;108"-14078</v>
          </cell>
        </row>
        <row r="301">
          <cell r="C301">
            <v>0</v>
          </cell>
          <cell r="D301">
            <v>0</v>
          </cell>
          <cell r="E301">
            <v>14079</v>
          </cell>
          <cell r="G301" t="str">
            <v>S-Set Form &amp; Pour Piers</v>
          </cell>
          <cell r="H301" t="str">
            <v>S-Set Form &amp; Pour Piers-14079</v>
          </cell>
          <cell r="P301" t="str">
            <v>T-S-Set Form &amp; Pour Piers-14079</v>
          </cell>
        </row>
        <row r="302">
          <cell r="C302">
            <v>14080</v>
          </cell>
          <cell r="D302">
            <v>14080</v>
          </cell>
          <cell r="E302">
            <v>0</v>
          </cell>
          <cell r="G302" t="str">
            <v>L&amp;M-Set Form &amp; Pour - Flat</v>
          </cell>
          <cell r="H302" t="str">
            <v>L&amp;M-Set Form &amp; Pour - Flat-14080</v>
          </cell>
          <cell r="P302" t="str">
            <v>T-L&amp;M-Set Form &amp; Pour - Flat-14080</v>
          </cell>
        </row>
        <row r="303">
          <cell r="C303">
            <v>0</v>
          </cell>
          <cell r="D303">
            <v>0</v>
          </cell>
          <cell r="E303">
            <v>14081.000000000002</v>
          </cell>
          <cell r="G303" t="str">
            <v>S-Set Form &amp; Pour Concrete</v>
          </cell>
          <cell r="H303" t="str">
            <v>S-Set Form &amp; Pour Concrete-14081</v>
          </cell>
          <cell r="P303" t="str">
            <v>T-S-Set Form &amp; Pour Concrete-14081</v>
          </cell>
        </row>
        <row r="304">
          <cell r="C304">
            <v>14082</v>
          </cell>
          <cell r="D304">
            <v>14085</v>
          </cell>
          <cell r="E304">
            <v>0</v>
          </cell>
          <cell r="G304" t="str">
            <v>L-Set Form &amp; Pour - Trench</v>
          </cell>
          <cell r="H304" t="str">
            <v>L-Set Form &amp; Pour - Trench-14082</v>
          </cell>
          <cell r="P304" t="str">
            <v>T-L-Set Form &amp; Pour - Trench-14082</v>
          </cell>
        </row>
        <row r="305">
          <cell r="C305">
            <v>0</v>
          </cell>
          <cell r="D305">
            <v>14085</v>
          </cell>
          <cell r="E305">
            <v>0</v>
          </cell>
          <cell r="G305" t="str">
            <v>M-Concrete for all Foundations</v>
          </cell>
          <cell r="H305" t="str">
            <v>M-Concrete for all Foundations-14085</v>
          </cell>
          <cell r="P305" t="str">
            <v>T-M-Concrete for all Foundations-14085</v>
          </cell>
        </row>
        <row r="306">
          <cell r="C306">
            <v>14088</v>
          </cell>
          <cell r="D306">
            <v>14085</v>
          </cell>
          <cell r="E306">
            <v>0</v>
          </cell>
          <cell r="G306" t="str">
            <v>L-Install Collection Transformer Pad</v>
          </cell>
          <cell r="H306" t="str">
            <v>L-Install Collection Transformer Pad-14088</v>
          </cell>
          <cell r="P306" t="str">
            <v>T-L-Install Collection Transformer Pad-14088</v>
          </cell>
        </row>
        <row r="307">
          <cell r="C307">
            <v>14090.000000000002</v>
          </cell>
          <cell r="D307">
            <v>14085</v>
          </cell>
          <cell r="E307">
            <v>0</v>
          </cell>
          <cell r="G307" t="str">
            <v>L-Install Grnding Transformer Pad</v>
          </cell>
          <cell r="H307" t="str">
            <v>L-Install Grnding Transformer Pad-14090</v>
          </cell>
          <cell r="P307" t="str">
            <v>T-L-Install Grnding Transformer Pad-14090</v>
          </cell>
        </row>
        <row r="308">
          <cell r="C308">
            <v>14092.000000000002</v>
          </cell>
          <cell r="D308">
            <v>14092.000000000002</v>
          </cell>
          <cell r="E308">
            <v>0</v>
          </cell>
          <cell r="G308" t="str">
            <v>L&amp;M-Install Junction Box Pad</v>
          </cell>
          <cell r="H308" t="str">
            <v>L&amp;M-Install Junction Box Pad-14092</v>
          </cell>
          <cell r="P308" t="str">
            <v>T-L&amp;M-Install Junction Box Pad-14092</v>
          </cell>
        </row>
        <row r="309">
          <cell r="C309">
            <v>14094.000000000002</v>
          </cell>
          <cell r="D309">
            <v>14094.000000000002</v>
          </cell>
          <cell r="E309">
            <v>0</v>
          </cell>
          <cell r="G309" t="str">
            <v>L&amp;M-Install Bollards</v>
          </cell>
          <cell r="H309" t="str">
            <v>L&amp;M-Install Bollards-14094</v>
          </cell>
          <cell r="P309" t="str">
            <v>T-L&amp;M-Install Bollards-14094</v>
          </cell>
        </row>
        <row r="310">
          <cell r="C310">
            <v>0</v>
          </cell>
          <cell r="D310">
            <v>0</v>
          </cell>
          <cell r="E310">
            <v>14095.000000000002</v>
          </cell>
          <cell r="G310" t="str">
            <v>S-Install Bollards</v>
          </cell>
          <cell r="H310" t="str">
            <v>S-Install Bollards-14095</v>
          </cell>
          <cell r="P310" t="str">
            <v>T-S-Install Bollards-14095</v>
          </cell>
        </row>
        <row r="311">
          <cell r="C311">
            <v>14098.000000000002</v>
          </cell>
          <cell r="D311">
            <v>14098.000000000002</v>
          </cell>
          <cell r="E311">
            <v>0</v>
          </cell>
          <cell r="G311" t="str">
            <v>L&amp;M-Temporary Guying</v>
          </cell>
          <cell r="H311" t="str">
            <v>L&amp;M-Temporary Guying-14098</v>
          </cell>
          <cell r="P311" t="str">
            <v>T-L&amp;M-Temporary Guying-14098</v>
          </cell>
        </row>
        <row r="312">
          <cell r="C312">
            <v>14100.000000000002</v>
          </cell>
          <cell r="D312">
            <v>14100.000000000002</v>
          </cell>
          <cell r="E312">
            <v>0</v>
          </cell>
          <cell r="G312" t="str">
            <v>L&amp;M-Strip Cure &amp; Cleanup</v>
          </cell>
          <cell r="H312" t="str">
            <v>L&amp;M-Strip Cure &amp; Cleanup-14100</v>
          </cell>
          <cell r="P312" t="str">
            <v>T-L&amp;M-Strip Cure &amp; Cleanup-14100</v>
          </cell>
        </row>
        <row r="313">
          <cell r="C313">
            <v>14102</v>
          </cell>
          <cell r="D313">
            <v>14102</v>
          </cell>
          <cell r="E313">
            <v>0</v>
          </cell>
          <cell r="G313" t="str">
            <v>L&amp;M-Concrete Core Drilling</v>
          </cell>
          <cell r="H313" t="str">
            <v>L&amp;M-Concrete Core Drilling-14102</v>
          </cell>
          <cell r="P313" t="str">
            <v>T-L&amp;M-Concrete Core Drilling-14102</v>
          </cell>
        </row>
        <row r="314">
          <cell r="C314">
            <v>14104</v>
          </cell>
          <cell r="D314">
            <v>14104</v>
          </cell>
          <cell r="E314">
            <v>0</v>
          </cell>
          <cell r="G314" t="str">
            <v>L&amp;M-Concrete Sawing</v>
          </cell>
          <cell r="H314" t="str">
            <v>L&amp;M-Concrete Sawing-14104</v>
          </cell>
          <cell r="P314" t="str">
            <v>T-L&amp;M-Concrete Sawing-14104</v>
          </cell>
        </row>
        <row r="315">
          <cell r="C315">
            <v>0</v>
          </cell>
          <cell r="D315">
            <v>0</v>
          </cell>
          <cell r="E315">
            <v>14105</v>
          </cell>
          <cell r="G315" t="str">
            <v>S-Concrete Saw &amp; Coring</v>
          </cell>
          <cell r="H315" t="str">
            <v>S-Concrete Saw &amp; Coring-14105</v>
          </cell>
          <cell r="P315" t="str">
            <v>T-S-Concrete Saw &amp; Coring-14105</v>
          </cell>
        </row>
        <row r="316">
          <cell r="C316">
            <v>14106.000000000002</v>
          </cell>
          <cell r="D316">
            <v>14106.000000000002</v>
          </cell>
          <cell r="E316">
            <v>0</v>
          </cell>
          <cell r="G316" t="str">
            <v>L&amp;M-Winter Protection On Concrete</v>
          </cell>
          <cell r="H316" t="str">
            <v>L&amp;M-Winter Protection On Concrete-14106</v>
          </cell>
          <cell r="P316" t="str">
            <v>T-L&amp;M-Winter Protection On Concrete-14106</v>
          </cell>
        </row>
        <row r="317">
          <cell r="C317">
            <v>14110</v>
          </cell>
          <cell r="D317">
            <v>14110</v>
          </cell>
          <cell r="E317">
            <v>0</v>
          </cell>
          <cell r="G317" t="str">
            <v>L&amp;M-Native or Select Backfill</v>
          </cell>
          <cell r="H317" t="str">
            <v>L&amp;M-Native or Select Backfill-14110</v>
          </cell>
          <cell r="P317" t="str">
            <v>T-L&amp;M-Native or Select Backfill-14110</v>
          </cell>
        </row>
        <row r="318">
          <cell r="C318">
            <v>14112.000000000002</v>
          </cell>
          <cell r="D318">
            <v>14112.000000000002</v>
          </cell>
          <cell r="E318">
            <v>0</v>
          </cell>
          <cell r="G318" t="str">
            <v>L&amp;M-Concrete Backfill</v>
          </cell>
          <cell r="H318" t="str">
            <v>L&amp;M-Concrete Backfill-14112</v>
          </cell>
          <cell r="P318" t="str">
            <v>T-L&amp;M-Concrete Backfill-14112</v>
          </cell>
        </row>
        <row r="319">
          <cell r="C319">
            <v>14120.000000000002</v>
          </cell>
          <cell r="D319">
            <v>14120.000000000002</v>
          </cell>
          <cell r="E319">
            <v>0</v>
          </cell>
          <cell r="G319" t="str">
            <v>L&amp;M-Concrete Testing</v>
          </cell>
          <cell r="H319" t="str">
            <v>L&amp;M-Concrete Testing-14120</v>
          </cell>
          <cell r="P319" t="str">
            <v>T-L&amp;M-Concrete Testing-14120</v>
          </cell>
        </row>
        <row r="320">
          <cell r="C320">
            <v>0</v>
          </cell>
          <cell r="D320">
            <v>0</v>
          </cell>
          <cell r="E320">
            <v>14121</v>
          </cell>
          <cell r="G320" t="str">
            <v>S-Concrete &amp; Soils Testing</v>
          </cell>
          <cell r="H320" t="str">
            <v>S-Concrete &amp; Soils Testing-14121</v>
          </cell>
          <cell r="P320" t="str">
            <v>T-S-Concrete &amp; Soils Testing-14121</v>
          </cell>
        </row>
        <row r="321">
          <cell r="C321">
            <v>14130</v>
          </cell>
          <cell r="D321">
            <v>14130</v>
          </cell>
          <cell r="E321">
            <v>0</v>
          </cell>
          <cell r="G321" t="str">
            <v>L&amp;M-Dispose of Spoils</v>
          </cell>
          <cell r="H321" t="str">
            <v>L&amp;M-Dispose of Spoils-14130</v>
          </cell>
          <cell r="P321" t="str">
            <v>T-L&amp;M-Dispose of Spoils-14130</v>
          </cell>
        </row>
        <row r="322">
          <cell r="C322">
            <v>0</v>
          </cell>
          <cell r="D322">
            <v>0</v>
          </cell>
          <cell r="E322">
            <v>14131.000000000002</v>
          </cell>
          <cell r="G322" t="str">
            <v>S-Haul &amp; Dispose of Spoils</v>
          </cell>
          <cell r="H322" t="str">
            <v>S-Haul &amp; Dispose of Spoils-14131</v>
          </cell>
          <cell r="P322" t="str">
            <v>T-S-Haul &amp; Dispose of Spoils-14131</v>
          </cell>
        </row>
        <row r="323">
          <cell r="C323">
            <v>14202</v>
          </cell>
          <cell r="D323">
            <v>14202</v>
          </cell>
          <cell r="E323">
            <v>0</v>
          </cell>
          <cell r="G323" t="str">
            <v>L&amp;M-Survey &amp; Layout</v>
          </cell>
          <cell r="H323" t="str">
            <v>L&amp;M-Survey &amp; Layout-14202</v>
          </cell>
          <cell r="P323" t="str">
            <v>S-L&amp;M-Survey &amp; Layout-14202</v>
          </cell>
        </row>
        <row r="324">
          <cell r="C324">
            <v>0</v>
          </cell>
          <cell r="D324">
            <v>0</v>
          </cell>
          <cell r="E324">
            <v>14203.000000000002</v>
          </cell>
          <cell r="G324" t="str">
            <v>S-GPRS, Survey &amp; Layout</v>
          </cell>
          <cell r="H324" t="str">
            <v>S-GPRS, Survey &amp; Layout-14203</v>
          </cell>
          <cell r="P324" t="str">
            <v>S-S-GPRS, Survey &amp; Layout-14203</v>
          </cell>
        </row>
        <row r="325">
          <cell r="C325">
            <v>14204</v>
          </cell>
          <cell r="D325">
            <v>14229</v>
          </cell>
          <cell r="E325">
            <v>0</v>
          </cell>
          <cell r="G325" t="str">
            <v>L-Receive Foundation Materials</v>
          </cell>
          <cell r="H325" t="str">
            <v>L-Receive Foundation Materials-14204</v>
          </cell>
          <cell r="P325" t="str">
            <v>S-L-Receive Foundation Materials-14204</v>
          </cell>
        </row>
        <row r="326">
          <cell r="C326">
            <v>14210</v>
          </cell>
          <cell r="D326">
            <v>14229</v>
          </cell>
          <cell r="E326">
            <v>0</v>
          </cell>
          <cell r="G326" t="str">
            <v>L-Auger Hole - 18" to 24"</v>
          </cell>
          <cell r="H326" t="str">
            <v>L-Auger Hole - 18" to 24"-14210</v>
          </cell>
          <cell r="P326" t="str">
            <v>S-L-Auger Hole - 18" to 24"-14210</v>
          </cell>
        </row>
        <row r="327">
          <cell r="C327">
            <v>14211.000000000002</v>
          </cell>
          <cell r="D327">
            <v>14229</v>
          </cell>
          <cell r="E327">
            <v>0</v>
          </cell>
          <cell r="G327" t="str">
            <v>L-Auger Hole - &gt;24" to 36"</v>
          </cell>
          <cell r="H327" t="str">
            <v>L-Auger Hole - &gt;24" to 36"-14211</v>
          </cell>
          <cell r="P327" t="str">
            <v>S-L-Auger Hole - &gt;24" to 36"-14211</v>
          </cell>
        </row>
        <row r="328">
          <cell r="C328">
            <v>14212.000000000002</v>
          </cell>
          <cell r="D328">
            <v>14229</v>
          </cell>
          <cell r="E328">
            <v>0</v>
          </cell>
          <cell r="G328" t="str">
            <v>L-Auger Hole - &gt;36" to 48"</v>
          </cell>
          <cell r="H328" t="str">
            <v>L-Auger Hole - &gt;36" to 48"-14212</v>
          </cell>
          <cell r="P328" t="str">
            <v>S-L-Auger Hole - &gt;36" to 48"-14212</v>
          </cell>
        </row>
        <row r="329">
          <cell r="C329">
            <v>14213</v>
          </cell>
          <cell r="D329">
            <v>14229</v>
          </cell>
          <cell r="E329">
            <v>0</v>
          </cell>
          <cell r="G329" t="str">
            <v>L-Auger Hole - &gt;48" to 60"</v>
          </cell>
          <cell r="H329" t="str">
            <v>L-Auger Hole - &gt;48" to 60"-14213</v>
          </cell>
          <cell r="P329" t="str">
            <v>S-L-Auger Hole - &gt;48" to 60"-14213</v>
          </cell>
        </row>
        <row r="330">
          <cell r="C330">
            <v>14214.000000000002</v>
          </cell>
          <cell r="D330">
            <v>14229</v>
          </cell>
          <cell r="E330">
            <v>0</v>
          </cell>
          <cell r="G330" t="str">
            <v>L-Auger Hole - &gt;60" to 72"</v>
          </cell>
          <cell r="H330" t="str">
            <v>L-Auger Hole - &gt;60" to 72"-14214</v>
          </cell>
          <cell r="P330" t="str">
            <v>S-L-Auger Hole - &gt;60" to 72"-14214</v>
          </cell>
        </row>
        <row r="331">
          <cell r="C331">
            <v>14215</v>
          </cell>
          <cell r="D331">
            <v>14229</v>
          </cell>
          <cell r="E331">
            <v>0</v>
          </cell>
          <cell r="G331" t="str">
            <v>L-Auger Hole - &gt;72" to 84"</v>
          </cell>
          <cell r="H331" t="str">
            <v>L-Auger Hole - &gt;72" to 84"-14215</v>
          </cell>
          <cell r="P331" t="str">
            <v>S-L-Auger Hole - &gt;72" to 84"-14215</v>
          </cell>
        </row>
        <row r="332">
          <cell r="C332">
            <v>14216</v>
          </cell>
          <cell r="D332">
            <v>14229</v>
          </cell>
          <cell r="E332">
            <v>0</v>
          </cell>
          <cell r="G332" t="str">
            <v>L-Auger Hole - &gt;84" to 96"</v>
          </cell>
          <cell r="H332" t="str">
            <v>L-Auger Hole - &gt;84" to 96"-14216</v>
          </cell>
          <cell r="P332" t="str">
            <v>S-L-Auger Hole - &gt;84" to 96"-14216</v>
          </cell>
        </row>
        <row r="333">
          <cell r="C333">
            <v>14217.000000000002</v>
          </cell>
          <cell r="D333">
            <v>14229</v>
          </cell>
          <cell r="E333">
            <v>0</v>
          </cell>
          <cell r="G333" t="str">
            <v>L-Auger Hole - &gt;96" to 108"</v>
          </cell>
          <cell r="H333" t="str">
            <v>L-Auger Hole - &gt;96" to 108"-14217</v>
          </cell>
          <cell r="P333" t="str">
            <v>S-L-Auger Hole - &gt;96" to 108"-14217</v>
          </cell>
        </row>
        <row r="334">
          <cell r="C334">
            <v>14218</v>
          </cell>
          <cell r="D334">
            <v>14229</v>
          </cell>
          <cell r="E334">
            <v>0</v>
          </cell>
          <cell r="G334" t="str">
            <v>L-Auger Hole - &gt;108"</v>
          </cell>
          <cell r="H334" t="str">
            <v>L-Auger Hole - &gt;108"-14218</v>
          </cell>
          <cell r="P334" t="str">
            <v>S-L-Auger Hole - &gt;108"-14218</v>
          </cell>
        </row>
        <row r="335">
          <cell r="C335">
            <v>14220.000000000002</v>
          </cell>
          <cell r="D335">
            <v>14229</v>
          </cell>
          <cell r="E335">
            <v>0</v>
          </cell>
          <cell r="G335" t="str">
            <v>L-Drill Rock - 18" to 24"</v>
          </cell>
          <cell r="H335" t="str">
            <v>L-Drill Rock - 18" to 24"-14220</v>
          </cell>
          <cell r="P335" t="str">
            <v>S-L-Drill Rock - 18" to 24"-14220</v>
          </cell>
        </row>
        <row r="336">
          <cell r="C336">
            <v>14221</v>
          </cell>
          <cell r="D336">
            <v>14229</v>
          </cell>
          <cell r="E336">
            <v>0</v>
          </cell>
          <cell r="G336" t="str">
            <v>L-Drill Rock - &gt;24" to 36"</v>
          </cell>
          <cell r="H336" t="str">
            <v>L-Drill Rock - &gt;24" to 36"-14221</v>
          </cell>
          <cell r="P336" t="str">
            <v>S-L-Drill Rock - &gt;24" to 36"-14221</v>
          </cell>
        </row>
        <row r="337">
          <cell r="C337">
            <v>14222.000000000002</v>
          </cell>
          <cell r="D337">
            <v>14229</v>
          </cell>
          <cell r="E337">
            <v>0</v>
          </cell>
          <cell r="G337" t="str">
            <v>L-Drill Rock - &gt;36" to 48"</v>
          </cell>
          <cell r="H337" t="str">
            <v>L-Drill Rock - &gt;36" to 48"-14222</v>
          </cell>
          <cell r="P337" t="str">
            <v>S-L-Drill Rock - &gt;36" to 48"-14222</v>
          </cell>
        </row>
        <row r="338">
          <cell r="C338">
            <v>14223.000000000002</v>
          </cell>
          <cell r="D338">
            <v>14229</v>
          </cell>
          <cell r="E338">
            <v>0</v>
          </cell>
          <cell r="G338" t="str">
            <v>L-Drill Rock - &gt;48" to 60"</v>
          </cell>
          <cell r="H338" t="str">
            <v>L-Drill Rock - &gt;48" to 60"-14223</v>
          </cell>
          <cell r="P338" t="str">
            <v>S-L-Drill Rock - &gt;48" to 60"-14223</v>
          </cell>
        </row>
        <row r="339">
          <cell r="C339">
            <v>14224</v>
          </cell>
          <cell r="D339">
            <v>14229</v>
          </cell>
          <cell r="E339">
            <v>0</v>
          </cell>
          <cell r="G339" t="str">
            <v>L-Drill Rock - &gt;60" to 72"</v>
          </cell>
          <cell r="H339" t="str">
            <v>L-Drill Rock - &gt;60" to 72"-14224</v>
          </cell>
          <cell r="P339" t="str">
            <v>S-L-Drill Rock - &gt;60" to 72"-14224</v>
          </cell>
        </row>
        <row r="340">
          <cell r="C340">
            <v>14225.000000000002</v>
          </cell>
          <cell r="D340">
            <v>14229</v>
          </cell>
          <cell r="E340">
            <v>0</v>
          </cell>
          <cell r="G340" t="str">
            <v>L-Drill Rock - &gt;72" to 84"</v>
          </cell>
          <cell r="H340" t="str">
            <v>L-Drill Rock - &gt;72" to 84"-14225</v>
          </cell>
          <cell r="P340" t="str">
            <v>S-L-Drill Rock - &gt;72" to 84"-14225</v>
          </cell>
        </row>
        <row r="341">
          <cell r="C341">
            <v>14226.000000000002</v>
          </cell>
          <cell r="D341">
            <v>14229</v>
          </cell>
          <cell r="E341">
            <v>0</v>
          </cell>
          <cell r="G341" t="str">
            <v>L-Drill Rock - &gt;84" to 96"</v>
          </cell>
          <cell r="H341" t="str">
            <v>L-Drill Rock - &gt;84" to 96"-14226</v>
          </cell>
          <cell r="P341" t="str">
            <v>S-L-Drill Rock - &gt;84" to 96"-14226</v>
          </cell>
        </row>
        <row r="342">
          <cell r="C342">
            <v>14227</v>
          </cell>
          <cell r="D342">
            <v>14229</v>
          </cell>
          <cell r="E342">
            <v>0</v>
          </cell>
          <cell r="G342" t="str">
            <v>L-Drill Rock - &gt;96" to 108"</v>
          </cell>
          <cell r="H342" t="str">
            <v>L-Drill Rock - &gt;96" to 108"-14227</v>
          </cell>
          <cell r="P342" t="str">
            <v>S-L-Drill Rock - &gt;96" to 108"-14227</v>
          </cell>
        </row>
        <row r="343">
          <cell r="C343">
            <v>14228.000000000002</v>
          </cell>
          <cell r="D343">
            <v>14229</v>
          </cell>
          <cell r="E343">
            <v>0</v>
          </cell>
          <cell r="G343" t="str">
            <v>L-Drill Rock - &gt;108"</v>
          </cell>
          <cell r="H343" t="str">
            <v>L-Drill Rock - &gt;108"-14228</v>
          </cell>
          <cell r="P343" t="str">
            <v>S-L-Drill Rock - &gt;108"-14228</v>
          </cell>
        </row>
        <row r="344">
          <cell r="C344">
            <v>0</v>
          </cell>
          <cell r="D344">
            <v>14229</v>
          </cell>
          <cell r="E344">
            <v>0</v>
          </cell>
          <cell r="G344" t="str">
            <v>M-Material for Auger / Drill Activity</v>
          </cell>
          <cell r="H344" t="str">
            <v>M-Material for Auger / Drill Activity-14229</v>
          </cell>
          <cell r="P344" t="str">
            <v>S-M-Material for Auger / Drill Activity-14229</v>
          </cell>
        </row>
        <row r="345">
          <cell r="C345">
            <v>14230.000000000002</v>
          </cell>
          <cell r="D345">
            <v>14230.000000000002</v>
          </cell>
          <cell r="E345">
            <v>0</v>
          </cell>
          <cell r="G345" t="str">
            <v>L&amp;M-Drill &amp; Shoot Hole</v>
          </cell>
          <cell r="H345" t="str">
            <v>L&amp;M-Drill &amp; Shoot Hole-14230</v>
          </cell>
          <cell r="P345" t="str">
            <v>S-L&amp;M-Drill &amp; Shoot Hole-14230</v>
          </cell>
        </row>
        <row r="346">
          <cell r="C346">
            <v>0</v>
          </cell>
          <cell r="D346">
            <v>0</v>
          </cell>
          <cell r="E346">
            <v>14231.000000000002</v>
          </cell>
          <cell r="G346" t="str">
            <v>S-Drill Foundation Holes</v>
          </cell>
          <cell r="H346" t="str">
            <v>S-Drill Foundation Holes-14231</v>
          </cell>
          <cell r="P346" t="str">
            <v>S-S-Drill Foundation Holes-14231</v>
          </cell>
        </row>
        <row r="347">
          <cell r="C347">
            <v>14232</v>
          </cell>
          <cell r="D347">
            <v>14229</v>
          </cell>
          <cell r="E347">
            <v>0</v>
          </cell>
          <cell r="G347" t="str">
            <v>L-Hand Dig</v>
          </cell>
          <cell r="H347" t="str">
            <v>L-Hand Dig-14232</v>
          </cell>
          <cell r="P347" t="str">
            <v>S-L-Hand Dig-14232</v>
          </cell>
        </row>
        <row r="348">
          <cell r="C348">
            <v>14233</v>
          </cell>
          <cell r="D348">
            <v>14229</v>
          </cell>
          <cell r="E348">
            <v>0</v>
          </cell>
          <cell r="G348" t="str">
            <v>L-Excavate Rock - Blasting Permitted</v>
          </cell>
          <cell r="H348" t="str">
            <v>L-Excavate Rock - Blasting Permitted-14233</v>
          </cell>
          <cell r="P348" t="str">
            <v>S-L-Excavate Rock - Blasting Permitted-14233</v>
          </cell>
        </row>
        <row r="349">
          <cell r="C349">
            <v>14234</v>
          </cell>
          <cell r="D349">
            <v>14229</v>
          </cell>
          <cell r="E349">
            <v>0</v>
          </cell>
          <cell r="G349" t="str">
            <v>L-Excavate Rock - No Blasting</v>
          </cell>
          <cell r="H349" t="str">
            <v>L-Excavate Rock - No Blasting-14234</v>
          </cell>
          <cell r="P349" t="str">
            <v>S-L-Excavate Rock - No Blasting-14234</v>
          </cell>
        </row>
        <row r="350">
          <cell r="C350">
            <v>14236.000000000002</v>
          </cell>
          <cell r="D350">
            <v>14236.000000000002</v>
          </cell>
          <cell r="E350">
            <v>0</v>
          </cell>
          <cell r="G350" t="str">
            <v>L&amp;M-De-Watering</v>
          </cell>
          <cell r="H350" t="str">
            <v>L&amp;M-De-Watering-14236</v>
          </cell>
          <cell r="P350" t="str">
            <v>S-L&amp;M-De-Watering-14236</v>
          </cell>
        </row>
        <row r="351">
          <cell r="C351">
            <v>14238</v>
          </cell>
          <cell r="D351">
            <v>14249</v>
          </cell>
          <cell r="E351">
            <v>0</v>
          </cell>
          <cell r="G351" t="str">
            <v>L-Slurry</v>
          </cell>
          <cell r="H351" t="str">
            <v>L-Slurry-14238</v>
          </cell>
          <cell r="P351" t="str">
            <v>S-L-Slurry-14238</v>
          </cell>
        </row>
        <row r="352">
          <cell r="C352">
            <v>14240</v>
          </cell>
          <cell r="D352">
            <v>14249</v>
          </cell>
          <cell r="E352">
            <v>0</v>
          </cell>
          <cell r="G352" t="str">
            <v>L-Casing - 18" to 24"</v>
          </cell>
          <cell r="H352" t="str">
            <v>L-Casing - 18" to 24"-14240</v>
          </cell>
          <cell r="P352" t="str">
            <v>S-L-Casing - 18" to 24"-14240</v>
          </cell>
        </row>
        <row r="353">
          <cell r="C353">
            <v>14241</v>
          </cell>
          <cell r="D353">
            <v>14249</v>
          </cell>
          <cell r="E353">
            <v>0</v>
          </cell>
          <cell r="G353" t="str">
            <v>L-Casing - &gt;24" to 36"</v>
          </cell>
          <cell r="H353" t="str">
            <v>L-Casing - &gt;24" to 36"-14241</v>
          </cell>
          <cell r="P353" t="str">
            <v>S-L-Casing - &gt;24" to 36"-14241</v>
          </cell>
        </row>
        <row r="354">
          <cell r="C354">
            <v>14242.000000000002</v>
          </cell>
          <cell r="D354">
            <v>14249</v>
          </cell>
          <cell r="E354">
            <v>0</v>
          </cell>
          <cell r="G354" t="str">
            <v>L-Casing - &gt;36" to 48"</v>
          </cell>
          <cell r="H354" t="str">
            <v>L-Casing - &gt;36" to 48"-14242</v>
          </cell>
          <cell r="P354" t="str">
            <v>S-L-Casing - &gt;36" to 48"-14242</v>
          </cell>
        </row>
        <row r="355">
          <cell r="C355">
            <v>14243</v>
          </cell>
          <cell r="D355">
            <v>14249</v>
          </cell>
          <cell r="E355">
            <v>0</v>
          </cell>
          <cell r="G355" t="str">
            <v>L-Casing - &gt;48" to 60"</v>
          </cell>
          <cell r="H355" t="str">
            <v>L-Casing - &gt;48" to 60"-14243</v>
          </cell>
          <cell r="P355" t="str">
            <v>S-L-Casing - &gt;48" to 60"-14243</v>
          </cell>
        </row>
        <row r="356">
          <cell r="C356">
            <v>14244.000000000002</v>
          </cell>
          <cell r="D356">
            <v>14249</v>
          </cell>
          <cell r="E356">
            <v>0</v>
          </cell>
          <cell r="G356" t="str">
            <v>L-Casing - &gt;60" to 72"</v>
          </cell>
          <cell r="H356" t="str">
            <v>L-Casing - &gt;60" to 72"-14244</v>
          </cell>
          <cell r="P356" t="str">
            <v>S-L-Casing - &gt;60" to 72"-14244</v>
          </cell>
        </row>
        <row r="357">
          <cell r="C357">
            <v>14245.000000000002</v>
          </cell>
          <cell r="D357">
            <v>14249</v>
          </cell>
          <cell r="E357">
            <v>0</v>
          </cell>
          <cell r="G357" t="str">
            <v>L-Casing - &gt;72" to 84"</v>
          </cell>
          <cell r="H357" t="str">
            <v>L-Casing - &gt;72" to 84"-14245</v>
          </cell>
          <cell r="P357" t="str">
            <v>S-L-Casing - &gt;72" to 84"-14245</v>
          </cell>
        </row>
        <row r="358">
          <cell r="C358">
            <v>14246</v>
          </cell>
          <cell r="D358">
            <v>14249</v>
          </cell>
          <cell r="E358">
            <v>0</v>
          </cell>
          <cell r="G358" t="str">
            <v>L-Casing - &gt;84" to 96"</v>
          </cell>
          <cell r="H358" t="str">
            <v>L-Casing - &gt;84" to 96"-14246</v>
          </cell>
          <cell r="P358" t="str">
            <v>S-L-Casing - &gt;84" to 96"-14246</v>
          </cell>
        </row>
        <row r="359">
          <cell r="C359">
            <v>14247.000000000002</v>
          </cell>
          <cell r="D359">
            <v>14249</v>
          </cell>
          <cell r="E359">
            <v>0</v>
          </cell>
          <cell r="G359" t="str">
            <v>L-Casing - &gt;96" to 108"</v>
          </cell>
          <cell r="H359" t="str">
            <v>L-Casing - &gt;96" to 108"-14247</v>
          </cell>
          <cell r="P359" t="str">
            <v>S-L-Casing - &gt;96" to 108"-14247</v>
          </cell>
        </row>
        <row r="360">
          <cell r="C360">
            <v>14248.000000000002</v>
          </cell>
          <cell r="D360">
            <v>14249</v>
          </cell>
          <cell r="E360">
            <v>0</v>
          </cell>
          <cell r="G360" t="str">
            <v>L-Casing - &gt;108"</v>
          </cell>
          <cell r="H360" t="str">
            <v>L-Casing - &gt;108"-14248</v>
          </cell>
          <cell r="P360" t="str">
            <v>S-L-Casing - &gt;108"-14248</v>
          </cell>
        </row>
        <row r="361">
          <cell r="C361">
            <v>0</v>
          </cell>
          <cell r="D361">
            <v>14249</v>
          </cell>
          <cell r="E361">
            <v>0</v>
          </cell>
          <cell r="G361" t="str">
            <v>M-Material for Casing / Slurry Activity</v>
          </cell>
          <cell r="H361" t="str">
            <v>M-Material for Casing / Slurry Activity-14249</v>
          </cell>
          <cell r="P361" t="str">
            <v>S-M-Material for Casing / Slurry Activity-14249</v>
          </cell>
        </row>
        <row r="362">
          <cell r="C362">
            <v>14250.000000000002</v>
          </cell>
          <cell r="D362">
            <v>14259.000000000002</v>
          </cell>
          <cell r="E362">
            <v>0</v>
          </cell>
          <cell r="G362" t="str">
            <v>L-Tie Rebar-Cage - 18" to 24"</v>
          </cell>
          <cell r="H362" t="str">
            <v>L-Tie Rebar-Cage - 18" to 24"-14250</v>
          </cell>
          <cell r="P362" t="str">
            <v>S-L-Tie Rebar-Cage - 18" to 24"-14250</v>
          </cell>
        </row>
        <row r="363">
          <cell r="C363">
            <v>14251</v>
          </cell>
          <cell r="D363">
            <v>14259.000000000002</v>
          </cell>
          <cell r="E363">
            <v>0</v>
          </cell>
          <cell r="G363" t="str">
            <v>L-Tie Rebar-Cage - &gt;24" to 36"</v>
          </cell>
          <cell r="H363" t="str">
            <v>L-Tie Rebar-Cage - &gt;24" to 36"-14251</v>
          </cell>
          <cell r="P363" t="str">
            <v>S-L-Tie Rebar-Cage - &gt;24" to 36"-14251</v>
          </cell>
        </row>
        <row r="364">
          <cell r="C364">
            <v>14252</v>
          </cell>
          <cell r="D364">
            <v>14259.000000000002</v>
          </cell>
          <cell r="E364">
            <v>0</v>
          </cell>
          <cell r="G364" t="str">
            <v>L-Tie Rebar-Cage - &gt;36" to 48"</v>
          </cell>
          <cell r="H364" t="str">
            <v>L-Tie Rebar-Cage - &gt;36" to 48"-14252</v>
          </cell>
          <cell r="P364" t="str">
            <v>S-L-Tie Rebar-Cage - &gt;36" to 48"-14252</v>
          </cell>
        </row>
        <row r="365">
          <cell r="C365">
            <v>14253.000000000002</v>
          </cell>
          <cell r="D365">
            <v>14259.000000000002</v>
          </cell>
          <cell r="E365">
            <v>0</v>
          </cell>
          <cell r="G365" t="str">
            <v>L-Tie Rebar-Cage - &gt;48" to 60"</v>
          </cell>
          <cell r="H365" t="str">
            <v>L-Tie Rebar-Cage - &gt;48" to 60"-14253</v>
          </cell>
          <cell r="P365" t="str">
            <v>S-L-Tie Rebar-Cage - &gt;48" to 60"-14253</v>
          </cell>
        </row>
        <row r="366">
          <cell r="C366">
            <v>14254</v>
          </cell>
          <cell r="D366">
            <v>14259.000000000002</v>
          </cell>
          <cell r="E366">
            <v>0</v>
          </cell>
          <cell r="G366" t="str">
            <v>L-Tie Rebar-Cage - &gt;60" to 72"</v>
          </cell>
          <cell r="H366" t="str">
            <v>L-Tie Rebar-Cage - &gt;60" to 72"-14254</v>
          </cell>
          <cell r="P366" t="str">
            <v>S-L-Tie Rebar-Cage - &gt;60" to 72"-14254</v>
          </cell>
        </row>
        <row r="367">
          <cell r="C367">
            <v>14255.000000000002</v>
          </cell>
          <cell r="D367">
            <v>14259.000000000002</v>
          </cell>
          <cell r="E367">
            <v>0</v>
          </cell>
          <cell r="G367" t="str">
            <v>L-Tie Rebar-Cage - &gt;72" to 84"</v>
          </cell>
          <cell r="H367" t="str">
            <v>L-Tie Rebar-Cage - &gt;72" to 84"-14255</v>
          </cell>
          <cell r="P367" t="str">
            <v>S-L-Tie Rebar-Cage - &gt;72" to 84"-14255</v>
          </cell>
        </row>
        <row r="368">
          <cell r="C368">
            <v>14256.000000000002</v>
          </cell>
          <cell r="D368">
            <v>14259.000000000002</v>
          </cell>
          <cell r="E368">
            <v>0</v>
          </cell>
          <cell r="G368" t="str">
            <v>L-Tie Rebar-Cage - &gt;84" to 96"</v>
          </cell>
          <cell r="H368" t="str">
            <v>L-Tie Rebar-Cage - &gt;84" to 96"-14256</v>
          </cell>
          <cell r="P368" t="str">
            <v>S-L-Tie Rebar-Cage - &gt;84" to 96"-14256</v>
          </cell>
        </row>
        <row r="369">
          <cell r="C369">
            <v>14257</v>
          </cell>
          <cell r="D369">
            <v>14259.000000000002</v>
          </cell>
          <cell r="E369">
            <v>0</v>
          </cell>
          <cell r="G369" t="str">
            <v>L-Tie Rebar-Cage - &gt;96" to 108"</v>
          </cell>
          <cell r="H369" t="str">
            <v>L-Tie Rebar-Cage - &gt;96" to 108"-14257</v>
          </cell>
          <cell r="P369" t="str">
            <v>S-L-Tie Rebar-Cage - &gt;96" to 108"-14257</v>
          </cell>
        </row>
        <row r="370">
          <cell r="C370">
            <v>14258.000000000002</v>
          </cell>
          <cell r="D370">
            <v>14259.000000000002</v>
          </cell>
          <cell r="E370">
            <v>0</v>
          </cell>
          <cell r="G370" t="str">
            <v>L-Tie Rebar-Cage - &gt;108"</v>
          </cell>
          <cell r="H370" t="str">
            <v>L-Tie Rebar-Cage - &gt;108"-14258</v>
          </cell>
          <cell r="P370" t="str">
            <v>S-L-Tie Rebar-Cage - &gt;108"-14258</v>
          </cell>
        </row>
        <row r="371">
          <cell r="C371">
            <v>0</v>
          </cell>
          <cell r="D371">
            <v>14259.000000000002</v>
          </cell>
          <cell r="E371">
            <v>0</v>
          </cell>
          <cell r="G371" t="str">
            <v>M-Rebar, Foundation Materials</v>
          </cell>
          <cell r="H371" t="str">
            <v>M-Rebar, Foundation Materials-14259</v>
          </cell>
          <cell r="P371" t="str">
            <v>S-M-Rebar, Foundation Materials-14259</v>
          </cell>
        </row>
        <row r="372">
          <cell r="C372">
            <v>14260</v>
          </cell>
          <cell r="D372">
            <v>14259.000000000002</v>
          </cell>
          <cell r="E372">
            <v>0</v>
          </cell>
          <cell r="G372" t="str">
            <v>L-Tie Rebar-Flat</v>
          </cell>
          <cell r="H372" t="str">
            <v>L-Tie Rebar-Flat-14260</v>
          </cell>
          <cell r="P372" t="str">
            <v>S-L-Tie Rebar-Flat-14260</v>
          </cell>
        </row>
        <row r="373">
          <cell r="C373">
            <v>0</v>
          </cell>
          <cell r="D373">
            <v>14259.000000000002</v>
          </cell>
          <cell r="E373">
            <v>14261.000000000002</v>
          </cell>
          <cell r="G373" t="str">
            <v>S-Tie all Rebar</v>
          </cell>
          <cell r="H373" t="str">
            <v>S-Tie all Rebar-14261</v>
          </cell>
          <cell r="P373" t="str">
            <v>S-S-Tie all Rebar-14261</v>
          </cell>
        </row>
        <row r="374">
          <cell r="C374">
            <v>14262.000000000002</v>
          </cell>
          <cell r="D374">
            <v>14259.000000000002</v>
          </cell>
          <cell r="E374">
            <v>0</v>
          </cell>
          <cell r="G374" t="str">
            <v>L-Tie Rebar-Trench</v>
          </cell>
          <cell r="H374" t="str">
            <v>L-Tie Rebar-Trench-14262</v>
          </cell>
          <cell r="P374" t="str">
            <v>S-L-Tie Rebar-Trench-14262</v>
          </cell>
        </row>
        <row r="375">
          <cell r="C375">
            <v>14264.000000000002</v>
          </cell>
          <cell r="D375">
            <v>14259.000000000002</v>
          </cell>
          <cell r="E375">
            <v>0</v>
          </cell>
          <cell r="G375" t="str">
            <v>L-Install Wall Embed Conduits</v>
          </cell>
          <cell r="H375" t="str">
            <v>L-Install Wall Embed Conduits-14264</v>
          </cell>
          <cell r="P375" t="str">
            <v>S-L-Install Wall Embed Conduits-14264</v>
          </cell>
        </row>
        <row r="376">
          <cell r="C376">
            <v>14265</v>
          </cell>
          <cell r="D376">
            <v>14259.000000000002</v>
          </cell>
          <cell r="E376">
            <v>0</v>
          </cell>
          <cell r="G376" t="str">
            <v>L-Install Floor Embed Conduits</v>
          </cell>
          <cell r="H376" t="str">
            <v>L-Install Floor Embed Conduits-14265</v>
          </cell>
          <cell r="P376" t="str">
            <v>S-L-Install Floor Embed Conduits-14265</v>
          </cell>
        </row>
        <row r="377">
          <cell r="C377">
            <v>0</v>
          </cell>
          <cell r="D377">
            <v>14269.000000000002</v>
          </cell>
          <cell r="E377">
            <v>0</v>
          </cell>
          <cell r="G377" t="str">
            <v>M-Forms and Related Products</v>
          </cell>
          <cell r="H377" t="str">
            <v>M-Forms and Related Products-14269</v>
          </cell>
          <cell r="P377" t="str">
            <v>S-M-Forms and Related Products-14269</v>
          </cell>
        </row>
        <row r="378">
          <cell r="C378">
            <v>14270.000000000002</v>
          </cell>
          <cell r="D378">
            <v>14285</v>
          </cell>
          <cell r="E378">
            <v>0</v>
          </cell>
          <cell r="G378" t="str">
            <v>L-Set Form &amp; Pour Pier - 18" to 24"</v>
          </cell>
          <cell r="H378" t="str">
            <v>L-Set Form &amp; Pour Pier - 18" to 24"-14270</v>
          </cell>
          <cell r="P378" t="str">
            <v>S-L-Set Form &amp; Pour Pier - 18" to 24"-14270</v>
          </cell>
        </row>
        <row r="379">
          <cell r="C379">
            <v>14271</v>
          </cell>
          <cell r="D379">
            <v>14285</v>
          </cell>
          <cell r="E379">
            <v>0</v>
          </cell>
          <cell r="G379" t="str">
            <v>L-Set Form &amp; Pour Pier - &gt;24" to 36"</v>
          </cell>
          <cell r="H379" t="str">
            <v>L-Set Form &amp; Pour Pier - &gt;24" to 36"-14271</v>
          </cell>
          <cell r="P379" t="str">
            <v>S-L-Set Form &amp; Pour Pier - &gt;24" to 36"-14271</v>
          </cell>
        </row>
        <row r="380">
          <cell r="C380">
            <v>14272.000000000002</v>
          </cell>
          <cell r="D380">
            <v>14285</v>
          </cell>
          <cell r="E380">
            <v>0</v>
          </cell>
          <cell r="G380" t="str">
            <v>L-Set Form &amp; Pour Pier - &gt;36" to 48"</v>
          </cell>
          <cell r="H380" t="str">
            <v>L-Set Form &amp; Pour Pier - &gt;36" to 48"-14272</v>
          </cell>
          <cell r="P380" t="str">
            <v>S-L-Set Form &amp; Pour Pier - &gt;36" to 48"-14272</v>
          </cell>
        </row>
        <row r="381">
          <cell r="C381">
            <v>14273.000000000002</v>
          </cell>
          <cell r="D381">
            <v>14285</v>
          </cell>
          <cell r="E381">
            <v>0</v>
          </cell>
          <cell r="G381" t="str">
            <v>L-Set Form &amp; Pour Pier - &gt;48" to 60"</v>
          </cell>
          <cell r="H381" t="str">
            <v>L-Set Form &amp; Pour Pier - &gt;48" to 60"-14273</v>
          </cell>
          <cell r="P381" t="str">
            <v>S-L-Set Form &amp; Pour Pier - &gt;48" to 60"-14273</v>
          </cell>
        </row>
        <row r="382">
          <cell r="C382">
            <v>14274</v>
          </cell>
          <cell r="D382">
            <v>14285</v>
          </cell>
          <cell r="E382">
            <v>0</v>
          </cell>
          <cell r="G382" t="str">
            <v>L-Set Form &amp; Pour Pier - &gt;60" to 72"</v>
          </cell>
          <cell r="H382" t="str">
            <v>L-Set Form &amp; Pour Pier - &gt;60" to 72"-14274</v>
          </cell>
          <cell r="P382" t="str">
            <v>S-L-Set Form &amp; Pour Pier - &gt;60" to 72"-14274</v>
          </cell>
        </row>
        <row r="383">
          <cell r="C383">
            <v>14275.000000000002</v>
          </cell>
          <cell r="D383">
            <v>14285</v>
          </cell>
          <cell r="E383">
            <v>0</v>
          </cell>
          <cell r="G383" t="str">
            <v>L-Set Form &amp; Pour Pier - &gt;72" to 84"</v>
          </cell>
          <cell r="H383" t="str">
            <v>L-Set Form &amp; Pour Pier - &gt;72" to 84"-14275</v>
          </cell>
          <cell r="P383" t="str">
            <v>S-L-Set Form &amp; Pour Pier - &gt;72" to 84"-14275</v>
          </cell>
        </row>
        <row r="384">
          <cell r="C384">
            <v>14276</v>
          </cell>
          <cell r="D384">
            <v>14285</v>
          </cell>
          <cell r="E384">
            <v>0</v>
          </cell>
          <cell r="G384" t="str">
            <v>L-Set Form &amp; Pour Pier - &gt;84" to 96"</v>
          </cell>
          <cell r="H384" t="str">
            <v>L-Set Form &amp; Pour Pier - &gt;84" to 96"-14276</v>
          </cell>
          <cell r="P384" t="str">
            <v>S-L-Set Form &amp; Pour Pier - &gt;84" to 96"-14276</v>
          </cell>
        </row>
        <row r="385">
          <cell r="C385">
            <v>14277</v>
          </cell>
          <cell r="D385">
            <v>14285</v>
          </cell>
          <cell r="E385">
            <v>0</v>
          </cell>
          <cell r="G385" t="str">
            <v>L-Set Form &amp; Pour Pier - &gt;96" to 108"</v>
          </cell>
          <cell r="H385" t="str">
            <v>L-Set Form &amp; Pour Pier - &gt;96" to 108"-14277</v>
          </cell>
          <cell r="P385" t="str">
            <v>S-L-Set Form &amp; Pour Pier - &gt;96" to 108"-14277</v>
          </cell>
        </row>
        <row r="386">
          <cell r="C386">
            <v>14278.000000000002</v>
          </cell>
          <cell r="D386">
            <v>14285</v>
          </cell>
          <cell r="E386">
            <v>0</v>
          </cell>
          <cell r="G386" t="str">
            <v>L-Set Form &amp; Pour Pier - &gt;108"</v>
          </cell>
          <cell r="H386" t="str">
            <v>L-Set Form &amp; Pour Pier - &gt;108"-14278</v>
          </cell>
          <cell r="P386" t="str">
            <v>S-L-Set Form &amp; Pour Pier - &gt;108"-14278</v>
          </cell>
        </row>
        <row r="387">
          <cell r="C387">
            <v>0</v>
          </cell>
          <cell r="D387">
            <v>14285</v>
          </cell>
          <cell r="E387">
            <v>14279</v>
          </cell>
          <cell r="G387" t="str">
            <v>S-Set Form &amp; Pour Piers</v>
          </cell>
          <cell r="H387" t="str">
            <v>S-Set Form &amp; Pour Piers-14279</v>
          </cell>
          <cell r="P387" t="str">
            <v>S-S-Set Form &amp; Pour Piers-14279</v>
          </cell>
        </row>
        <row r="388">
          <cell r="C388">
            <v>14280.000000000002</v>
          </cell>
          <cell r="D388">
            <v>14285</v>
          </cell>
          <cell r="E388">
            <v>0</v>
          </cell>
          <cell r="G388" t="str">
            <v>L-Set Form &amp; Pour - Flat</v>
          </cell>
          <cell r="H388" t="str">
            <v>L-Set Form &amp; Pour - Flat-14280</v>
          </cell>
          <cell r="P388" t="str">
            <v>S-L-Set Form &amp; Pour - Flat-14280</v>
          </cell>
        </row>
        <row r="389">
          <cell r="C389">
            <v>0</v>
          </cell>
          <cell r="D389">
            <v>14285</v>
          </cell>
          <cell r="E389">
            <v>14281.000000000002</v>
          </cell>
          <cell r="G389" t="str">
            <v>S-Set Form &amp; Pour Concrete</v>
          </cell>
          <cell r="H389" t="str">
            <v>S-Set Form &amp; Pour Concrete-14281</v>
          </cell>
          <cell r="P389" t="str">
            <v>S-S-Set Form &amp; Pour Concrete-14281</v>
          </cell>
        </row>
        <row r="390">
          <cell r="C390">
            <v>14282</v>
          </cell>
          <cell r="D390">
            <v>14285</v>
          </cell>
          <cell r="E390">
            <v>0</v>
          </cell>
          <cell r="G390" t="str">
            <v>L-Set Form &amp; Pour - Trench</v>
          </cell>
          <cell r="H390" t="str">
            <v>L-Set Form &amp; Pour - Trench-14282</v>
          </cell>
          <cell r="P390" t="str">
            <v>S-L-Set Form &amp; Pour - Trench-14282</v>
          </cell>
        </row>
        <row r="391">
          <cell r="C391">
            <v>14284</v>
          </cell>
          <cell r="D391">
            <v>14285</v>
          </cell>
          <cell r="E391">
            <v>0</v>
          </cell>
          <cell r="G391" t="str">
            <v>L-Pour excess of design Concrete (yds)</v>
          </cell>
          <cell r="H391" t="str">
            <v>L-Pour excess of design Concrete (yds)-14284</v>
          </cell>
          <cell r="P391" t="str">
            <v>S-L-Pour excess of design Concrete (yds)-14284</v>
          </cell>
        </row>
        <row r="392">
          <cell r="C392">
            <v>0</v>
          </cell>
          <cell r="D392">
            <v>14285</v>
          </cell>
          <cell r="E392">
            <v>0</v>
          </cell>
          <cell r="G392" t="str">
            <v>M-Concrete for all Foundations</v>
          </cell>
          <cell r="H392" t="str">
            <v>M-Concrete for all Foundations-14285</v>
          </cell>
          <cell r="P392" t="str">
            <v>S-M-Concrete for all Foundations-14285</v>
          </cell>
        </row>
        <row r="393">
          <cell r="C393">
            <v>14288</v>
          </cell>
          <cell r="D393">
            <v>14288</v>
          </cell>
          <cell r="E393">
            <v>0</v>
          </cell>
          <cell r="G393" t="str">
            <v>L&amp;M-Install Collectn Transformer Pad</v>
          </cell>
          <cell r="H393" t="str">
            <v>L&amp;M-Install Collectn Transformer Pad-14288</v>
          </cell>
          <cell r="P393" t="str">
            <v>S-L&amp;M-Install Collectn Transformer Pad-14288</v>
          </cell>
        </row>
        <row r="394">
          <cell r="C394">
            <v>14290</v>
          </cell>
          <cell r="D394">
            <v>14290</v>
          </cell>
          <cell r="E394">
            <v>0</v>
          </cell>
          <cell r="G394" t="str">
            <v>L&amp;M-Install Grnding Transformer Pad</v>
          </cell>
          <cell r="H394" t="str">
            <v>L&amp;M-Install Grnding Transformer Pad-14290</v>
          </cell>
          <cell r="P394" t="str">
            <v>S-L&amp;M-Install Grnding Transformer Pad-14290</v>
          </cell>
        </row>
        <row r="395">
          <cell r="C395">
            <v>14292.000000000002</v>
          </cell>
          <cell r="D395">
            <v>14292.000000000002</v>
          </cell>
          <cell r="E395">
            <v>0</v>
          </cell>
          <cell r="G395" t="str">
            <v>L&amp;M-Install Junction Box Pad</v>
          </cell>
          <cell r="H395" t="str">
            <v>L&amp;M-Install Junction Box Pad-14292</v>
          </cell>
          <cell r="P395" t="str">
            <v>S-L&amp;M-Install Junction Box Pad-14292</v>
          </cell>
        </row>
        <row r="396">
          <cell r="C396">
            <v>14294.000000000002</v>
          </cell>
          <cell r="D396">
            <v>14294.000000000002</v>
          </cell>
          <cell r="E396">
            <v>0</v>
          </cell>
          <cell r="G396" t="str">
            <v>L&amp;M-Install Bollards</v>
          </cell>
          <cell r="H396" t="str">
            <v>L&amp;M-Install Bollards-14294</v>
          </cell>
          <cell r="P396" t="str">
            <v>S-L&amp;M-Install Bollards-14294</v>
          </cell>
        </row>
        <row r="397">
          <cell r="C397">
            <v>0</v>
          </cell>
          <cell r="D397">
            <v>0</v>
          </cell>
          <cell r="E397">
            <v>14295.000000000002</v>
          </cell>
          <cell r="G397" t="str">
            <v>S-Install Bollards</v>
          </cell>
          <cell r="H397" t="str">
            <v>S-Install Bollards-14295</v>
          </cell>
          <cell r="P397" t="str">
            <v>S-S-Install Bollards-14295</v>
          </cell>
        </row>
        <row r="398">
          <cell r="C398">
            <v>14298.000000000002</v>
          </cell>
          <cell r="D398">
            <v>14298.000000000002</v>
          </cell>
          <cell r="E398">
            <v>0</v>
          </cell>
          <cell r="G398" t="str">
            <v>L&amp;M-Temporary Guying</v>
          </cell>
          <cell r="H398" t="str">
            <v>L&amp;M-Temporary Guying-14298</v>
          </cell>
          <cell r="P398" t="str">
            <v>S-L&amp;M-Temporary Guying-14298</v>
          </cell>
        </row>
        <row r="399">
          <cell r="C399">
            <v>14300</v>
          </cell>
          <cell r="D399">
            <v>14300</v>
          </cell>
          <cell r="E399">
            <v>0</v>
          </cell>
          <cell r="G399" t="str">
            <v>L&amp;M-Concrete Core Drilling</v>
          </cell>
          <cell r="H399" t="str">
            <v>L&amp;M-Concrete Core Drilling-14300</v>
          </cell>
          <cell r="P399" t="str">
            <v>S-L&amp;M-Concrete Core Drilling-14300</v>
          </cell>
        </row>
        <row r="400">
          <cell r="C400">
            <v>14301</v>
          </cell>
          <cell r="E400">
            <v>0</v>
          </cell>
          <cell r="G400" t="str">
            <v>L-Drilling for anchors in conc. =&lt;1" dia.</v>
          </cell>
          <cell r="H400" t="str">
            <v>L-Drilling for anchors in conc. =&lt;1" dia.-14301</v>
          </cell>
          <cell r="P400" t="str">
            <v>S-L-Drilling for anchors in conc. =&lt;1" dia.-14301</v>
          </cell>
        </row>
        <row r="401">
          <cell r="C401">
            <v>14302</v>
          </cell>
          <cell r="D401">
            <v>14302</v>
          </cell>
          <cell r="E401">
            <v>0</v>
          </cell>
          <cell r="G401" t="str">
            <v>L&amp;M-Concrete Core Drilling</v>
          </cell>
          <cell r="H401" t="str">
            <v>L&amp;M-Concrete Core Drilling-14302</v>
          </cell>
          <cell r="P401" t="str">
            <v>S-L&amp;M-Concrete Core Drilling-14302</v>
          </cell>
        </row>
        <row r="402">
          <cell r="C402">
            <v>14304</v>
          </cell>
          <cell r="D402">
            <v>14304</v>
          </cell>
          <cell r="E402">
            <v>0</v>
          </cell>
          <cell r="G402" t="str">
            <v>L&amp;M-Concrete Sawing</v>
          </cell>
          <cell r="H402" t="str">
            <v>L&amp;M-Concrete Sawing-14304</v>
          </cell>
          <cell r="P402" t="str">
            <v>S-L&amp;M-Concrete Sawing-14304</v>
          </cell>
        </row>
        <row r="403">
          <cell r="C403">
            <v>0</v>
          </cell>
          <cell r="D403">
            <v>0</v>
          </cell>
          <cell r="E403">
            <v>14305.000000000002</v>
          </cell>
          <cell r="G403" t="str">
            <v>S-Concrete Saw &amp; Coring</v>
          </cell>
          <cell r="H403" t="str">
            <v>S-Concrete Saw &amp; Coring-14305</v>
          </cell>
          <cell r="P403" t="str">
            <v>S-S-Concrete Saw &amp; Coring-14305</v>
          </cell>
        </row>
        <row r="404">
          <cell r="C404">
            <v>14306.000000000002</v>
          </cell>
          <cell r="D404">
            <v>14306.000000000002</v>
          </cell>
          <cell r="E404">
            <v>0</v>
          </cell>
          <cell r="G404" t="str">
            <v>L&amp;M-Winter Protection On Concrete</v>
          </cell>
          <cell r="H404" t="str">
            <v>L&amp;M-Winter Protection On Concrete-14306</v>
          </cell>
          <cell r="P404" t="str">
            <v>S-L&amp;M-Winter Protection On Concrete-14306</v>
          </cell>
        </row>
        <row r="405">
          <cell r="C405">
            <v>14308</v>
          </cell>
          <cell r="D405">
            <v>14308</v>
          </cell>
          <cell r="E405">
            <v>0</v>
          </cell>
          <cell r="G405" t="str">
            <v>L&amp;M-Grouting Objects into concrete</v>
          </cell>
          <cell r="H405" t="str">
            <v>L&amp;M-Grouting Objects into concrete-14308</v>
          </cell>
          <cell r="P405" t="str">
            <v>S-L&amp;M-Grouting Objects into concrete-14308</v>
          </cell>
        </row>
        <row r="406">
          <cell r="C406">
            <v>14310</v>
          </cell>
          <cell r="D406">
            <v>14310</v>
          </cell>
          <cell r="E406">
            <v>0</v>
          </cell>
          <cell r="G406" t="str">
            <v>L&amp;M-Native or Select Backfill</v>
          </cell>
          <cell r="H406" t="str">
            <v>L&amp;M-Native or Select Backfill-14310</v>
          </cell>
          <cell r="P406" t="str">
            <v>S-L&amp;M-Native or Select Backfill-14310</v>
          </cell>
        </row>
        <row r="407">
          <cell r="C407">
            <v>14311</v>
          </cell>
          <cell r="D407">
            <v>14311</v>
          </cell>
          <cell r="E407">
            <v>0</v>
          </cell>
          <cell r="G407" t="str">
            <v>L&amp;M-Curshed Stone or Rock Backfill</v>
          </cell>
          <cell r="H407" t="str">
            <v>L&amp;M-Curshed Stone or Rock Backfill-14311</v>
          </cell>
          <cell r="P407" t="str">
            <v>S-L&amp;M-Curshed Stone or Rock Backfill-14311</v>
          </cell>
        </row>
        <row r="408">
          <cell r="C408">
            <v>14312.000000000002</v>
          </cell>
          <cell r="D408">
            <v>14312.000000000002</v>
          </cell>
          <cell r="E408">
            <v>0</v>
          </cell>
          <cell r="G408" t="str">
            <v>L&amp;M-Concrete Backfill</v>
          </cell>
          <cell r="H408" t="str">
            <v>L&amp;M-Concrete Backfill-14312</v>
          </cell>
          <cell r="P408" t="str">
            <v>S-L&amp;M-Concrete Backfill-14312</v>
          </cell>
        </row>
        <row r="409">
          <cell r="C409">
            <v>14320.000000000002</v>
          </cell>
          <cell r="D409">
            <v>14320.000000000002</v>
          </cell>
          <cell r="E409">
            <v>0</v>
          </cell>
          <cell r="G409" t="str">
            <v>L&amp;M-Concrete Testing</v>
          </cell>
          <cell r="H409" t="str">
            <v>L&amp;M-Concrete Testing-14320</v>
          </cell>
          <cell r="P409" t="str">
            <v>S-L&amp;M-Concrete Testing-14320</v>
          </cell>
        </row>
        <row r="410">
          <cell r="C410">
            <v>0</v>
          </cell>
          <cell r="D410">
            <v>0</v>
          </cell>
          <cell r="E410">
            <v>14321</v>
          </cell>
          <cell r="G410" t="str">
            <v>S-Concrete &amp; Soils Testing</v>
          </cell>
          <cell r="H410" t="str">
            <v>S-Concrete &amp; Soils Testing-14321</v>
          </cell>
          <cell r="P410" t="str">
            <v>S-S-Concrete &amp; Soils Testing-14321</v>
          </cell>
        </row>
        <row r="411">
          <cell r="C411">
            <v>14330.000000000002</v>
          </cell>
          <cell r="D411">
            <v>14330.000000000002</v>
          </cell>
          <cell r="E411">
            <v>0</v>
          </cell>
          <cell r="G411" t="str">
            <v>L&amp;M-Dispose of Spoils</v>
          </cell>
          <cell r="H411" t="str">
            <v>L&amp;M-Dispose of Spoils-14330</v>
          </cell>
          <cell r="P411" t="str">
            <v>S-L&amp;M-Dispose of Spoils-14330</v>
          </cell>
        </row>
        <row r="412">
          <cell r="C412">
            <v>0</v>
          </cell>
          <cell r="D412">
            <v>0</v>
          </cell>
          <cell r="E412">
            <v>14331.000000000002</v>
          </cell>
          <cell r="G412" t="str">
            <v>S-Haul &amp; Dispose of Spoils</v>
          </cell>
          <cell r="H412" t="str">
            <v>S-Haul &amp; Dispose of Spoils-14331</v>
          </cell>
          <cell r="P412" t="str">
            <v>S-S-Haul &amp; Dispose of Spoils-14331</v>
          </cell>
        </row>
        <row r="413">
          <cell r="C413">
            <v>14340</v>
          </cell>
          <cell r="D413">
            <v>14340</v>
          </cell>
          <cell r="G413" t="str">
            <v>L&amp;M-Wood Tie foundation on crushed stone</v>
          </cell>
          <cell r="H413" t="str">
            <v>L&amp;M-Wood Tie foundation on crushed stone-14340</v>
          </cell>
          <cell r="P413" t="str">
            <v>S-L&amp;M-Wood Tie foundation on crushed stone-14340</v>
          </cell>
        </row>
        <row r="414">
          <cell r="C414">
            <v>14360</v>
          </cell>
          <cell r="G414" t="str">
            <v>L-Foundation modification / restoration</v>
          </cell>
          <cell r="H414" t="str">
            <v>L-Foundation modification / restoration-14360</v>
          </cell>
          <cell r="P414" t="str">
            <v>S-L-Foundation modification / restoration-14360</v>
          </cell>
        </row>
        <row r="415">
          <cell r="C415">
            <v>14402.000000000002</v>
          </cell>
          <cell r="D415">
            <v>14402.000000000002</v>
          </cell>
          <cell r="E415">
            <v>0</v>
          </cell>
          <cell r="G415" t="str">
            <v>L&amp;M-Survey &amp; Layout</v>
          </cell>
          <cell r="H415" t="str">
            <v>L&amp;M-Survey &amp; Layout-14402</v>
          </cell>
          <cell r="P415" t="str">
            <v>D-L&amp;M-Survey &amp; Layout-14402</v>
          </cell>
        </row>
        <row r="416">
          <cell r="C416">
            <v>0</v>
          </cell>
          <cell r="D416">
            <v>0</v>
          </cell>
          <cell r="E416">
            <v>14403.000000000002</v>
          </cell>
          <cell r="G416" t="str">
            <v>S-GPRS, Survey &amp; Layout</v>
          </cell>
          <cell r="H416" t="str">
            <v>S-GPRS, Survey &amp; Layout-14403</v>
          </cell>
          <cell r="P416" t="str">
            <v>D-S-GPRS, Survey &amp; Layout-14403</v>
          </cell>
        </row>
        <row r="417">
          <cell r="C417">
            <v>14404</v>
          </cell>
          <cell r="D417">
            <v>14429</v>
          </cell>
          <cell r="E417">
            <v>0</v>
          </cell>
          <cell r="G417" t="str">
            <v>L-Receive Foundation Materials</v>
          </cell>
          <cell r="H417" t="str">
            <v>L-Receive Foundation Materials-14404</v>
          </cell>
          <cell r="P417" t="str">
            <v>D-L-Receive Foundation Materials-14404</v>
          </cell>
        </row>
        <row r="418">
          <cell r="C418">
            <v>14410</v>
          </cell>
          <cell r="D418">
            <v>14429</v>
          </cell>
          <cell r="E418">
            <v>0</v>
          </cell>
          <cell r="G418" t="str">
            <v>L-Auger Hole - 18" to 24"</v>
          </cell>
          <cell r="H418" t="str">
            <v>L-Auger Hole - 18" to 24"-14410</v>
          </cell>
          <cell r="P418" t="str">
            <v>D-L-Auger Hole - 18" to 24"-14410</v>
          </cell>
        </row>
        <row r="419">
          <cell r="C419">
            <v>14411.000000000002</v>
          </cell>
          <cell r="D419">
            <v>14429</v>
          </cell>
          <cell r="E419">
            <v>0</v>
          </cell>
          <cell r="G419" t="str">
            <v>L-Auger Hole - &gt;24" to 36"</v>
          </cell>
          <cell r="H419" t="str">
            <v>L-Auger Hole - &gt;24" to 36"-14411</v>
          </cell>
          <cell r="P419" t="str">
            <v>D-L-Auger Hole - &gt;24" to 36"-14411</v>
          </cell>
        </row>
        <row r="420">
          <cell r="C420">
            <v>14412</v>
          </cell>
          <cell r="D420">
            <v>14429</v>
          </cell>
          <cell r="E420">
            <v>0</v>
          </cell>
          <cell r="G420" t="str">
            <v>L-Auger Hole - &gt;36" to 48"</v>
          </cell>
          <cell r="H420" t="str">
            <v>L-Auger Hole - &gt;36" to 48"-14412</v>
          </cell>
          <cell r="P420" t="str">
            <v>D-L-Auger Hole - &gt;36" to 48"-14412</v>
          </cell>
        </row>
        <row r="421">
          <cell r="C421">
            <v>14413</v>
          </cell>
          <cell r="D421">
            <v>14429</v>
          </cell>
          <cell r="E421">
            <v>0</v>
          </cell>
          <cell r="G421" t="str">
            <v>L-Auger Hole - &gt;48" to 60"</v>
          </cell>
          <cell r="H421" t="str">
            <v>L-Auger Hole - &gt;48" to 60"-14413</v>
          </cell>
          <cell r="P421" t="str">
            <v>D-L-Auger Hole - &gt;48" to 60"-14413</v>
          </cell>
        </row>
        <row r="422">
          <cell r="C422">
            <v>14414.000000000002</v>
          </cell>
          <cell r="D422">
            <v>14429</v>
          </cell>
          <cell r="E422">
            <v>0</v>
          </cell>
          <cell r="G422" t="str">
            <v>L-Auger Hole - &gt;60" to 72"</v>
          </cell>
          <cell r="H422" t="str">
            <v>L-Auger Hole - &gt;60" to 72"-14414</v>
          </cell>
          <cell r="P422" t="str">
            <v>D-L-Auger Hole - &gt;60" to 72"-14414</v>
          </cell>
        </row>
        <row r="423">
          <cell r="C423">
            <v>14415</v>
          </cell>
          <cell r="D423">
            <v>14429</v>
          </cell>
          <cell r="E423">
            <v>0</v>
          </cell>
          <cell r="G423" t="str">
            <v>L-Auger Hole - &gt;72" to 84"</v>
          </cell>
          <cell r="H423" t="str">
            <v>L-Auger Hole - &gt;72" to 84"-14415</v>
          </cell>
          <cell r="P423" t="str">
            <v>D-L-Auger Hole - &gt;72" to 84"-14415</v>
          </cell>
        </row>
        <row r="424">
          <cell r="C424">
            <v>14416.000000000002</v>
          </cell>
          <cell r="D424">
            <v>14429</v>
          </cell>
          <cell r="E424">
            <v>0</v>
          </cell>
          <cell r="G424" t="str">
            <v>L-Auger Hole - &gt;84" to 96"</v>
          </cell>
          <cell r="H424" t="str">
            <v>L-Auger Hole - &gt;84" to 96"-14416</v>
          </cell>
          <cell r="P424" t="str">
            <v>D-L-Auger Hole - &gt;84" to 96"-14416</v>
          </cell>
        </row>
        <row r="425">
          <cell r="C425">
            <v>14417.000000000002</v>
          </cell>
          <cell r="D425">
            <v>14429</v>
          </cell>
          <cell r="E425">
            <v>0</v>
          </cell>
          <cell r="G425" t="str">
            <v>L-Auger Hole - &gt;96" to 108"</v>
          </cell>
          <cell r="H425" t="str">
            <v>L-Auger Hole - &gt;96" to 108"-14417</v>
          </cell>
          <cell r="P425" t="str">
            <v>D-L-Auger Hole - &gt;96" to 108"-14417</v>
          </cell>
        </row>
        <row r="426">
          <cell r="C426">
            <v>14418</v>
          </cell>
          <cell r="D426">
            <v>14429</v>
          </cell>
          <cell r="E426">
            <v>0</v>
          </cell>
          <cell r="G426" t="str">
            <v>L-Auger Hole - &gt;108"</v>
          </cell>
          <cell r="H426" t="str">
            <v>L-Auger Hole - &gt;108"-14418</v>
          </cell>
          <cell r="P426" t="str">
            <v>D-L-Auger Hole - &gt;108"-14418</v>
          </cell>
        </row>
        <row r="427">
          <cell r="C427">
            <v>14420.000000000002</v>
          </cell>
          <cell r="D427">
            <v>14429</v>
          </cell>
          <cell r="E427">
            <v>0</v>
          </cell>
          <cell r="G427" t="str">
            <v>L-Drill Rock - 18" to 24"</v>
          </cell>
          <cell r="H427" t="str">
            <v>L-Drill Rock - 18" to 24"-14420</v>
          </cell>
          <cell r="P427" t="str">
            <v>D-L-Drill Rock - 18" to 24"-14420</v>
          </cell>
        </row>
        <row r="428">
          <cell r="C428">
            <v>14421</v>
          </cell>
          <cell r="D428">
            <v>14429</v>
          </cell>
          <cell r="E428">
            <v>0</v>
          </cell>
          <cell r="G428" t="str">
            <v>L-Drill Rock - &gt;24" to 36"</v>
          </cell>
          <cell r="H428" t="str">
            <v>L-Drill Rock - &gt;24" to 36"-14421</v>
          </cell>
          <cell r="P428" t="str">
            <v>D-L-Drill Rock - &gt;24" to 36"-14421</v>
          </cell>
        </row>
        <row r="429">
          <cell r="C429">
            <v>14422.000000000002</v>
          </cell>
          <cell r="D429">
            <v>14429</v>
          </cell>
          <cell r="E429">
            <v>0</v>
          </cell>
          <cell r="G429" t="str">
            <v>L-Drill Rock - &gt;36" to 48"</v>
          </cell>
          <cell r="H429" t="str">
            <v>L-Drill Rock - &gt;36" to 48"-14422</v>
          </cell>
          <cell r="P429" t="str">
            <v>D-L-Drill Rock - &gt;36" to 48"-14422</v>
          </cell>
        </row>
        <row r="430">
          <cell r="C430">
            <v>14423.000000000002</v>
          </cell>
          <cell r="D430">
            <v>14429</v>
          </cell>
          <cell r="E430">
            <v>0</v>
          </cell>
          <cell r="G430" t="str">
            <v>L-Drill Rock - &gt;48" to 60"</v>
          </cell>
          <cell r="H430" t="str">
            <v>L-Drill Rock - &gt;48" to 60"-14423</v>
          </cell>
          <cell r="P430" t="str">
            <v>D-L-Drill Rock - &gt;48" to 60"-14423</v>
          </cell>
        </row>
        <row r="431">
          <cell r="C431">
            <v>14424</v>
          </cell>
          <cell r="D431">
            <v>14429</v>
          </cell>
          <cell r="E431">
            <v>0</v>
          </cell>
          <cell r="G431" t="str">
            <v>L-Drill Rock - &gt;60" to 72"</v>
          </cell>
          <cell r="H431" t="str">
            <v>L-Drill Rock - &gt;60" to 72"-14424</v>
          </cell>
          <cell r="P431" t="str">
            <v>D-L-Drill Rock - &gt;60" to 72"-14424</v>
          </cell>
        </row>
        <row r="432">
          <cell r="C432">
            <v>14425.000000000002</v>
          </cell>
          <cell r="D432">
            <v>14429</v>
          </cell>
          <cell r="E432">
            <v>0</v>
          </cell>
          <cell r="G432" t="str">
            <v>L-Drill Rock - &gt;72" to 84"</v>
          </cell>
          <cell r="H432" t="str">
            <v>L-Drill Rock - &gt;72" to 84"-14425</v>
          </cell>
          <cell r="P432" t="str">
            <v>D-L-Drill Rock - &gt;72" to 84"-14425</v>
          </cell>
        </row>
        <row r="433">
          <cell r="C433">
            <v>14426</v>
          </cell>
          <cell r="D433">
            <v>14429</v>
          </cell>
          <cell r="E433">
            <v>0</v>
          </cell>
          <cell r="G433" t="str">
            <v>L-Drill Rock - &gt;84" to 96"</v>
          </cell>
          <cell r="H433" t="str">
            <v>L-Drill Rock - &gt;84" to 96"-14426</v>
          </cell>
          <cell r="P433" t="str">
            <v>D-L-Drill Rock - &gt;84" to 96"-14426</v>
          </cell>
        </row>
        <row r="434">
          <cell r="C434">
            <v>14427.000000000002</v>
          </cell>
          <cell r="D434">
            <v>14429</v>
          </cell>
          <cell r="E434">
            <v>0</v>
          </cell>
          <cell r="G434" t="str">
            <v>L-Drill Rock - &gt;96" to 108"</v>
          </cell>
          <cell r="H434" t="str">
            <v>L-Drill Rock - &gt;96" to 108"-14427</v>
          </cell>
          <cell r="P434" t="str">
            <v>D-L-Drill Rock - &gt;96" to 108"-14427</v>
          </cell>
        </row>
        <row r="435">
          <cell r="C435">
            <v>14428.000000000002</v>
          </cell>
          <cell r="D435">
            <v>14429</v>
          </cell>
          <cell r="E435">
            <v>0</v>
          </cell>
          <cell r="G435" t="str">
            <v>L-Drill Rock - &gt;108"</v>
          </cell>
          <cell r="H435" t="str">
            <v>L-Drill Rock - &gt;108"-14428</v>
          </cell>
          <cell r="P435" t="str">
            <v>D-L-Drill Rock - &gt;108"-14428</v>
          </cell>
        </row>
        <row r="436">
          <cell r="C436">
            <v>0</v>
          </cell>
          <cell r="D436">
            <v>14429</v>
          </cell>
          <cell r="E436">
            <v>0</v>
          </cell>
          <cell r="G436" t="str">
            <v>M-Material for Auger / Drill Activity</v>
          </cell>
          <cell r="H436" t="str">
            <v>M-Material for Auger / Drill Activity-14429</v>
          </cell>
          <cell r="P436" t="str">
            <v>D-M-Material for Auger / Drill Activity-14429</v>
          </cell>
        </row>
        <row r="437">
          <cell r="C437">
            <v>14430.000000000002</v>
          </cell>
          <cell r="D437">
            <v>14429</v>
          </cell>
          <cell r="E437">
            <v>0</v>
          </cell>
          <cell r="G437" t="str">
            <v>L-Drill &amp; Shoot Hole</v>
          </cell>
          <cell r="H437" t="str">
            <v>L-Drill &amp; Shoot Hole-14430</v>
          </cell>
          <cell r="P437" t="str">
            <v>D-L-Drill &amp; Shoot Hole-14430</v>
          </cell>
        </row>
        <row r="438">
          <cell r="C438">
            <v>0</v>
          </cell>
          <cell r="D438">
            <v>14429</v>
          </cell>
          <cell r="E438">
            <v>14431.000000000002</v>
          </cell>
          <cell r="G438" t="str">
            <v>S-Drill Foundation Holes</v>
          </cell>
          <cell r="H438" t="str">
            <v>S-Drill Foundation Holes-14431</v>
          </cell>
          <cell r="P438" t="str">
            <v>D-S-Drill Foundation Holes-14431</v>
          </cell>
        </row>
        <row r="439">
          <cell r="C439">
            <v>14432</v>
          </cell>
          <cell r="D439">
            <v>14429</v>
          </cell>
          <cell r="E439">
            <v>0</v>
          </cell>
          <cell r="G439" t="str">
            <v>L-Hand Dig</v>
          </cell>
          <cell r="H439" t="str">
            <v>L-Hand Dig-14432</v>
          </cell>
          <cell r="P439" t="str">
            <v>D-L-Hand Dig-14432</v>
          </cell>
        </row>
        <row r="440">
          <cell r="C440">
            <v>14436.000000000002</v>
          </cell>
          <cell r="D440">
            <v>14436.000000000002</v>
          </cell>
          <cell r="E440">
            <v>0</v>
          </cell>
          <cell r="G440" t="str">
            <v>L&amp;M-De-Watering</v>
          </cell>
          <cell r="H440" t="str">
            <v>L&amp;M-De-Watering-14436</v>
          </cell>
          <cell r="P440" t="str">
            <v>D-L&amp;M-De-Watering-14436</v>
          </cell>
        </row>
        <row r="441">
          <cell r="C441">
            <v>14438</v>
          </cell>
          <cell r="D441">
            <v>14449</v>
          </cell>
          <cell r="E441">
            <v>0</v>
          </cell>
          <cell r="G441" t="str">
            <v>L-Slurry</v>
          </cell>
          <cell r="H441" t="str">
            <v>L-Slurry-14438</v>
          </cell>
          <cell r="P441" t="str">
            <v>D-L-Slurry-14438</v>
          </cell>
        </row>
        <row r="442">
          <cell r="C442">
            <v>14440</v>
          </cell>
          <cell r="D442">
            <v>14449</v>
          </cell>
          <cell r="E442">
            <v>0</v>
          </cell>
          <cell r="G442" t="str">
            <v>L-Casing - 18" to 24"</v>
          </cell>
          <cell r="H442" t="str">
            <v>L-Casing - 18" to 24"-14440</v>
          </cell>
          <cell r="P442" t="str">
            <v>D-L-Casing - 18" to 24"-14440</v>
          </cell>
        </row>
        <row r="443">
          <cell r="C443">
            <v>14441.000000000002</v>
          </cell>
          <cell r="D443">
            <v>14449</v>
          </cell>
          <cell r="E443">
            <v>0</v>
          </cell>
          <cell r="G443" t="str">
            <v>L-Casing - &gt;24" to 36"</v>
          </cell>
          <cell r="H443" t="str">
            <v>L-Casing - &gt;24" to 36"-14441</v>
          </cell>
          <cell r="P443" t="str">
            <v>D-L-Casing - &gt;24" to 36"-14441</v>
          </cell>
        </row>
        <row r="444">
          <cell r="C444">
            <v>14442.000000000002</v>
          </cell>
          <cell r="D444">
            <v>14449</v>
          </cell>
          <cell r="E444">
            <v>0</v>
          </cell>
          <cell r="G444" t="str">
            <v>L-Casing - &gt;36" to 48"</v>
          </cell>
          <cell r="H444" t="str">
            <v>L-Casing - &gt;36" to 48"-14442</v>
          </cell>
          <cell r="P444" t="str">
            <v>D-L-Casing - &gt;36" to 48"-14442</v>
          </cell>
        </row>
        <row r="445">
          <cell r="C445">
            <v>14443</v>
          </cell>
          <cell r="D445">
            <v>14449</v>
          </cell>
          <cell r="E445">
            <v>0</v>
          </cell>
          <cell r="G445" t="str">
            <v>L-Casing - &gt;48" to 60"</v>
          </cell>
          <cell r="H445" t="str">
            <v>L-Casing - &gt;48" to 60"-14443</v>
          </cell>
          <cell r="P445" t="str">
            <v>D-L-Casing - &gt;48" to 60"-14443</v>
          </cell>
        </row>
        <row r="446">
          <cell r="C446">
            <v>14444.000000000002</v>
          </cell>
          <cell r="D446">
            <v>14449</v>
          </cell>
          <cell r="E446">
            <v>0</v>
          </cell>
          <cell r="G446" t="str">
            <v>L-Casing - &gt;60" to 72"</v>
          </cell>
          <cell r="H446" t="str">
            <v>L-Casing - &gt;60" to 72"-14444</v>
          </cell>
          <cell r="P446" t="str">
            <v>D-L-Casing - &gt;60" to 72"-14444</v>
          </cell>
        </row>
        <row r="447">
          <cell r="C447">
            <v>14445.000000000002</v>
          </cell>
          <cell r="D447">
            <v>14449</v>
          </cell>
          <cell r="E447">
            <v>0</v>
          </cell>
          <cell r="G447" t="str">
            <v>L-Casing - &gt;72" to 84"</v>
          </cell>
          <cell r="H447" t="str">
            <v>L-Casing - &gt;72" to 84"-14445</v>
          </cell>
          <cell r="P447" t="str">
            <v>D-L-Casing - &gt;72" to 84"-14445</v>
          </cell>
        </row>
        <row r="448">
          <cell r="C448">
            <v>14446</v>
          </cell>
          <cell r="D448">
            <v>14449</v>
          </cell>
          <cell r="E448">
            <v>0</v>
          </cell>
          <cell r="G448" t="str">
            <v>L-Casing - &gt;84" to 96"</v>
          </cell>
          <cell r="H448" t="str">
            <v>L-Casing - &gt;84" to 96"-14446</v>
          </cell>
          <cell r="P448" t="str">
            <v>D-L-Casing - &gt;84" to 96"-14446</v>
          </cell>
        </row>
        <row r="449">
          <cell r="C449">
            <v>14447.000000000002</v>
          </cell>
          <cell r="D449">
            <v>14449</v>
          </cell>
          <cell r="E449">
            <v>0</v>
          </cell>
          <cell r="G449" t="str">
            <v>L-Casing - &gt;96" to 108"</v>
          </cell>
          <cell r="H449" t="str">
            <v>L-Casing - &gt;96" to 108"-14447</v>
          </cell>
          <cell r="P449" t="str">
            <v>D-L-Casing - &gt;96" to 108"-14447</v>
          </cell>
        </row>
        <row r="450">
          <cell r="C450">
            <v>14448.000000000002</v>
          </cell>
          <cell r="D450">
            <v>14449</v>
          </cell>
          <cell r="E450">
            <v>0</v>
          </cell>
          <cell r="G450" t="str">
            <v>L-Casing - &gt;108"</v>
          </cell>
          <cell r="H450" t="str">
            <v>L-Casing - &gt;108"-14448</v>
          </cell>
          <cell r="P450" t="str">
            <v>D-L-Casing - &gt;108"-14448</v>
          </cell>
        </row>
        <row r="451">
          <cell r="C451">
            <v>0</v>
          </cell>
          <cell r="D451">
            <v>14449</v>
          </cell>
          <cell r="E451">
            <v>0</v>
          </cell>
          <cell r="G451" t="str">
            <v>M-Material for Casing / Slurry Activity</v>
          </cell>
          <cell r="H451" t="str">
            <v>M-Material for Casing / Slurry Activity-14449</v>
          </cell>
          <cell r="P451" t="str">
            <v>D-M-Material for Casing / Slurry Activity-14449</v>
          </cell>
        </row>
        <row r="452">
          <cell r="C452">
            <v>14450.000000000002</v>
          </cell>
          <cell r="D452">
            <v>14459.000000000002</v>
          </cell>
          <cell r="E452">
            <v>0</v>
          </cell>
          <cell r="G452" t="str">
            <v>L-Tie Rebar-Cage - 18" to 24"</v>
          </cell>
          <cell r="H452" t="str">
            <v>L-Tie Rebar-Cage - 18" to 24"-14450</v>
          </cell>
          <cell r="P452" t="str">
            <v>D-L-Tie Rebar-Cage - 18" to 24"-14450</v>
          </cell>
        </row>
        <row r="453">
          <cell r="C453">
            <v>14451</v>
          </cell>
          <cell r="D453">
            <v>14459.000000000002</v>
          </cell>
          <cell r="E453">
            <v>0</v>
          </cell>
          <cell r="G453" t="str">
            <v>L-Tie Rebar-Cage - &gt;24" to 36"</v>
          </cell>
          <cell r="H453" t="str">
            <v>L-Tie Rebar-Cage - &gt;24" to 36"-14451</v>
          </cell>
          <cell r="P453" t="str">
            <v>D-L-Tie Rebar-Cage - &gt;24" to 36"-14451</v>
          </cell>
        </row>
        <row r="454">
          <cell r="C454">
            <v>14452.000000000002</v>
          </cell>
          <cell r="D454">
            <v>14459.000000000002</v>
          </cell>
          <cell r="E454">
            <v>0</v>
          </cell>
          <cell r="G454" t="str">
            <v>L-Tie Rebar-Cage - &gt;36" to 48"</v>
          </cell>
          <cell r="H454" t="str">
            <v>L-Tie Rebar-Cage - &gt;36" to 48"-14452</v>
          </cell>
          <cell r="P454" t="str">
            <v>D-L-Tie Rebar-Cage - &gt;36" to 48"-14452</v>
          </cell>
        </row>
        <row r="455">
          <cell r="C455">
            <v>14453.000000000002</v>
          </cell>
          <cell r="D455">
            <v>14459.000000000002</v>
          </cell>
          <cell r="E455">
            <v>0</v>
          </cell>
          <cell r="G455" t="str">
            <v>L-Tie Rebar-Cage - &gt;48" to 60"</v>
          </cell>
          <cell r="H455" t="str">
            <v>L-Tie Rebar-Cage - &gt;48" to 60"-14453</v>
          </cell>
          <cell r="P455" t="str">
            <v>D-L-Tie Rebar-Cage - &gt;48" to 60"-14453</v>
          </cell>
        </row>
        <row r="456">
          <cell r="C456">
            <v>14454</v>
          </cell>
          <cell r="D456">
            <v>14459.000000000002</v>
          </cell>
          <cell r="E456">
            <v>0</v>
          </cell>
          <cell r="G456" t="str">
            <v>L-Tie Rebar-Cage - &gt;60" to 72"</v>
          </cell>
          <cell r="H456" t="str">
            <v>L-Tie Rebar-Cage - &gt;60" to 72"-14454</v>
          </cell>
          <cell r="P456" t="str">
            <v>D-L-Tie Rebar-Cage - &gt;60" to 72"-14454</v>
          </cell>
        </row>
        <row r="457">
          <cell r="C457">
            <v>14455.000000000002</v>
          </cell>
          <cell r="D457">
            <v>14459.000000000002</v>
          </cell>
          <cell r="E457">
            <v>0</v>
          </cell>
          <cell r="G457" t="str">
            <v>L-Tie Rebar-Cage - &gt;72" to 84"</v>
          </cell>
          <cell r="H457" t="str">
            <v>L-Tie Rebar-Cage - &gt;72" to 84"-14455</v>
          </cell>
          <cell r="P457" t="str">
            <v>D-L-Tie Rebar-Cage - &gt;72" to 84"-14455</v>
          </cell>
        </row>
        <row r="458">
          <cell r="C458">
            <v>14456.000000000002</v>
          </cell>
          <cell r="D458">
            <v>14459.000000000002</v>
          </cell>
          <cell r="E458">
            <v>0</v>
          </cell>
          <cell r="G458" t="str">
            <v>L-Tie Rebar-Cage - &gt;84" to 96"</v>
          </cell>
          <cell r="H458" t="str">
            <v>L-Tie Rebar-Cage - &gt;84" to 96"-14456</v>
          </cell>
          <cell r="P458" t="str">
            <v>D-L-Tie Rebar-Cage - &gt;84" to 96"-14456</v>
          </cell>
        </row>
        <row r="459">
          <cell r="C459">
            <v>14457</v>
          </cell>
          <cell r="D459">
            <v>14459.000000000002</v>
          </cell>
          <cell r="E459">
            <v>0</v>
          </cell>
          <cell r="G459" t="str">
            <v>L-Tie Rebar-Cage - &gt;96" to 108"</v>
          </cell>
          <cell r="H459" t="str">
            <v>L-Tie Rebar-Cage - &gt;96" to 108"-14457</v>
          </cell>
          <cell r="P459" t="str">
            <v>D-L-Tie Rebar-Cage - &gt;96" to 108"-14457</v>
          </cell>
        </row>
        <row r="460">
          <cell r="C460">
            <v>14458.000000000002</v>
          </cell>
          <cell r="D460">
            <v>14459.000000000002</v>
          </cell>
          <cell r="E460">
            <v>0</v>
          </cell>
          <cell r="G460" t="str">
            <v>L-Tie Rebar-Cage - &gt;108"</v>
          </cell>
          <cell r="H460" t="str">
            <v>L-Tie Rebar-Cage - &gt;108"-14458</v>
          </cell>
          <cell r="P460" t="str">
            <v>D-L-Tie Rebar-Cage - &gt;108"-14458</v>
          </cell>
        </row>
        <row r="461">
          <cell r="C461">
            <v>0</v>
          </cell>
          <cell r="D461">
            <v>14459.000000000002</v>
          </cell>
          <cell r="E461">
            <v>0</v>
          </cell>
          <cell r="G461" t="str">
            <v>M-Rebar, Foundation Materials</v>
          </cell>
          <cell r="H461" t="str">
            <v>M-Rebar, Foundation Materials-14459</v>
          </cell>
          <cell r="P461" t="str">
            <v>D-M-Rebar, Foundation Materials-14459</v>
          </cell>
        </row>
        <row r="462">
          <cell r="C462">
            <v>14460</v>
          </cell>
          <cell r="D462">
            <v>14459.000000000002</v>
          </cell>
          <cell r="E462">
            <v>0</v>
          </cell>
          <cell r="G462" t="str">
            <v>L-Tie Rebar-Flat</v>
          </cell>
          <cell r="H462" t="str">
            <v>L-Tie Rebar-Flat-14460</v>
          </cell>
          <cell r="P462" t="str">
            <v>D-L-Tie Rebar-Flat-14460</v>
          </cell>
        </row>
        <row r="463">
          <cell r="C463">
            <v>0</v>
          </cell>
          <cell r="D463">
            <v>14459.000000000002</v>
          </cell>
          <cell r="E463">
            <v>14461.000000000002</v>
          </cell>
          <cell r="G463" t="str">
            <v>S-Tie all Rebar</v>
          </cell>
          <cell r="H463" t="str">
            <v>S-Tie all Rebar-14461</v>
          </cell>
          <cell r="P463" t="str">
            <v>D-S-Tie all Rebar-14461</v>
          </cell>
        </row>
        <row r="464">
          <cell r="C464">
            <v>14462</v>
          </cell>
          <cell r="D464">
            <v>14459.000000000002</v>
          </cell>
          <cell r="E464">
            <v>0</v>
          </cell>
          <cell r="G464" t="str">
            <v>L-Tie Rebar-Trench</v>
          </cell>
          <cell r="H464" t="str">
            <v>L-Tie Rebar-Trench-14462</v>
          </cell>
          <cell r="P464" t="str">
            <v>D-L-Tie Rebar-Trench-14462</v>
          </cell>
        </row>
        <row r="465">
          <cell r="C465">
            <v>14464.000000000002</v>
          </cell>
          <cell r="D465">
            <v>14459.000000000002</v>
          </cell>
          <cell r="E465">
            <v>0</v>
          </cell>
          <cell r="G465" t="str">
            <v>L-Set Foundation Conduits</v>
          </cell>
          <cell r="H465" t="str">
            <v>L-Set Foundation Conduits-14464</v>
          </cell>
          <cell r="P465" t="str">
            <v>D-L-Set Foundation Conduits-14464</v>
          </cell>
        </row>
        <row r="466">
          <cell r="C466">
            <v>0</v>
          </cell>
          <cell r="D466">
            <v>14469.000000000002</v>
          </cell>
          <cell r="E466">
            <v>0</v>
          </cell>
          <cell r="G466" t="str">
            <v>M-Forms and Related Products</v>
          </cell>
          <cell r="H466" t="str">
            <v>M-Forms and Related Products-14469</v>
          </cell>
          <cell r="P466" t="str">
            <v>D-M-Forms and Related Products-14469</v>
          </cell>
        </row>
        <row r="467">
          <cell r="C467">
            <v>14470.000000000002</v>
          </cell>
          <cell r="D467">
            <v>14485</v>
          </cell>
          <cell r="E467">
            <v>0</v>
          </cell>
          <cell r="G467" t="str">
            <v>L-Set Form &amp; Pour Pier - 18" to 24"</v>
          </cell>
          <cell r="H467" t="str">
            <v>L-Set Form &amp; Pour Pier - 18" to 24"-14470</v>
          </cell>
          <cell r="P467" t="str">
            <v>D-L-Set Form &amp; Pour Pier - 18" to 24"-14470</v>
          </cell>
        </row>
        <row r="468">
          <cell r="C468">
            <v>14471</v>
          </cell>
          <cell r="D468">
            <v>14485</v>
          </cell>
          <cell r="E468">
            <v>0</v>
          </cell>
          <cell r="G468" t="str">
            <v>L-Set Form &amp; Pour Pier - &gt;24" to 36"</v>
          </cell>
          <cell r="H468" t="str">
            <v>L-Set Form &amp; Pour Pier - &gt;24" to 36"-14471</v>
          </cell>
          <cell r="P468" t="str">
            <v>D-L-Set Form &amp; Pour Pier - &gt;24" to 36"-14471</v>
          </cell>
        </row>
        <row r="469">
          <cell r="C469">
            <v>14472.000000000002</v>
          </cell>
          <cell r="D469">
            <v>14485</v>
          </cell>
          <cell r="E469">
            <v>0</v>
          </cell>
          <cell r="G469" t="str">
            <v>L-Set Form &amp; Pour Pier - &gt;36" to 48"</v>
          </cell>
          <cell r="H469" t="str">
            <v>L-Set Form &amp; Pour Pier - &gt;36" to 48"-14472</v>
          </cell>
          <cell r="P469" t="str">
            <v>D-L-Set Form &amp; Pour Pier - &gt;36" to 48"-14472</v>
          </cell>
        </row>
        <row r="470">
          <cell r="C470">
            <v>14473.000000000002</v>
          </cell>
          <cell r="D470">
            <v>14485</v>
          </cell>
          <cell r="E470">
            <v>0</v>
          </cell>
          <cell r="G470" t="str">
            <v>L-Set Form &amp; Pour Pier - &gt;48" to 60"</v>
          </cell>
          <cell r="H470" t="str">
            <v>L-Set Form &amp; Pour Pier - &gt;48" to 60"-14473</v>
          </cell>
          <cell r="P470" t="str">
            <v>D-L-Set Form &amp; Pour Pier - &gt;48" to 60"-14473</v>
          </cell>
        </row>
        <row r="471">
          <cell r="C471">
            <v>14474</v>
          </cell>
          <cell r="D471">
            <v>14485</v>
          </cell>
          <cell r="E471">
            <v>0</v>
          </cell>
          <cell r="G471" t="str">
            <v>L-Set Form &amp; Pour Pier - &gt;60" to 72"</v>
          </cell>
          <cell r="H471" t="str">
            <v>L-Set Form &amp; Pour Pier - &gt;60" to 72"-14474</v>
          </cell>
          <cell r="P471" t="str">
            <v>D-L-Set Form &amp; Pour Pier - &gt;60" to 72"-14474</v>
          </cell>
        </row>
        <row r="472">
          <cell r="C472">
            <v>14475.000000000002</v>
          </cell>
          <cell r="D472">
            <v>14485</v>
          </cell>
          <cell r="E472">
            <v>0</v>
          </cell>
          <cell r="G472" t="str">
            <v>L-Set Form &amp; Pour Pier - &gt;72" to 84"</v>
          </cell>
          <cell r="H472" t="str">
            <v>L-Set Form &amp; Pour Pier - &gt;72" to 84"-14475</v>
          </cell>
          <cell r="P472" t="str">
            <v>D-L-Set Form &amp; Pour Pier - &gt;72" to 84"-14475</v>
          </cell>
        </row>
        <row r="473">
          <cell r="C473">
            <v>14476</v>
          </cell>
          <cell r="D473">
            <v>14485</v>
          </cell>
          <cell r="E473">
            <v>0</v>
          </cell>
          <cell r="G473" t="str">
            <v>L-Set Form &amp; Pour Pier - &gt;84" to 96"</v>
          </cell>
          <cell r="H473" t="str">
            <v>L-Set Form &amp; Pour Pier - &gt;84" to 96"-14476</v>
          </cell>
          <cell r="P473" t="str">
            <v>D-L-Set Form &amp; Pour Pier - &gt;84" to 96"-14476</v>
          </cell>
        </row>
        <row r="474">
          <cell r="C474">
            <v>14477.000000000002</v>
          </cell>
          <cell r="D474">
            <v>14485</v>
          </cell>
          <cell r="E474">
            <v>0</v>
          </cell>
          <cell r="G474" t="str">
            <v>L-Set Form &amp; Pour Pier - &gt;96" to 108"</v>
          </cell>
          <cell r="H474" t="str">
            <v>L-Set Form &amp; Pour Pier - &gt;96" to 108"-14477</v>
          </cell>
          <cell r="P474" t="str">
            <v>D-L-Set Form &amp; Pour Pier - &gt;96" to 108"-14477</v>
          </cell>
        </row>
        <row r="475">
          <cell r="C475">
            <v>14478.000000000002</v>
          </cell>
          <cell r="D475">
            <v>14485</v>
          </cell>
          <cell r="E475">
            <v>0</v>
          </cell>
          <cell r="G475" t="str">
            <v>L-Set Form &amp; Pour Pier - &gt;108"</v>
          </cell>
          <cell r="H475" t="str">
            <v>L-Set Form &amp; Pour Pier - &gt;108"-14478</v>
          </cell>
          <cell r="P475" t="str">
            <v>D-L-Set Form &amp; Pour Pier - &gt;108"-14478</v>
          </cell>
        </row>
        <row r="476">
          <cell r="C476">
            <v>0</v>
          </cell>
          <cell r="D476">
            <v>14485</v>
          </cell>
          <cell r="E476">
            <v>14479</v>
          </cell>
          <cell r="G476" t="str">
            <v>S-Set Form &amp; Pour Piers</v>
          </cell>
          <cell r="H476" t="str">
            <v>S-Set Form &amp; Pour Piers-14479</v>
          </cell>
          <cell r="P476" t="str">
            <v>D-S-Set Form &amp; Pour Piers-14479</v>
          </cell>
        </row>
        <row r="477">
          <cell r="C477">
            <v>14480.000000000002</v>
          </cell>
          <cell r="D477">
            <v>14485</v>
          </cell>
          <cell r="E477">
            <v>0</v>
          </cell>
          <cell r="G477" t="str">
            <v>L-Set Form &amp; Pour - Flat</v>
          </cell>
          <cell r="H477" t="str">
            <v>L-Set Form &amp; Pour - Flat-14480</v>
          </cell>
          <cell r="P477" t="str">
            <v>D-L-Set Form &amp; Pour - Flat-14480</v>
          </cell>
        </row>
        <row r="478">
          <cell r="C478">
            <v>0</v>
          </cell>
          <cell r="D478">
            <v>14485</v>
          </cell>
          <cell r="E478">
            <v>14481.000000000002</v>
          </cell>
          <cell r="G478" t="str">
            <v>S-Set Form &amp; Pour Concrete</v>
          </cell>
          <cell r="H478" t="str">
            <v>S-Set Form &amp; Pour Concrete-14481</v>
          </cell>
          <cell r="P478" t="str">
            <v>D-S-Set Form &amp; Pour Concrete-14481</v>
          </cell>
        </row>
        <row r="479">
          <cell r="C479">
            <v>14482</v>
          </cell>
          <cell r="D479">
            <v>14485</v>
          </cell>
          <cell r="E479">
            <v>0</v>
          </cell>
          <cell r="G479" t="str">
            <v>L-Set Form &amp; Pour - Trench</v>
          </cell>
          <cell r="H479" t="str">
            <v>L-Set Form &amp; Pour - Trench-14482</v>
          </cell>
          <cell r="P479" t="str">
            <v>D-L-Set Form &amp; Pour - Trench-14482</v>
          </cell>
        </row>
        <row r="480">
          <cell r="C480">
            <v>0</v>
          </cell>
          <cell r="D480">
            <v>14485</v>
          </cell>
          <cell r="E480">
            <v>0</v>
          </cell>
          <cell r="G480" t="str">
            <v>M-Concrete for all Foundations</v>
          </cell>
          <cell r="H480" t="str">
            <v>M-Concrete for all Foundations-14485</v>
          </cell>
          <cell r="P480" t="str">
            <v>D-M-Concrete for all Foundations-14485</v>
          </cell>
        </row>
        <row r="481">
          <cell r="C481">
            <v>14488</v>
          </cell>
          <cell r="D481">
            <v>14488</v>
          </cell>
          <cell r="E481">
            <v>0</v>
          </cell>
          <cell r="G481" t="str">
            <v>L&amp;M-Install Collectn Transformer Pad</v>
          </cell>
          <cell r="H481" t="str">
            <v>L&amp;M-Install Collectn Transformer Pad-14488</v>
          </cell>
          <cell r="P481" t="str">
            <v>D-L&amp;M-Install Collectn Transformer Pad-14488</v>
          </cell>
        </row>
        <row r="482">
          <cell r="C482">
            <v>14490</v>
          </cell>
          <cell r="D482">
            <v>14490</v>
          </cell>
          <cell r="E482">
            <v>0</v>
          </cell>
          <cell r="G482" t="str">
            <v>L&amp;M-Install Grnding Transformer Pad</v>
          </cell>
          <cell r="H482" t="str">
            <v>L&amp;M-Install Grnding Transformer Pad-14490</v>
          </cell>
          <cell r="P482" t="str">
            <v>D-L&amp;M-Install Grnding Transformer Pad-14490</v>
          </cell>
        </row>
        <row r="483">
          <cell r="C483">
            <v>14492.000000000002</v>
          </cell>
          <cell r="D483">
            <v>14492.000000000002</v>
          </cell>
          <cell r="E483">
            <v>0</v>
          </cell>
          <cell r="G483" t="str">
            <v>L&amp;M-Install Junction Box Pad</v>
          </cell>
          <cell r="H483" t="str">
            <v>L&amp;M-Install Junction Box Pad-14492</v>
          </cell>
          <cell r="P483" t="str">
            <v>D-L&amp;M-Install Junction Box Pad-14492</v>
          </cell>
        </row>
        <row r="484">
          <cell r="C484">
            <v>14494.000000000002</v>
          </cell>
          <cell r="D484">
            <v>14494.000000000002</v>
          </cell>
          <cell r="E484">
            <v>0</v>
          </cell>
          <cell r="G484" t="str">
            <v>L&amp;M-Install Bollards</v>
          </cell>
          <cell r="H484" t="str">
            <v>L&amp;M-Install Bollards-14494</v>
          </cell>
          <cell r="P484" t="str">
            <v>D-L&amp;M-Install Bollards-14494</v>
          </cell>
        </row>
        <row r="485">
          <cell r="C485">
            <v>0</v>
          </cell>
          <cell r="D485">
            <v>0</v>
          </cell>
          <cell r="E485">
            <v>14495.000000000002</v>
          </cell>
          <cell r="G485" t="str">
            <v>S-Install Bollards</v>
          </cell>
          <cell r="H485" t="str">
            <v>S-Install Bollards-14495</v>
          </cell>
          <cell r="P485" t="str">
            <v>D-S-Install Bollards-14495</v>
          </cell>
        </row>
        <row r="486">
          <cell r="C486">
            <v>14498.000000000002</v>
          </cell>
          <cell r="D486">
            <v>14498.000000000002</v>
          </cell>
          <cell r="E486">
            <v>0</v>
          </cell>
          <cell r="G486" t="str">
            <v>L&amp;M-Temporary Guying</v>
          </cell>
          <cell r="H486" t="str">
            <v>L&amp;M-Temporary Guying-14498</v>
          </cell>
          <cell r="P486" t="str">
            <v>D-L&amp;M-Temporary Guying-14498</v>
          </cell>
        </row>
        <row r="487">
          <cell r="C487">
            <v>14500.000000000002</v>
          </cell>
          <cell r="D487">
            <v>14485</v>
          </cell>
          <cell r="E487">
            <v>0</v>
          </cell>
          <cell r="G487" t="str">
            <v>L-Strip Cure &amp; Cleanup</v>
          </cell>
          <cell r="H487" t="str">
            <v>L-Strip Cure &amp; Cleanup-14500</v>
          </cell>
          <cell r="P487" t="str">
            <v>D-L-Strip Cure &amp; Cleanup-14500</v>
          </cell>
        </row>
        <row r="488">
          <cell r="C488">
            <v>14502.000000000002</v>
          </cell>
          <cell r="D488">
            <v>14485</v>
          </cell>
          <cell r="E488">
            <v>0</v>
          </cell>
          <cell r="G488" t="str">
            <v>L-Concrete Core Drilling</v>
          </cell>
          <cell r="H488" t="str">
            <v>L-Concrete Core Drilling-14502</v>
          </cell>
          <cell r="P488" t="str">
            <v>D-L-Concrete Core Drilling-14502</v>
          </cell>
        </row>
        <row r="489">
          <cell r="C489">
            <v>14504</v>
          </cell>
          <cell r="D489">
            <v>14485</v>
          </cell>
          <cell r="E489">
            <v>0</v>
          </cell>
          <cell r="G489" t="str">
            <v>L-Concrete Sawing</v>
          </cell>
          <cell r="H489" t="str">
            <v>L-Concrete Sawing-14504</v>
          </cell>
          <cell r="P489" t="str">
            <v>D-L-Concrete Sawing-14504</v>
          </cell>
        </row>
        <row r="490">
          <cell r="C490">
            <v>0</v>
          </cell>
          <cell r="D490">
            <v>0</v>
          </cell>
          <cell r="E490">
            <v>14505.000000000002</v>
          </cell>
          <cell r="G490" t="str">
            <v>S-Concrete Saw &amp; Coring</v>
          </cell>
          <cell r="H490" t="str">
            <v>S-Concrete Saw &amp; Coring-14505</v>
          </cell>
          <cell r="P490" t="str">
            <v>D-S-Concrete Saw &amp; Coring-14505</v>
          </cell>
        </row>
        <row r="491">
          <cell r="C491">
            <v>14510</v>
          </cell>
          <cell r="D491">
            <v>14510</v>
          </cell>
          <cell r="E491">
            <v>0</v>
          </cell>
          <cell r="G491" t="str">
            <v>L&amp;M-Native or Select Backfill</v>
          </cell>
          <cell r="H491" t="str">
            <v>L&amp;M-Native or Select Backfill-14510</v>
          </cell>
          <cell r="P491" t="str">
            <v>D-L&amp;M-Native or Select Backfill-14510</v>
          </cell>
        </row>
        <row r="492">
          <cell r="C492">
            <v>14512</v>
          </cell>
          <cell r="D492">
            <v>14512</v>
          </cell>
          <cell r="E492">
            <v>0</v>
          </cell>
          <cell r="G492" t="str">
            <v>L&amp;M-Concrete Backfill</v>
          </cell>
          <cell r="H492" t="str">
            <v>L&amp;M-Concrete Backfill-14512</v>
          </cell>
          <cell r="P492" t="str">
            <v>D-L&amp;M-Concrete Backfill-14512</v>
          </cell>
        </row>
        <row r="493">
          <cell r="C493">
            <v>14520.000000000002</v>
          </cell>
          <cell r="D493">
            <v>14520.000000000002</v>
          </cell>
          <cell r="E493">
            <v>0</v>
          </cell>
          <cell r="G493" t="str">
            <v>L&amp;M-Concrete Testing</v>
          </cell>
          <cell r="H493" t="str">
            <v>L&amp;M-Concrete Testing-14520</v>
          </cell>
          <cell r="P493" t="str">
            <v>D-L&amp;M-Concrete Testing-14520</v>
          </cell>
        </row>
        <row r="494">
          <cell r="C494">
            <v>0</v>
          </cell>
          <cell r="D494">
            <v>0</v>
          </cell>
          <cell r="E494">
            <v>14521</v>
          </cell>
          <cell r="G494" t="str">
            <v>S-Concrete &amp; Soils Testing</v>
          </cell>
          <cell r="H494" t="str">
            <v>S-Concrete &amp; Soils Testing-14521</v>
          </cell>
          <cell r="P494" t="str">
            <v>D-S-Concrete &amp; Soils Testing-14521</v>
          </cell>
        </row>
        <row r="495">
          <cell r="C495">
            <v>14530.000000000002</v>
          </cell>
          <cell r="D495">
            <v>14530.000000000002</v>
          </cell>
          <cell r="E495">
            <v>0</v>
          </cell>
          <cell r="G495" t="str">
            <v>L&amp;M-Dispose of Spoils</v>
          </cell>
          <cell r="H495" t="str">
            <v>L&amp;M-Dispose of Spoils-14530</v>
          </cell>
          <cell r="P495" t="str">
            <v>D-L&amp;M-Dispose of Spoils-14530</v>
          </cell>
        </row>
        <row r="496">
          <cell r="C496">
            <v>0</v>
          </cell>
          <cell r="D496">
            <v>0</v>
          </cell>
          <cell r="E496">
            <v>14531.000000000002</v>
          </cell>
          <cell r="G496" t="str">
            <v>S-Haul &amp; Dispose of Spoils</v>
          </cell>
          <cell r="H496" t="str">
            <v>S-Haul &amp; Dispose of Spoils-14531</v>
          </cell>
          <cell r="P496" t="str">
            <v>D-S-Haul &amp; Dispose of Spoils-14531</v>
          </cell>
        </row>
        <row r="497">
          <cell r="C497">
            <v>14602.000000000002</v>
          </cell>
          <cell r="D497">
            <v>14602.000000000002</v>
          </cell>
          <cell r="E497">
            <v>0</v>
          </cell>
          <cell r="G497" t="str">
            <v>L&amp;M-Survey &amp; Layout</v>
          </cell>
          <cell r="H497" t="str">
            <v>L&amp;M-Survey &amp; Layout-14602</v>
          </cell>
          <cell r="P497" t="str">
            <v>A-L&amp;M-Survey &amp; Layout-14602</v>
          </cell>
        </row>
        <row r="498">
          <cell r="C498">
            <v>0</v>
          </cell>
          <cell r="D498">
            <v>0</v>
          </cell>
          <cell r="E498">
            <v>14603.000000000002</v>
          </cell>
          <cell r="G498" t="str">
            <v>S-GPRS, Survey &amp; Layout</v>
          </cell>
          <cell r="H498" t="str">
            <v>S-GPRS, Survey &amp; Layout-14603</v>
          </cell>
          <cell r="P498" t="str">
            <v>A-S-GPRS, Survey &amp; Layout-14603</v>
          </cell>
        </row>
        <row r="499">
          <cell r="C499">
            <v>14604</v>
          </cell>
          <cell r="D499">
            <v>14629</v>
          </cell>
          <cell r="E499">
            <v>0</v>
          </cell>
          <cell r="G499" t="str">
            <v>L-Receive Foundation Materials</v>
          </cell>
          <cell r="H499" t="str">
            <v>L-Receive Foundation Materials-14604</v>
          </cell>
          <cell r="P499" t="str">
            <v>A-L-Receive Foundation Materials-14604</v>
          </cell>
        </row>
        <row r="500">
          <cell r="C500">
            <v>14610</v>
          </cell>
          <cell r="D500">
            <v>14629</v>
          </cell>
          <cell r="E500">
            <v>0</v>
          </cell>
          <cell r="G500" t="str">
            <v>L-Auger Hole - 18" to 24"</v>
          </cell>
          <cell r="H500" t="str">
            <v>L-Auger Hole - 18" to 24"-14610</v>
          </cell>
          <cell r="P500" t="str">
            <v>A-L-Auger Hole - 18" to 24"-14610</v>
          </cell>
        </row>
        <row r="501">
          <cell r="C501">
            <v>14611.000000000002</v>
          </cell>
          <cell r="D501">
            <v>14629</v>
          </cell>
          <cell r="E501">
            <v>0</v>
          </cell>
          <cell r="G501" t="str">
            <v>L-Auger Hole - &gt;24" to 36"</v>
          </cell>
          <cell r="H501" t="str">
            <v>L-Auger Hole - &gt;24" to 36"-14611</v>
          </cell>
          <cell r="P501" t="str">
            <v>A-L-Auger Hole - &gt;24" to 36"-14611</v>
          </cell>
        </row>
        <row r="502">
          <cell r="C502">
            <v>14612</v>
          </cell>
          <cell r="D502">
            <v>14629</v>
          </cell>
          <cell r="E502">
            <v>0</v>
          </cell>
          <cell r="G502" t="str">
            <v>L-Auger Hole - &gt;36" to 48"</v>
          </cell>
          <cell r="H502" t="str">
            <v>L-Auger Hole - &gt;36" to 48"-14612</v>
          </cell>
          <cell r="P502" t="str">
            <v>A-L-Auger Hole - &gt;36" to 48"-14612</v>
          </cell>
        </row>
        <row r="503">
          <cell r="C503">
            <v>14613.000000000002</v>
          </cell>
          <cell r="D503">
            <v>14629</v>
          </cell>
          <cell r="E503">
            <v>0</v>
          </cell>
          <cell r="G503" t="str">
            <v>L-Auger Hole - &gt;48" to 60"</v>
          </cell>
          <cell r="H503" t="str">
            <v>L-Auger Hole - &gt;48" to 60"-14613</v>
          </cell>
          <cell r="P503" t="str">
            <v>A-L-Auger Hole - &gt;48" to 60"-14613</v>
          </cell>
        </row>
        <row r="504">
          <cell r="C504">
            <v>14614.000000000002</v>
          </cell>
          <cell r="D504">
            <v>14629</v>
          </cell>
          <cell r="E504">
            <v>0</v>
          </cell>
          <cell r="G504" t="str">
            <v>L-Auger Hole - &gt;60" to 72"</v>
          </cell>
          <cell r="H504" t="str">
            <v>L-Auger Hole - &gt;60" to 72"-14614</v>
          </cell>
          <cell r="P504" t="str">
            <v>A-L-Auger Hole - &gt;60" to 72"-14614</v>
          </cell>
        </row>
        <row r="505">
          <cell r="C505">
            <v>14615</v>
          </cell>
          <cell r="D505">
            <v>14629</v>
          </cell>
          <cell r="E505">
            <v>0</v>
          </cell>
          <cell r="G505" t="str">
            <v>L-Auger Hole - &gt;72" to 84"</v>
          </cell>
          <cell r="H505" t="str">
            <v>L-Auger Hole - &gt;72" to 84"-14615</v>
          </cell>
          <cell r="P505" t="str">
            <v>A-L-Auger Hole - &gt;72" to 84"-14615</v>
          </cell>
        </row>
        <row r="506">
          <cell r="C506">
            <v>14616.000000000002</v>
          </cell>
          <cell r="D506">
            <v>14629</v>
          </cell>
          <cell r="E506">
            <v>0</v>
          </cell>
          <cell r="G506" t="str">
            <v>L-Auger Hole - &gt;84" to 96"</v>
          </cell>
          <cell r="H506" t="str">
            <v>L-Auger Hole - &gt;84" to 96"-14616</v>
          </cell>
          <cell r="P506" t="str">
            <v>A-L-Auger Hole - &gt;84" to 96"-14616</v>
          </cell>
        </row>
        <row r="507">
          <cell r="C507">
            <v>14617.000000000002</v>
          </cell>
          <cell r="D507">
            <v>14629</v>
          </cell>
          <cell r="E507">
            <v>0</v>
          </cell>
          <cell r="G507" t="str">
            <v>L-Auger Hole - &gt;96" to 108"</v>
          </cell>
          <cell r="H507" t="str">
            <v>L-Auger Hole - &gt;96" to 108"-14617</v>
          </cell>
          <cell r="P507" t="str">
            <v>A-L-Auger Hole - &gt;96" to 108"-14617</v>
          </cell>
        </row>
        <row r="508">
          <cell r="C508">
            <v>14618</v>
          </cell>
          <cell r="D508">
            <v>14629</v>
          </cell>
          <cell r="E508">
            <v>0</v>
          </cell>
          <cell r="G508" t="str">
            <v>L-Auger Hole - &gt;108"</v>
          </cell>
          <cell r="H508" t="str">
            <v>L-Auger Hole - &gt;108"-14618</v>
          </cell>
          <cell r="P508" t="str">
            <v>A-L-Auger Hole - &gt;108"-14618</v>
          </cell>
        </row>
        <row r="509">
          <cell r="C509">
            <v>14620.000000000002</v>
          </cell>
          <cell r="D509">
            <v>14629</v>
          </cell>
          <cell r="E509">
            <v>0</v>
          </cell>
          <cell r="G509" t="str">
            <v>L-Drill Rock - 18" to 24"</v>
          </cell>
          <cell r="H509" t="str">
            <v>L-Drill Rock - 18" to 24"-14620</v>
          </cell>
          <cell r="P509" t="str">
            <v>A-L-Drill Rock - 18" to 24"-14620</v>
          </cell>
        </row>
        <row r="510">
          <cell r="C510">
            <v>14621</v>
          </cell>
          <cell r="D510">
            <v>14629</v>
          </cell>
          <cell r="E510">
            <v>0</v>
          </cell>
          <cell r="G510" t="str">
            <v>L-Drill Rock - &gt;24" to 36"</v>
          </cell>
          <cell r="H510" t="str">
            <v>L-Drill Rock - &gt;24" to 36"-14621</v>
          </cell>
          <cell r="P510" t="str">
            <v>A-L-Drill Rock - &gt;24" to 36"-14621</v>
          </cell>
        </row>
        <row r="511">
          <cell r="C511">
            <v>14622.000000000002</v>
          </cell>
          <cell r="D511">
            <v>14629</v>
          </cell>
          <cell r="E511">
            <v>0</v>
          </cell>
          <cell r="G511" t="str">
            <v>L-Drill Rock - &gt;36" to 48"</v>
          </cell>
          <cell r="H511" t="str">
            <v>L-Drill Rock - &gt;36" to 48"-14622</v>
          </cell>
          <cell r="P511" t="str">
            <v>A-L-Drill Rock - &gt;36" to 48"-14622</v>
          </cell>
        </row>
        <row r="512">
          <cell r="C512">
            <v>14623</v>
          </cell>
          <cell r="D512">
            <v>14629</v>
          </cell>
          <cell r="E512">
            <v>0</v>
          </cell>
          <cell r="G512" t="str">
            <v>L-Drill Rock - &gt;48" to 60"</v>
          </cell>
          <cell r="H512" t="str">
            <v>L-Drill Rock - &gt;48" to 60"-14623</v>
          </cell>
          <cell r="P512" t="str">
            <v>A-L-Drill Rock - &gt;48" to 60"-14623</v>
          </cell>
        </row>
        <row r="513">
          <cell r="C513">
            <v>14624</v>
          </cell>
          <cell r="D513">
            <v>14629</v>
          </cell>
          <cell r="E513">
            <v>0</v>
          </cell>
          <cell r="G513" t="str">
            <v>L-Drill Rock - &gt;60" to 72"</v>
          </cell>
          <cell r="H513" t="str">
            <v>L-Drill Rock - &gt;60" to 72"-14624</v>
          </cell>
          <cell r="P513" t="str">
            <v>A-L-Drill Rock - &gt;60" to 72"-14624</v>
          </cell>
        </row>
        <row r="514">
          <cell r="C514">
            <v>14625.000000000002</v>
          </cell>
          <cell r="D514">
            <v>14629</v>
          </cell>
          <cell r="E514">
            <v>0</v>
          </cell>
          <cell r="G514" t="str">
            <v>L-Drill Rock - &gt;72" to 84"</v>
          </cell>
          <cell r="H514" t="str">
            <v>L-Drill Rock - &gt;72" to 84"-14625</v>
          </cell>
          <cell r="P514" t="str">
            <v>A-L-Drill Rock - &gt;72" to 84"-14625</v>
          </cell>
        </row>
        <row r="515">
          <cell r="C515">
            <v>14626</v>
          </cell>
          <cell r="D515">
            <v>14629</v>
          </cell>
          <cell r="E515">
            <v>0</v>
          </cell>
          <cell r="G515" t="str">
            <v>L-Drill Rock - &gt;84" to 96"</v>
          </cell>
          <cell r="H515" t="str">
            <v>L-Drill Rock - &gt;84" to 96"-14626</v>
          </cell>
          <cell r="P515" t="str">
            <v>A-L-Drill Rock - &gt;84" to 96"-14626</v>
          </cell>
        </row>
        <row r="516">
          <cell r="C516">
            <v>14627.000000000002</v>
          </cell>
          <cell r="D516">
            <v>14629</v>
          </cell>
          <cell r="E516">
            <v>0</v>
          </cell>
          <cell r="G516" t="str">
            <v>L-Drill Rock - &gt;96" to 108"</v>
          </cell>
          <cell r="H516" t="str">
            <v>L-Drill Rock - &gt;96" to 108"-14627</v>
          </cell>
          <cell r="P516" t="str">
            <v>A-L-Drill Rock - &gt;96" to 108"-14627</v>
          </cell>
        </row>
        <row r="517">
          <cell r="C517">
            <v>14628.000000000002</v>
          </cell>
          <cell r="D517">
            <v>14629</v>
          </cell>
          <cell r="E517">
            <v>0</v>
          </cell>
          <cell r="G517" t="str">
            <v>L-Drill Rock - &gt;108"</v>
          </cell>
          <cell r="H517" t="str">
            <v>L-Drill Rock - &gt;108"-14628</v>
          </cell>
          <cell r="P517" t="str">
            <v>A-L-Drill Rock - &gt;108"-14628</v>
          </cell>
        </row>
        <row r="518">
          <cell r="C518">
            <v>0</v>
          </cell>
          <cell r="D518">
            <v>14629</v>
          </cell>
          <cell r="E518">
            <v>0</v>
          </cell>
          <cell r="G518" t="str">
            <v>M-Material for Auger / Drill Activity</v>
          </cell>
          <cell r="H518" t="str">
            <v>M-Material for Auger / Drill Activity-14629</v>
          </cell>
          <cell r="P518" t="str">
            <v>A-M-Material for Auger / Drill Activity-14629</v>
          </cell>
        </row>
        <row r="519">
          <cell r="C519">
            <v>14630.000000000002</v>
          </cell>
          <cell r="D519">
            <v>14629</v>
          </cell>
          <cell r="E519">
            <v>0</v>
          </cell>
          <cell r="G519" t="str">
            <v>L-Drill &amp; Shoot Hole</v>
          </cell>
          <cell r="H519" t="str">
            <v>L-Drill &amp; Shoot Hole-14630</v>
          </cell>
          <cell r="P519" t="str">
            <v>A-L-Drill &amp; Shoot Hole-14630</v>
          </cell>
        </row>
        <row r="520">
          <cell r="C520">
            <v>0</v>
          </cell>
          <cell r="D520">
            <v>14629</v>
          </cell>
          <cell r="E520">
            <v>14631.000000000002</v>
          </cell>
          <cell r="G520" t="str">
            <v>S-Drill Foundation Holes</v>
          </cell>
          <cell r="H520" t="str">
            <v>S-Drill Foundation Holes-14631</v>
          </cell>
          <cell r="P520" t="str">
            <v>A-S-Drill Foundation Holes-14631</v>
          </cell>
        </row>
        <row r="521">
          <cell r="C521">
            <v>14632</v>
          </cell>
          <cell r="D521">
            <v>14629</v>
          </cell>
          <cell r="E521">
            <v>0</v>
          </cell>
          <cell r="G521" t="str">
            <v>L-Hand Dig</v>
          </cell>
          <cell r="H521" t="str">
            <v>L-Hand Dig-14632</v>
          </cell>
          <cell r="P521" t="str">
            <v>A-L-Hand Dig-14632</v>
          </cell>
        </row>
        <row r="522">
          <cell r="C522">
            <v>14636.000000000002</v>
          </cell>
          <cell r="D522">
            <v>14636.000000000002</v>
          </cell>
          <cell r="E522">
            <v>0</v>
          </cell>
          <cell r="G522" t="str">
            <v>L&amp;M-De-Watering</v>
          </cell>
          <cell r="H522" t="str">
            <v>L&amp;M-De-Watering-14636</v>
          </cell>
          <cell r="P522" t="str">
            <v>A-L&amp;M-De-Watering-14636</v>
          </cell>
        </row>
        <row r="523">
          <cell r="C523">
            <v>14638.000000000002</v>
          </cell>
          <cell r="D523">
            <v>14649</v>
          </cell>
          <cell r="E523">
            <v>0</v>
          </cell>
          <cell r="G523" t="str">
            <v>L-Slurry</v>
          </cell>
          <cell r="H523" t="str">
            <v>L-Slurry-14638</v>
          </cell>
          <cell r="P523" t="str">
            <v>A-L-Slurry-14638</v>
          </cell>
        </row>
        <row r="524">
          <cell r="C524">
            <v>14640</v>
          </cell>
          <cell r="D524">
            <v>14649</v>
          </cell>
          <cell r="E524">
            <v>0</v>
          </cell>
          <cell r="G524" t="str">
            <v>L-Casing - 18" to 24"</v>
          </cell>
          <cell r="H524" t="str">
            <v>L-Casing - 18" to 24"-14640</v>
          </cell>
          <cell r="P524" t="str">
            <v>A-L-Casing - 18" to 24"-14640</v>
          </cell>
        </row>
        <row r="525">
          <cell r="C525">
            <v>14641.000000000002</v>
          </cell>
          <cell r="D525">
            <v>14649</v>
          </cell>
          <cell r="E525">
            <v>0</v>
          </cell>
          <cell r="G525" t="str">
            <v>L-Casing - &gt;24" to 36"</v>
          </cell>
          <cell r="H525" t="str">
            <v>L-Casing - &gt;24" to 36"-14641</v>
          </cell>
          <cell r="P525" t="str">
            <v>A-L-Casing - &gt;24" to 36"-14641</v>
          </cell>
        </row>
        <row r="526">
          <cell r="C526">
            <v>14642.000000000002</v>
          </cell>
          <cell r="D526">
            <v>14649</v>
          </cell>
          <cell r="E526">
            <v>0</v>
          </cell>
          <cell r="G526" t="str">
            <v>L-Casing - &gt;36" to 48"</v>
          </cell>
          <cell r="H526" t="str">
            <v>L-Casing - &gt;36" to 48"-14642</v>
          </cell>
          <cell r="P526" t="str">
            <v>A-L-Casing - &gt;36" to 48"-14642</v>
          </cell>
        </row>
        <row r="527">
          <cell r="C527">
            <v>14643</v>
          </cell>
          <cell r="D527">
            <v>14649</v>
          </cell>
          <cell r="E527">
            <v>0</v>
          </cell>
          <cell r="G527" t="str">
            <v>L-Casing - &gt;48" to 60"</v>
          </cell>
          <cell r="H527" t="str">
            <v>L-Casing - &gt;48" to 60"-14643</v>
          </cell>
          <cell r="P527" t="str">
            <v>A-L-Casing - &gt;48" to 60"-14643</v>
          </cell>
        </row>
        <row r="528">
          <cell r="C528">
            <v>14644.000000000002</v>
          </cell>
          <cell r="D528">
            <v>14649</v>
          </cell>
          <cell r="E528">
            <v>0</v>
          </cell>
          <cell r="G528" t="str">
            <v>L-Casing - &gt;60" to 72"</v>
          </cell>
          <cell r="H528" t="str">
            <v>L-Casing - &gt;60" to 72"-14644</v>
          </cell>
          <cell r="P528" t="str">
            <v>A-L-Casing - &gt;60" to 72"-14644</v>
          </cell>
        </row>
        <row r="529">
          <cell r="C529">
            <v>14645.000000000002</v>
          </cell>
          <cell r="D529">
            <v>14649</v>
          </cell>
          <cell r="E529">
            <v>0</v>
          </cell>
          <cell r="G529" t="str">
            <v>L-Casing - &gt;72" to 84"</v>
          </cell>
          <cell r="H529" t="str">
            <v>L-Casing - &gt;72" to 84"-14645</v>
          </cell>
          <cell r="P529" t="str">
            <v>A-L-Casing - &gt;72" to 84"-14645</v>
          </cell>
        </row>
        <row r="530">
          <cell r="C530">
            <v>14646</v>
          </cell>
          <cell r="D530">
            <v>14649</v>
          </cell>
          <cell r="E530">
            <v>0</v>
          </cell>
          <cell r="G530" t="str">
            <v>L-Casing - &gt;84" to 96"</v>
          </cell>
          <cell r="H530" t="str">
            <v>L-Casing - &gt;84" to 96"-14646</v>
          </cell>
          <cell r="P530" t="str">
            <v>A-L-Casing - &gt;84" to 96"-14646</v>
          </cell>
        </row>
        <row r="531">
          <cell r="C531">
            <v>14647.000000000002</v>
          </cell>
          <cell r="D531">
            <v>14649</v>
          </cell>
          <cell r="E531">
            <v>0</v>
          </cell>
          <cell r="G531" t="str">
            <v>L-Casing - &gt;96" to 108"</v>
          </cell>
          <cell r="H531" t="str">
            <v>L-Casing - &gt;96" to 108"-14647</v>
          </cell>
          <cell r="P531" t="str">
            <v>A-L-Casing - &gt;96" to 108"-14647</v>
          </cell>
        </row>
        <row r="532">
          <cell r="C532">
            <v>14648</v>
          </cell>
          <cell r="D532">
            <v>14649</v>
          </cell>
          <cell r="E532">
            <v>0</v>
          </cell>
          <cell r="G532" t="str">
            <v>L-Casing - &gt;108"</v>
          </cell>
          <cell r="H532" t="str">
            <v>L-Casing - &gt;108"-14648</v>
          </cell>
          <cell r="P532" t="str">
            <v>A-L-Casing - &gt;108"-14648</v>
          </cell>
        </row>
        <row r="533">
          <cell r="C533">
            <v>0</v>
          </cell>
          <cell r="D533">
            <v>14649</v>
          </cell>
          <cell r="E533">
            <v>0</v>
          </cell>
          <cell r="G533" t="str">
            <v>M-Material for Casing / Slurry Activity</v>
          </cell>
          <cell r="H533" t="str">
            <v>M-Material for Casing / Slurry Activity-14649</v>
          </cell>
          <cell r="P533" t="str">
            <v>A-M-Material for Casing / Slurry Activity-14649</v>
          </cell>
        </row>
        <row r="534">
          <cell r="C534">
            <v>14650.000000000002</v>
          </cell>
          <cell r="D534">
            <v>14659.000000000002</v>
          </cell>
          <cell r="E534">
            <v>0</v>
          </cell>
          <cell r="G534" t="str">
            <v>L-Tie Rebar-Cage - 18" to 24"</v>
          </cell>
          <cell r="H534" t="str">
            <v>L-Tie Rebar-Cage - 18" to 24"-14650</v>
          </cell>
          <cell r="P534" t="str">
            <v>A-L-Tie Rebar-Cage - 18" to 24"-14650</v>
          </cell>
        </row>
        <row r="535">
          <cell r="C535">
            <v>14651</v>
          </cell>
          <cell r="D535">
            <v>14659.000000000002</v>
          </cell>
          <cell r="E535">
            <v>0</v>
          </cell>
          <cell r="G535" t="str">
            <v>L-Tie Rebar-Cage - &gt;24" to 36"</v>
          </cell>
          <cell r="H535" t="str">
            <v>L-Tie Rebar-Cage - &gt;24" to 36"-14651</v>
          </cell>
          <cell r="P535" t="str">
            <v>A-L-Tie Rebar-Cage - &gt;24" to 36"-14651</v>
          </cell>
        </row>
        <row r="536">
          <cell r="C536">
            <v>14652.000000000002</v>
          </cell>
          <cell r="D536">
            <v>14659.000000000002</v>
          </cell>
          <cell r="E536">
            <v>0</v>
          </cell>
          <cell r="G536" t="str">
            <v>L-Tie Rebar-Cage - &gt;36" to 48"</v>
          </cell>
          <cell r="H536" t="str">
            <v>L-Tie Rebar-Cage - &gt;36" to 48"-14652</v>
          </cell>
          <cell r="P536" t="str">
            <v>A-L-Tie Rebar-Cage - &gt;36" to 48"-14652</v>
          </cell>
        </row>
        <row r="537">
          <cell r="C537">
            <v>14653.000000000002</v>
          </cell>
          <cell r="D537">
            <v>14659.000000000002</v>
          </cell>
          <cell r="E537">
            <v>0</v>
          </cell>
          <cell r="G537" t="str">
            <v>L-Tie Rebar-Cage - &gt;48" to 60"</v>
          </cell>
          <cell r="H537" t="str">
            <v>L-Tie Rebar-Cage - &gt;48" to 60"-14653</v>
          </cell>
          <cell r="P537" t="str">
            <v>A-L-Tie Rebar-Cage - &gt;48" to 60"-14653</v>
          </cell>
        </row>
        <row r="538">
          <cell r="C538">
            <v>14654</v>
          </cell>
          <cell r="D538">
            <v>14659.000000000002</v>
          </cell>
          <cell r="E538">
            <v>0</v>
          </cell>
          <cell r="G538" t="str">
            <v>L-Tie Rebar-Cage - &gt;60" to 72"</v>
          </cell>
          <cell r="H538" t="str">
            <v>L-Tie Rebar-Cage - &gt;60" to 72"-14654</v>
          </cell>
          <cell r="P538" t="str">
            <v>A-L-Tie Rebar-Cage - &gt;60" to 72"-14654</v>
          </cell>
        </row>
        <row r="539">
          <cell r="C539">
            <v>14655.000000000002</v>
          </cell>
          <cell r="D539">
            <v>14659.000000000002</v>
          </cell>
          <cell r="E539">
            <v>0</v>
          </cell>
          <cell r="G539" t="str">
            <v>L-Tie Rebar-Cage - &gt;72" to 84"</v>
          </cell>
          <cell r="H539" t="str">
            <v>L-Tie Rebar-Cage - &gt;72" to 84"-14655</v>
          </cell>
          <cell r="P539" t="str">
            <v>A-L-Tie Rebar-Cage - &gt;72" to 84"-14655</v>
          </cell>
        </row>
        <row r="540">
          <cell r="C540">
            <v>14656.000000000002</v>
          </cell>
          <cell r="D540">
            <v>14659.000000000002</v>
          </cell>
          <cell r="E540">
            <v>0</v>
          </cell>
          <cell r="G540" t="str">
            <v>L-Tie Rebar-Cage - &gt;84" to 96"</v>
          </cell>
          <cell r="H540" t="str">
            <v>L-Tie Rebar-Cage - &gt;84" to 96"-14656</v>
          </cell>
          <cell r="P540" t="str">
            <v>A-L-Tie Rebar-Cage - &gt;84" to 96"-14656</v>
          </cell>
        </row>
        <row r="541">
          <cell r="C541">
            <v>14657</v>
          </cell>
          <cell r="D541">
            <v>14659.000000000002</v>
          </cell>
          <cell r="E541">
            <v>0</v>
          </cell>
          <cell r="G541" t="str">
            <v>L-Tie Rebar-Cage - &gt;96" to 108"</v>
          </cell>
          <cell r="H541" t="str">
            <v>L-Tie Rebar-Cage - &gt;96" to 108"-14657</v>
          </cell>
          <cell r="P541" t="str">
            <v>A-L-Tie Rebar-Cage - &gt;96" to 108"-14657</v>
          </cell>
        </row>
        <row r="542">
          <cell r="C542">
            <v>14658.000000000002</v>
          </cell>
          <cell r="D542">
            <v>14659.000000000002</v>
          </cell>
          <cell r="E542">
            <v>0</v>
          </cell>
          <cell r="G542" t="str">
            <v>L-Tie Rebar-Cage - &gt;108"</v>
          </cell>
          <cell r="H542" t="str">
            <v>L-Tie Rebar-Cage - &gt;108"-14658</v>
          </cell>
          <cell r="P542" t="str">
            <v>A-L-Tie Rebar-Cage - &gt;108"-14658</v>
          </cell>
        </row>
        <row r="543">
          <cell r="C543">
            <v>0</v>
          </cell>
          <cell r="D543">
            <v>14659.000000000002</v>
          </cell>
          <cell r="E543">
            <v>0</v>
          </cell>
          <cell r="G543" t="str">
            <v>M-Rebar, Foundation Materials</v>
          </cell>
          <cell r="H543" t="str">
            <v>M-Rebar, Foundation Materials-14659</v>
          </cell>
          <cell r="P543" t="str">
            <v>A-M-Rebar, Foundation Materials-14659</v>
          </cell>
        </row>
        <row r="544">
          <cell r="C544">
            <v>14660</v>
          </cell>
          <cell r="D544">
            <v>14659.000000000002</v>
          </cell>
          <cell r="E544">
            <v>0</v>
          </cell>
          <cell r="G544" t="str">
            <v>L-Tie Rebar-Flat</v>
          </cell>
          <cell r="H544" t="str">
            <v>L-Tie Rebar-Flat-14660</v>
          </cell>
          <cell r="P544" t="str">
            <v>A-L-Tie Rebar-Flat-14660</v>
          </cell>
        </row>
        <row r="545">
          <cell r="C545">
            <v>0</v>
          </cell>
          <cell r="D545">
            <v>14659.000000000002</v>
          </cell>
          <cell r="E545">
            <v>14661.000000000002</v>
          </cell>
          <cell r="G545" t="str">
            <v>S-Tie all Rebar</v>
          </cell>
          <cell r="H545" t="str">
            <v>S-Tie all Rebar-14661</v>
          </cell>
          <cell r="P545" t="str">
            <v>A-S-Tie all Rebar-14661</v>
          </cell>
        </row>
        <row r="546">
          <cell r="C546">
            <v>14662</v>
          </cell>
          <cell r="D546">
            <v>14659.000000000002</v>
          </cell>
          <cell r="E546">
            <v>0</v>
          </cell>
          <cell r="G546" t="str">
            <v>L-Tie Rebar-Trench</v>
          </cell>
          <cell r="H546" t="str">
            <v>L-Tie Rebar-Trench-14662</v>
          </cell>
          <cell r="P546" t="str">
            <v>A-L-Tie Rebar-Trench-14662</v>
          </cell>
        </row>
        <row r="547">
          <cell r="C547">
            <v>14664.000000000002</v>
          </cell>
          <cell r="D547">
            <v>14659.000000000002</v>
          </cell>
          <cell r="E547">
            <v>0</v>
          </cell>
          <cell r="G547" t="str">
            <v>L-Set Foundation Conduits</v>
          </cell>
          <cell r="H547" t="str">
            <v>L-Set Foundation Conduits-14664</v>
          </cell>
          <cell r="P547" t="str">
            <v>A-L-Set Foundation Conduits-14664</v>
          </cell>
        </row>
        <row r="548">
          <cell r="C548">
            <v>14666.000000000002</v>
          </cell>
          <cell r="D548">
            <v>14659.000000000002</v>
          </cell>
          <cell r="E548">
            <v>0</v>
          </cell>
          <cell r="G548" t="str">
            <v>L-Haul Anchor Bolt Cage</v>
          </cell>
          <cell r="H548" t="str">
            <v>L-Haul Anchor Bolt Cage-14666</v>
          </cell>
          <cell r="P548" t="str">
            <v>A-L-Haul Anchor Bolt Cage-14666</v>
          </cell>
        </row>
        <row r="549">
          <cell r="C549">
            <v>0</v>
          </cell>
          <cell r="D549">
            <v>14667.000000000002</v>
          </cell>
          <cell r="E549">
            <v>14667.000000000002</v>
          </cell>
          <cell r="G549" t="str">
            <v>M-Haul Rebar &amp; Anchors</v>
          </cell>
          <cell r="H549" t="str">
            <v>M-Haul Rebar &amp; Anchors-14667</v>
          </cell>
          <cell r="P549" t="str">
            <v>A-M-Haul Rebar &amp; Anchors-14667</v>
          </cell>
        </row>
        <row r="550">
          <cell r="C550">
            <v>0</v>
          </cell>
          <cell r="D550">
            <v>14669.000000000002</v>
          </cell>
          <cell r="E550">
            <v>0</v>
          </cell>
          <cell r="G550" t="str">
            <v>M-Forms and Related Products</v>
          </cell>
          <cell r="H550" t="str">
            <v>M-Forms and Related Products-14669</v>
          </cell>
          <cell r="P550" t="str">
            <v>A-M-Forms and Related Products-14669</v>
          </cell>
        </row>
        <row r="551">
          <cell r="C551">
            <v>14670.000000000002</v>
          </cell>
          <cell r="D551">
            <v>14685</v>
          </cell>
          <cell r="E551">
            <v>0</v>
          </cell>
          <cell r="G551" t="str">
            <v>L-Set Form &amp; Pour Pier - 18" to 24"</v>
          </cell>
          <cell r="H551" t="str">
            <v>L-Set Form &amp; Pour Pier - 18" to 24"-14670</v>
          </cell>
          <cell r="P551" t="str">
            <v>A-L-Set Form &amp; Pour Pier - 18" to 24"-14670</v>
          </cell>
        </row>
        <row r="552">
          <cell r="C552">
            <v>14671</v>
          </cell>
          <cell r="D552">
            <v>14685</v>
          </cell>
          <cell r="E552">
            <v>0</v>
          </cell>
          <cell r="G552" t="str">
            <v>L-Set Form &amp; Pour Pier - &gt;24" to 36"</v>
          </cell>
          <cell r="H552" t="str">
            <v>L-Set Form &amp; Pour Pier - &gt;24" to 36"-14671</v>
          </cell>
          <cell r="P552" t="str">
            <v>A-L-Set Form &amp; Pour Pier - &gt;24" to 36"-14671</v>
          </cell>
        </row>
        <row r="553">
          <cell r="C553">
            <v>14672.000000000002</v>
          </cell>
          <cell r="D553">
            <v>14685</v>
          </cell>
          <cell r="E553">
            <v>0</v>
          </cell>
          <cell r="G553" t="str">
            <v>L-Set Form &amp; Pour Pier - &gt;36" to 48"</v>
          </cell>
          <cell r="H553" t="str">
            <v>L-Set Form &amp; Pour Pier - &gt;36" to 48"-14672</v>
          </cell>
          <cell r="P553" t="str">
            <v>A-L-Set Form &amp; Pour Pier - &gt;36" to 48"-14672</v>
          </cell>
        </row>
        <row r="554">
          <cell r="C554">
            <v>14673</v>
          </cell>
          <cell r="D554">
            <v>14685</v>
          </cell>
          <cell r="E554">
            <v>0</v>
          </cell>
          <cell r="G554" t="str">
            <v>L-Set Form &amp; Pour Pier - &gt;48" to 60"</v>
          </cell>
          <cell r="H554" t="str">
            <v>L-Set Form &amp; Pour Pier - &gt;48" to 60"-14673</v>
          </cell>
          <cell r="P554" t="str">
            <v>A-L-Set Form &amp; Pour Pier - &gt;48" to 60"-14673</v>
          </cell>
        </row>
        <row r="555">
          <cell r="C555">
            <v>14674.000000000002</v>
          </cell>
          <cell r="D555">
            <v>14685</v>
          </cell>
          <cell r="E555">
            <v>0</v>
          </cell>
          <cell r="G555" t="str">
            <v>L-Set Form &amp; Pour Pier - &gt;60" to 72"</v>
          </cell>
          <cell r="H555" t="str">
            <v>L-Set Form &amp; Pour Pier - &gt;60" to 72"-14674</v>
          </cell>
          <cell r="P555" t="str">
            <v>A-L-Set Form &amp; Pour Pier - &gt;60" to 72"-14674</v>
          </cell>
        </row>
        <row r="556">
          <cell r="C556">
            <v>14675.000000000002</v>
          </cell>
          <cell r="D556">
            <v>14685</v>
          </cell>
          <cell r="E556">
            <v>0</v>
          </cell>
          <cell r="G556" t="str">
            <v>L-Set Form &amp; Pour Pier - &gt;72" to 84"</v>
          </cell>
          <cell r="H556" t="str">
            <v>L-Set Form &amp; Pour Pier - &gt;72" to 84"-14675</v>
          </cell>
          <cell r="P556" t="str">
            <v>A-L-Set Form &amp; Pour Pier - &gt;72" to 84"-14675</v>
          </cell>
        </row>
        <row r="557">
          <cell r="C557">
            <v>14676</v>
          </cell>
          <cell r="D557">
            <v>14685</v>
          </cell>
          <cell r="E557">
            <v>0</v>
          </cell>
          <cell r="G557" t="str">
            <v>L-Set Form &amp; Pour Pier - &gt;84" to 96"</v>
          </cell>
          <cell r="H557" t="str">
            <v>L-Set Form &amp; Pour Pier - &gt;84" to 96"-14676</v>
          </cell>
          <cell r="P557" t="str">
            <v>A-L-Set Form &amp; Pour Pier - &gt;84" to 96"-14676</v>
          </cell>
        </row>
        <row r="558">
          <cell r="C558">
            <v>14677.000000000002</v>
          </cell>
          <cell r="D558">
            <v>14685</v>
          </cell>
          <cell r="E558">
            <v>0</v>
          </cell>
          <cell r="G558" t="str">
            <v>L-Set Form &amp; Pour Pier - &gt;96" to 108"</v>
          </cell>
          <cell r="H558" t="str">
            <v>L-Set Form &amp; Pour Pier - &gt;96" to 108"-14677</v>
          </cell>
          <cell r="P558" t="str">
            <v>A-L-Set Form &amp; Pour Pier - &gt;96" to 108"-14677</v>
          </cell>
        </row>
        <row r="559">
          <cell r="C559">
            <v>14678.000000000002</v>
          </cell>
          <cell r="D559">
            <v>14685</v>
          </cell>
          <cell r="E559">
            <v>0</v>
          </cell>
          <cell r="G559" t="str">
            <v>L-Set Form &amp; Pour Pier - &gt;108"</v>
          </cell>
          <cell r="H559" t="str">
            <v>L-Set Form &amp; Pour Pier - &gt;108"-14678</v>
          </cell>
          <cell r="P559" t="str">
            <v>A-L-Set Form &amp; Pour Pier - &gt;108"-14678</v>
          </cell>
        </row>
        <row r="560">
          <cell r="C560">
            <v>0</v>
          </cell>
          <cell r="D560">
            <v>14685</v>
          </cell>
          <cell r="E560">
            <v>14679</v>
          </cell>
          <cell r="G560" t="str">
            <v>S-Set Form &amp; Pour Piers</v>
          </cell>
          <cell r="H560" t="str">
            <v>S-Set Form &amp; Pour Piers-14679</v>
          </cell>
          <cell r="P560" t="str">
            <v>A-S-Set Form &amp; Pour Piers-14679</v>
          </cell>
        </row>
        <row r="561">
          <cell r="C561">
            <v>14680.000000000002</v>
          </cell>
          <cell r="D561">
            <v>14685</v>
          </cell>
          <cell r="E561">
            <v>0</v>
          </cell>
          <cell r="G561" t="str">
            <v>L-Set Form &amp; Pour - Flat</v>
          </cell>
          <cell r="H561" t="str">
            <v>L-Set Form &amp; Pour - Flat-14680</v>
          </cell>
          <cell r="P561" t="str">
            <v>A-L-Set Form &amp; Pour - Flat-14680</v>
          </cell>
        </row>
        <row r="562">
          <cell r="C562">
            <v>0</v>
          </cell>
          <cell r="D562">
            <v>14685</v>
          </cell>
          <cell r="E562">
            <v>14681.000000000002</v>
          </cell>
          <cell r="G562" t="str">
            <v>S-Set Form &amp; Pour Concrete</v>
          </cell>
          <cell r="H562" t="str">
            <v>S-Set Form &amp; Pour Concrete-14681</v>
          </cell>
          <cell r="P562" t="str">
            <v>A-S-Set Form &amp; Pour Concrete-14681</v>
          </cell>
        </row>
        <row r="563">
          <cell r="C563">
            <v>14682</v>
          </cell>
          <cell r="D563">
            <v>14685</v>
          </cell>
          <cell r="E563">
            <v>0</v>
          </cell>
          <cell r="G563" t="str">
            <v>L-Set Form &amp; Pour - Trench</v>
          </cell>
          <cell r="H563" t="str">
            <v>L-Set Form &amp; Pour - Trench-14682</v>
          </cell>
          <cell r="P563" t="str">
            <v>A-L-Set Form &amp; Pour - Trench-14682</v>
          </cell>
        </row>
        <row r="564">
          <cell r="C564">
            <v>0</v>
          </cell>
          <cell r="D564">
            <v>14685</v>
          </cell>
          <cell r="E564">
            <v>0</v>
          </cell>
          <cell r="G564" t="str">
            <v>M-Concrete for all Foundations</v>
          </cell>
          <cell r="H564" t="str">
            <v>M-Concrete for all Foundations-14685</v>
          </cell>
          <cell r="P564" t="str">
            <v>A-M-Concrete for all Foundations-14685</v>
          </cell>
        </row>
        <row r="565">
          <cell r="C565">
            <v>14686.000000000002</v>
          </cell>
          <cell r="D565">
            <v>14685</v>
          </cell>
          <cell r="E565">
            <v>0</v>
          </cell>
          <cell r="G565" t="str">
            <v>L-Set Form &amp; Pour - Deep Foundt.</v>
          </cell>
          <cell r="H565" t="str">
            <v>L-Set Form &amp; Pour - Deep Foundt.-14686</v>
          </cell>
          <cell r="P565" t="str">
            <v>A-L-Set Form &amp; Pour - Deep Foundt.-14686</v>
          </cell>
        </row>
        <row r="566">
          <cell r="C566">
            <v>14688.000000000002</v>
          </cell>
          <cell r="D566">
            <v>14685</v>
          </cell>
          <cell r="E566">
            <v>0</v>
          </cell>
          <cell r="G566" t="str">
            <v>L-Install Collection Transformer Pad</v>
          </cell>
          <cell r="H566" t="str">
            <v>L-Install Collection Transformer Pad-14688</v>
          </cell>
          <cell r="P566" t="str">
            <v>A-L-Install Collection Transformer Pad-14688</v>
          </cell>
        </row>
        <row r="567">
          <cell r="C567">
            <v>14690</v>
          </cell>
          <cell r="D567">
            <v>14685</v>
          </cell>
          <cell r="E567">
            <v>0</v>
          </cell>
          <cell r="G567" t="str">
            <v>L-Install Grnding Transformer Pad</v>
          </cell>
          <cell r="H567" t="str">
            <v>L-Install Grnding Transformer Pad-14690</v>
          </cell>
          <cell r="P567" t="str">
            <v>A-L-Install Grnding Transformer Pad-14690</v>
          </cell>
        </row>
        <row r="568">
          <cell r="C568">
            <v>14692.000000000002</v>
          </cell>
          <cell r="D568">
            <v>14685</v>
          </cell>
          <cell r="E568">
            <v>0</v>
          </cell>
          <cell r="G568" t="str">
            <v>L-Install Junction Box Pad</v>
          </cell>
          <cell r="H568" t="str">
            <v>L-Install Junction Box Pad-14692</v>
          </cell>
          <cell r="P568" t="str">
            <v>A-L-Install Junction Box Pad-14692</v>
          </cell>
        </row>
        <row r="569">
          <cell r="C569">
            <v>14694.000000000002</v>
          </cell>
          <cell r="D569">
            <v>14694.000000000002</v>
          </cell>
          <cell r="E569">
            <v>0</v>
          </cell>
          <cell r="G569" t="str">
            <v>L&amp;M-Install Bollards</v>
          </cell>
          <cell r="H569" t="str">
            <v>L&amp;M-Install Bollards-14694</v>
          </cell>
          <cell r="P569" t="str">
            <v>A-L&amp;M-Install Bollards-14694</v>
          </cell>
        </row>
        <row r="570">
          <cell r="C570">
            <v>0</v>
          </cell>
          <cell r="D570">
            <v>0</v>
          </cell>
          <cell r="E570">
            <v>14695.000000000002</v>
          </cell>
          <cell r="G570" t="str">
            <v>S-Install Bollards</v>
          </cell>
          <cell r="H570" t="str">
            <v>S-Install Bollards-14695</v>
          </cell>
          <cell r="P570" t="str">
            <v>A-S-Install Bollards-14695</v>
          </cell>
        </row>
        <row r="571">
          <cell r="C571">
            <v>14700.000000000002</v>
          </cell>
          <cell r="D571">
            <v>14700.000000000002</v>
          </cell>
          <cell r="E571">
            <v>0</v>
          </cell>
          <cell r="G571" t="str">
            <v>L&amp;M-Strip Cure &amp; Cleanup</v>
          </cell>
          <cell r="H571" t="str">
            <v>L&amp;M-Strip Cure &amp; Cleanup-14700</v>
          </cell>
          <cell r="P571" t="str">
            <v>A-L&amp;M-Strip Cure &amp; Cleanup-14700</v>
          </cell>
        </row>
        <row r="572">
          <cell r="C572">
            <v>14702.000000000002</v>
          </cell>
          <cell r="D572">
            <v>14685</v>
          </cell>
          <cell r="E572">
            <v>0</v>
          </cell>
          <cell r="G572" t="str">
            <v>L-Concrete Core Drilling</v>
          </cell>
          <cell r="H572" t="str">
            <v>L-Concrete Core Drilling-14702</v>
          </cell>
          <cell r="P572" t="str">
            <v>A-L-Concrete Core Drilling-14702</v>
          </cell>
        </row>
        <row r="573">
          <cell r="C573">
            <v>14704</v>
          </cell>
          <cell r="D573">
            <v>14685</v>
          </cell>
          <cell r="E573">
            <v>0</v>
          </cell>
          <cell r="G573" t="str">
            <v>L-Concrete Sawing</v>
          </cell>
          <cell r="H573" t="str">
            <v>L-Concrete Sawing-14704</v>
          </cell>
          <cell r="P573" t="str">
            <v>A-L-Concrete Sawing-14704</v>
          </cell>
        </row>
        <row r="574">
          <cell r="C574">
            <v>0</v>
          </cell>
          <cell r="D574">
            <v>0</v>
          </cell>
          <cell r="E574">
            <v>14705.000000000002</v>
          </cell>
          <cell r="G574" t="str">
            <v>S-Concrete Saw &amp; Coring</v>
          </cell>
          <cell r="H574" t="str">
            <v>S-Concrete Saw &amp; Coring-14705</v>
          </cell>
          <cell r="P574" t="str">
            <v>A-S-Concrete Saw &amp; Coring-14705</v>
          </cell>
        </row>
        <row r="575">
          <cell r="C575">
            <v>14706.000000000002</v>
          </cell>
          <cell r="D575">
            <v>14706.000000000002</v>
          </cell>
          <cell r="E575">
            <v>0</v>
          </cell>
          <cell r="G575" t="str">
            <v>L&amp;M-Winter Protection On Concrete</v>
          </cell>
          <cell r="H575" t="str">
            <v>L&amp;M-Winter Protection On Concrete-14706</v>
          </cell>
          <cell r="P575" t="str">
            <v>A-L&amp;M-Winter Protection On Concrete-14706</v>
          </cell>
        </row>
        <row r="576">
          <cell r="C576">
            <v>14708.000000000002</v>
          </cell>
          <cell r="D576">
            <v>14708.000000000002</v>
          </cell>
          <cell r="E576">
            <v>0</v>
          </cell>
          <cell r="G576" t="str">
            <v>L&amp;M-Temporary Guying</v>
          </cell>
          <cell r="H576" t="str">
            <v>L&amp;M-Temporary Guying-14708</v>
          </cell>
          <cell r="P576" t="str">
            <v>A-L&amp;M-Temporary Guying-14708</v>
          </cell>
        </row>
        <row r="577">
          <cell r="C577">
            <v>14710</v>
          </cell>
          <cell r="D577">
            <v>14710</v>
          </cell>
          <cell r="E577">
            <v>0</v>
          </cell>
          <cell r="G577" t="str">
            <v>L&amp;M-Native or Select Backfill</v>
          </cell>
          <cell r="H577" t="str">
            <v>L&amp;M-Native or Select Backfill-14710</v>
          </cell>
          <cell r="P577" t="str">
            <v>A-L&amp;M-Native or Select Backfill-14710</v>
          </cell>
        </row>
        <row r="578">
          <cell r="C578">
            <v>14712</v>
          </cell>
          <cell r="D578">
            <v>14712</v>
          </cell>
          <cell r="E578">
            <v>0</v>
          </cell>
          <cell r="G578" t="str">
            <v>L&amp;M-Concrete Backfill</v>
          </cell>
          <cell r="H578" t="str">
            <v>L&amp;M-Concrete Backfill-14712</v>
          </cell>
          <cell r="P578" t="str">
            <v>A-L&amp;M-Concrete Backfill-14712</v>
          </cell>
        </row>
        <row r="579">
          <cell r="C579">
            <v>14720.000000000002</v>
          </cell>
          <cell r="D579">
            <v>14720.000000000002</v>
          </cell>
          <cell r="E579">
            <v>0</v>
          </cell>
          <cell r="G579" t="str">
            <v>L&amp;M-Concrete Testing</v>
          </cell>
          <cell r="H579" t="str">
            <v>L&amp;M-Concrete Testing-14720</v>
          </cell>
          <cell r="P579" t="str">
            <v>A-L&amp;M-Concrete Testing-14720</v>
          </cell>
        </row>
        <row r="580">
          <cell r="C580">
            <v>0</v>
          </cell>
          <cell r="D580">
            <v>0</v>
          </cell>
          <cell r="E580">
            <v>14721</v>
          </cell>
          <cell r="G580" t="str">
            <v>S-Concrete &amp; Soils Testing</v>
          </cell>
          <cell r="H580" t="str">
            <v>S-Concrete &amp; Soils Testing-14721</v>
          </cell>
          <cell r="P580" t="str">
            <v>A-S-Concrete &amp; Soils Testing-14721</v>
          </cell>
        </row>
        <row r="581">
          <cell r="C581">
            <v>14730.000000000002</v>
          </cell>
          <cell r="D581">
            <v>14730.000000000002</v>
          </cell>
          <cell r="E581">
            <v>0</v>
          </cell>
          <cell r="G581" t="str">
            <v>L&amp;M-Dispose of Spoils</v>
          </cell>
          <cell r="H581" t="str">
            <v>L&amp;M-Dispose of Spoils-14730</v>
          </cell>
          <cell r="P581" t="str">
            <v>A-L&amp;M-Dispose of Spoils-14730</v>
          </cell>
        </row>
        <row r="582">
          <cell r="C582">
            <v>0</v>
          </cell>
          <cell r="D582">
            <v>0</v>
          </cell>
          <cell r="E582">
            <v>14731.000000000002</v>
          </cell>
          <cell r="G582" t="str">
            <v>S-Haul &amp; Dispose of Spoils</v>
          </cell>
          <cell r="H582" t="str">
            <v>S-Haul &amp; Dispose of Spoils-14731</v>
          </cell>
          <cell r="P582" t="str">
            <v>A-S-Haul &amp; Dispose of Spoils-14731</v>
          </cell>
        </row>
        <row r="583">
          <cell r="G583" t="str">
            <v>Structures</v>
          </cell>
          <cell r="H583" t="str">
            <v>Structures</v>
          </cell>
          <cell r="P583"/>
        </row>
        <row r="584">
          <cell r="C584">
            <v>0</v>
          </cell>
          <cell r="D584">
            <v>0</v>
          </cell>
          <cell r="E584">
            <v>16011</v>
          </cell>
          <cell r="G584" t="str">
            <v>S-Receive, Inventory Parts</v>
          </cell>
          <cell r="H584" t="str">
            <v>S-Receive, Inventory Parts-16011</v>
          </cell>
          <cell r="P584" t="str">
            <v>T-S-Receive, Inventory Parts-16011</v>
          </cell>
        </row>
        <row r="585">
          <cell r="C585">
            <v>16013.000000000002</v>
          </cell>
          <cell r="D585">
            <v>16030</v>
          </cell>
          <cell r="E585">
            <v>0</v>
          </cell>
          <cell r="G585" t="str">
            <v>L-Receive &amp; Unload Wood</v>
          </cell>
          <cell r="H585" t="str">
            <v>L-Receive &amp; Unload Wood-16013</v>
          </cell>
          <cell r="P585" t="str">
            <v>T-L-Receive &amp; Unload Wood-16013</v>
          </cell>
        </row>
        <row r="586">
          <cell r="C586">
            <v>16014</v>
          </cell>
          <cell r="D586">
            <v>16040</v>
          </cell>
          <cell r="E586">
            <v>0</v>
          </cell>
          <cell r="G586" t="str">
            <v>L-Receive &amp; Unload Tubular Steel</v>
          </cell>
          <cell r="H586" t="str">
            <v>L-Receive &amp; Unload Tubular Steel-16014</v>
          </cell>
          <cell r="P586" t="str">
            <v>T-L-Receive &amp; Unload Tubular Steel-16014</v>
          </cell>
        </row>
        <row r="587">
          <cell r="C587">
            <v>16016.000000000002</v>
          </cell>
          <cell r="D587">
            <v>16060</v>
          </cell>
          <cell r="E587">
            <v>0</v>
          </cell>
          <cell r="G587" t="str">
            <v xml:space="preserve">L-Receive &amp; Unload Concrete </v>
          </cell>
          <cell r="H587" t="str">
            <v>L-Receive &amp; Unload Concrete -16016</v>
          </cell>
          <cell r="P587" t="str">
            <v>T-L-Receive &amp; Unload Concrete -16016</v>
          </cell>
        </row>
        <row r="588">
          <cell r="C588">
            <v>16017</v>
          </cell>
          <cell r="D588">
            <v>16070</v>
          </cell>
          <cell r="E588">
            <v>0</v>
          </cell>
          <cell r="G588" t="str">
            <v xml:space="preserve">L-Receive &amp; Unload Lattice </v>
          </cell>
          <cell r="H588" t="str">
            <v>L-Receive &amp; Unload Lattice -16017</v>
          </cell>
          <cell r="P588" t="str">
            <v>T-L-Receive &amp; Unload Lattice -16017</v>
          </cell>
        </row>
        <row r="589">
          <cell r="C589">
            <v>16019.000000000002</v>
          </cell>
          <cell r="D589">
            <v>16240</v>
          </cell>
          <cell r="E589">
            <v>0</v>
          </cell>
          <cell r="G589" t="str">
            <v>L-Double Handling Structures</v>
          </cell>
          <cell r="H589" t="str">
            <v>L-Double Handling Structures-16019</v>
          </cell>
          <cell r="P589" t="str">
            <v>T-L-Double Handling Structures-16019</v>
          </cell>
        </row>
        <row r="590">
          <cell r="C590">
            <v>0</v>
          </cell>
          <cell r="D590">
            <v>0</v>
          </cell>
          <cell r="E590">
            <v>16021.000000000002</v>
          </cell>
          <cell r="G590" t="str">
            <v>S-Haul Poles &amp; Structures</v>
          </cell>
          <cell r="H590" t="str">
            <v>S-Haul Poles &amp; Structures-16021</v>
          </cell>
          <cell r="P590" t="str">
            <v>T-S-Haul Poles &amp; Structures-16021</v>
          </cell>
        </row>
        <row r="591">
          <cell r="C591">
            <v>16023.000000000002</v>
          </cell>
          <cell r="D591">
            <v>16030</v>
          </cell>
          <cell r="E591">
            <v>0</v>
          </cell>
          <cell r="G591" t="str">
            <v>L-Load &amp; Haul Wood Pole</v>
          </cell>
          <cell r="H591" t="str">
            <v>L-Load &amp; Haul Wood Pole-16023</v>
          </cell>
          <cell r="P591" t="str">
            <v>T-L-Load &amp; Haul Wood Pole-16023</v>
          </cell>
        </row>
        <row r="592">
          <cell r="C592">
            <v>16024.000000000002</v>
          </cell>
          <cell r="D592">
            <v>16240</v>
          </cell>
          <cell r="E592">
            <v>0</v>
          </cell>
          <cell r="G592" t="str">
            <v xml:space="preserve">L-Load &amp; Haul Tubular Steel </v>
          </cell>
          <cell r="H592" t="str">
            <v>L-Load &amp; Haul Tubular Steel -16024</v>
          </cell>
          <cell r="P592" t="str">
            <v>T-L-Load &amp; Haul Tubular Steel -16024</v>
          </cell>
        </row>
        <row r="593">
          <cell r="C593">
            <v>16026.000000000002</v>
          </cell>
          <cell r="D593">
            <v>16060</v>
          </cell>
          <cell r="E593">
            <v>0</v>
          </cell>
          <cell r="G593" t="str">
            <v xml:space="preserve">L-Load &amp; Haul Concrete </v>
          </cell>
          <cell r="H593" t="str">
            <v>L-Load &amp; Haul Concrete -16026</v>
          </cell>
          <cell r="P593" t="str">
            <v>T-L-Load &amp; Haul Concrete -16026</v>
          </cell>
        </row>
        <row r="594">
          <cell r="C594">
            <v>16027.000000000002</v>
          </cell>
          <cell r="D594">
            <v>16070</v>
          </cell>
          <cell r="E594">
            <v>0</v>
          </cell>
          <cell r="G594" t="str">
            <v xml:space="preserve">L-Load &amp; Haul Lattice </v>
          </cell>
          <cell r="H594" t="str">
            <v>L-Load &amp; Haul Lattice -16027</v>
          </cell>
          <cell r="P594" t="str">
            <v>T-L-Load &amp; Haul Lattice -16027</v>
          </cell>
        </row>
        <row r="595">
          <cell r="C595">
            <v>16030.000000000002</v>
          </cell>
          <cell r="D595">
            <v>16030.000000000002</v>
          </cell>
          <cell r="E595">
            <v>0</v>
          </cell>
          <cell r="G595" t="str">
            <v xml:space="preserve">L&amp;M-Frame Wood Single Pole </v>
          </cell>
          <cell r="H595" t="str">
            <v>L&amp;M-Frame Wood Single Pole -16030</v>
          </cell>
          <cell r="P595" t="str">
            <v>T-L&amp;M-Frame Wood Single Pole -16030</v>
          </cell>
        </row>
        <row r="596">
          <cell r="C596">
            <v>16031</v>
          </cell>
          <cell r="D596">
            <v>16031</v>
          </cell>
          <cell r="E596">
            <v>0</v>
          </cell>
          <cell r="G596" t="str">
            <v>L&amp;M-Frame Wood H-Frame</v>
          </cell>
          <cell r="H596" t="str">
            <v>L&amp;M-Frame Wood H-Frame-16031</v>
          </cell>
          <cell r="P596" t="str">
            <v>T-L&amp;M-Frame Wood H-Frame-16031</v>
          </cell>
        </row>
        <row r="597">
          <cell r="C597">
            <v>16033</v>
          </cell>
          <cell r="D597">
            <v>16033</v>
          </cell>
          <cell r="E597">
            <v>0</v>
          </cell>
          <cell r="G597" t="str">
            <v>L&amp;M-Frame Wood 3-P ANG</v>
          </cell>
          <cell r="H597" t="str">
            <v>L&amp;M-Frame Wood 3-P ANG-16033</v>
          </cell>
          <cell r="P597" t="str">
            <v>T-L&amp;M-Frame Wood 3-P ANG-16033</v>
          </cell>
        </row>
        <row r="598">
          <cell r="C598">
            <v>16034.000000000002</v>
          </cell>
          <cell r="D598">
            <v>16034.000000000002</v>
          </cell>
          <cell r="E598">
            <v>0</v>
          </cell>
          <cell r="G598" t="str">
            <v>L&amp;M-Frame Wood 3-P DE</v>
          </cell>
          <cell r="H598" t="str">
            <v>L&amp;M-Frame Wood 3-P DE-16034</v>
          </cell>
          <cell r="P598" t="str">
            <v>T-L&amp;M-Frame Wood 3-P DE-16034</v>
          </cell>
        </row>
        <row r="599">
          <cell r="C599">
            <v>16036</v>
          </cell>
          <cell r="D599">
            <v>16036</v>
          </cell>
          <cell r="E599">
            <v>0</v>
          </cell>
          <cell r="G599" t="str">
            <v xml:space="preserve">L&amp;M-Erect Wood Single Pole Str. </v>
          </cell>
          <cell r="H599" t="str">
            <v>L&amp;M-Erect Wood Single Pole Str. -16036</v>
          </cell>
          <cell r="P599" t="str">
            <v>T-L&amp;M-Erect Wood Single Pole Str. -16036</v>
          </cell>
        </row>
        <row r="600">
          <cell r="C600">
            <v>16037.000000000002</v>
          </cell>
          <cell r="D600">
            <v>16037.000000000002</v>
          </cell>
          <cell r="E600">
            <v>0</v>
          </cell>
          <cell r="G600" t="str">
            <v xml:space="preserve">L&amp;M-Erect Wood H-Frame Str. </v>
          </cell>
          <cell r="H600" t="str">
            <v>L&amp;M-Erect Wood H-Frame Str. -16037</v>
          </cell>
          <cell r="P600" t="str">
            <v>T-L&amp;M-Erect Wood H-Frame Str. -16037</v>
          </cell>
        </row>
        <row r="601">
          <cell r="C601">
            <v>16038.000000000002</v>
          </cell>
          <cell r="D601">
            <v>16038.000000000002</v>
          </cell>
          <cell r="E601">
            <v>0</v>
          </cell>
          <cell r="G601" t="str">
            <v xml:space="preserve">L&amp;M-Erect Wood 3- Pole Str. </v>
          </cell>
          <cell r="H601" t="str">
            <v>L&amp;M-Erect Wood 3- Pole Str. -16038</v>
          </cell>
          <cell r="P601" t="str">
            <v>T-L&amp;M-Erect Wood 3- Pole Str. -16038</v>
          </cell>
        </row>
        <row r="602">
          <cell r="C602">
            <v>16040.000000000002</v>
          </cell>
          <cell r="D602">
            <v>16040.000000000002</v>
          </cell>
          <cell r="E602">
            <v>0</v>
          </cell>
          <cell r="G602" t="str">
            <v>L&amp;M-Assemble Tubular Steel Single Pole</v>
          </cell>
          <cell r="H602" t="str">
            <v>L&amp;M-Assemble Tubular Steel Single Pole-16040</v>
          </cell>
          <cell r="P602" t="str">
            <v>T-L&amp;M-Assemble Tubular Steel Single Pole-16040</v>
          </cell>
        </row>
        <row r="603">
          <cell r="C603">
            <v>16042</v>
          </cell>
          <cell r="D603">
            <v>16042</v>
          </cell>
          <cell r="E603">
            <v>0</v>
          </cell>
          <cell r="G603" t="str">
            <v>L&amp;M-Assemble Tubular Steel H-Frame</v>
          </cell>
          <cell r="H603" t="str">
            <v>L&amp;M-Assemble Tubular Steel H-Frame-16042</v>
          </cell>
          <cell r="P603" t="str">
            <v>T-L&amp;M-Assemble Tubular Steel H-Frame-16042</v>
          </cell>
        </row>
        <row r="604">
          <cell r="C604">
            <v>16044</v>
          </cell>
          <cell r="D604">
            <v>16040</v>
          </cell>
          <cell r="E604">
            <v>0</v>
          </cell>
          <cell r="G604" t="str">
            <v>L-Press Steel Pole</v>
          </cell>
          <cell r="H604" t="str">
            <v>L-Press Steel Pole-16044</v>
          </cell>
          <cell r="P604" t="str">
            <v>T-L-Press Steel Pole-16044</v>
          </cell>
        </row>
        <row r="605">
          <cell r="C605">
            <v>16046.000000000002</v>
          </cell>
          <cell r="D605">
            <v>16040</v>
          </cell>
          <cell r="E605">
            <v>0</v>
          </cell>
          <cell r="G605" t="str">
            <v>L-Erect Tubular Steel Single Pole</v>
          </cell>
          <cell r="H605" t="str">
            <v>L-Erect Tubular Steel Single Pole-16046</v>
          </cell>
          <cell r="P605" t="str">
            <v>T-L-Erect Tubular Steel Single Pole-16046</v>
          </cell>
        </row>
        <row r="606">
          <cell r="C606">
            <v>16048.000000000002</v>
          </cell>
          <cell r="D606">
            <v>16042</v>
          </cell>
          <cell r="E606">
            <v>0</v>
          </cell>
          <cell r="G606" t="str">
            <v>L-Erect Tubular Steel H-Frame</v>
          </cell>
          <cell r="H606" t="str">
            <v>L-Erect Tubular Steel H-Frame-16048</v>
          </cell>
          <cell r="P606" t="str">
            <v>T-L-Erect Tubular Steel H-Frame-16048</v>
          </cell>
        </row>
        <row r="607">
          <cell r="C607">
            <v>0</v>
          </cell>
          <cell r="D607">
            <v>0</v>
          </cell>
          <cell r="E607">
            <v>16050</v>
          </cell>
          <cell r="G607" t="str">
            <v>S-Dig, Set Direct Embed Steel Poles</v>
          </cell>
          <cell r="H607" t="str">
            <v>S-Dig, Set Direct Embed Steel Poles-16050</v>
          </cell>
          <cell r="P607" t="str">
            <v>T-S-Dig, Set Direct Embed Steel Poles-16050</v>
          </cell>
        </row>
        <row r="608">
          <cell r="C608">
            <v>16060.000000000002</v>
          </cell>
          <cell r="D608">
            <v>16060.000000000002</v>
          </cell>
          <cell r="E608">
            <v>0</v>
          </cell>
          <cell r="G608" t="str">
            <v xml:space="preserve">L&amp;M-Assemble Concrete Single Pole </v>
          </cell>
          <cell r="H608" t="str">
            <v>L&amp;M-Assemble Concrete Single Pole -16060</v>
          </cell>
          <cell r="P608" t="str">
            <v>T-L&amp;M-Assemble Concrete Single Pole -16060</v>
          </cell>
        </row>
        <row r="609">
          <cell r="C609">
            <v>16062.000000000002</v>
          </cell>
          <cell r="D609">
            <v>16062.000000000002</v>
          </cell>
          <cell r="E609">
            <v>0</v>
          </cell>
          <cell r="G609" t="str">
            <v>L&amp;M-Assemble Concrete H-Frame</v>
          </cell>
          <cell r="H609" t="str">
            <v>L&amp;M-Assemble Concrete H-Frame-16062</v>
          </cell>
          <cell r="P609" t="str">
            <v>T-L&amp;M-Assemble Concrete H-Frame-16062</v>
          </cell>
        </row>
        <row r="610">
          <cell r="C610">
            <v>16067.999999999998</v>
          </cell>
          <cell r="D610">
            <v>16060</v>
          </cell>
          <cell r="E610">
            <v>0</v>
          </cell>
          <cell r="G610" t="str">
            <v>L-Erect Concrete Poles</v>
          </cell>
          <cell r="H610" t="str">
            <v>L-Erect Concrete Poles-16068</v>
          </cell>
          <cell r="P610" t="str">
            <v>T-L-Erect Concrete Poles-16068</v>
          </cell>
        </row>
        <row r="611">
          <cell r="C611">
            <v>16070.000000000002</v>
          </cell>
          <cell r="D611">
            <v>16070.000000000002</v>
          </cell>
          <cell r="E611">
            <v>0</v>
          </cell>
          <cell r="G611" t="str">
            <v xml:space="preserve">L&amp;M-Assemble Lattice Tangent </v>
          </cell>
          <cell r="H611" t="str">
            <v>L&amp;M-Assemble Lattice Tangent -16070</v>
          </cell>
          <cell r="P611" t="str">
            <v>T-L&amp;M-Assemble Lattice Tangent -16070</v>
          </cell>
        </row>
        <row r="612">
          <cell r="C612">
            <v>0</v>
          </cell>
          <cell r="D612">
            <v>0</v>
          </cell>
          <cell r="E612">
            <v>16071.000000000002</v>
          </cell>
          <cell r="G612" t="str">
            <v>S-Assemble &amp; Erect Lattice Structures</v>
          </cell>
          <cell r="H612" t="str">
            <v>S-Assemble &amp; Erect Lattice Structures-16071</v>
          </cell>
          <cell r="P612" t="str">
            <v>T-S-Assemble &amp; Erect Lattice Structures-16071</v>
          </cell>
        </row>
        <row r="613">
          <cell r="C613">
            <v>16072</v>
          </cell>
          <cell r="D613">
            <v>16072</v>
          </cell>
          <cell r="E613">
            <v>0</v>
          </cell>
          <cell r="G613" t="str">
            <v xml:space="preserve">L&amp;M-Assemble Lattice Angle </v>
          </cell>
          <cell r="H613" t="str">
            <v>L&amp;M-Assemble Lattice Angle -16072</v>
          </cell>
          <cell r="P613" t="str">
            <v>T-L&amp;M-Assemble Lattice Angle -16072</v>
          </cell>
        </row>
        <row r="614">
          <cell r="C614">
            <v>16074.000000000002</v>
          </cell>
          <cell r="D614">
            <v>16074.000000000002</v>
          </cell>
          <cell r="E614">
            <v>0</v>
          </cell>
          <cell r="G614" t="str">
            <v xml:space="preserve">L&amp;M-Assemble Lattice DE </v>
          </cell>
          <cell r="H614" t="str">
            <v>L&amp;M-Assemble Lattice DE -16074</v>
          </cell>
          <cell r="P614" t="str">
            <v>T-L&amp;M-Assemble Lattice DE -16074</v>
          </cell>
        </row>
        <row r="615">
          <cell r="C615">
            <v>16078</v>
          </cell>
          <cell r="D615">
            <v>16070</v>
          </cell>
          <cell r="E615">
            <v>0</v>
          </cell>
          <cell r="G615" t="str">
            <v xml:space="preserve">L-Erect Lattice </v>
          </cell>
          <cell r="H615" t="str">
            <v>L-Erect Lattice -16078</v>
          </cell>
          <cell r="P615" t="str">
            <v>T-L-Erect Lattice -16078</v>
          </cell>
        </row>
        <row r="616">
          <cell r="C616">
            <v>16090.000000000002</v>
          </cell>
          <cell r="D616">
            <v>16090.000000000002</v>
          </cell>
          <cell r="E616">
            <v>16090.000000000002</v>
          </cell>
          <cell r="G616" t="str">
            <v>S,L&amp;M-Signage</v>
          </cell>
          <cell r="H616" t="str">
            <v>S,L&amp;M-Signage-16090</v>
          </cell>
          <cell r="P616" t="str">
            <v>T-S,L&amp;M-Signage-16090</v>
          </cell>
        </row>
        <row r="617">
          <cell r="C617">
            <v>16214</v>
          </cell>
          <cell r="D617">
            <v>16244</v>
          </cell>
          <cell r="E617">
            <v>0</v>
          </cell>
          <cell r="G617" t="str">
            <v>L-Receive &amp; Unload Structural Steel</v>
          </cell>
          <cell r="H617" t="str">
            <v>L-Receive &amp; Unload Structural Steel-16214</v>
          </cell>
          <cell r="P617" t="str">
            <v>S-L-Receive &amp; Unload Structural Steel-16214</v>
          </cell>
        </row>
        <row r="618">
          <cell r="C618">
            <v>16224</v>
          </cell>
          <cell r="D618">
            <v>16244</v>
          </cell>
          <cell r="E618">
            <v>0</v>
          </cell>
          <cell r="G618" t="str">
            <v>L-Load &amp; Haul Structural Steel</v>
          </cell>
          <cell r="H618" t="str">
            <v>L-Load &amp; Haul Structural Steel-16224</v>
          </cell>
          <cell r="P618" t="str">
            <v>S-L-Load &amp; Haul Structural Steel-16224</v>
          </cell>
        </row>
        <row r="619">
          <cell r="C619">
            <v>16236</v>
          </cell>
          <cell r="D619">
            <v>16236</v>
          </cell>
          <cell r="E619">
            <v>0</v>
          </cell>
          <cell r="G619" t="str">
            <v>L&amp;M-Install &amp; Frame Wood Poles</v>
          </cell>
          <cell r="H619" t="str">
            <v>L&amp;M-Install &amp; Frame Wood Poles-16236</v>
          </cell>
          <cell r="P619" t="str">
            <v>S-L&amp;M-Install &amp; Frame Wood Poles-16236</v>
          </cell>
        </row>
        <row r="620">
          <cell r="C620">
            <v>16240.000000000002</v>
          </cell>
          <cell r="D620">
            <v>16240.000000000002</v>
          </cell>
          <cell r="E620">
            <v>0</v>
          </cell>
          <cell r="G620" t="str">
            <v>L&amp;M-Install Steel (Tubular)</v>
          </cell>
          <cell r="H620" t="str">
            <v>L&amp;M-Install Steel (Tubular)-16240</v>
          </cell>
          <cell r="P620" t="str">
            <v>S-L&amp;M-Install Steel (Tubular)-16240</v>
          </cell>
        </row>
        <row r="621">
          <cell r="C621">
            <v>16241.000000000002</v>
          </cell>
          <cell r="D621">
            <v>16241.000000000002</v>
          </cell>
          <cell r="E621">
            <v>0</v>
          </cell>
          <cell r="G621" t="str">
            <v>L&amp;M-Install Tubular A-Frame</v>
          </cell>
          <cell r="H621" t="str">
            <v>L&amp;M-Install Tubular A-Frame-16241</v>
          </cell>
          <cell r="P621" t="str">
            <v>S-L&amp;M-Install Tubular A-Frame-16241</v>
          </cell>
        </row>
        <row r="622">
          <cell r="C622">
            <v>16242</v>
          </cell>
          <cell r="D622">
            <v>16242</v>
          </cell>
          <cell r="E622">
            <v>0</v>
          </cell>
          <cell r="G622" t="str">
            <v>L&amp;M-Install Tubular H- Frame</v>
          </cell>
          <cell r="H622" t="str">
            <v>L&amp;M-Install Tubular H- Frame-16242</v>
          </cell>
          <cell r="P622" t="str">
            <v>S-L&amp;M-Install Tubular H- Frame-16242</v>
          </cell>
        </row>
        <row r="623">
          <cell r="C623">
            <v>16244</v>
          </cell>
          <cell r="D623">
            <v>16244</v>
          </cell>
          <cell r="E623">
            <v>0</v>
          </cell>
          <cell r="G623" t="str">
            <v>L&amp;M-Install all Additional Steel</v>
          </cell>
          <cell r="H623" t="str">
            <v>L&amp;M-Install all Additional Steel-16244</v>
          </cell>
          <cell r="P623" t="str">
            <v>S-L&amp;M-Install all Additional Steel-16244</v>
          </cell>
        </row>
        <row r="624">
          <cell r="C624">
            <v>16247</v>
          </cell>
          <cell r="D624">
            <v>16247</v>
          </cell>
          <cell r="E624">
            <v>0</v>
          </cell>
          <cell r="G624" t="str">
            <v>L&amp;M-Install Steel (Lattice)</v>
          </cell>
          <cell r="H624" t="str">
            <v>L&amp;M-Install Steel (Lattice)-16247</v>
          </cell>
          <cell r="P624" t="str">
            <v>S-L&amp;M-Install Steel (Lattice)-16247</v>
          </cell>
        </row>
        <row r="625">
          <cell r="C625">
            <v>16250</v>
          </cell>
          <cell r="D625">
            <v>16250</v>
          </cell>
          <cell r="E625">
            <v>0</v>
          </cell>
          <cell r="G625" t="str">
            <v>L&amp;M-Modify Steel Structures</v>
          </cell>
          <cell r="H625" t="str">
            <v>L&amp;M-Modify Steel Structures-16250</v>
          </cell>
          <cell r="P625" t="str">
            <v>S-L&amp;M-Modify Steel Structures-16250</v>
          </cell>
        </row>
        <row r="626">
          <cell r="C626">
            <v>0</v>
          </cell>
          <cell r="D626">
            <v>0</v>
          </cell>
          <cell r="E626">
            <v>16259.000000000002</v>
          </cell>
          <cell r="G626" t="str">
            <v>S-Assemble &amp; Install Substation Steel</v>
          </cell>
          <cell r="H626" t="str">
            <v>S-Assemble &amp; Install Substation Steel-16259</v>
          </cell>
          <cell r="P626" t="str">
            <v>S-S-Assemble &amp; Install Substation Steel-16259</v>
          </cell>
        </row>
        <row r="627">
          <cell r="C627">
            <v>16270.000000000002</v>
          </cell>
          <cell r="D627">
            <v>16270.000000000002</v>
          </cell>
          <cell r="E627">
            <v>0</v>
          </cell>
          <cell r="G627" t="str">
            <v>L&amp;M-Install Switch or Equip. Platform</v>
          </cell>
          <cell r="H627" t="str">
            <v>L&amp;M-Install Switch or Equip. Platform-16270</v>
          </cell>
          <cell r="P627" t="str">
            <v>S-L&amp;M-Install Switch or Equip. Platform-16270</v>
          </cell>
        </row>
        <row r="628">
          <cell r="C628">
            <v>16290.000000000002</v>
          </cell>
          <cell r="D628">
            <v>16290.000000000002</v>
          </cell>
          <cell r="E628">
            <v>0</v>
          </cell>
          <cell r="G628" t="str">
            <v>L&amp;M-Signage</v>
          </cell>
          <cell r="H628" t="str">
            <v>L&amp;M-Signage-16290</v>
          </cell>
          <cell r="P628" t="str">
            <v>S-L&amp;M-Signage-16290</v>
          </cell>
        </row>
        <row r="629">
          <cell r="C629">
            <v>16490.000000000004</v>
          </cell>
          <cell r="D629">
            <v>16490.000000000004</v>
          </cell>
          <cell r="E629">
            <v>0</v>
          </cell>
          <cell r="G629" t="str">
            <v>L&amp;M-Signage</v>
          </cell>
          <cell r="H629" t="str">
            <v>L&amp;M-Signage-16490</v>
          </cell>
          <cell r="P629" t="str">
            <v>D-L&amp;M-Signage-16490</v>
          </cell>
        </row>
        <row r="630">
          <cell r="C630">
            <v>16610.000000000004</v>
          </cell>
          <cell r="D630">
            <v>16610.000000000004</v>
          </cell>
          <cell r="E630">
            <v>0</v>
          </cell>
          <cell r="G630" t="str">
            <v>L&amp;M-Receive &amp; Unload Structural Steel</v>
          </cell>
          <cell r="H630" t="str">
            <v>L&amp;M-Receive &amp; Unload Structural Steel-16610</v>
          </cell>
          <cell r="P630" t="str">
            <v>A-L&amp;M-Receive &amp; Unload Structural Steel-16610</v>
          </cell>
        </row>
        <row r="631">
          <cell r="C631">
            <v>0</v>
          </cell>
          <cell r="D631">
            <v>0</v>
          </cell>
          <cell r="E631">
            <v>16611</v>
          </cell>
          <cell r="G631" t="str">
            <v>S-Receive, Inventory Parts</v>
          </cell>
          <cell r="H631" t="str">
            <v>S-Receive, Inventory Parts-16611</v>
          </cell>
          <cell r="P631" t="str">
            <v>A-S-Receive, Inventory Parts-16611</v>
          </cell>
        </row>
        <row r="632">
          <cell r="C632">
            <v>16690.000000000004</v>
          </cell>
          <cell r="D632">
            <v>16690.000000000004</v>
          </cell>
          <cell r="E632">
            <v>0</v>
          </cell>
          <cell r="G632" t="str">
            <v>L&amp;M-Signage</v>
          </cell>
          <cell r="H632" t="str">
            <v>L&amp;M-Signage-16690</v>
          </cell>
          <cell r="P632" t="str">
            <v>A-L&amp;M-Signage-16690</v>
          </cell>
        </row>
        <row r="633">
          <cell r="G633" t="str">
            <v>Grounding</v>
          </cell>
          <cell r="H633" t="str">
            <v>Grounding</v>
          </cell>
          <cell r="P633"/>
        </row>
        <row r="634">
          <cell r="C634">
            <v>0</v>
          </cell>
          <cell r="D634">
            <v>18009.000000000004</v>
          </cell>
          <cell r="E634">
            <v>0</v>
          </cell>
          <cell r="G634" t="str">
            <v>M-Grounding Material, Cadweld</v>
          </cell>
          <cell r="H634" t="str">
            <v>M-Grounding Material, Cadweld-18009</v>
          </cell>
          <cell r="P634" t="str">
            <v>T-M-Grounding Material, Cadweld-18009</v>
          </cell>
        </row>
        <row r="635">
          <cell r="C635">
            <v>18020.000000000004</v>
          </cell>
          <cell r="D635">
            <v>18009</v>
          </cell>
          <cell r="E635">
            <v>0</v>
          </cell>
          <cell r="G635" t="str">
            <v>L-Ground Poles or Structure</v>
          </cell>
          <cell r="H635" t="str">
            <v>L-Ground Poles or Structure-18020</v>
          </cell>
          <cell r="P635" t="str">
            <v>T-L-Ground Poles or Structure-18020</v>
          </cell>
        </row>
        <row r="636">
          <cell r="C636">
            <v>18024</v>
          </cell>
          <cell r="D636">
            <v>18009</v>
          </cell>
          <cell r="E636">
            <v>0</v>
          </cell>
          <cell r="G636" t="str">
            <v>L-Install Ground Wire</v>
          </cell>
          <cell r="H636" t="str">
            <v>L-Install Ground Wire-18024</v>
          </cell>
          <cell r="P636" t="str">
            <v>T-L-Install Ground Wire-18024</v>
          </cell>
        </row>
        <row r="637">
          <cell r="C637">
            <v>18026</v>
          </cell>
          <cell r="D637">
            <v>18009</v>
          </cell>
          <cell r="E637">
            <v>0</v>
          </cell>
          <cell r="G637" t="str">
            <v>L-Install Ground Rod</v>
          </cell>
          <cell r="H637" t="str">
            <v>L-Install Ground Rod-18026</v>
          </cell>
          <cell r="P637" t="str">
            <v>T-L-Install Ground Rod-18026</v>
          </cell>
        </row>
        <row r="638">
          <cell r="C638">
            <v>18030</v>
          </cell>
          <cell r="D638">
            <v>18009</v>
          </cell>
          <cell r="E638">
            <v>0</v>
          </cell>
          <cell r="G638" t="str">
            <v>L-Install Fence Grounds</v>
          </cell>
          <cell r="H638" t="str">
            <v>L-Install Fence Grounds-18030</v>
          </cell>
          <cell r="P638" t="str">
            <v>T-L-Install Fence Grounds-18030</v>
          </cell>
        </row>
        <row r="639">
          <cell r="C639">
            <v>0</v>
          </cell>
          <cell r="D639">
            <v>0</v>
          </cell>
          <cell r="E639">
            <v>18039.000000000004</v>
          </cell>
          <cell r="G639" t="str">
            <v>S-All T-Line Grounding</v>
          </cell>
          <cell r="H639" t="str">
            <v>S-All T-Line Grounding-18039</v>
          </cell>
          <cell r="P639" t="str">
            <v>T-S-All T-Line Grounding-18039</v>
          </cell>
        </row>
        <row r="640">
          <cell r="C640">
            <v>0</v>
          </cell>
          <cell r="D640">
            <v>18209</v>
          </cell>
          <cell r="E640">
            <v>0</v>
          </cell>
          <cell r="G640" t="str">
            <v>M-Grounding Material, Cadweld</v>
          </cell>
          <cell r="H640" t="str">
            <v>M-Grounding Material, Cadweld-18209</v>
          </cell>
          <cell r="P640" t="str">
            <v>S-M-Grounding Material, Cadweld-18209</v>
          </cell>
        </row>
        <row r="641">
          <cell r="C641">
            <v>18213</v>
          </cell>
          <cell r="D641">
            <v>18209</v>
          </cell>
          <cell r="E641">
            <v>0</v>
          </cell>
          <cell r="G641" t="str">
            <v>L-Above Grade Structure Grounding</v>
          </cell>
          <cell r="H641" t="str">
            <v>L-Above Grade Structure Grounding-18213</v>
          </cell>
          <cell r="P641" t="str">
            <v>S-L-Above Grade Structure Grounding-18213</v>
          </cell>
        </row>
        <row r="642">
          <cell r="C642">
            <v>18214.000000000004</v>
          </cell>
          <cell r="D642">
            <v>18209</v>
          </cell>
          <cell r="E642">
            <v>0</v>
          </cell>
          <cell r="G642" t="str">
            <v>L-Black Iron Grounding Above Grade</v>
          </cell>
          <cell r="H642" t="str">
            <v>L-Black Iron Grounding Above Grade-18214</v>
          </cell>
          <cell r="P642" t="str">
            <v>S-L-Black Iron Grounding Above Grade-18214</v>
          </cell>
        </row>
        <row r="643">
          <cell r="C643">
            <v>18220.000000000004</v>
          </cell>
          <cell r="D643">
            <v>18209</v>
          </cell>
          <cell r="E643">
            <v>0</v>
          </cell>
          <cell r="G643" t="str">
            <v>L-Ground Grid Trenching</v>
          </cell>
          <cell r="H643" t="str">
            <v>L-Ground Grid Trenching-18220</v>
          </cell>
          <cell r="P643" t="str">
            <v>S-L-Ground Grid Trenching-18220</v>
          </cell>
        </row>
        <row r="644">
          <cell r="C644">
            <v>18221</v>
          </cell>
          <cell r="D644">
            <v>18209</v>
          </cell>
          <cell r="E644">
            <v>0</v>
          </cell>
          <cell r="G644" t="str">
            <v>L-Ground Grid Backfill</v>
          </cell>
          <cell r="H644" t="str">
            <v>L-Ground Grid Backfill-18221</v>
          </cell>
          <cell r="P644" t="str">
            <v>S-L-Ground Grid Backfill-18221</v>
          </cell>
        </row>
        <row r="645">
          <cell r="C645">
            <v>18226</v>
          </cell>
          <cell r="D645">
            <v>18209</v>
          </cell>
          <cell r="E645">
            <v>0</v>
          </cell>
          <cell r="G645" t="str">
            <v>L-Install Ground Rod</v>
          </cell>
          <cell r="H645" t="str">
            <v>L-Install Ground Rod-18226</v>
          </cell>
          <cell r="P645" t="str">
            <v>S-L-Install Ground Rod-18226</v>
          </cell>
        </row>
        <row r="646">
          <cell r="C646">
            <v>18230</v>
          </cell>
          <cell r="D646">
            <v>18209</v>
          </cell>
          <cell r="E646">
            <v>0</v>
          </cell>
          <cell r="G646" t="str">
            <v>L-Install Fence Grounds</v>
          </cell>
          <cell r="H646" t="str">
            <v>L-Install Fence Grounds-18230</v>
          </cell>
          <cell r="P646" t="str">
            <v>S-L-Install Fence Grounds-18230</v>
          </cell>
        </row>
        <row r="647">
          <cell r="C647">
            <v>18234</v>
          </cell>
          <cell r="D647">
            <v>18209</v>
          </cell>
          <cell r="E647">
            <v>0</v>
          </cell>
          <cell r="G647" t="str">
            <v>L-Install Equip. Grounds</v>
          </cell>
          <cell r="H647" t="str">
            <v>L-Install Equip. Grounds-18234</v>
          </cell>
          <cell r="P647" t="str">
            <v>S-L-Install Equip. Grounds-18234</v>
          </cell>
        </row>
        <row r="648">
          <cell r="C648">
            <v>18240</v>
          </cell>
          <cell r="D648">
            <v>18240</v>
          </cell>
          <cell r="E648">
            <v>0</v>
          </cell>
          <cell r="G648" t="str">
            <v>L&amp;M-Install 2/0, 250-350 Grounding (below grd)</v>
          </cell>
          <cell r="H648" t="str">
            <v>L&amp;M-Install 2/0, 250-350 Grounding (below grd)-18240</v>
          </cell>
          <cell r="P648" t="str">
            <v>S-L&amp;M-Install 2/0, 250-350 Grounding (below grd)-18240</v>
          </cell>
        </row>
        <row r="649">
          <cell r="C649">
            <v>18242.000000000004</v>
          </cell>
          <cell r="D649">
            <v>18242.000000000004</v>
          </cell>
          <cell r="E649">
            <v>0</v>
          </cell>
          <cell r="G649" t="str">
            <v>L&amp;M-Install 4/0 Grounding (below grd)</v>
          </cell>
          <cell r="H649" t="str">
            <v>L&amp;M-Install 4/0 Grounding (below grd)-18242</v>
          </cell>
          <cell r="P649" t="str">
            <v>S-L&amp;M-Install 4/0 Grounding (below grd)-18242</v>
          </cell>
        </row>
        <row r="650">
          <cell r="C650">
            <v>18246</v>
          </cell>
          <cell r="D650">
            <v>18246</v>
          </cell>
          <cell r="E650">
            <v>0</v>
          </cell>
          <cell r="G650" t="str">
            <v>L&amp;M-Install 500 Grounding (below grd)</v>
          </cell>
          <cell r="H650" t="str">
            <v>L&amp;M-Install 500 Grounding (below grd)-18246</v>
          </cell>
          <cell r="P650" t="str">
            <v>S-L&amp;M-Install 500 Grounding (below grd)-18246</v>
          </cell>
        </row>
        <row r="651">
          <cell r="C651">
            <v>18260</v>
          </cell>
          <cell r="D651">
            <v>18260</v>
          </cell>
          <cell r="E651">
            <v>0</v>
          </cell>
          <cell r="G651" t="str">
            <v>L&amp;M-Install Lightning Protection</v>
          </cell>
          <cell r="H651" t="str">
            <v>L&amp;M-Install Lightning Protection-18260</v>
          </cell>
          <cell r="P651" t="str">
            <v>S-L&amp;M-Install Lightning Protection-18260</v>
          </cell>
        </row>
        <row r="652">
          <cell r="C652">
            <v>0</v>
          </cell>
          <cell r="D652">
            <v>0</v>
          </cell>
          <cell r="E652">
            <v>18269.000000000004</v>
          </cell>
          <cell r="G652" t="str">
            <v>S-All Substation Grounding</v>
          </cell>
          <cell r="H652" t="str">
            <v>S-All Substation Grounding-18269</v>
          </cell>
          <cell r="P652" t="str">
            <v>S-S-All Substation Grounding-18269</v>
          </cell>
        </row>
        <row r="653">
          <cell r="C653">
            <v>0</v>
          </cell>
          <cell r="D653">
            <v>18409</v>
          </cell>
          <cell r="E653">
            <v>0</v>
          </cell>
          <cell r="G653" t="str">
            <v>M-Grounding Material, Cadweld</v>
          </cell>
          <cell r="H653" t="str">
            <v>M-Grounding Material, Cadweld-18409</v>
          </cell>
          <cell r="P653" t="str">
            <v>D-M-Grounding Material, Cadweld-18409</v>
          </cell>
        </row>
        <row r="654">
          <cell r="C654">
            <v>18420</v>
          </cell>
          <cell r="D654">
            <v>18409</v>
          </cell>
          <cell r="E654">
            <v>0</v>
          </cell>
          <cell r="G654" t="str">
            <v>L-Ground Poles or Structure</v>
          </cell>
          <cell r="H654" t="str">
            <v>L-Ground Poles or Structure-18420</v>
          </cell>
          <cell r="P654" t="str">
            <v>D-L-Ground Poles or Structure-18420</v>
          </cell>
        </row>
        <row r="655">
          <cell r="C655">
            <v>18424</v>
          </cell>
          <cell r="D655">
            <v>18409</v>
          </cell>
          <cell r="E655">
            <v>0</v>
          </cell>
          <cell r="G655" t="str">
            <v>L-Install Ground Wire</v>
          </cell>
          <cell r="H655" t="str">
            <v>L-Install Ground Wire-18424</v>
          </cell>
          <cell r="P655" t="str">
            <v>D-L-Install Ground Wire-18424</v>
          </cell>
        </row>
        <row r="656">
          <cell r="C656">
            <v>18426</v>
          </cell>
          <cell r="D656">
            <v>18409</v>
          </cell>
          <cell r="E656">
            <v>0</v>
          </cell>
          <cell r="G656" t="str">
            <v>L-Install Ground Rod</v>
          </cell>
          <cell r="H656" t="str">
            <v>L-Install Ground Rod-18426</v>
          </cell>
          <cell r="P656" t="str">
            <v>D-L-Install Ground Rod-18426</v>
          </cell>
        </row>
        <row r="657">
          <cell r="C657">
            <v>18430.000000000004</v>
          </cell>
          <cell r="D657">
            <v>18409</v>
          </cell>
          <cell r="E657">
            <v>0</v>
          </cell>
          <cell r="G657" t="str">
            <v>L-Install Fence Grounds</v>
          </cell>
          <cell r="H657" t="str">
            <v>L-Install Fence Grounds-18430</v>
          </cell>
          <cell r="P657" t="str">
            <v>D-L-Install Fence Grounds-18430</v>
          </cell>
        </row>
        <row r="658">
          <cell r="C658">
            <v>0</v>
          </cell>
          <cell r="D658">
            <v>0</v>
          </cell>
          <cell r="E658">
            <v>18439.000000000004</v>
          </cell>
          <cell r="G658" t="str">
            <v>S-All Distribution Grounding</v>
          </cell>
          <cell r="H658" t="str">
            <v>S-All Distribution Grounding-18439</v>
          </cell>
          <cell r="P658" t="str">
            <v>D-S-All Distribution Grounding-18439</v>
          </cell>
        </row>
        <row r="659">
          <cell r="C659">
            <v>18640</v>
          </cell>
          <cell r="E659">
            <v>0</v>
          </cell>
          <cell r="G659" t="str">
            <v>L-Install Copperweld Grounding for Collection</v>
          </cell>
          <cell r="H659" t="str">
            <v>L-Install Copperweld Grounding for Collection-18640</v>
          </cell>
          <cell r="P659" t="str">
            <v>A-L-Install Copperweld Grounding for Collection-18640</v>
          </cell>
        </row>
        <row r="660">
          <cell r="C660">
            <v>18624</v>
          </cell>
          <cell r="D660">
            <v>18624</v>
          </cell>
          <cell r="E660">
            <v>0</v>
          </cell>
          <cell r="G660" t="str">
            <v>L&amp;M-Install WTG Foundation Ground</v>
          </cell>
          <cell r="H660" t="str">
            <v>L&amp;M-Install WTG Foundation Ground-18624</v>
          </cell>
          <cell r="P660" t="str">
            <v>A-L&amp;M-Install WTG Foundation Ground-18624</v>
          </cell>
        </row>
        <row r="661">
          <cell r="G661" t="str">
            <v>Raceway</v>
          </cell>
          <cell r="H661" t="str">
            <v>Raceway</v>
          </cell>
          <cell r="P661"/>
        </row>
        <row r="662">
          <cell r="C662">
            <v>20230</v>
          </cell>
          <cell r="D662">
            <v>20230</v>
          </cell>
          <cell r="E662">
            <v>0</v>
          </cell>
          <cell r="G662" t="str">
            <v>L&amp;M-Road Crossing, Cable Trench</v>
          </cell>
          <cell r="H662" t="str">
            <v>L&amp;M-Road Crossing, Cable Trench-20230</v>
          </cell>
          <cell r="P662" t="str">
            <v>S-L&amp;M-Road Crossing, Cable Trench-20230</v>
          </cell>
        </row>
        <row r="663">
          <cell r="C663">
            <v>20232.000000000004</v>
          </cell>
          <cell r="D663">
            <v>20232.000000000004</v>
          </cell>
          <cell r="E663">
            <v>0</v>
          </cell>
          <cell r="G663" t="str">
            <v>L&amp;M-Pedestrian Cable Trench</v>
          </cell>
          <cell r="H663" t="str">
            <v>L&amp;M-Pedestrian Cable Trench-20232</v>
          </cell>
          <cell r="P663" t="str">
            <v>S-L&amp;M-Pedestrian Cable Trench-20232</v>
          </cell>
        </row>
        <row r="664">
          <cell r="C664">
            <v>20240.000000000004</v>
          </cell>
          <cell r="D664">
            <v>20241</v>
          </cell>
          <cell r="E664">
            <v>0</v>
          </cell>
          <cell r="G664" t="str">
            <v>L-Excavate Cast-in Place Pullbox</v>
          </cell>
          <cell r="H664" t="str">
            <v>L-Excavate Cast-in Place Pullbox-20240</v>
          </cell>
          <cell r="P664" t="str">
            <v>S-L-Excavate Cast-in Place Pullbox-20240</v>
          </cell>
        </row>
        <row r="665">
          <cell r="C665">
            <v>20241</v>
          </cell>
          <cell r="D665">
            <v>20241</v>
          </cell>
          <cell r="E665">
            <v>0</v>
          </cell>
          <cell r="G665" t="str">
            <v>L&amp;M-Install Cast-in Place Pullbox</v>
          </cell>
          <cell r="H665" t="str">
            <v>L&amp;M-Install Cast-in Place Pullbox-20241</v>
          </cell>
          <cell r="P665" t="str">
            <v>S-L&amp;M-Install Cast-in Place Pullbox-20241</v>
          </cell>
        </row>
        <row r="666">
          <cell r="C666">
            <v>20244</v>
          </cell>
          <cell r="D666">
            <v>20245</v>
          </cell>
          <cell r="E666">
            <v>0</v>
          </cell>
          <cell r="G666" t="str">
            <v>L-Excavate Pre-Cast Pullbox</v>
          </cell>
          <cell r="H666" t="str">
            <v>L-Excavate Pre-Cast Pullbox-20244</v>
          </cell>
          <cell r="P666" t="str">
            <v>S-L-Excavate Pre-Cast Pullbox-20244</v>
          </cell>
        </row>
        <row r="667">
          <cell r="C667">
            <v>20245.000000000004</v>
          </cell>
          <cell r="D667">
            <v>20245.000000000004</v>
          </cell>
          <cell r="E667">
            <v>0</v>
          </cell>
          <cell r="G667" t="str">
            <v>L&amp;M-Install Pre-Cast Pullbox</v>
          </cell>
          <cell r="H667" t="str">
            <v>L&amp;M-Install Pre-Cast Pullbox-20245</v>
          </cell>
          <cell r="P667" t="str">
            <v>S-L&amp;M-Install Pre-Cast Pullbox-20245</v>
          </cell>
        </row>
        <row r="668">
          <cell r="C668">
            <v>20246</v>
          </cell>
          <cell r="D668">
            <v>20246</v>
          </cell>
          <cell r="E668">
            <v>0</v>
          </cell>
          <cell r="G668" t="str">
            <v>L&amp;M-Install Pre-Cast Manhole =&lt;4'</v>
          </cell>
          <cell r="H668" t="str">
            <v>L&amp;M-Install Pre-Cast Manhole =&lt;4'-20246</v>
          </cell>
          <cell r="P668" t="str">
            <v>S-L&amp;M-Install Pre-Cast Manhole =&lt;4'-20246</v>
          </cell>
        </row>
        <row r="669">
          <cell r="C669">
            <v>20247</v>
          </cell>
          <cell r="D669">
            <v>20247</v>
          </cell>
          <cell r="E669">
            <v>0</v>
          </cell>
          <cell r="G669" t="str">
            <v>L&amp;M-Install Pre-Cast Manhole &gt; 4'</v>
          </cell>
          <cell r="H669" t="str">
            <v>L&amp;M-Install Pre-Cast Manhole &gt; 4'-20247</v>
          </cell>
          <cell r="P669" t="str">
            <v>S-L&amp;M-Install Pre-Cast Manhole &gt; 4'-20247</v>
          </cell>
        </row>
        <row r="670">
          <cell r="C670">
            <v>0</v>
          </cell>
          <cell r="D670">
            <v>0</v>
          </cell>
          <cell r="E670">
            <v>20249</v>
          </cell>
          <cell r="G670" t="str">
            <v>S-Excavations in Substations</v>
          </cell>
          <cell r="H670" t="str">
            <v>S-Excavations in Substations-20249</v>
          </cell>
          <cell r="P670" t="str">
            <v>S-S-Excavations in Substations-20249</v>
          </cell>
        </row>
        <row r="671">
          <cell r="C671">
            <v>20250</v>
          </cell>
          <cell r="D671">
            <v>20252</v>
          </cell>
          <cell r="E671">
            <v>0</v>
          </cell>
          <cell r="G671" t="str">
            <v>L-Excavate Precast Cable Trench</v>
          </cell>
          <cell r="H671" t="str">
            <v>L-Excavate Precast Cable Trench-20250</v>
          </cell>
          <cell r="P671" t="str">
            <v>S-L-Excavate Precast Cable Trench-20250</v>
          </cell>
        </row>
        <row r="672">
          <cell r="C672">
            <v>20252</v>
          </cell>
          <cell r="D672">
            <v>20252</v>
          </cell>
          <cell r="E672">
            <v>0</v>
          </cell>
          <cell r="G672" t="str">
            <v>L&amp;M-Install Precast Cble. Trch.- Pedestrian</v>
          </cell>
          <cell r="H672" t="str">
            <v>L&amp;M-Install Precast Cble. Trch.- Pedestrian-20252</v>
          </cell>
          <cell r="P672" t="str">
            <v>S-L&amp;M-Install Precast Cble. Trch.- Pedestrian-20252</v>
          </cell>
        </row>
        <row r="673">
          <cell r="C673">
            <v>20253</v>
          </cell>
          <cell r="D673">
            <v>20253</v>
          </cell>
          <cell r="E673">
            <v>0</v>
          </cell>
          <cell r="G673" t="str">
            <v>L&amp;M-Install Precast Cble. Trch.- Traffic</v>
          </cell>
          <cell r="H673" t="str">
            <v>L&amp;M-Install Precast Cble. Trch.- Traffic-20253</v>
          </cell>
          <cell r="P673" t="str">
            <v>S-L&amp;M-Install Precast Cble. Trch.- Traffic-20253</v>
          </cell>
        </row>
        <row r="674">
          <cell r="C674">
            <v>20262.000000000004</v>
          </cell>
          <cell r="D674">
            <v>20262.000000000004</v>
          </cell>
          <cell r="E674">
            <v>0</v>
          </cell>
          <cell r="G674" t="str">
            <v>L&amp;M-Concrete Core Drilling</v>
          </cell>
          <cell r="H674" t="str">
            <v>L&amp;M-Concrete Core Drilling-20262</v>
          </cell>
          <cell r="P674" t="str">
            <v>S-L&amp;M-Concrete Core Drilling-20262</v>
          </cell>
        </row>
        <row r="675">
          <cell r="C675">
            <v>20264</v>
          </cell>
          <cell r="D675">
            <v>20264</v>
          </cell>
          <cell r="E675">
            <v>0</v>
          </cell>
          <cell r="G675" t="str">
            <v>L&amp;M-Concrete Sawing</v>
          </cell>
          <cell r="H675" t="str">
            <v>L&amp;M-Concrete Sawing-20264</v>
          </cell>
          <cell r="P675" t="str">
            <v>S-L&amp;M-Concrete Sawing-20264</v>
          </cell>
        </row>
        <row r="676">
          <cell r="C676">
            <v>0</v>
          </cell>
          <cell r="D676">
            <v>0</v>
          </cell>
          <cell r="E676">
            <v>20265.000000000004</v>
          </cell>
          <cell r="G676" t="str">
            <v>S-Concrete Saw &amp; Coring</v>
          </cell>
          <cell r="H676" t="str">
            <v>S-Concrete Saw &amp; Coring-20265</v>
          </cell>
          <cell r="P676" t="str">
            <v>S-S-Concrete Saw &amp; Coring-20265</v>
          </cell>
        </row>
        <row r="677">
          <cell r="C677">
            <v>20274</v>
          </cell>
          <cell r="D677">
            <v>20274</v>
          </cell>
          <cell r="E677">
            <v>0</v>
          </cell>
          <cell r="G677" t="str">
            <v>L&amp;M-Install Fiber Innerduct</v>
          </cell>
          <cell r="H677" t="str">
            <v>L&amp;M-Install Fiber Innerduct-20274</v>
          </cell>
          <cell r="P677" t="str">
            <v>S-L&amp;M-Install Fiber Innerduct-20274</v>
          </cell>
        </row>
        <row r="678">
          <cell r="C678">
            <v>20280</v>
          </cell>
          <cell r="D678">
            <v>20299</v>
          </cell>
          <cell r="E678">
            <v>0</v>
          </cell>
          <cell r="G678" t="str">
            <v>L-Conduit Trenching &lt; 2' Wide</v>
          </cell>
          <cell r="H678" t="str">
            <v>L-Conduit Trenching &lt; 2' Wide-20280</v>
          </cell>
          <cell r="P678" t="str">
            <v>S-L-Conduit Trenching &lt; 2' Wide-20280</v>
          </cell>
        </row>
        <row r="679">
          <cell r="C679">
            <v>20281</v>
          </cell>
          <cell r="D679">
            <v>20299</v>
          </cell>
          <cell r="E679">
            <v>0</v>
          </cell>
          <cell r="G679" t="str">
            <v>L-Conduit Trenching= &gt;2' Wide</v>
          </cell>
          <cell r="H679" t="str">
            <v>L-Conduit Trenching= &gt;2' Wide-20281</v>
          </cell>
          <cell r="P679" t="str">
            <v>S-L-Conduit Trenching= &gt;2' Wide-20281</v>
          </cell>
        </row>
        <row r="680">
          <cell r="C680">
            <v>20284.000000000004</v>
          </cell>
          <cell r="D680">
            <v>20299</v>
          </cell>
          <cell r="E680">
            <v>0</v>
          </cell>
          <cell r="G680" t="str">
            <v>L-Backfill Trench &lt; 2' Wide</v>
          </cell>
          <cell r="H680" t="str">
            <v>L-Backfill Trench &lt; 2' Wide-20284</v>
          </cell>
          <cell r="P680" t="str">
            <v>S-L-Backfill Trench &lt; 2' Wide-20284</v>
          </cell>
        </row>
        <row r="681">
          <cell r="C681">
            <v>20285.000000000004</v>
          </cell>
          <cell r="D681">
            <v>20299</v>
          </cell>
          <cell r="E681">
            <v>0</v>
          </cell>
          <cell r="G681" t="str">
            <v>L-Backfill Trench &gt; 2' Wide</v>
          </cell>
          <cell r="H681" t="str">
            <v>L-Backfill Trench &gt; 2' Wide-20285</v>
          </cell>
          <cell r="P681" t="str">
            <v>S-L-Backfill Trench &gt; 2' Wide-20285</v>
          </cell>
        </row>
        <row r="682">
          <cell r="C682">
            <v>20290.000000000004</v>
          </cell>
          <cell r="D682">
            <v>20299</v>
          </cell>
          <cell r="E682">
            <v>0</v>
          </cell>
          <cell r="G682" t="str">
            <v>L-Install PVC Conduit and fittings &lt;4"</v>
          </cell>
          <cell r="H682" t="str">
            <v>L-Install PVC Conduit and fittings &lt;4"-20290</v>
          </cell>
          <cell r="P682" t="str">
            <v>S-L-Install PVC Conduit and fittings &lt;4"-20290</v>
          </cell>
        </row>
        <row r="683">
          <cell r="C683">
            <v>20291</v>
          </cell>
          <cell r="D683">
            <v>20299</v>
          </cell>
          <cell r="E683">
            <v>0</v>
          </cell>
          <cell r="G683" t="str">
            <v>L-Install PVC Conduit and fittings 5"- 6"</v>
          </cell>
          <cell r="H683" t="str">
            <v>L-Install PVC Conduit and fittings 5"- 6"-20291</v>
          </cell>
          <cell r="P683" t="str">
            <v>S-L-Install PVC Conduit and fittings 5"- 6"-20291</v>
          </cell>
        </row>
        <row r="684">
          <cell r="C684">
            <v>20293.000000000004</v>
          </cell>
          <cell r="D684">
            <v>20299</v>
          </cell>
          <cell r="E684">
            <v>0</v>
          </cell>
          <cell r="G684" t="str">
            <v>L-Install PVC conduit and fittings 8"</v>
          </cell>
          <cell r="H684" t="str">
            <v>L-Install PVC conduit and fittings 8"-20293</v>
          </cell>
          <cell r="P684" t="str">
            <v>S-L-Install PVC conduit and fittings 8"-20293</v>
          </cell>
        </row>
        <row r="685">
          <cell r="C685">
            <v>0</v>
          </cell>
          <cell r="D685">
            <v>20299</v>
          </cell>
          <cell r="E685">
            <v>0</v>
          </cell>
          <cell r="G685" t="str">
            <v>M-PVC Conduit and Fittings</v>
          </cell>
          <cell r="H685" t="str">
            <v>M-PVC Conduit and Fittings-20299</v>
          </cell>
          <cell r="P685" t="str">
            <v>S-M-PVC Conduit and Fittings-20299</v>
          </cell>
        </row>
        <row r="686">
          <cell r="C686">
            <v>20300</v>
          </cell>
          <cell r="D686">
            <v>20309.000000000004</v>
          </cell>
          <cell r="E686">
            <v>0</v>
          </cell>
          <cell r="G686" t="str">
            <v>L-Install GRC &lt;2"</v>
          </cell>
          <cell r="H686" t="str">
            <v>L-Install GRC &lt;2"-20300</v>
          </cell>
          <cell r="P686" t="str">
            <v>S-L-Install GRC &lt;2"-20300</v>
          </cell>
        </row>
        <row r="687">
          <cell r="C687">
            <v>20301.000000000004</v>
          </cell>
          <cell r="D687">
            <v>20309.000000000004</v>
          </cell>
          <cell r="E687">
            <v>0</v>
          </cell>
          <cell r="G687" t="str">
            <v>L-Install GRC 3-5"</v>
          </cell>
          <cell r="H687" t="str">
            <v>L-Install GRC 3-5"-20301</v>
          </cell>
          <cell r="P687" t="str">
            <v>S-L-Install GRC 3-5"-20301</v>
          </cell>
        </row>
        <row r="688">
          <cell r="C688">
            <v>20302</v>
          </cell>
          <cell r="D688">
            <v>20309.000000000004</v>
          </cell>
          <cell r="E688">
            <v>0</v>
          </cell>
          <cell r="G688" t="str">
            <v>L-Install GRC 6"</v>
          </cell>
          <cell r="H688" t="str">
            <v>L-Install GRC 6"-20302</v>
          </cell>
          <cell r="P688" t="str">
            <v>S-L-Install GRC 6"-20302</v>
          </cell>
        </row>
        <row r="689">
          <cell r="C689">
            <v>20303</v>
          </cell>
          <cell r="D689">
            <v>20309.000000000004</v>
          </cell>
          <cell r="E689">
            <v>0</v>
          </cell>
          <cell r="G689" t="str">
            <v>L-Install GRC 8"</v>
          </cell>
          <cell r="H689" t="str">
            <v>L-Install GRC 8"-20303</v>
          </cell>
          <cell r="P689" t="str">
            <v>S-L-Install GRC 8"-20303</v>
          </cell>
        </row>
        <row r="690">
          <cell r="C690">
            <v>20306.000000000004</v>
          </cell>
          <cell r="D690">
            <v>20309.000000000004</v>
          </cell>
          <cell r="E690">
            <v>0</v>
          </cell>
          <cell r="G690" t="str">
            <v>L-Install Junction Box</v>
          </cell>
          <cell r="H690" t="str">
            <v>L-Install Junction Box-20306</v>
          </cell>
          <cell r="P690" t="str">
            <v>S-L-Install Junction Box-20306</v>
          </cell>
        </row>
        <row r="691">
          <cell r="C691">
            <v>0</v>
          </cell>
          <cell r="D691">
            <v>20309.000000000004</v>
          </cell>
          <cell r="E691">
            <v>0</v>
          </cell>
          <cell r="G691" t="str">
            <v>M-GRC Conduit and Fittings</v>
          </cell>
          <cell r="H691" t="str">
            <v>M-GRC Conduit and Fittings-20309</v>
          </cell>
          <cell r="P691" t="str">
            <v>S-M-GRC Conduit and Fittings-20309</v>
          </cell>
        </row>
        <row r="692">
          <cell r="C692">
            <v>20310</v>
          </cell>
          <cell r="D692">
            <v>20329.000000000004</v>
          </cell>
          <cell r="E692">
            <v>0</v>
          </cell>
          <cell r="G692" t="str">
            <v>L-Install Duct Bank, &lt; 4" , &lt; 5 pipes</v>
          </cell>
          <cell r="H692" t="str">
            <v>L-Install Duct Bank, &lt; 4" , &lt; 5 pipes-20310</v>
          </cell>
          <cell r="P692" t="str">
            <v>S-L-Install Duct Bank, &lt; 4" , &lt; 5 pipes-20310</v>
          </cell>
        </row>
        <row r="693">
          <cell r="C693">
            <v>20312.000000000004</v>
          </cell>
          <cell r="D693">
            <v>20329.000000000004</v>
          </cell>
          <cell r="E693">
            <v>0</v>
          </cell>
          <cell r="G693" t="str">
            <v>L-Install Duct Bank, &lt; 4" , 5 - 10 pipes</v>
          </cell>
          <cell r="H693" t="str">
            <v>L-Install Duct Bank, &lt; 4" , 5 - 10 pipes-20312</v>
          </cell>
          <cell r="P693" t="str">
            <v>S-L-Install Duct Bank, &lt; 4" , 5 - 10 pipes-20312</v>
          </cell>
        </row>
        <row r="694">
          <cell r="C694">
            <v>20314</v>
          </cell>
          <cell r="D694">
            <v>20329.000000000004</v>
          </cell>
          <cell r="E694">
            <v>0</v>
          </cell>
          <cell r="G694" t="str">
            <v>L-Install Duct Bank, &lt; 4" , 10 - 15 pipes</v>
          </cell>
          <cell r="H694" t="str">
            <v>L-Install Duct Bank, &lt; 4" , 10 - 15 pipes-20314</v>
          </cell>
          <cell r="P694" t="str">
            <v>S-L-Install Duct Bank, &lt; 4" , 10 - 15 pipes-20314</v>
          </cell>
        </row>
        <row r="695">
          <cell r="C695">
            <v>20316</v>
          </cell>
          <cell r="D695">
            <v>20329.000000000004</v>
          </cell>
          <cell r="E695">
            <v>0</v>
          </cell>
          <cell r="G695" t="str">
            <v>L-Install Duct Bank, &lt; 4" , 15 - 20 pipes</v>
          </cell>
          <cell r="H695" t="str">
            <v>L-Install Duct Bank, &lt; 4" , 15 - 20 pipes-20316</v>
          </cell>
          <cell r="P695" t="str">
            <v>S-L-Install Duct Bank, &lt; 4" , 15 - 20 pipes-20316</v>
          </cell>
        </row>
        <row r="696">
          <cell r="C696">
            <v>20318.000000000004</v>
          </cell>
          <cell r="D696">
            <v>20329.000000000004</v>
          </cell>
          <cell r="E696">
            <v>0</v>
          </cell>
          <cell r="G696" t="str">
            <v>L-Install Duct Bank, &lt; 4" , 20 - 25 pipes</v>
          </cell>
          <cell r="H696" t="str">
            <v>L-Install Duct Bank, &lt; 4" , 20 - 25 pipes-20318</v>
          </cell>
          <cell r="P696" t="str">
            <v>S-L-Install Duct Bank, &lt; 4" , 20 - 25 pipes-20318</v>
          </cell>
        </row>
        <row r="697">
          <cell r="C697">
            <v>20320.000000000004</v>
          </cell>
          <cell r="D697">
            <v>20329.000000000004</v>
          </cell>
          <cell r="E697">
            <v>0</v>
          </cell>
          <cell r="G697" t="str">
            <v>L-Install Duct Bank, &gt;=4" , &lt; 5 pipes</v>
          </cell>
          <cell r="H697" t="str">
            <v>L-Install Duct Bank, &gt;=4" , &lt; 5 pipes-20320</v>
          </cell>
          <cell r="P697" t="str">
            <v>S-L-Install Duct Bank, &gt;=4" , &lt; 5 pipes-20320</v>
          </cell>
        </row>
        <row r="698">
          <cell r="C698">
            <v>20322</v>
          </cell>
          <cell r="D698">
            <v>20329.000000000004</v>
          </cell>
          <cell r="E698">
            <v>0</v>
          </cell>
          <cell r="G698" t="str">
            <v>L-Install Duct Bank, &gt;=4" , 5 - 10 pipes</v>
          </cell>
          <cell r="H698" t="str">
            <v>L-Install Duct Bank, &gt;=4" , 5 - 10 pipes-20322</v>
          </cell>
          <cell r="P698" t="str">
            <v>S-L-Install Duct Bank, &gt;=4" , 5 - 10 pipes-20322</v>
          </cell>
        </row>
        <row r="699">
          <cell r="C699">
            <v>20324</v>
          </cell>
          <cell r="D699">
            <v>20329.000000000004</v>
          </cell>
          <cell r="E699">
            <v>0</v>
          </cell>
          <cell r="G699" t="str">
            <v>L-Install Duct Bank, &gt;=4" , 10 - 15 pipes</v>
          </cell>
          <cell r="H699" t="str">
            <v>L-Install Duct Bank, &gt;=4" , 10 - 15 pipes-20324</v>
          </cell>
          <cell r="P699" t="str">
            <v>S-L-Install Duct Bank, &gt;=4" , 10 - 15 pipes-20324</v>
          </cell>
        </row>
        <row r="700">
          <cell r="C700">
            <v>20326.000000000004</v>
          </cell>
          <cell r="D700">
            <v>20329.000000000004</v>
          </cell>
          <cell r="E700">
            <v>0</v>
          </cell>
          <cell r="G700" t="str">
            <v>L-Install Duct Bank, &gt;=4" , 15 - 20 pipes</v>
          </cell>
          <cell r="H700" t="str">
            <v>L-Install Duct Bank, &gt;=4" , 15 - 20 pipes-20326</v>
          </cell>
          <cell r="P700" t="str">
            <v>S-L-Install Duct Bank, &gt;=4" , 15 - 20 pipes-20326</v>
          </cell>
        </row>
        <row r="701">
          <cell r="C701">
            <v>20328</v>
          </cell>
          <cell r="D701">
            <v>20329.000000000004</v>
          </cell>
          <cell r="E701">
            <v>0</v>
          </cell>
          <cell r="G701" t="str">
            <v>L-Install Duct Bank, &gt;=4" , 20 - 25 pipes</v>
          </cell>
          <cell r="H701" t="str">
            <v>L-Install Duct Bank, &gt;=4" , 20 - 25 pipes-20328</v>
          </cell>
          <cell r="P701" t="str">
            <v>S-L-Install Duct Bank, &gt;=4" , 20 - 25 pipes-20328</v>
          </cell>
        </row>
        <row r="702">
          <cell r="C702">
            <v>0</v>
          </cell>
          <cell r="D702">
            <v>20329.000000000004</v>
          </cell>
          <cell r="E702">
            <v>0</v>
          </cell>
          <cell r="G702" t="str">
            <v>M-Duct Bank Materials</v>
          </cell>
          <cell r="H702" t="str">
            <v>M-Duct Bank Materials-20329</v>
          </cell>
          <cell r="P702" t="str">
            <v>S-M-Duct Bank Materials-20329</v>
          </cell>
        </row>
        <row r="703">
          <cell r="C703">
            <v>20334.000000000004</v>
          </cell>
          <cell r="D703">
            <v>20334.000000000004</v>
          </cell>
          <cell r="E703">
            <v>0</v>
          </cell>
          <cell r="G703" t="str">
            <v>L&amp;M-Dispose of Spoils</v>
          </cell>
          <cell r="H703" t="str">
            <v>L&amp;M-Dispose of Spoils-20334</v>
          </cell>
          <cell r="P703" t="str">
            <v>S-L&amp;M-Dispose of Spoils-20334</v>
          </cell>
        </row>
        <row r="704">
          <cell r="C704">
            <v>0</v>
          </cell>
          <cell r="D704">
            <v>0</v>
          </cell>
          <cell r="E704">
            <v>20335</v>
          </cell>
          <cell r="G704" t="str">
            <v>S-Haul &amp; Dispose of Spoils</v>
          </cell>
          <cell r="H704" t="str">
            <v>S-Haul &amp; Dispose of Spoils-20335</v>
          </cell>
          <cell r="P704" t="str">
            <v>S-S-Haul &amp; Dispose of Spoils-20335</v>
          </cell>
        </row>
        <row r="705">
          <cell r="C705">
            <v>20340.000000000004</v>
          </cell>
          <cell r="D705">
            <v>20340.000000000004</v>
          </cell>
          <cell r="E705">
            <v>0</v>
          </cell>
          <cell r="G705" t="str">
            <v>L&amp;M-Install Flo Fill</v>
          </cell>
          <cell r="H705" t="str">
            <v>L&amp;M-Install Flo Fill-20340</v>
          </cell>
          <cell r="P705" t="str">
            <v>S-L&amp;M-Install Flo Fill-20340</v>
          </cell>
        </row>
        <row r="706">
          <cell r="C706">
            <v>20342</v>
          </cell>
          <cell r="D706">
            <v>20342</v>
          </cell>
          <cell r="E706">
            <v>0</v>
          </cell>
          <cell r="G706" t="str">
            <v>L&amp;M-Install Sand</v>
          </cell>
          <cell r="H706" t="str">
            <v>L&amp;M-Install Sand-20342</v>
          </cell>
          <cell r="P706" t="str">
            <v>S-L&amp;M-Install Sand-20342</v>
          </cell>
        </row>
        <row r="707">
          <cell r="C707">
            <v>20370.000000000004</v>
          </cell>
          <cell r="D707">
            <v>20370.000000000004</v>
          </cell>
          <cell r="E707">
            <v>0</v>
          </cell>
          <cell r="G707" t="str">
            <v>L&amp;M-Install Outdoor Cable Tray</v>
          </cell>
          <cell r="H707" t="str">
            <v>L&amp;M-Install Outdoor Cable Tray-20370</v>
          </cell>
          <cell r="P707" t="str">
            <v>S-L&amp;M-Install Outdoor Cable Tray-20370</v>
          </cell>
        </row>
        <row r="708">
          <cell r="C708">
            <v>20492.000000000004</v>
          </cell>
          <cell r="D708">
            <v>20492.000000000004</v>
          </cell>
          <cell r="E708">
            <v>0</v>
          </cell>
          <cell r="G708" t="str">
            <v>L&amp;M-Concrete Core Drilling</v>
          </cell>
          <cell r="H708" t="str">
            <v>L&amp;M-Concrete Core Drilling-20492</v>
          </cell>
          <cell r="P708" t="str">
            <v>D-L&amp;M-Concrete Core Drilling-20492</v>
          </cell>
        </row>
        <row r="709">
          <cell r="C709">
            <v>20494</v>
          </cell>
          <cell r="D709">
            <v>20494</v>
          </cell>
          <cell r="E709">
            <v>0</v>
          </cell>
          <cell r="G709" t="str">
            <v>L&amp;M-Concrete Sawing</v>
          </cell>
          <cell r="H709" t="str">
            <v>L&amp;M-Concrete Sawing-20494</v>
          </cell>
          <cell r="P709" t="str">
            <v>D-L&amp;M-Concrete Sawing-20494</v>
          </cell>
        </row>
        <row r="710">
          <cell r="C710">
            <v>0</v>
          </cell>
          <cell r="D710">
            <v>0</v>
          </cell>
          <cell r="E710">
            <v>20495.000000000004</v>
          </cell>
          <cell r="G710" t="str">
            <v>S-Concrete Saw &amp; Coring</v>
          </cell>
          <cell r="H710" t="str">
            <v>S-Concrete Saw &amp; Coring-20495</v>
          </cell>
          <cell r="P710" t="str">
            <v>D-S-Concrete Saw &amp; Coring-20495</v>
          </cell>
        </row>
        <row r="711">
          <cell r="G711" t="str">
            <v>Over Head Conductor</v>
          </cell>
          <cell r="H711" t="str">
            <v>Over Head Conductor</v>
          </cell>
          <cell r="P711"/>
        </row>
        <row r="712">
          <cell r="C712">
            <v>22010</v>
          </cell>
          <cell r="D712">
            <v>22010</v>
          </cell>
          <cell r="E712">
            <v>0</v>
          </cell>
          <cell r="G712" t="str">
            <v>L&amp;M-Receive &amp; Unload Conductor</v>
          </cell>
          <cell r="H712" t="str">
            <v>L&amp;M-Receive &amp; Unload Conductor-22010</v>
          </cell>
          <cell r="P712" t="str">
            <v>T-L&amp;M-Receive &amp; Unload Conductor-22010</v>
          </cell>
        </row>
        <row r="713">
          <cell r="C713">
            <v>0</v>
          </cell>
          <cell r="D713">
            <v>0</v>
          </cell>
          <cell r="E713">
            <v>22011.000000000004</v>
          </cell>
          <cell r="G713" t="str">
            <v>S-Receive, Inventory Parts</v>
          </cell>
          <cell r="H713" t="str">
            <v>S-Receive, Inventory Parts-22011</v>
          </cell>
          <cell r="P713" t="str">
            <v>T-S-Receive, Inventory Parts-22011</v>
          </cell>
        </row>
        <row r="714">
          <cell r="C714">
            <v>22012</v>
          </cell>
          <cell r="D714">
            <v>22012</v>
          </cell>
          <cell r="E714">
            <v>0</v>
          </cell>
          <cell r="G714" t="str">
            <v>L&amp;M-Receive &amp; Unload Static</v>
          </cell>
          <cell r="H714" t="str">
            <v>L&amp;M-Receive &amp; Unload Static-22012</v>
          </cell>
          <cell r="P714" t="str">
            <v>T-L&amp;M-Receive &amp; Unload Static-22012</v>
          </cell>
        </row>
        <row r="715">
          <cell r="C715">
            <v>22013.000000000004</v>
          </cell>
          <cell r="D715">
            <v>22013.000000000004</v>
          </cell>
          <cell r="E715">
            <v>0</v>
          </cell>
          <cell r="G715" t="str">
            <v>L&amp;M-Receive &amp; Unload Fiber</v>
          </cell>
          <cell r="H715" t="str">
            <v>L&amp;M-Receive &amp; Unload Fiber-22013</v>
          </cell>
          <cell r="P715" t="str">
            <v>T-L&amp;M-Receive &amp; Unload Fiber-22013</v>
          </cell>
        </row>
        <row r="716">
          <cell r="C716">
            <v>22020</v>
          </cell>
          <cell r="D716">
            <v>22010</v>
          </cell>
          <cell r="E716">
            <v>0</v>
          </cell>
          <cell r="G716" t="str">
            <v>L-Load &amp; Haul Conductor Reels</v>
          </cell>
          <cell r="H716" t="str">
            <v>L-Load &amp; Haul Conductor Reels-22020</v>
          </cell>
          <cell r="P716" t="str">
            <v>T-L-Load &amp; Haul Conductor Reels-22020</v>
          </cell>
        </row>
        <row r="717">
          <cell r="C717">
            <v>0</v>
          </cell>
          <cell r="D717">
            <v>0</v>
          </cell>
          <cell r="E717">
            <v>22021</v>
          </cell>
          <cell r="G717" t="str">
            <v>S-Haul Misc. Reels</v>
          </cell>
          <cell r="H717" t="str">
            <v>S-Haul Misc. Reels-22021</v>
          </cell>
          <cell r="P717" t="str">
            <v>T-S-Haul Misc. Reels-22021</v>
          </cell>
        </row>
        <row r="718">
          <cell r="C718">
            <v>22022.000000000004</v>
          </cell>
          <cell r="D718">
            <v>22012</v>
          </cell>
          <cell r="E718">
            <v>0</v>
          </cell>
          <cell r="G718" t="str">
            <v>L-Load &amp; Haul Static Reels</v>
          </cell>
          <cell r="H718" t="str">
            <v>L-Load &amp; Haul Static Reels-22022</v>
          </cell>
          <cell r="P718" t="str">
            <v>T-L-Load &amp; Haul Static Reels-22022</v>
          </cell>
        </row>
        <row r="719">
          <cell r="C719">
            <v>22023</v>
          </cell>
          <cell r="D719">
            <v>22013</v>
          </cell>
          <cell r="E719">
            <v>0</v>
          </cell>
          <cell r="G719" t="str">
            <v>L-Load &amp; Haul Fiber Reels</v>
          </cell>
          <cell r="H719" t="str">
            <v>L-Load &amp; Haul Fiber Reels-22023</v>
          </cell>
          <cell r="P719" t="str">
            <v>T-L-Load &amp; Haul Fiber Reels-22023</v>
          </cell>
        </row>
        <row r="720">
          <cell r="C720">
            <v>22028.000000000004</v>
          </cell>
          <cell r="D720">
            <v>22034</v>
          </cell>
          <cell r="E720">
            <v>0</v>
          </cell>
          <cell r="G720" t="str">
            <v>L-Haul Guard Poles</v>
          </cell>
          <cell r="H720" t="str">
            <v>L-Haul Guard Poles-22028</v>
          </cell>
          <cell r="P720" t="str">
            <v>T-L-Haul Guard Poles-22028</v>
          </cell>
        </row>
        <row r="721">
          <cell r="C721">
            <v>22030.000000000004</v>
          </cell>
          <cell r="D721">
            <v>22030.000000000004</v>
          </cell>
          <cell r="E721">
            <v>0</v>
          </cell>
          <cell r="G721" t="str">
            <v>L&amp;M-Snubs</v>
          </cell>
          <cell r="H721" t="str">
            <v>L&amp;M-Snubs-22030</v>
          </cell>
          <cell r="P721" t="str">
            <v>T-L&amp;M-Snubs-22030</v>
          </cell>
        </row>
        <row r="722">
          <cell r="C722">
            <v>22034</v>
          </cell>
          <cell r="D722">
            <v>22034</v>
          </cell>
          <cell r="E722">
            <v>0</v>
          </cell>
          <cell r="G722" t="str">
            <v>L&amp;M-Guard Structures</v>
          </cell>
          <cell r="H722" t="str">
            <v>L&amp;M-Guard Structures-22034</v>
          </cell>
          <cell r="P722" t="str">
            <v>T-L&amp;M-Guard Structures-22034</v>
          </cell>
        </row>
        <row r="723">
          <cell r="C723">
            <v>22036</v>
          </cell>
          <cell r="D723">
            <v>0</v>
          </cell>
          <cell r="E723">
            <v>22036.000000000004</v>
          </cell>
          <cell r="G723" t="str">
            <v>S&amp;L-Traffic Control</v>
          </cell>
          <cell r="H723" t="str">
            <v>S&amp;L-Traffic Control-22036</v>
          </cell>
          <cell r="P723" t="str">
            <v>T-S&amp;L-Traffic Control-22036</v>
          </cell>
        </row>
        <row r="724">
          <cell r="D724">
            <v>22037</v>
          </cell>
          <cell r="G724" t="str">
            <v>M-Railroad Flagger</v>
          </cell>
          <cell r="H724" t="str">
            <v>M-Railroad Flagger-22037</v>
          </cell>
          <cell r="P724" t="str">
            <v>T-M-Railroad Flagger-22037</v>
          </cell>
        </row>
        <row r="725">
          <cell r="E725">
            <v>22038</v>
          </cell>
          <cell r="G725" t="str">
            <v>S-Helicopter</v>
          </cell>
          <cell r="H725" t="str">
            <v>S-Helicopter-22038</v>
          </cell>
          <cell r="P725" t="str">
            <v>T-S-Helicopter-22038</v>
          </cell>
        </row>
        <row r="726">
          <cell r="C726">
            <v>22040</v>
          </cell>
          <cell r="D726">
            <v>22049</v>
          </cell>
          <cell r="E726">
            <v>0</v>
          </cell>
          <cell r="G726" t="str">
            <v>L-Hang Travelers - Single</v>
          </cell>
          <cell r="H726" t="str">
            <v>L-Hang Travelers - Single-22040</v>
          </cell>
          <cell r="P726" t="str">
            <v>T-L-Hang Travelers - Single-22040</v>
          </cell>
        </row>
        <row r="727">
          <cell r="C727">
            <v>22042</v>
          </cell>
          <cell r="D727">
            <v>22049</v>
          </cell>
          <cell r="E727">
            <v>0</v>
          </cell>
          <cell r="G727" t="str">
            <v>L-Hang Travelers - Bundle</v>
          </cell>
          <cell r="H727" t="str">
            <v>L-Hang Travelers - Bundle-22042</v>
          </cell>
          <cell r="P727" t="str">
            <v>T-L-Hang Travelers - Bundle-22042</v>
          </cell>
        </row>
        <row r="728">
          <cell r="C728">
            <v>22046</v>
          </cell>
          <cell r="D728">
            <v>22049</v>
          </cell>
          <cell r="E728">
            <v>0</v>
          </cell>
          <cell r="G728" t="str">
            <v>L-Hang Static &amp; Fiber Travelers</v>
          </cell>
          <cell r="H728" t="str">
            <v>L-Hang Static &amp; Fiber Travelers-22046</v>
          </cell>
          <cell r="P728" t="str">
            <v>T-L-Hang Static &amp; Fiber Travelers-22046</v>
          </cell>
        </row>
        <row r="729">
          <cell r="C729">
            <v>0</v>
          </cell>
          <cell r="D729">
            <v>22049.000000000004</v>
          </cell>
          <cell r="E729">
            <v>0</v>
          </cell>
          <cell r="G729" t="str">
            <v>M-Blocks, Travelers and Related Material</v>
          </cell>
          <cell r="H729" t="str">
            <v>M-Blocks, Travelers and Related Material-22049</v>
          </cell>
          <cell r="P729" t="str">
            <v>T-M-Blocks, Travelers and Related Material-22049</v>
          </cell>
        </row>
        <row r="730">
          <cell r="C730">
            <v>22050.000000000004</v>
          </cell>
          <cell r="D730">
            <v>22069</v>
          </cell>
          <cell r="E730">
            <v>0</v>
          </cell>
          <cell r="G730" t="str">
            <v>L-String, Splice &amp; Sag Sngl Cndct.</v>
          </cell>
          <cell r="H730" t="str">
            <v>L-String, Splice &amp; Sag Sngl Cndct.-22050</v>
          </cell>
          <cell r="P730" t="str">
            <v>T-L-String, Splice &amp; Sag Sngl Cndct.-22050</v>
          </cell>
        </row>
        <row r="731">
          <cell r="C731">
            <v>22052.000000000004</v>
          </cell>
          <cell r="D731">
            <v>22069</v>
          </cell>
          <cell r="E731">
            <v>0</v>
          </cell>
          <cell r="G731" t="str">
            <v>L-String, Splice &amp; Sag Static</v>
          </cell>
          <cell r="H731" t="str">
            <v>L-String, Splice &amp; Sag Static-22052</v>
          </cell>
          <cell r="P731" t="str">
            <v>T-L-String, Splice &amp; Sag Static-22052</v>
          </cell>
        </row>
        <row r="732">
          <cell r="C732">
            <v>22053.000000000004</v>
          </cell>
          <cell r="D732">
            <v>22069</v>
          </cell>
          <cell r="E732">
            <v>0</v>
          </cell>
          <cell r="G732" t="str">
            <v>L-String &amp; Sag Fiber</v>
          </cell>
          <cell r="H732" t="str">
            <v>L-String &amp; Sag Fiber-22053</v>
          </cell>
          <cell r="P732" t="str">
            <v>T-L-String &amp; Sag Fiber-22053</v>
          </cell>
        </row>
        <row r="733">
          <cell r="C733">
            <v>22055.000000000004</v>
          </cell>
          <cell r="D733">
            <v>22069</v>
          </cell>
          <cell r="E733">
            <v>0</v>
          </cell>
          <cell r="G733" t="str">
            <v>L-String, Splice &amp; Sag Dbl Bndl Cndct.</v>
          </cell>
          <cell r="H733" t="str">
            <v>L-String, Splice &amp; Sag Dbl Bndl Cndct.-22055</v>
          </cell>
          <cell r="P733" t="str">
            <v>T-L-String, Splice &amp; Sag Dbl Bndl Cndct.-22055</v>
          </cell>
        </row>
        <row r="734">
          <cell r="C734">
            <v>22057</v>
          </cell>
          <cell r="D734">
            <v>22069</v>
          </cell>
          <cell r="E734">
            <v>0</v>
          </cell>
          <cell r="G734" t="str">
            <v>L-String, Splice &amp; Sag Trpl Bndl Cndct.</v>
          </cell>
          <cell r="H734" t="str">
            <v>L-String, Splice &amp; Sag Trpl Bndl Cndct.-22057</v>
          </cell>
          <cell r="P734" t="str">
            <v>T-L-String, Splice &amp; Sag Trpl Bndl Cndct.-22057</v>
          </cell>
        </row>
        <row r="735">
          <cell r="C735">
            <v>22058.000000000004</v>
          </cell>
          <cell r="D735">
            <v>22069</v>
          </cell>
          <cell r="E735">
            <v>0</v>
          </cell>
          <cell r="G735" t="str">
            <v>L-String, Splice &amp; Sag Quad Bndl Cndct.</v>
          </cell>
          <cell r="H735" t="str">
            <v>L-String, Splice &amp; Sag Quad Bndl Cndct.-22058</v>
          </cell>
          <cell r="P735" t="str">
            <v>T-L-String, Splice &amp; Sag Quad Bndl Cndct.-22058</v>
          </cell>
        </row>
        <row r="736">
          <cell r="C736">
            <v>22060</v>
          </cell>
          <cell r="D736">
            <v>0</v>
          </cell>
          <cell r="E736">
            <v>0</v>
          </cell>
          <cell r="G736" t="str">
            <v>L-Pull Lead Line</v>
          </cell>
          <cell r="H736" t="str">
            <v>L-Pull Lead Line-22060</v>
          </cell>
          <cell r="P736" t="str">
            <v>T-L-Pull Lead Line-22060</v>
          </cell>
        </row>
        <row r="737">
          <cell r="C737">
            <v>0</v>
          </cell>
          <cell r="D737">
            <v>22069.000000000004</v>
          </cell>
          <cell r="E737">
            <v>0</v>
          </cell>
          <cell r="G737" t="str">
            <v xml:space="preserve">M-Insulators, Links, Hardware </v>
          </cell>
          <cell r="H737" t="str">
            <v>M-Insulators, Links, Hardware -22069</v>
          </cell>
          <cell r="P737" t="str">
            <v>T-M-Insulators, Links, Hardware -22069</v>
          </cell>
        </row>
        <row r="738">
          <cell r="C738">
            <v>22070</v>
          </cell>
          <cell r="D738">
            <v>22089.000000000004</v>
          </cell>
          <cell r="E738">
            <v>0</v>
          </cell>
          <cell r="G738" t="str">
            <v>L-Clip Single Conductor</v>
          </cell>
          <cell r="H738" t="str">
            <v>L-Clip Single Conductor-22070</v>
          </cell>
          <cell r="P738" t="str">
            <v>T-L-Clip Single Conductor-22070</v>
          </cell>
        </row>
        <row r="739">
          <cell r="C739">
            <v>22072.000000000004</v>
          </cell>
          <cell r="D739">
            <v>22089.000000000004</v>
          </cell>
          <cell r="E739">
            <v>0</v>
          </cell>
          <cell r="G739" t="str">
            <v>L-Clip Static</v>
          </cell>
          <cell r="H739" t="str">
            <v>L-Clip Static-22072</v>
          </cell>
          <cell r="P739" t="str">
            <v>T-L-Clip Static-22072</v>
          </cell>
        </row>
        <row r="740">
          <cell r="C740">
            <v>22073</v>
          </cell>
          <cell r="D740">
            <v>22089.000000000004</v>
          </cell>
          <cell r="E740">
            <v>0</v>
          </cell>
          <cell r="G740" t="str">
            <v>L-Clip Fiber</v>
          </cell>
          <cell r="H740" t="str">
            <v>L-Clip Fiber-22073</v>
          </cell>
          <cell r="P740" t="str">
            <v>T-L-Clip Fiber-22073</v>
          </cell>
        </row>
        <row r="741">
          <cell r="C741">
            <v>22074.000000000004</v>
          </cell>
          <cell r="D741">
            <v>22089.000000000004</v>
          </cell>
          <cell r="E741">
            <v>0</v>
          </cell>
          <cell r="G741" t="str">
            <v>L-OPGW Susp. Asmb. On Wood Post</v>
          </cell>
          <cell r="H741" t="str">
            <v>L-OPGW Susp. Asmb. On Wood Post-22074</v>
          </cell>
          <cell r="P741" t="str">
            <v>T-L-OPGW Susp. Asmb. On Wood Post-22074</v>
          </cell>
        </row>
        <row r="742">
          <cell r="C742">
            <v>22075.000000000004</v>
          </cell>
          <cell r="D742">
            <v>22089.000000000004</v>
          </cell>
          <cell r="E742">
            <v>0</v>
          </cell>
          <cell r="G742" t="str">
            <v>L-Clip Dbl Bndl Conductor</v>
          </cell>
          <cell r="H742" t="str">
            <v>L-Clip Dbl Bndl Conductor-22075</v>
          </cell>
          <cell r="P742" t="str">
            <v>T-L-Clip Dbl Bndl Conductor-22075</v>
          </cell>
        </row>
        <row r="743">
          <cell r="C743">
            <v>22077.000000000004</v>
          </cell>
          <cell r="D743">
            <v>22089.000000000004</v>
          </cell>
          <cell r="E743">
            <v>0</v>
          </cell>
          <cell r="G743" t="str">
            <v>L-Clip Trpl Bndl Conductor</v>
          </cell>
          <cell r="H743" t="str">
            <v>L-Clip Trpl Bndl Conductor-22077</v>
          </cell>
          <cell r="P743" t="str">
            <v>T-L-Clip Trpl Bndl Conductor-22077</v>
          </cell>
        </row>
        <row r="744">
          <cell r="C744">
            <v>22078.000000000004</v>
          </cell>
          <cell r="D744">
            <v>22089.000000000004</v>
          </cell>
          <cell r="E744">
            <v>0</v>
          </cell>
          <cell r="G744" t="str">
            <v>L-Clip Quad Bndl Conductor</v>
          </cell>
          <cell r="H744" t="str">
            <v>L-Clip Quad Bndl Conductor-22078</v>
          </cell>
          <cell r="P744" t="str">
            <v>T-L-Clip Quad Bndl Conductor-22078</v>
          </cell>
        </row>
        <row r="745">
          <cell r="C745">
            <v>22080.000000000004</v>
          </cell>
          <cell r="D745">
            <v>22089.000000000004</v>
          </cell>
          <cell r="E745">
            <v>0</v>
          </cell>
          <cell r="G745" t="str">
            <v xml:space="preserve">L-Clip Sngl  Cndctr - AGS </v>
          </cell>
          <cell r="H745" t="str">
            <v>L-Clip Sngl  Cndctr - AGS -22080</v>
          </cell>
          <cell r="P745" t="str">
            <v>T-L-Clip Sngl  Cndctr - AGS -22080</v>
          </cell>
        </row>
        <row r="746">
          <cell r="C746">
            <v>22085.000000000004</v>
          </cell>
          <cell r="D746">
            <v>22089.000000000004</v>
          </cell>
          <cell r="E746">
            <v>0</v>
          </cell>
          <cell r="G746" t="str">
            <v xml:space="preserve">L-Clip Dbl Cndctr - AGS </v>
          </cell>
          <cell r="H746" t="str">
            <v>L-Clip Dbl Cndctr - AGS -22085</v>
          </cell>
          <cell r="P746" t="str">
            <v>T-L-Clip Dbl Cndctr - AGS -22085</v>
          </cell>
        </row>
        <row r="747">
          <cell r="C747">
            <v>22087</v>
          </cell>
          <cell r="D747">
            <v>22089.000000000004</v>
          </cell>
          <cell r="E747">
            <v>0</v>
          </cell>
          <cell r="G747" t="str">
            <v xml:space="preserve">L-Clip Dbl Trpl Cndctr - AGS </v>
          </cell>
          <cell r="H747" t="str">
            <v>L-Clip Dbl Trpl Cndctr - AGS -22087</v>
          </cell>
          <cell r="P747" t="str">
            <v>T-L-Clip Dbl Trpl Cndctr - AGS -22087</v>
          </cell>
        </row>
        <row r="748">
          <cell r="C748">
            <v>22088.000000000004</v>
          </cell>
          <cell r="D748">
            <v>22089.000000000004</v>
          </cell>
          <cell r="E748">
            <v>0</v>
          </cell>
          <cell r="G748" t="str">
            <v xml:space="preserve">L-Clip Dbl Quad Cndctr - AGS </v>
          </cell>
          <cell r="H748" t="str">
            <v>L-Clip Dbl Quad Cndctr - AGS -22088</v>
          </cell>
          <cell r="P748" t="str">
            <v>T-L-Clip Dbl Quad Cndctr - AGS -22088</v>
          </cell>
        </row>
        <row r="749">
          <cell r="C749">
            <v>0</v>
          </cell>
          <cell r="D749">
            <v>22089.000000000004</v>
          </cell>
          <cell r="E749">
            <v>0</v>
          </cell>
          <cell r="G749" t="str">
            <v>M-Clipping Hardware</v>
          </cell>
          <cell r="H749" t="str">
            <v>M-Clipping Hardware-22089</v>
          </cell>
          <cell r="P749" t="str">
            <v>T-M-Clipping Hardware-22089</v>
          </cell>
        </row>
        <row r="750">
          <cell r="C750">
            <v>22100.000000000004</v>
          </cell>
          <cell r="D750">
            <v>22119.000000000004</v>
          </cell>
          <cell r="E750">
            <v>0</v>
          </cell>
          <cell r="G750" t="str">
            <v>L-Dead End Sngl Conductor</v>
          </cell>
          <cell r="H750" t="str">
            <v>L-Dead End Sngl Conductor-22100</v>
          </cell>
          <cell r="P750" t="str">
            <v>T-L-Dead End Sngl Conductor-22100</v>
          </cell>
        </row>
        <row r="751">
          <cell r="C751">
            <v>22101</v>
          </cell>
          <cell r="D751">
            <v>22119.000000000004</v>
          </cell>
          <cell r="E751">
            <v>0</v>
          </cell>
          <cell r="G751" t="str">
            <v>L-Dead End Assembly on Wood Pole</v>
          </cell>
          <cell r="H751" t="str">
            <v>L-Dead End Assembly on Wood Pole-22101</v>
          </cell>
          <cell r="P751" t="str">
            <v>T-L-Dead End Assembly on Wood Pole-22101</v>
          </cell>
        </row>
        <row r="752">
          <cell r="C752">
            <v>22102.000000000004</v>
          </cell>
          <cell r="D752">
            <v>22119.000000000004</v>
          </cell>
          <cell r="E752">
            <v>0</v>
          </cell>
          <cell r="G752" t="str">
            <v>L-Dead End Static</v>
          </cell>
          <cell r="H752" t="str">
            <v>L-Dead End Static-22102</v>
          </cell>
          <cell r="P752" t="str">
            <v>T-L-Dead End Static-22102</v>
          </cell>
        </row>
        <row r="753">
          <cell r="C753">
            <v>22103</v>
          </cell>
          <cell r="D753">
            <v>22119.000000000004</v>
          </cell>
          <cell r="E753">
            <v>0</v>
          </cell>
          <cell r="G753" t="str">
            <v>L-Dead End Fiber</v>
          </cell>
          <cell r="H753" t="str">
            <v>L-Dead End Fiber-22103</v>
          </cell>
          <cell r="P753" t="str">
            <v>T-L-Dead End Fiber-22103</v>
          </cell>
        </row>
        <row r="754">
          <cell r="C754">
            <v>22104</v>
          </cell>
          <cell r="D754">
            <v>22119.000000000004</v>
          </cell>
          <cell r="E754">
            <v>0</v>
          </cell>
          <cell r="G754" t="str">
            <v>L-Dead End Fiber on Wood Pole</v>
          </cell>
          <cell r="H754" t="str">
            <v>L-Dead End Fiber on Wood Pole-22104</v>
          </cell>
          <cell r="P754" t="str">
            <v>T-L-Dead End Fiber on Wood Pole-22104</v>
          </cell>
        </row>
        <row r="755">
          <cell r="C755">
            <v>22105.000000000004</v>
          </cell>
          <cell r="D755">
            <v>22119.000000000004</v>
          </cell>
          <cell r="E755">
            <v>0</v>
          </cell>
          <cell r="G755" t="str">
            <v>L-Dead End Dbl Bndl Conductor</v>
          </cell>
          <cell r="H755" t="str">
            <v>L-Dead End Dbl Bndl Conductor-22105</v>
          </cell>
          <cell r="P755" t="str">
            <v>T-L-Dead End Dbl Bndl Conductor-22105</v>
          </cell>
        </row>
        <row r="756">
          <cell r="C756">
            <v>22107</v>
          </cell>
          <cell r="D756">
            <v>22119.000000000004</v>
          </cell>
          <cell r="E756">
            <v>0</v>
          </cell>
          <cell r="G756" t="str">
            <v>L-Dead End Trpl Bndl Conductor</v>
          </cell>
          <cell r="H756" t="str">
            <v>L-Dead End Trpl Bndl Conductor-22107</v>
          </cell>
          <cell r="P756" t="str">
            <v>T-L-Dead End Trpl Bndl Conductor-22107</v>
          </cell>
        </row>
        <row r="757">
          <cell r="C757">
            <v>22108.000000000004</v>
          </cell>
          <cell r="D757">
            <v>22119.000000000004</v>
          </cell>
          <cell r="E757">
            <v>0</v>
          </cell>
          <cell r="G757" t="str">
            <v>L-Dead End Quad Bndl Conductor</v>
          </cell>
          <cell r="H757" t="str">
            <v>L-Dead End Quad Bndl Conductor-22108</v>
          </cell>
          <cell r="P757" t="str">
            <v>T-L-Dead End Quad Bndl Conductor-22108</v>
          </cell>
        </row>
        <row r="758">
          <cell r="C758">
            <v>22110.000000000004</v>
          </cell>
          <cell r="D758">
            <v>22119.000000000004</v>
          </cell>
          <cell r="E758">
            <v>0</v>
          </cell>
          <cell r="G758" t="str">
            <v>L-Jumper Sngl Conductor</v>
          </cell>
          <cell r="H758" t="str">
            <v>L-Jumper Sngl Conductor-22110</v>
          </cell>
          <cell r="P758" t="str">
            <v>T-L-Jumper Sngl Conductor-22110</v>
          </cell>
        </row>
        <row r="759">
          <cell r="C759">
            <v>22111.000000000004</v>
          </cell>
          <cell r="D759">
            <v>22119.000000000004</v>
          </cell>
          <cell r="E759">
            <v>0</v>
          </cell>
          <cell r="G759" t="str">
            <v>L-Jumper on Line Post</v>
          </cell>
          <cell r="H759" t="str">
            <v>L-Jumper on Line Post-22111</v>
          </cell>
          <cell r="P759" t="str">
            <v>T-L-Jumper on Line Post-22111</v>
          </cell>
        </row>
        <row r="760">
          <cell r="C760">
            <v>22112</v>
          </cell>
          <cell r="D760">
            <v>22119.000000000004</v>
          </cell>
          <cell r="E760">
            <v>0</v>
          </cell>
          <cell r="G760" t="str">
            <v>L-Jumper Static</v>
          </cell>
          <cell r="H760" t="str">
            <v>L-Jumper Static-22112</v>
          </cell>
          <cell r="P760" t="str">
            <v>T-L-Jumper Static-22112</v>
          </cell>
        </row>
        <row r="761">
          <cell r="C761">
            <v>22115</v>
          </cell>
          <cell r="D761">
            <v>22119.000000000004</v>
          </cell>
          <cell r="E761">
            <v>0</v>
          </cell>
          <cell r="G761" t="str">
            <v>L-Jumper Dbl Bndl Conductor</v>
          </cell>
          <cell r="H761" t="str">
            <v>L-Jumper Dbl Bndl Conductor-22115</v>
          </cell>
          <cell r="P761" t="str">
            <v>T-L-Jumper Dbl Bndl Conductor-22115</v>
          </cell>
        </row>
        <row r="762">
          <cell r="C762">
            <v>22117</v>
          </cell>
          <cell r="D762">
            <v>22119.000000000004</v>
          </cell>
          <cell r="E762">
            <v>0</v>
          </cell>
          <cell r="G762" t="str">
            <v>L-Jumper Trpl Bndl Conductor</v>
          </cell>
          <cell r="H762" t="str">
            <v>L-Jumper Trpl Bndl Conductor-22117</v>
          </cell>
          <cell r="P762" t="str">
            <v>T-L-Jumper Trpl Bndl Conductor-22117</v>
          </cell>
        </row>
        <row r="763">
          <cell r="C763">
            <v>22118</v>
          </cell>
          <cell r="D763">
            <v>22119.000000000004</v>
          </cell>
          <cell r="E763">
            <v>0</v>
          </cell>
          <cell r="G763" t="str">
            <v>L-Jumper Quad Bndl Conductor</v>
          </cell>
          <cell r="H763" t="str">
            <v>L-Jumper Quad Bndl Conductor-22118</v>
          </cell>
          <cell r="P763" t="str">
            <v>T-L-Jumper Quad Bndl Conductor-22118</v>
          </cell>
        </row>
        <row r="764">
          <cell r="C764">
            <v>0</v>
          </cell>
          <cell r="D764">
            <v>22119.000000000004</v>
          </cell>
          <cell r="E764">
            <v>0</v>
          </cell>
          <cell r="G764" t="str">
            <v>M-Deadend Hardware / Insulators</v>
          </cell>
          <cell r="H764" t="str">
            <v>M-Deadend Hardware / Insulators-22119</v>
          </cell>
          <cell r="P764" t="str">
            <v>T-M-Deadend Hardware / Insulators-22119</v>
          </cell>
        </row>
        <row r="765">
          <cell r="C765">
            <v>22122.000000000004</v>
          </cell>
          <cell r="D765">
            <v>22122.000000000004</v>
          </cell>
          <cell r="E765">
            <v>22122.000000000004</v>
          </cell>
          <cell r="G765" t="str">
            <v>S,L&amp;M-Line Markers, Bird Diverters, Extras</v>
          </cell>
          <cell r="H765" t="str">
            <v>S,L&amp;M-Line Markers, Bird Diverters, Extras-22122</v>
          </cell>
          <cell r="P765" t="str">
            <v>T-S,L&amp;M-Line Markers, Bird Diverters, Extras-22122</v>
          </cell>
        </row>
        <row r="766">
          <cell r="C766">
            <v>22125.000000000004</v>
          </cell>
          <cell r="D766">
            <v>22139.000000000004</v>
          </cell>
          <cell r="E766">
            <v>0</v>
          </cell>
          <cell r="G766" t="str">
            <v>L-Spacer Dbl Bndl Conductor</v>
          </cell>
          <cell r="H766" t="str">
            <v>L-Spacer Dbl Bndl Conductor-22125</v>
          </cell>
          <cell r="P766" t="str">
            <v>T-L-Spacer Dbl Bndl Conductor-22125</v>
          </cell>
        </row>
        <row r="767">
          <cell r="C767">
            <v>22127.000000000004</v>
          </cell>
          <cell r="D767">
            <v>22139.000000000004</v>
          </cell>
          <cell r="E767">
            <v>0</v>
          </cell>
          <cell r="G767" t="str">
            <v>L-Spacer Trpl Bndl Conductor</v>
          </cell>
          <cell r="H767" t="str">
            <v>L-Spacer Trpl Bndl Conductor-22127</v>
          </cell>
          <cell r="P767" t="str">
            <v>T-L-Spacer Trpl Bndl Conductor-22127</v>
          </cell>
        </row>
        <row r="768">
          <cell r="C768">
            <v>22128</v>
          </cell>
          <cell r="D768">
            <v>22139.000000000004</v>
          </cell>
          <cell r="E768">
            <v>0</v>
          </cell>
          <cell r="G768" t="str">
            <v>L-Spacer Quad Bndl Conductor</v>
          </cell>
          <cell r="H768" t="str">
            <v>L-Spacer Quad Bndl Conductor-22128</v>
          </cell>
          <cell r="P768" t="str">
            <v>T-L-Spacer Quad Bndl Conductor-22128</v>
          </cell>
        </row>
        <row r="769">
          <cell r="C769">
            <v>22130.000000000004</v>
          </cell>
          <cell r="D769">
            <v>22139.000000000004</v>
          </cell>
          <cell r="E769">
            <v>0</v>
          </cell>
          <cell r="G769" t="str">
            <v>L-Dampers on Conductor</v>
          </cell>
          <cell r="H769" t="str">
            <v>L-Dampers on Conductor-22130</v>
          </cell>
          <cell r="P769" t="str">
            <v>T-L-Dampers on Conductor-22130</v>
          </cell>
        </row>
        <row r="770">
          <cell r="C770">
            <v>22132</v>
          </cell>
          <cell r="D770">
            <v>22139.000000000004</v>
          </cell>
          <cell r="E770">
            <v>0</v>
          </cell>
          <cell r="G770" t="str">
            <v>L-Dampers on Static</v>
          </cell>
          <cell r="H770" t="str">
            <v>L-Dampers on Static-22132</v>
          </cell>
          <cell r="P770" t="str">
            <v>T-L-Dampers on Static-22132</v>
          </cell>
        </row>
        <row r="771">
          <cell r="C771">
            <v>0</v>
          </cell>
          <cell r="D771">
            <v>22139.000000000004</v>
          </cell>
          <cell r="E771">
            <v>0</v>
          </cell>
          <cell r="G771" t="str">
            <v>M-Spacers, Dampers</v>
          </cell>
          <cell r="H771" t="str">
            <v>M-Spacers, Dampers-22139</v>
          </cell>
          <cell r="P771" t="str">
            <v>T-M-Spacers, Dampers-22139</v>
          </cell>
        </row>
        <row r="772">
          <cell r="C772">
            <v>22140</v>
          </cell>
          <cell r="D772">
            <v>0</v>
          </cell>
          <cell r="E772">
            <v>0</v>
          </cell>
          <cell r="G772" t="str">
            <v>L-Wire work for Switch Cut-In</v>
          </cell>
          <cell r="H772" t="str">
            <v>L-Wire work for Switch Cut-In-22140</v>
          </cell>
          <cell r="P772" t="str">
            <v>T-L-Wire work for Switch Cut-In-22140</v>
          </cell>
        </row>
        <row r="773">
          <cell r="C773">
            <v>22143</v>
          </cell>
          <cell r="D773">
            <v>0</v>
          </cell>
          <cell r="E773">
            <v>22143</v>
          </cell>
          <cell r="G773" t="str">
            <v>L-OPGW Downlead/Splice Box</v>
          </cell>
          <cell r="H773" t="str">
            <v>L-OPGW Downlead/Splice Box-22143</v>
          </cell>
          <cell r="P773" t="str">
            <v>T-L-OPGW Downlead/Splice Box-22143</v>
          </cell>
        </row>
        <row r="774">
          <cell r="C774">
            <v>0</v>
          </cell>
          <cell r="D774">
            <v>22149.000000000004</v>
          </cell>
          <cell r="E774">
            <v>0</v>
          </cell>
          <cell r="G774" t="str">
            <v>M-OPGW Racks &amp; Hardware</v>
          </cell>
          <cell r="H774" t="str">
            <v>M-OPGW Racks &amp; Hardware-22149</v>
          </cell>
          <cell r="P774" t="str">
            <v>T-M-OPGW Racks &amp; Hardware-22149</v>
          </cell>
        </row>
        <row r="775">
          <cell r="C775">
            <v>22150.000000000004</v>
          </cell>
          <cell r="D775">
            <v>22169.000000000004</v>
          </cell>
          <cell r="E775">
            <v>0</v>
          </cell>
          <cell r="G775" t="str">
            <v>L-Screw Anchor</v>
          </cell>
          <cell r="H775" t="str">
            <v>L-Screw Anchor-22150</v>
          </cell>
          <cell r="P775" t="str">
            <v>T-L-Screw Anchor-22150</v>
          </cell>
        </row>
        <row r="776">
          <cell r="C776">
            <v>0</v>
          </cell>
          <cell r="D776">
            <v>22169.000000000004</v>
          </cell>
          <cell r="E776">
            <v>22151</v>
          </cell>
          <cell r="G776" t="str">
            <v>S-Pole Guy &amp; Anchors</v>
          </cell>
          <cell r="H776" t="str">
            <v>S-Pole Guy &amp; Anchors-22151</v>
          </cell>
          <cell r="P776" t="str">
            <v>T-S-Pole Guy &amp; Anchors-22151</v>
          </cell>
        </row>
        <row r="777">
          <cell r="C777">
            <v>22152.000000000004</v>
          </cell>
          <cell r="D777">
            <v>22169.000000000004</v>
          </cell>
          <cell r="E777">
            <v>0</v>
          </cell>
          <cell r="G777" t="str">
            <v>L-Plate Anchor</v>
          </cell>
          <cell r="H777" t="str">
            <v>L-Plate Anchor-22152</v>
          </cell>
          <cell r="P777" t="str">
            <v>T-L-Plate Anchor-22152</v>
          </cell>
        </row>
        <row r="778">
          <cell r="C778">
            <v>22154</v>
          </cell>
          <cell r="D778">
            <v>22169.000000000004</v>
          </cell>
          <cell r="E778">
            <v>0</v>
          </cell>
          <cell r="G778" t="str">
            <v>L-Rock Anchor</v>
          </cell>
          <cell r="H778" t="str">
            <v>L-Rock Anchor-22154</v>
          </cell>
          <cell r="P778" t="str">
            <v>T-L-Rock Anchor-22154</v>
          </cell>
        </row>
        <row r="779">
          <cell r="C779">
            <v>22156</v>
          </cell>
          <cell r="D779">
            <v>22169.000000000004</v>
          </cell>
          <cell r="E779">
            <v>0</v>
          </cell>
          <cell r="G779" t="str">
            <v>L-Anchor Concrete Backfill</v>
          </cell>
          <cell r="H779" t="str">
            <v>L-Anchor Concrete Backfill-22156</v>
          </cell>
          <cell r="P779" t="str">
            <v>T-L-Anchor Concrete Backfill-22156</v>
          </cell>
        </row>
        <row r="780">
          <cell r="C780">
            <v>22158.000000000004</v>
          </cell>
          <cell r="D780">
            <v>22169.000000000004</v>
          </cell>
          <cell r="E780">
            <v>0</v>
          </cell>
          <cell r="G780" t="str">
            <v>L-Anchor Testing</v>
          </cell>
          <cell r="H780" t="str">
            <v>L-Anchor Testing-22158</v>
          </cell>
          <cell r="P780" t="str">
            <v>T-L-Anchor Testing-22158</v>
          </cell>
        </row>
        <row r="781">
          <cell r="C781">
            <v>22160.000000000004</v>
          </cell>
          <cell r="D781">
            <v>22169.000000000004</v>
          </cell>
          <cell r="E781">
            <v>0</v>
          </cell>
          <cell r="G781" t="str">
            <v>L-Single Down Guy</v>
          </cell>
          <cell r="H781" t="str">
            <v>L-Single Down Guy-22160</v>
          </cell>
          <cell r="P781" t="str">
            <v>T-L-Single Down Guy-22160</v>
          </cell>
        </row>
        <row r="782">
          <cell r="C782">
            <v>22162</v>
          </cell>
          <cell r="D782">
            <v>22169.000000000004</v>
          </cell>
          <cell r="E782">
            <v>0</v>
          </cell>
          <cell r="G782" t="str">
            <v>L-Double Down Guy</v>
          </cell>
          <cell r="H782" t="str">
            <v>L-Double Down Guy-22162</v>
          </cell>
          <cell r="P782" t="str">
            <v>T-L-Double Down Guy-22162</v>
          </cell>
        </row>
        <row r="783">
          <cell r="C783">
            <v>22164.000000000004</v>
          </cell>
          <cell r="D783">
            <v>22169.000000000004</v>
          </cell>
          <cell r="E783">
            <v>0</v>
          </cell>
          <cell r="G783" t="str">
            <v>L-Triple Down Guy</v>
          </cell>
          <cell r="H783" t="str">
            <v>L-Triple Down Guy-22164</v>
          </cell>
          <cell r="P783" t="str">
            <v>T-L-Triple Down Guy-22164</v>
          </cell>
        </row>
        <row r="784">
          <cell r="C784">
            <v>22168</v>
          </cell>
          <cell r="D784">
            <v>22169.000000000004</v>
          </cell>
          <cell r="E784">
            <v>0</v>
          </cell>
          <cell r="G784" t="str">
            <v>L-Span or Head Guy</v>
          </cell>
          <cell r="H784" t="str">
            <v>L-Span or Head Guy-22168</v>
          </cell>
          <cell r="P784" t="str">
            <v>T-L-Span or Head Guy-22168</v>
          </cell>
        </row>
        <row r="785">
          <cell r="C785">
            <v>0</v>
          </cell>
          <cell r="D785">
            <v>22169.000000000004</v>
          </cell>
          <cell r="E785">
            <v>0</v>
          </cell>
          <cell r="G785" t="str">
            <v>M-Guy Wire &amp; Anchors</v>
          </cell>
          <cell r="H785" t="str">
            <v>M-Guy Wire &amp; Anchors-22169</v>
          </cell>
          <cell r="P785" t="str">
            <v>T-M-Guy Wire &amp; Anchors-22169</v>
          </cell>
        </row>
        <row r="786">
          <cell r="C786">
            <v>22252</v>
          </cell>
          <cell r="D786">
            <v>22252</v>
          </cell>
          <cell r="E786">
            <v>0</v>
          </cell>
          <cell r="G786" t="str">
            <v>L&amp;M-String Static &amp; all connections</v>
          </cell>
          <cell r="H786" t="str">
            <v>L&amp;M-String Static &amp; all connections-22252</v>
          </cell>
          <cell r="P786" t="str">
            <v>S-L&amp;M-String Static &amp; all connections-22252</v>
          </cell>
        </row>
        <row r="787">
          <cell r="C787">
            <v>22260.000000000004</v>
          </cell>
          <cell r="D787">
            <v>22260.000000000004</v>
          </cell>
          <cell r="E787">
            <v>0</v>
          </cell>
          <cell r="G787" t="str">
            <v>L&amp;M-Install Jumpers &lt; 795 kcmil (Incl.Conn)</v>
          </cell>
          <cell r="H787" t="str">
            <v>L&amp;M-Install Jumpers &lt; 795 kcmil (Incl.Conn)-22260</v>
          </cell>
          <cell r="P787" t="str">
            <v>S-L&amp;M-Install Jumpers &lt; 795 kcmil (Incl.Conn)-22260</v>
          </cell>
        </row>
        <row r="788">
          <cell r="C788">
            <v>22261.000000000004</v>
          </cell>
          <cell r="D788">
            <v>22261.000000000004</v>
          </cell>
          <cell r="E788">
            <v>0</v>
          </cell>
          <cell r="G788" t="str">
            <v>L&amp;M-Install Jumpers 795-1272 kcmil (Incl.Conn)</v>
          </cell>
          <cell r="H788" t="str">
            <v>L&amp;M-Install Jumpers 795-1272 kcmil (Incl.Conn)-22261</v>
          </cell>
          <cell r="P788" t="str">
            <v>S-L&amp;M-Install Jumpers 795-1272 kcmil (Incl.Conn)-22261</v>
          </cell>
        </row>
        <row r="789">
          <cell r="C789">
            <v>22262</v>
          </cell>
          <cell r="D789">
            <v>22262</v>
          </cell>
          <cell r="E789">
            <v>0</v>
          </cell>
          <cell r="G789" t="str">
            <v>L&amp;M-Install Jumpers &gt; 1272 kcmil (Incl.conn)</v>
          </cell>
          <cell r="H789" t="str">
            <v>L&amp;M-Install Jumpers &gt; 1272 kcmil (Incl.conn)-22262</v>
          </cell>
          <cell r="P789" t="str">
            <v>S-L&amp;M-Install Jumpers &gt; 1272 kcmil (Incl.conn)-22262</v>
          </cell>
        </row>
        <row r="790">
          <cell r="C790">
            <v>22268</v>
          </cell>
          <cell r="D790">
            <v>22268</v>
          </cell>
          <cell r="E790">
            <v>0</v>
          </cell>
          <cell r="G790" t="str">
            <v>L&amp;M-Install Buswork - angle/flat (incl.conn.)</v>
          </cell>
          <cell r="H790" t="str">
            <v>L&amp;M-Install Buswork - angle/flat (incl.conn.)-22268</v>
          </cell>
          <cell r="P790" t="str">
            <v>S-L&amp;M-Install Buswork - angle/flat (incl.conn.)-22268</v>
          </cell>
        </row>
        <row r="791">
          <cell r="C791">
            <v>22270</v>
          </cell>
          <cell r="D791">
            <v>22270</v>
          </cell>
          <cell r="E791">
            <v>0</v>
          </cell>
          <cell r="G791" t="str">
            <v>L&amp;M-Install Buswork 2" or less (Incl.Conn)</v>
          </cell>
          <cell r="H791" t="str">
            <v>L&amp;M-Install Buswork 2" or less (Incl.Conn)-22270</v>
          </cell>
          <cell r="P791" t="str">
            <v>S-L&amp;M-Install Buswork 2" or less (Incl.Conn)-22270</v>
          </cell>
        </row>
        <row r="792">
          <cell r="C792">
            <v>22271.000000000004</v>
          </cell>
          <cell r="D792">
            <v>22271.000000000004</v>
          </cell>
          <cell r="E792">
            <v>0</v>
          </cell>
          <cell r="G792" t="str">
            <v>L&amp;M-Install Buswork 2" - &lt;5" (Incl.Conn)</v>
          </cell>
          <cell r="H792" t="str">
            <v>L&amp;M-Install Buswork 2" - &lt;5" (Incl.Conn)-22271</v>
          </cell>
          <cell r="P792" t="str">
            <v>S-L&amp;M-Install Buswork 2" - &lt;5" (Incl.Conn)-22271</v>
          </cell>
        </row>
        <row r="793">
          <cell r="C793">
            <v>22272.000000000004</v>
          </cell>
          <cell r="D793">
            <v>22272.000000000004</v>
          </cell>
          <cell r="E793">
            <v>0</v>
          </cell>
          <cell r="G793" t="str">
            <v>L&amp;M-Install Buswork =&gt;5" - 6" KV (Incl.Conn)</v>
          </cell>
          <cell r="H793" t="str">
            <v>L&amp;M-Install Buswork =&gt;5" - 6" KV (Incl.Conn)-22272</v>
          </cell>
          <cell r="P793" t="str">
            <v>S-L&amp;M-Install Buswork =&gt;5" - 6" KV (Incl.Conn)-22272</v>
          </cell>
        </row>
        <row r="794">
          <cell r="C794">
            <v>22276</v>
          </cell>
          <cell r="D794">
            <v>22271</v>
          </cell>
          <cell r="E794">
            <v>0</v>
          </cell>
          <cell r="G794" t="str">
            <v>L-Welding Bus</v>
          </cell>
          <cell r="H794" t="str">
            <v>L-Welding Bus-22276</v>
          </cell>
          <cell r="P794" t="str">
            <v>S-L-Welding Bus-22276</v>
          </cell>
        </row>
        <row r="795">
          <cell r="C795">
            <v>22290</v>
          </cell>
          <cell r="D795">
            <v>22290</v>
          </cell>
          <cell r="E795">
            <v>0</v>
          </cell>
          <cell r="G795" t="str">
            <v>L&amp;M-Insulators on Bus, porcelain &lt;345kV</v>
          </cell>
          <cell r="H795" t="str">
            <v>L&amp;M-Insulators on Bus, porcelain &lt;345kV-22290</v>
          </cell>
          <cell r="P795" t="str">
            <v>S-L&amp;M-Insulators on Bus, porcelain &lt;345kV-22290</v>
          </cell>
        </row>
        <row r="796">
          <cell r="C796">
            <v>22291</v>
          </cell>
          <cell r="D796">
            <v>22291</v>
          </cell>
          <cell r="E796">
            <v>0</v>
          </cell>
          <cell r="G796" t="str">
            <v>L&amp;M-Insulators on Bus, poly &lt;345kV</v>
          </cell>
          <cell r="H796" t="str">
            <v>L&amp;M-Insulators on Bus, poly &lt;345kV-22291</v>
          </cell>
          <cell r="P796" t="str">
            <v>S-L&amp;M-Insulators on Bus, poly &lt;345kV-22291</v>
          </cell>
        </row>
        <row r="797">
          <cell r="C797">
            <v>22294</v>
          </cell>
          <cell r="D797">
            <v>22294</v>
          </cell>
          <cell r="E797">
            <v>0</v>
          </cell>
          <cell r="G797" t="str">
            <v>L&amp;M-Insulators on Bus, porcelain =&gt;345kV</v>
          </cell>
          <cell r="H797" t="str">
            <v>L&amp;M-Insulators on Bus, porcelain =&gt;345kV-22294</v>
          </cell>
          <cell r="P797" t="str">
            <v>S-L&amp;M-Insulators on Bus, porcelain =&gt;345kV-22294</v>
          </cell>
        </row>
        <row r="798">
          <cell r="C798">
            <v>22295</v>
          </cell>
          <cell r="D798">
            <v>22295</v>
          </cell>
          <cell r="E798">
            <v>0</v>
          </cell>
          <cell r="G798" t="str">
            <v>L&amp;M-Insulators on Bus, poly =&gt;345kV</v>
          </cell>
          <cell r="H798" t="str">
            <v>L&amp;M-Insulators on Bus, poly =&gt;345kV-22295</v>
          </cell>
          <cell r="P798" t="str">
            <v>S-L&amp;M-Insulators on Bus, poly =&gt;345kV-22295</v>
          </cell>
        </row>
        <row r="799">
          <cell r="C799">
            <v>22350</v>
          </cell>
          <cell r="D799">
            <v>0</v>
          </cell>
          <cell r="E799">
            <v>0</v>
          </cell>
          <cell r="G799" t="str">
            <v>L-Anchors &amp; Down Guys in Substation</v>
          </cell>
          <cell r="H799" t="str">
            <v>L-Anchors &amp; Down Guys in Substation-22350</v>
          </cell>
          <cell r="P799" t="str">
            <v>S-L-Anchors &amp; Down Guys in Substation-22350</v>
          </cell>
        </row>
        <row r="800">
          <cell r="D800">
            <v>22369</v>
          </cell>
          <cell r="E800">
            <v>0</v>
          </cell>
          <cell r="G800" t="str">
            <v>M-Guy Wire &amp; Anchors</v>
          </cell>
          <cell r="H800" t="str">
            <v>M-Guy Wire &amp; Anchors-22369</v>
          </cell>
          <cell r="P800" t="str">
            <v>S-M-Guy Wire &amp; Anchors-22369</v>
          </cell>
        </row>
        <row r="801">
          <cell r="D801">
            <v>0</v>
          </cell>
          <cell r="E801">
            <v>22410</v>
          </cell>
          <cell r="G801" t="str">
            <v>S-Subcontracted Distribution Work</v>
          </cell>
          <cell r="H801" t="str">
            <v>S-Subcontracted Distribution Work-22410</v>
          </cell>
          <cell r="P801" t="str">
            <v>D-S-Subcontracted Distribution Work-22410</v>
          </cell>
        </row>
        <row r="802">
          <cell r="C802">
            <v>22436</v>
          </cell>
          <cell r="D802">
            <v>0</v>
          </cell>
          <cell r="E802">
            <v>22436.000000000004</v>
          </cell>
          <cell r="G802" t="str">
            <v>S&amp;L-Traffic Control</v>
          </cell>
          <cell r="H802" t="str">
            <v>S&amp;L-Traffic Control-22436</v>
          </cell>
          <cell r="P802" t="str">
            <v>D-S&amp;L-Traffic Control-22436</v>
          </cell>
        </row>
        <row r="803">
          <cell r="C803">
            <v>22450</v>
          </cell>
          <cell r="D803">
            <v>0</v>
          </cell>
          <cell r="E803">
            <v>0</v>
          </cell>
          <cell r="G803" t="str">
            <v>L-String, Splice &amp; Sag Sngl Cndct.</v>
          </cell>
          <cell r="H803" t="str">
            <v>L-String, Splice &amp; Sag Sngl Cndct.-22450</v>
          </cell>
          <cell r="P803" t="str">
            <v>D-L-String, Splice &amp; Sag Sngl Cndct.-22450</v>
          </cell>
        </row>
        <row r="804">
          <cell r="C804">
            <v>22452.000000000004</v>
          </cell>
          <cell r="D804">
            <v>0</v>
          </cell>
          <cell r="E804">
            <v>0</v>
          </cell>
          <cell r="G804" t="str">
            <v>L-String, Splice &amp; Sag Static</v>
          </cell>
          <cell r="H804" t="str">
            <v>L-String, Splice &amp; Sag Static-22452</v>
          </cell>
          <cell r="P804" t="str">
            <v>D-L-String, Splice &amp; Sag Static-22452</v>
          </cell>
        </row>
        <row r="805">
          <cell r="C805">
            <v>22453</v>
          </cell>
          <cell r="D805">
            <v>0</v>
          </cell>
          <cell r="E805">
            <v>0</v>
          </cell>
          <cell r="G805" t="str">
            <v>L-String &amp; Sag Fiber</v>
          </cell>
          <cell r="H805" t="str">
            <v>L-String &amp; Sag Fiber-22453</v>
          </cell>
          <cell r="P805" t="str">
            <v>D-L-String &amp; Sag Fiber-22453</v>
          </cell>
        </row>
        <row r="806">
          <cell r="D806">
            <v>22437</v>
          </cell>
          <cell r="G806" t="str">
            <v>M-Railroad Flagger</v>
          </cell>
          <cell r="H806" t="str">
            <v>M-Railroad Flagger-22437</v>
          </cell>
          <cell r="P806" t="str">
            <v>D-M-Railroad Flagger-22437</v>
          </cell>
        </row>
        <row r="807">
          <cell r="C807">
            <v>22840.000000000004</v>
          </cell>
          <cell r="D807">
            <v>22049</v>
          </cell>
          <cell r="E807">
            <v>0</v>
          </cell>
          <cell r="G807" t="str">
            <v>L-Unclip in Travelers - Single</v>
          </cell>
          <cell r="H807" t="str">
            <v>L-Unclip in Travelers - Single-22840</v>
          </cell>
          <cell r="P807" t="str">
            <v>W-L-Unclip in Travelers - Single-22840</v>
          </cell>
        </row>
        <row r="808">
          <cell r="C808">
            <v>22842</v>
          </cell>
          <cell r="D808">
            <v>22049</v>
          </cell>
          <cell r="E808">
            <v>0</v>
          </cell>
          <cell r="G808" t="str">
            <v>L-Unclip in Travelers - Bundle</v>
          </cell>
          <cell r="H808" t="str">
            <v>L-Unclip in Travelers - Bundle-22842</v>
          </cell>
          <cell r="P808" t="str">
            <v>W-L-Unclip in Travelers - Bundle-22842</v>
          </cell>
        </row>
        <row r="809">
          <cell r="C809">
            <v>22850</v>
          </cell>
          <cell r="D809">
            <v>22049</v>
          </cell>
          <cell r="E809">
            <v>0</v>
          </cell>
          <cell r="G809" t="str">
            <v>L-Spread Existing Wire</v>
          </cell>
          <cell r="H809" t="str">
            <v>L-Spread Existing Wire-22850</v>
          </cell>
          <cell r="P809" t="str">
            <v>W-L-Spread Existing Wire-22850</v>
          </cell>
        </row>
        <row r="810">
          <cell r="C810">
            <v>22980.000000000004</v>
          </cell>
          <cell r="D810">
            <v>0</v>
          </cell>
          <cell r="E810">
            <v>0</v>
          </cell>
          <cell r="G810" t="str">
            <v>L-OH Maintenance - Hourly Crews</v>
          </cell>
          <cell r="H810" t="str">
            <v>L-OH Maintenance - Hourly Crews-22980</v>
          </cell>
          <cell r="P810" t="str">
            <v>W-L-OH Maintenance - Hourly Crews-22980</v>
          </cell>
        </row>
        <row r="811">
          <cell r="C811">
            <v>22982.000000000004</v>
          </cell>
          <cell r="D811">
            <v>0</v>
          </cell>
          <cell r="E811">
            <v>0</v>
          </cell>
          <cell r="G811" t="str">
            <v>L-OH Fiber Hourly</v>
          </cell>
          <cell r="H811" t="str">
            <v>L-OH Fiber Hourly-22982</v>
          </cell>
          <cell r="P811" t="str">
            <v>W-L-OH Fiber Hourly-22982</v>
          </cell>
        </row>
        <row r="812">
          <cell r="C812">
            <v>22984</v>
          </cell>
          <cell r="D812">
            <v>0</v>
          </cell>
          <cell r="E812">
            <v>0</v>
          </cell>
          <cell r="G812" t="str">
            <v>L-OH New Business - Hourly Crews</v>
          </cell>
          <cell r="H812" t="str">
            <v>L-OH New Business - Hourly Crews-22984</v>
          </cell>
          <cell r="P812" t="str">
            <v>W-L-OH New Business - Hourly Crews-22984</v>
          </cell>
        </row>
        <row r="813">
          <cell r="G813" t="str">
            <v>Below Grade MV &amp; HV Conductor</v>
          </cell>
          <cell r="H813" t="str">
            <v>Below Grade MV &amp; HV Conductor</v>
          </cell>
          <cell r="P813"/>
        </row>
        <row r="814">
          <cell r="C814">
            <v>24210</v>
          </cell>
          <cell r="D814">
            <v>24210</v>
          </cell>
          <cell r="E814">
            <v>0</v>
          </cell>
          <cell r="G814" t="str">
            <v xml:space="preserve">L&amp;M-Install 1/0 MV Cable </v>
          </cell>
          <cell r="H814" t="str">
            <v>L&amp;M-Install 1/0 MV Cable -24210</v>
          </cell>
          <cell r="P814" t="str">
            <v>S-L&amp;M-Install 1/0 MV Cable -24210</v>
          </cell>
        </row>
        <row r="815">
          <cell r="C815">
            <v>24211</v>
          </cell>
          <cell r="D815">
            <v>24211</v>
          </cell>
          <cell r="E815">
            <v>0</v>
          </cell>
          <cell r="G815" t="str">
            <v xml:space="preserve">L&amp;M-Install 2/0 MV Cable </v>
          </cell>
          <cell r="H815" t="str">
            <v>L&amp;M-Install 2/0 MV Cable -24211</v>
          </cell>
          <cell r="P815" t="str">
            <v>S-L&amp;M-Install 2/0 MV Cable -24211</v>
          </cell>
        </row>
        <row r="816">
          <cell r="C816">
            <v>24212.000000000004</v>
          </cell>
          <cell r="D816">
            <v>24212.000000000004</v>
          </cell>
          <cell r="E816">
            <v>0</v>
          </cell>
          <cell r="G816" t="str">
            <v xml:space="preserve">L&amp;M-Install 4/0 MV Cable </v>
          </cell>
          <cell r="H816" t="str">
            <v>L&amp;M-Install 4/0 MV Cable -24212</v>
          </cell>
          <cell r="P816" t="str">
            <v>S-L&amp;M-Install 4/0 MV Cable -24212</v>
          </cell>
        </row>
        <row r="817">
          <cell r="C817">
            <v>24214.000000000004</v>
          </cell>
          <cell r="D817">
            <v>24214.000000000004</v>
          </cell>
          <cell r="E817">
            <v>0</v>
          </cell>
          <cell r="G817" t="str">
            <v xml:space="preserve">L&amp;M-Install 350 kcmil MV Cable </v>
          </cell>
          <cell r="H817" t="str">
            <v>L&amp;M-Install 350 kcmil MV Cable -24214</v>
          </cell>
          <cell r="P817" t="str">
            <v>S-L&amp;M-Install 350 kcmil MV Cable -24214</v>
          </cell>
        </row>
        <row r="818">
          <cell r="C818">
            <v>24216</v>
          </cell>
          <cell r="D818">
            <v>24216</v>
          </cell>
          <cell r="E818">
            <v>0</v>
          </cell>
          <cell r="G818" t="str">
            <v xml:space="preserve">L&amp;M-Install 500 kcmil MV Cable </v>
          </cell>
          <cell r="H818" t="str">
            <v>L&amp;M-Install 500 kcmil MV Cable -24216</v>
          </cell>
          <cell r="P818" t="str">
            <v>S-L&amp;M-Install 500 kcmil MV Cable -24216</v>
          </cell>
        </row>
        <row r="819">
          <cell r="C819">
            <v>24218</v>
          </cell>
          <cell r="D819">
            <v>24218</v>
          </cell>
          <cell r="E819">
            <v>0</v>
          </cell>
          <cell r="G819" t="str">
            <v xml:space="preserve">L&amp;M-Install 750 kcmil MV Cable </v>
          </cell>
          <cell r="H819" t="str">
            <v>L&amp;M-Install 750 kcmil MV Cable -24218</v>
          </cell>
          <cell r="P819" t="str">
            <v>S-L&amp;M-Install 750 kcmil MV Cable -24218</v>
          </cell>
        </row>
        <row r="820">
          <cell r="C820">
            <v>24220.000000000004</v>
          </cell>
          <cell r="D820">
            <v>24220.000000000004</v>
          </cell>
          <cell r="E820">
            <v>0</v>
          </cell>
          <cell r="G820" t="str">
            <v xml:space="preserve">L&amp;M-Install 1000 kcmil MV Cable </v>
          </cell>
          <cell r="H820" t="str">
            <v>L&amp;M-Install 1000 kcmil MV Cable -24220</v>
          </cell>
          <cell r="P820" t="str">
            <v>S-L&amp;M-Install 1000 kcmil MV Cable -24220</v>
          </cell>
        </row>
        <row r="821">
          <cell r="C821">
            <v>24222.000000000004</v>
          </cell>
          <cell r="D821">
            <v>24222.000000000004</v>
          </cell>
          <cell r="E821">
            <v>0</v>
          </cell>
          <cell r="G821" t="str">
            <v xml:space="preserve">L&amp;M-Install 1250 kcmil MV Cable </v>
          </cell>
          <cell r="H821" t="str">
            <v>L&amp;M-Install 1250 kcmil MV Cable -24222</v>
          </cell>
          <cell r="P821" t="str">
            <v>S-L&amp;M-Install 1250 kcmil MV Cable -24222</v>
          </cell>
        </row>
        <row r="822">
          <cell r="C822">
            <v>24230</v>
          </cell>
          <cell r="D822">
            <v>24289.000000000004</v>
          </cell>
          <cell r="E822">
            <v>0</v>
          </cell>
          <cell r="G822" t="str">
            <v>L-Install 1/0 MV Cable Elbow</v>
          </cell>
          <cell r="H822" t="str">
            <v>L-Install 1/0 MV Cable Elbow-24230</v>
          </cell>
          <cell r="P822" t="str">
            <v>S-L-Install 1/0 MV Cable Elbow-24230</v>
          </cell>
        </row>
        <row r="823">
          <cell r="C823">
            <v>24232</v>
          </cell>
          <cell r="D823">
            <v>24289.000000000004</v>
          </cell>
          <cell r="E823">
            <v>0</v>
          </cell>
          <cell r="G823" t="str">
            <v>L-Install 4/0 MV Cable Elbow</v>
          </cell>
          <cell r="H823" t="str">
            <v>L-Install 4/0 MV Cable Elbow-24232</v>
          </cell>
          <cell r="P823" t="str">
            <v>S-L-Install 4/0 MV Cable Elbow-24232</v>
          </cell>
        </row>
        <row r="824">
          <cell r="C824">
            <v>24234.000000000004</v>
          </cell>
          <cell r="D824">
            <v>24289.000000000004</v>
          </cell>
          <cell r="E824">
            <v>0</v>
          </cell>
          <cell r="G824" t="str">
            <v>L-Install 350 kcmil MV Cable Elbow</v>
          </cell>
          <cell r="H824" t="str">
            <v>L-Install 350 kcmil MV Cable Elbow-24234</v>
          </cell>
          <cell r="P824" t="str">
            <v>S-L-Install 350 kcmil MV Cable Elbow-24234</v>
          </cell>
        </row>
        <row r="825">
          <cell r="C825">
            <v>24236.000000000004</v>
          </cell>
          <cell r="D825">
            <v>24289.000000000004</v>
          </cell>
          <cell r="E825">
            <v>0</v>
          </cell>
          <cell r="G825" t="str">
            <v>L-Install 500 kcmil MV Cable Elbow</v>
          </cell>
          <cell r="H825" t="str">
            <v>L-Install 500 kcmil MV Cable Elbow-24236</v>
          </cell>
          <cell r="P825" t="str">
            <v>S-L-Install 500 kcmil MV Cable Elbow-24236</v>
          </cell>
        </row>
        <row r="826">
          <cell r="C826">
            <v>24238</v>
          </cell>
          <cell r="D826">
            <v>24289.000000000004</v>
          </cell>
          <cell r="E826">
            <v>0</v>
          </cell>
          <cell r="G826" t="str">
            <v>L-Install 750 kcmil MV Cable Elbow</v>
          </cell>
          <cell r="H826" t="str">
            <v>L-Install 750 kcmil MV Cable Elbow-24238</v>
          </cell>
          <cell r="P826" t="str">
            <v>S-L-Install 750 kcmil MV Cable Elbow-24238</v>
          </cell>
        </row>
        <row r="827">
          <cell r="C827">
            <v>24240.000000000004</v>
          </cell>
          <cell r="D827">
            <v>24289.000000000004</v>
          </cell>
          <cell r="E827">
            <v>0</v>
          </cell>
          <cell r="G827" t="str">
            <v>L-Install 1000 kcmil MV Cable Elbow</v>
          </cell>
          <cell r="H827" t="str">
            <v>L-Install 1000 kcmil MV Cable Elbow-24240</v>
          </cell>
          <cell r="P827" t="str">
            <v>S-L-Install 1000 kcmil MV Cable Elbow-24240</v>
          </cell>
        </row>
        <row r="828">
          <cell r="C828">
            <v>24242.000000000004</v>
          </cell>
          <cell r="D828">
            <v>24289.000000000004</v>
          </cell>
          <cell r="E828">
            <v>0</v>
          </cell>
          <cell r="G828" t="str">
            <v>L-Install 1250 kcmil MV Cable Elbow</v>
          </cell>
          <cell r="H828" t="str">
            <v>L-Install 1250 kcmil MV Cable Elbow-24242</v>
          </cell>
          <cell r="P828" t="str">
            <v>S-L-Install 1250 kcmil MV Cable Elbow-24242</v>
          </cell>
        </row>
        <row r="829">
          <cell r="C829">
            <v>24250.000000000004</v>
          </cell>
          <cell r="D829">
            <v>24289.000000000004</v>
          </cell>
          <cell r="E829">
            <v>0</v>
          </cell>
          <cell r="G829" t="str">
            <v>L-Install 1/0 MV Cable Termination</v>
          </cell>
          <cell r="H829" t="str">
            <v>L-Install 1/0 MV Cable Termination-24250</v>
          </cell>
          <cell r="P829" t="str">
            <v>S-L-Install 1/0 MV Cable Termination-24250</v>
          </cell>
        </row>
        <row r="830">
          <cell r="C830">
            <v>24252</v>
          </cell>
          <cell r="D830">
            <v>24289.000000000004</v>
          </cell>
          <cell r="E830">
            <v>0</v>
          </cell>
          <cell r="G830" t="str">
            <v>L-Install 4/0 MV Cable Termination</v>
          </cell>
          <cell r="H830" t="str">
            <v>L-Install 4/0 MV Cable Termination-24252</v>
          </cell>
          <cell r="P830" t="str">
            <v>S-L-Install 4/0 MV Cable Termination-24252</v>
          </cell>
        </row>
        <row r="831">
          <cell r="C831">
            <v>24254.000000000004</v>
          </cell>
          <cell r="D831">
            <v>24289.000000000004</v>
          </cell>
          <cell r="E831">
            <v>0</v>
          </cell>
          <cell r="G831" t="str">
            <v>L-Install 350 kcmil MV Cable Termination</v>
          </cell>
          <cell r="H831" t="str">
            <v>L-Install 350 kcmil MV Cable Termination-24254</v>
          </cell>
          <cell r="P831" t="str">
            <v>S-L-Install 350 kcmil MV Cable Termination-24254</v>
          </cell>
        </row>
        <row r="832">
          <cell r="C832">
            <v>24256.000000000004</v>
          </cell>
          <cell r="D832">
            <v>24289.000000000004</v>
          </cell>
          <cell r="E832">
            <v>0</v>
          </cell>
          <cell r="G832" t="str">
            <v>L-Install 500 kcmil MV Cable Termination</v>
          </cell>
          <cell r="H832" t="str">
            <v>L-Install 500 kcmil MV Cable Termination-24256</v>
          </cell>
          <cell r="P832" t="str">
            <v>S-L-Install 500 kcmil MV Cable Termination-24256</v>
          </cell>
        </row>
        <row r="833">
          <cell r="C833">
            <v>24258</v>
          </cell>
          <cell r="D833">
            <v>24289.000000000004</v>
          </cell>
          <cell r="E833">
            <v>0</v>
          </cell>
          <cell r="G833" t="str">
            <v>L-Install 750 kcmil MV Cable Termination</v>
          </cell>
          <cell r="H833" t="str">
            <v>L-Install 750 kcmil MV Cable Termination-24258</v>
          </cell>
          <cell r="P833" t="str">
            <v>S-L-Install 750 kcmil MV Cable Termination-24258</v>
          </cell>
        </row>
        <row r="834">
          <cell r="C834">
            <v>24260</v>
          </cell>
          <cell r="D834">
            <v>24289.000000000004</v>
          </cell>
          <cell r="E834">
            <v>0</v>
          </cell>
          <cell r="G834" t="str">
            <v>L-Install 1000 kcmil MV Cable Termination</v>
          </cell>
          <cell r="H834" t="str">
            <v>L-Install 1000 kcmil MV Cable Termination-24260</v>
          </cell>
          <cell r="P834" t="str">
            <v>S-L-Install 1000 kcmil MV Cable Termination-24260</v>
          </cell>
        </row>
        <row r="835">
          <cell r="C835">
            <v>24262.000000000004</v>
          </cell>
          <cell r="D835">
            <v>24289.000000000004</v>
          </cell>
          <cell r="E835">
            <v>0</v>
          </cell>
          <cell r="G835" t="str">
            <v>L-Install 1250 kcmil MV Cable Termination</v>
          </cell>
          <cell r="H835" t="str">
            <v>L-Install 1250 kcmil MV Cable Termination-24262</v>
          </cell>
          <cell r="P835" t="str">
            <v>S-L-Install 1250 kcmil MV Cable Termination-24262</v>
          </cell>
        </row>
        <row r="836">
          <cell r="C836">
            <v>24270.000000000004</v>
          </cell>
          <cell r="D836">
            <v>24289.000000000004</v>
          </cell>
          <cell r="E836">
            <v>0</v>
          </cell>
          <cell r="G836" t="str">
            <v>L-Install 1/0 MV Cable Splice</v>
          </cell>
          <cell r="H836" t="str">
            <v>L-Install 1/0 MV Cable Splice-24270</v>
          </cell>
          <cell r="P836" t="str">
            <v>S-L-Install 1/0 MV Cable Splice-24270</v>
          </cell>
        </row>
        <row r="837">
          <cell r="C837">
            <v>24272.000000000004</v>
          </cell>
          <cell r="D837">
            <v>24289.000000000004</v>
          </cell>
          <cell r="E837">
            <v>0</v>
          </cell>
          <cell r="G837" t="str">
            <v>L-Install 4/0 MV Cable Splice</v>
          </cell>
          <cell r="H837" t="str">
            <v>L-Install 4/0 MV Cable Splice-24272</v>
          </cell>
          <cell r="P837" t="str">
            <v>S-L-Install 4/0 MV Cable Splice-24272</v>
          </cell>
        </row>
        <row r="838">
          <cell r="C838">
            <v>24274</v>
          </cell>
          <cell r="D838">
            <v>24289.000000000004</v>
          </cell>
          <cell r="E838">
            <v>0</v>
          </cell>
          <cell r="G838" t="str">
            <v>L-Install 350 kcmil MV Cable Splice</v>
          </cell>
          <cell r="H838" t="str">
            <v>L-Install 350 kcmil MV Cable Splice-24274</v>
          </cell>
          <cell r="P838" t="str">
            <v>S-L-Install 350 kcmil MV Cable Splice-24274</v>
          </cell>
        </row>
        <row r="839">
          <cell r="C839">
            <v>24276.000000000004</v>
          </cell>
          <cell r="D839">
            <v>24289.000000000004</v>
          </cell>
          <cell r="E839">
            <v>0</v>
          </cell>
          <cell r="G839" t="str">
            <v>L-Install 500 kcmil MV Cable Splice</v>
          </cell>
          <cell r="H839" t="str">
            <v>L-Install 500 kcmil MV Cable Splice-24276</v>
          </cell>
          <cell r="P839" t="str">
            <v>S-L-Install 500 kcmil MV Cable Splice-24276</v>
          </cell>
        </row>
        <row r="840">
          <cell r="C840">
            <v>24278.000000000004</v>
          </cell>
          <cell r="D840">
            <v>24289.000000000004</v>
          </cell>
          <cell r="E840">
            <v>0</v>
          </cell>
          <cell r="G840" t="str">
            <v>L-Install 750 kcmil MV Cable Splice</v>
          </cell>
          <cell r="H840" t="str">
            <v>L-Install 750 kcmil MV Cable Splice-24278</v>
          </cell>
          <cell r="P840" t="str">
            <v>S-L-Install 750 kcmil MV Cable Splice-24278</v>
          </cell>
        </row>
        <row r="841">
          <cell r="C841">
            <v>24280</v>
          </cell>
          <cell r="D841">
            <v>24289.000000000004</v>
          </cell>
          <cell r="E841">
            <v>0</v>
          </cell>
          <cell r="G841" t="str">
            <v>L-Install 1000 kcmil MV Cable Splice</v>
          </cell>
          <cell r="H841" t="str">
            <v>L-Install 1000 kcmil MV Cable Splice-24280</v>
          </cell>
          <cell r="P841" t="str">
            <v>S-L-Install 1000 kcmil MV Cable Splice-24280</v>
          </cell>
        </row>
        <row r="842">
          <cell r="C842">
            <v>24282</v>
          </cell>
          <cell r="D842">
            <v>24289.000000000004</v>
          </cell>
          <cell r="E842">
            <v>0</v>
          </cell>
          <cell r="G842" t="str">
            <v>L-Install 1250 kcmil MV Cable Splice</v>
          </cell>
          <cell r="H842" t="str">
            <v>L-Install 1250 kcmil MV Cable Splice-24282</v>
          </cell>
          <cell r="P842" t="str">
            <v>S-L-Install 1250 kcmil MV Cable Splice-24282</v>
          </cell>
        </row>
        <row r="843">
          <cell r="C843">
            <v>0</v>
          </cell>
          <cell r="D843">
            <v>24289.000000000004</v>
          </cell>
          <cell r="E843">
            <v>0</v>
          </cell>
          <cell r="G843" t="str">
            <v>M-Elbow, Splice, Termination Fittings</v>
          </cell>
          <cell r="H843" t="str">
            <v>M-Elbow, Splice, Termination Fittings-24289</v>
          </cell>
          <cell r="P843" t="str">
            <v>S-M-Elbow, Splice, Termination Fittings-24289</v>
          </cell>
        </row>
        <row r="844">
          <cell r="C844">
            <v>24296</v>
          </cell>
          <cell r="D844">
            <v>24296</v>
          </cell>
          <cell r="E844">
            <v>0</v>
          </cell>
          <cell r="G844" t="str">
            <v>L&amp;M-Install Concentrc Natrl Multi Pt</v>
          </cell>
          <cell r="H844" t="str">
            <v>L&amp;M-Install Concentrc Natrl Multi Pt-24296</v>
          </cell>
          <cell r="P844" t="str">
            <v>S-L&amp;M-Install Concentrc Natrl Multi Pt-24296</v>
          </cell>
        </row>
        <row r="845">
          <cell r="C845">
            <v>24410</v>
          </cell>
          <cell r="D845">
            <v>24410</v>
          </cell>
          <cell r="E845">
            <v>0</v>
          </cell>
          <cell r="G845" t="str">
            <v xml:space="preserve">L&amp;M-Install 1/0 MV Cable </v>
          </cell>
          <cell r="H845" t="str">
            <v>L&amp;M-Install 1/0 MV Cable -24410</v>
          </cell>
          <cell r="P845" t="str">
            <v>D-L&amp;M-Install 1/0 MV Cable -24410</v>
          </cell>
        </row>
        <row r="846">
          <cell r="C846">
            <v>24412.000000000004</v>
          </cell>
          <cell r="D846">
            <v>24412.000000000004</v>
          </cell>
          <cell r="E846">
            <v>0</v>
          </cell>
          <cell r="G846" t="str">
            <v xml:space="preserve">L&amp;M-Install 4/0 MV Cable </v>
          </cell>
          <cell r="H846" t="str">
            <v>L&amp;M-Install 4/0 MV Cable -24412</v>
          </cell>
          <cell r="P846" t="str">
            <v>D-L&amp;M-Install 4/0 MV Cable -24412</v>
          </cell>
        </row>
        <row r="847">
          <cell r="C847">
            <v>24414.000000000004</v>
          </cell>
          <cell r="D847">
            <v>24414.000000000004</v>
          </cell>
          <cell r="E847">
            <v>0</v>
          </cell>
          <cell r="G847" t="str">
            <v xml:space="preserve">L&amp;M-Install 350 kcmil MV Cable </v>
          </cell>
          <cell r="H847" t="str">
            <v>L&amp;M-Install 350 kcmil MV Cable -24414</v>
          </cell>
          <cell r="P847" t="str">
            <v>D-L&amp;M-Install 350 kcmil MV Cable -24414</v>
          </cell>
        </row>
        <row r="848">
          <cell r="C848">
            <v>24416</v>
          </cell>
          <cell r="D848">
            <v>24416</v>
          </cell>
          <cell r="E848">
            <v>0</v>
          </cell>
          <cell r="G848" t="str">
            <v xml:space="preserve">L&amp;M-Install 500 kcmil MV Cable </v>
          </cell>
          <cell r="H848" t="str">
            <v>L&amp;M-Install 500 kcmil MV Cable -24416</v>
          </cell>
          <cell r="P848" t="str">
            <v>D-L&amp;M-Install 500 kcmil MV Cable -24416</v>
          </cell>
        </row>
        <row r="849">
          <cell r="C849">
            <v>24418</v>
          </cell>
          <cell r="D849">
            <v>24418</v>
          </cell>
          <cell r="E849">
            <v>0</v>
          </cell>
          <cell r="G849" t="str">
            <v xml:space="preserve">L&amp;M-Install 750 kcmil MV Cable </v>
          </cell>
          <cell r="H849" t="str">
            <v>L&amp;M-Install 750 kcmil MV Cable -24418</v>
          </cell>
          <cell r="P849" t="str">
            <v>D-L&amp;M-Install 750 kcmil MV Cable -24418</v>
          </cell>
        </row>
        <row r="850">
          <cell r="C850">
            <v>24420.000000000004</v>
          </cell>
          <cell r="D850">
            <v>24420.000000000004</v>
          </cell>
          <cell r="E850">
            <v>0</v>
          </cell>
          <cell r="G850" t="str">
            <v xml:space="preserve">L&amp;M-Install 1000 kcmil MV Cable </v>
          </cell>
          <cell r="H850" t="str">
            <v>L&amp;M-Install 1000 kcmil MV Cable -24420</v>
          </cell>
          <cell r="P850" t="str">
            <v>D-L&amp;M-Install 1000 kcmil MV Cable -24420</v>
          </cell>
        </row>
        <row r="851">
          <cell r="C851">
            <v>24422.000000000004</v>
          </cell>
          <cell r="D851">
            <v>24422.000000000004</v>
          </cell>
          <cell r="E851">
            <v>0</v>
          </cell>
          <cell r="G851" t="str">
            <v xml:space="preserve">L&amp;M-Install 1250 kcmil MV Cable </v>
          </cell>
          <cell r="H851" t="str">
            <v>L&amp;M-Install 1250 kcmil MV Cable -24422</v>
          </cell>
          <cell r="P851" t="str">
            <v>D-L&amp;M-Install 1250 kcmil MV Cable -24422</v>
          </cell>
        </row>
        <row r="852">
          <cell r="C852">
            <v>24430</v>
          </cell>
          <cell r="D852">
            <v>24489.000000000004</v>
          </cell>
          <cell r="E852">
            <v>0</v>
          </cell>
          <cell r="G852" t="str">
            <v>L-Install 1/0 MV Cable Elbow</v>
          </cell>
          <cell r="H852" t="str">
            <v>L-Install 1/0 MV Cable Elbow-24430</v>
          </cell>
          <cell r="P852" t="str">
            <v>D-L-Install 1/0 MV Cable Elbow-24430</v>
          </cell>
        </row>
        <row r="853">
          <cell r="C853">
            <v>24432</v>
          </cell>
          <cell r="D853">
            <v>24489.000000000004</v>
          </cell>
          <cell r="E853">
            <v>0</v>
          </cell>
          <cell r="G853" t="str">
            <v>L-Install 4/0 MV Cable Elbow</v>
          </cell>
          <cell r="H853" t="str">
            <v>L-Install 4/0 MV Cable Elbow-24432</v>
          </cell>
          <cell r="P853" t="str">
            <v>D-L-Install 4/0 MV Cable Elbow-24432</v>
          </cell>
        </row>
        <row r="854">
          <cell r="C854">
            <v>24434.000000000004</v>
          </cell>
          <cell r="D854">
            <v>24489.000000000004</v>
          </cell>
          <cell r="E854">
            <v>0</v>
          </cell>
          <cell r="G854" t="str">
            <v>L-Install 350 kcmil MV Cable Elbow</v>
          </cell>
          <cell r="H854" t="str">
            <v>L-Install 350 kcmil MV Cable Elbow-24434</v>
          </cell>
          <cell r="P854" t="str">
            <v>D-L-Install 350 kcmil MV Cable Elbow-24434</v>
          </cell>
        </row>
        <row r="855">
          <cell r="C855">
            <v>24436.000000000004</v>
          </cell>
          <cell r="D855">
            <v>24489.000000000004</v>
          </cell>
          <cell r="E855">
            <v>0</v>
          </cell>
          <cell r="G855" t="str">
            <v>L-Install 500 kcmil MV Cable Elbow</v>
          </cell>
          <cell r="H855" t="str">
            <v>L-Install 500 kcmil MV Cable Elbow-24436</v>
          </cell>
          <cell r="P855" t="str">
            <v>D-L-Install 500 kcmil MV Cable Elbow-24436</v>
          </cell>
        </row>
        <row r="856">
          <cell r="C856">
            <v>24438</v>
          </cell>
          <cell r="D856">
            <v>24489.000000000004</v>
          </cell>
          <cell r="E856">
            <v>0</v>
          </cell>
          <cell r="G856" t="str">
            <v>L-Install 750 kcmil MV Cable Elbow</v>
          </cell>
          <cell r="H856" t="str">
            <v>L-Install 750 kcmil MV Cable Elbow-24438</v>
          </cell>
          <cell r="P856" t="str">
            <v>D-L-Install 750 kcmil MV Cable Elbow-24438</v>
          </cell>
        </row>
        <row r="857">
          <cell r="C857">
            <v>24440</v>
          </cell>
          <cell r="D857">
            <v>24489.000000000004</v>
          </cell>
          <cell r="E857">
            <v>0</v>
          </cell>
          <cell r="G857" t="str">
            <v>L-Install 1000 kcmil MV Cable Elbow</v>
          </cell>
          <cell r="H857" t="str">
            <v>L-Install 1000 kcmil MV Cable Elbow-24440</v>
          </cell>
          <cell r="P857" t="str">
            <v>D-L-Install 1000 kcmil MV Cable Elbow-24440</v>
          </cell>
        </row>
        <row r="858">
          <cell r="C858">
            <v>24442.000000000004</v>
          </cell>
          <cell r="D858">
            <v>24489.000000000004</v>
          </cell>
          <cell r="E858">
            <v>0</v>
          </cell>
          <cell r="G858" t="str">
            <v>L-Install 1250 kcmil MV Cable Elbow</v>
          </cell>
          <cell r="H858" t="str">
            <v>L-Install 1250 kcmil MV Cable Elbow-24442</v>
          </cell>
          <cell r="P858" t="str">
            <v>D-L-Install 1250 kcmil MV Cable Elbow-24442</v>
          </cell>
        </row>
        <row r="859">
          <cell r="C859">
            <v>24450.000000000004</v>
          </cell>
          <cell r="D859">
            <v>24489.000000000004</v>
          </cell>
          <cell r="E859">
            <v>0</v>
          </cell>
          <cell r="G859" t="str">
            <v>L-Install 1/0 MV Cable Termination</v>
          </cell>
          <cell r="H859" t="str">
            <v>L-Install 1/0 MV Cable Termination-24450</v>
          </cell>
          <cell r="P859" t="str">
            <v>D-L-Install 1/0 MV Cable Termination-24450</v>
          </cell>
        </row>
        <row r="860">
          <cell r="C860">
            <v>24452</v>
          </cell>
          <cell r="D860">
            <v>24489.000000000004</v>
          </cell>
          <cell r="E860">
            <v>0</v>
          </cell>
          <cell r="G860" t="str">
            <v>L-Install 4/0 MV Cable Termination</v>
          </cell>
          <cell r="H860" t="str">
            <v>L-Install 4/0 MV Cable Termination-24452</v>
          </cell>
          <cell r="P860" t="str">
            <v>D-L-Install 4/0 MV Cable Termination-24452</v>
          </cell>
        </row>
        <row r="861">
          <cell r="C861">
            <v>24454</v>
          </cell>
          <cell r="D861">
            <v>24489.000000000004</v>
          </cell>
          <cell r="E861">
            <v>0</v>
          </cell>
          <cell r="G861" t="str">
            <v>L-Install 350 kcmil MV Cable Termination</v>
          </cell>
          <cell r="H861" t="str">
            <v>L-Install 350 kcmil MV Cable Termination-24454</v>
          </cell>
          <cell r="P861" t="str">
            <v>D-L-Install 350 kcmil MV Cable Termination-24454</v>
          </cell>
        </row>
        <row r="862">
          <cell r="C862">
            <v>24456.000000000004</v>
          </cell>
          <cell r="D862">
            <v>24489.000000000004</v>
          </cell>
          <cell r="E862">
            <v>0</v>
          </cell>
          <cell r="G862" t="str">
            <v>L-Install 500 kcmil MV Cable Termination</v>
          </cell>
          <cell r="H862" t="str">
            <v>L-Install 500 kcmil MV Cable Termination-24456</v>
          </cell>
          <cell r="P862" t="str">
            <v>D-L-Install 500 kcmil MV Cable Termination-24456</v>
          </cell>
        </row>
        <row r="863">
          <cell r="C863">
            <v>24458.000000000004</v>
          </cell>
          <cell r="D863">
            <v>24489.000000000004</v>
          </cell>
          <cell r="E863">
            <v>0</v>
          </cell>
          <cell r="G863" t="str">
            <v>L-Install 750 kcmil MV Cable Termination</v>
          </cell>
          <cell r="H863" t="str">
            <v>L-Install 750 kcmil MV Cable Termination-24458</v>
          </cell>
          <cell r="P863" t="str">
            <v>D-L-Install 750 kcmil MV Cable Termination-24458</v>
          </cell>
        </row>
        <row r="864">
          <cell r="C864">
            <v>24460</v>
          </cell>
          <cell r="D864">
            <v>24489.000000000004</v>
          </cell>
          <cell r="E864">
            <v>0</v>
          </cell>
          <cell r="G864" t="str">
            <v>L-Install 1000 kcmil MV Cable Termination</v>
          </cell>
          <cell r="H864" t="str">
            <v>L-Install 1000 kcmil MV Cable Termination-24460</v>
          </cell>
          <cell r="P864" t="str">
            <v>D-L-Install 1000 kcmil MV Cable Termination-24460</v>
          </cell>
        </row>
        <row r="865">
          <cell r="C865">
            <v>24462.000000000004</v>
          </cell>
          <cell r="D865">
            <v>24489.000000000004</v>
          </cell>
          <cell r="E865">
            <v>0</v>
          </cell>
          <cell r="G865" t="str">
            <v>L-Install 1250 kcmil MV Cable Termination</v>
          </cell>
          <cell r="H865" t="str">
            <v>L-Install 1250 kcmil MV Cable Termination-24462</v>
          </cell>
          <cell r="P865" t="str">
            <v>D-L-Install 1250 kcmil MV Cable Termination-24462</v>
          </cell>
        </row>
        <row r="866">
          <cell r="C866">
            <v>24470.000000000004</v>
          </cell>
          <cell r="D866">
            <v>24489.000000000004</v>
          </cell>
          <cell r="E866">
            <v>0</v>
          </cell>
          <cell r="G866" t="str">
            <v>L-Install 1/0 MV Cable Splice</v>
          </cell>
          <cell r="H866" t="str">
            <v>L-Install 1/0 MV Cable Splice-24470</v>
          </cell>
          <cell r="P866" t="str">
            <v>D-L-Install 1/0 MV Cable Splice-24470</v>
          </cell>
        </row>
        <row r="867">
          <cell r="C867">
            <v>24472.000000000004</v>
          </cell>
          <cell r="D867">
            <v>24489.000000000004</v>
          </cell>
          <cell r="E867">
            <v>0</v>
          </cell>
          <cell r="G867" t="str">
            <v>L-Install 4/0 MV Cable Splice</v>
          </cell>
          <cell r="H867" t="str">
            <v>L-Install 4/0 MV Cable Splice-24472</v>
          </cell>
          <cell r="P867" t="str">
            <v>D-L-Install 4/0 MV Cable Splice-24472</v>
          </cell>
        </row>
        <row r="868">
          <cell r="C868">
            <v>24474</v>
          </cell>
          <cell r="D868">
            <v>24489.000000000004</v>
          </cell>
          <cell r="E868">
            <v>0</v>
          </cell>
          <cell r="G868" t="str">
            <v>L-Install 350 kcmil MV Cable Splice</v>
          </cell>
          <cell r="H868" t="str">
            <v>L-Install 350 kcmil MV Cable Splice-24474</v>
          </cell>
          <cell r="P868" t="str">
            <v>D-L-Install 350 kcmil MV Cable Splice-24474</v>
          </cell>
        </row>
        <row r="869">
          <cell r="C869">
            <v>24476.000000000004</v>
          </cell>
          <cell r="D869">
            <v>24489.000000000004</v>
          </cell>
          <cell r="E869">
            <v>0</v>
          </cell>
          <cell r="G869" t="str">
            <v>L-Install 500 kcmil MV Cable Splice</v>
          </cell>
          <cell r="H869" t="str">
            <v>L-Install 500 kcmil MV Cable Splice-24476</v>
          </cell>
          <cell r="P869" t="str">
            <v>D-L-Install 500 kcmil MV Cable Splice-24476</v>
          </cell>
        </row>
        <row r="870">
          <cell r="C870">
            <v>24478.000000000004</v>
          </cell>
          <cell r="D870">
            <v>24489.000000000004</v>
          </cell>
          <cell r="E870">
            <v>0</v>
          </cell>
          <cell r="G870" t="str">
            <v>L-Install 750 kcmil MV Cable Splice</v>
          </cell>
          <cell r="H870" t="str">
            <v>L-Install 750 kcmil MV Cable Splice-24478</v>
          </cell>
          <cell r="P870" t="str">
            <v>D-L-Install 750 kcmil MV Cable Splice-24478</v>
          </cell>
        </row>
        <row r="871">
          <cell r="C871">
            <v>24480</v>
          </cell>
          <cell r="D871">
            <v>24489.000000000004</v>
          </cell>
          <cell r="E871">
            <v>0</v>
          </cell>
          <cell r="G871" t="str">
            <v>L-Install 1000 kcmil MV Cable Splice</v>
          </cell>
          <cell r="H871" t="str">
            <v>L-Install 1000 kcmil MV Cable Splice-24480</v>
          </cell>
          <cell r="P871" t="str">
            <v>D-L-Install 1000 kcmil MV Cable Splice-24480</v>
          </cell>
        </row>
        <row r="872">
          <cell r="C872">
            <v>24482</v>
          </cell>
          <cell r="D872">
            <v>24489.000000000004</v>
          </cell>
          <cell r="E872">
            <v>0</v>
          </cell>
          <cell r="G872" t="str">
            <v>L-Install 1250 kcmil MV Cable Splice</v>
          </cell>
          <cell r="H872" t="str">
            <v>L-Install 1250 kcmil MV Cable Splice-24482</v>
          </cell>
          <cell r="P872" t="str">
            <v>D-L-Install 1250 kcmil MV Cable Splice-24482</v>
          </cell>
        </row>
        <row r="873">
          <cell r="C873">
            <v>0</v>
          </cell>
          <cell r="D873">
            <v>24489.000000000004</v>
          </cell>
          <cell r="E873">
            <v>0</v>
          </cell>
          <cell r="G873" t="str">
            <v>M-Elbow, Splice, Termination Fittings</v>
          </cell>
          <cell r="H873" t="str">
            <v>M-Elbow, Splice, Termination Fittings-24489</v>
          </cell>
          <cell r="P873" t="str">
            <v>D-M-Elbow, Splice, Termination Fittings-24489</v>
          </cell>
        </row>
        <row r="874">
          <cell r="C874">
            <v>24496</v>
          </cell>
          <cell r="D874">
            <v>24496</v>
          </cell>
          <cell r="E874">
            <v>0</v>
          </cell>
          <cell r="G874" t="str">
            <v>L&amp;M-Install Concentrc Natrl Multi Pt</v>
          </cell>
          <cell r="H874" t="str">
            <v>L&amp;M-Install Concentrc Natrl Multi Pt-24496</v>
          </cell>
          <cell r="P874" t="str">
            <v>D-L&amp;M-Install Concentrc Natrl Multi Pt-24496</v>
          </cell>
        </row>
        <row r="875">
          <cell r="C875">
            <v>24980.000000000004</v>
          </cell>
          <cell r="D875">
            <v>24980.000000000004</v>
          </cell>
          <cell r="E875">
            <v>24980.000000000004</v>
          </cell>
          <cell r="G875" t="str">
            <v>S,L&amp;M-UG Maintenance - Hourly Crews</v>
          </cell>
          <cell r="H875" t="str">
            <v>S,L&amp;M-UG Maintenance - Hourly Crews-24980</v>
          </cell>
          <cell r="P875" t="str">
            <v>W-S,L&amp;M-UG Maintenance - Hourly Crews-24980</v>
          </cell>
        </row>
        <row r="876">
          <cell r="C876">
            <v>24984.000000000004</v>
          </cell>
          <cell r="D876">
            <v>24984.000000000004</v>
          </cell>
          <cell r="E876">
            <v>24984.000000000004</v>
          </cell>
          <cell r="G876" t="str">
            <v>S,L&amp;M-UG New Business - Hourly Crews</v>
          </cell>
          <cell r="H876" t="str">
            <v>S,L&amp;M-UG New Business - Hourly Crews-24984</v>
          </cell>
          <cell r="P876" t="str">
            <v>W-S,L&amp;M-UG New Business - Hourly Crews-24984</v>
          </cell>
        </row>
        <row r="877">
          <cell r="C877">
            <v>24653</v>
          </cell>
          <cell r="E877">
            <v>24653</v>
          </cell>
          <cell r="G877" t="str">
            <v>S&amp;L-Install Underground Fiber</v>
          </cell>
          <cell r="H877" t="str">
            <v>S&amp;L-Install Underground Fiber-24653</v>
          </cell>
          <cell r="P877" t="str">
            <v>A-S&amp;L-Install Underground Fiber-24653</v>
          </cell>
        </row>
        <row r="878">
          <cell r="G878" t="str">
            <v>Electrical Equipment</v>
          </cell>
          <cell r="H878" t="str">
            <v>Electrical Equipment</v>
          </cell>
          <cell r="P878"/>
        </row>
        <row r="879">
          <cell r="C879">
            <v>26204</v>
          </cell>
          <cell r="G879" t="str">
            <v>L-Receive, Handle &amp; Assist Equipment</v>
          </cell>
          <cell r="H879" t="str">
            <v>L-Receive, Handle &amp; Assist Equipment-26204</v>
          </cell>
          <cell r="P879" t="str">
            <v>S-L-Receive, Handle &amp; Assist Equipment-26204</v>
          </cell>
        </row>
        <row r="880">
          <cell r="C880">
            <v>26224</v>
          </cell>
          <cell r="D880">
            <v>26224</v>
          </cell>
          <cell r="E880">
            <v>26224</v>
          </cell>
          <cell r="G880" t="str">
            <v>S,L&amp;M-Load &amp; Haul Substation Material</v>
          </cell>
          <cell r="H880" t="str">
            <v>S,L&amp;M-Load &amp; Haul Substation Material-26224</v>
          </cell>
          <cell r="P880" t="str">
            <v>S-S,L&amp;M-Load &amp; Haul Substation Material-26224</v>
          </cell>
        </row>
        <row r="881">
          <cell r="C881">
            <v>26270.000000000004</v>
          </cell>
          <cell r="D881">
            <v>26270.000000000004</v>
          </cell>
          <cell r="E881">
            <v>26270.000000000004</v>
          </cell>
          <cell r="G881" t="str">
            <v>S,L&amp;M-Install Grounding Transformer</v>
          </cell>
          <cell r="H881" t="str">
            <v>S,L&amp;M-Install Grounding Transformer-26270</v>
          </cell>
          <cell r="P881" t="str">
            <v>S-S,L&amp;M-Install Grounding Transformer-26270</v>
          </cell>
        </row>
        <row r="882">
          <cell r="C882">
            <v>26272</v>
          </cell>
          <cell r="D882">
            <v>26272</v>
          </cell>
          <cell r="E882">
            <v>26272</v>
          </cell>
          <cell r="G882" t="str">
            <v>S,L&amp;M-Install Pole Mount Transformer</v>
          </cell>
          <cell r="H882" t="str">
            <v>S,L&amp;M-Install Pole Mount Transformer-26272</v>
          </cell>
          <cell r="P882" t="str">
            <v>S-S,L&amp;M-Install Pole Mount Transformer-26272</v>
          </cell>
        </row>
        <row r="883">
          <cell r="C883">
            <v>26274.000000000004</v>
          </cell>
          <cell r="D883">
            <v>26274.000000000004</v>
          </cell>
          <cell r="E883">
            <v>26274.000000000004</v>
          </cell>
          <cell r="G883" t="str">
            <v>S,L&amp;M-Install Pad Mount Transformer</v>
          </cell>
          <cell r="H883" t="str">
            <v>S,L&amp;M-Install Pad Mount Transformer-26274</v>
          </cell>
          <cell r="P883" t="str">
            <v>S-S,L&amp;M-Install Pad Mount Transformer-26274</v>
          </cell>
        </row>
        <row r="884">
          <cell r="C884">
            <v>26284</v>
          </cell>
          <cell r="D884">
            <v>26284</v>
          </cell>
          <cell r="E884">
            <v>26284</v>
          </cell>
          <cell r="G884" t="str">
            <v>S,L&amp;M-Install Summation Cabinet</v>
          </cell>
          <cell r="H884" t="str">
            <v>S,L&amp;M-Install Summation Cabinet-26284</v>
          </cell>
          <cell r="P884" t="str">
            <v>S-S,L&amp;M-Install Summation Cabinet-26284</v>
          </cell>
        </row>
        <row r="885">
          <cell r="C885">
            <v>26290.000000000004</v>
          </cell>
          <cell r="D885">
            <v>26290.000000000004</v>
          </cell>
          <cell r="E885">
            <v>26290.000000000004</v>
          </cell>
          <cell r="G885" t="str">
            <v>S,L&amp;M-Install AC Service Equipment</v>
          </cell>
          <cell r="H885" t="str">
            <v>S,L&amp;M-Install AC Service Equipment-26290</v>
          </cell>
          <cell r="P885" t="str">
            <v>S-S,L&amp;M-Install AC Service Equipment-26290</v>
          </cell>
        </row>
        <row r="886">
          <cell r="C886">
            <v>26292.000000000004</v>
          </cell>
          <cell r="D886">
            <v>26292.000000000004</v>
          </cell>
          <cell r="E886">
            <v>26292.000000000004</v>
          </cell>
          <cell r="G886" t="str">
            <v>S,L&amp;M-Install DC Service Equipment</v>
          </cell>
          <cell r="H886" t="str">
            <v>S,L&amp;M-Install DC Service Equipment-26292</v>
          </cell>
          <cell r="P886" t="str">
            <v>S-S,L&amp;M-Install DC Service Equipment-26292</v>
          </cell>
        </row>
        <row r="887">
          <cell r="C887">
            <v>26350</v>
          </cell>
          <cell r="D887">
            <v>26350</v>
          </cell>
          <cell r="E887">
            <v>26350</v>
          </cell>
          <cell r="G887" t="str">
            <v>S,L&amp;M-Install 15-46 KV Switch (sngl ph)</v>
          </cell>
          <cell r="H887" t="str">
            <v>S,L&amp;M-Install 15-46 KV Switch (sngl ph)-26350</v>
          </cell>
          <cell r="P887" t="str">
            <v>S-S,L&amp;M-Install 15-46 KV Switch (sngl ph)-26350</v>
          </cell>
        </row>
        <row r="888">
          <cell r="C888">
            <v>26352.000000000004</v>
          </cell>
          <cell r="D888">
            <v>26352.000000000004</v>
          </cell>
          <cell r="E888">
            <v>26352.000000000004</v>
          </cell>
          <cell r="G888" t="str">
            <v>S,L&amp;M-Install 15-46 KV Switch (3 phase)</v>
          </cell>
          <cell r="H888" t="str">
            <v>S,L&amp;M-Install 15-46 KV Switch (3 phase)-26352</v>
          </cell>
          <cell r="P888" t="str">
            <v>S-S,L&amp;M-Install 15-46 KV Switch (3 phase)-26352</v>
          </cell>
        </row>
        <row r="889">
          <cell r="C889">
            <v>26360</v>
          </cell>
          <cell r="D889">
            <v>26360</v>
          </cell>
          <cell r="E889">
            <v>26360</v>
          </cell>
          <cell r="G889" t="str">
            <v>S,L&amp;M-Install 69-138 KV Switch (sngl ph)</v>
          </cell>
          <cell r="H889" t="str">
            <v>S,L&amp;M-Install 69-138 KV Switch (sngl ph)-26360</v>
          </cell>
          <cell r="P889" t="str">
            <v>S-S,L&amp;M-Install 69-138 KV Switch (sngl ph)-26360</v>
          </cell>
        </row>
        <row r="890">
          <cell r="C890">
            <v>26362.000000000004</v>
          </cell>
          <cell r="D890">
            <v>26362.000000000004</v>
          </cell>
          <cell r="E890">
            <v>26362.000000000004</v>
          </cell>
          <cell r="G890" t="str">
            <v>S,L&amp;M-Install 69-138 KV Switch (3 phase)</v>
          </cell>
          <cell r="H890" t="str">
            <v>S,L&amp;M-Install 69-138 KV Switch (3 phase)-26362</v>
          </cell>
          <cell r="P890" t="str">
            <v>S-S,L&amp;M-Install 69-138 KV Switch (3 phase)-26362</v>
          </cell>
        </row>
        <row r="891">
          <cell r="C891">
            <v>26364.000000000004</v>
          </cell>
          <cell r="D891">
            <v>26364.000000000004</v>
          </cell>
          <cell r="E891">
            <v>26364.000000000004</v>
          </cell>
          <cell r="G891" t="str">
            <v>S,L&amp;M-Install 69-138 KV Ground Switch</v>
          </cell>
          <cell r="H891" t="str">
            <v>S,L&amp;M-Install 69-138 KV Ground Switch-26364</v>
          </cell>
          <cell r="P891" t="str">
            <v>S-S,L&amp;M-Install 69-138 KV Ground Switch-26364</v>
          </cell>
        </row>
        <row r="892">
          <cell r="C892">
            <v>26370.000000000004</v>
          </cell>
          <cell r="D892">
            <v>26370.000000000004</v>
          </cell>
          <cell r="E892">
            <v>26370.000000000004</v>
          </cell>
          <cell r="G892" t="str">
            <v>S,L&amp;M-Install 161-230 KV Switch</v>
          </cell>
          <cell r="H892" t="str">
            <v>S,L&amp;M-Install 161-230 KV Switch-26370</v>
          </cell>
          <cell r="P892" t="str">
            <v>S-S,L&amp;M-Install 161-230 KV Switch-26370</v>
          </cell>
        </row>
        <row r="893">
          <cell r="C893">
            <v>26372</v>
          </cell>
          <cell r="D893">
            <v>26372</v>
          </cell>
          <cell r="E893">
            <v>26372</v>
          </cell>
          <cell r="G893" t="str">
            <v>S,L&amp;M-Install 161-230 KV Ground Switch</v>
          </cell>
          <cell r="H893" t="str">
            <v>S,L&amp;M-Install 161-230 KV Ground Switch-26372</v>
          </cell>
          <cell r="P893" t="str">
            <v>S-S,L&amp;M-Install 161-230 KV Ground Switch-26372</v>
          </cell>
        </row>
        <row r="894">
          <cell r="C894">
            <v>26380.000000000004</v>
          </cell>
          <cell r="D894">
            <v>26380.000000000004</v>
          </cell>
          <cell r="E894">
            <v>26380.000000000004</v>
          </cell>
          <cell r="G894" t="str">
            <v>S,L&amp;M-Install 345 KV Switch</v>
          </cell>
          <cell r="H894" t="str">
            <v>S,L&amp;M-Install 345 KV Switch-26380</v>
          </cell>
          <cell r="P894" t="str">
            <v>S-S,L&amp;M-Install 345 KV Switch-26380</v>
          </cell>
        </row>
        <row r="895">
          <cell r="C895">
            <v>26382</v>
          </cell>
          <cell r="D895">
            <v>26382</v>
          </cell>
          <cell r="E895">
            <v>26382</v>
          </cell>
          <cell r="G895" t="str">
            <v>S,L&amp;M-Install 345 KV Ground Switch</v>
          </cell>
          <cell r="H895" t="str">
            <v>S,L&amp;M-Install 345 KV Ground Switch-26382</v>
          </cell>
          <cell r="P895" t="str">
            <v>S-S,L&amp;M-Install 345 KV Ground Switch-26382</v>
          </cell>
        </row>
        <row r="896">
          <cell r="C896">
            <v>26390.000000000004</v>
          </cell>
          <cell r="D896">
            <v>26390.000000000004</v>
          </cell>
          <cell r="E896">
            <v>26390.000000000004</v>
          </cell>
          <cell r="G896" t="str">
            <v>S,L&amp;M-Install 500 KV Switch</v>
          </cell>
          <cell r="H896" t="str">
            <v>S,L&amp;M-Install 500 KV Switch-26390</v>
          </cell>
          <cell r="P896" t="str">
            <v>S-S,L&amp;M-Install 500 KV Switch-26390</v>
          </cell>
        </row>
        <row r="897">
          <cell r="C897">
            <v>26392.000000000004</v>
          </cell>
          <cell r="D897">
            <v>26392.000000000004</v>
          </cell>
          <cell r="E897">
            <v>26392.000000000004</v>
          </cell>
          <cell r="G897" t="str">
            <v>S,L&amp;M-Install 500 KV Ground Switch</v>
          </cell>
          <cell r="H897" t="str">
            <v>S,L&amp;M-Install 500 KV Ground Switch-26392</v>
          </cell>
          <cell r="P897" t="str">
            <v>S-S,L&amp;M-Install 500 KV Ground Switch-26392</v>
          </cell>
        </row>
        <row r="898">
          <cell r="C898">
            <v>26394</v>
          </cell>
          <cell r="D898">
            <v>26394</v>
          </cell>
          <cell r="E898">
            <v>26394</v>
          </cell>
          <cell r="G898" t="str">
            <v>S,L&amp;M-Install Kirk Key Interlock System</v>
          </cell>
          <cell r="H898" t="str">
            <v>S,L&amp;M-Install Kirk Key Interlock System-26394</v>
          </cell>
          <cell r="P898" t="str">
            <v>S-S,L&amp;M-Install Kirk Key Interlock System-26394</v>
          </cell>
        </row>
        <row r="899">
          <cell r="C899">
            <v>26400</v>
          </cell>
          <cell r="D899">
            <v>26400</v>
          </cell>
          <cell r="E899">
            <v>26400</v>
          </cell>
          <cell r="G899" t="str">
            <v>S,L&amp;M-Install 69-138 KV Circuit Switcher</v>
          </cell>
          <cell r="H899" t="str">
            <v>S,L&amp;M-Install 69-138 KV Circuit Switcher-26400</v>
          </cell>
          <cell r="P899" t="str">
            <v>S-S,L&amp;M-Install 69-138 KV Circuit Switcher-26400</v>
          </cell>
        </row>
        <row r="900">
          <cell r="C900">
            <v>26402.000000000004</v>
          </cell>
          <cell r="D900">
            <v>26402.000000000004</v>
          </cell>
          <cell r="E900">
            <v>26402.000000000004</v>
          </cell>
          <cell r="G900" t="str">
            <v>S,L&amp;M-Install 161-230 KV Circuit Switcher</v>
          </cell>
          <cell r="H900" t="str">
            <v>S,L&amp;M-Install 161-230 KV Circuit Switcher-26402</v>
          </cell>
          <cell r="P900" t="str">
            <v>S-S,L&amp;M-Install 161-230 KV Circuit Switcher-26402</v>
          </cell>
        </row>
        <row r="901">
          <cell r="C901">
            <v>26404</v>
          </cell>
          <cell r="D901">
            <v>26404</v>
          </cell>
          <cell r="E901">
            <v>26404</v>
          </cell>
          <cell r="G901" t="str">
            <v>S,L&amp;M-Install 345 KV Circuit Switcher</v>
          </cell>
          <cell r="H901" t="str">
            <v>S,L&amp;M-Install 345 KV Circuit Switcher-26404</v>
          </cell>
          <cell r="P901" t="str">
            <v>S-S,L&amp;M-Install 345 KV Circuit Switcher-26404</v>
          </cell>
        </row>
        <row r="902">
          <cell r="C902">
            <v>26406</v>
          </cell>
          <cell r="D902">
            <v>26406</v>
          </cell>
          <cell r="E902">
            <v>26406</v>
          </cell>
          <cell r="G902" t="str">
            <v>S,L&amp;M-Install 500 KV Circuit Switcher</v>
          </cell>
          <cell r="H902" t="str">
            <v>S,L&amp;M-Install 500 KV Circuit Switcher-26406</v>
          </cell>
          <cell r="P902" t="str">
            <v>S-S,L&amp;M-Install 500 KV Circuit Switcher-26406</v>
          </cell>
        </row>
        <row r="903">
          <cell r="C903">
            <v>26410</v>
          </cell>
          <cell r="D903">
            <v>26410</v>
          </cell>
          <cell r="E903">
            <v>26410</v>
          </cell>
          <cell r="G903" t="str">
            <v>S,L&amp;M-Install 15-46 KV PT,CT, CCVT, LA</v>
          </cell>
          <cell r="H903" t="str">
            <v>S,L&amp;M-Install 15-46 KV PT,CT, CCVT, LA-26410</v>
          </cell>
          <cell r="P903" t="str">
            <v>S-S,L&amp;M-Install 15-46 KV PT,CT, CCVT, LA-26410</v>
          </cell>
        </row>
        <row r="904">
          <cell r="C904">
            <v>26412.000000000004</v>
          </cell>
          <cell r="D904">
            <v>26412.000000000004</v>
          </cell>
          <cell r="E904">
            <v>26412.000000000004</v>
          </cell>
          <cell r="G904" t="str">
            <v>S,L&amp;M-Install 69-138  KV PT,CT,CCVT,LA</v>
          </cell>
          <cell r="H904" t="str">
            <v>S,L&amp;M-Install 69-138  KV PT,CT,CCVT,LA-26412</v>
          </cell>
          <cell r="P904" t="str">
            <v>S-S,L&amp;M-Install 69-138  KV PT,CT,CCVT,LA-26412</v>
          </cell>
        </row>
        <row r="905">
          <cell r="C905">
            <v>26414.000000000004</v>
          </cell>
          <cell r="D905">
            <v>26414.000000000004</v>
          </cell>
          <cell r="E905">
            <v>26414.000000000004</v>
          </cell>
          <cell r="G905" t="str">
            <v>S,L&amp;M-Install 161-230  KV PT,CT,CCVT,LA</v>
          </cell>
          <cell r="H905" t="str">
            <v>S,L&amp;M-Install 161-230  KV PT,CT,CCVT,LA-26414</v>
          </cell>
          <cell r="P905" t="str">
            <v>S-S,L&amp;M-Install 161-230  KV PT,CT,CCVT,LA-26414</v>
          </cell>
        </row>
        <row r="906">
          <cell r="C906">
            <v>26416</v>
          </cell>
          <cell r="D906">
            <v>26416</v>
          </cell>
          <cell r="E906">
            <v>26416</v>
          </cell>
          <cell r="G906" t="str">
            <v>S,L&amp;M-Install 345  KV PT,CT,CCVT,LA</v>
          </cell>
          <cell r="H906" t="str">
            <v>S,L&amp;M-Install 345  KV PT,CT,CCVT,LA-26416</v>
          </cell>
          <cell r="P906" t="str">
            <v>S-S,L&amp;M-Install 345  KV PT,CT,CCVT,LA-26416</v>
          </cell>
        </row>
        <row r="907">
          <cell r="C907">
            <v>26418.000000000004</v>
          </cell>
          <cell r="D907">
            <v>26418.000000000004</v>
          </cell>
          <cell r="E907">
            <v>26418.000000000004</v>
          </cell>
          <cell r="G907" t="str">
            <v>S,L&amp;M-Install 500  KV PT,CT,CCVT,LA</v>
          </cell>
          <cell r="H907" t="str">
            <v>S,L&amp;M-Install 500  KV PT,CT,CCVT,LA-26418</v>
          </cell>
          <cell r="P907" t="str">
            <v>S-S,L&amp;M-Install 500  KV PT,CT,CCVT,LA-26418</v>
          </cell>
        </row>
        <row r="908">
          <cell r="C908">
            <v>26430.000000000004</v>
          </cell>
          <cell r="D908">
            <v>26430.000000000004</v>
          </cell>
          <cell r="E908">
            <v>26430.000000000004</v>
          </cell>
          <cell r="G908" t="str">
            <v>S,L&amp;M-Install 15-69 KV Recloser</v>
          </cell>
          <cell r="H908" t="str">
            <v>S,L&amp;M-Install 15-69 KV Recloser-26430</v>
          </cell>
          <cell r="P908" t="str">
            <v>S-S,L&amp;M-Install 15-69 KV Recloser-26430</v>
          </cell>
        </row>
        <row r="909">
          <cell r="C909">
            <v>26440.000000000004</v>
          </cell>
          <cell r="D909">
            <v>26440.000000000004</v>
          </cell>
          <cell r="E909">
            <v>26440.000000000004</v>
          </cell>
          <cell r="G909" t="str">
            <v>S,L&amp;M-Install 15-69 KV Regulator</v>
          </cell>
          <cell r="H909" t="str">
            <v>S,L&amp;M-Install 15-69 KV Regulator-26440</v>
          </cell>
          <cell r="P909" t="str">
            <v>S-S,L&amp;M-Install 15-69 KV Regulator-26440</v>
          </cell>
        </row>
        <row r="910">
          <cell r="C910">
            <v>26450</v>
          </cell>
          <cell r="D910">
            <v>26450</v>
          </cell>
          <cell r="E910">
            <v>26450</v>
          </cell>
          <cell r="G910" t="str">
            <v>S,L&amp;M-Install 69-138 KV Breaker Single Pole</v>
          </cell>
          <cell r="H910" t="str">
            <v>S,L&amp;M-Install 69-138 KV Breaker Single Pole-26450</v>
          </cell>
          <cell r="P910" t="str">
            <v>S-S,L&amp;M-Install 69-138 KV Breaker Single Pole-26450</v>
          </cell>
        </row>
        <row r="911">
          <cell r="C911">
            <v>26451.000000000004</v>
          </cell>
          <cell r="D911">
            <v>26451.000000000004</v>
          </cell>
          <cell r="E911">
            <v>26451.000000000004</v>
          </cell>
          <cell r="G911" t="str">
            <v>S,L&amp;M-Install 69-138 KV Breaker, 3ph</v>
          </cell>
          <cell r="H911" t="str">
            <v>S,L&amp;M-Install 69-138 KV Breaker, 3ph-26451</v>
          </cell>
          <cell r="P911" t="str">
            <v>S-S,L&amp;M-Install 69-138 KV Breaker, 3ph-26451</v>
          </cell>
        </row>
        <row r="912">
          <cell r="C912">
            <v>26452.000000000004</v>
          </cell>
          <cell r="D912">
            <v>26452.000000000004</v>
          </cell>
          <cell r="E912">
            <v>26452.000000000004</v>
          </cell>
          <cell r="G912" t="str">
            <v>S,L&amp;M-Install 161-230 KV Breaker Single Pole</v>
          </cell>
          <cell r="H912" t="str">
            <v>S,L&amp;M-Install 161-230 KV Breaker Single Pole-26452</v>
          </cell>
          <cell r="P912" t="str">
            <v>S-S,L&amp;M-Install 161-230 KV Breaker Single Pole-26452</v>
          </cell>
        </row>
        <row r="913">
          <cell r="C913">
            <v>26453.000000000004</v>
          </cell>
          <cell r="D913">
            <v>26453.000000000004</v>
          </cell>
          <cell r="E913">
            <v>26453.000000000004</v>
          </cell>
          <cell r="G913" t="str">
            <v>S,L&amp;M-Install 161-230 KV Breaker, 3ph</v>
          </cell>
          <cell r="H913" t="str">
            <v>S,L&amp;M-Install 161-230 KV Breaker, 3ph-26453</v>
          </cell>
          <cell r="P913" t="str">
            <v>S-S,L&amp;M-Install 161-230 KV Breaker, 3ph-26453</v>
          </cell>
        </row>
        <row r="914">
          <cell r="C914">
            <v>26454</v>
          </cell>
          <cell r="D914">
            <v>26454</v>
          </cell>
          <cell r="E914">
            <v>26454</v>
          </cell>
          <cell r="G914" t="str">
            <v>S,L&amp;M-Install 345 KV Breaker Single Pole</v>
          </cell>
          <cell r="H914" t="str">
            <v>S,L&amp;M-Install 345 KV Breaker Single Pole-26454</v>
          </cell>
          <cell r="P914" t="str">
            <v>S-S,L&amp;M-Install 345 KV Breaker Single Pole-26454</v>
          </cell>
        </row>
        <row r="915">
          <cell r="C915">
            <v>26455</v>
          </cell>
          <cell r="D915">
            <v>26455</v>
          </cell>
          <cell r="E915">
            <v>26455</v>
          </cell>
          <cell r="G915" t="str">
            <v>S,L&amp;M-Install 345 KV Breaker, 3ph</v>
          </cell>
          <cell r="H915" t="str">
            <v>S,L&amp;M-Install 345 KV Breaker, 3ph-26455</v>
          </cell>
          <cell r="P915" t="str">
            <v>S-S,L&amp;M-Install 345 KV Breaker, 3ph-26455</v>
          </cell>
        </row>
        <row r="916">
          <cell r="C916">
            <v>26456</v>
          </cell>
          <cell r="D916">
            <v>26456</v>
          </cell>
          <cell r="E916">
            <v>26456</v>
          </cell>
          <cell r="G916" t="str">
            <v>S,L&amp;M-Install 500 KV Breaker Single Pole</v>
          </cell>
          <cell r="H916" t="str">
            <v>S,L&amp;M-Install 500 KV Breaker Single Pole-26456</v>
          </cell>
          <cell r="P916" t="str">
            <v>S-S,L&amp;M-Install 500 KV Breaker Single Pole-26456</v>
          </cell>
        </row>
        <row r="917">
          <cell r="C917">
            <v>26470.000000000004</v>
          </cell>
          <cell r="D917">
            <v>26470.000000000004</v>
          </cell>
          <cell r="E917">
            <v>26470.000000000004</v>
          </cell>
          <cell r="G917" t="str">
            <v>S,L&amp;M-Install 69-138 KV Power Trnsfmr</v>
          </cell>
          <cell r="H917" t="str">
            <v>S,L&amp;M-Install 69-138 KV Power Trnsfmr-26470</v>
          </cell>
          <cell r="P917" t="str">
            <v>S-S,L&amp;M-Install 69-138 KV Power Trnsfmr-26470</v>
          </cell>
        </row>
        <row r="918">
          <cell r="C918">
            <v>26472</v>
          </cell>
          <cell r="D918">
            <v>26472</v>
          </cell>
          <cell r="E918">
            <v>26472</v>
          </cell>
          <cell r="G918" t="str">
            <v>S,L&amp;M-Install 161-230 KV Power Trnsfmr</v>
          </cell>
          <cell r="H918" t="str">
            <v>S,L&amp;M-Install 161-230 KV Power Trnsfmr-26472</v>
          </cell>
          <cell r="P918" t="str">
            <v>S-S,L&amp;M-Install 161-230 KV Power Trnsfmr-26472</v>
          </cell>
        </row>
        <row r="919">
          <cell r="C919">
            <v>26474.000000000004</v>
          </cell>
          <cell r="D919">
            <v>26474.000000000004</v>
          </cell>
          <cell r="E919">
            <v>26474.000000000004</v>
          </cell>
          <cell r="G919" t="str">
            <v>S,L&amp;M-Install 345 KV Power Trnsfmr</v>
          </cell>
          <cell r="H919" t="str">
            <v>S,L&amp;M-Install 345 KV Power Trnsfmr-26474</v>
          </cell>
          <cell r="P919" t="str">
            <v>S-S,L&amp;M-Install 345 KV Power Trnsfmr-26474</v>
          </cell>
        </row>
        <row r="920">
          <cell r="C920">
            <v>26476</v>
          </cell>
          <cell r="D920">
            <v>26476</v>
          </cell>
          <cell r="E920">
            <v>26476</v>
          </cell>
          <cell r="G920" t="str">
            <v>S,L&amp;M-Install 500 KV Power Trnsfmr</v>
          </cell>
          <cell r="H920" t="str">
            <v>S,L&amp;M-Install 500 KV Power Trnsfmr-26476</v>
          </cell>
          <cell r="P920" t="str">
            <v>S-S,L&amp;M-Install 500 KV Power Trnsfmr-26476</v>
          </cell>
        </row>
        <row r="921">
          <cell r="C921">
            <v>26477</v>
          </cell>
          <cell r="D921">
            <v>26477</v>
          </cell>
          <cell r="E921">
            <v>26477</v>
          </cell>
          <cell r="G921" t="str">
            <v>S,L&amp;M-Install 765 KV Power Trnsfmr</v>
          </cell>
          <cell r="H921" t="str">
            <v>S,L&amp;M-Install 765 KV Power Trnsfmr-26477</v>
          </cell>
          <cell r="P921" t="str">
            <v>S-S,L&amp;M-Install 765 KV Power Trnsfmr-26477</v>
          </cell>
        </row>
        <row r="922">
          <cell r="C922">
            <v>26478</v>
          </cell>
          <cell r="D922">
            <v>26478</v>
          </cell>
          <cell r="E922">
            <v>26478</v>
          </cell>
          <cell r="G922" t="str">
            <v>S,L&amp;M-Install Station Service Trnsfmr</v>
          </cell>
          <cell r="H922" t="str">
            <v>S,L&amp;M-Install Station Service Trnsfmr-26478</v>
          </cell>
          <cell r="P922" t="str">
            <v>S-S,L&amp;M-Install Station Service Trnsfmr-26478</v>
          </cell>
        </row>
        <row r="923">
          <cell r="C923">
            <v>26480.000000000004</v>
          </cell>
          <cell r="D923">
            <v>26480.000000000004</v>
          </cell>
          <cell r="E923">
            <v>26480.000000000004</v>
          </cell>
          <cell r="G923" t="str">
            <v>S,L&amp;M-Install 69-138 KV Capacitor Bank</v>
          </cell>
          <cell r="H923" t="str">
            <v>S,L&amp;M-Install 69-138 KV Capacitor Bank-26480</v>
          </cell>
          <cell r="P923" t="str">
            <v>S-S,L&amp;M-Install 69-138 KV Capacitor Bank-26480</v>
          </cell>
        </row>
        <row r="924">
          <cell r="C924">
            <v>26482</v>
          </cell>
          <cell r="D924">
            <v>26482</v>
          </cell>
          <cell r="E924">
            <v>26482</v>
          </cell>
          <cell r="G924" t="str">
            <v>S,L&amp;M-Install 161-230 KV Capacitor Bank</v>
          </cell>
          <cell r="H924" t="str">
            <v>S,L&amp;M-Install 161-230 KV Capacitor Bank-26482</v>
          </cell>
          <cell r="P924" t="str">
            <v>S-S,L&amp;M-Install 161-230 KV Capacitor Bank-26482</v>
          </cell>
        </row>
        <row r="925">
          <cell r="C925">
            <v>26484.000000000004</v>
          </cell>
          <cell r="D925">
            <v>26484.000000000004</v>
          </cell>
          <cell r="E925">
            <v>26484.000000000004</v>
          </cell>
          <cell r="G925" t="str">
            <v>S,L&amp;M-Install 345 KV Capacitor Bank</v>
          </cell>
          <cell r="H925" t="str">
            <v>S,L&amp;M-Install 345 KV Capacitor Bank-26484</v>
          </cell>
          <cell r="P925" t="str">
            <v>S-S,L&amp;M-Install 345 KV Capacitor Bank-26484</v>
          </cell>
        </row>
        <row r="926">
          <cell r="C926">
            <v>26486.000000000004</v>
          </cell>
          <cell r="D926">
            <v>26486.000000000004</v>
          </cell>
          <cell r="E926">
            <v>26486.000000000004</v>
          </cell>
          <cell r="G926" t="str">
            <v>S,L&amp;M-Install 500 KV Capacitor Bank</v>
          </cell>
          <cell r="H926" t="str">
            <v>S,L&amp;M-Install 500 KV Capacitor Bank-26486</v>
          </cell>
          <cell r="P926" t="str">
            <v>S-S,L&amp;M-Install 500 KV Capacitor Bank-26486</v>
          </cell>
        </row>
        <row r="927">
          <cell r="C927">
            <v>26490.000000000004</v>
          </cell>
          <cell r="D927">
            <v>26490.000000000004</v>
          </cell>
          <cell r="E927">
            <v>26490.000000000004</v>
          </cell>
          <cell r="G927" t="str">
            <v>S,L&amp;M-Install Resistor</v>
          </cell>
          <cell r="H927" t="str">
            <v>S,L&amp;M-Install Resistor-26490</v>
          </cell>
          <cell r="P927" t="str">
            <v>S-S,L&amp;M-Install Resistor-26490</v>
          </cell>
        </row>
        <row r="928">
          <cell r="C928">
            <v>26494</v>
          </cell>
          <cell r="D928">
            <v>26494</v>
          </cell>
          <cell r="E928">
            <v>26494</v>
          </cell>
          <cell r="G928" t="str">
            <v>S,L&amp;M-Install Suppressor</v>
          </cell>
          <cell r="H928" t="str">
            <v>S,L&amp;M-Install Suppressor-26494</v>
          </cell>
          <cell r="P928" t="str">
            <v>S-S,L&amp;M-Install Suppressor-26494</v>
          </cell>
        </row>
        <row r="929">
          <cell r="C929">
            <v>26500</v>
          </cell>
          <cell r="D929">
            <v>26500</v>
          </cell>
          <cell r="E929">
            <v>26500</v>
          </cell>
          <cell r="G929" t="str">
            <v>S,L&amp;M-Install 15-138 KV Wave Trap</v>
          </cell>
          <cell r="H929" t="str">
            <v>S,L&amp;M-Install 15-138 KV Wave Trap-26500</v>
          </cell>
          <cell r="P929" t="str">
            <v>S-S,L&amp;M-Install 15-138 KV Wave Trap-26500</v>
          </cell>
        </row>
        <row r="930">
          <cell r="C930">
            <v>26501.000000000004</v>
          </cell>
          <cell r="D930">
            <v>26501.000000000004</v>
          </cell>
          <cell r="E930">
            <v>26501.000000000004</v>
          </cell>
          <cell r="G930" t="str">
            <v>S,L&amp;M-Install Line Tuner</v>
          </cell>
          <cell r="H930" t="str">
            <v>S,L&amp;M-Install Line Tuner-26501</v>
          </cell>
          <cell r="P930" t="str">
            <v>S-S,L&amp;M-Install Line Tuner-26501</v>
          </cell>
        </row>
        <row r="931">
          <cell r="C931">
            <v>26502.000000000004</v>
          </cell>
          <cell r="D931">
            <v>26502.000000000004</v>
          </cell>
          <cell r="E931">
            <v>26502.000000000004</v>
          </cell>
          <cell r="G931" t="str">
            <v>S,L&amp;M-Install 161-500 KV Wave Trap</v>
          </cell>
          <cell r="H931" t="str">
            <v>S,L&amp;M-Install 161-500 KV Wave Trap-26502</v>
          </cell>
          <cell r="P931" t="str">
            <v>S-S,L&amp;M-Install 161-500 KV Wave Trap-26502</v>
          </cell>
        </row>
        <row r="932">
          <cell r="C932">
            <v>26510</v>
          </cell>
          <cell r="D932">
            <v>26510</v>
          </cell>
          <cell r="E932">
            <v>26510</v>
          </cell>
          <cell r="G932" t="str">
            <v>S,L&amp;M-Install 15-138 KV Reactor</v>
          </cell>
          <cell r="H932" t="str">
            <v>S,L&amp;M-Install 15-138 KV Reactor-26510</v>
          </cell>
          <cell r="P932" t="str">
            <v>S-S,L&amp;M-Install 15-138 KV Reactor-26510</v>
          </cell>
        </row>
        <row r="933">
          <cell r="C933">
            <v>26512.000000000004</v>
          </cell>
          <cell r="D933">
            <v>26512.000000000004</v>
          </cell>
          <cell r="E933">
            <v>26512.000000000004</v>
          </cell>
          <cell r="G933" t="str">
            <v>S,L&amp;M-Install 161-500 KV Reactor</v>
          </cell>
          <cell r="H933" t="str">
            <v>S,L&amp;M-Install 161-500 KV Reactor-26512</v>
          </cell>
          <cell r="P933" t="str">
            <v>S-S,L&amp;M-Install 161-500 KV Reactor-26512</v>
          </cell>
        </row>
        <row r="934">
          <cell r="C934">
            <v>26540.000000000004</v>
          </cell>
          <cell r="D934">
            <v>26540.000000000004</v>
          </cell>
          <cell r="E934">
            <v>26540.000000000004</v>
          </cell>
          <cell r="G934" t="str">
            <v>S,L&amp;M-Modify Existing Electric Equip</v>
          </cell>
          <cell r="H934" t="str">
            <v>S,L&amp;M-Modify Existing Electric Equip-26540</v>
          </cell>
          <cell r="P934" t="str">
            <v>S-S,L&amp;M-Modify Existing Electric Equip-26540</v>
          </cell>
        </row>
        <row r="935">
          <cell r="C935">
            <v>26544</v>
          </cell>
          <cell r="D935">
            <v>26544</v>
          </cell>
          <cell r="E935">
            <v>26544</v>
          </cell>
          <cell r="G935" t="str">
            <v>S,L&amp;M-Relocate Existing Electric Equip</v>
          </cell>
          <cell r="H935" t="str">
            <v>S,L&amp;M-Relocate Existing Electric Equip-26544</v>
          </cell>
          <cell r="P935" t="str">
            <v>S-S,L&amp;M-Relocate Existing Electric Equip-26544</v>
          </cell>
        </row>
        <row r="936">
          <cell r="C936">
            <v>26610</v>
          </cell>
          <cell r="D936">
            <v>26610</v>
          </cell>
          <cell r="E936">
            <v>26610</v>
          </cell>
          <cell r="G936" t="str">
            <v>S,L&amp;M-Install Outdoor Switchgear</v>
          </cell>
          <cell r="H936" t="str">
            <v>S,L&amp;M-Install Outdoor Switchgear-26610</v>
          </cell>
          <cell r="P936" t="str">
            <v>S-S,L&amp;M-Install Outdoor Switchgear-26610</v>
          </cell>
        </row>
        <row r="937">
          <cell r="C937">
            <v>26614.000000000004</v>
          </cell>
          <cell r="D937">
            <v>26614.000000000004</v>
          </cell>
          <cell r="E937">
            <v>26614.000000000004</v>
          </cell>
          <cell r="G937" t="str">
            <v>S,L&amp;M-Install Outdoor Lighting</v>
          </cell>
          <cell r="H937" t="str">
            <v>S,L&amp;M-Install Outdoor Lighting-26614</v>
          </cell>
          <cell r="P937" t="str">
            <v>S-S,L&amp;M-Install Outdoor Lighting-26614</v>
          </cell>
        </row>
        <row r="938">
          <cell r="C938">
            <v>27460</v>
          </cell>
          <cell r="D938">
            <v>27460</v>
          </cell>
          <cell r="E938">
            <v>0</v>
          </cell>
          <cell r="G938" t="str">
            <v>L&amp;M-Install &amp; Grnd. - Collection Trnsfmr</v>
          </cell>
          <cell r="H938" t="str">
            <v>L&amp;M-Install &amp; Grnd. - Collection Trnsfmr-27460</v>
          </cell>
          <cell r="P938" t="str">
            <v>A-L&amp;M-Install &amp; Grnd. - Collection Trnsfmr-27460</v>
          </cell>
        </row>
        <row r="939">
          <cell r="G939" t="str">
            <v>Communications/Control</v>
          </cell>
          <cell r="H939" t="str">
            <v>Communications/Control</v>
          </cell>
          <cell r="P939"/>
        </row>
        <row r="940">
          <cell r="C940">
            <v>0</v>
          </cell>
          <cell r="D940">
            <v>0</v>
          </cell>
          <cell r="E940">
            <v>30066.000000000004</v>
          </cell>
          <cell r="G940" t="str">
            <v>S- Fiber Testing</v>
          </cell>
          <cell r="H940" t="str">
            <v>S- Fiber Testing-30066</v>
          </cell>
          <cell r="P940" t="str">
            <v>T-S- Fiber Testing-30066</v>
          </cell>
        </row>
        <row r="941">
          <cell r="C941">
            <v>0</v>
          </cell>
          <cell r="D941">
            <v>0</v>
          </cell>
          <cell r="E941">
            <v>30201</v>
          </cell>
          <cell r="G941" t="str">
            <v>S-Install Communications &amp; Control</v>
          </cell>
          <cell r="H941" t="str">
            <v>S-Install Communications &amp; Control-30201</v>
          </cell>
          <cell r="P941" t="str">
            <v>S-S-Install Communications &amp; Control-30201</v>
          </cell>
        </row>
        <row r="942">
          <cell r="C942">
            <v>30210.000000000004</v>
          </cell>
          <cell r="D942">
            <v>30210.000000000004</v>
          </cell>
          <cell r="E942">
            <v>0</v>
          </cell>
          <cell r="G942" t="str">
            <v>L&amp;M-Install Control Cable</v>
          </cell>
          <cell r="H942" t="str">
            <v>L&amp;M-Install Control Cable-30210</v>
          </cell>
          <cell r="P942" t="str">
            <v>S-L&amp;M-Install Control Cable-30210</v>
          </cell>
        </row>
        <row r="943">
          <cell r="C943">
            <v>30212</v>
          </cell>
          <cell r="D943">
            <v>30212</v>
          </cell>
          <cell r="E943">
            <v>0</v>
          </cell>
          <cell r="G943" t="str">
            <v>L&amp;M-Terminate Control Cable</v>
          </cell>
          <cell r="H943" t="str">
            <v>L&amp;M-Terminate Control Cable-30212</v>
          </cell>
          <cell r="P943" t="str">
            <v>S-L&amp;M-Terminate Control Cable-30212</v>
          </cell>
        </row>
        <row r="944">
          <cell r="C944">
            <v>30220.000000000004</v>
          </cell>
          <cell r="D944">
            <v>30220.000000000004</v>
          </cell>
          <cell r="E944">
            <v>0</v>
          </cell>
          <cell r="G944" t="str">
            <v>L&amp;M-Install Power Cable</v>
          </cell>
          <cell r="H944" t="str">
            <v>L&amp;M-Install Power Cable-30220</v>
          </cell>
          <cell r="P944" t="str">
            <v>S-L&amp;M-Install Power Cable-30220</v>
          </cell>
        </row>
        <row r="945">
          <cell r="C945">
            <v>30222.000000000004</v>
          </cell>
          <cell r="D945">
            <v>30222.000000000004</v>
          </cell>
          <cell r="E945">
            <v>0</v>
          </cell>
          <cell r="G945" t="str">
            <v>L&amp;M-Terminate Power Cable</v>
          </cell>
          <cell r="H945" t="str">
            <v>L&amp;M-Terminate Power Cable-30222</v>
          </cell>
          <cell r="P945" t="str">
            <v>S-L&amp;M-Terminate Power Cable-30222</v>
          </cell>
        </row>
        <row r="946">
          <cell r="C946">
            <v>30230</v>
          </cell>
          <cell r="D946">
            <v>30230</v>
          </cell>
          <cell r="E946">
            <v>0</v>
          </cell>
          <cell r="G946" t="str">
            <v>L&amp;M-Install Fiber</v>
          </cell>
          <cell r="H946" t="str">
            <v>L&amp;M-Install Fiber-30230</v>
          </cell>
          <cell r="P946" t="str">
            <v>S-L&amp;M-Install Fiber-30230</v>
          </cell>
        </row>
        <row r="947">
          <cell r="C947">
            <v>30232.000000000004</v>
          </cell>
          <cell r="D947">
            <v>30232.000000000004</v>
          </cell>
          <cell r="E947">
            <v>0</v>
          </cell>
          <cell r="G947" t="str">
            <v>L&amp;M-Terminate Fiber</v>
          </cell>
          <cell r="H947" t="str">
            <v>L&amp;M-Terminate Fiber-30232</v>
          </cell>
          <cell r="P947" t="str">
            <v>S-L&amp;M-Terminate Fiber-30232</v>
          </cell>
        </row>
        <row r="948">
          <cell r="C948">
            <v>30240</v>
          </cell>
          <cell r="D948">
            <v>30240</v>
          </cell>
          <cell r="E948">
            <v>0</v>
          </cell>
          <cell r="G948" t="str">
            <v>L&amp;M-Install COAX</v>
          </cell>
          <cell r="H948" t="str">
            <v>L&amp;M-Install COAX-30240</v>
          </cell>
          <cell r="P948" t="str">
            <v>S-L&amp;M-Install COAX-30240</v>
          </cell>
        </row>
        <row r="949">
          <cell r="C949">
            <v>30242.000000000004</v>
          </cell>
          <cell r="D949">
            <v>30242.000000000004</v>
          </cell>
          <cell r="E949">
            <v>0</v>
          </cell>
          <cell r="G949" t="str">
            <v>L&amp;M-Terminate COAX</v>
          </cell>
          <cell r="H949" t="str">
            <v>L&amp;M-Terminate COAX-30242</v>
          </cell>
          <cell r="P949" t="str">
            <v>S-L&amp;M-Terminate COAX-30242</v>
          </cell>
        </row>
        <row r="950">
          <cell r="C950">
            <v>30250.000000000004</v>
          </cell>
          <cell r="D950">
            <v>30250.000000000004</v>
          </cell>
          <cell r="E950">
            <v>0</v>
          </cell>
          <cell r="G950" t="str">
            <v>L&amp;M-Install Security System</v>
          </cell>
          <cell r="H950" t="str">
            <v>L&amp;M-Install Security System-30250</v>
          </cell>
          <cell r="P950" t="str">
            <v>S-L&amp;M-Install Security System-30250</v>
          </cell>
        </row>
        <row r="951">
          <cell r="C951">
            <v>30252</v>
          </cell>
          <cell r="D951">
            <v>30252</v>
          </cell>
          <cell r="E951">
            <v>0</v>
          </cell>
          <cell r="G951" t="str">
            <v>L&amp;M-Install RTU system</v>
          </cell>
          <cell r="H951" t="str">
            <v>L&amp;M-Install RTU system-30252</v>
          </cell>
          <cell r="P951" t="str">
            <v>S-L&amp;M-Install RTU system-30252</v>
          </cell>
        </row>
        <row r="952">
          <cell r="C952">
            <v>30254.000000000004</v>
          </cell>
          <cell r="D952">
            <v>30254.000000000004</v>
          </cell>
          <cell r="E952">
            <v>0</v>
          </cell>
          <cell r="G952" t="str">
            <v>L&amp;M-Install SCADA system</v>
          </cell>
          <cell r="H952" t="str">
            <v>L&amp;M-Install SCADA system-30254</v>
          </cell>
          <cell r="P952" t="str">
            <v>S-L&amp;M-Install SCADA system-30254</v>
          </cell>
        </row>
        <row r="953">
          <cell r="C953">
            <v>30260.000000000004</v>
          </cell>
          <cell r="D953">
            <v>30260.000000000004</v>
          </cell>
          <cell r="E953">
            <v>30260</v>
          </cell>
          <cell r="G953" t="str">
            <v>L&amp;M-Electrical Testing</v>
          </cell>
          <cell r="H953" t="str">
            <v>L&amp;M-Electrical Testing-30260</v>
          </cell>
          <cell r="P953" t="str">
            <v>S-L&amp;M-Electrical Testing-30260</v>
          </cell>
        </row>
        <row r="954">
          <cell r="C954">
            <v>30262</v>
          </cell>
          <cell r="D954">
            <v>30262</v>
          </cell>
          <cell r="E954">
            <v>0</v>
          </cell>
          <cell r="G954" t="str">
            <v>L&amp;M-Lbr- Relay Testing</v>
          </cell>
          <cell r="H954" t="str">
            <v>L&amp;M-Lbr- Relay Testing-30262</v>
          </cell>
          <cell r="P954" t="str">
            <v>S-L&amp;M-Lbr- Relay Testing-30262</v>
          </cell>
        </row>
        <row r="955">
          <cell r="C955">
            <v>30264.000000000004</v>
          </cell>
          <cell r="D955">
            <v>30264.000000000004</v>
          </cell>
          <cell r="E955">
            <v>0</v>
          </cell>
          <cell r="G955" t="str">
            <v>L&amp;M-SCADA Testing</v>
          </cell>
          <cell r="H955" t="str">
            <v>L&amp;M-SCADA Testing-30264</v>
          </cell>
          <cell r="P955" t="str">
            <v>S-L&amp;M-SCADA Testing-30264</v>
          </cell>
        </row>
        <row r="956">
          <cell r="C956">
            <v>0</v>
          </cell>
          <cell r="D956">
            <v>0</v>
          </cell>
          <cell r="E956">
            <v>30266.000000000004</v>
          </cell>
          <cell r="G956" t="str">
            <v>S- Fiber Testing</v>
          </cell>
          <cell r="H956" t="str">
            <v>S- Fiber Testing-30266</v>
          </cell>
          <cell r="P956" t="str">
            <v>S-S- Fiber Testing-30266</v>
          </cell>
        </row>
        <row r="957">
          <cell r="G957" t="str">
            <v>Enclosures</v>
          </cell>
          <cell r="H957" t="str">
            <v>Enclosures</v>
          </cell>
          <cell r="P957"/>
        </row>
        <row r="958">
          <cell r="C958">
            <v>32204.000000000004</v>
          </cell>
          <cell r="D958">
            <v>0</v>
          </cell>
          <cell r="E958">
            <v>0</v>
          </cell>
          <cell r="G958" t="str">
            <v>L-Receive Handle</v>
          </cell>
          <cell r="H958" t="str">
            <v>L-Receive Handle-32204</v>
          </cell>
          <cell r="P958" t="str">
            <v>S-L-Receive Handle-32204</v>
          </cell>
        </row>
        <row r="959">
          <cell r="C959">
            <v>32210.000000000004</v>
          </cell>
          <cell r="D959">
            <v>32210.000000000004</v>
          </cell>
          <cell r="E959">
            <v>32210.000000000004</v>
          </cell>
          <cell r="G959" t="str">
            <v>S,L&amp;M-Install Cable Tray</v>
          </cell>
          <cell r="H959" t="str">
            <v>S,L&amp;M-Install Cable Tray-32210</v>
          </cell>
          <cell r="P959" t="str">
            <v>S-S,L&amp;M-Install Cable Tray-32210</v>
          </cell>
        </row>
        <row r="960">
          <cell r="C960">
            <v>32220.000000000004</v>
          </cell>
          <cell r="D960">
            <v>32220.000000000004</v>
          </cell>
          <cell r="E960">
            <v>32220.000000000004</v>
          </cell>
          <cell r="G960" t="str">
            <v>S,L&amp;M-Install AC Light System</v>
          </cell>
          <cell r="H960" t="str">
            <v>S,L&amp;M-Install AC Light System-32220</v>
          </cell>
          <cell r="P960" t="str">
            <v>S-S,L&amp;M-Install AC Light System-32220</v>
          </cell>
        </row>
        <row r="961">
          <cell r="C961">
            <v>32224.000000000004</v>
          </cell>
          <cell r="D961">
            <v>32224.000000000004</v>
          </cell>
          <cell r="E961">
            <v>32224.000000000004</v>
          </cell>
          <cell r="G961" t="str">
            <v>S,L&amp;M-Install DC Light System</v>
          </cell>
          <cell r="H961" t="str">
            <v>S,L&amp;M-Install DC Light System-32224</v>
          </cell>
          <cell r="P961" t="str">
            <v>S-S,L&amp;M-Install DC Light System-32224</v>
          </cell>
        </row>
        <row r="962">
          <cell r="C962">
            <v>32230.000000000004</v>
          </cell>
          <cell r="D962">
            <v>32230.000000000004</v>
          </cell>
          <cell r="E962">
            <v>32230.000000000004</v>
          </cell>
          <cell r="G962" t="str">
            <v>S,L&amp;M-Install Conduit System</v>
          </cell>
          <cell r="H962" t="str">
            <v>S,L&amp;M-Install Conduit System-32230</v>
          </cell>
          <cell r="P962" t="str">
            <v>S-S,L&amp;M-Install Conduit System-32230</v>
          </cell>
        </row>
        <row r="963">
          <cell r="C963">
            <v>32256</v>
          </cell>
          <cell r="D963">
            <v>32256</v>
          </cell>
          <cell r="E963">
            <v>32256</v>
          </cell>
          <cell r="G963" t="str">
            <v>S,L&amp;M-Install Telephone System</v>
          </cell>
          <cell r="H963" t="str">
            <v>S,L&amp;M-Install Telephone System-32256</v>
          </cell>
          <cell r="P963" t="str">
            <v>S-S,L&amp;M-Install Telephone System-32256</v>
          </cell>
        </row>
        <row r="964">
          <cell r="C964">
            <v>32270.000000000004</v>
          </cell>
          <cell r="D964">
            <v>32270.000000000004</v>
          </cell>
          <cell r="E964">
            <v>32270.000000000004</v>
          </cell>
          <cell r="G964" t="str">
            <v>S,L&amp;M-Install 48V Battery Rack / Charger</v>
          </cell>
          <cell r="H964" t="str">
            <v>S,L&amp;M-Install 48V Battery Rack / Charger-32270</v>
          </cell>
          <cell r="P964" t="str">
            <v>S-S,L&amp;M-Install 48V Battery Rack / Charger-32270</v>
          </cell>
        </row>
        <row r="965">
          <cell r="C965">
            <v>32272</v>
          </cell>
          <cell r="D965">
            <v>32272</v>
          </cell>
          <cell r="E965">
            <v>32272</v>
          </cell>
          <cell r="G965" t="str">
            <v>S,L&amp;M-Install 48V Batteries</v>
          </cell>
          <cell r="H965" t="str">
            <v>S,L&amp;M-Install 48V Batteries-32272</v>
          </cell>
          <cell r="P965" t="str">
            <v>S-S,L&amp;M-Install 48V Batteries-32272</v>
          </cell>
        </row>
        <row r="966">
          <cell r="C966">
            <v>32280.000000000004</v>
          </cell>
          <cell r="D966">
            <v>32280.000000000004</v>
          </cell>
          <cell r="E966">
            <v>32280.000000000004</v>
          </cell>
          <cell r="G966" t="str">
            <v>S,L&amp;M-Install 125V Battery Rack / Charger</v>
          </cell>
          <cell r="H966" t="str">
            <v>S,L&amp;M-Install 125V Battery Rack / Charger-32280</v>
          </cell>
          <cell r="P966" t="str">
            <v>S-S,L&amp;M-Install 125V Battery Rack / Charger-32280</v>
          </cell>
        </row>
        <row r="967">
          <cell r="C967">
            <v>32282.000000000004</v>
          </cell>
          <cell r="D967">
            <v>32282.000000000004</v>
          </cell>
          <cell r="E967">
            <v>32282.000000000004</v>
          </cell>
          <cell r="G967" t="str">
            <v>S,L&amp;M-Install 125V Batteries</v>
          </cell>
          <cell r="H967" t="str">
            <v>S,L&amp;M-Install 125V Batteries-32282</v>
          </cell>
          <cell r="P967" t="str">
            <v>S-S,L&amp;M-Install 125V Batteries-32282</v>
          </cell>
        </row>
        <row r="968">
          <cell r="C968">
            <v>32294</v>
          </cell>
          <cell r="D968">
            <v>32294</v>
          </cell>
          <cell r="E968">
            <v>32294</v>
          </cell>
          <cell r="G968" t="str">
            <v>S,L&amp;M-Meter &amp; Relay Panels</v>
          </cell>
          <cell r="H968" t="str">
            <v>S,L&amp;M-Meter &amp; Relay Panels-32294</v>
          </cell>
          <cell r="P968" t="str">
            <v>S-S,L&amp;M-Meter &amp; Relay Panels-32294</v>
          </cell>
        </row>
        <row r="969">
          <cell r="C969">
            <v>32300</v>
          </cell>
          <cell r="D969">
            <v>32300</v>
          </cell>
          <cell r="E969">
            <v>32300</v>
          </cell>
          <cell r="G969" t="str">
            <v>S,L&amp;M-Control Building Modification</v>
          </cell>
          <cell r="H969" t="str">
            <v>S,L&amp;M-Control Building Modification-32300</v>
          </cell>
          <cell r="P969" t="str">
            <v>S-S,L&amp;M-Control Building Modification-32300</v>
          </cell>
        </row>
        <row r="970">
          <cell r="C970">
            <v>32310</v>
          </cell>
          <cell r="D970">
            <v>32310</v>
          </cell>
          <cell r="E970">
            <v>32310</v>
          </cell>
          <cell r="G970" t="str">
            <v>S,L&amp;M-Walls - Masonry Block</v>
          </cell>
          <cell r="H970" t="str">
            <v>S,L&amp;M-Walls - Masonry Block-32310</v>
          </cell>
          <cell r="P970" t="str">
            <v>S-S,L&amp;M-Walls - Masonry Block-32310</v>
          </cell>
        </row>
        <row r="971">
          <cell r="C971">
            <v>32312</v>
          </cell>
          <cell r="D971">
            <v>32312</v>
          </cell>
          <cell r="E971">
            <v>32312</v>
          </cell>
          <cell r="G971" t="str">
            <v>S,L&amp;M-Walls - Poured in place concrete</v>
          </cell>
          <cell r="H971" t="str">
            <v>S,L&amp;M-Walls - Poured in place concrete-32312</v>
          </cell>
          <cell r="P971" t="str">
            <v>S-S,L&amp;M-Walls - Poured in place concrete-32312</v>
          </cell>
        </row>
        <row r="972">
          <cell r="C972">
            <v>32314</v>
          </cell>
          <cell r="D972">
            <v>32314</v>
          </cell>
          <cell r="E972">
            <v>32314</v>
          </cell>
          <cell r="G972" t="str">
            <v>S,L&amp;M-Walls - Prefabricated sections</v>
          </cell>
          <cell r="H972" t="str">
            <v>S,L&amp;M-Walls - Prefabricated sections-32314</v>
          </cell>
          <cell r="P972" t="str">
            <v>S-S,L&amp;M-Walls - Prefabricated sections-32314</v>
          </cell>
        </row>
        <row r="973">
          <cell r="G973" t="str">
            <v>Demo Work</v>
          </cell>
          <cell r="H973" t="str">
            <v>Demo Work</v>
          </cell>
          <cell r="P973"/>
        </row>
        <row r="974">
          <cell r="C974">
            <v>34020</v>
          </cell>
          <cell r="D974">
            <v>0</v>
          </cell>
          <cell r="E974">
            <v>0</v>
          </cell>
          <cell r="G974" t="str">
            <v>L-Remove Asphalt</v>
          </cell>
          <cell r="H974" t="str">
            <v>L-Remove Asphalt-34020</v>
          </cell>
          <cell r="P974" t="str">
            <v>T-L-Remove Asphalt-34020</v>
          </cell>
        </row>
        <row r="975">
          <cell r="C975">
            <v>0</v>
          </cell>
          <cell r="D975">
            <v>0</v>
          </cell>
          <cell r="E975">
            <v>34021</v>
          </cell>
          <cell r="G975" t="str">
            <v>S-Demo, Remove Conc. &amp; Asphalt</v>
          </cell>
          <cell r="H975" t="str">
            <v>S-Demo, Remove Conc. &amp; Asphalt-34021</v>
          </cell>
          <cell r="P975" t="str">
            <v>T-S-Demo, Remove Conc. &amp; Asphalt-34021</v>
          </cell>
        </row>
        <row r="976">
          <cell r="C976">
            <v>34024.000000000007</v>
          </cell>
          <cell r="D976">
            <v>0</v>
          </cell>
          <cell r="E976">
            <v>0</v>
          </cell>
          <cell r="G976" t="str">
            <v>L-Remove Soil Piping</v>
          </cell>
          <cell r="H976" t="str">
            <v>L-Remove Soil Piping-34024</v>
          </cell>
          <cell r="P976" t="str">
            <v>T-L-Remove Soil Piping-34024</v>
          </cell>
        </row>
        <row r="977">
          <cell r="C977">
            <v>34030.000000000007</v>
          </cell>
          <cell r="D977">
            <v>0</v>
          </cell>
          <cell r="E977">
            <v>0</v>
          </cell>
          <cell r="G977" t="str">
            <v>L-Remove Chain Link Fence</v>
          </cell>
          <cell r="H977" t="str">
            <v>L-Remove Chain Link Fence-34030</v>
          </cell>
          <cell r="P977" t="str">
            <v>T-L-Remove Chain Link Fence-34030</v>
          </cell>
        </row>
        <row r="978">
          <cell r="C978">
            <v>0</v>
          </cell>
          <cell r="D978">
            <v>0</v>
          </cell>
          <cell r="E978">
            <v>34031</v>
          </cell>
          <cell r="G978" t="str">
            <v>S-Remove Fence</v>
          </cell>
          <cell r="H978" t="str">
            <v>S-Remove Fence-34031</v>
          </cell>
          <cell r="P978" t="str">
            <v>T-S-Remove Fence-34031</v>
          </cell>
        </row>
        <row r="979">
          <cell r="C979">
            <v>34032</v>
          </cell>
          <cell r="D979">
            <v>0</v>
          </cell>
          <cell r="E979">
            <v>0</v>
          </cell>
          <cell r="G979" t="str">
            <v>L-Remove Barbed Wire Fence</v>
          </cell>
          <cell r="H979" t="str">
            <v>L-Remove Barbed Wire Fence-34032</v>
          </cell>
          <cell r="P979" t="str">
            <v>T-L-Remove Barbed Wire Fence-34032</v>
          </cell>
        </row>
        <row r="980">
          <cell r="C980">
            <v>34034</v>
          </cell>
          <cell r="D980">
            <v>0</v>
          </cell>
          <cell r="E980">
            <v>0</v>
          </cell>
          <cell r="G980" t="str">
            <v>L-Remove Wood Fence</v>
          </cell>
          <cell r="H980" t="str">
            <v>L-Remove Wood Fence-34034</v>
          </cell>
          <cell r="P980" t="str">
            <v>T-L-Remove Wood Fence-34034</v>
          </cell>
        </row>
        <row r="981">
          <cell r="C981">
            <v>34040</v>
          </cell>
          <cell r="D981">
            <v>0</v>
          </cell>
          <cell r="E981">
            <v>34040</v>
          </cell>
          <cell r="G981" t="str">
            <v>L-Remove Landscaping</v>
          </cell>
          <cell r="H981" t="str">
            <v>L-Remove Landscaping-34040</v>
          </cell>
          <cell r="P981" t="str">
            <v>T-L-Remove Landscaping-34040</v>
          </cell>
        </row>
        <row r="982">
          <cell r="C982">
            <v>34050</v>
          </cell>
          <cell r="D982">
            <v>0</v>
          </cell>
          <cell r="E982">
            <v>0</v>
          </cell>
          <cell r="G982" t="str">
            <v>L-Remove Concrete Foundations</v>
          </cell>
          <cell r="H982" t="str">
            <v>L-Remove Concrete Foundations-34050</v>
          </cell>
          <cell r="P982" t="str">
            <v>T-L-Remove Concrete Foundations-34050</v>
          </cell>
        </row>
        <row r="983">
          <cell r="C983">
            <v>34070</v>
          </cell>
          <cell r="D983">
            <v>0</v>
          </cell>
          <cell r="E983">
            <v>0</v>
          </cell>
          <cell r="G983" t="str">
            <v>L-Remove Soil Piping</v>
          </cell>
          <cell r="H983" t="str">
            <v>L-Remove Soil Piping-34070</v>
          </cell>
          <cell r="P983" t="str">
            <v>T-L-Remove Soil Piping-34070</v>
          </cell>
        </row>
        <row r="984">
          <cell r="C984">
            <v>34086.000000000007</v>
          </cell>
          <cell r="D984">
            <v>0</v>
          </cell>
          <cell r="E984">
            <v>0</v>
          </cell>
          <cell r="G984" t="str">
            <v>L-Remove Bollards</v>
          </cell>
          <cell r="H984" t="str">
            <v>L-Remove Bollards-34086</v>
          </cell>
          <cell r="P984" t="str">
            <v>T-L-Remove Bollards-34086</v>
          </cell>
        </row>
        <row r="985">
          <cell r="C985">
            <v>34090</v>
          </cell>
          <cell r="D985">
            <v>0</v>
          </cell>
          <cell r="E985">
            <v>0</v>
          </cell>
          <cell r="G985" t="str">
            <v>L-Remove Conductor</v>
          </cell>
          <cell r="H985" t="str">
            <v>L-Remove Conductor-34090</v>
          </cell>
          <cell r="P985" t="str">
            <v>T-L-Remove Conductor-34090</v>
          </cell>
        </row>
        <row r="986">
          <cell r="C986">
            <v>0</v>
          </cell>
          <cell r="D986">
            <v>0</v>
          </cell>
          <cell r="E986">
            <v>34091.000000000007</v>
          </cell>
          <cell r="G986" t="str">
            <v>S-Demo, Remove Overhead Wire</v>
          </cell>
          <cell r="H986" t="str">
            <v>S-Demo, Remove Overhead Wire-34091</v>
          </cell>
          <cell r="P986" t="str">
            <v>T-S-Demo, Remove Overhead Wire-34091</v>
          </cell>
        </row>
        <row r="987">
          <cell r="C987">
            <v>34092</v>
          </cell>
          <cell r="D987">
            <v>0</v>
          </cell>
          <cell r="E987">
            <v>0</v>
          </cell>
          <cell r="G987" t="str">
            <v>L-Remove Static</v>
          </cell>
          <cell r="H987" t="str">
            <v>L-Remove Static-34092</v>
          </cell>
          <cell r="P987" t="str">
            <v>T-L-Remove Static-34092</v>
          </cell>
        </row>
        <row r="988">
          <cell r="C988">
            <v>34093</v>
          </cell>
          <cell r="D988">
            <v>0</v>
          </cell>
          <cell r="E988">
            <v>0</v>
          </cell>
          <cell r="G988" t="str">
            <v>L-Remove Fiber</v>
          </cell>
          <cell r="H988" t="str">
            <v>L-Remove Fiber-34093</v>
          </cell>
          <cell r="P988" t="str">
            <v>T-L-Remove Fiber-34093</v>
          </cell>
        </row>
        <row r="989">
          <cell r="C989">
            <v>34096.000000000007</v>
          </cell>
          <cell r="D989">
            <v>0</v>
          </cell>
          <cell r="E989">
            <v>0</v>
          </cell>
          <cell r="G989" t="str">
            <v>L-Remove Guys &amp; Anchors</v>
          </cell>
          <cell r="H989" t="str">
            <v>L-Remove Guys &amp; Anchors-34096</v>
          </cell>
          <cell r="P989" t="str">
            <v>T-L-Remove Guys &amp; Anchors-34096</v>
          </cell>
        </row>
        <row r="990">
          <cell r="C990">
            <v>34100</v>
          </cell>
          <cell r="D990">
            <v>0</v>
          </cell>
          <cell r="E990">
            <v>0</v>
          </cell>
          <cell r="G990" t="str">
            <v>L-Remove Wood Framing</v>
          </cell>
          <cell r="H990" t="str">
            <v>L-Remove Wood Framing-34100</v>
          </cell>
          <cell r="P990" t="str">
            <v>T-L-Remove Wood Framing-34100</v>
          </cell>
        </row>
        <row r="991">
          <cell r="C991">
            <v>0</v>
          </cell>
          <cell r="D991">
            <v>0</v>
          </cell>
          <cell r="E991">
            <v>34101</v>
          </cell>
          <cell r="G991" t="str">
            <v>S-Demo, Remove Structures</v>
          </cell>
          <cell r="H991" t="str">
            <v>S-Demo, Remove Structures-34101</v>
          </cell>
          <cell r="P991" t="str">
            <v>T-S-Demo, Remove Structures-34101</v>
          </cell>
        </row>
        <row r="992">
          <cell r="C992">
            <v>34102.000000000007</v>
          </cell>
          <cell r="D992">
            <v>0</v>
          </cell>
          <cell r="E992">
            <v>0</v>
          </cell>
          <cell r="G992" t="str">
            <v>L-Remove Wood Structure</v>
          </cell>
          <cell r="H992" t="str">
            <v>L-Remove Wood Structure-34102</v>
          </cell>
          <cell r="P992" t="str">
            <v>T-L-Remove Wood Structure-34102</v>
          </cell>
        </row>
        <row r="993">
          <cell r="C993">
            <v>34104</v>
          </cell>
          <cell r="D993">
            <v>0</v>
          </cell>
          <cell r="E993">
            <v>0</v>
          </cell>
          <cell r="G993" t="str">
            <v>L-Remove Wood H-frame</v>
          </cell>
          <cell r="H993" t="str">
            <v>L-Remove Wood H-frame-34104</v>
          </cell>
          <cell r="P993" t="str">
            <v>T-L-Remove Wood H-frame-34104</v>
          </cell>
        </row>
        <row r="994">
          <cell r="C994">
            <v>34108.000000000007</v>
          </cell>
          <cell r="D994">
            <v>0</v>
          </cell>
          <cell r="E994">
            <v>0</v>
          </cell>
          <cell r="G994" t="str">
            <v>L-Remove Steel Pole Structure</v>
          </cell>
          <cell r="H994" t="str">
            <v>L-Remove Steel Pole Structure-34108</v>
          </cell>
          <cell r="P994" t="str">
            <v>T-L-Remove Steel Pole Structure-34108</v>
          </cell>
        </row>
        <row r="995">
          <cell r="C995">
            <v>34110</v>
          </cell>
          <cell r="D995">
            <v>0</v>
          </cell>
          <cell r="E995">
            <v>0</v>
          </cell>
          <cell r="G995" t="str">
            <v>L-Remove Concrete Poles</v>
          </cell>
          <cell r="H995" t="str">
            <v>L-Remove Concrete Poles-34110</v>
          </cell>
          <cell r="P995" t="str">
            <v>T-L-Remove Concrete Poles-34110</v>
          </cell>
        </row>
        <row r="996">
          <cell r="C996">
            <v>34112</v>
          </cell>
          <cell r="D996">
            <v>0</v>
          </cell>
          <cell r="E996">
            <v>0</v>
          </cell>
          <cell r="G996" t="str">
            <v>L-Remove Lattice Tower</v>
          </cell>
          <cell r="H996" t="str">
            <v>L-Remove Lattice Tower-34112</v>
          </cell>
          <cell r="P996" t="str">
            <v>T-L-Remove Lattice Tower-34112</v>
          </cell>
        </row>
        <row r="997">
          <cell r="C997">
            <v>34180.000000000007</v>
          </cell>
          <cell r="D997">
            <v>0</v>
          </cell>
          <cell r="E997">
            <v>34180.000000000007</v>
          </cell>
          <cell r="G997" t="str">
            <v>L-Load &amp; Haul off site</v>
          </cell>
          <cell r="H997" t="str">
            <v>L-Load &amp; Haul off site-34180</v>
          </cell>
          <cell r="P997" t="str">
            <v>T-L-Load &amp; Haul off site-34180</v>
          </cell>
        </row>
        <row r="998">
          <cell r="C998">
            <v>34220</v>
          </cell>
          <cell r="D998">
            <v>0</v>
          </cell>
          <cell r="E998">
            <v>0</v>
          </cell>
          <cell r="G998" t="str">
            <v>L-Remove Asphalt</v>
          </cell>
          <cell r="H998" t="str">
            <v>L-Remove Asphalt-34220</v>
          </cell>
          <cell r="P998" t="str">
            <v>S-L-Remove Asphalt-34220</v>
          </cell>
        </row>
        <row r="999">
          <cell r="C999">
            <v>0</v>
          </cell>
          <cell r="D999">
            <v>0</v>
          </cell>
          <cell r="E999">
            <v>34221</v>
          </cell>
          <cell r="G999" t="str">
            <v>S-Demo, Remove Conc. &amp; Asphalt</v>
          </cell>
          <cell r="H999" t="str">
            <v>S-Demo, Remove Conc. &amp; Asphalt-34221</v>
          </cell>
          <cell r="P999" t="str">
            <v>S-S-Demo, Remove Conc. &amp; Asphalt-34221</v>
          </cell>
        </row>
        <row r="1000">
          <cell r="C1000">
            <v>34224.000000000007</v>
          </cell>
          <cell r="D1000">
            <v>0</v>
          </cell>
          <cell r="E1000">
            <v>34224.000000000007</v>
          </cell>
          <cell r="G1000" t="str">
            <v>L-Remove Conduit</v>
          </cell>
          <cell r="H1000" t="str">
            <v>L-Remove Conduit-34224</v>
          </cell>
          <cell r="P1000" t="str">
            <v>S-L-Remove Conduit-34224</v>
          </cell>
        </row>
        <row r="1001">
          <cell r="C1001">
            <v>34226</v>
          </cell>
          <cell r="D1001">
            <v>0</v>
          </cell>
          <cell r="E1001">
            <v>34226</v>
          </cell>
          <cell r="G1001" t="str">
            <v>L-Remove Power / Control Cable</v>
          </cell>
          <cell r="H1001" t="str">
            <v>L-Remove Power / Control Cable-34226</v>
          </cell>
          <cell r="P1001" t="str">
            <v>S-L-Remove Power / Control Cable-34226</v>
          </cell>
        </row>
        <row r="1002">
          <cell r="C1002">
            <v>34228</v>
          </cell>
          <cell r="D1002">
            <v>0</v>
          </cell>
          <cell r="E1002">
            <v>34228</v>
          </cell>
          <cell r="G1002" t="str">
            <v>L-Remove Grounding</v>
          </cell>
          <cell r="H1002" t="str">
            <v>L-Remove Grounding-34228</v>
          </cell>
          <cell r="P1002" t="str">
            <v>S-L-Remove Grounding-34228</v>
          </cell>
        </row>
        <row r="1003">
          <cell r="C1003">
            <v>34230.000000000007</v>
          </cell>
          <cell r="D1003">
            <v>0</v>
          </cell>
          <cell r="E1003">
            <v>0</v>
          </cell>
          <cell r="G1003" t="str">
            <v>L-Remove Chain Link Fence</v>
          </cell>
          <cell r="H1003" t="str">
            <v>L-Remove Chain Link Fence-34230</v>
          </cell>
          <cell r="P1003" t="str">
            <v>S-L-Remove Chain Link Fence-34230</v>
          </cell>
        </row>
        <row r="1004">
          <cell r="C1004">
            <v>0</v>
          </cell>
          <cell r="D1004">
            <v>0</v>
          </cell>
          <cell r="E1004">
            <v>34231</v>
          </cell>
          <cell r="G1004" t="str">
            <v>S-Remove Fence</v>
          </cell>
          <cell r="H1004" t="str">
            <v>S-Remove Fence-34231</v>
          </cell>
          <cell r="P1004" t="str">
            <v>S-S-Remove Fence-34231</v>
          </cell>
        </row>
        <row r="1005">
          <cell r="C1005">
            <v>34232</v>
          </cell>
          <cell r="D1005">
            <v>0</v>
          </cell>
          <cell r="E1005">
            <v>0</v>
          </cell>
          <cell r="G1005" t="str">
            <v>L-Remove Barbed Wire Fence</v>
          </cell>
          <cell r="H1005" t="str">
            <v>L-Remove Barbed Wire Fence-34232</v>
          </cell>
          <cell r="P1005" t="str">
            <v>S-L-Remove Barbed Wire Fence-34232</v>
          </cell>
        </row>
        <row r="1006">
          <cell r="C1006">
            <v>34234</v>
          </cell>
          <cell r="D1006">
            <v>0</v>
          </cell>
          <cell r="E1006">
            <v>0</v>
          </cell>
          <cell r="G1006" t="str">
            <v>L-Remove Wood Fence</v>
          </cell>
          <cell r="H1006" t="str">
            <v>L-Remove Wood Fence-34234</v>
          </cell>
          <cell r="P1006" t="str">
            <v>S-L-Remove Wood Fence-34234</v>
          </cell>
        </row>
        <row r="1007">
          <cell r="C1007">
            <v>34250</v>
          </cell>
          <cell r="D1007">
            <v>0</v>
          </cell>
          <cell r="E1007">
            <v>0</v>
          </cell>
          <cell r="G1007" t="str">
            <v>L-Remove Asphalt</v>
          </cell>
          <cell r="H1007" t="str">
            <v>L-Remove Asphalt-34250</v>
          </cell>
          <cell r="P1007" t="str">
            <v>S-L-Remove Asphalt-34250</v>
          </cell>
        </row>
        <row r="1008">
          <cell r="C1008">
            <v>0</v>
          </cell>
          <cell r="D1008">
            <v>0</v>
          </cell>
          <cell r="E1008">
            <v>34251.000000000007</v>
          </cell>
          <cell r="G1008" t="str">
            <v>S-Demo, Remove Conc. &amp; Asphalt</v>
          </cell>
          <cell r="H1008" t="str">
            <v>S-Demo, Remove Conc. &amp; Asphalt-34251</v>
          </cell>
          <cell r="P1008" t="str">
            <v>S-S-Demo, Remove Conc. &amp; Asphalt-34251</v>
          </cell>
        </row>
        <row r="1009">
          <cell r="C1009">
            <v>34253</v>
          </cell>
          <cell r="D1009">
            <v>0</v>
          </cell>
          <cell r="E1009">
            <v>0</v>
          </cell>
          <cell r="G1009" t="str">
            <v>L-Remove Concrete Foundations</v>
          </cell>
          <cell r="H1009" t="str">
            <v>L-Remove Concrete Foundations-34253</v>
          </cell>
          <cell r="P1009" t="str">
            <v>S-L-Remove Concrete Foundations-34253</v>
          </cell>
        </row>
        <row r="1010">
          <cell r="C1010">
            <v>34256</v>
          </cell>
          <cell r="D1010">
            <v>0</v>
          </cell>
          <cell r="E1010">
            <v>0</v>
          </cell>
          <cell r="G1010" t="str">
            <v>L-Remove Cable Trench</v>
          </cell>
          <cell r="H1010" t="str">
            <v>L-Remove Cable Trench-34256</v>
          </cell>
          <cell r="P1010" t="str">
            <v>S-L-Remove Cable Trench-34256</v>
          </cell>
        </row>
        <row r="1011">
          <cell r="C1011">
            <v>34260</v>
          </cell>
          <cell r="D1011">
            <v>0</v>
          </cell>
          <cell r="E1011">
            <v>0</v>
          </cell>
          <cell r="G1011" t="str">
            <v>L-Remove Landscaping</v>
          </cell>
          <cell r="H1011" t="str">
            <v>L-Remove Landscaping-34260</v>
          </cell>
          <cell r="P1011" t="str">
            <v>S-L-Remove Landscaping-34260</v>
          </cell>
        </row>
        <row r="1012">
          <cell r="C1012">
            <v>0</v>
          </cell>
          <cell r="D1012">
            <v>0</v>
          </cell>
          <cell r="E1012">
            <v>34261</v>
          </cell>
          <cell r="G1012" t="str">
            <v>S-Remove Landscaping, Soil Pipe</v>
          </cell>
          <cell r="H1012" t="str">
            <v>S-Remove Landscaping, Soil Pipe-34261</v>
          </cell>
          <cell r="P1012" t="str">
            <v>S-S-Remove Landscaping, Soil Pipe-34261</v>
          </cell>
        </row>
        <row r="1013">
          <cell r="C1013">
            <v>34270</v>
          </cell>
          <cell r="D1013">
            <v>0</v>
          </cell>
          <cell r="E1013">
            <v>0</v>
          </cell>
          <cell r="G1013" t="str">
            <v>L-Remove Soil Piping</v>
          </cell>
          <cell r="H1013" t="str">
            <v>L-Remove Soil Piping-34270</v>
          </cell>
          <cell r="P1013" t="str">
            <v>S-L-Remove Soil Piping-34270</v>
          </cell>
        </row>
        <row r="1014">
          <cell r="C1014">
            <v>34286.000000000007</v>
          </cell>
          <cell r="D1014">
            <v>0</v>
          </cell>
          <cell r="E1014">
            <v>0</v>
          </cell>
          <cell r="G1014" t="str">
            <v>L-Remove Bollards</v>
          </cell>
          <cell r="H1014" t="str">
            <v>L-Remove Bollards-34286</v>
          </cell>
          <cell r="P1014" t="str">
            <v>S-L-Remove Bollards-34286</v>
          </cell>
        </row>
        <row r="1015">
          <cell r="C1015">
            <v>34290.000000000007</v>
          </cell>
          <cell r="D1015">
            <v>0</v>
          </cell>
          <cell r="E1015">
            <v>0</v>
          </cell>
          <cell r="G1015" t="str">
            <v>L-Remove OH Conductor and Bus</v>
          </cell>
          <cell r="H1015" t="str">
            <v>L-Remove OH Conductor and Bus-34290</v>
          </cell>
          <cell r="P1015" t="str">
            <v>S-L-Remove OH Conductor and Bus-34290</v>
          </cell>
        </row>
        <row r="1016">
          <cell r="C1016">
            <v>0</v>
          </cell>
          <cell r="D1016">
            <v>0</v>
          </cell>
          <cell r="E1016">
            <v>34291.000000000007</v>
          </cell>
          <cell r="G1016" t="str">
            <v>S-Demo, Remove Overhead Wire</v>
          </cell>
          <cell r="H1016" t="str">
            <v>S-Demo, Remove Overhead Wire-34291</v>
          </cell>
          <cell r="P1016" t="str">
            <v>S-S-Demo, Remove Overhead Wire-34291</v>
          </cell>
        </row>
        <row r="1017">
          <cell r="C1017">
            <v>34292</v>
          </cell>
          <cell r="D1017">
            <v>0</v>
          </cell>
          <cell r="E1017">
            <v>0</v>
          </cell>
          <cell r="G1017" t="str">
            <v>L-Remove Static</v>
          </cell>
          <cell r="H1017" t="str">
            <v>L-Remove Static-34292</v>
          </cell>
          <cell r="P1017" t="str">
            <v>S-L-Remove Static-34292</v>
          </cell>
        </row>
        <row r="1018">
          <cell r="C1018">
            <v>34293</v>
          </cell>
          <cell r="D1018">
            <v>0</v>
          </cell>
          <cell r="E1018">
            <v>0</v>
          </cell>
          <cell r="G1018" t="str">
            <v>L-Remove Fiber</v>
          </cell>
          <cell r="H1018" t="str">
            <v>L-Remove Fiber-34293</v>
          </cell>
          <cell r="P1018" t="str">
            <v>S-L-Remove Fiber-34293</v>
          </cell>
        </row>
        <row r="1019">
          <cell r="C1019">
            <v>34296.000000000007</v>
          </cell>
          <cell r="D1019">
            <v>0</v>
          </cell>
          <cell r="E1019">
            <v>0</v>
          </cell>
          <cell r="G1019" t="str">
            <v>L-Remove Guys &amp; Anchors</v>
          </cell>
          <cell r="H1019" t="str">
            <v>L-Remove Guys &amp; Anchors-34296</v>
          </cell>
          <cell r="P1019" t="str">
            <v>S-L-Remove Guys &amp; Anchors-34296</v>
          </cell>
        </row>
        <row r="1020">
          <cell r="C1020">
            <v>34300</v>
          </cell>
          <cell r="D1020">
            <v>0</v>
          </cell>
          <cell r="E1020">
            <v>0</v>
          </cell>
          <cell r="G1020" t="str">
            <v>L-Remove Wood Structure</v>
          </cell>
          <cell r="H1020" t="str">
            <v>L-Remove Wood Structure-34300</v>
          </cell>
          <cell r="P1020" t="str">
            <v>S-L-Remove Wood Structure-34300</v>
          </cell>
        </row>
        <row r="1021">
          <cell r="C1021">
            <v>0</v>
          </cell>
          <cell r="D1021">
            <v>0</v>
          </cell>
          <cell r="E1021">
            <v>34301.000000000007</v>
          </cell>
          <cell r="G1021" t="str">
            <v>S-Demo, Remove Structures</v>
          </cell>
          <cell r="H1021" t="str">
            <v>S-Demo, Remove Structures-34301</v>
          </cell>
          <cell r="P1021" t="str">
            <v>S-S-Demo, Remove Structures-34301</v>
          </cell>
        </row>
        <row r="1022">
          <cell r="C1022">
            <v>34306</v>
          </cell>
          <cell r="D1022">
            <v>0</v>
          </cell>
          <cell r="E1022">
            <v>0</v>
          </cell>
          <cell r="G1022" t="str">
            <v>L-Remove Dead End Structure</v>
          </cell>
          <cell r="H1022" t="str">
            <v>L-Remove Dead End Structure-34306</v>
          </cell>
          <cell r="P1022" t="str">
            <v>S-L-Remove Dead End Structure-34306</v>
          </cell>
        </row>
        <row r="1023">
          <cell r="C1023">
            <v>34308.000000000007</v>
          </cell>
          <cell r="D1023">
            <v>0</v>
          </cell>
          <cell r="E1023">
            <v>0</v>
          </cell>
          <cell r="G1023" t="str">
            <v>L-Remove Steel Pole Structure</v>
          </cell>
          <cell r="H1023" t="str">
            <v>L-Remove Steel Pole Structure-34308</v>
          </cell>
          <cell r="P1023" t="str">
            <v>S-L-Remove Steel Pole Structure-34308</v>
          </cell>
        </row>
        <row r="1024">
          <cell r="C1024">
            <v>34312</v>
          </cell>
          <cell r="D1024">
            <v>0</v>
          </cell>
          <cell r="E1024">
            <v>0</v>
          </cell>
          <cell r="G1024" t="str">
            <v>L-Remove Lattice Tower</v>
          </cell>
          <cell r="H1024" t="str">
            <v>L-Remove Lattice Tower-34312</v>
          </cell>
          <cell r="P1024" t="str">
            <v>S-L-Remove Lattice Tower-34312</v>
          </cell>
        </row>
        <row r="1025">
          <cell r="C1025">
            <v>34314</v>
          </cell>
          <cell r="D1025">
            <v>0</v>
          </cell>
          <cell r="E1025">
            <v>0</v>
          </cell>
          <cell r="G1025" t="str">
            <v>L-Remove Other Existing Structures</v>
          </cell>
          <cell r="H1025" t="str">
            <v>L-Remove Other Existing Structures-34314</v>
          </cell>
          <cell r="P1025" t="str">
            <v>S-L-Remove Other Existing Structures-34314</v>
          </cell>
        </row>
        <row r="1026">
          <cell r="C1026">
            <v>34320</v>
          </cell>
          <cell r="D1026">
            <v>0</v>
          </cell>
          <cell r="E1026">
            <v>0</v>
          </cell>
          <cell r="G1026" t="str">
            <v>L-Remove Switchgear</v>
          </cell>
          <cell r="H1026" t="str">
            <v>L-Remove Switchgear-34320</v>
          </cell>
          <cell r="P1026" t="str">
            <v>S-L-Remove Switchgear-34320</v>
          </cell>
        </row>
        <row r="1027">
          <cell r="C1027">
            <v>34324</v>
          </cell>
          <cell r="D1027">
            <v>0</v>
          </cell>
          <cell r="E1027">
            <v>0</v>
          </cell>
          <cell r="G1027" t="str">
            <v>L-Remove Switches</v>
          </cell>
          <cell r="H1027" t="str">
            <v>L-Remove Switches-34324</v>
          </cell>
          <cell r="P1027" t="str">
            <v>S-L-Remove Switches-34324</v>
          </cell>
        </row>
        <row r="1028">
          <cell r="C1028">
            <v>34330.000000000007</v>
          </cell>
          <cell r="D1028">
            <v>0</v>
          </cell>
          <cell r="E1028">
            <v>0</v>
          </cell>
          <cell r="G1028" t="str">
            <v>L-Remove Transformers</v>
          </cell>
          <cell r="H1028" t="str">
            <v>L-Remove Transformers-34330</v>
          </cell>
          <cell r="P1028" t="str">
            <v>S-L-Remove Transformers-34330</v>
          </cell>
        </row>
        <row r="1029">
          <cell r="C1029">
            <v>34340.000000000007</v>
          </cell>
          <cell r="D1029">
            <v>0</v>
          </cell>
          <cell r="E1029">
            <v>0</v>
          </cell>
          <cell r="G1029" t="str">
            <v>L-Remove Breakers</v>
          </cell>
          <cell r="H1029" t="str">
            <v>L-Remove Breakers-34340</v>
          </cell>
          <cell r="P1029" t="str">
            <v>S-L-Remove Breakers-34340</v>
          </cell>
        </row>
        <row r="1030">
          <cell r="C1030">
            <v>34344</v>
          </cell>
          <cell r="D1030">
            <v>0</v>
          </cell>
          <cell r="E1030">
            <v>0</v>
          </cell>
          <cell r="G1030" t="str">
            <v>L-Remove Resistors</v>
          </cell>
          <cell r="H1030" t="str">
            <v>L-Remove Resistors-34344</v>
          </cell>
          <cell r="P1030" t="str">
            <v>S-L-Remove Resistors-34344</v>
          </cell>
        </row>
        <row r="1031">
          <cell r="C1031">
            <v>34346</v>
          </cell>
          <cell r="D1031">
            <v>0</v>
          </cell>
          <cell r="E1031">
            <v>0</v>
          </cell>
          <cell r="G1031" t="str">
            <v>L-Remove Arrestors</v>
          </cell>
          <cell r="H1031" t="str">
            <v>L-Remove Arrestors-34346</v>
          </cell>
          <cell r="P1031" t="str">
            <v>S-L-Remove Arrestors-34346</v>
          </cell>
        </row>
        <row r="1032">
          <cell r="C1032">
            <v>34350</v>
          </cell>
          <cell r="D1032">
            <v>0</v>
          </cell>
          <cell r="E1032">
            <v>0</v>
          </cell>
          <cell r="G1032" t="str">
            <v>L-Remove Buswork</v>
          </cell>
          <cell r="H1032" t="str">
            <v>L-Remove Buswork-34350</v>
          </cell>
          <cell r="P1032" t="str">
            <v>S-L-Remove Buswork-34350</v>
          </cell>
        </row>
        <row r="1033">
          <cell r="C1033">
            <v>34354</v>
          </cell>
          <cell r="D1033">
            <v>0</v>
          </cell>
          <cell r="E1033">
            <v>0</v>
          </cell>
          <cell r="G1033" t="str">
            <v>L-Remove Capacitor Banks</v>
          </cell>
          <cell r="H1033" t="str">
            <v>L-Remove Capacitor Banks-34354</v>
          </cell>
          <cell r="P1033" t="str">
            <v>S-L-Remove Capacitor Banks-34354</v>
          </cell>
        </row>
        <row r="1034">
          <cell r="C1034">
            <v>34358</v>
          </cell>
          <cell r="D1034">
            <v>0</v>
          </cell>
          <cell r="E1034">
            <v>0</v>
          </cell>
          <cell r="G1034" t="str">
            <v>L-Remove Metering Devices</v>
          </cell>
          <cell r="H1034" t="str">
            <v>L-Remove Metering Devices-34358</v>
          </cell>
          <cell r="P1034" t="str">
            <v>S-L-Remove Metering Devices-34358</v>
          </cell>
        </row>
        <row r="1035">
          <cell r="C1035">
            <v>34360</v>
          </cell>
          <cell r="D1035">
            <v>0</v>
          </cell>
          <cell r="E1035">
            <v>0</v>
          </cell>
          <cell r="G1035" t="str">
            <v>L-Remove Control Building Equipment</v>
          </cell>
          <cell r="H1035" t="str">
            <v>L-Remove Control Building Equipment-34360</v>
          </cell>
          <cell r="P1035" t="str">
            <v>S-L-Remove Control Building Equipment-34360</v>
          </cell>
        </row>
        <row r="1036">
          <cell r="C1036">
            <v>34364</v>
          </cell>
          <cell r="D1036">
            <v>0</v>
          </cell>
          <cell r="E1036">
            <v>0</v>
          </cell>
          <cell r="G1036" t="str">
            <v>L-Remove Hazardous Material</v>
          </cell>
          <cell r="H1036" t="str">
            <v>L-Remove Hazardous Material-34364</v>
          </cell>
          <cell r="P1036" t="str">
            <v>S-L-Remove Hazardous Material-34364</v>
          </cell>
        </row>
        <row r="1037">
          <cell r="C1037">
            <v>0</v>
          </cell>
          <cell r="D1037">
            <v>0</v>
          </cell>
          <cell r="E1037">
            <v>34365</v>
          </cell>
          <cell r="G1037" t="str">
            <v>S-Remove / Dispose Hazardous Material</v>
          </cell>
          <cell r="H1037" t="str">
            <v>S-Remove / Dispose Hazardous Material-34365</v>
          </cell>
          <cell r="P1037" t="str">
            <v>S-S-Remove / Dispose Hazardous Material-34365</v>
          </cell>
        </row>
        <row r="1038">
          <cell r="C1038">
            <v>34380.000000000007</v>
          </cell>
          <cell r="D1038">
            <v>34380</v>
          </cell>
          <cell r="E1038">
            <v>34380.000000000007</v>
          </cell>
          <cell r="G1038" t="str">
            <v>S,L&amp;M-Load &amp; Haul off site</v>
          </cell>
          <cell r="H1038" t="str">
            <v>S,L&amp;M-Load &amp; Haul off site-34380</v>
          </cell>
          <cell r="P1038" t="str">
            <v>S-S,L&amp;M-Load &amp; Haul off site-34380</v>
          </cell>
        </row>
        <row r="1039">
          <cell r="C1039">
            <v>34430.000000000007</v>
          </cell>
          <cell r="D1039">
            <v>0</v>
          </cell>
          <cell r="E1039">
            <v>0</v>
          </cell>
          <cell r="G1039" t="str">
            <v>L-Remove Chain Link Fence</v>
          </cell>
          <cell r="H1039" t="str">
            <v>L-Remove Chain Link Fence-34430</v>
          </cell>
          <cell r="P1039" t="str">
            <v>D-L-Remove Chain Link Fence-34430</v>
          </cell>
        </row>
        <row r="1040">
          <cell r="C1040">
            <v>0</v>
          </cell>
          <cell r="D1040">
            <v>0</v>
          </cell>
          <cell r="E1040">
            <v>34431</v>
          </cell>
          <cell r="G1040" t="str">
            <v>S-Remove Fence</v>
          </cell>
          <cell r="H1040" t="str">
            <v>S-Remove Fence-34431</v>
          </cell>
          <cell r="P1040" t="str">
            <v>D-S-Remove Fence-34431</v>
          </cell>
        </row>
        <row r="1041">
          <cell r="C1041">
            <v>34432</v>
          </cell>
          <cell r="D1041">
            <v>0</v>
          </cell>
          <cell r="E1041">
            <v>0</v>
          </cell>
          <cell r="G1041" t="str">
            <v>L-Remove Barbed Wire Fence</v>
          </cell>
          <cell r="H1041" t="str">
            <v>L-Remove Barbed Wire Fence-34432</v>
          </cell>
          <cell r="P1041" t="str">
            <v>D-L-Remove Barbed Wire Fence-34432</v>
          </cell>
        </row>
        <row r="1042">
          <cell r="C1042">
            <v>34434</v>
          </cell>
          <cell r="D1042">
            <v>0</v>
          </cell>
          <cell r="E1042">
            <v>0</v>
          </cell>
          <cell r="G1042" t="str">
            <v>L-Remove Wood Fence</v>
          </cell>
          <cell r="H1042" t="str">
            <v>L-Remove Wood Fence-34434</v>
          </cell>
          <cell r="P1042" t="str">
            <v>D-L-Remove Wood Fence-34434</v>
          </cell>
        </row>
        <row r="1043">
          <cell r="C1043">
            <v>34450</v>
          </cell>
          <cell r="D1043">
            <v>0</v>
          </cell>
          <cell r="E1043">
            <v>0</v>
          </cell>
          <cell r="G1043" t="str">
            <v>L-Remove Asphalt</v>
          </cell>
          <cell r="H1043" t="str">
            <v>L-Remove Asphalt-34450</v>
          </cell>
          <cell r="P1043" t="str">
            <v>D-L-Remove Asphalt-34450</v>
          </cell>
        </row>
        <row r="1044">
          <cell r="C1044">
            <v>0</v>
          </cell>
          <cell r="D1044">
            <v>0</v>
          </cell>
          <cell r="E1044">
            <v>34451.000000000007</v>
          </cell>
          <cell r="G1044" t="str">
            <v>S-Demo, Remove Conc. &amp; Asphalt</v>
          </cell>
          <cell r="H1044" t="str">
            <v>S-Demo, Remove Conc. &amp; Asphalt-34451</v>
          </cell>
          <cell r="P1044" t="str">
            <v>D-S-Demo, Remove Conc. &amp; Asphalt-34451</v>
          </cell>
        </row>
        <row r="1045">
          <cell r="C1045">
            <v>34453</v>
          </cell>
          <cell r="D1045">
            <v>0</v>
          </cell>
          <cell r="E1045">
            <v>0</v>
          </cell>
          <cell r="G1045" t="str">
            <v>L-Remove Concrete Foundations</v>
          </cell>
          <cell r="H1045" t="str">
            <v>L-Remove Concrete Foundations-34453</v>
          </cell>
          <cell r="P1045" t="str">
            <v>D-L-Remove Concrete Foundations-34453</v>
          </cell>
        </row>
        <row r="1046">
          <cell r="C1046">
            <v>34460</v>
          </cell>
          <cell r="D1046">
            <v>0</v>
          </cell>
          <cell r="E1046">
            <v>0</v>
          </cell>
          <cell r="G1046" t="str">
            <v>L-Remove Landscaping</v>
          </cell>
          <cell r="H1046" t="str">
            <v>L-Remove Landscaping-34460</v>
          </cell>
          <cell r="P1046" t="str">
            <v>D-L-Remove Landscaping-34460</v>
          </cell>
        </row>
        <row r="1047">
          <cell r="C1047">
            <v>0</v>
          </cell>
          <cell r="D1047">
            <v>0</v>
          </cell>
          <cell r="E1047">
            <v>34461</v>
          </cell>
          <cell r="G1047" t="str">
            <v>S-Remove Landscaping, Soil Pipe</v>
          </cell>
          <cell r="H1047" t="str">
            <v>S-Remove Landscaping, Soil Pipe-34461</v>
          </cell>
          <cell r="P1047" t="str">
            <v>D-S-Remove Landscaping, Soil Pipe-34461</v>
          </cell>
        </row>
        <row r="1048">
          <cell r="C1048">
            <v>34470</v>
          </cell>
          <cell r="D1048">
            <v>0</v>
          </cell>
          <cell r="E1048">
            <v>0</v>
          </cell>
          <cell r="G1048" t="str">
            <v>L-Remove Soil Piping</v>
          </cell>
          <cell r="H1048" t="str">
            <v>L-Remove Soil Piping-34470</v>
          </cell>
          <cell r="P1048" t="str">
            <v>D-L-Remove Soil Piping-34470</v>
          </cell>
        </row>
        <row r="1049">
          <cell r="C1049">
            <v>34486.000000000007</v>
          </cell>
          <cell r="D1049">
            <v>0</v>
          </cell>
          <cell r="E1049">
            <v>0</v>
          </cell>
          <cell r="G1049" t="str">
            <v>L-Remove Bollards</v>
          </cell>
          <cell r="H1049" t="str">
            <v>L-Remove Bollards-34486</v>
          </cell>
          <cell r="P1049" t="str">
            <v>D-L-Remove Bollards-34486</v>
          </cell>
        </row>
        <row r="1050">
          <cell r="C1050">
            <v>34490.000000000007</v>
          </cell>
          <cell r="D1050">
            <v>0</v>
          </cell>
          <cell r="E1050">
            <v>0</v>
          </cell>
          <cell r="G1050" t="str">
            <v>L-Remove Conductor</v>
          </cell>
          <cell r="H1050" t="str">
            <v>L-Remove Conductor-34490</v>
          </cell>
          <cell r="P1050" t="str">
            <v>D-L-Remove Conductor-34490</v>
          </cell>
        </row>
        <row r="1051">
          <cell r="C1051">
            <v>0</v>
          </cell>
          <cell r="D1051">
            <v>0</v>
          </cell>
          <cell r="E1051">
            <v>34491.000000000007</v>
          </cell>
          <cell r="G1051" t="str">
            <v>S-Demo, Remove Overhead Wire</v>
          </cell>
          <cell r="H1051" t="str">
            <v>S-Demo, Remove Overhead Wire-34491</v>
          </cell>
          <cell r="P1051" t="str">
            <v>D-S-Demo, Remove Overhead Wire-34491</v>
          </cell>
        </row>
        <row r="1052">
          <cell r="C1052">
            <v>34492</v>
          </cell>
          <cell r="D1052">
            <v>0</v>
          </cell>
          <cell r="E1052">
            <v>0</v>
          </cell>
          <cell r="G1052" t="str">
            <v>L-Remove Static</v>
          </cell>
          <cell r="H1052" t="str">
            <v>L-Remove Static-34492</v>
          </cell>
          <cell r="P1052" t="str">
            <v>D-L-Remove Static-34492</v>
          </cell>
        </row>
        <row r="1053">
          <cell r="C1053">
            <v>34493</v>
          </cell>
          <cell r="D1053">
            <v>0</v>
          </cell>
          <cell r="E1053">
            <v>0</v>
          </cell>
          <cell r="G1053" t="str">
            <v>L-Remove Fiber</v>
          </cell>
          <cell r="H1053" t="str">
            <v>L-Remove Fiber-34493</v>
          </cell>
          <cell r="P1053" t="str">
            <v>D-L-Remove Fiber-34493</v>
          </cell>
        </row>
        <row r="1054">
          <cell r="C1054">
            <v>34496.000000000007</v>
          </cell>
          <cell r="D1054">
            <v>0</v>
          </cell>
          <cell r="E1054">
            <v>0</v>
          </cell>
          <cell r="G1054" t="str">
            <v>L-Remove Guys &amp; Anchors</v>
          </cell>
          <cell r="H1054" t="str">
            <v>L-Remove Guys &amp; Anchors-34496</v>
          </cell>
          <cell r="P1054" t="str">
            <v>D-L-Remove Guys &amp; Anchors-34496</v>
          </cell>
        </row>
        <row r="1055">
          <cell r="C1055">
            <v>34500</v>
          </cell>
          <cell r="D1055">
            <v>0</v>
          </cell>
          <cell r="E1055">
            <v>0</v>
          </cell>
          <cell r="G1055" t="str">
            <v>L-Remove Wood Framing</v>
          </cell>
          <cell r="H1055" t="str">
            <v>L-Remove Wood Framing-34500</v>
          </cell>
          <cell r="P1055" t="str">
            <v>D-L-Remove Wood Framing-34500</v>
          </cell>
        </row>
        <row r="1056">
          <cell r="C1056">
            <v>0</v>
          </cell>
          <cell r="D1056">
            <v>0</v>
          </cell>
          <cell r="E1056">
            <v>34501.000000000007</v>
          </cell>
          <cell r="G1056" t="str">
            <v>S-Demo, Remove Structures</v>
          </cell>
          <cell r="H1056" t="str">
            <v>S-Demo, Remove Structures-34501</v>
          </cell>
          <cell r="P1056" t="str">
            <v>D-S-Demo, Remove Structures-34501</v>
          </cell>
        </row>
        <row r="1057">
          <cell r="C1057">
            <v>34502.000000000007</v>
          </cell>
          <cell r="D1057">
            <v>0</v>
          </cell>
          <cell r="E1057">
            <v>0</v>
          </cell>
          <cell r="G1057" t="str">
            <v>L-Remove Wood Structure</v>
          </cell>
          <cell r="H1057" t="str">
            <v>L-Remove Wood Structure-34502</v>
          </cell>
          <cell r="P1057" t="str">
            <v>D-L-Remove Wood Structure-34502</v>
          </cell>
        </row>
        <row r="1058">
          <cell r="C1058">
            <v>34504</v>
          </cell>
          <cell r="D1058">
            <v>0</v>
          </cell>
          <cell r="E1058">
            <v>0</v>
          </cell>
          <cell r="G1058" t="str">
            <v>L-Remove Wood H-frame</v>
          </cell>
          <cell r="H1058" t="str">
            <v>L-Remove Wood H-frame-34504</v>
          </cell>
          <cell r="P1058" t="str">
            <v>D-L-Remove Wood H-frame-34504</v>
          </cell>
        </row>
        <row r="1059">
          <cell r="C1059">
            <v>34508.000000000007</v>
          </cell>
          <cell r="D1059">
            <v>0</v>
          </cell>
          <cell r="E1059">
            <v>0</v>
          </cell>
          <cell r="G1059" t="str">
            <v>L-Remove Steel Pole Structure</v>
          </cell>
          <cell r="H1059" t="str">
            <v>L-Remove Steel Pole Structure-34508</v>
          </cell>
          <cell r="P1059" t="str">
            <v>D-L-Remove Steel Pole Structure-34508</v>
          </cell>
        </row>
        <row r="1060">
          <cell r="C1060">
            <v>34512.000000000007</v>
          </cell>
          <cell r="D1060">
            <v>0</v>
          </cell>
          <cell r="E1060">
            <v>0</v>
          </cell>
          <cell r="G1060" t="str">
            <v>L-Remove Lattice Tower</v>
          </cell>
          <cell r="H1060" t="str">
            <v>L-Remove Lattice Tower-34512</v>
          </cell>
          <cell r="P1060" t="str">
            <v>D-L-Remove Lattice Tower-34512</v>
          </cell>
        </row>
        <row r="1061">
          <cell r="C1061">
            <v>34580.000000000007</v>
          </cell>
          <cell r="D1061">
            <v>0</v>
          </cell>
          <cell r="E1061">
            <v>0</v>
          </cell>
          <cell r="G1061" t="str">
            <v>L-Load &amp; Haul off site</v>
          </cell>
          <cell r="H1061" t="str">
            <v>L-Load &amp; Haul off site-34580</v>
          </cell>
        </row>
        <row r="1062">
          <cell r="C1062">
            <v>12218</v>
          </cell>
          <cell r="D1062">
            <v>12218</v>
          </cell>
          <cell r="E1062">
            <v>12217</v>
          </cell>
          <cell r="G1062" t="str">
            <v>Station Rock</v>
          </cell>
          <cell r="H1062" t="str">
            <v>Station Rock</v>
          </cell>
          <cell r="I1062" t="str">
            <v>Ton</v>
          </cell>
          <cell r="J1062">
            <v>0.09</v>
          </cell>
          <cell r="K1062">
            <v>0</v>
          </cell>
          <cell r="L1062">
            <v>0</v>
          </cell>
        </row>
        <row r="1063">
          <cell r="C1063">
            <v>12210</v>
          </cell>
          <cell r="D1063">
            <v>12210</v>
          </cell>
          <cell r="E1063">
            <v>12211</v>
          </cell>
          <cell r="G1063" t="str">
            <v>Site Work</v>
          </cell>
          <cell r="H1063" t="str">
            <v>Site Work</v>
          </cell>
          <cell r="I1063" t="str">
            <v>LS</v>
          </cell>
          <cell r="J1063">
            <v>10</v>
          </cell>
          <cell r="K1063">
            <v>0</v>
          </cell>
          <cell r="L1063">
            <v>0</v>
          </cell>
        </row>
        <row r="1064">
          <cell r="C1064">
            <v>12372</v>
          </cell>
          <cell r="D1064">
            <v>12372</v>
          </cell>
          <cell r="E1064">
            <v>12371</v>
          </cell>
          <cell r="G1064" t="str">
            <v>Fence Signs</v>
          </cell>
          <cell r="H1064" t="str">
            <v>Fence Signs</v>
          </cell>
          <cell r="I1064" t="str">
            <v>EA</v>
          </cell>
          <cell r="J1064">
            <v>0.5</v>
          </cell>
          <cell r="K1064">
            <v>0</v>
          </cell>
          <cell r="L1064">
            <v>0</v>
          </cell>
        </row>
        <row r="1065">
          <cell r="C1065">
            <v>12372</v>
          </cell>
          <cell r="D1065">
            <v>12372</v>
          </cell>
          <cell r="E1065">
            <v>12371</v>
          </cell>
          <cell r="G1065" t="str">
            <v>Site Work Misc</v>
          </cell>
          <cell r="H1065" t="str">
            <v>Site Work Misc</v>
          </cell>
          <cell r="I1065" t="str">
            <v>LS</v>
          </cell>
          <cell r="J1065">
            <v>0</v>
          </cell>
          <cell r="K1065">
            <v>0</v>
          </cell>
          <cell r="L1065">
            <v>0</v>
          </cell>
        </row>
        <row r="1066">
          <cell r="C1066">
            <v>30210</v>
          </cell>
          <cell r="D1066">
            <v>30210</v>
          </cell>
          <cell r="E1066">
            <v>30201</v>
          </cell>
          <cell r="G1066" t="str">
            <v>Control Cable</v>
          </cell>
          <cell r="H1066" t="str">
            <v>Control Cable</v>
          </cell>
          <cell r="I1066" t="str">
            <v>LF</v>
          </cell>
          <cell r="J1066">
            <v>1.99999999999999E-2</v>
          </cell>
          <cell r="K1066">
            <v>0</v>
          </cell>
          <cell r="L1066">
            <v>0</v>
          </cell>
        </row>
        <row r="1067">
          <cell r="C1067">
            <v>30230</v>
          </cell>
          <cell r="D1067">
            <v>30230</v>
          </cell>
          <cell r="E1067">
            <v>30201</v>
          </cell>
          <cell r="G1067" t="str">
            <v>Innerduct</v>
          </cell>
          <cell r="H1067" t="str">
            <v>Innerduct</v>
          </cell>
          <cell r="I1067" t="str">
            <v>LF</v>
          </cell>
          <cell r="J1067">
            <v>1.99999999999999E-2</v>
          </cell>
          <cell r="K1067">
            <v>0</v>
          </cell>
          <cell r="L1067">
            <v>0</v>
          </cell>
        </row>
        <row r="1068">
          <cell r="C1068">
            <v>30212</v>
          </cell>
          <cell r="D1068">
            <v>30212</v>
          </cell>
          <cell r="E1068">
            <v>30201</v>
          </cell>
          <cell r="G1068" t="str">
            <v>Control Cable Termination</v>
          </cell>
          <cell r="H1068" t="str">
            <v>Control Cable Termination</v>
          </cell>
          <cell r="I1068" t="str">
            <v>EA</v>
          </cell>
          <cell r="J1068">
            <v>0.25</v>
          </cell>
          <cell r="K1068">
            <v>0</v>
          </cell>
          <cell r="L1068">
            <v>0</v>
          </cell>
        </row>
        <row r="1069">
          <cell r="C1069">
            <v>30220</v>
          </cell>
          <cell r="D1069">
            <v>30220</v>
          </cell>
          <cell r="E1069">
            <v>30201</v>
          </cell>
          <cell r="G1069" t="str">
            <v>Power Cable</v>
          </cell>
          <cell r="H1069" t="str">
            <v>Power Cable</v>
          </cell>
          <cell r="I1069" t="str">
            <v>LF</v>
          </cell>
          <cell r="J1069">
            <v>3.00000000000001E-2</v>
          </cell>
          <cell r="K1069">
            <v>0</v>
          </cell>
          <cell r="L1069">
            <v>0</v>
          </cell>
        </row>
        <row r="1070">
          <cell r="C1070">
            <v>30222</v>
          </cell>
          <cell r="D1070">
            <v>30222</v>
          </cell>
          <cell r="E1070">
            <v>30201</v>
          </cell>
          <cell r="G1070" t="str">
            <v>Power Cable Termination (#8 ~ #2)</v>
          </cell>
          <cell r="H1070" t="str">
            <v>Power Cable Termination (#8 ~ #2)</v>
          </cell>
          <cell r="I1070" t="str">
            <v>EA</v>
          </cell>
          <cell r="J1070">
            <v>0.75</v>
          </cell>
          <cell r="K1070">
            <v>0</v>
          </cell>
          <cell r="L1070">
            <v>0</v>
          </cell>
        </row>
        <row r="1071">
          <cell r="C1071">
            <v>30222</v>
          </cell>
          <cell r="D1071">
            <v>30222</v>
          </cell>
          <cell r="E1071">
            <v>30201</v>
          </cell>
          <cell r="G1071" t="str">
            <v>Power Cable Termination (#1/0 ~ 500MCM)</v>
          </cell>
          <cell r="H1071" t="str">
            <v>Power Cable Termination (#1/0 ~ 500MCM)</v>
          </cell>
          <cell r="I1071" t="str">
            <v>EA</v>
          </cell>
          <cell r="J1071">
            <v>1.5</v>
          </cell>
          <cell r="K1071">
            <v>0</v>
          </cell>
          <cell r="L1071">
            <v>0</v>
          </cell>
        </row>
        <row r="1072">
          <cell r="C1072">
            <v>30230</v>
          </cell>
          <cell r="D1072">
            <v>30230</v>
          </cell>
          <cell r="E1072">
            <v>30201</v>
          </cell>
          <cell r="G1072" t="str">
            <v>Fiber Optics Cable (Termination Sub)</v>
          </cell>
          <cell r="H1072" t="str">
            <v>Fiber Optics Cable (Termination Sub)</v>
          </cell>
          <cell r="I1072" t="str">
            <v>EA</v>
          </cell>
          <cell r="J1072">
            <v>0</v>
          </cell>
          <cell r="K1072">
            <v>0</v>
          </cell>
          <cell r="L1072">
            <v>0</v>
          </cell>
        </row>
        <row r="1073">
          <cell r="C1073">
            <v>32294</v>
          </cell>
          <cell r="D1073">
            <v>32294</v>
          </cell>
          <cell r="E1073">
            <v>32294</v>
          </cell>
          <cell r="G1073" t="str">
            <v>Relay Panels/Racks (Set Only)</v>
          </cell>
          <cell r="H1073" t="str">
            <v>Relay Panels/Racks (Set Only)</v>
          </cell>
          <cell r="I1073" t="str">
            <v>EA</v>
          </cell>
          <cell r="J1073">
            <v>6</v>
          </cell>
          <cell r="K1073">
            <v>0</v>
          </cell>
          <cell r="L1073">
            <v>0</v>
          </cell>
        </row>
        <row r="1074">
          <cell r="C1074">
            <v>26290</v>
          </cell>
          <cell r="D1074">
            <v>26290</v>
          </cell>
          <cell r="E1074">
            <v>26290</v>
          </cell>
          <cell r="G1074" t="str">
            <v>AC/DC Panel</v>
          </cell>
          <cell r="H1074" t="str">
            <v>AC/DC Panel</v>
          </cell>
          <cell r="I1074" t="str">
            <v>EA</v>
          </cell>
          <cell r="J1074">
            <v>5</v>
          </cell>
          <cell r="K1074">
            <v>0</v>
          </cell>
          <cell r="L1074">
            <v>0</v>
          </cell>
        </row>
        <row r="1075">
          <cell r="C1075">
            <v>32280</v>
          </cell>
          <cell r="D1075">
            <v>32280</v>
          </cell>
          <cell r="E1075">
            <v>32280</v>
          </cell>
          <cell r="G1075" t="str">
            <v>Battery Rack &amp; Charger</v>
          </cell>
          <cell r="H1075" t="str">
            <v>Battery Rack &amp; Charger</v>
          </cell>
          <cell r="I1075" t="str">
            <v>LS</v>
          </cell>
          <cell r="J1075">
            <v>40</v>
          </cell>
          <cell r="K1075">
            <v>0</v>
          </cell>
          <cell r="L1075">
            <v>0</v>
          </cell>
        </row>
        <row r="1076">
          <cell r="C1076">
            <v>32210</v>
          </cell>
          <cell r="D1076">
            <v>32210</v>
          </cell>
          <cell r="E1076">
            <v>32210</v>
          </cell>
          <cell r="G1076" t="str">
            <v>Cable Tray</v>
          </cell>
          <cell r="H1076" t="str">
            <v>Cable Tray</v>
          </cell>
          <cell r="I1076" t="str">
            <v>LF</v>
          </cell>
          <cell r="J1076">
            <v>0.75</v>
          </cell>
          <cell r="K1076">
            <v>0</v>
          </cell>
          <cell r="L1076">
            <v>0</v>
          </cell>
        </row>
        <row r="1077">
          <cell r="C1077">
            <v>32220</v>
          </cell>
          <cell r="D1077">
            <v>32220</v>
          </cell>
          <cell r="E1077">
            <v>32220</v>
          </cell>
          <cell r="G1077" t="str">
            <v>Lights</v>
          </cell>
          <cell r="H1077" t="str">
            <v>Lights</v>
          </cell>
          <cell r="I1077" t="str">
            <v>EA</v>
          </cell>
          <cell r="J1077">
            <v>3</v>
          </cell>
          <cell r="K1077">
            <v>0</v>
          </cell>
          <cell r="L1077">
            <v>0</v>
          </cell>
        </row>
        <row r="1078">
          <cell r="C1078">
            <v>32300</v>
          </cell>
          <cell r="D1078">
            <v>32300</v>
          </cell>
          <cell r="E1078">
            <v>32300</v>
          </cell>
          <cell r="G1078" t="str">
            <v>Term. Cab.</v>
          </cell>
          <cell r="H1078" t="str">
            <v>Term. Cab.</v>
          </cell>
          <cell r="I1078" t="str">
            <v>EA</v>
          </cell>
          <cell r="J1078">
            <v>6</v>
          </cell>
          <cell r="K1078">
            <v>0</v>
          </cell>
          <cell r="L1078">
            <v>0</v>
          </cell>
        </row>
        <row r="1079">
          <cell r="C1079">
            <v>32300</v>
          </cell>
          <cell r="D1079">
            <v>32300</v>
          </cell>
          <cell r="E1079">
            <v>32300</v>
          </cell>
          <cell r="G1079" t="str">
            <v>GPS Antennas</v>
          </cell>
          <cell r="H1079" t="str">
            <v>GPS Antennas</v>
          </cell>
          <cell r="I1079" t="str">
            <v>EA</v>
          </cell>
          <cell r="J1079">
            <v>10</v>
          </cell>
          <cell r="K1079">
            <v>0</v>
          </cell>
          <cell r="L1079">
            <v>0</v>
          </cell>
        </row>
        <row r="1080">
          <cell r="C1080">
            <v>32300</v>
          </cell>
          <cell r="D1080">
            <v>32300</v>
          </cell>
          <cell r="E1080">
            <v>32300</v>
          </cell>
          <cell r="G1080" t="str">
            <v>Misc. Enclosers</v>
          </cell>
          <cell r="H1080" t="str">
            <v>Misc. Enclosers</v>
          </cell>
          <cell r="I1080" t="str">
            <v>EA</v>
          </cell>
          <cell r="J1080">
            <v>3</v>
          </cell>
          <cell r="K1080">
            <v>0</v>
          </cell>
          <cell r="L1080">
            <v>0</v>
          </cell>
        </row>
        <row r="1081">
          <cell r="C1081">
            <v>32300</v>
          </cell>
          <cell r="D1081">
            <v>32300</v>
          </cell>
          <cell r="E1081">
            <v>32300</v>
          </cell>
          <cell r="G1081" t="str">
            <v>Control House Misc.</v>
          </cell>
          <cell r="H1081" t="str">
            <v>Control House Misc.</v>
          </cell>
          <cell r="I1081" t="str">
            <v>LS</v>
          </cell>
          <cell r="J1081">
            <v>0</v>
          </cell>
          <cell r="K1081">
            <v>0</v>
          </cell>
          <cell r="L1081">
            <v>0</v>
          </cell>
        </row>
        <row r="1082">
          <cell r="C1082">
            <v>26416</v>
          </cell>
          <cell r="D1082">
            <v>26416</v>
          </cell>
          <cell r="E1082">
            <v>26416</v>
          </cell>
          <cell r="G1082" t="str">
            <v>345kV CT's / PT's / CCVT's</v>
          </cell>
          <cell r="H1082" t="str">
            <v>345kV CT's / PT's / CCVT's</v>
          </cell>
          <cell r="I1082" t="str">
            <v>EA</v>
          </cell>
          <cell r="J1082">
            <v>5</v>
          </cell>
          <cell r="K1082">
            <v>0</v>
          </cell>
          <cell r="L1082">
            <v>0</v>
          </cell>
        </row>
        <row r="1083">
          <cell r="C1083">
            <v>26416</v>
          </cell>
          <cell r="D1083">
            <v>26416</v>
          </cell>
          <cell r="E1083">
            <v>26416</v>
          </cell>
          <cell r="G1083" t="str">
            <v>345kV Lightning Arrestors</v>
          </cell>
          <cell r="H1083" t="str">
            <v>345kV Lightning Arrestors</v>
          </cell>
          <cell r="I1083" t="str">
            <v>EA</v>
          </cell>
          <cell r="J1083">
            <v>4</v>
          </cell>
          <cell r="K1083">
            <v>0</v>
          </cell>
          <cell r="L1083">
            <v>0</v>
          </cell>
        </row>
        <row r="1084">
          <cell r="C1084">
            <v>26380</v>
          </cell>
          <cell r="D1084">
            <v>26380</v>
          </cell>
          <cell r="E1084">
            <v>26380</v>
          </cell>
          <cell r="G1084" t="str">
            <v>345kV Gang Operated Switches Includes Adjustment</v>
          </cell>
          <cell r="H1084" t="str">
            <v>345kV Gang Operated Switches Includes Adjustment</v>
          </cell>
          <cell r="I1084" t="str">
            <v>EA</v>
          </cell>
          <cell r="J1084">
            <v>90</v>
          </cell>
          <cell r="K1084">
            <v>0</v>
          </cell>
          <cell r="L1084">
            <v>0</v>
          </cell>
        </row>
        <row r="1085">
          <cell r="C1085">
            <v>26380</v>
          </cell>
          <cell r="D1085">
            <v>26380</v>
          </cell>
          <cell r="E1085">
            <v>26380</v>
          </cell>
          <cell r="G1085" t="str">
            <v>345kV Gang Operated Switches Includes Adjustment Switches Interrupter</v>
          </cell>
          <cell r="H1085" t="str">
            <v>345kV Gang Operated Switches Includes Adjustment Switches Interrupter</v>
          </cell>
          <cell r="I1085" t="str">
            <v>EA</v>
          </cell>
          <cell r="J1085">
            <v>105</v>
          </cell>
          <cell r="K1085">
            <v>0</v>
          </cell>
          <cell r="L1085">
            <v>0</v>
          </cell>
        </row>
        <row r="1086">
          <cell r="C1086">
            <v>26474</v>
          </cell>
          <cell r="D1086">
            <v>26474</v>
          </cell>
          <cell r="E1086">
            <v>26474</v>
          </cell>
          <cell r="G1086" t="str">
            <v>345kV Main Station Transformer (Excludes Dressing)</v>
          </cell>
          <cell r="H1086" t="str">
            <v>345kV Main Station Transformer (Excludes Dressing)</v>
          </cell>
          <cell r="I1086" t="str">
            <v>EA</v>
          </cell>
          <cell r="J1086">
            <v>40</v>
          </cell>
          <cell r="K1086">
            <v>0</v>
          </cell>
          <cell r="L1086">
            <v>0</v>
          </cell>
        </row>
        <row r="1087">
          <cell r="C1087">
            <v>26455</v>
          </cell>
          <cell r="D1087">
            <v>26455</v>
          </cell>
          <cell r="E1087">
            <v>26455</v>
          </cell>
          <cell r="G1087" t="str">
            <v>345kV Gas filled Breakers 3 phase one unit  (set only) (OGE)</v>
          </cell>
          <cell r="H1087" t="str">
            <v>345kV Gas filled Breakers 3 phase one unit  (set only) (OGE)</v>
          </cell>
          <cell r="I1087" t="str">
            <v>EA</v>
          </cell>
          <cell r="J1087">
            <v>40</v>
          </cell>
          <cell r="K1087">
            <v>0</v>
          </cell>
          <cell r="L1087">
            <v>0</v>
          </cell>
        </row>
        <row r="1088">
          <cell r="C1088">
            <v>26454</v>
          </cell>
          <cell r="D1088">
            <v>26454</v>
          </cell>
          <cell r="E1088">
            <v>26454</v>
          </cell>
          <cell r="G1088" t="str">
            <v>345kV Gas Filled Breakers  Single Pole 3 phase (AEP)</v>
          </cell>
          <cell r="H1088" t="str">
            <v>345kV Gas Filled Breakers  Single Pole 3 phase (AEP)</v>
          </cell>
          <cell r="I1088" t="str">
            <v>EA</v>
          </cell>
          <cell r="J1088">
            <v>180</v>
          </cell>
          <cell r="K1088">
            <v>0</v>
          </cell>
          <cell r="L1088">
            <v>0</v>
          </cell>
        </row>
        <row r="1089">
          <cell r="C1089">
            <v>26412</v>
          </cell>
          <cell r="D1089">
            <v>26412</v>
          </cell>
          <cell r="E1089">
            <v>26412</v>
          </cell>
          <cell r="G1089" t="str">
            <v>69kV - 161kV CT's / PT's / CCVT's</v>
          </cell>
          <cell r="H1089" t="str">
            <v>69kV - 161kV CT's / PT's / CCVT's</v>
          </cell>
          <cell r="I1089" t="str">
            <v>EA</v>
          </cell>
          <cell r="J1089">
            <v>3</v>
          </cell>
          <cell r="K1089">
            <v>0</v>
          </cell>
          <cell r="L1089">
            <v>0</v>
          </cell>
        </row>
        <row r="1090">
          <cell r="C1090">
            <v>26412</v>
          </cell>
          <cell r="D1090">
            <v>26412</v>
          </cell>
          <cell r="E1090">
            <v>26412</v>
          </cell>
          <cell r="G1090" t="str">
            <v>69kV - 161kV Lightning Arrestors</v>
          </cell>
          <cell r="H1090" t="str">
            <v>69kV - 161kV Lightning Arrestors</v>
          </cell>
          <cell r="I1090" t="str">
            <v>EA</v>
          </cell>
          <cell r="J1090">
            <v>1</v>
          </cell>
          <cell r="K1090">
            <v>0</v>
          </cell>
          <cell r="L1090">
            <v>0</v>
          </cell>
        </row>
        <row r="1091">
          <cell r="C1091">
            <v>26362</v>
          </cell>
          <cell r="D1091">
            <v>26362</v>
          </cell>
          <cell r="E1091">
            <v>26362</v>
          </cell>
          <cell r="G1091" t="str">
            <v>69kV - 161kV Gang Operated Switches Includes Adjustment</v>
          </cell>
          <cell r="H1091" t="str">
            <v>69kV - 161kV Gang Operated Switches Includes Adjustment</v>
          </cell>
          <cell r="I1091" t="str">
            <v>EA</v>
          </cell>
          <cell r="J1091">
            <v>30</v>
          </cell>
          <cell r="K1091">
            <v>0</v>
          </cell>
          <cell r="L1091">
            <v>0</v>
          </cell>
        </row>
        <row r="1092">
          <cell r="C1092">
            <v>26362</v>
          </cell>
          <cell r="D1092">
            <v>26362</v>
          </cell>
          <cell r="E1092">
            <v>26362</v>
          </cell>
          <cell r="G1092" t="str">
            <v>69kV - 161kV Gang Operated Switches Includes Adjustment Switches Interrupter</v>
          </cell>
          <cell r="H1092" t="str">
            <v>69kV - 161kV Gang Operated Switches Includes Adjustment Switches Interrupter</v>
          </cell>
          <cell r="I1092" t="str">
            <v>EA</v>
          </cell>
          <cell r="J1092">
            <v>39</v>
          </cell>
          <cell r="K1092">
            <v>0</v>
          </cell>
          <cell r="L1092">
            <v>0</v>
          </cell>
        </row>
        <row r="1093">
          <cell r="C1093">
            <v>26470</v>
          </cell>
          <cell r="D1093">
            <v>26470</v>
          </cell>
          <cell r="E1093">
            <v>26470</v>
          </cell>
          <cell r="G1093" t="str">
            <v>69kV - 161kV Main Station Transformer (Excludes Dressing)</v>
          </cell>
          <cell r="H1093" t="str">
            <v>69kV - 161kV Main Station Transformer (Excludes Dressing)</v>
          </cell>
          <cell r="I1093" t="str">
            <v>EA</v>
          </cell>
          <cell r="J1093">
            <v>50</v>
          </cell>
          <cell r="K1093">
            <v>0</v>
          </cell>
          <cell r="L1093">
            <v>0</v>
          </cell>
        </row>
        <row r="1094">
          <cell r="C1094">
            <v>26451</v>
          </cell>
          <cell r="D1094">
            <v>26451</v>
          </cell>
          <cell r="E1094">
            <v>26451</v>
          </cell>
          <cell r="G1094" t="str">
            <v>69kV - 161kV Gas filled Breakers 3 phase one unit  (set only)</v>
          </cell>
          <cell r="H1094" t="str">
            <v>69kV - 161kV Gas filled Breakers 3 phase one unit  (set only)</v>
          </cell>
          <cell r="I1094" t="str">
            <v>EA</v>
          </cell>
          <cell r="J1094">
            <v>6</v>
          </cell>
          <cell r="K1094">
            <v>0</v>
          </cell>
          <cell r="L1094">
            <v>0</v>
          </cell>
        </row>
        <row r="1095">
          <cell r="C1095">
            <v>26500</v>
          </cell>
          <cell r="D1095">
            <v>26500</v>
          </cell>
          <cell r="E1095">
            <v>26500</v>
          </cell>
          <cell r="G1095" t="str">
            <v>69kV - 161kV Wave Trap/Tuner(Excludes SCADA)</v>
          </cell>
          <cell r="H1095" t="str">
            <v>69kV - 161kV Wave Trap/Tuner(Excludes SCADA)</v>
          </cell>
          <cell r="I1095" t="str">
            <v>EA</v>
          </cell>
          <cell r="J1095">
            <v>5</v>
          </cell>
          <cell r="K1095">
            <v>0</v>
          </cell>
          <cell r="L1095">
            <v>0</v>
          </cell>
        </row>
        <row r="1096">
          <cell r="C1096">
            <v>26400</v>
          </cell>
          <cell r="D1096">
            <v>26400</v>
          </cell>
          <cell r="E1096">
            <v>26400</v>
          </cell>
          <cell r="G1096" t="str">
            <v>69kV - 161kV Circuit Switcher (Set Only)</v>
          </cell>
          <cell r="H1096" t="str">
            <v>69kV - 161kV Circuit Switcher (Set Only)</v>
          </cell>
          <cell r="I1096" t="str">
            <v>EA</v>
          </cell>
          <cell r="J1096">
            <v>10</v>
          </cell>
          <cell r="K1096">
            <v>0</v>
          </cell>
          <cell r="L1096">
            <v>0</v>
          </cell>
        </row>
        <row r="1097">
          <cell r="C1097">
            <v>26400</v>
          </cell>
          <cell r="D1097">
            <v>26400</v>
          </cell>
          <cell r="E1097">
            <v>26400</v>
          </cell>
          <cell r="G1097" t="str">
            <v>69kV - 161kV Circuit Switcher (Assemble SW)</v>
          </cell>
          <cell r="H1097" t="str">
            <v>69kV - 161kV Circuit Switcher (Assemble SW)</v>
          </cell>
          <cell r="I1097" t="str">
            <v>EA</v>
          </cell>
          <cell r="J1097">
            <v>30</v>
          </cell>
          <cell r="K1097">
            <v>0</v>
          </cell>
          <cell r="L1097">
            <v>0</v>
          </cell>
        </row>
        <row r="1098">
          <cell r="C1098">
            <v>26360</v>
          </cell>
          <cell r="D1098">
            <v>26360</v>
          </cell>
          <cell r="E1098">
            <v>26360</v>
          </cell>
          <cell r="G1098" t="str">
            <v>69kV - 161kV Power Fuse</v>
          </cell>
          <cell r="H1098" t="str">
            <v>69kV - 161kV Power Fuse</v>
          </cell>
          <cell r="I1098" t="str">
            <v>EA</v>
          </cell>
          <cell r="J1098">
            <v>2</v>
          </cell>
          <cell r="K1098">
            <v>0</v>
          </cell>
          <cell r="L1098">
            <v>0</v>
          </cell>
        </row>
        <row r="1099">
          <cell r="C1099">
            <v>26440</v>
          </cell>
          <cell r="D1099">
            <v>26440</v>
          </cell>
          <cell r="E1099">
            <v>26440</v>
          </cell>
          <cell r="G1099" t="str">
            <v>69kV - 161kV Regulators, Single Phase</v>
          </cell>
          <cell r="H1099" t="str">
            <v>69kV - 161kV Regulators, Single Phase</v>
          </cell>
          <cell r="I1099" t="str">
            <v>EA</v>
          </cell>
          <cell r="J1099">
            <v>4</v>
          </cell>
          <cell r="K1099">
            <v>0</v>
          </cell>
          <cell r="L1099">
            <v>0</v>
          </cell>
        </row>
        <row r="1100">
          <cell r="C1100">
            <v>26440</v>
          </cell>
          <cell r="D1100">
            <v>26440</v>
          </cell>
          <cell r="E1100">
            <v>26440</v>
          </cell>
          <cell r="G1100" t="str">
            <v>69kV - 161kV Regulators, Three Phase</v>
          </cell>
          <cell r="H1100" t="str">
            <v>69kV - 161kV Regulators, Three Phase</v>
          </cell>
          <cell r="I1100" t="str">
            <v>EA</v>
          </cell>
          <cell r="J1100">
            <v>6</v>
          </cell>
          <cell r="K1100">
            <v>0</v>
          </cell>
          <cell r="L1100">
            <v>0</v>
          </cell>
        </row>
        <row r="1101">
          <cell r="C1101">
            <v>26410</v>
          </cell>
          <cell r="D1101">
            <v>26410</v>
          </cell>
          <cell r="E1101">
            <v>26410</v>
          </cell>
          <cell r="G1101" t="str">
            <v>12kV-35kV CT's / PT's / CCVT's</v>
          </cell>
          <cell r="H1101" t="str">
            <v>12kV-35kV CT's / PT's / CCVT's</v>
          </cell>
          <cell r="I1101" t="str">
            <v>EA</v>
          </cell>
          <cell r="J1101">
            <v>1</v>
          </cell>
          <cell r="K1101">
            <v>0</v>
          </cell>
          <cell r="L1101">
            <v>0</v>
          </cell>
        </row>
        <row r="1102">
          <cell r="C1102">
            <v>26410</v>
          </cell>
          <cell r="D1102">
            <v>26410</v>
          </cell>
          <cell r="E1102">
            <v>26410</v>
          </cell>
          <cell r="G1102" t="str">
            <v>12kV-35kV Lightning Arrestors</v>
          </cell>
          <cell r="H1102" t="str">
            <v>12kV-35kV Lightning Arrestors</v>
          </cell>
          <cell r="I1102" t="str">
            <v>EA</v>
          </cell>
          <cell r="J1102">
            <v>1</v>
          </cell>
          <cell r="K1102">
            <v>0</v>
          </cell>
          <cell r="L1102">
            <v>0</v>
          </cell>
        </row>
        <row r="1103">
          <cell r="C1103">
            <v>26352</v>
          </cell>
          <cell r="D1103">
            <v>26352</v>
          </cell>
          <cell r="E1103">
            <v>26352</v>
          </cell>
          <cell r="G1103" t="str">
            <v>12kV-35kV Gang Operated Switches Includes Adjustment</v>
          </cell>
          <cell r="H1103" t="str">
            <v>12kV-35kV Gang Operated Switches Includes Adjustment</v>
          </cell>
          <cell r="I1103" t="str">
            <v>EA</v>
          </cell>
          <cell r="J1103">
            <v>21</v>
          </cell>
          <cell r="K1103">
            <v>0</v>
          </cell>
          <cell r="L1103">
            <v>0</v>
          </cell>
        </row>
        <row r="1104">
          <cell r="C1104">
            <v>26352</v>
          </cell>
          <cell r="D1104">
            <v>26352</v>
          </cell>
          <cell r="E1104">
            <v>26352</v>
          </cell>
          <cell r="G1104" t="str">
            <v>12kV-35kV Gang Operated Switches Includes Adjustment Switches Interrupter</v>
          </cell>
          <cell r="H1104" t="str">
            <v>12kV-35kV Gang Operated Switches Includes Adjustment Switches Interrupter</v>
          </cell>
          <cell r="I1104" t="str">
            <v>EA</v>
          </cell>
          <cell r="J1104">
            <v>24</v>
          </cell>
          <cell r="K1104">
            <v>0</v>
          </cell>
          <cell r="L1104">
            <v>0</v>
          </cell>
        </row>
        <row r="1105">
          <cell r="C1105">
            <v>26470</v>
          </cell>
          <cell r="D1105">
            <v>26470</v>
          </cell>
          <cell r="E1105">
            <v>26470</v>
          </cell>
          <cell r="G1105" t="str">
            <v>12kV-35kV Main Station Transformer (Excludes Dressing)</v>
          </cell>
          <cell r="H1105" t="str">
            <v>12kV-35kV Main Station Transformer (Excludes Dressing)</v>
          </cell>
          <cell r="I1105" t="str">
            <v>EA</v>
          </cell>
          <cell r="J1105">
            <v>15</v>
          </cell>
          <cell r="K1105">
            <v>0</v>
          </cell>
          <cell r="L1105">
            <v>0</v>
          </cell>
        </row>
        <row r="1106">
          <cell r="C1106">
            <v>26430</v>
          </cell>
          <cell r="D1106">
            <v>26430</v>
          </cell>
          <cell r="E1106">
            <v>26430</v>
          </cell>
          <cell r="G1106" t="str">
            <v>12kV-35kV Gas filled Breakers 3 phase one unit  (set only)</v>
          </cell>
          <cell r="H1106" t="str">
            <v>12kV-35kV Gas filled Breakers 3 phase one unit  (set only)</v>
          </cell>
          <cell r="I1106" t="str">
            <v>EA</v>
          </cell>
          <cell r="J1106">
            <v>6</v>
          </cell>
          <cell r="K1106">
            <v>0</v>
          </cell>
          <cell r="L1106">
            <v>0</v>
          </cell>
        </row>
        <row r="1107">
          <cell r="C1107">
            <v>26500</v>
          </cell>
          <cell r="D1107">
            <v>26500</v>
          </cell>
          <cell r="E1107">
            <v>26500</v>
          </cell>
          <cell r="G1107" t="str">
            <v>12kV-35kV Wave Trap/Tuner(Excludes SCADA)</v>
          </cell>
          <cell r="H1107" t="str">
            <v>12kV-35kV Wave Trap/Tuner(Excludes SCADA)</v>
          </cell>
          <cell r="I1107" t="str">
            <v>EA</v>
          </cell>
          <cell r="J1107">
            <v>4</v>
          </cell>
          <cell r="K1107">
            <v>0</v>
          </cell>
          <cell r="L1107">
            <v>0</v>
          </cell>
        </row>
        <row r="1108">
          <cell r="C1108">
            <v>26350</v>
          </cell>
          <cell r="D1108">
            <v>26350</v>
          </cell>
          <cell r="E1108">
            <v>26350</v>
          </cell>
          <cell r="G1108" t="str">
            <v>12kV-35kV Hook Switches</v>
          </cell>
          <cell r="H1108" t="str">
            <v>12kV-35kV Hook Switches</v>
          </cell>
          <cell r="I1108" t="str">
            <v>EA</v>
          </cell>
          <cell r="J1108">
            <v>1</v>
          </cell>
          <cell r="K1108">
            <v>0</v>
          </cell>
          <cell r="L1108">
            <v>0</v>
          </cell>
        </row>
        <row r="1109">
          <cell r="C1109">
            <v>26350</v>
          </cell>
          <cell r="D1109">
            <v>26350</v>
          </cell>
          <cell r="E1109">
            <v>26350</v>
          </cell>
          <cell r="G1109" t="str">
            <v>12kV-35kV Regulator Bypass Switch</v>
          </cell>
          <cell r="H1109" t="str">
            <v>12kV-35kV Regulator Bypass Switch</v>
          </cell>
          <cell r="I1109" t="str">
            <v>EA</v>
          </cell>
          <cell r="J1109">
            <v>1.5</v>
          </cell>
          <cell r="K1109">
            <v>0</v>
          </cell>
          <cell r="L1109">
            <v>0</v>
          </cell>
        </row>
        <row r="1110">
          <cell r="C1110">
            <v>26350</v>
          </cell>
          <cell r="D1110">
            <v>26350</v>
          </cell>
          <cell r="E1110">
            <v>26350</v>
          </cell>
          <cell r="G1110" t="str">
            <v>12kV-35kV Fuse Cutout</v>
          </cell>
          <cell r="H1110" t="str">
            <v>12kV-35kV Fuse Cutout</v>
          </cell>
          <cell r="I1110" t="str">
            <v>EA</v>
          </cell>
          <cell r="J1110">
            <v>0.75</v>
          </cell>
          <cell r="K1110">
            <v>0</v>
          </cell>
          <cell r="L1110">
            <v>0</v>
          </cell>
        </row>
        <row r="1111">
          <cell r="C1111">
            <v>26440</v>
          </cell>
          <cell r="D1111">
            <v>26440</v>
          </cell>
          <cell r="E1111">
            <v>26440</v>
          </cell>
          <cell r="G1111" t="str">
            <v>12kV-35kV Regulators, Single Phase</v>
          </cell>
          <cell r="H1111" t="str">
            <v>12kV-35kV Regulators, Single Phase</v>
          </cell>
          <cell r="I1111" t="str">
            <v>EA</v>
          </cell>
          <cell r="J1111">
            <v>6</v>
          </cell>
          <cell r="K1111">
            <v>0</v>
          </cell>
          <cell r="L1111">
            <v>1000</v>
          </cell>
        </row>
        <row r="1112">
          <cell r="C1112">
            <v>26440</v>
          </cell>
          <cell r="D1112">
            <v>26440</v>
          </cell>
          <cell r="E1112">
            <v>26440</v>
          </cell>
          <cell r="G1112" t="str">
            <v>12kV-35kV Regulators, Three Phase</v>
          </cell>
          <cell r="H1112" t="str">
            <v>12kV-35kV Regulators, Three Phase</v>
          </cell>
          <cell r="I1112" t="str">
            <v>EA</v>
          </cell>
          <cell r="J1112">
            <v>6</v>
          </cell>
          <cell r="K1112">
            <v>0</v>
          </cell>
          <cell r="L1112">
            <v>0</v>
          </cell>
        </row>
        <row r="1113">
          <cell r="C1113">
            <v>32220</v>
          </cell>
          <cell r="D1113">
            <v>32220</v>
          </cell>
          <cell r="E1113">
            <v>32220</v>
          </cell>
          <cell r="G1113" t="str">
            <v>Motor Operator</v>
          </cell>
          <cell r="H1113" t="str">
            <v>Motor Operator</v>
          </cell>
          <cell r="I1113" t="str">
            <v>EA</v>
          </cell>
          <cell r="J1113">
            <v>4</v>
          </cell>
          <cell r="K1113">
            <v>0</v>
          </cell>
          <cell r="L1113">
            <v>0</v>
          </cell>
        </row>
        <row r="1114">
          <cell r="C1114">
            <v>32220</v>
          </cell>
          <cell r="D1114">
            <v>32220</v>
          </cell>
          <cell r="E1114">
            <v>32220</v>
          </cell>
          <cell r="G1114" t="str">
            <v>AC Transcloser</v>
          </cell>
          <cell r="H1114" t="str">
            <v>AC Transcloser</v>
          </cell>
          <cell r="I1114" t="str">
            <v>EA</v>
          </cell>
          <cell r="J1114">
            <v>8</v>
          </cell>
          <cell r="K1114">
            <v>0</v>
          </cell>
          <cell r="L1114">
            <v>0</v>
          </cell>
        </row>
        <row r="1115">
          <cell r="C1115">
            <v>26478</v>
          </cell>
          <cell r="D1115">
            <v>26478</v>
          </cell>
          <cell r="E1115">
            <v>26478</v>
          </cell>
          <cell r="G1115" t="str">
            <v>Station Power Transformer</v>
          </cell>
          <cell r="H1115" t="str">
            <v>Station Power Transformer</v>
          </cell>
          <cell r="I1115" t="str">
            <v>EA</v>
          </cell>
          <cell r="J1115">
            <v>4</v>
          </cell>
          <cell r="K1115">
            <v>0</v>
          </cell>
          <cell r="L1115">
            <v>0</v>
          </cell>
        </row>
        <row r="1116">
          <cell r="C1116">
            <v>26614</v>
          </cell>
          <cell r="D1116">
            <v>26614</v>
          </cell>
          <cell r="E1116">
            <v>26614</v>
          </cell>
          <cell r="G1116" t="str">
            <v>Station Lights</v>
          </cell>
          <cell r="H1116" t="str">
            <v>Station Lights</v>
          </cell>
          <cell r="I1116" t="str">
            <v>EA</v>
          </cell>
          <cell r="J1116">
            <v>1.5</v>
          </cell>
          <cell r="K1116">
            <v>0</v>
          </cell>
          <cell r="L1116">
            <v>0</v>
          </cell>
        </row>
        <row r="1117">
          <cell r="E1117">
            <v>30266</v>
          </cell>
          <cell r="G1117" t="str">
            <v>Equipment Testing</v>
          </cell>
          <cell r="H1117" t="str">
            <v>Equipment Testing</v>
          </cell>
          <cell r="I1117" t="str">
            <v>LS</v>
          </cell>
          <cell r="J1117">
            <v>1</v>
          </cell>
          <cell r="K1117">
            <v>0</v>
          </cell>
          <cell r="L1117">
            <v>0</v>
          </cell>
        </row>
        <row r="1118">
          <cell r="C1118">
            <v>32220</v>
          </cell>
          <cell r="D1118">
            <v>32220</v>
          </cell>
          <cell r="E1118">
            <v>32220</v>
          </cell>
          <cell r="G1118" t="str">
            <v>Encloser</v>
          </cell>
          <cell r="H1118" t="str">
            <v>Encloser</v>
          </cell>
          <cell r="I1118" t="str">
            <v>EA</v>
          </cell>
          <cell r="J1118">
            <v>3</v>
          </cell>
          <cell r="K1118">
            <v>0</v>
          </cell>
          <cell r="L1118">
            <v>0</v>
          </cell>
        </row>
        <row r="1119">
          <cell r="C1119">
            <v>32256</v>
          </cell>
          <cell r="D1119">
            <v>32256</v>
          </cell>
          <cell r="E1119">
            <v>32256</v>
          </cell>
          <cell r="G1119" t="str">
            <v>TIB Box Encloser</v>
          </cell>
          <cell r="H1119" t="str">
            <v>TIB Box Encloser</v>
          </cell>
          <cell r="I1119" t="str">
            <v>EA</v>
          </cell>
          <cell r="J1119">
            <v>5</v>
          </cell>
          <cell r="K1119">
            <v>0</v>
          </cell>
          <cell r="L1119">
            <v>0</v>
          </cell>
        </row>
        <row r="1120">
          <cell r="G1120" t="str">
            <v>XFMR SLAB - Concrete Material</v>
          </cell>
          <cell r="H1120" t="str">
            <v>XFMR SLAB - Concrete Material</v>
          </cell>
          <cell r="I1120" t="str">
            <v>CY</v>
          </cell>
          <cell r="J1120">
            <v>0</v>
          </cell>
          <cell r="K1120">
            <v>100</v>
          </cell>
          <cell r="L1120">
            <v>0</v>
          </cell>
        </row>
        <row r="1121">
          <cell r="G1121" t="str">
            <v>XFMR SLAB - Concrete Waste 10%</v>
          </cell>
          <cell r="H1121" t="str">
            <v>XFMR SLAB - Concrete Waste 10%</v>
          </cell>
          <cell r="I1121" t="str">
            <v>CY</v>
          </cell>
          <cell r="J1121">
            <v>0</v>
          </cell>
          <cell r="K1121">
            <v>100</v>
          </cell>
          <cell r="L1121">
            <v>0</v>
          </cell>
        </row>
        <row r="1122">
          <cell r="G1122" t="str">
            <v>XFMR SLAB - Rebar Material</v>
          </cell>
          <cell r="H1122" t="str">
            <v>XFMR SLAB - Rebar Material</v>
          </cell>
          <cell r="I1122" t="str">
            <v>LBS</v>
          </cell>
          <cell r="J1122">
            <v>0</v>
          </cell>
          <cell r="K1122">
            <v>0.5</v>
          </cell>
          <cell r="L1122">
            <v>0</v>
          </cell>
        </row>
        <row r="1123">
          <cell r="G1123" t="str">
            <v>XFMR SLAB - Rebar Waste 8%</v>
          </cell>
          <cell r="H1123" t="str">
            <v>XFMR SLAB - Rebar Waste 8%</v>
          </cell>
          <cell r="I1123" t="str">
            <v>LBS</v>
          </cell>
          <cell r="J1123">
            <v>0</v>
          </cell>
          <cell r="K1123">
            <v>0.5</v>
          </cell>
          <cell r="L1123">
            <v>0</v>
          </cell>
        </row>
        <row r="1124">
          <cell r="G1124" t="str">
            <v>XFMR SLAB - Tie Rebar</v>
          </cell>
          <cell r="H1124" t="str">
            <v>XFMR SLAB - Tie Rebar</v>
          </cell>
          <cell r="I1124" t="str">
            <v>LBS</v>
          </cell>
          <cell r="J1124">
            <v>1.4999999999999999E-2</v>
          </cell>
          <cell r="K1124">
            <v>0</v>
          </cell>
          <cell r="L1124">
            <v>0.21</v>
          </cell>
        </row>
        <row r="1125">
          <cell r="G1125" t="str">
            <v>XFMR SLAB - Excavate</v>
          </cell>
          <cell r="H1125" t="str">
            <v>XFMR SLAB - Excavate</v>
          </cell>
          <cell r="I1125" t="str">
            <v>CY</v>
          </cell>
          <cell r="J1125">
            <v>0.5</v>
          </cell>
          <cell r="K1125">
            <v>0</v>
          </cell>
          <cell r="L1125">
            <v>0</v>
          </cell>
        </row>
        <row r="1126">
          <cell r="G1126" t="str">
            <v>XFMR SLAB - Hauloff Spoils</v>
          </cell>
          <cell r="H1126" t="str">
            <v>XFMR SLAB - Hauloff Spoils</v>
          </cell>
          <cell r="I1126" t="str">
            <v>CY</v>
          </cell>
          <cell r="J1126">
            <v>0.2</v>
          </cell>
          <cell r="K1126">
            <v>0</v>
          </cell>
          <cell r="L1126">
            <v>20</v>
          </cell>
        </row>
        <row r="1127">
          <cell r="G1127" t="str">
            <v>XFMR SLAB - Testing</v>
          </cell>
          <cell r="H1127" t="str">
            <v>XFMR SLAB - Testing</v>
          </cell>
          <cell r="I1127" t="str">
            <v>CY</v>
          </cell>
          <cell r="J1127">
            <v>0</v>
          </cell>
          <cell r="K1127">
            <v>0</v>
          </cell>
          <cell r="L1127">
            <v>25</v>
          </cell>
        </row>
        <row r="1128">
          <cell r="G1128" t="str">
            <v>XFMR SLAB - Base</v>
          </cell>
          <cell r="H1128" t="str">
            <v>XFMR SLAB - Base</v>
          </cell>
          <cell r="I1128" t="str">
            <v>Ton</v>
          </cell>
          <cell r="J1128">
            <v>8</v>
          </cell>
          <cell r="K1128">
            <v>0</v>
          </cell>
          <cell r="L1128">
            <v>0</v>
          </cell>
        </row>
        <row r="1129">
          <cell r="G1129" t="str">
            <v>XFMR OIL CONT - Concrete Material</v>
          </cell>
          <cell r="H1129" t="str">
            <v>XFMR OIL CONT - Concrete Material</v>
          </cell>
          <cell r="I1129" t="str">
            <v>CY</v>
          </cell>
          <cell r="J1129">
            <v>0</v>
          </cell>
          <cell r="K1129">
            <v>100</v>
          </cell>
          <cell r="L1129">
            <v>0</v>
          </cell>
        </row>
        <row r="1130">
          <cell r="G1130" t="str">
            <v>XFMR OIL CONT - Concrete Waste 10%</v>
          </cell>
          <cell r="H1130" t="str">
            <v>XFMR OIL CONT - Concrete Waste 10%</v>
          </cell>
          <cell r="I1130" t="str">
            <v>CY</v>
          </cell>
          <cell r="J1130">
            <v>0</v>
          </cell>
          <cell r="K1130">
            <v>100</v>
          </cell>
          <cell r="L1130">
            <v>0</v>
          </cell>
        </row>
        <row r="1131">
          <cell r="G1131" t="str">
            <v>XFMR OIL CONT - Rebar Material</v>
          </cell>
          <cell r="H1131" t="str">
            <v>XFMR OIL CONT - Rebar Material</v>
          </cell>
          <cell r="I1131" t="str">
            <v>LBS</v>
          </cell>
          <cell r="J1131">
            <v>0</v>
          </cell>
          <cell r="K1131">
            <v>0.5</v>
          </cell>
          <cell r="L1131">
            <v>0</v>
          </cell>
        </row>
        <row r="1132">
          <cell r="G1132" t="str">
            <v>XFMR OIL CONT - Rebar Waste 8%</v>
          </cell>
          <cell r="H1132" t="str">
            <v>XFMR OIL CONT - Rebar Waste 8%</v>
          </cell>
          <cell r="I1132" t="str">
            <v>LBS</v>
          </cell>
          <cell r="J1132">
            <v>0</v>
          </cell>
          <cell r="K1132">
            <v>0.5</v>
          </cell>
          <cell r="L1132">
            <v>0</v>
          </cell>
        </row>
        <row r="1133">
          <cell r="G1133" t="str">
            <v>XFMR OIL CONT - Tie Rebar</v>
          </cell>
          <cell r="H1133" t="str">
            <v>XFMR OIL CONT - Tie Rebar</v>
          </cell>
          <cell r="I1133" t="str">
            <v>LBS</v>
          </cell>
          <cell r="J1133">
            <v>1.4999999999999999E-2</v>
          </cell>
          <cell r="K1133">
            <v>0</v>
          </cell>
          <cell r="L1133">
            <v>0.21</v>
          </cell>
        </row>
        <row r="1134">
          <cell r="G1134" t="str">
            <v>XFMR OIL CONT - Excavate</v>
          </cell>
          <cell r="H1134" t="str">
            <v>XFMR OIL CONT - Excavate</v>
          </cell>
          <cell r="I1134" t="str">
            <v>CY</v>
          </cell>
          <cell r="J1134">
            <v>0.5</v>
          </cell>
          <cell r="K1134">
            <v>0</v>
          </cell>
          <cell r="L1134">
            <v>0</v>
          </cell>
        </row>
        <row r="1135">
          <cell r="G1135" t="str">
            <v>XFMR OIL CONT - Hauloff Spoils</v>
          </cell>
          <cell r="H1135" t="str">
            <v>XFMR OIL CONT - Hauloff Spoils</v>
          </cell>
          <cell r="I1135" t="str">
            <v>CY</v>
          </cell>
          <cell r="J1135">
            <v>0.2</v>
          </cell>
          <cell r="K1135">
            <v>0</v>
          </cell>
          <cell r="L1135">
            <v>20</v>
          </cell>
        </row>
        <row r="1136">
          <cell r="G1136" t="str">
            <v>XFMR OIL CONT - Testing</v>
          </cell>
          <cell r="H1136" t="str">
            <v>XFMR OIL CONT - Testing</v>
          </cell>
          <cell r="I1136" t="str">
            <v>CY</v>
          </cell>
          <cell r="J1136">
            <v>0</v>
          </cell>
          <cell r="K1136">
            <v>0</v>
          </cell>
          <cell r="L1136">
            <v>25</v>
          </cell>
        </row>
        <row r="1137">
          <cell r="G1137" t="str">
            <v>XFMR OIL CONT - Base</v>
          </cell>
          <cell r="H1137" t="str">
            <v>XFMR OIL CONT - Base</v>
          </cell>
          <cell r="I1137" t="str">
            <v>Ton</v>
          </cell>
          <cell r="J1137">
            <v>8</v>
          </cell>
          <cell r="K1137">
            <v>0</v>
          </cell>
          <cell r="L1137">
            <v>0</v>
          </cell>
        </row>
        <row r="1138">
          <cell r="G1138" t="str">
            <v>XFMR OIL CONT - Liner</v>
          </cell>
          <cell r="H1138" t="str">
            <v>XFMR OIL CONT - Liner</v>
          </cell>
          <cell r="I1138" t="str">
            <v>EA</v>
          </cell>
          <cell r="J1138">
            <v>75</v>
          </cell>
          <cell r="K1138">
            <v>0</v>
          </cell>
          <cell r="L1138">
            <v>0</v>
          </cell>
        </row>
        <row r="1139">
          <cell r="G1139" t="str">
            <v>XFMR OIL CONT - Rock Fill</v>
          </cell>
          <cell r="H1139" t="str">
            <v>XFMR OIL CONT - Rock Fill</v>
          </cell>
          <cell r="I1139" t="str">
            <v>Ton</v>
          </cell>
          <cell r="J1139">
            <v>0</v>
          </cell>
          <cell r="K1139">
            <v>0</v>
          </cell>
          <cell r="L1139">
            <v>0</v>
          </cell>
        </row>
        <row r="1140">
          <cell r="G1140" t="str">
            <v>CTRLHOUSE - Concrete Material</v>
          </cell>
          <cell r="H1140" t="str">
            <v>CTRLHOUSE - Concrete Material</v>
          </cell>
          <cell r="I1140" t="str">
            <v>CY</v>
          </cell>
          <cell r="J1140">
            <v>0</v>
          </cell>
          <cell r="K1140">
            <v>100</v>
          </cell>
          <cell r="L1140">
            <v>0</v>
          </cell>
        </row>
        <row r="1141">
          <cell r="G1141" t="str">
            <v>CTRLHOUSE - Concrete Waste 10%</v>
          </cell>
          <cell r="H1141" t="str">
            <v>CTRLHOUSE - Concrete Waste 10%</v>
          </cell>
          <cell r="I1141" t="str">
            <v>CY</v>
          </cell>
          <cell r="J1141">
            <v>0</v>
          </cell>
          <cell r="K1141">
            <v>100</v>
          </cell>
          <cell r="L1141">
            <v>0</v>
          </cell>
        </row>
        <row r="1142">
          <cell r="G1142" t="str">
            <v>CTRLHOUSE - Rebar Material</v>
          </cell>
          <cell r="H1142" t="str">
            <v>CTRLHOUSE - Rebar Material</v>
          </cell>
          <cell r="I1142" t="str">
            <v>LBS</v>
          </cell>
          <cell r="J1142">
            <v>0</v>
          </cell>
          <cell r="K1142">
            <v>0.5</v>
          </cell>
          <cell r="L1142">
            <v>0</v>
          </cell>
        </row>
        <row r="1143">
          <cell r="G1143" t="str">
            <v>CTRLHOUSE - Rebar Waste 8%</v>
          </cell>
          <cell r="H1143" t="str">
            <v>CTRLHOUSE - Rebar Waste 8%</v>
          </cell>
          <cell r="I1143" t="str">
            <v>LBS</v>
          </cell>
          <cell r="J1143">
            <v>0</v>
          </cell>
          <cell r="K1143">
            <v>0.5</v>
          </cell>
          <cell r="L1143">
            <v>0</v>
          </cell>
        </row>
        <row r="1144">
          <cell r="G1144" t="str">
            <v>CTRLHOUSE - Tie Rebar</v>
          </cell>
          <cell r="H1144" t="str">
            <v>CTRLHOUSE - Tie Rebar</v>
          </cell>
          <cell r="I1144" t="str">
            <v>LBS</v>
          </cell>
          <cell r="J1144">
            <v>1.4999999999999999E-2</v>
          </cell>
          <cell r="K1144">
            <v>0</v>
          </cell>
          <cell r="L1144">
            <v>0.21</v>
          </cell>
        </row>
        <row r="1145">
          <cell r="G1145" t="str">
            <v>CTRLHOUSE - Excavate</v>
          </cell>
          <cell r="H1145" t="str">
            <v>CTRLHOUSE - Excavate</v>
          </cell>
          <cell r="I1145" t="str">
            <v>CY</v>
          </cell>
          <cell r="J1145">
            <v>0.5</v>
          </cell>
          <cell r="K1145">
            <v>0</v>
          </cell>
          <cell r="L1145">
            <v>0</v>
          </cell>
        </row>
        <row r="1146">
          <cell r="G1146" t="str">
            <v>CTRLHOUSE - Hauloff Spoils</v>
          </cell>
          <cell r="H1146" t="str">
            <v>CTRLHOUSE - Hauloff Spoils</v>
          </cell>
          <cell r="I1146" t="str">
            <v>CY</v>
          </cell>
          <cell r="J1146">
            <v>0.2</v>
          </cell>
          <cell r="K1146">
            <v>0</v>
          </cell>
          <cell r="L1146">
            <v>20</v>
          </cell>
        </row>
        <row r="1147">
          <cell r="G1147" t="str">
            <v>CTRLHOUSE - Testing</v>
          </cell>
          <cell r="H1147" t="str">
            <v>CTRLHOUSE - Testing</v>
          </cell>
          <cell r="I1147" t="str">
            <v>CY</v>
          </cell>
          <cell r="J1147">
            <v>0</v>
          </cell>
          <cell r="K1147">
            <v>0</v>
          </cell>
          <cell r="L1147">
            <v>25</v>
          </cell>
        </row>
        <row r="1148">
          <cell r="G1148" t="str">
            <v>CTRLHOUSE - Base</v>
          </cell>
          <cell r="H1148" t="str">
            <v>CTRLHOUSE - Base</v>
          </cell>
          <cell r="I1148" t="str">
            <v>Ton</v>
          </cell>
          <cell r="J1148">
            <v>8</v>
          </cell>
          <cell r="K1148">
            <v>0</v>
          </cell>
          <cell r="L1148">
            <v>0</v>
          </cell>
        </row>
        <row r="1149">
          <cell r="G1149" t="str">
            <v>CONC SLAB - Concrete Material</v>
          </cell>
          <cell r="H1149" t="str">
            <v>CONC SLAB - Concrete Material</v>
          </cell>
          <cell r="I1149" t="str">
            <v>CY</v>
          </cell>
          <cell r="J1149">
            <v>0</v>
          </cell>
          <cell r="K1149">
            <v>100</v>
          </cell>
          <cell r="L1149">
            <v>0</v>
          </cell>
        </row>
        <row r="1150">
          <cell r="G1150" t="str">
            <v>CONC SLAB - Concrete Waste 10%</v>
          </cell>
          <cell r="H1150" t="str">
            <v>CONC SLAB - Concrete Waste 10%</v>
          </cell>
          <cell r="I1150" t="str">
            <v>CY</v>
          </cell>
          <cell r="J1150">
            <v>0</v>
          </cell>
          <cell r="K1150">
            <v>100</v>
          </cell>
          <cell r="L1150">
            <v>0</v>
          </cell>
        </row>
        <row r="1151">
          <cell r="G1151" t="str">
            <v>CONC SLAB - Rebar Material</v>
          </cell>
          <cell r="H1151" t="str">
            <v>CONC SLAB - Rebar Material</v>
          </cell>
          <cell r="I1151" t="str">
            <v>LBS</v>
          </cell>
          <cell r="J1151">
            <v>0</v>
          </cell>
          <cell r="K1151">
            <v>0.5</v>
          </cell>
          <cell r="L1151">
            <v>0</v>
          </cell>
        </row>
        <row r="1152">
          <cell r="G1152" t="str">
            <v>CONC SLAB - Rebar Waste 8%</v>
          </cell>
          <cell r="H1152" t="str">
            <v>CONC SLAB - Rebar Waste 8%</v>
          </cell>
          <cell r="I1152" t="str">
            <v>LBS</v>
          </cell>
          <cell r="J1152">
            <v>0</v>
          </cell>
          <cell r="K1152">
            <v>0.5</v>
          </cell>
          <cell r="L1152">
            <v>0</v>
          </cell>
        </row>
        <row r="1153">
          <cell r="G1153" t="str">
            <v>CONC SLAB - Tie Rebar</v>
          </cell>
          <cell r="H1153" t="str">
            <v>CONC SLAB - Tie Rebar</v>
          </cell>
          <cell r="I1153" t="str">
            <v>LBS</v>
          </cell>
          <cell r="J1153">
            <v>1.4999999999999999E-2</v>
          </cell>
          <cell r="K1153">
            <v>0</v>
          </cell>
          <cell r="L1153">
            <v>0.21</v>
          </cell>
        </row>
        <row r="1154">
          <cell r="G1154" t="str">
            <v>CONC SLAB - Excavate</v>
          </cell>
          <cell r="H1154" t="str">
            <v>CONC SLAB - Excavate</v>
          </cell>
          <cell r="I1154" t="str">
            <v>CY</v>
          </cell>
          <cell r="J1154">
            <v>0.5</v>
          </cell>
          <cell r="K1154">
            <v>0</v>
          </cell>
          <cell r="L1154">
            <v>0</v>
          </cell>
        </row>
        <row r="1155">
          <cell r="G1155" t="str">
            <v>CONC SLAB - Hauloff Spoils</v>
          </cell>
          <cell r="H1155" t="str">
            <v>CONC SLAB - Hauloff Spoils</v>
          </cell>
          <cell r="I1155" t="str">
            <v>CY</v>
          </cell>
          <cell r="J1155">
            <v>0.2</v>
          </cell>
          <cell r="K1155">
            <v>0</v>
          </cell>
          <cell r="L1155">
            <v>20</v>
          </cell>
        </row>
        <row r="1156">
          <cell r="G1156" t="str">
            <v>CONC SLAB - Testing</v>
          </cell>
          <cell r="H1156" t="str">
            <v>CONC SLAB - Testing</v>
          </cell>
          <cell r="I1156" t="str">
            <v>CY</v>
          </cell>
          <cell r="J1156">
            <v>0</v>
          </cell>
          <cell r="K1156">
            <v>0</v>
          </cell>
          <cell r="L1156">
            <v>25</v>
          </cell>
        </row>
        <row r="1157">
          <cell r="G1157" t="str">
            <v>CONC SLAB - Base</v>
          </cell>
          <cell r="H1157" t="str">
            <v>CONC SLAB - Base</v>
          </cell>
          <cell r="I1157" t="str">
            <v>Ton</v>
          </cell>
          <cell r="J1157">
            <v>8</v>
          </cell>
          <cell r="K1157">
            <v>0</v>
          </cell>
          <cell r="L1157">
            <v>0</v>
          </cell>
        </row>
        <row r="1158">
          <cell r="G1158" t="str">
            <v>CONC PIER - Concrete Material</v>
          </cell>
          <cell r="H1158" t="str">
            <v>CONC PIER - Concrete Material</v>
          </cell>
          <cell r="I1158" t="str">
            <v>CY</v>
          </cell>
          <cell r="J1158">
            <v>0</v>
          </cell>
          <cell r="K1158">
            <v>100</v>
          </cell>
          <cell r="L1158">
            <v>0</v>
          </cell>
        </row>
        <row r="1159">
          <cell r="G1159" t="str">
            <v>CONC PIER - Concrete Waste 10%</v>
          </cell>
          <cell r="H1159" t="str">
            <v>CONC PIER - Concrete Waste 10%</v>
          </cell>
          <cell r="I1159" t="str">
            <v>CY</v>
          </cell>
          <cell r="J1159">
            <v>0</v>
          </cell>
          <cell r="K1159">
            <v>100</v>
          </cell>
          <cell r="L1159">
            <v>0</v>
          </cell>
        </row>
        <row r="1160">
          <cell r="G1160" t="str">
            <v>CONC PIER - Rebar Material</v>
          </cell>
          <cell r="H1160" t="str">
            <v>CONC PIER - Rebar Material</v>
          </cell>
          <cell r="I1160" t="str">
            <v>LBS</v>
          </cell>
          <cell r="J1160">
            <v>0</v>
          </cell>
          <cell r="K1160">
            <v>0.5</v>
          </cell>
          <cell r="L1160">
            <v>0</v>
          </cell>
        </row>
        <row r="1161">
          <cell r="G1161" t="str">
            <v>CONC PIER - Rebar Waste 8%</v>
          </cell>
          <cell r="H1161" t="str">
            <v>CONC PIER - Rebar Waste 8%</v>
          </cell>
          <cell r="I1161" t="str">
            <v>LBS</v>
          </cell>
          <cell r="J1161">
            <v>0</v>
          </cell>
          <cell r="K1161">
            <v>0.5</v>
          </cell>
          <cell r="L1161">
            <v>0</v>
          </cell>
        </row>
        <row r="1162">
          <cell r="G1162" t="str">
            <v>CONC PIER - Tie Rebar</v>
          </cell>
          <cell r="H1162" t="str">
            <v>CONC PIER - Tie Rebar</v>
          </cell>
          <cell r="I1162" t="str">
            <v>LBS</v>
          </cell>
          <cell r="J1162">
            <v>1.4999999999999999E-2</v>
          </cell>
          <cell r="K1162">
            <v>0</v>
          </cell>
          <cell r="L1162">
            <v>0.21</v>
          </cell>
        </row>
        <row r="1163">
          <cell r="G1163" t="str">
            <v>CONC PIER - Excavate</v>
          </cell>
          <cell r="H1163" t="str">
            <v>CONC PIER - Excavate</v>
          </cell>
          <cell r="I1163" t="str">
            <v>CY</v>
          </cell>
          <cell r="J1163">
            <v>0.5</v>
          </cell>
          <cell r="K1163">
            <v>0</v>
          </cell>
          <cell r="L1163">
            <v>0</v>
          </cell>
        </row>
        <row r="1164">
          <cell r="G1164" t="str">
            <v>CONC PIER - Hauloff Spoils</v>
          </cell>
          <cell r="H1164" t="str">
            <v>CONC PIER - Hauloff Spoils</v>
          </cell>
          <cell r="I1164" t="str">
            <v>CY</v>
          </cell>
          <cell r="J1164">
            <v>0.2</v>
          </cell>
          <cell r="K1164">
            <v>0</v>
          </cell>
          <cell r="L1164">
            <v>20</v>
          </cell>
        </row>
        <row r="1165">
          <cell r="G1165" t="str">
            <v>CONC PIER - Testing</v>
          </cell>
          <cell r="H1165" t="str">
            <v>CONC PIER - Testing</v>
          </cell>
          <cell r="I1165" t="str">
            <v>CY</v>
          </cell>
          <cell r="J1165">
            <v>0</v>
          </cell>
          <cell r="K1165">
            <v>0</v>
          </cell>
          <cell r="L1165">
            <v>25</v>
          </cell>
        </row>
        <row r="1166">
          <cell r="G1166" t="str">
            <v>CONC PIER - Case &amp; Slurry</v>
          </cell>
          <cell r="H1166" t="str">
            <v>CONC PIER - Case &amp; Slurry</v>
          </cell>
          <cell r="I1166" t="str">
            <v>CY</v>
          </cell>
          <cell r="J1166">
            <v>0</v>
          </cell>
          <cell r="K1166">
            <v>50</v>
          </cell>
          <cell r="L1166">
            <v>375</v>
          </cell>
        </row>
        <row r="1167">
          <cell r="C1167">
            <v>18220</v>
          </cell>
          <cell r="D1167">
            <v>18209</v>
          </cell>
          <cell r="G1167" t="str">
            <v>Ground Grid Trenching</v>
          </cell>
          <cell r="H1167" t="str">
            <v>Ground Grid Trenching</v>
          </cell>
          <cell r="I1167" t="str">
            <v>LF</v>
          </cell>
          <cell r="J1167">
            <v>0.05</v>
          </cell>
          <cell r="K1167">
            <v>0</v>
          </cell>
          <cell r="L1167">
            <v>0</v>
          </cell>
        </row>
        <row r="1168">
          <cell r="C1168">
            <v>18220</v>
          </cell>
          <cell r="D1168">
            <v>18209</v>
          </cell>
          <cell r="G1168" t="str">
            <v>Hand Excavation Ground Grid</v>
          </cell>
          <cell r="H1168" t="str">
            <v>Hand Excavation Ground Grid</v>
          </cell>
          <cell r="I1168" t="str">
            <v>CY</v>
          </cell>
          <cell r="J1168">
            <v>4</v>
          </cell>
          <cell r="K1168">
            <v>0</v>
          </cell>
          <cell r="L1168">
            <v>0</v>
          </cell>
        </row>
        <row r="1169">
          <cell r="C1169">
            <v>18242</v>
          </cell>
          <cell r="D1169">
            <v>18242</v>
          </cell>
          <cell r="G1169" t="str">
            <v>Ground Grid Only</v>
          </cell>
          <cell r="H1169" t="str">
            <v>Ground Grid Only</v>
          </cell>
          <cell r="I1169" t="str">
            <v>LF</v>
          </cell>
          <cell r="J1169">
            <v>0.02</v>
          </cell>
          <cell r="K1169">
            <v>0</v>
          </cell>
          <cell r="L1169">
            <v>0</v>
          </cell>
        </row>
        <row r="1170">
          <cell r="C1170">
            <v>18226</v>
          </cell>
          <cell r="D1170">
            <v>18209</v>
          </cell>
          <cell r="G1170" t="str">
            <v>Ground Rod (Rod Only)</v>
          </cell>
          <cell r="H1170" t="str">
            <v>Ground Rod (Rod Only)</v>
          </cell>
          <cell r="I1170" t="str">
            <v>EA</v>
          </cell>
          <cell r="J1170">
            <v>1.5</v>
          </cell>
          <cell r="K1170">
            <v>0</v>
          </cell>
          <cell r="L1170">
            <v>0</v>
          </cell>
        </row>
        <row r="1171">
          <cell r="C1171">
            <v>18242</v>
          </cell>
          <cell r="D1171">
            <v>18209</v>
          </cell>
          <cell r="G1171" t="str">
            <v>Ground Matt</v>
          </cell>
          <cell r="H1171" t="str">
            <v>Ground Matt</v>
          </cell>
          <cell r="I1171" t="str">
            <v>EA</v>
          </cell>
          <cell r="J1171">
            <v>2</v>
          </cell>
          <cell r="K1171">
            <v>0</v>
          </cell>
          <cell r="L1171">
            <v>0</v>
          </cell>
        </row>
        <row r="1172">
          <cell r="C1172">
            <v>18242</v>
          </cell>
          <cell r="D1172">
            <v>18209</v>
          </cell>
          <cell r="G1172" t="str">
            <v>Cad Welds</v>
          </cell>
          <cell r="H1172" t="str">
            <v>Cad Welds</v>
          </cell>
          <cell r="I1172" t="str">
            <v>EA</v>
          </cell>
          <cell r="J1172">
            <v>0.4</v>
          </cell>
          <cell r="K1172">
            <v>0</v>
          </cell>
          <cell r="L1172">
            <v>0</v>
          </cell>
        </row>
        <row r="1173">
          <cell r="C1173">
            <v>18230</v>
          </cell>
          <cell r="D1173">
            <v>18209</v>
          </cell>
          <cell r="G1173" t="str">
            <v>Fence Ground</v>
          </cell>
          <cell r="H1173" t="str">
            <v>Fence Ground</v>
          </cell>
          <cell r="I1173" t="str">
            <v>EA</v>
          </cell>
          <cell r="J1173">
            <v>1</v>
          </cell>
          <cell r="K1173">
            <v>0</v>
          </cell>
          <cell r="L1173">
            <v>0</v>
          </cell>
        </row>
        <row r="1174">
          <cell r="C1174">
            <v>18213</v>
          </cell>
          <cell r="D1174">
            <v>18209</v>
          </cell>
          <cell r="G1174" t="str">
            <v>Structual Grounds</v>
          </cell>
          <cell r="H1174" t="str">
            <v>Structual Grounds</v>
          </cell>
          <cell r="I1174" t="str">
            <v>EA</v>
          </cell>
          <cell r="J1174">
            <v>0.5</v>
          </cell>
          <cell r="K1174">
            <v>0</v>
          </cell>
          <cell r="L1174">
            <v>0</v>
          </cell>
        </row>
        <row r="1175">
          <cell r="C1175">
            <v>18213</v>
          </cell>
          <cell r="D1175">
            <v>18209</v>
          </cell>
          <cell r="G1175" t="str">
            <v>Equipment Grounds</v>
          </cell>
          <cell r="H1175" t="str">
            <v>Equipment Grounds</v>
          </cell>
          <cell r="I1175" t="str">
            <v>EA</v>
          </cell>
          <cell r="J1175">
            <v>1.5</v>
          </cell>
          <cell r="K1175">
            <v>0</v>
          </cell>
          <cell r="L1175">
            <v>0</v>
          </cell>
        </row>
        <row r="1176">
          <cell r="C1176">
            <v>18213</v>
          </cell>
          <cell r="D1176">
            <v>18209</v>
          </cell>
          <cell r="G1176" t="str">
            <v>Structual Grounds W/Cover Up</v>
          </cell>
          <cell r="H1176" t="str">
            <v>Structual Grounds W/Cover Up</v>
          </cell>
          <cell r="I1176" t="str">
            <v>EA</v>
          </cell>
          <cell r="J1176">
            <v>1.5</v>
          </cell>
          <cell r="K1176">
            <v>0</v>
          </cell>
          <cell r="L1176">
            <v>0</v>
          </cell>
        </row>
        <row r="1177">
          <cell r="C1177">
            <v>18213</v>
          </cell>
          <cell r="D1177">
            <v>18209</v>
          </cell>
          <cell r="G1177" t="str">
            <v>Equipment Grounds W/Cover Up</v>
          </cell>
          <cell r="H1177" t="str">
            <v>Equipment Grounds W/Cover Up</v>
          </cell>
          <cell r="I1177" t="str">
            <v>EA</v>
          </cell>
          <cell r="J1177">
            <v>2</v>
          </cell>
          <cell r="K1177">
            <v>0</v>
          </cell>
          <cell r="L1177">
            <v>0</v>
          </cell>
        </row>
        <row r="1178">
          <cell r="C1178">
            <v>18260</v>
          </cell>
          <cell r="D1178">
            <v>18260</v>
          </cell>
          <cell r="G1178" t="str">
            <v>Static Wire (avg. three per sub at 250') Includes End Connectors</v>
          </cell>
          <cell r="H1178" t="str">
            <v>Static Wire (avg. three per sub at 250') Includes End Connectors</v>
          </cell>
          <cell r="I1178" t="str">
            <v>EA</v>
          </cell>
          <cell r="J1178">
            <v>10</v>
          </cell>
          <cell r="K1178">
            <v>0</v>
          </cell>
          <cell r="L1178">
            <v>0</v>
          </cell>
        </row>
        <row r="1179">
          <cell r="C1179">
            <v>18260</v>
          </cell>
          <cell r="D1179">
            <v>18260</v>
          </cell>
          <cell r="G1179" t="str">
            <v>This is a all in rate for Static Wire</v>
          </cell>
          <cell r="H1179" t="str">
            <v>This is a all in rate for Static Wire</v>
          </cell>
          <cell r="I1179" t="str">
            <v>LF</v>
          </cell>
          <cell r="J1179">
            <v>0.05</v>
          </cell>
          <cell r="K1179">
            <v>0</v>
          </cell>
          <cell r="L1179">
            <v>0</v>
          </cell>
        </row>
        <row r="1180">
          <cell r="C1180">
            <v>22270</v>
          </cell>
          <cell r="D1180">
            <v>22270</v>
          </cell>
          <cell r="G1180" t="str">
            <v>2" Bus Sch 40</v>
          </cell>
          <cell r="H1180" t="str">
            <v>2" Bus Sch 40</v>
          </cell>
          <cell r="I1180" t="str">
            <v>LF</v>
          </cell>
          <cell r="J1180">
            <v>0.08</v>
          </cell>
          <cell r="K1180">
            <v>0</v>
          </cell>
          <cell r="L1180">
            <v>0</v>
          </cell>
        </row>
        <row r="1181">
          <cell r="C1181">
            <v>22276</v>
          </cell>
          <cell r="D1181">
            <v>22271</v>
          </cell>
          <cell r="G1181" t="str">
            <v>2" Bus Welds Sch 40</v>
          </cell>
          <cell r="H1181" t="str">
            <v>2" Bus Welds Sch 40</v>
          </cell>
          <cell r="I1181" t="str">
            <v>EA</v>
          </cell>
          <cell r="J1181">
            <v>0.7</v>
          </cell>
          <cell r="K1181">
            <v>0</v>
          </cell>
          <cell r="L1181">
            <v>0</v>
          </cell>
        </row>
        <row r="1182">
          <cell r="C1182">
            <v>22270</v>
          </cell>
          <cell r="D1182">
            <v>22270</v>
          </cell>
          <cell r="G1182" t="str">
            <v>2" A-Frame Sch 40</v>
          </cell>
          <cell r="H1182" t="str">
            <v>2" A-Frame Sch 40</v>
          </cell>
          <cell r="I1182" t="str">
            <v>EA</v>
          </cell>
          <cell r="J1182">
            <v>5</v>
          </cell>
          <cell r="K1182">
            <v>0</v>
          </cell>
          <cell r="L1182">
            <v>0</v>
          </cell>
        </row>
        <row r="1183">
          <cell r="C1183">
            <v>22271</v>
          </cell>
          <cell r="D1183">
            <v>22271</v>
          </cell>
          <cell r="G1183" t="str">
            <v>3" Bus Sch 40</v>
          </cell>
          <cell r="H1183" t="str">
            <v>3" Bus Sch 40</v>
          </cell>
          <cell r="I1183" t="str">
            <v>LF</v>
          </cell>
          <cell r="J1183">
            <v>0.08</v>
          </cell>
          <cell r="K1183">
            <v>0</v>
          </cell>
          <cell r="L1183">
            <v>0</v>
          </cell>
        </row>
        <row r="1184">
          <cell r="C1184">
            <v>22276</v>
          </cell>
          <cell r="D1184">
            <v>22271</v>
          </cell>
          <cell r="G1184" t="str">
            <v>3" Bus Welds Sch 40</v>
          </cell>
          <cell r="H1184" t="str">
            <v>3" Bus Welds Sch 40</v>
          </cell>
          <cell r="I1184" t="str">
            <v>EA</v>
          </cell>
          <cell r="J1184">
            <v>0.8</v>
          </cell>
          <cell r="K1184">
            <v>0</v>
          </cell>
          <cell r="L1184">
            <v>0</v>
          </cell>
        </row>
        <row r="1185">
          <cell r="C1185">
            <v>22271</v>
          </cell>
          <cell r="D1185">
            <v>22271</v>
          </cell>
          <cell r="G1185" t="str">
            <v>3" A-Frame Sch 40</v>
          </cell>
          <cell r="H1185" t="str">
            <v>3" A-Frame Sch 40</v>
          </cell>
          <cell r="I1185" t="str">
            <v>EA</v>
          </cell>
          <cell r="J1185">
            <v>5</v>
          </cell>
          <cell r="K1185">
            <v>0</v>
          </cell>
          <cell r="L1185">
            <v>0</v>
          </cell>
        </row>
        <row r="1186">
          <cell r="C1186">
            <v>22271</v>
          </cell>
          <cell r="D1186">
            <v>22271</v>
          </cell>
          <cell r="G1186" t="str">
            <v>4" Bus Sch 40</v>
          </cell>
          <cell r="H1186" t="str">
            <v>4" Bus Sch 40</v>
          </cell>
          <cell r="I1186" t="str">
            <v>LF</v>
          </cell>
          <cell r="J1186">
            <v>9.9999999999999895E-2</v>
          </cell>
          <cell r="K1186">
            <v>0</v>
          </cell>
          <cell r="L1186">
            <v>0</v>
          </cell>
        </row>
        <row r="1187">
          <cell r="C1187">
            <v>22276</v>
          </cell>
          <cell r="D1187">
            <v>22271</v>
          </cell>
          <cell r="G1187" t="str">
            <v>4" Bus Welds Sch 40</v>
          </cell>
          <cell r="H1187" t="str">
            <v>4" Bus Welds Sch 40</v>
          </cell>
          <cell r="I1187" t="str">
            <v>EA</v>
          </cell>
          <cell r="J1187">
            <v>0.85</v>
          </cell>
          <cell r="K1187">
            <v>0</v>
          </cell>
          <cell r="L1187">
            <v>0</v>
          </cell>
        </row>
        <row r="1188">
          <cell r="C1188">
            <v>22271</v>
          </cell>
          <cell r="D1188">
            <v>22271</v>
          </cell>
          <cell r="G1188" t="str">
            <v>4"A-Frame Sch 40</v>
          </cell>
          <cell r="H1188" t="str">
            <v>4"A-Frame Sch 40</v>
          </cell>
          <cell r="I1188" t="str">
            <v>EA</v>
          </cell>
          <cell r="J1188">
            <v>6</v>
          </cell>
          <cell r="K1188">
            <v>0</v>
          </cell>
          <cell r="L1188">
            <v>0</v>
          </cell>
        </row>
        <row r="1189">
          <cell r="C1189">
            <v>22272</v>
          </cell>
          <cell r="D1189">
            <v>22272</v>
          </cell>
          <cell r="G1189" t="str">
            <v>5" Bus Sch 40</v>
          </cell>
          <cell r="H1189" t="str">
            <v>5" Bus Sch 40</v>
          </cell>
          <cell r="I1189" t="str">
            <v>LF</v>
          </cell>
          <cell r="J1189">
            <v>0.12</v>
          </cell>
          <cell r="K1189">
            <v>0</v>
          </cell>
          <cell r="L1189">
            <v>0</v>
          </cell>
        </row>
        <row r="1190">
          <cell r="C1190">
            <v>22276</v>
          </cell>
          <cell r="D1190">
            <v>22271</v>
          </cell>
          <cell r="G1190" t="str">
            <v>5" Bus Welds Sch 40</v>
          </cell>
          <cell r="H1190" t="str">
            <v>5" Bus Welds Sch 40</v>
          </cell>
          <cell r="I1190" t="str">
            <v>EA</v>
          </cell>
          <cell r="J1190">
            <v>1</v>
          </cell>
          <cell r="K1190">
            <v>0</v>
          </cell>
          <cell r="L1190">
            <v>0</v>
          </cell>
        </row>
        <row r="1191">
          <cell r="C1191">
            <v>22272</v>
          </cell>
          <cell r="D1191">
            <v>22272</v>
          </cell>
          <cell r="G1191" t="str">
            <v>4" A-Frame W/Cross Piece Sch 40</v>
          </cell>
          <cell r="H1191" t="str">
            <v>4" A-Frame W/Cross Piece Sch 40</v>
          </cell>
          <cell r="I1191" t="str">
            <v>EA</v>
          </cell>
          <cell r="J1191">
            <v>8</v>
          </cell>
          <cell r="K1191">
            <v>0</v>
          </cell>
          <cell r="L1191">
            <v>0</v>
          </cell>
        </row>
        <row r="1192">
          <cell r="C1192">
            <v>22272</v>
          </cell>
          <cell r="D1192">
            <v>22272</v>
          </cell>
          <cell r="G1192" t="str">
            <v>6" Bus Sch 40</v>
          </cell>
          <cell r="H1192" t="str">
            <v>6" Bus Sch 40</v>
          </cell>
          <cell r="I1192" t="str">
            <v>LF</v>
          </cell>
          <cell r="J1192">
            <v>0.13</v>
          </cell>
          <cell r="K1192">
            <v>0</v>
          </cell>
          <cell r="L1192">
            <v>0</v>
          </cell>
        </row>
        <row r="1193">
          <cell r="C1193">
            <v>22276</v>
          </cell>
          <cell r="D1193">
            <v>22271</v>
          </cell>
          <cell r="G1193" t="str">
            <v>6" Bus Welds Sch 40</v>
          </cell>
          <cell r="H1193" t="str">
            <v>6" Bus Welds Sch 40</v>
          </cell>
          <cell r="I1193" t="str">
            <v>EA</v>
          </cell>
          <cell r="J1193">
            <v>1.25</v>
          </cell>
          <cell r="K1193">
            <v>0</v>
          </cell>
          <cell r="L1193">
            <v>0</v>
          </cell>
        </row>
        <row r="1194">
          <cell r="C1194">
            <v>22272</v>
          </cell>
          <cell r="D1194">
            <v>22272</v>
          </cell>
          <cell r="G1194" t="str">
            <v>8" Bus Sch 40</v>
          </cell>
          <cell r="H1194" t="str">
            <v>8" Bus Sch 40</v>
          </cell>
          <cell r="I1194" t="str">
            <v>LF</v>
          </cell>
          <cell r="J1194">
            <v>0.17499999999999999</v>
          </cell>
          <cell r="K1194">
            <v>0</v>
          </cell>
          <cell r="L1194">
            <v>0</v>
          </cell>
        </row>
        <row r="1195">
          <cell r="C1195">
            <v>22276</v>
          </cell>
          <cell r="D1195">
            <v>22271</v>
          </cell>
          <cell r="G1195" t="str">
            <v>8" Bus Welds Sch 40</v>
          </cell>
          <cell r="H1195" t="str">
            <v>8" Bus Welds Sch 40</v>
          </cell>
          <cell r="I1195" t="str">
            <v>EA</v>
          </cell>
          <cell r="J1195">
            <v>1.75</v>
          </cell>
          <cell r="K1195">
            <v>0</v>
          </cell>
          <cell r="L1195">
            <v>0</v>
          </cell>
        </row>
        <row r="1196">
          <cell r="C1196">
            <v>22271</v>
          </cell>
          <cell r="D1196">
            <v>22271</v>
          </cell>
          <cell r="G1196" t="str">
            <v>Dampener Wire</v>
          </cell>
          <cell r="H1196" t="str">
            <v>Dampener Wire</v>
          </cell>
          <cell r="I1196" t="str">
            <v>LF</v>
          </cell>
          <cell r="J1196">
            <v>3.00000000000001E-2</v>
          </cell>
          <cell r="K1196">
            <v>0</v>
          </cell>
          <cell r="L1196">
            <v>0</v>
          </cell>
        </row>
        <row r="1197">
          <cell r="C1197">
            <v>22270</v>
          </cell>
          <cell r="D1197">
            <v>22270</v>
          </cell>
          <cell r="G1197" t="str">
            <v>2" Bus Sch 80</v>
          </cell>
          <cell r="H1197" t="str">
            <v>2" Bus Sch 80</v>
          </cell>
          <cell r="I1197" t="str">
            <v>LF</v>
          </cell>
          <cell r="J1197">
            <v>0.08</v>
          </cell>
          <cell r="K1197">
            <v>0</v>
          </cell>
          <cell r="L1197">
            <v>0</v>
          </cell>
        </row>
        <row r="1198">
          <cell r="C1198">
            <v>22276</v>
          </cell>
          <cell r="D1198">
            <v>22271</v>
          </cell>
          <cell r="G1198" t="str">
            <v>2" Bus Welds Sch 80</v>
          </cell>
          <cell r="H1198" t="str">
            <v>2" Bus Welds Sch 80</v>
          </cell>
          <cell r="I1198" t="str">
            <v>EA</v>
          </cell>
          <cell r="J1198">
            <v>1.4</v>
          </cell>
          <cell r="K1198">
            <v>0</v>
          </cell>
          <cell r="L1198">
            <v>0</v>
          </cell>
        </row>
        <row r="1199">
          <cell r="C1199">
            <v>22270</v>
          </cell>
          <cell r="D1199">
            <v>22270</v>
          </cell>
          <cell r="G1199" t="str">
            <v>2" A-Frame Sch 80</v>
          </cell>
          <cell r="H1199" t="str">
            <v>2" A-Frame Sch 80</v>
          </cell>
          <cell r="I1199" t="str">
            <v>EA</v>
          </cell>
          <cell r="J1199">
            <v>5</v>
          </cell>
          <cell r="K1199">
            <v>0</v>
          </cell>
          <cell r="L1199">
            <v>0</v>
          </cell>
        </row>
        <row r="1200">
          <cell r="C1200">
            <v>22271</v>
          </cell>
          <cell r="D1200">
            <v>22271</v>
          </cell>
          <cell r="G1200" t="str">
            <v>3" Bus Sch 80</v>
          </cell>
          <cell r="H1200" t="str">
            <v>3" Bus Sch 80</v>
          </cell>
          <cell r="I1200" t="str">
            <v>LF</v>
          </cell>
          <cell r="J1200">
            <v>0.08</v>
          </cell>
          <cell r="K1200">
            <v>0</v>
          </cell>
          <cell r="L1200">
            <v>0</v>
          </cell>
        </row>
        <row r="1201">
          <cell r="C1201">
            <v>22276</v>
          </cell>
          <cell r="D1201">
            <v>22271</v>
          </cell>
          <cell r="G1201" t="str">
            <v>3" Bus Welds Sch 80</v>
          </cell>
          <cell r="H1201" t="str">
            <v>3" Bus Welds Sch 80</v>
          </cell>
          <cell r="I1201" t="str">
            <v>EA</v>
          </cell>
          <cell r="J1201">
            <v>1.6</v>
          </cell>
          <cell r="K1201">
            <v>0</v>
          </cell>
          <cell r="L1201">
            <v>0</v>
          </cell>
        </row>
        <row r="1202">
          <cell r="C1202">
            <v>22271</v>
          </cell>
          <cell r="D1202">
            <v>22271</v>
          </cell>
          <cell r="G1202" t="str">
            <v>3" A-Frame Sch 80</v>
          </cell>
          <cell r="H1202" t="str">
            <v>3" A-Frame Sch 80</v>
          </cell>
          <cell r="I1202" t="str">
            <v>EA</v>
          </cell>
          <cell r="J1202">
            <v>5</v>
          </cell>
          <cell r="K1202">
            <v>0</v>
          </cell>
          <cell r="L1202">
            <v>0</v>
          </cell>
        </row>
        <row r="1203">
          <cell r="C1203">
            <v>22271</v>
          </cell>
          <cell r="D1203">
            <v>22271</v>
          </cell>
          <cell r="G1203" t="str">
            <v>4" Bus Sch 80</v>
          </cell>
          <cell r="H1203" t="str">
            <v>4" Bus Sch 80</v>
          </cell>
          <cell r="I1203" t="str">
            <v>LF</v>
          </cell>
          <cell r="J1203">
            <v>9.9999999999999895E-2</v>
          </cell>
          <cell r="K1203">
            <v>0</v>
          </cell>
          <cell r="L1203">
            <v>0</v>
          </cell>
        </row>
        <row r="1204">
          <cell r="C1204">
            <v>22276</v>
          </cell>
          <cell r="D1204">
            <v>22271</v>
          </cell>
          <cell r="G1204" t="str">
            <v>4" Bus Welds Sch 80</v>
          </cell>
          <cell r="H1204" t="str">
            <v>4" Bus Welds Sch 80</v>
          </cell>
          <cell r="I1204" t="str">
            <v>EA</v>
          </cell>
          <cell r="J1204">
            <v>1.7</v>
          </cell>
          <cell r="K1204">
            <v>0</v>
          </cell>
          <cell r="L1204">
            <v>0</v>
          </cell>
        </row>
        <row r="1205">
          <cell r="C1205">
            <v>22271</v>
          </cell>
          <cell r="D1205">
            <v>22271</v>
          </cell>
          <cell r="G1205" t="str">
            <v>4"A-Frame Sch 80</v>
          </cell>
          <cell r="H1205" t="str">
            <v>4"A-Frame Sch 80</v>
          </cell>
          <cell r="I1205" t="str">
            <v>EA</v>
          </cell>
          <cell r="J1205">
            <v>6</v>
          </cell>
          <cell r="K1205">
            <v>0</v>
          </cell>
          <cell r="L1205">
            <v>0</v>
          </cell>
        </row>
        <row r="1206">
          <cell r="C1206">
            <v>22272</v>
          </cell>
          <cell r="D1206">
            <v>22272</v>
          </cell>
          <cell r="G1206" t="str">
            <v>5" Bus Sch 80</v>
          </cell>
          <cell r="H1206" t="str">
            <v>5" Bus Sch 80</v>
          </cell>
          <cell r="I1206" t="str">
            <v>LF</v>
          </cell>
          <cell r="J1206">
            <v>0.12</v>
          </cell>
          <cell r="K1206">
            <v>0</v>
          </cell>
          <cell r="L1206">
            <v>0</v>
          </cell>
        </row>
        <row r="1207">
          <cell r="C1207">
            <v>22276</v>
          </cell>
          <cell r="D1207">
            <v>22271</v>
          </cell>
          <cell r="G1207" t="str">
            <v>5" Bus Welds Sch 80</v>
          </cell>
          <cell r="H1207" t="str">
            <v>5" Bus Welds Sch 80</v>
          </cell>
          <cell r="I1207" t="str">
            <v>EA</v>
          </cell>
          <cell r="J1207">
            <v>2</v>
          </cell>
          <cell r="K1207">
            <v>0</v>
          </cell>
          <cell r="L1207">
            <v>0</v>
          </cell>
        </row>
        <row r="1208">
          <cell r="C1208">
            <v>22272</v>
          </cell>
          <cell r="D1208">
            <v>22272</v>
          </cell>
          <cell r="G1208" t="str">
            <v>4" A-Frame W/Cross Piece Sch 80</v>
          </cell>
          <cell r="H1208" t="str">
            <v>4" A-Frame W/Cross Piece Sch 80</v>
          </cell>
          <cell r="I1208" t="str">
            <v>EA</v>
          </cell>
          <cell r="J1208">
            <v>8</v>
          </cell>
          <cell r="K1208">
            <v>0</v>
          </cell>
          <cell r="L1208">
            <v>0</v>
          </cell>
        </row>
        <row r="1209">
          <cell r="C1209">
            <v>22272</v>
          </cell>
          <cell r="D1209">
            <v>22272</v>
          </cell>
          <cell r="G1209" t="str">
            <v>6" Bus Sch 80</v>
          </cell>
          <cell r="H1209" t="str">
            <v>6" Bus Sch 80</v>
          </cell>
          <cell r="I1209" t="str">
            <v>LF</v>
          </cell>
          <cell r="J1209">
            <v>0.13</v>
          </cell>
          <cell r="K1209">
            <v>0</v>
          </cell>
          <cell r="L1209">
            <v>0</v>
          </cell>
        </row>
        <row r="1210">
          <cell r="C1210">
            <v>22276</v>
          </cell>
          <cell r="D1210">
            <v>22271</v>
          </cell>
          <cell r="G1210" t="str">
            <v>6" Bus Welds Sch 80</v>
          </cell>
          <cell r="H1210" t="str">
            <v>6" Bus Welds Sch 80</v>
          </cell>
          <cell r="I1210" t="str">
            <v>EA</v>
          </cell>
          <cell r="J1210">
            <v>2.5</v>
          </cell>
          <cell r="K1210">
            <v>0</v>
          </cell>
          <cell r="L1210">
            <v>0</v>
          </cell>
        </row>
        <row r="1211">
          <cell r="C1211">
            <v>22272</v>
          </cell>
          <cell r="D1211">
            <v>22272</v>
          </cell>
          <cell r="G1211" t="str">
            <v>8" Bus Sch 80</v>
          </cell>
          <cell r="H1211" t="str">
            <v>8" Bus Sch 80</v>
          </cell>
          <cell r="I1211" t="str">
            <v>LF</v>
          </cell>
          <cell r="J1211">
            <v>0.17499999999999999</v>
          </cell>
          <cell r="K1211">
            <v>0</v>
          </cell>
          <cell r="L1211">
            <v>0</v>
          </cell>
        </row>
        <row r="1212">
          <cell r="C1212">
            <v>22276</v>
          </cell>
          <cell r="D1212">
            <v>22271</v>
          </cell>
          <cell r="G1212" t="str">
            <v>8" Bus Welds Sch 80</v>
          </cell>
          <cell r="H1212" t="str">
            <v>8" Bus Welds Sch 80</v>
          </cell>
          <cell r="I1212" t="str">
            <v>EA</v>
          </cell>
          <cell r="J1212">
            <v>3.5</v>
          </cell>
          <cell r="K1212">
            <v>0</v>
          </cell>
          <cell r="L1212">
            <v>0</v>
          </cell>
        </row>
        <row r="1213">
          <cell r="C1213">
            <v>22271</v>
          </cell>
          <cell r="D1213">
            <v>22271</v>
          </cell>
          <cell r="G1213" t="str">
            <v>Dampener Wire</v>
          </cell>
          <cell r="H1213" t="str">
            <v>Dampener Wire</v>
          </cell>
          <cell r="I1213" t="str">
            <v>LF</v>
          </cell>
          <cell r="J1213">
            <v>3.00000000000001E-2</v>
          </cell>
          <cell r="K1213">
            <v>0</v>
          </cell>
          <cell r="L1213">
            <v>0</v>
          </cell>
        </row>
        <row r="1214">
          <cell r="C1214">
            <v>22270</v>
          </cell>
          <cell r="D1214">
            <v>22270</v>
          </cell>
          <cell r="G1214" t="str">
            <v>Strain Bus, Single</v>
          </cell>
          <cell r="H1214" t="str">
            <v>Strain Bus, Single</v>
          </cell>
          <cell r="I1214" t="str">
            <v>EA</v>
          </cell>
          <cell r="J1214">
            <v>9</v>
          </cell>
          <cell r="K1214">
            <v>0</v>
          </cell>
          <cell r="L1214">
            <v>0</v>
          </cell>
        </row>
        <row r="1215">
          <cell r="C1215">
            <v>22270</v>
          </cell>
          <cell r="D1215">
            <v>22270</v>
          </cell>
          <cell r="G1215" t="str">
            <v>Strain Bus, Parallel</v>
          </cell>
          <cell r="H1215" t="str">
            <v>Strain Bus, Parallel</v>
          </cell>
          <cell r="I1215" t="str">
            <v>EA</v>
          </cell>
          <cell r="J1215">
            <v>9</v>
          </cell>
          <cell r="K1215">
            <v>0</v>
          </cell>
          <cell r="L1215">
            <v>0</v>
          </cell>
        </row>
        <row r="1216">
          <cell r="C1216">
            <v>22260</v>
          </cell>
          <cell r="D1216">
            <v>22260</v>
          </cell>
          <cell r="G1216" t="str">
            <v>795 Or Smaller AAC/ACSR (1' - 12' Feet In Length) Single</v>
          </cell>
          <cell r="H1216" t="str">
            <v>795 Or Smaller AAC/ACSR (1' - 12' Feet In Length) Single</v>
          </cell>
          <cell r="I1216" t="str">
            <v>EA</v>
          </cell>
          <cell r="J1216">
            <v>1</v>
          </cell>
          <cell r="K1216">
            <v>0</v>
          </cell>
          <cell r="L1216">
            <v>0</v>
          </cell>
        </row>
        <row r="1217">
          <cell r="C1217">
            <v>22260</v>
          </cell>
          <cell r="D1217">
            <v>22260</v>
          </cell>
          <cell r="G1217" t="str">
            <v>795 Or Smaller AAC/ACSR (12' - 20' Feet In Length) Single</v>
          </cell>
          <cell r="H1217" t="str">
            <v>795 Or Smaller AAC/ACSR (12' - 20' Feet In Length) Single</v>
          </cell>
          <cell r="I1217" t="str">
            <v>EA</v>
          </cell>
          <cell r="J1217">
            <v>2.5</v>
          </cell>
          <cell r="K1217">
            <v>0</v>
          </cell>
          <cell r="L1217">
            <v>0</v>
          </cell>
        </row>
        <row r="1218">
          <cell r="C1218">
            <v>22262</v>
          </cell>
          <cell r="D1218">
            <v>22262</v>
          </cell>
          <cell r="G1218" t="str">
            <v>1272 to 1590 AAC/ACSR (1' - 12' Feet In Length) Single</v>
          </cell>
          <cell r="H1218" t="str">
            <v>1272 to 1590 AAC/ACSR (1' - 12' Feet In Length) Single</v>
          </cell>
          <cell r="I1218" t="str">
            <v>EA</v>
          </cell>
          <cell r="J1218">
            <v>3</v>
          </cell>
          <cell r="K1218">
            <v>0</v>
          </cell>
          <cell r="L1218">
            <v>0</v>
          </cell>
        </row>
        <row r="1219">
          <cell r="C1219">
            <v>22262</v>
          </cell>
          <cell r="D1219">
            <v>22262</v>
          </cell>
          <cell r="G1219" t="str">
            <v>1272 to 1590 AAC/ACSR (12' - 20' Feet In Length) Single</v>
          </cell>
          <cell r="H1219" t="str">
            <v>1272 to 1590 AAC/ACSR (12' - 20' Feet In Length) Single</v>
          </cell>
          <cell r="I1219" t="str">
            <v>EA</v>
          </cell>
          <cell r="J1219">
            <v>3.5</v>
          </cell>
          <cell r="K1219">
            <v>0</v>
          </cell>
          <cell r="L1219">
            <v>0</v>
          </cell>
        </row>
        <row r="1220">
          <cell r="C1220">
            <v>22262</v>
          </cell>
          <cell r="D1220">
            <v>22262</v>
          </cell>
          <cell r="G1220" t="str">
            <v>2000 or Larger AAC/ACSR (1' - 12' Feet In Length) Single</v>
          </cell>
          <cell r="H1220" t="str">
            <v>2000 or Larger AAC/ACSR (1' - 12' Feet In Length) Single</v>
          </cell>
          <cell r="I1220" t="str">
            <v>EA</v>
          </cell>
          <cell r="J1220">
            <v>5</v>
          </cell>
          <cell r="K1220">
            <v>0</v>
          </cell>
          <cell r="L1220">
            <v>0</v>
          </cell>
        </row>
        <row r="1221">
          <cell r="C1221">
            <v>22262</v>
          </cell>
          <cell r="D1221">
            <v>22262</v>
          </cell>
          <cell r="G1221" t="str">
            <v>2000 or Larger AAC/ACSR (12' - 20' Feet In Length) Single</v>
          </cell>
          <cell r="H1221" t="str">
            <v>2000 or Larger AAC/ACSR (12' - 20' Feet In Length) Single</v>
          </cell>
          <cell r="I1221" t="str">
            <v>EA</v>
          </cell>
          <cell r="J1221">
            <v>5.5</v>
          </cell>
          <cell r="K1221">
            <v>0</v>
          </cell>
          <cell r="L1221">
            <v>0</v>
          </cell>
        </row>
        <row r="1222">
          <cell r="C1222">
            <v>22260</v>
          </cell>
          <cell r="D1222">
            <v>22260</v>
          </cell>
          <cell r="G1222" t="str">
            <v>795 Or Smaller AAC/ACSR (1' - 12' Feet In Length) Parallel</v>
          </cell>
          <cell r="H1222" t="str">
            <v>795 Or Smaller AAC/ACSR (1' - 12' Feet In Length) Parallel</v>
          </cell>
          <cell r="I1222" t="str">
            <v>EA</v>
          </cell>
          <cell r="J1222">
            <v>4</v>
          </cell>
          <cell r="K1222">
            <v>0</v>
          </cell>
          <cell r="L1222">
            <v>0</v>
          </cell>
        </row>
        <row r="1223">
          <cell r="C1223">
            <v>22260</v>
          </cell>
          <cell r="D1223">
            <v>22260</v>
          </cell>
          <cell r="G1223" t="str">
            <v>795 Or Smaller AAC/ACSR (12' - 20' Feet In Length) Parallel</v>
          </cell>
          <cell r="H1223" t="str">
            <v>795 Or Smaller AAC/ACSR (12' - 20' Feet In Length) Parallel</v>
          </cell>
          <cell r="I1223" t="str">
            <v>EA</v>
          </cell>
          <cell r="J1223">
            <v>6</v>
          </cell>
          <cell r="K1223">
            <v>0</v>
          </cell>
          <cell r="L1223">
            <v>0</v>
          </cell>
        </row>
        <row r="1224">
          <cell r="C1224">
            <v>22262</v>
          </cell>
          <cell r="D1224">
            <v>22262</v>
          </cell>
          <cell r="G1224" t="str">
            <v>1272 to 1590 AAC/ACSR (1' - 12' Feet In Length) Parallel</v>
          </cell>
          <cell r="H1224" t="str">
            <v>1272 to 1590 AAC/ACSR (1' - 12' Feet In Length) Parallel</v>
          </cell>
          <cell r="I1224" t="str">
            <v>EA</v>
          </cell>
          <cell r="J1224">
            <v>5</v>
          </cell>
          <cell r="K1224">
            <v>0</v>
          </cell>
          <cell r="L1224">
            <v>0</v>
          </cell>
        </row>
        <row r="1225">
          <cell r="C1225">
            <v>22262</v>
          </cell>
          <cell r="D1225">
            <v>22262</v>
          </cell>
          <cell r="G1225" t="str">
            <v>1272 to 1590 AAC/ACSR (12' - 20' Feet In Length) Parallel</v>
          </cell>
          <cell r="H1225" t="str">
            <v>1272 to 1590 AAC/ACSR (12' - 20' Feet In Length) Parallel</v>
          </cell>
          <cell r="I1225" t="str">
            <v>EA</v>
          </cell>
          <cell r="J1225">
            <v>8</v>
          </cell>
          <cell r="K1225">
            <v>0</v>
          </cell>
          <cell r="L1225">
            <v>0</v>
          </cell>
        </row>
        <row r="1226">
          <cell r="C1226">
            <v>22262</v>
          </cell>
          <cell r="D1226">
            <v>22262</v>
          </cell>
          <cell r="G1226" t="str">
            <v>2000 or Larger AAC/ACSR (1' - 12' Feet In Length) Parallel</v>
          </cell>
          <cell r="H1226" t="str">
            <v>2000 or Larger AAC/ACSR (1' - 12' Feet In Length) Parallel</v>
          </cell>
          <cell r="I1226" t="str">
            <v>EA</v>
          </cell>
          <cell r="J1226">
            <v>9</v>
          </cell>
          <cell r="K1226">
            <v>0</v>
          </cell>
          <cell r="L1226">
            <v>0</v>
          </cell>
        </row>
        <row r="1227">
          <cell r="C1227">
            <v>22262</v>
          </cell>
          <cell r="D1227">
            <v>22262</v>
          </cell>
          <cell r="G1227" t="str">
            <v>2000 or Larger AAC/ACSR (12' - 20' Feet In Length) Parallel</v>
          </cell>
          <cell r="H1227" t="str">
            <v>2000 or Larger AAC/ACSR (12' - 20' Feet In Length) Parallel</v>
          </cell>
          <cell r="I1227" t="str">
            <v>EA</v>
          </cell>
          <cell r="J1227">
            <v>10</v>
          </cell>
          <cell r="K1227">
            <v>0</v>
          </cell>
          <cell r="L1227">
            <v>0</v>
          </cell>
        </row>
        <row r="1228">
          <cell r="C1228">
            <v>16240</v>
          </cell>
          <cell r="D1228">
            <v>16240</v>
          </cell>
          <cell r="G1228" t="str">
            <v>345kV One Piece Insulators</v>
          </cell>
          <cell r="H1228" t="str">
            <v>345kV One Piece Insulators</v>
          </cell>
          <cell r="I1228" t="str">
            <v>EA</v>
          </cell>
          <cell r="J1228">
            <v>1.5</v>
          </cell>
          <cell r="K1228">
            <v>0</v>
          </cell>
          <cell r="L1228">
            <v>0</v>
          </cell>
        </row>
        <row r="1229">
          <cell r="C1229">
            <v>16240</v>
          </cell>
          <cell r="D1229">
            <v>16240</v>
          </cell>
          <cell r="G1229" t="str">
            <v>345kV Two Piece Insulators</v>
          </cell>
          <cell r="H1229" t="str">
            <v>345kV Two Piece Insulators</v>
          </cell>
          <cell r="I1229" t="str">
            <v>EA</v>
          </cell>
          <cell r="J1229">
            <v>2</v>
          </cell>
          <cell r="K1229">
            <v>0</v>
          </cell>
          <cell r="L1229">
            <v>0</v>
          </cell>
        </row>
        <row r="1230">
          <cell r="C1230">
            <v>16240</v>
          </cell>
          <cell r="D1230">
            <v>16240</v>
          </cell>
          <cell r="G1230" t="str">
            <v>69kV - 161kV One Piece Insulator</v>
          </cell>
          <cell r="H1230" t="str">
            <v>69kV - 161kV One Piece Insulator</v>
          </cell>
          <cell r="I1230" t="str">
            <v>EA</v>
          </cell>
          <cell r="J1230">
            <v>1</v>
          </cell>
          <cell r="K1230">
            <v>0</v>
          </cell>
          <cell r="L1230">
            <v>0</v>
          </cell>
        </row>
        <row r="1231">
          <cell r="C1231">
            <v>16240</v>
          </cell>
          <cell r="D1231">
            <v>16240</v>
          </cell>
          <cell r="G1231" t="str">
            <v>69kV - 161kV Two Piece Insulators</v>
          </cell>
          <cell r="H1231" t="str">
            <v>69kV - 161kV Two Piece Insulators</v>
          </cell>
          <cell r="I1231" t="str">
            <v>EA</v>
          </cell>
          <cell r="J1231">
            <v>2</v>
          </cell>
          <cell r="K1231">
            <v>0</v>
          </cell>
          <cell r="L1231">
            <v>0</v>
          </cell>
        </row>
        <row r="1232">
          <cell r="C1232">
            <v>16240</v>
          </cell>
          <cell r="D1232">
            <v>16240</v>
          </cell>
          <cell r="G1232" t="str">
            <v>12kV-35kV Insulator</v>
          </cell>
          <cell r="H1232" t="str">
            <v>12kV-35kV Insulator</v>
          </cell>
          <cell r="I1232" t="str">
            <v>EA</v>
          </cell>
          <cell r="J1232">
            <v>0.75</v>
          </cell>
          <cell r="K1232">
            <v>0</v>
          </cell>
          <cell r="L1232">
            <v>0</v>
          </cell>
        </row>
        <row r="1233">
          <cell r="C1233">
            <v>20252</v>
          </cell>
          <cell r="D1233">
            <v>20252</v>
          </cell>
          <cell r="G1233" t="str">
            <v>Cable Tren Wa All In Rate</v>
          </cell>
          <cell r="H1233" t="str">
            <v>Cable Tren Wa All In Rate</v>
          </cell>
          <cell r="I1233" t="str">
            <v>LF</v>
          </cell>
          <cell r="J1233">
            <v>1</v>
          </cell>
          <cell r="K1233">
            <v>0</v>
          </cell>
          <cell r="L1233">
            <v>0</v>
          </cell>
        </row>
        <row r="1234">
          <cell r="C1234">
            <v>20250</v>
          </cell>
          <cell r="D1234">
            <v>20250</v>
          </cell>
          <cell r="G1234" t="str">
            <v>Machine Excavation And Backfill, Tren -Wa</v>
          </cell>
          <cell r="H1234" t="str">
            <v>Machine Excavation And Backfill, Tren -Wa</v>
          </cell>
          <cell r="I1234" t="str">
            <v>CY</v>
          </cell>
          <cell r="J1234">
            <v>0.6</v>
          </cell>
          <cell r="K1234">
            <v>0</v>
          </cell>
          <cell r="L1234">
            <v>0</v>
          </cell>
        </row>
        <row r="1235">
          <cell r="C1235">
            <v>20250</v>
          </cell>
          <cell r="D1235">
            <v>20250</v>
          </cell>
          <cell r="G1235" t="str">
            <v>Hand Excavation Tren-Wa</v>
          </cell>
          <cell r="H1235" t="str">
            <v>Hand Excavation Tren-Wa</v>
          </cell>
          <cell r="I1235" t="str">
            <v>CY</v>
          </cell>
          <cell r="J1235">
            <v>4</v>
          </cell>
          <cell r="K1235">
            <v>0</v>
          </cell>
          <cell r="L1235">
            <v>0</v>
          </cell>
        </row>
        <row r="1236">
          <cell r="C1236">
            <v>20252</v>
          </cell>
          <cell r="D1236">
            <v>20252</v>
          </cell>
          <cell r="G1236" t="str">
            <v>French Drain Pipe</v>
          </cell>
          <cell r="H1236" t="str">
            <v>French Drain Pipe</v>
          </cell>
          <cell r="I1236" t="str">
            <v>LF</v>
          </cell>
          <cell r="J1236">
            <v>0.05</v>
          </cell>
          <cell r="K1236">
            <v>0</v>
          </cell>
          <cell r="L1236">
            <v>0</v>
          </cell>
        </row>
        <row r="1237">
          <cell r="C1237">
            <v>20250</v>
          </cell>
          <cell r="D1237">
            <v>20250</v>
          </cell>
          <cell r="G1237" t="str">
            <v>Gravel for Tren-Wa</v>
          </cell>
          <cell r="H1237" t="str">
            <v>Gravel for Tren-Wa</v>
          </cell>
          <cell r="I1237" t="str">
            <v>Ton</v>
          </cell>
          <cell r="K1237">
            <v>0</v>
          </cell>
          <cell r="L1237">
            <v>0</v>
          </cell>
        </row>
        <row r="1238">
          <cell r="C1238">
            <v>20245</v>
          </cell>
          <cell r="D1238">
            <v>20245</v>
          </cell>
          <cell r="G1238" t="str">
            <v>Pul Box</v>
          </cell>
          <cell r="H1238" t="str">
            <v>Pul Box</v>
          </cell>
          <cell r="I1238" t="str">
            <v>EA</v>
          </cell>
          <cell r="J1238">
            <v>6</v>
          </cell>
          <cell r="K1238">
            <v>0</v>
          </cell>
          <cell r="L1238">
            <v>0</v>
          </cell>
        </row>
        <row r="1239">
          <cell r="C1239">
            <v>20290</v>
          </cell>
          <cell r="D1239">
            <v>20299</v>
          </cell>
          <cell r="G1239" t="str">
            <v>2" PVC Conduit &amp; Below</v>
          </cell>
          <cell r="H1239" t="str">
            <v>2" PVC Conduit &amp; Below</v>
          </cell>
          <cell r="I1239" t="str">
            <v>LF</v>
          </cell>
          <cell r="J1239">
            <v>0.03</v>
          </cell>
          <cell r="K1239">
            <v>1</v>
          </cell>
          <cell r="L1239">
            <v>0</v>
          </cell>
        </row>
        <row r="1240">
          <cell r="C1240">
            <v>20290</v>
          </cell>
          <cell r="D1240">
            <v>20299</v>
          </cell>
          <cell r="G1240" t="str">
            <v>3" PVC Conduit</v>
          </cell>
          <cell r="H1240" t="str">
            <v>3" PVC Conduit</v>
          </cell>
          <cell r="I1240" t="str">
            <v>LF</v>
          </cell>
          <cell r="J1240">
            <v>0.03</v>
          </cell>
          <cell r="K1240">
            <v>1.5</v>
          </cell>
          <cell r="L1240">
            <v>0</v>
          </cell>
        </row>
        <row r="1241">
          <cell r="C1241">
            <v>20290</v>
          </cell>
          <cell r="D1241">
            <v>20299</v>
          </cell>
          <cell r="G1241" t="str">
            <v>4" PVC Conduit</v>
          </cell>
          <cell r="H1241" t="str">
            <v>4" PVC Conduit</v>
          </cell>
          <cell r="I1241" t="str">
            <v>LF</v>
          </cell>
          <cell r="J1241">
            <v>0.05</v>
          </cell>
          <cell r="K1241">
            <v>1.8</v>
          </cell>
          <cell r="L1241">
            <v>0</v>
          </cell>
        </row>
        <row r="1242">
          <cell r="C1242">
            <v>20291</v>
          </cell>
          <cell r="D1242">
            <v>20299</v>
          </cell>
          <cell r="G1242" t="str">
            <v>6" PVC Conduit</v>
          </cell>
          <cell r="H1242" t="str">
            <v>6" PVC Conduit</v>
          </cell>
          <cell r="I1242" t="str">
            <v>LF</v>
          </cell>
          <cell r="J1242">
            <v>0.05</v>
          </cell>
          <cell r="K1242">
            <v>5</v>
          </cell>
          <cell r="L1242">
            <v>0</v>
          </cell>
        </row>
        <row r="1243">
          <cell r="C1243">
            <v>20280</v>
          </cell>
          <cell r="G1243" t="str">
            <v>Machine Excavation And Backfill</v>
          </cell>
          <cell r="H1243" t="str">
            <v>Machine Excavation And Backfill</v>
          </cell>
          <cell r="I1243" t="str">
            <v>CY</v>
          </cell>
          <cell r="J1243">
            <v>0.6</v>
          </cell>
          <cell r="K1243">
            <v>0</v>
          </cell>
          <cell r="L1243">
            <v>0</v>
          </cell>
        </row>
        <row r="1244">
          <cell r="C1244">
            <v>20280</v>
          </cell>
          <cell r="G1244" t="str">
            <v>Hand Excavation Conduit</v>
          </cell>
          <cell r="H1244" t="str">
            <v>Hand Excavation Conduit</v>
          </cell>
          <cell r="I1244" t="str">
            <v>CY</v>
          </cell>
          <cell r="J1244">
            <v>4</v>
          </cell>
          <cell r="K1244">
            <v>0</v>
          </cell>
          <cell r="L1244">
            <v>0</v>
          </cell>
        </row>
        <row r="1245">
          <cell r="C1245">
            <v>20284</v>
          </cell>
          <cell r="D1245">
            <v>20299</v>
          </cell>
          <cell r="G1245" t="str">
            <v>Sand Material For Back Fill</v>
          </cell>
          <cell r="H1245" t="str">
            <v>Sand Material For Back Fill</v>
          </cell>
          <cell r="I1245" t="str">
            <v>TON</v>
          </cell>
          <cell r="J1245">
            <v>0</v>
          </cell>
          <cell r="K1245">
            <v>20</v>
          </cell>
          <cell r="L1245">
            <v>0</v>
          </cell>
        </row>
        <row r="1246">
          <cell r="C1246">
            <v>20300</v>
          </cell>
          <cell r="D1246">
            <v>20309</v>
          </cell>
          <cell r="G1246" t="str">
            <v>2" RGS Conduit Risers up to 5' foot</v>
          </cell>
          <cell r="H1246" t="str">
            <v>2" RGS Conduit Risers up to 5' foot</v>
          </cell>
          <cell r="I1246" t="str">
            <v>EA</v>
          </cell>
          <cell r="J1246">
            <v>2</v>
          </cell>
          <cell r="K1246">
            <v>200</v>
          </cell>
          <cell r="L1246">
            <v>0</v>
          </cell>
        </row>
        <row r="1247">
          <cell r="C1247">
            <v>20301</v>
          </cell>
          <cell r="D1247">
            <v>20309</v>
          </cell>
          <cell r="G1247" t="str">
            <v>3" RGS Conduit Risers up to 5' foot</v>
          </cell>
          <cell r="H1247" t="str">
            <v>3" RGS Conduit Risers up to 5' foot</v>
          </cell>
          <cell r="I1247" t="str">
            <v>EA</v>
          </cell>
          <cell r="J1247">
            <v>3</v>
          </cell>
          <cell r="K1247">
            <v>300</v>
          </cell>
          <cell r="L1247">
            <v>0</v>
          </cell>
        </row>
        <row r="1248">
          <cell r="C1248">
            <v>20301</v>
          </cell>
          <cell r="D1248">
            <v>20309</v>
          </cell>
          <cell r="G1248" t="str">
            <v>4" RGS Conduit Risers up to 5' foot</v>
          </cell>
          <cell r="H1248" t="str">
            <v>4" RGS Conduit Risers up to 5' foot</v>
          </cell>
          <cell r="I1248" t="str">
            <v>EA</v>
          </cell>
          <cell r="J1248">
            <v>4</v>
          </cell>
          <cell r="K1248">
            <v>400</v>
          </cell>
          <cell r="L1248">
            <v>0</v>
          </cell>
        </row>
        <row r="1249">
          <cell r="C1249">
            <v>20302</v>
          </cell>
          <cell r="D1249">
            <v>20309</v>
          </cell>
          <cell r="G1249" t="str">
            <v>6" RGS Conduit Risers up to 5' foot</v>
          </cell>
          <cell r="H1249" t="str">
            <v>6" RGS Conduit Risers up to 5' foot</v>
          </cell>
          <cell r="I1249" t="str">
            <v>EA</v>
          </cell>
          <cell r="J1249">
            <v>4</v>
          </cell>
          <cell r="K1249">
            <v>600</v>
          </cell>
          <cell r="L1249">
            <v>0</v>
          </cell>
        </row>
        <row r="1250">
          <cell r="C1250">
            <v>20290</v>
          </cell>
          <cell r="D1250">
            <v>20299</v>
          </cell>
          <cell r="G1250" t="str">
            <v>2" PVC Conduit Risers up to 5' foot</v>
          </cell>
          <cell r="H1250" t="str">
            <v>2" PVC Conduit Risers up to 5' foot</v>
          </cell>
          <cell r="I1250" t="str">
            <v>EA</v>
          </cell>
          <cell r="J1250">
            <v>1.5</v>
          </cell>
          <cell r="K1250">
            <v>75</v>
          </cell>
          <cell r="L1250">
            <v>0</v>
          </cell>
        </row>
        <row r="1251">
          <cell r="C1251">
            <v>20290</v>
          </cell>
          <cell r="D1251">
            <v>20299</v>
          </cell>
          <cell r="G1251" t="str">
            <v>3" PVC Conduit Risers up to 5' foot</v>
          </cell>
          <cell r="H1251" t="str">
            <v>3" PVC Conduit Risers up to 5' foot</v>
          </cell>
          <cell r="I1251" t="str">
            <v>EA</v>
          </cell>
          <cell r="J1251">
            <v>2.5</v>
          </cell>
          <cell r="K1251">
            <v>125</v>
          </cell>
          <cell r="L1251">
            <v>0</v>
          </cell>
        </row>
        <row r="1252">
          <cell r="C1252">
            <v>20290</v>
          </cell>
          <cell r="D1252">
            <v>20299</v>
          </cell>
          <cell r="G1252" t="str">
            <v>4" PVC Conduit Risers up to 5' foot</v>
          </cell>
          <cell r="H1252" t="str">
            <v>4" PVC Conduit Risers up to 5' foot</v>
          </cell>
          <cell r="I1252" t="str">
            <v>EA</v>
          </cell>
          <cell r="J1252">
            <v>3.5</v>
          </cell>
          <cell r="K1252">
            <v>175</v>
          </cell>
          <cell r="L1252">
            <v>0</v>
          </cell>
        </row>
        <row r="1253">
          <cell r="C1253">
            <v>20291</v>
          </cell>
          <cell r="D1253">
            <v>20299</v>
          </cell>
          <cell r="G1253" t="str">
            <v>6" PVC Conduit Risers up to 5' foot</v>
          </cell>
          <cell r="H1253" t="str">
            <v>6" PVC Conduit Risers up to 5' foot</v>
          </cell>
          <cell r="I1253" t="str">
            <v>EA</v>
          </cell>
          <cell r="J1253">
            <v>3.5</v>
          </cell>
          <cell r="K1253">
            <v>400</v>
          </cell>
          <cell r="L1253">
            <v>0</v>
          </cell>
        </row>
        <row r="1254">
          <cell r="C1254">
            <v>16241</v>
          </cell>
          <cell r="D1254">
            <v>16241</v>
          </cell>
          <cell r="E1254">
            <v>16259</v>
          </cell>
          <cell r="G1254" t="str">
            <v>345kV A-Fame Structure (Single Bay) (One Section)</v>
          </cell>
          <cell r="H1254" t="str">
            <v>345kV A-Fame Structure (Single Bay) (One Section)</v>
          </cell>
          <cell r="I1254" t="str">
            <v>EA</v>
          </cell>
          <cell r="J1254">
            <v>80</v>
          </cell>
          <cell r="K1254">
            <v>0</v>
          </cell>
          <cell r="L1254">
            <v>0</v>
          </cell>
        </row>
        <row r="1255">
          <cell r="C1255">
            <v>16241</v>
          </cell>
          <cell r="D1255">
            <v>16241</v>
          </cell>
          <cell r="E1255">
            <v>16259</v>
          </cell>
          <cell r="G1255" t="str">
            <v>345kV A-Fame Structure (Single Bay) (Two Section)</v>
          </cell>
          <cell r="H1255" t="str">
            <v>345kV A-Fame Structure (Single Bay) (Two Section)</v>
          </cell>
          <cell r="I1255" t="str">
            <v>EA</v>
          </cell>
          <cell r="J1255">
            <v>90</v>
          </cell>
          <cell r="K1255">
            <v>0</v>
          </cell>
          <cell r="L1255">
            <v>0</v>
          </cell>
        </row>
        <row r="1256">
          <cell r="C1256">
            <v>16242</v>
          </cell>
          <cell r="D1256">
            <v>16242</v>
          </cell>
          <cell r="E1256">
            <v>16259</v>
          </cell>
          <cell r="G1256" t="str">
            <v>345kV H-Fame Structure (Single Bay)</v>
          </cell>
          <cell r="H1256" t="str">
            <v>345kV H-Fame Structure (Single Bay)</v>
          </cell>
          <cell r="I1256" t="str">
            <v>EA</v>
          </cell>
          <cell r="J1256">
            <v>80</v>
          </cell>
          <cell r="K1256">
            <v>0</v>
          </cell>
          <cell r="L1256">
            <v>0</v>
          </cell>
        </row>
        <row r="1257">
          <cell r="C1257">
            <v>16241</v>
          </cell>
          <cell r="D1257">
            <v>16241</v>
          </cell>
          <cell r="E1257">
            <v>16259</v>
          </cell>
          <cell r="G1257" t="str">
            <v>345kV A-Fame Structure (Double Bay)</v>
          </cell>
          <cell r="H1257" t="str">
            <v>345kV A-Fame Structure (Double Bay)</v>
          </cell>
          <cell r="I1257" t="str">
            <v>EA</v>
          </cell>
          <cell r="J1257">
            <v>140</v>
          </cell>
          <cell r="K1257">
            <v>0</v>
          </cell>
          <cell r="L1257">
            <v>0</v>
          </cell>
        </row>
        <row r="1258">
          <cell r="C1258">
            <v>16242</v>
          </cell>
          <cell r="D1258">
            <v>16242</v>
          </cell>
          <cell r="E1258">
            <v>16259</v>
          </cell>
          <cell r="G1258" t="str">
            <v>345kV H-Fame Structure (Double Bay)</v>
          </cell>
          <cell r="H1258" t="str">
            <v>345kV H-Fame Structure (Double Bay)</v>
          </cell>
          <cell r="I1258" t="str">
            <v>EA</v>
          </cell>
          <cell r="J1258">
            <v>140</v>
          </cell>
          <cell r="K1258">
            <v>0</v>
          </cell>
          <cell r="L1258">
            <v>0</v>
          </cell>
        </row>
        <row r="1259">
          <cell r="C1259">
            <v>16240</v>
          </cell>
          <cell r="D1259">
            <v>16240</v>
          </cell>
          <cell r="G1259" t="str">
            <v>345kV Single Post Support</v>
          </cell>
          <cell r="H1259" t="str">
            <v>345kV Single Post Support</v>
          </cell>
          <cell r="I1259" t="str">
            <v>EA</v>
          </cell>
          <cell r="J1259">
            <v>1</v>
          </cell>
          <cell r="K1259">
            <v>0</v>
          </cell>
          <cell r="L1259">
            <v>0</v>
          </cell>
        </row>
        <row r="1260">
          <cell r="C1260">
            <v>16240</v>
          </cell>
          <cell r="D1260">
            <v>16240</v>
          </cell>
          <cell r="G1260" t="str">
            <v>345kV Single post Three Phase T-Type Support</v>
          </cell>
          <cell r="H1260" t="str">
            <v>345kV Single post Three Phase T-Type Support</v>
          </cell>
          <cell r="I1260" t="str">
            <v>EA</v>
          </cell>
          <cell r="J1260">
            <v>4</v>
          </cell>
          <cell r="K1260">
            <v>0</v>
          </cell>
          <cell r="L1260">
            <v>0</v>
          </cell>
        </row>
        <row r="1261">
          <cell r="C1261">
            <v>16240</v>
          </cell>
          <cell r="D1261">
            <v>16240</v>
          </cell>
          <cell r="G1261" t="str">
            <v>345kV Double Post Three Phase T-Type Support</v>
          </cell>
          <cell r="H1261" t="str">
            <v>345kV Double Post Three Phase T-Type Support</v>
          </cell>
          <cell r="I1261" t="str">
            <v>EA</v>
          </cell>
          <cell r="J1261">
            <v>5</v>
          </cell>
          <cell r="K1261">
            <v>0</v>
          </cell>
          <cell r="L1261">
            <v>0</v>
          </cell>
        </row>
        <row r="1262">
          <cell r="C1262">
            <v>16240</v>
          </cell>
          <cell r="D1262">
            <v>16240</v>
          </cell>
          <cell r="G1262" t="str">
            <v>345 kV Switch Stand (Four Legs)</v>
          </cell>
          <cell r="H1262" t="str">
            <v>345 kV Switch Stand (Four Legs)</v>
          </cell>
          <cell r="I1262" t="str">
            <v>EA</v>
          </cell>
          <cell r="J1262">
            <v>20</v>
          </cell>
          <cell r="K1262">
            <v>0</v>
          </cell>
          <cell r="L1262">
            <v>0</v>
          </cell>
        </row>
        <row r="1263">
          <cell r="C1263">
            <v>16240</v>
          </cell>
          <cell r="D1263">
            <v>16240</v>
          </cell>
          <cell r="G1263" t="str">
            <v>345kV Equipment Stand (PT's,CCVT's CT's Lightning Arrestors)</v>
          </cell>
          <cell r="H1263" t="str">
            <v>345kV Equipment Stand (PT's,CCVT's CT's Lightning Arrestors)</v>
          </cell>
          <cell r="I1263" t="str">
            <v>EA</v>
          </cell>
          <cell r="J1263">
            <v>2</v>
          </cell>
          <cell r="K1263">
            <v>0</v>
          </cell>
          <cell r="L1263">
            <v>0</v>
          </cell>
        </row>
        <row r="1264">
          <cell r="C1264">
            <v>16241</v>
          </cell>
          <cell r="D1264">
            <v>16241</v>
          </cell>
          <cell r="E1264">
            <v>16259</v>
          </cell>
          <cell r="G1264" t="str">
            <v>69kV-161kV A-Fame Structure (Single Bay) (One Section)</v>
          </cell>
          <cell r="H1264" t="str">
            <v>69kV-161kV A-Fame Structure (Single Bay) (One Section)</v>
          </cell>
          <cell r="I1264" t="str">
            <v>EA</v>
          </cell>
          <cell r="J1264">
            <v>50</v>
          </cell>
          <cell r="K1264">
            <v>0</v>
          </cell>
          <cell r="L1264">
            <v>0</v>
          </cell>
        </row>
        <row r="1265">
          <cell r="C1265">
            <v>16241</v>
          </cell>
          <cell r="D1265">
            <v>16241</v>
          </cell>
          <cell r="E1265">
            <v>16259</v>
          </cell>
          <cell r="G1265" t="str">
            <v>69kV-161kV A-Fame Structure (Single Bay) (Two Section)</v>
          </cell>
          <cell r="H1265" t="str">
            <v>69kV-161kV A-Fame Structure (Single Bay) (Two Section)</v>
          </cell>
          <cell r="I1265" t="str">
            <v>EA</v>
          </cell>
          <cell r="J1265">
            <v>60</v>
          </cell>
          <cell r="K1265">
            <v>0</v>
          </cell>
          <cell r="L1265">
            <v>0</v>
          </cell>
        </row>
        <row r="1266">
          <cell r="C1266">
            <v>16242</v>
          </cell>
          <cell r="D1266">
            <v>16242</v>
          </cell>
          <cell r="E1266">
            <v>16259</v>
          </cell>
          <cell r="G1266" t="str">
            <v>69kV-161kV H-Fame Structure (Single Bay)</v>
          </cell>
          <cell r="H1266" t="str">
            <v>69kV-161kV H-Fame Structure (Single Bay)</v>
          </cell>
          <cell r="I1266" t="str">
            <v>EA</v>
          </cell>
          <cell r="J1266">
            <v>50</v>
          </cell>
          <cell r="K1266">
            <v>0</v>
          </cell>
          <cell r="L1266">
            <v>3000</v>
          </cell>
        </row>
        <row r="1267">
          <cell r="C1267">
            <v>16241</v>
          </cell>
          <cell r="D1267">
            <v>16241</v>
          </cell>
          <cell r="E1267">
            <v>16259</v>
          </cell>
          <cell r="G1267" t="str">
            <v>69kV-161kV A-Fame Structure (Double Bay)</v>
          </cell>
          <cell r="H1267" t="str">
            <v>69kV-161kV A-Fame Structure (Double Bay)</v>
          </cell>
          <cell r="I1267" t="str">
            <v>EA</v>
          </cell>
          <cell r="J1267">
            <v>80</v>
          </cell>
          <cell r="K1267">
            <v>0</v>
          </cell>
          <cell r="L1267">
            <v>0</v>
          </cell>
        </row>
        <row r="1268">
          <cell r="C1268">
            <v>16242</v>
          </cell>
          <cell r="D1268">
            <v>16242</v>
          </cell>
          <cell r="E1268">
            <v>16259</v>
          </cell>
          <cell r="G1268" t="str">
            <v>69kV-161kV H-Fame Structure (Double Bay)</v>
          </cell>
          <cell r="H1268" t="str">
            <v>69kV-161kV H-Fame Structure (Double Bay)</v>
          </cell>
          <cell r="I1268" t="str">
            <v>EA</v>
          </cell>
          <cell r="J1268">
            <v>80</v>
          </cell>
          <cell r="K1268">
            <v>0</v>
          </cell>
          <cell r="L1268">
            <v>0</v>
          </cell>
        </row>
        <row r="1269">
          <cell r="C1269">
            <v>16240</v>
          </cell>
          <cell r="D1269">
            <v>16240</v>
          </cell>
          <cell r="G1269" t="str">
            <v>69kV-161kV Single Post Support</v>
          </cell>
          <cell r="H1269" t="str">
            <v>69kV-161kV Single Post Support</v>
          </cell>
          <cell r="I1269" t="str">
            <v>EA</v>
          </cell>
          <cell r="J1269">
            <v>1</v>
          </cell>
          <cell r="K1269">
            <v>0</v>
          </cell>
          <cell r="L1269">
            <v>0</v>
          </cell>
        </row>
        <row r="1270">
          <cell r="C1270">
            <v>16240</v>
          </cell>
          <cell r="D1270">
            <v>16240</v>
          </cell>
          <cell r="G1270" t="str">
            <v>69kV-161kV Single post Three Phase T-Type Support</v>
          </cell>
          <cell r="H1270" t="str">
            <v>69kV-161kV Single post Three Phase T-Type Support</v>
          </cell>
          <cell r="I1270" t="str">
            <v>EA</v>
          </cell>
          <cell r="J1270">
            <v>4</v>
          </cell>
          <cell r="K1270">
            <v>0</v>
          </cell>
          <cell r="L1270">
            <v>0</v>
          </cell>
        </row>
        <row r="1271">
          <cell r="C1271">
            <v>16240</v>
          </cell>
          <cell r="D1271">
            <v>16240</v>
          </cell>
          <cell r="G1271" t="str">
            <v>69kV-161kV Double Post Three Phase T-Type Support</v>
          </cell>
          <cell r="H1271" t="str">
            <v>69kV-161kV Double Post Three Phase T-Type Support</v>
          </cell>
          <cell r="I1271" t="str">
            <v>EA</v>
          </cell>
          <cell r="J1271">
            <v>5</v>
          </cell>
          <cell r="K1271">
            <v>0</v>
          </cell>
          <cell r="L1271">
            <v>0</v>
          </cell>
        </row>
        <row r="1272">
          <cell r="C1272">
            <v>16240</v>
          </cell>
          <cell r="D1272">
            <v>16240</v>
          </cell>
          <cell r="G1272" t="str">
            <v>69kV-161kV Switch Stand (Four Legs)</v>
          </cell>
          <cell r="H1272" t="str">
            <v>69kV-161kV Switch Stand (Four Legs)</v>
          </cell>
          <cell r="I1272" t="str">
            <v>EA</v>
          </cell>
          <cell r="J1272">
            <v>20</v>
          </cell>
          <cell r="K1272">
            <v>0</v>
          </cell>
          <cell r="L1272">
            <v>0</v>
          </cell>
        </row>
        <row r="1273">
          <cell r="C1273">
            <v>16240</v>
          </cell>
          <cell r="D1273">
            <v>16240</v>
          </cell>
          <cell r="G1273" t="str">
            <v>69kV-161kV Equipment Stand (PT's, &amp; Lightning Arrestors) Combo</v>
          </cell>
          <cell r="H1273" t="str">
            <v>69kV-161kV Equipment Stand (PT's, &amp; Lightning Arrestors) Combo</v>
          </cell>
          <cell r="I1273" t="str">
            <v>EA</v>
          </cell>
          <cell r="J1273">
            <v>4.5</v>
          </cell>
          <cell r="K1273">
            <v>0</v>
          </cell>
          <cell r="L1273">
            <v>0</v>
          </cell>
        </row>
        <row r="1274">
          <cell r="C1274">
            <v>16240</v>
          </cell>
          <cell r="D1274">
            <v>16240</v>
          </cell>
          <cell r="G1274" t="str">
            <v>69kV-161kV Box Bay (AEP)</v>
          </cell>
          <cell r="H1274" t="str">
            <v>69kV-161kV Box Bay (AEP)</v>
          </cell>
          <cell r="I1274" t="str">
            <v>EA</v>
          </cell>
          <cell r="J1274">
            <v>40</v>
          </cell>
          <cell r="K1274">
            <v>0</v>
          </cell>
          <cell r="L1274">
            <v>0</v>
          </cell>
        </row>
        <row r="1275">
          <cell r="C1275">
            <v>16240</v>
          </cell>
          <cell r="D1275">
            <v>16240</v>
          </cell>
          <cell r="G1275" t="str">
            <v>69kV-161kV Station Service PT Str</v>
          </cell>
          <cell r="H1275" t="str">
            <v>69kV-161kV Station Service PT Str</v>
          </cell>
          <cell r="I1275" t="str">
            <v>EA</v>
          </cell>
          <cell r="J1275">
            <v>1.5</v>
          </cell>
          <cell r="K1275">
            <v>0</v>
          </cell>
          <cell r="L1275">
            <v>0</v>
          </cell>
        </row>
        <row r="1276">
          <cell r="C1276">
            <v>34308</v>
          </cell>
          <cell r="E1276">
            <v>34301</v>
          </cell>
          <cell r="G1276" t="str">
            <v>Remove Str.</v>
          </cell>
          <cell r="H1276" t="str">
            <v>Remove Str.</v>
          </cell>
          <cell r="I1276" t="str">
            <v>LS</v>
          </cell>
          <cell r="J1276">
            <v>400</v>
          </cell>
          <cell r="K1276">
            <v>0</v>
          </cell>
          <cell r="L1276">
            <v>0</v>
          </cell>
        </row>
        <row r="1277">
          <cell r="C1277">
            <v>16241</v>
          </cell>
          <cell r="D1277">
            <v>16241</v>
          </cell>
          <cell r="E1277">
            <v>16259</v>
          </cell>
          <cell r="G1277" t="str">
            <v>12kV-35kV A-Fame Structure (Single Bay) (One Section)</v>
          </cell>
          <cell r="H1277" t="str">
            <v>12kV-35kV A-Fame Structure (Single Bay) (One Section)</v>
          </cell>
          <cell r="I1277" t="str">
            <v>EA</v>
          </cell>
          <cell r="J1277">
            <v>40</v>
          </cell>
          <cell r="K1277">
            <v>0</v>
          </cell>
          <cell r="L1277">
            <v>0</v>
          </cell>
        </row>
        <row r="1278">
          <cell r="C1278">
            <v>16241</v>
          </cell>
          <cell r="D1278">
            <v>16241</v>
          </cell>
          <cell r="E1278">
            <v>16259</v>
          </cell>
          <cell r="G1278" t="str">
            <v>12kV-35kV A-Fame Structure (Single Bay) (Two Section)</v>
          </cell>
          <cell r="H1278" t="str">
            <v>12kV-35kV A-Fame Structure (Single Bay) (Two Section)</v>
          </cell>
          <cell r="I1278" t="str">
            <v>EA</v>
          </cell>
          <cell r="J1278">
            <v>70</v>
          </cell>
          <cell r="K1278">
            <v>0</v>
          </cell>
          <cell r="L1278">
            <v>0</v>
          </cell>
        </row>
        <row r="1279">
          <cell r="C1279">
            <v>16242</v>
          </cell>
          <cell r="D1279">
            <v>16242</v>
          </cell>
          <cell r="E1279">
            <v>16259</v>
          </cell>
          <cell r="G1279" t="str">
            <v>12kV-35kV H-Fame Structure (Single Bay)</v>
          </cell>
          <cell r="H1279" t="str">
            <v>12kV-35kV H-Fame Structure (Single Bay)</v>
          </cell>
          <cell r="I1279" t="str">
            <v>EA</v>
          </cell>
          <cell r="J1279">
            <v>40</v>
          </cell>
          <cell r="K1279">
            <v>0</v>
          </cell>
          <cell r="L1279">
            <v>0</v>
          </cell>
        </row>
        <row r="1280">
          <cell r="C1280">
            <v>16241</v>
          </cell>
          <cell r="D1280">
            <v>16241</v>
          </cell>
          <cell r="E1280">
            <v>16259</v>
          </cell>
          <cell r="G1280" t="str">
            <v>12kV-35kV A-Fame Structure (Double Bay)</v>
          </cell>
          <cell r="H1280" t="str">
            <v>12kV-35kV A-Fame Structure (Double Bay)</v>
          </cell>
          <cell r="I1280" t="str">
            <v>EA</v>
          </cell>
          <cell r="J1280">
            <v>70</v>
          </cell>
          <cell r="K1280">
            <v>0</v>
          </cell>
          <cell r="L1280">
            <v>0</v>
          </cell>
        </row>
        <row r="1281">
          <cell r="C1281">
            <v>16242</v>
          </cell>
          <cell r="D1281">
            <v>16242</v>
          </cell>
          <cell r="E1281">
            <v>16259</v>
          </cell>
          <cell r="G1281" t="str">
            <v>12kV-35kV H-Fame Structure (Double Bay)</v>
          </cell>
          <cell r="H1281" t="str">
            <v>12kV-35kV H-Fame Structure (Double Bay)</v>
          </cell>
          <cell r="I1281" t="str">
            <v>EA</v>
          </cell>
          <cell r="J1281">
            <v>70</v>
          </cell>
          <cell r="K1281">
            <v>0</v>
          </cell>
          <cell r="L1281">
            <v>0</v>
          </cell>
        </row>
        <row r="1282">
          <cell r="C1282">
            <v>16240</v>
          </cell>
          <cell r="D1282">
            <v>16240</v>
          </cell>
          <cell r="G1282" t="str">
            <v>12kV-35kV Single Post Support</v>
          </cell>
          <cell r="H1282" t="str">
            <v>12kV-35kV Single Post Support</v>
          </cell>
          <cell r="I1282" t="str">
            <v>EA</v>
          </cell>
          <cell r="J1282">
            <v>1</v>
          </cell>
          <cell r="K1282">
            <v>0</v>
          </cell>
          <cell r="L1282">
            <v>0</v>
          </cell>
        </row>
        <row r="1283">
          <cell r="C1283">
            <v>16240</v>
          </cell>
          <cell r="D1283">
            <v>16240</v>
          </cell>
          <cell r="G1283" t="str">
            <v>12kV-35kV Single post Three Phase T-Type Support</v>
          </cell>
          <cell r="H1283" t="str">
            <v>12kV-35kV Single post Three Phase T-Type Support</v>
          </cell>
          <cell r="I1283" t="str">
            <v>EA</v>
          </cell>
          <cell r="J1283">
            <v>4</v>
          </cell>
          <cell r="K1283">
            <v>0</v>
          </cell>
          <cell r="L1283">
            <v>0</v>
          </cell>
        </row>
        <row r="1284">
          <cell r="C1284">
            <v>16240</v>
          </cell>
          <cell r="D1284">
            <v>16240</v>
          </cell>
          <cell r="G1284" t="str">
            <v>12kV-35kV Double Post Three Phase T-Type Support</v>
          </cell>
          <cell r="H1284" t="str">
            <v>12kV-35kV Double Post Three Phase T-Type Support</v>
          </cell>
          <cell r="I1284" t="str">
            <v>EA</v>
          </cell>
          <cell r="J1284">
            <v>5</v>
          </cell>
          <cell r="K1284">
            <v>0</v>
          </cell>
          <cell r="L1284">
            <v>0</v>
          </cell>
        </row>
        <row r="1285">
          <cell r="C1285">
            <v>16240</v>
          </cell>
          <cell r="D1285">
            <v>16240</v>
          </cell>
          <cell r="G1285" t="str">
            <v>12kV-35kV Switch Stand (Four Legs)</v>
          </cell>
          <cell r="H1285" t="str">
            <v>12kV-35kV Switch Stand (Four Legs)</v>
          </cell>
          <cell r="I1285" t="str">
            <v>EA</v>
          </cell>
          <cell r="J1285">
            <v>15</v>
          </cell>
          <cell r="K1285">
            <v>0</v>
          </cell>
          <cell r="L1285">
            <v>0</v>
          </cell>
        </row>
        <row r="1286">
          <cell r="C1286">
            <v>16240</v>
          </cell>
          <cell r="D1286">
            <v>16240</v>
          </cell>
          <cell r="G1286" t="str">
            <v>12kV-35kV Equipment Stand (PT's,CCVT's CT's Lightning Arrestors)</v>
          </cell>
          <cell r="H1286" t="str">
            <v>12kV-35kV Equipment Stand (PT's,CCVT's CT's Lightning Arrestors)</v>
          </cell>
          <cell r="I1286" t="str">
            <v>EA</v>
          </cell>
          <cell r="J1286">
            <v>2</v>
          </cell>
          <cell r="K1286">
            <v>0</v>
          </cell>
          <cell r="L1286">
            <v>0</v>
          </cell>
        </row>
        <row r="1287">
          <cell r="C1287">
            <v>16240</v>
          </cell>
          <cell r="D1287">
            <v>16240</v>
          </cell>
          <cell r="G1287" t="str">
            <v>12kV-35kV Box 4 Bay Str.</v>
          </cell>
          <cell r="H1287" t="str">
            <v>12kV-35kV Box 4 Bay Str.</v>
          </cell>
          <cell r="I1287" t="str">
            <v>EA</v>
          </cell>
          <cell r="J1287">
            <v>60</v>
          </cell>
          <cell r="K1287">
            <v>0</v>
          </cell>
          <cell r="L1287">
            <v>0</v>
          </cell>
        </row>
        <row r="1288">
          <cell r="C1288">
            <v>16240</v>
          </cell>
          <cell r="D1288">
            <v>16240</v>
          </cell>
          <cell r="G1288" t="str">
            <v>One Piece Diverter Pole</v>
          </cell>
          <cell r="H1288" t="str">
            <v>One Piece Diverter Pole</v>
          </cell>
          <cell r="I1288" t="str">
            <v>EA</v>
          </cell>
          <cell r="J1288">
            <v>5</v>
          </cell>
          <cell r="K1288">
            <v>0</v>
          </cell>
          <cell r="L1288">
            <v>0</v>
          </cell>
        </row>
        <row r="1289">
          <cell r="C1289">
            <v>16240</v>
          </cell>
          <cell r="D1289">
            <v>16240</v>
          </cell>
          <cell r="G1289" t="str">
            <v>Two Piece Diverter Post</v>
          </cell>
          <cell r="H1289" t="str">
            <v>Two Piece Diverter Post</v>
          </cell>
          <cell r="I1289" t="str">
            <v>EA</v>
          </cell>
          <cell r="J1289">
            <v>8</v>
          </cell>
          <cell r="K1289">
            <v>0</v>
          </cell>
          <cell r="L1289">
            <v>0</v>
          </cell>
        </row>
        <row r="1290">
          <cell r="C1290">
            <v>16240</v>
          </cell>
          <cell r="D1290">
            <v>16240</v>
          </cell>
          <cell r="G1290" t="str">
            <v>Scada Pole, Two Piece</v>
          </cell>
          <cell r="H1290" t="str">
            <v>Scada Pole, Two Piece</v>
          </cell>
          <cell r="I1290" t="str">
            <v>EA</v>
          </cell>
          <cell r="J1290">
            <v>8</v>
          </cell>
          <cell r="K1290">
            <v>0</v>
          </cell>
          <cell r="L1290">
            <v>0</v>
          </cell>
        </row>
        <row r="1291">
          <cell r="C1291">
            <v>16240</v>
          </cell>
          <cell r="D1291">
            <v>16240</v>
          </cell>
          <cell r="G1291" t="str">
            <v>Bus Support Adapter</v>
          </cell>
          <cell r="H1291" t="str">
            <v>Bus Support Adapter</v>
          </cell>
          <cell r="I1291" t="str">
            <v>EA</v>
          </cell>
          <cell r="J1291">
            <v>0.25</v>
          </cell>
          <cell r="K1291">
            <v>0</v>
          </cell>
          <cell r="L1291">
            <v>0</v>
          </cell>
        </row>
        <row r="1292">
          <cell r="C1292">
            <v>16240</v>
          </cell>
          <cell r="D1292">
            <v>16240</v>
          </cell>
          <cell r="G1292" t="str">
            <v>SW Adapter</v>
          </cell>
          <cell r="H1292" t="str">
            <v>SW Adapter</v>
          </cell>
          <cell r="I1292" t="str">
            <v>EA</v>
          </cell>
          <cell r="J1292">
            <v>0.25</v>
          </cell>
          <cell r="K1292">
            <v>0</v>
          </cell>
          <cell r="L1292">
            <v>0</v>
          </cell>
        </row>
      </sheetData>
      <sheetData sheetId="11">
        <row r="4">
          <cell r="M4">
            <v>42736</v>
          </cell>
        </row>
        <row r="19">
          <cell r="F19">
            <v>0</v>
          </cell>
        </row>
        <row r="20">
          <cell r="F20">
            <v>0</v>
          </cell>
        </row>
        <row r="21">
          <cell r="F21">
            <v>0</v>
          </cell>
        </row>
        <row r="22">
          <cell r="F22">
            <v>0</v>
          </cell>
        </row>
        <row r="23">
          <cell r="F23">
            <v>0</v>
          </cell>
        </row>
        <row r="24">
          <cell r="F24">
            <v>0</v>
          </cell>
        </row>
        <row r="26">
          <cell r="F26">
            <v>0</v>
          </cell>
        </row>
        <row r="30">
          <cell r="F30">
            <v>0</v>
          </cell>
          <cell r="O30">
            <v>0</v>
          </cell>
        </row>
        <row r="31">
          <cell r="F31">
            <v>0</v>
          </cell>
        </row>
        <row r="32">
          <cell r="F32">
            <v>0</v>
          </cell>
        </row>
        <row r="33">
          <cell r="F33">
            <v>0</v>
          </cell>
        </row>
        <row r="34">
          <cell r="F34">
            <v>0</v>
          </cell>
        </row>
        <row r="35">
          <cell r="F35">
            <v>0</v>
          </cell>
        </row>
        <row r="36">
          <cell r="F36">
            <v>0</v>
          </cell>
        </row>
        <row r="37">
          <cell r="F37">
            <v>0</v>
          </cell>
        </row>
        <row r="39">
          <cell r="F39">
            <v>0</v>
          </cell>
        </row>
        <row r="40">
          <cell r="F40">
            <v>0</v>
          </cell>
        </row>
        <row r="48">
          <cell r="F48">
            <v>0</v>
          </cell>
        </row>
      </sheetData>
      <sheetData sheetId="12">
        <row r="11">
          <cell r="D11"/>
        </row>
        <row r="12">
          <cell r="D12"/>
        </row>
        <row r="13">
          <cell r="D13" t="str">
            <v>Selected Subcontractor</v>
          </cell>
        </row>
        <row r="14">
          <cell r="D14"/>
        </row>
        <row r="15">
          <cell r="D15" t="str">
            <v>Subcontractor Type</v>
          </cell>
        </row>
        <row r="16">
          <cell r="D16" t="str">
            <v>11100 -  Snow Removal</v>
          </cell>
        </row>
        <row r="17">
          <cell r="D17" t="str">
            <v>Description</v>
          </cell>
        </row>
        <row r="19">
          <cell r="B19"/>
          <cell r="D19"/>
          <cell r="G19">
            <v>0</v>
          </cell>
        </row>
        <row r="20">
          <cell r="B20"/>
          <cell r="D20"/>
          <cell r="G20">
            <v>0</v>
          </cell>
        </row>
        <row r="21">
          <cell r="B21"/>
          <cell r="D21"/>
          <cell r="G21">
            <v>0</v>
          </cell>
        </row>
        <row r="22">
          <cell r="B22"/>
          <cell r="D22"/>
          <cell r="G22">
            <v>0</v>
          </cell>
        </row>
        <row r="23">
          <cell r="B23"/>
          <cell r="D23"/>
          <cell r="G23">
            <v>0</v>
          </cell>
        </row>
        <row r="24">
          <cell r="B24"/>
          <cell r="D24"/>
          <cell r="G24">
            <v>0</v>
          </cell>
        </row>
        <row r="25">
          <cell r="B25"/>
          <cell r="D25"/>
          <cell r="G25">
            <v>0</v>
          </cell>
        </row>
        <row r="26">
          <cell r="B26"/>
          <cell r="D26"/>
          <cell r="G26">
            <v>0</v>
          </cell>
        </row>
        <row r="27">
          <cell r="B27"/>
          <cell r="D27"/>
          <cell r="G27">
            <v>0</v>
          </cell>
        </row>
        <row r="28">
          <cell r="B28"/>
          <cell r="D28"/>
          <cell r="G28">
            <v>0</v>
          </cell>
        </row>
        <row r="29">
          <cell r="B29"/>
          <cell r="D29"/>
          <cell r="G29">
            <v>0</v>
          </cell>
        </row>
        <row r="30">
          <cell r="B30"/>
          <cell r="D30"/>
          <cell r="G30">
            <v>0</v>
          </cell>
        </row>
        <row r="31">
          <cell r="B31"/>
          <cell r="D31"/>
          <cell r="G31">
            <v>0</v>
          </cell>
        </row>
        <row r="32">
          <cell r="B32"/>
          <cell r="D32"/>
          <cell r="G32">
            <v>0</v>
          </cell>
        </row>
        <row r="33">
          <cell r="B33"/>
          <cell r="D33"/>
          <cell r="G33">
            <v>0</v>
          </cell>
        </row>
        <row r="34">
          <cell r="B34"/>
          <cell r="D34"/>
          <cell r="G34">
            <v>0</v>
          </cell>
        </row>
        <row r="35">
          <cell r="B35"/>
          <cell r="D35"/>
          <cell r="G35">
            <v>0</v>
          </cell>
        </row>
        <row r="36">
          <cell r="B36"/>
          <cell r="D36"/>
          <cell r="G36">
            <v>0</v>
          </cell>
        </row>
        <row r="37">
          <cell r="B37"/>
          <cell r="D37"/>
          <cell r="G37">
            <v>0</v>
          </cell>
        </row>
        <row r="38">
          <cell r="B38"/>
          <cell r="D38"/>
          <cell r="G38">
            <v>0</v>
          </cell>
        </row>
        <row r="39">
          <cell r="B39"/>
          <cell r="D39"/>
          <cell r="G39">
            <v>0</v>
          </cell>
        </row>
        <row r="40">
          <cell r="B40"/>
          <cell r="D40"/>
          <cell r="G40">
            <v>0</v>
          </cell>
        </row>
        <row r="41">
          <cell r="B41"/>
          <cell r="D41"/>
          <cell r="G41">
            <v>0</v>
          </cell>
        </row>
        <row r="42">
          <cell r="B42"/>
          <cell r="D42"/>
          <cell r="G42">
            <v>0</v>
          </cell>
        </row>
        <row r="43">
          <cell r="B43"/>
          <cell r="D43"/>
          <cell r="G43">
            <v>0</v>
          </cell>
        </row>
        <row r="44">
          <cell r="B44"/>
          <cell r="D44"/>
          <cell r="G44">
            <v>0</v>
          </cell>
        </row>
        <row r="45">
          <cell r="B45"/>
          <cell r="D45"/>
          <cell r="G45">
            <v>0</v>
          </cell>
        </row>
        <row r="46">
          <cell r="B46"/>
          <cell r="D46"/>
          <cell r="G46">
            <v>0</v>
          </cell>
        </row>
        <row r="47">
          <cell r="B47"/>
          <cell r="D47"/>
          <cell r="G47">
            <v>0</v>
          </cell>
        </row>
        <row r="48">
          <cell r="B48"/>
          <cell r="D48"/>
          <cell r="G48">
            <v>0</v>
          </cell>
        </row>
        <row r="49">
          <cell r="B49"/>
          <cell r="D49"/>
          <cell r="G49">
            <v>0</v>
          </cell>
        </row>
        <row r="50">
          <cell r="B50"/>
          <cell r="D50"/>
          <cell r="G50">
            <v>0</v>
          </cell>
        </row>
        <row r="51">
          <cell r="B51"/>
          <cell r="D51"/>
          <cell r="G51">
            <v>0</v>
          </cell>
        </row>
        <row r="52">
          <cell r="B52"/>
          <cell r="D52"/>
          <cell r="G52">
            <v>0</v>
          </cell>
        </row>
        <row r="53">
          <cell r="B53"/>
          <cell r="D53"/>
          <cell r="G53">
            <v>0</v>
          </cell>
        </row>
        <row r="54">
          <cell r="B54"/>
          <cell r="D54"/>
          <cell r="G54">
            <v>0</v>
          </cell>
        </row>
        <row r="55">
          <cell r="B55"/>
          <cell r="D55"/>
          <cell r="G55">
            <v>0</v>
          </cell>
        </row>
        <row r="56">
          <cell r="B56"/>
          <cell r="D56"/>
          <cell r="G56">
            <v>0</v>
          </cell>
        </row>
        <row r="57">
          <cell r="B57"/>
          <cell r="D57"/>
          <cell r="G57">
            <v>0</v>
          </cell>
        </row>
        <row r="58">
          <cell r="B58"/>
          <cell r="D58"/>
          <cell r="G58">
            <v>0</v>
          </cell>
        </row>
        <row r="59">
          <cell r="B59"/>
          <cell r="D59"/>
          <cell r="G59">
            <v>0</v>
          </cell>
        </row>
        <row r="60">
          <cell r="B60"/>
          <cell r="D60"/>
          <cell r="G60">
            <v>0</v>
          </cell>
        </row>
        <row r="61">
          <cell r="B61"/>
          <cell r="D61"/>
          <cell r="G61">
            <v>0</v>
          </cell>
        </row>
        <row r="62">
          <cell r="B62"/>
          <cell r="D62"/>
          <cell r="G62">
            <v>0</v>
          </cell>
        </row>
        <row r="63">
          <cell r="B63"/>
          <cell r="D63"/>
          <cell r="G63">
            <v>0</v>
          </cell>
        </row>
        <row r="64">
          <cell r="B64"/>
          <cell r="D64"/>
          <cell r="G64">
            <v>0</v>
          </cell>
        </row>
        <row r="65">
          <cell r="B65"/>
          <cell r="D65"/>
          <cell r="G65">
            <v>0</v>
          </cell>
        </row>
        <row r="66">
          <cell r="B66"/>
          <cell r="D66"/>
          <cell r="G66">
            <v>0</v>
          </cell>
        </row>
        <row r="67">
          <cell r="B67"/>
          <cell r="D67"/>
          <cell r="G67">
            <v>0</v>
          </cell>
        </row>
        <row r="68">
          <cell r="B68"/>
          <cell r="D68"/>
          <cell r="G68">
            <v>0</v>
          </cell>
        </row>
        <row r="69">
          <cell r="B69"/>
          <cell r="D69"/>
          <cell r="G69">
            <v>0</v>
          </cell>
        </row>
        <row r="70">
          <cell r="B70"/>
          <cell r="D70"/>
          <cell r="G70">
            <v>0</v>
          </cell>
        </row>
        <row r="71">
          <cell r="B71"/>
          <cell r="D71"/>
          <cell r="G71">
            <v>0</v>
          </cell>
        </row>
        <row r="72">
          <cell r="B72"/>
          <cell r="D72"/>
          <cell r="G72">
            <v>0</v>
          </cell>
        </row>
        <row r="73">
          <cell r="B73"/>
          <cell r="D73"/>
          <cell r="G73">
            <v>0</v>
          </cell>
        </row>
        <row r="74">
          <cell r="B74"/>
          <cell r="D74"/>
          <cell r="G74">
            <v>0</v>
          </cell>
        </row>
        <row r="75">
          <cell r="B75"/>
          <cell r="D75"/>
          <cell r="G75">
            <v>0</v>
          </cell>
        </row>
        <row r="76">
          <cell r="B76"/>
          <cell r="D76"/>
          <cell r="G76">
            <v>0</v>
          </cell>
        </row>
        <row r="77">
          <cell r="B77"/>
          <cell r="D77"/>
          <cell r="G77">
            <v>0</v>
          </cell>
        </row>
        <row r="78">
          <cell r="B78"/>
          <cell r="D78"/>
          <cell r="G78">
            <v>0</v>
          </cell>
        </row>
        <row r="79">
          <cell r="B79"/>
          <cell r="D79"/>
          <cell r="G79">
            <v>0</v>
          </cell>
        </row>
        <row r="80">
          <cell r="B80"/>
          <cell r="D80"/>
          <cell r="G80">
            <v>0</v>
          </cell>
        </row>
        <row r="81">
          <cell r="B81"/>
          <cell r="D81"/>
          <cell r="G81">
            <v>0</v>
          </cell>
        </row>
        <row r="82">
          <cell r="B82"/>
          <cell r="D82"/>
          <cell r="G82">
            <v>0</v>
          </cell>
        </row>
        <row r="83">
          <cell r="B83"/>
          <cell r="D83"/>
          <cell r="G83">
            <v>0</v>
          </cell>
        </row>
        <row r="84">
          <cell r="B84"/>
          <cell r="D84"/>
          <cell r="G84">
            <v>0</v>
          </cell>
        </row>
        <row r="85">
          <cell r="B85"/>
          <cell r="D85"/>
          <cell r="G85">
            <v>0</v>
          </cell>
        </row>
        <row r="86">
          <cell r="B86"/>
          <cell r="D86"/>
          <cell r="G86">
            <v>0</v>
          </cell>
        </row>
        <row r="87">
          <cell r="B87"/>
          <cell r="D87"/>
          <cell r="G87">
            <v>0</v>
          </cell>
        </row>
        <row r="88">
          <cell r="B88"/>
          <cell r="D88"/>
          <cell r="G88">
            <v>0</v>
          </cell>
        </row>
        <row r="89">
          <cell r="B89"/>
          <cell r="D89"/>
          <cell r="G89">
            <v>0</v>
          </cell>
        </row>
        <row r="90">
          <cell r="B90"/>
          <cell r="D90"/>
          <cell r="G90">
            <v>0</v>
          </cell>
        </row>
        <row r="91">
          <cell r="B91"/>
          <cell r="D91"/>
          <cell r="G91">
            <v>0</v>
          </cell>
        </row>
        <row r="92">
          <cell r="B92"/>
          <cell r="D92"/>
          <cell r="G92">
            <v>0</v>
          </cell>
        </row>
        <row r="93">
          <cell r="B93"/>
          <cell r="D93"/>
          <cell r="G93">
            <v>0</v>
          </cell>
        </row>
        <row r="94">
          <cell r="B94"/>
          <cell r="D94"/>
          <cell r="G94">
            <v>0</v>
          </cell>
        </row>
        <row r="95">
          <cell r="B95"/>
          <cell r="D95"/>
          <cell r="G95">
            <v>0</v>
          </cell>
        </row>
        <row r="96">
          <cell r="B96"/>
          <cell r="D96"/>
          <cell r="G96">
            <v>0</v>
          </cell>
        </row>
        <row r="97">
          <cell r="B97"/>
          <cell r="D97"/>
          <cell r="G97">
            <v>0</v>
          </cell>
        </row>
        <row r="98">
          <cell r="B98"/>
          <cell r="D98"/>
          <cell r="G98">
            <v>0</v>
          </cell>
        </row>
        <row r="99">
          <cell r="B99"/>
          <cell r="D99"/>
          <cell r="G99">
            <v>0</v>
          </cell>
        </row>
        <row r="100">
          <cell r="B100"/>
          <cell r="D100"/>
          <cell r="G100">
            <v>0</v>
          </cell>
        </row>
        <row r="101">
          <cell r="B101"/>
          <cell r="D101"/>
          <cell r="G101">
            <v>0</v>
          </cell>
        </row>
        <row r="102">
          <cell r="B102"/>
          <cell r="D102"/>
          <cell r="G102">
            <v>0</v>
          </cell>
        </row>
        <row r="103">
          <cell r="B103"/>
          <cell r="D103"/>
          <cell r="G103">
            <v>0</v>
          </cell>
        </row>
        <row r="104">
          <cell r="B104"/>
          <cell r="D104"/>
          <cell r="G104">
            <v>0</v>
          </cell>
        </row>
        <row r="105">
          <cell r="B105"/>
          <cell r="D105"/>
          <cell r="G105">
            <v>0</v>
          </cell>
        </row>
        <row r="106">
          <cell r="B106"/>
          <cell r="D106"/>
          <cell r="G106">
            <v>0</v>
          </cell>
        </row>
        <row r="107">
          <cell r="B107"/>
          <cell r="D107"/>
          <cell r="G107">
            <v>0</v>
          </cell>
        </row>
        <row r="108">
          <cell r="B108"/>
          <cell r="D108"/>
          <cell r="G108">
            <v>0</v>
          </cell>
        </row>
        <row r="109">
          <cell r="B109"/>
          <cell r="D109"/>
          <cell r="G109">
            <v>0</v>
          </cell>
        </row>
        <row r="110">
          <cell r="B110"/>
          <cell r="D110"/>
          <cell r="G110">
            <v>0</v>
          </cell>
        </row>
        <row r="111">
          <cell r="B111"/>
          <cell r="D111"/>
          <cell r="G111">
            <v>0</v>
          </cell>
        </row>
        <row r="112">
          <cell r="B112"/>
          <cell r="D112"/>
          <cell r="G112">
            <v>0</v>
          </cell>
        </row>
        <row r="113">
          <cell r="B113"/>
          <cell r="D113"/>
          <cell r="G113">
            <v>0</v>
          </cell>
        </row>
        <row r="114">
          <cell r="B114"/>
          <cell r="D114"/>
          <cell r="G114">
            <v>0</v>
          </cell>
        </row>
        <row r="115">
          <cell r="B115"/>
          <cell r="D115"/>
          <cell r="G115">
            <v>0</v>
          </cell>
        </row>
        <row r="116">
          <cell r="B116"/>
          <cell r="D116"/>
          <cell r="G116">
            <v>0</v>
          </cell>
        </row>
        <row r="117">
          <cell r="B117"/>
          <cell r="D117"/>
          <cell r="G117">
            <v>0</v>
          </cell>
        </row>
        <row r="118">
          <cell r="B118"/>
          <cell r="D118"/>
          <cell r="G118">
            <v>0</v>
          </cell>
        </row>
        <row r="119">
          <cell r="B119"/>
          <cell r="D119"/>
          <cell r="G119">
            <v>0</v>
          </cell>
        </row>
        <row r="120">
          <cell r="B120"/>
          <cell r="D120"/>
          <cell r="G120">
            <v>0</v>
          </cell>
        </row>
        <row r="121">
          <cell r="B121"/>
          <cell r="D121"/>
          <cell r="G121">
            <v>0</v>
          </cell>
        </row>
        <row r="122">
          <cell r="B122"/>
          <cell r="D122"/>
          <cell r="G122">
            <v>0</v>
          </cell>
        </row>
        <row r="123">
          <cell r="B123"/>
          <cell r="D123"/>
          <cell r="G123">
            <v>0</v>
          </cell>
        </row>
        <row r="124">
          <cell r="B124"/>
          <cell r="D124"/>
          <cell r="G124">
            <v>0</v>
          </cell>
        </row>
        <row r="125">
          <cell r="B125"/>
          <cell r="D125"/>
          <cell r="G125">
            <v>0</v>
          </cell>
        </row>
        <row r="126">
          <cell r="B126"/>
          <cell r="D126"/>
          <cell r="G126">
            <v>0</v>
          </cell>
        </row>
        <row r="127">
          <cell r="B127"/>
          <cell r="D127"/>
          <cell r="G127">
            <v>0</v>
          </cell>
        </row>
        <row r="128">
          <cell r="B128"/>
          <cell r="D128"/>
          <cell r="G128">
            <v>0</v>
          </cell>
        </row>
        <row r="129">
          <cell r="B129"/>
          <cell r="D129"/>
          <cell r="G129">
            <v>0</v>
          </cell>
        </row>
        <row r="130">
          <cell r="B130"/>
          <cell r="D130"/>
          <cell r="G130">
            <v>0</v>
          </cell>
        </row>
        <row r="131">
          <cell r="B131"/>
          <cell r="D131"/>
          <cell r="G131">
            <v>0</v>
          </cell>
        </row>
        <row r="132">
          <cell r="B132"/>
          <cell r="D132"/>
          <cell r="G132">
            <v>0</v>
          </cell>
        </row>
        <row r="133">
          <cell r="B133"/>
          <cell r="D133"/>
          <cell r="G133">
            <v>0</v>
          </cell>
        </row>
        <row r="134">
          <cell r="B134"/>
          <cell r="D134"/>
          <cell r="G134">
            <v>0</v>
          </cell>
        </row>
        <row r="135">
          <cell r="B135"/>
          <cell r="D135"/>
          <cell r="G135">
            <v>0</v>
          </cell>
        </row>
        <row r="136">
          <cell r="B136"/>
          <cell r="D136"/>
          <cell r="G136">
            <v>0</v>
          </cell>
        </row>
        <row r="137">
          <cell r="B137"/>
          <cell r="D137"/>
          <cell r="G137">
            <v>0</v>
          </cell>
        </row>
        <row r="138">
          <cell r="B138"/>
          <cell r="D138"/>
          <cell r="G138">
            <v>0</v>
          </cell>
        </row>
        <row r="139">
          <cell r="B139"/>
          <cell r="D139"/>
          <cell r="G139">
            <v>0</v>
          </cell>
        </row>
        <row r="140">
          <cell r="B140"/>
          <cell r="D140"/>
          <cell r="G140">
            <v>0</v>
          </cell>
        </row>
        <row r="141">
          <cell r="B141"/>
          <cell r="D141"/>
          <cell r="G141">
            <v>0</v>
          </cell>
        </row>
        <row r="142">
          <cell r="B142"/>
          <cell r="D142"/>
          <cell r="G142">
            <v>0</v>
          </cell>
        </row>
        <row r="143">
          <cell r="B143"/>
          <cell r="D143"/>
          <cell r="G143">
            <v>0</v>
          </cell>
        </row>
        <row r="144">
          <cell r="B144"/>
          <cell r="D144"/>
          <cell r="G144">
            <v>0</v>
          </cell>
        </row>
        <row r="145">
          <cell r="B145"/>
          <cell r="D145"/>
          <cell r="G145">
            <v>0</v>
          </cell>
        </row>
        <row r="146">
          <cell r="B146"/>
          <cell r="D146"/>
          <cell r="G146">
            <v>0</v>
          </cell>
        </row>
        <row r="147">
          <cell r="B147"/>
          <cell r="D147"/>
          <cell r="G147">
            <v>0</v>
          </cell>
        </row>
        <row r="148">
          <cell r="B148"/>
          <cell r="D148"/>
          <cell r="G148">
            <v>0</v>
          </cell>
        </row>
        <row r="149">
          <cell r="B149"/>
          <cell r="D149"/>
          <cell r="G149">
            <v>0</v>
          </cell>
        </row>
        <row r="150">
          <cell r="B150"/>
          <cell r="D150"/>
          <cell r="G150">
            <v>0</v>
          </cell>
        </row>
        <row r="151">
          <cell r="B151"/>
          <cell r="D151"/>
          <cell r="G151">
            <v>0</v>
          </cell>
        </row>
        <row r="152">
          <cell r="B152"/>
          <cell r="D152"/>
          <cell r="G152">
            <v>0</v>
          </cell>
        </row>
        <row r="153">
          <cell r="B153"/>
          <cell r="D153"/>
          <cell r="G153">
            <v>0</v>
          </cell>
        </row>
        <row r="154">
          <cell r="B154"/>
          <cell r="D154"/>
          <cell r="G154">
            <v>0</v>
          </cell>
        </row>
        <row r="155">
          <cell r="B155"/>
          <cell r="D155"/>
          <cell r="G155">
            <v>0</v>
          </cell>
        </row>
        <row r="156">
          <cell r="B156"/>
          <cell r="D156"/>
          <cell r="G156">
            <v>0</v>
          </cell>
        </row>
        <row r="157">
          <cell r="B157"/>
          <cell r="D157"/>
          <cell r="G157">
            <v>0</v>
          </cell>
        </row>
        <row r="158">
          <cell r="B158"/>
          <cell r="D158"/>
          <cell r="G158">
            <v>0</v>
          </cell>
        </row>
        <row r="159">
          <cell r="B159"/>
          <cell r="D159"/>
          <cell r="G159">
            <v>0</v>
          </cell>
        </row>
        <row r="160">
          <cell r="B160"/>
          <cell r="D160"/>
          <cell r="G160">
            <v>0</v>
          </cell>
        </row>
        <row r="161">
          <cell r="B161"/>
          <cell r="D161"/>
          <cell r="G161">
            <v>0</v>
          </cell>
        </row>
        <row r="162">
          <cell r="B162"/>
          <cell r="D162"/>
          <cell r="G162">
            <v>0</v>
          </cell>
        </row>
        <row r="163">
          <cell r="B163"/>
          <cell r="D163"/>
          <cell r="G163">
            <v>0</v>
          </cell>
        </row>
        <row r="164">
          <cell r="B164"/>
          <cell r="D164"/>
          <cell r="G164">
            <v>0</v>
          </cell>
        </row>
        <row r="165">
          <cell r="B165"/>
          <cell r="D165"/>
          <cell r="G165">
            <v>0</v>
          </cell>
        </row>
        <row r="166">
          <cell r="B166"/>
          <cell r="D166"/>
          <cell r="G166">
            <v>0</v>
          </cell>
        </row>
        <row r="167">
          <cell r="B167"/>
          <cell r="D167"/>
          <cell r="G167">
            <v>0</v>
          </cell>
        </row>
        <row r="168">
          <cell r="B168"/>
          <cell r="D168"/>
          <cell r="G168">
            <v>0</v>
          </cell>
        </row>
        <row r="169">
          <cell r="B169"/>
          <cell r="D169"/>
          <cell r="G169">
            <v>0</v>
          </cell>
        </row>
        <row r="170">
          <cell r="B170"/>
          <cell r="D170"/>
          <cell r="G170">
            <v>0</v>
          </cell>
        </row>
        <row r="171">
          <cell r="B171"/>
          <cell r="D171"/>
          <cell r="G171">
            <v>0</v>
          </cell>
        </row>
        <row r="172">
          <cell r="B172"/>
          <cell r="D172"/>
          <cell r="G172">
            <v>0</v>
          </cell>
        </row>
        <row r="173">
          <cell r="B173"/>
          <cell r="D173"/>
          <cell r="G173">
            <v>0</v>
          </cell>
        </row>
        <row r="174">
          <cell r="B174"/>
          <cell r="D174"/>
          <cell r="G174">
            <v>0</v>
          </cell>
        </row>
        <row r="175">
          <cell r="B175"/>
          <cell r="D175"/>
          <cell r="G175">
            <v>0</v>
          </cell>
        </row>
        <row r="176">
          <cell r="B176"/>
          <cell r="D176"/>
          <cell r="G176">
            <v>0</v>
          </cell>
        </row>
        <row r="177">
          <cell r="B177"/>
          <cell r="D177"/>
          <cell r="G177">
            <v>0</v>
          </cell>
        </row>
        <row r="178">
          <cell r="B178"/>
          <cell r="D178"/>
          <cell r="G178">
            <v>0</v>
          </cell>
        </row>
        <row r="179">
          <cell r="B179"/>
          <cell r="D179"/>
          <cell r="G179">
            <v>0</v>
          </cell>
        </row>
        <row r="180">
          <cell r="B180"/>
          <cell r="D180"/>
          <cell r="G180">
            <v>0</v>
          </cell>
        </row>
        <row r="181">
          <cell r="B181"/>
          <cell r="D181"/>
          <cell r="G181">
            <v>0</v>
          </cell>
        </row>
        <row r="182">
          <cell r="B182"/>
          <cell r="D182"/>
          <cell r="G182">
            <v>0</v>
          </cell>
        </row>
        <row r="183">
          <cell r="B183"/>
          <cell r="D183"/>
          <cell r="G183">
            <v>0</v>
          </cell>
        </row>
        <row r="184">
          <cell r="B184"/>
          <cell r="D184"/>
          <cell r="G184">
            <v>0</v>
          </cell>
        </row>
        <row r="185">
          <cell r="B185"/>
          <cell r="D185"/>
          <cell r="G185">
            <v>0</v>
          </cell>
        </row>
        <row r="186">
          <cell r="B186"/>
          <cell r="D186"/>
          <cell r="G186">
            <v>0</v>
          </cell>
        </row>
        <row r="187">
          <cell r="B187"/>
          <cell r="D187"/>
          <cell r="G187">
            <v>0</v>
          </cell>
        </row>
        <row r="188">
          <cell r="B188"/>
          <cell r="D188"/>
          <cell r="G188">
            <v>0</v>
          </cell>
        </row>
        <row r="189">
          <cell r="B189"/>
          <cell r="D189"/>
          <cell r="G189">
            <v>0</v>
          </cell>
        </row>
        <row r="190">
          <cell r="B190"/>
          <cell r="D190"/>
          <cell r="G190">
            <v>0</v>
          </cell>
        </row>
        <row r="191">
          <cell r="B191"/>
          <cell r="D191"/>
          <cell r="G191">
            <v>0</v>
          </cell>
        </row>
        <row r="192">
          <cell r="B192"/>
          <cell r="D192"/>
          <cell r="G192">
            <v>0</v>
          </cell>
        </row>
        <row r="193">
          <cell r="B193"/>
          <cell r="D193"/>
          <cell r="G193">
            <v>0</v>
          </cell>
        </row>
        <row r="194">
          <cell r="B194"/>
          <cell r="D194"/>
          <cell r="G194">
            <v>0</v>
          </cell>
        </row>
        <row r="195">
          <cell r="B195"/>
          <cell r="D195"/>
          <cell r="G195">
            <v>0</v>
          </cell>
        </row>
        <row r="196">
          <cell r="B196"/>
          <cell r="D196"/>
          <cell r="G196">
            <v>0</v>
          </cell>
        </row>
        <row r="197">
          <cell r="B197"/>
          <cell r="D197"/>
          <cell r="G197">
            <v>0</v>
          </cell>
        </row>
        <row r="198">
          <cell r="B198"/>
          <cell r="D198"/>
          <cell r="G198">
            <v>0</v>
          </cell>
        </row>
        <row r="199">
          <cell r="B199"/>
          <cell r="D199"/>
          <cell r="G199">
            <v>0</v>
          </cell>
        </row>
        <row r="200">
          <cell r="B200"/>
          <cell r="D200"/>
          <cell r="G200">
            <v>0</v>
          </cell>
        </row>
        <row r="201">
          <cell r="B201"/>
          <cell r="D201"/>
          <cell r="G201">
            <v>0</v>
          </cell>
        </row>
        <row r="202">
          <cell r="B202"/>
          <cell r="D202"/>
          <cell r="G202">
            <v>0</v>
          </cell>
        </row>
        <row r="203">
          <cell r="B203"/>
          <cell r="D203"/>
          <cell r="G203">
            <v>0</v>
          </cell>
        </row>
        <row r="204">
          <cell r="B204"/>
          <cell r="D204"/>
          <cell r="G204">
            <v>0</v>
          </cell>
        </row>
        <row r="205">
          <cell r="B205"/>
          <cell r="D205"/>
          <cell r="G205">
            <v>0</v>
          </cell>
        </row>
        <row r="206">
          <cell r="B206"/>
          <cell r="D206"/>
          <cell r="G206">
            <v>0</v>
          </cell>
        </row>
        <row r="207">
          <cell r="B207"/>
          <cell r="D207"/>
          <cell r="G207">
            <v>0</v>
          </cell>
        </row>
        <row r="208">
          <cell r="B208"/>
          <cell r="D208"/>
          <cell r="G208">
            <v>0</v>
          </cell>
        </row>
        <row r="209">
          <cell r="B209"/>
          <cell r="D209"/>
          <cell r="G209">
            <v>0</v>
          </cell>
        </row>
        <row r="210">
          <cell r="B210"/>
          <cell r="D210"/>
          <cell r="G210">
            <v>0</v>
          </cell>
        </row>
        <row r="211">
          <cell r="B211"/>
          <cell r="D211"/>
          <cell r="G211">
            <v>0</v>
          </cell>
        </row>
        <row r="212">
          <cell r="B212"/>
          <cell r="D212"/>
          <cell r="G212">
            <v>0</v>
          </cell>
        </row>
        <row r="213">
          <cell r="B213"/>
          <cell r="D213"/>
          <cell r="G213">
            <v>0</v>
          </cell>
        </row>
        <row r="214">
          <cell r="B214"/>
          <cell r="D214"/>
          <cell r="G214">
            <v>0</v>
          </cell>
        </row>
        <row r="215">
          <cell r="B215"/>
          <cell r="D215"/>
          <cell r="G215">
            <v>0</v>
          </cell>
        </row>
        <row r="216">
          <cell r="B216"/>
          <cell r="D216"/>
          <cell r="G216">
            <v>0</v>
          </cell>
        </row>
        <row r="217">
          <cell r="B217"/>
          <cell r="D217"/>
          <cell r="G217">
            <v>0</v>
          </cell>
        </row>
        <row r="218">
          <cell r="B218"/>
          <cell r="D218"/>
          <cell r="G218">
            <v>0</v>
          </cell>
        </row>
        <row r="219">
          <cell r="B219"/>
          <cell r="D219"/>
          <cell r="G219">
            <v>0</v>
          </cell>
        </row>
        <row r="220">
          <cell r="B220"/>
          <cell r="D220"/>
          <cell r="G220">
            <v>0</v>
          </cell>
        </row>
        <row r="221">
          <cell r="B221"/>
          <cell r="D221"/>
          <cell r="G221">
            <v>0</v>
          </cell>
        </row>
        <row r="222">
          <cell r="B222"/>
          <cell r="D222"/>
          <cell r="G222">
            <v>0</v>
          </cell>
        </row>
        <row r="223">
          <cell r="B223"/>
          <cell r="D223"/>
          <cell r="G223">
            <v>0</v>
          </cell>
        </row>
        <row r="224">
          <cell r="B224"/>
          <cell r="D224"/>
          <cell r="G224">
            <v>0</v>
          </cell>
        </row>
        <row r="225">
          <cell r="B225"/>
          <cell r="D225"/>
          <cell r="G225">
            <v>0</v>
          </cell>
        </row>
        <row r="226">
          <cell r="B226"/>
          <cell r="D226"/>
          <cell r="G226">
            <v>0</v>
          </cell>
        </row>
        <row r="227">
          <cell r="B227"/>
          <cell r="D227"/>
          <cell r="G227">
            <v>0</v>
          </cell>
        </row>
        <row r="228">
          <cell r="B228"/>
          <cell r="D228"/>
          <cell r="G228">
            <v>0</v>
          </cell>
        </row>
        <row r="229">
          <cell r="B229"/>
          <cell r="D229"/>
          <cell r="G229">
            <v>0</v>
          </cell>
        </row>
        <row r="230">
          <cell r="B230"/>
          <cell r="D230"/>
          <cell r="G230">
            <v>0</v>
          </cell>
        </row>
        <row r="231">
          <cell r="B231"/>
          <cell r="D231"/>
          <cell r="G231">
            <v>0</v>
          </cell>
        </row>
        <row r="232">
          <cell r="B232"/>
          <cell r="D232"/>
          <cell r="G232">
            <v>0</v>
          </cell>
        </row>
        <row r="233">
          <cell r="B233"/>
          <cell r="D233"/>
          <cell r="G233">
            <v>0</v>
          </cell>
        </row>
        <row r="234">
          <cell r="B234"/>
          <cell r="D234"/>
          <cell r="G234">
            <v>0</v>
          </cell>
        </row>
        <row r="235">
          <cell r="B235"/>
          <cell r="D235"/>
          <cell r="G235">
            <v>0</v>
          </cell>
        </row>
        <row r="236">
          <cell r="B236"/>
          <cell r="D236"/>
          <cell r="G236">
            <v>0</v>
          </cell>
        </row>
        <row r="237">
          <cell r="B237"/>
          <cell r="D237"/>
          <cell r="G237">
            <v>0</v>
          </cell>
        </row>
        <row r="238">
          <cell r="B238"/>
          <cell r="D238"/>
          <cell r="G238">
            <v>0</v>
          </cell>
        </row>
        <row r="239">
          <cell r="B239"/>
          <cell r="D239"/>
          <cell r="G239">
            <v>0</v>
          </cell>
        </row>
        <row r="240">
          <cell r="B240"/>
          <cell r="D240"/>
          <cell r="G240">
            <v>0</v>
          </cell>
        </row>
        <row r="241">
          <cell r="B241"/>
          <cell r="D241"/>
          <cell r="G241">
            <v>0</v>
          </cell>
        </row>
        <row r="242">
          <cell r="B242"/>
          <cell r="D242"/>
          <cell r="G242">
            <v>0</v>
          </cell>
        </row>
        <row r="243">
          <cell r="B243"/>
          <cell r="D243"/>
          <cell r="G243">
            <v>0</v>
          </cell>
        </row>
        <row r="244">
          <cell r="B244"/>
          <cell r="D244"/>
          <cell r="G244">
            <v>0</v>
          </cell>
        </row>
        <row r="245">
          <cell r="B245"/>
          <cell r="D245"/>
          <cell r="G245">
            <v>0</v>
          </cell>
        </row>
        <row r="246">
          <cell r="B246"/>
          <cell r="D246"/>
          <cell r="G246">
            <v>0</v>
          </cell>
        </row>
        <row r="247">
          <cell r="B247"/>
          <cell r="D247"/>
          <cell r="G247">
            <v>0</v>
          </cell>
        </row>
        <row r="248">
          <cell r="B248"/>
          <cell r="D248"/>
          <cell r="G248">
            <v>0</v>
          </cell>
        </row>
        <row r="249">
          <cell r="B249"/>
          <cell r="D249"/>
          <cell r="G249">
            <v>0</v>
          </cell>
        </row>
        <row r="250">
          <cell r="B250"/>
          <cell r="D250"/>
          <cell r="G250">
            <v>0</v>
          </cell>
        </row>
        <row r="251">
          <cell r="B251"/>
          <cell r="D251"/>
          <cell r="G251">
            <v>0</v>
          </cell>
        </row>
        <row r="252">
          <cell r="B252"/>
          <cell r="D252"/>
          <cell r="G252">
            <v>0</v>
          </cell>
        </row>
        <row r="253">
          <cell r="B253"/>
          <cell r="D253"/>
          <cell r="G253">
            <v>0</v>
          </cell>
        </row>
        <row r="254">
          <cell r="B254"/>
          <cell r="D254"/>
          <cell r="G254">
            <v>0</v>
          </cell>
        </row>
        <row r="255">
          <cell r="B255"/>
          <cell r="D255"/>
          <cell r="G255">
            <v>0</v>
          </cell>
        </row>
        <row r="256">
          <cell r="B256"/>
          <cell r="D256"/>
          <cell r="G256">
            <v>0</v>
          </cell>
        </row>
        <row r="257">
          <cell r="B257"/>
          <cell r="D257"/>
          <cell r="G257">
            <v>0</v>
          </cell>
        </row>
        <row r="258">
          <cell r="B258"/>
          <cell r="D258"/>
          <cell r="G258">
            <v>0</v>
          </cell>
        </row>
        <row r="259">
          <cell r="B259"/>
          <cell r="D259"/>
          <cell r="G259">
            <v>0</v>
          </cell>
        </row>
        <row r="260">
          <cell r="B260"/>
          <cell r="D260"/>
          <cell r="G260">
            <v>0</v>
          </cell>
        </row>
        <row r="261">
          <cell r="B261"/>
          <cell r="D261"/>
          <cell r="G261">
            <v>0</v>
          </cell>
        </row>
        <row r="262">
          <cell r="B262"/>
          <cell r="D262"/>
          <cell r="G262">
            <v>0</v>
          </cell>
        </row>
        <row r="263">
          <cell r="B263"/>
          <cell r="D263"/>
          <cell r="G263">
            <v>0</v>
          </cell>
        </row>
        <row r="264">
          <cell r="B264"/>
          <cell r="D264"/>
          <cell r="G264">
            <v>0</v>
          </cell>
        </row>
        <row r="265">
          <cell r="B265"/>
          <cell r="D265"/>
          <cell r="G265">
            <v>0</v>
          </cell>
        </row>
        <row r="266">
          <cell r="B266"/>
          <cell r="D266"/>
          <cell r="G266">
            <v>0</v>
          </cell>
        </row>
        <row r="267">
          <cell r="B267"/>
          <cell r="D267"/>
          <cell r="G267">
            <v>0</v>
          </cell>
        </row>
        <row r="268">
          <cell r="B268"/>
          <cell r="D268"/>
          <cell r="G268">
            <v>0</v>
          </cell>
        </row>
        <row r="269">
          <cell r="B269"/>
          <cell r="D269"/>
          <cell r="G269">
            <v>0</v>
          </cell>
        </row>
        <row r="270">
          <cell r="B270"/>
          <cell r="D270"/>
          <cell r="G270">
            <v>0</v>
          </cell>
        </row>
        <row r="271">
          <cell r="B271"/>
          <cell r="D271"/>
          <cell r="G271">
            <v>0</v>
          </cell>
        </row>
        <row r="272">
          <cell r="B272"/>
          <cell r="D272"/>
          <cell r="G272">
            <v>0</v>
          </cell>
        </row>
        <row r="273">
          <cell r="B273"/>
          <cell r="D273"/>
          <cell r="G273">
            <v>0</v>
          </cell>
        </row>
        <row r="274">
          <cell r="B274"/>
          <cell r="D274"/>
          <cell r="G274">
            <v>0</v>
          </cell>
        </row>
        <row r="275">
          <cell r="B275"/>
          <cell r="D275"/>
          <cell r="G275">
            <v>0</v>
          </cell>
        </row>
        <row r="276">
          <cell r="B276"/>
          <cell r="D276"/>
          <cell r="G276">
            <v>0</v>
          </cell>
        </row>
        <row r="277">
          <cell r="B277"/>
          <cell r="D277"/>
          <cell r="G277">
            <v>0</v>
          </cell>
        </row>
        <row r="278">
          <cell r="B278"/>
          <cell r="D278"/>
          <cell r="G278">
            <v>0</v>
          </cell>
        </row>
        <row r="279">
          <cell r="B279"/>
          <cell r="D279"/>
          <cell r="G279">
            <v>0</v>
          </cell>
        </row>
        <row r="280">
          <cell r="B280"/>
          <cell r="D280"/>
          <cell r="G280">
            <v>0</v>
          </cell>
        </row>
        <row r="281">
          <cell r="B281"/>
          <cell r="D281"/>
          <cell r="G281">
            <v>0</v>
          </cell>
        </row>
        <row r="282">
          <cell r="B282"/>
          <cell r="D282"/>
          <cell r="G282">
            <v>0</v>
          </cell>
        </row>
        <row r="283">
          <cell r="B283"/>
          <cell r="D283"/>
          <cell r="G283">
            <v>0</v>
          </cell>
        </row>
        <row r="284">
          <cell r="B284"/>
          <cell r="D284"/>
          <cell r="G284">
            <v>0</v>
          </cell>
        </row>
        <row r="285">
          <cell r="B285"/>
          <cell r="D285"/>
          <cell r="G285">
            <v>0</v>
          </cell>
        </row>
        <row r="286">
          <cell r="B286"/>
          <cell r="D286"/>
          <cell r="G286">
            <v>0</v>
          </cell>
        </row>
        <row r="287">
          <cell r="B287"/>
          <cell r="D287"/>
          <cell r="G287">
            <v>0</v>
          </cell>
        </row>
        <row r="288">
          <cell r="B288"/>
          <cell r="D288"/>
          <cell r="G288">
            <v>0</v>
          </cell>
        </row>
        <row r="289">
          <cell r="B289"/>
          <cell r="D289"/>
          <cell r="G289">
            <v>0</v>
          </cell>
        </row>
        <row r="290">
          <cell r="B290"/>
          <cell r="D290"/>
          <cell r="G290">
            <v>0</v>
          </cell>
        </row>
        <row r="291">
          <cell r="B291"/>
          <cell r="D291"/>
          <cell r="G291">
            <v>0</v>
          </cell>
        </row>
        <row r="292">
          <cell r="B292"/>
          <cell r="D292"/>
          <cell r="G292">
            <v>0</v>
          </cell>
        </row>
        <row r="293">
          <cell r="B293"/>
          <cell r="D293"/>
          <cell r="G293">
            <v>0</v>
          </cell>
        </row>
        <row r="294">
          <cell r="B294"/>
          <cell r="D294"/>
          <cell r="G294">
            <v>0</v>
          </cell>
        </row>
        <row r="295">
          <cell r="B295"/>
          <cell r="D295"/>
          <cell r="G295">
            <v>0</v>
          </cell>
        </row>
        <row r="296">
          <cell r="B296"/>
          <cell r="D296"/>
          <cell r="G296">
            <v>0</v>
          </cell>
        </row>
        <row r="297">
          <cell r="B297"/>
          <cell r="D297"/>
          <cell r="G297">
            <v>0</v>
          </cell>
        </row>
        <row r="298">
          <cell r="B298"/>
          <cell r="D298"/>
          <cell r="G298">
            <v>0</v>
          </cell>
        </row>
        <row r="299">
          <cell r="B299"/>
          <cell r="D299"/>
          <cell r="G299">
            <v>0</v>
          </cell>
        </row>
        <row r="300">
          <cell r="B300"/>
          <cell r="D300"/>
          <cell r="G300">
            <v>0</v>
          </cell>
        </row>
        <row r="301">
          <cell r="B301"/>
          <cell r="D301"/>
          <cell r="G301">
            <v>0</v>
          </cell>
        </row>
        <row r="302">
          <cell r="B302"/>
          <cell r="D302"/>
          <cell r="G302">
            <v>0</v>
          </cell>
        </row>
        <row r="303">
          <cell r="B303"/>
          <cell r="D303"/>
          <cell r="G303">
            <v>0</v>
          </cell>
        </row>
        <row r="304">
          <cell r="B304"/>
          <cell r="D304"/>
          <cell r="G304">
            <v>0</v>
          </cell>
        </row>
        <row r="305">
          <cell r="B305"/>
          <cell r="D305"/>
          <cell r="G305">
            <v>0</v>
          </cell>
        </row>
        <row r="306">
          <cell r="B306"/>
          <cell r="D306"/>
          <cell r="G306">
            <v>0</v>
          </cell>
        </row>
        <row r="307">
          <cell r="B307"/>
          <cell r="D307"/>
          <cell r="G307">
            <v>0</v>
          </cell>
        </row>
        <row r="308">
          <cell r="B308"/>
          <cell r="D308"/>
          <cell r="G308">
            <v>0</v>
          </cell>
        </row>
        <row r="309">
          <cell r="B309"/>
          <cell r="D309"/>
          <cell r="G309">
            <v>0</v>
          </cell>
        </row>
        <row r="310">
          <cell r="B310"/>
          <cell r="D310"/>
          <cell r="G310">
            <v>0</v>
          </cell>
        </row>
        <row r="311">
          <cell r="B311"/>
          <cell r="D311"/>
          <cell r="G311">
            <v>0</v>
          </cell>
        </row>
        <row r="312">
          <cell r="B312"/>
          <cell r="D312"/>
          <cell r="G312">
            <v>0</v>
          </cell>
        </row>
        <row r="313">
          <cell r="B313"/>
          <cell r="D313"/>
          <cell r="G313">
            <v>0</v>
          </cell>
        </row>
        <row r="314">
          <cell r="B314"/>
          <cell r="D314"/>
          <cell r="G314">
            <v>0</v>
          </cell>
        </row>
        <row r="315">
          <cell r="B315"/>
          <cell r="D315"/>
          <cell r="G315">
            <v>0</v>
          </cell>
        </row>
        <row r="316">
          <cell r="B316"/>
          <cell r="D316"/>
          <cell r="G316">
            <v>0</v>
          </cell>
        </row>
        <row r="317">
          <cell r="B317"/>
          <cell r="D317"/>
          <cell r="G317">
            <v>0</v>
          </cell>
        </row>
        <row r="318">
          <cell r="B318"/>
          <cell r="D318"/>
          <cell r="G318">
            <v>0</v>
          </cell>
        </row>
        <row r="319">
          <cell r="B319"/>
          <cell r="D319"/>
          <cell r="G319">
            <v>0</v>
          </cell>
        </row>
      </sheetData>
      <sheetData sheetId="13"/>
      <sheetData sheetId="14">
        <row r="3">
          <cell r="R3" t="str">
            <v>1/0</v>
          </cell>
          <cell r="S3" t="str">
            <v>2/0</v>
          </cell>
          <cell r="T3" t="str">
            <v>3/0</v>
          </cell>
          <cell r="U3" t="str">
            <v>4/0</v>
          </cell>
          <cell r="V3" t="str">
            <v>250</v>
          </cell>
          <cell r="W3" t="str">
            <v>300</v>
          </cell>
          <cell r="X3" t="str">
            <v>500</v>
          </cell>
          <cell r="Y3" t="str">
            <v>750</v>
          </cell>
          <cell r="Z3" t="str">
            <v>1000</v>
          </cell>
          <cell r="AA3" t="str">
            <v>1250</v>
          </cell>
          <cell r="AB3" t="str">
            <v>Fiber</v>
          </cell>
        </row>
        <row r="306">
          <cell r="R306">
            <v>0</v>
          </cell>
          <cell r="S306">
            <v>0</v>
          </cell>
          <cell r="T306">
            <v>0</v>
          </cell>
          <cell r="U306">
            <v>0</v>
          </cell>
          <cell r="V306">
            <v>0</v>
          </cell>
          <cell r="W306">
            <v>0</v>
          </cell>
          <cell r="X306">
            <v>0</v>
          </cell>
          <cell r="Y306">
            <v>0</v>
          </cell>
          <cell r="Z306">
            <v>0</v>
          </cell>
          <cell r="AA306">
            <v>0</v>
          </cell>
          <cell r="AB306">
            <v>0</v>
          </cell>
        </row>
      </sheetData>
      <sheetData sheetId="15">
        <row r="12">
          <cell r="I12" t="e">
            <v>#N/A</v>
          </cell>
        </row>
      </sheetData>
      <sheetData sheetId="16">
        <row r="3">
          <cell r="A3" t="str">
            <v>G/L - General Liability</v>
          </cell>
        </row>
        <row r="4">
          <cell r="A4" t="str">
            <v>654 - Concrete Construction</v>
          </cell>
        </row>
        <row r="5">
          <cell r="A5" t="str">
            <v>656 - Electrical, Line Construction</v>
          </cell>
        </row>
        <row r="6">
          <cell r="A6" t="str">
            <v>675 - Mach,Equip, Erect &amp; Repair</v>
          </cell>
        </row>
        <row r="7">
          <cell r="A7" t="str">
            <v>951 - Outside Sales</v>
          </cell>
        </row>
        <row r="8">
          <cell r="A8" t="str">
            <v>953 - Office/Clerical Support</v>
          </cell>
        </row>
        <row r="9">
          <cell r="A9" t="str">
            <v>3724 - Electrical Install/Repair</v>
          </cell>
        </row>
        <row r="10">
          <cell r="A10" t="str">
            <v>5183 - Plumbing &amp; Steam fitting</v>
          </cell>
        </row>
        <row r="11">
          <cell r="A11" t="str">
            <v>5190 - Inside Service-Electrical Wiring</v>
          </cell>
        </row>
        <row r="12">
          <cell r="A12" t="str">
            <v>5213 - Concrete Work</v>
          </cell>
        </row>
        <row r="13">
          <cell r="A13" t="str">
            <v>5221 - Concrete Work-Foundations</v>
          </cell>
        </row>
        <row r="14">
          <cell r="A14" t="str">
            <v>5606 - Contractor-Executive Supervisor</v>
          </cell>
        </row>
        <row r="15">
          <cell r="A15" t="str">
            <v>6325 - Underground &amp; Traffic</v>
          </cell>
        </row>
        <row r="16">
          <cell r="A16" t="str">
            <v>7538 - Electrical Overhead Construction</v>
          </cell>
        </row>
        <row r="17">
          <cell r="A17" t="str">
            <v>7539 - Utility Services</v>
          </cell>
        </row>
        <row r="18">
          <cell r="A18" t="str">
            <v>7601 - Communications/Wiring Operations</v>
          </cell>
        </row>
        <row r="19">
          <cell r="A19" t="str">
            <v>7605 - Telecommunications</v>
          </cell>
        </row>
        <row r="20">
          <cell r="A20" t="str">
            <v>7611 - Telephone, Cable TV, Underground</v>
          </cell>
        </row>
        <row r="21">
          <cell r="A21" t="str">
            <v>7720 - Police Traffic Control</v>
          </cell>
        </row>
        <row r="22">
          <cell r="A22" t="str">
            <v>8227 - Contractors Permanent Yard</v>
          </cell>
        </row>
        <row r="23">
          <cell r="A23" t="str">
            <v>8742 - Salesperson-Outside</v>
          </cell>
        </row>
        <row r="24">
          <cell r="A24" t="str">
            <v>8810 - Office/Clerical Support</v>
          </cell>
        </row>
      </sheetData>
      <sheetData sheetId="17">
        <row r="17">
          <cell r="B17" t="str">
            <v>AL</v>
          </cell>
          <cell r="C17">
            <v>3.2000000000000001E-2</v>
          </cell>
        </row>
        <row r="18">
          <cell r="B18" t="str">
            <v>AK</v>
          </cell>
        </row>
        <row r="19">
          <cell r="B19" t="str">
            <v>AZ</v>
          </cell>
        </row>
        <row r="20">
          <cell r="B20" t="str">
            <v>AR</v>
          </cell>
          <cell r="C20">
            <v>3.6600000000000001E-2</v>
          </cell>
        </row>
        <row r="21">
          <cell r="B21" t="str">
            <v>CA</v>
          </cell>
          <cell r="C21">
            <v>3.4000000000000002E-2</v>
          </cell>
        </row>
        <row r="22">
          <cell r="B22" t="str">
            <v>CO</v>
          </cell>
          <cell r="C22">
            <v>1.23E-2</v>
          </cell>
        </row>
        <row r="23">
          <cell r="B23" t="str">
            <v>CT</v>
          </cell>
        </row>
        <row r="24">
          <cell r="B24" t="str">
            <v>DE</v>
          </cell>
        </row>
        <row r="25">
          <cell r="B25" t="str">
            <v>FL</v>
          </cell>
          <cell r="C25">
            <v>2.7E-2</v>
          </cell>
        </row>
        <row r="26">
          <cell r="B26" t="str">
            <v>GA</v>
          </cell>
          <cell r="C26">
            <v>7.9000000000000008E-3</v>
          </cell>
        </row>
        <row r="27">
          <cell r="B27" t="str">
            <v>HI</v>
          </cell>
        </row>
        <row r="28">
          <cell r="B28" t="str">
            <v>ID</v>
          </cell>
        </row>
        <row r="29">
          <cell r="B29" t="str">
            <v>IL</v>
          </cell>
        </row>
        <row r="30">
          <cell r="B30" t="str">
            <v>IN</v>
          </cell>
        </row>
        <row r="31">
          <cell r="B31" t="str">
            <v>IA</v>
          </cell>
        </row>
        <row r="32">
          <cell r="B32" t="str">
            <v>KS</v>
          </cell>
          <cell r="C32">
            <v>0.04</v>
          </cell>
        </row>
        <row r="33">
          <cell r="B33" t="str">
            <v>KY</v>
          </cell>
        </row>
        <row r="34">
          <cell r="B34" t="str">
            <v>LA</v>
          </cell>
          <cell r="C34">
            <v>2.9499999999999998E-2</v>
          </cell>
        </row>
        <row r="35">
          <cell r="B35" t="str">
            <v>ME</v>
          </cell>
        </row>
        <row r="36">
          <cell r="B36" t="str">
            <v>MD</v>
          </cell>
        </row>
        <row r="37">
          <cell r="B37" t="str">
            <v>MA</v>
          </cell>
        </row>
        <row r="38">
          <cell r="B38" t="str">
            <v>MI</v>
          </cell>
        </row>
        <row r="39">
          <cell r="B39" t="str">
            <v>MN</v>
          </cell>
          <cell r="C39">
            <v>1.4E-2</v>
          </cell>
        </row>
        <row r="40">
          <cell r="B40" t="str">
            <v>MS</v>
          </cell>
          <cell r="C40">
            <v>6.2500000000000001E-4</v>
          </cell>
        </row>
        <row r="41">
          <cell r="B41" t="str">
            <v>MO</v>
          </cell>
        </row>
        <row r="42">
          <cell r="B42" t="str">
            <v>MT</v>
          </cell>
        </row>
        <row r="43">
          <cell r="B43" t="str">
            <v>NE</v>
          </cell>
          <cell r="C43">
            <v>0.02</v>
          </cell>
        </row>
        <row r="44">
          <cell r="B44" t="str">
            <v>NV</v>
          </cell>
        </row>
        <row r="45">
          <cell r="B45" t="str">
            <v>NH</v>
          </cell>
        </row>
        <row r="46">
          <cell r="B46" t="str">
            <v>NJ</v>
          </cell>
        </row>
        <row r="47">
          <cell r="B47" t="str">
            <v>NM</v>
          </cell>
          <cell r="C47">
            <v>2.24E-2</v>
          </cell>
        </row>
        <row r="48">
          <cell r="B48" t="str">
            <v>NY</v>
          </cell>
          <cell r="C48">
            <v>5.5500000000000001E-2</v>
          </cell>
        </row>
        <row r="49">
          <cell r="B49" t="str">
            <v>NC</v>
          </cell>
        </row>
        <row r="50">
          <cell r="B50" t="str">
            <v>ND</v>
          </cell>
          <cell r="C50">
            <v>8.5000000000000006E-2</v>
          </cell>
        </row>
        <row r="51">
          <cell r="B51" t="str">
            <v>OH</v>
          </cell>
        </row>
        <row r="52">
          <cell r="B52" t="str">
            <v>OK</v>
          </cell>
          <cell r="C52">
            <v>3.7999999999999999E-2</v>
          </cell>
        </row>
        <row r="53">
          <cell r="B53" t="str">
            <v>OR</v>
          </cell>
        </row>
        <row r="54">
          <cell r="B54" t="str">
            <v>PA</v>
          </cell>
        </row>
        <row r="55">
          <cell r="B55" t="str">
            <v>RI</v>
          </cell>
        </row>
        <row r="56">
          <cell r="B56" t="str">
            <v>SC</v>
          </cell>
        </row>
        <row r="57">
          <cell r="B57" t="str">
            <v>SD</v>
          </cell>
        </row>
        <row r="58">
          <cell r="B58" t="str">
            <v>TN</v>
          </cell>
          <cell r="C58">
            <v>2.5100000000000001E-2</v>
          </cell>
        </row>
        <row r="59">
          <cell r="B59" t="str">
            <v>TX</v>
          </cell>
          <cell r="C59">
            <v>2.4899999999999999E-2</v>
          </cell>
        </row>
        <row r="60">
          <cell r="B60" t="str">
            <v>UT</v>
          </cell>
          <cell r="C60">
            <v>2E-3</v>
          </cell>
        </row>
        <row r="61">
          <cell r="B61" t="str">
            <v>VT</v>
          </cell>
        </row>
        <row r="62">
          <cell r="B62" t="str">
            <v>VA</v>
          </cell>
          <cell r="C62">
            <v>6.2E-2</v>
          </cell>
        </row>
        <row r="63">
          <cell r="B63" t="str">
            <v>WA</v>
          </cell>
        </row>
        <row r="64">
          <cell r="B64" t="str">
            <v>WV</v>
          </cell>
          <cell r="C64">
            <v>8.5000000000000006E-2</v>
          </cell>
        </row>
        <row r="65">
          <cell r="B65" t="str">
            <v>WI</v>
          </cell>
        </row>
        <row r="66">
          <cell r="B66" t="str">
            <v>WY</v>
          </cell>
          <cell r="C66">
            <v>3.9199999999999999E-2</v>
          </cell>
        </row>
      </sheetData>
      <sheetData sheetId="18">
        <row r="4">
          <cell r="B4" t="str">
            <v>Yes</v>
          </cell>
        </row>
        <row r="8">
          <cell r="G8">
            <v>0</v>
          </cell>
        </row>
        <row r="9">
          <cell r="N9">
            <v>120</v>
          </cell>
        </row>
        <row r="10">
          <cell r="G10">
            <v>120</v>
          </cell>
          <cell r="H10">
            <v>0</v>
          </cell>
        </row>
        <row r="11">
          <cell r="G11">
            <v>0</v>
          </cell>
          <cell r="H11">
            <v>0</v>
          </cell>
        </row>
        <row r="12">
          <cell r="G12">
            <v>0</v>
          </cell>
          <cell r="H12">
            <v>0</v>
          </cell>
        </row>
        <row r="13">
          <cell r="G13">
            <v>0</v>
          </cell>
          <cell r="H13">
            <v>0</v>
          </cell>
        </row>
        <row r="14">
          <cell r="G14">
            <v>0</v>
          </cell>
          <cell r="H14">
            <v>0</v>
          </cell>
        </row>
        <row r="15">
          <cell r="G15">
            <v>0</v>
          </cell>
          <cell r="H15">
            <v>0</v>
          </cell>
        </row>
        <row r="16">
          <cell r="G16">
            <v>0</v>
          </cell>
          <cell r="H16">
            <v>0</v>
          </cell>
        </row>
        <row r="17">
          <cell r="G17">
            <v>0</v>
          </cell>
          <cell r="H17">
            <v>0</v>
          </cell>
        </row>
        <row r="18">
          <cell r="G18">
            <v>0</v>
          </cell>
          <cell r="H18">
            <v>0</v>
          </cell>
        </row>
        <row r="19">
          <cell r="G19">
            <v>0</v>
          </cell>
          <cell r="H19">
            <v>0</v>
          </cell>
        </row>
        <row r="20">
          <cell r="G20">
            <v>0</v>
          </cell>
          <cell r="H20">
            <v>0</v>
          </cell>
        </row>
        <row r="21">
          <cell r="G21">
            <v>0</v>
          </cell>
          <cell r="H21">
            <v>0</v>
          </cell>
        </row>
        <row r="22">
          <cell r="G22">
            <v>0</v>
          </cell>
          <cell r="H22">
            <v>0</v>
          </cell>
        </row>
        <row r="23">
          <cell r="G23">
            <v>0</v>
          </cell>
          <cell r="H23">
            <v>0</v>
          </cell>
        </row>
        <row r="24">
          <cell r="G24">
            <v>0</v>
          </cell>
          <cell r="H24">
            <v>0</v>
          </cell>
        </row>
        <row r="25">
          <cell r="G25">
            <v>0</v>
          </cell>
          <cell r="H25">
            <v>0</v>
          </cell>
        </row>
        <row r="26">
          <cell r="G26">
            <v>0</v>
          </cell>
          <cell r="H26">
            <v>0</v>
          </cell>
        </row>
        <row r="27">
          <cell r="G27">
            <v>0</v>
          </cell>
          <cell r="H27">
            <v>0</v>
          </cell>
        </row>
        <row r="28">
          <cell r="G28">
            <v>0</v>
          </cell>
          <cell r="H28">
            <v>0</v>
          </cell>
        </row>
        <row r="29">
          <cell r="N29">
            <v>0</v>
          </cell>
        </row>
        <row r="30">
          <cell r="G30">
            <v>0</v>
          </cell>
          <cell r="H30">
            <v>0</v>
          </cell>
        </row>
        <row r="31">
          <cell r="G31">
            <v>0</v>
          </cell>
          <cell r="H31">
            <v>0</v>
          </cell>
        </row>
        <row r="32">
          <cell r="G32">
            <v>0</v>
          </cell>
          <cell r="H32">
            <v>0</v>
          </cell>
        </row>
        <row r="33">
          <cell r="G33">
            <v>0</v>
          </cell>
          <cell r="H33">
            <v>0</v>
          </cell>
        </row>
        <row r="34">
          <cell r="G34">
            <v>0</v>
          </cell>
          <cell r="H34">
            <v>0</v>
          </cell>
        </row>
        <row r="35">
          <cell r="G35">
            <v>0</v>
          </cell>
          <cell r="H35">
            <v>0</v>
          </cell>
        </row>
        <row r="36">
          <cell r="G36">
            <v>0</v>
          </cell>
          <cell r="H36">
            <v>0</v>
          </cell>
        </row>
        <row r="37">
          <cell r="G37">
            <v>0</v>
          </cell>
          <cell r="H37">
            <v>0</v>
          </cell>
        </row>
        <row r="38">
          <cell r="G38">
            <v>0</v>
          </cell>
          <cell r="H38">
            <v>0</v>
          </cell>
        </row>
        <row r="39">
          <cell r="G39">
            <v>0</v>
          </cell>
          <cell r="H39">
            <v>0</v>
          </cell>
        </row>
        <row r="40">
          <cell r="G40">
            <v>0</v>
          </cell>
          <cell r="H40">
            <v>0</v>
          </cell>
        </row>
        <row r="41">
          <cell r="G41">
            <v>0</v>
          </cell>
          <cell r="H41">
            <v>0</v>
          </cell>
        </row>
        <row r="42">
          <cell r="G42">
            <v>0</v>
          </cell>
          <cell r="H42">
            <v>0</v>
          </cell>
        </row>
        <row r="43">
          <cell r="G43">
            <v>0</v>
          </cell>
          <cell r="H43">
            <v>0</v>
          </cell>
        </row>
        <row r="44">
          <cell r="G44">
            <v>0</v>
          </cell>
          <cell r="H44">
            <v>0</v>
          </cell>
        </row>
        <row r="45">
          <cell r="G45">
            <v>0</v>
          </cell>
          <cell r="H45">
            <v>0</v>
          </cell>
        </row>
        <row r="46">
          <cell r="G46">
            <v>0</v>
          </cell>
          <cell r="H46">
            <v>0</v>
          </cell>
        </row>
        <row r="47">
          <cell r="G47">
            <v>0</v>
          </cell>
          <cell r="H47">
            <v>0</v>
          </cell>
        </row>
        <row r="48">
          <cell r="G48">
            <v>0</v>
          </cell>
          <cell r="H48">
            <v>0</v>
          </cell>
        </row>
        <row r="49">
          <cell r="G49">
            <v>0</v>
          </cell>
          <cell r="H49">
            <v>0</v>
          </cell>
        </row>
        <row r="50">
          <cell r="G50">
            <v>0</v>
          </cell>
          <cell r="H50">
            <v>0</v>
          </cell>
        </row>
        <row r="51">
          <cell r="G51">
            <v>0</v>
          </cell>
          <cell r="H51">
            <v>0</v>
          </cell>
        </row>
        <row r="52">
          <cell r="G52">
            <v>0</v>
          </cell>
          <cell r="H52">
            <v>0</v>
          </cell>
        </row>
        <row r="53">
          <cell r="G53">
            <v>0</v>
          </cell>
          <cell r="H53">
            <v>0</v>
          </cell>
        </row>
        <row r="54">
          <cell r="G54">
            <v>0</v>
          </cell>
          <cell r="H54">
            <v>0</v>
          </cell>
        </row>
        <row r="55">
          <cell r="G55">
            <v>0</v>
          </cell>
          <cell r="H55">
            <v>0</v>
          </cell>
        </row>
        <row r="56">
          <cell r="G56">
            <v>0</v>
          </cell>
          <cell r="H56">
            <v>0</v>
          </cell>
        </row>
        <row r="57">
          <cell r="G57">
            <v>0</v>
          </cell>
          <cell r="H57">
            <v>0</v>
          </cell>
        </row>
        <row r="58">
          <cell r="G58">
            <v>0</v>
          </cell>
          <cell r="H58">
            <v>0</v>
          </cell>
        </row>
        <row r="59">
          <cell r="G59">
            <v>0</v>
          </cell>
          <cell r="H59">
            <v>0</v>
          </cell>
        </row>
        <row r="60">
          <cell r="G60">
            <v>0</v>
          </cell>
          <cell r="H60">
            <v>0</v>
          </cell>
        </row>
        <row r="61">
          <cell r="G61">
            <v>0</v>
          </cell>
          <cell r="H61">
            <v>0</v>
          </cell>
        </row>
        <row r="62">
          <cell r="G62">
            <v>0</v>
          </cell>
          <cell r="H62">
            <v>0</v>
          </cell>
        </row>
        <row r="63">
          <cell r="G63">
            <v>0</v>
          </cell>
          <cell r="H63">
            <v>0</v>
          </cell>
        </row>
        <row r="64">
          <cell r="G64">
            <v>0</v>
          </cell>
          <cell r="H64">
            <v>0</v>
          </cell>
        </row>
        <row r="65">
          <cell r="G65">
            <v>0</v>
          </cell>
          <cell r="H65">
            <v>0</v>
          </cell>
        </row>
        <row r="66">
          <cell r="G66">
            <v>0</v>
          </cell>
          <cell r="H66">
            <v>0</v>
          </cell>
        </row>
        <row r="67">
          <cell r="G67">
            <v>0</v>
          </cell>
          <cell r="H67">
            <v>0</v>
          </cell>
        </row>
        <row r="68">
          <cell r="G68">
            <v>0</v>
          </cell>
          <cell r="H68">
            <v>0</v>
          </cell>
        </row>
        <row r="69">
          <cell r="G69">
            <v>0</v>
          </cell>
          <cell r="H69">
            <v>0</v>
          </cell>
        </row>
        <row r="70">
          <cell r="G70">
            <v>0</v>
          </cell>
          <cell r="H70">
            <v>0</v>
          </cell>
        </row>
        <row r="71">
          <cell r="G71">
            <v>0</v>
          </cell>
          <cell r="H71">
            <v>0</v>
          </cell>
        </row>
        <row r="72">
          <cell r="G72">
            <v>0</v>
          </cell>
          <cell r="H72">
            <v>0</v>
          </cell>
        </row>
        <row r="73">
          <cell r="G73">
            <v>0</v>
          </cell>
          <cell r="H73">
            <v>0</v>
          </cell>
        </row>
        <row r="74">
          <cell r="G74">
            <v>0</v>
          </cell>
          <cell r="H74">
            <v>0</v>
          </cell>
        </row>
        <row r="75">
          <cell r="G75">
            <v>0</v>
          </cell>
          <cell r="H75">
            <v>0</v>
          </cell>
        </row>
        <row r="76">
          <cell r="G76">
            <v>0</v>
          </cell>
          <cell r="H76">
            <v>0</v>
          </cell>
        </row>
        <row r="77">
          <cell r="G77">
            <v>0</v>
          </cell>
          <cell r="H77">
            <v>0</v>
          </cell>
        </row>
        <row r="78">
          <cell r="G78">
            <v>0</v>
          </cell>
          <cell r="H78">
            <v>0</v>
          </cell>
        </row>
        <row r="79">
          <cell r="G79">
            <v>0</v>
          </cell>
          <cell r="H79">
            <v>0</v>
          </cell>
        </row>
        <row r="80">
          <cell r="G80">
            <v>0</v>
          </cell>
          <cell r="H80">
            <v>0</v>
          </cell>
        </row>
        <row r="81">
          <cell r="G81">
            <v>0</v>
          </cell>
          <cell r="H81">
            <v>0</v>
          </cell>
        </row>
        <row r="82">
          <cell r="G82">
            <v>0</v>
          </cell>
          <cell r="H82">
            <v>0</v>
          </cell>
        </row>
        <row r="83">
          <cell r="G83">
            <v>0</v>
          </cell>
          <cell r="H83">
            <v>0</v>
          </cell>
        </row>
        <row r="84">
          <cell r="G84">
            <v>0</v>
          </cell>
          <cell r="H84">
            <v>0</v>
          </cell>
        </row>
        <row r="85">
          <cell r="G85">
            <v>0</v>
          </cell>
          <cell r="H85">
            <v>0</v>
          </cell>
        </row>
        <row r="86">
          <cell r="G86">
            <v>0</v>
          </cell>
          <cell r="H86">
            <v>0</v>
          </cell>
        </row>
        <row r="87">
          <cell r="G87">
            <v>0</v>
          </cell>
          <cell r="H87">
            <v>0</v>
          </cell>
        </row>
        <row r="88">
          <cell r="G88">
            <v>0</v>
          </cell>
          <cell r="H88">
            <v>0</v>
          </cell>
        </row>
        <row r="89">
          <cell r="G89">
            <v>0</v>
          </cell>
          <cell r="H89">
            <v>0</v>
          </cell>
        </row>
        <row r="90">
          <cell r="G90">
            <v>0</v>
          </cell>
          <cell r="H90">
            <v>0</v>
          </cell>
        </row>
        <row r="91">
          <cell r="G91">
            <v>0</v>
          </cell>
          <cell r="H91">
            <v>0</v>
          </cell>
        </row>
        <row r="92">
          <cell r="G92">
            <v>0</v>
          </cell>
          <cell r="H92">
            <v>0</v>
          </cell>
        </row>
        <row r="93">
          <cell r="G93">
            <v>0</v>
          </cell>
          <cell r="H93">
            <v>0</v>
          </cell>
        </row>
        <row r="94">
          <cell r="G94">
            <v>0</v>
          </cell>
          <cell r="H94">
            <v>0</v>
          </cell>
        </row>
        <row r="95">
          <cell r="G95">
            <v>0</v>
          </cell>
          <cell r="H95">
            <v>0</v>
          </cell>
        </row>
        <row r="96">
          <cell r="G96">
            <v>0</v>
          </cell>
          <cell r="H96">
            <v>0</v>
          </cell>
        </row>
        <row r="97">
          <cell r="G97">
            <v>0</v>
          </cell>
          <cell r="H97">
            <v>0</v>
          </cell>
        </row>
        <row r="98">
          <cell r="G98">
            <v>0</v>
          </cell>
          <cell r="H98">
            <v>0</v>
          </cell>
        </row>
        <row r="99">
          <cell r="G99">
            <v>0</v>
          </cell>
          <cell r="H99">
            <v>0</v>
          </cell>
        </row>
        <row r="100">
          <cell r="G100">
            <v>0</v>
          </cell>
          <cell r="H100">
            <v>0</v>
          </cell>
        </row>
        <row r="101">
          <cell r="G101">
            <v>0</v>
          </cell>
          <cell r="H101">
            <v>0</v>
          </cell>
        </row>
        <row r="102">
          <cell r="G102">
            <v>0</v>
          </cell>
          <cell r="H102">
            <v>0</v>
          </cell>
        </row>
        <row r="103">
          <cell r="G103">
            <v>0</v>
          </cell>
          <cell r="H103">
            <v>0</v>
          </cell>
        </row>
        <row r="104">
          <cell r="G104">
            <v>0</v>
          </cell>
          <cell r="H104">
            <v>0</v>
          </cell>
        </row>
        <row r="105">
          <cell r="G105">
            <v>0</v>
          </cell>
          <cell r="H105">
            <v>0</v>
          </cell>
        </row>
        <row r="106">
          <cell r="G106">
            <v>0</v>
          </cell>
          <cell r="H106">
            <v>0</v>
          </cell>
        </row>
        <row r="107">
          <cell r="G107">
            <v>0</v>
          </cell>
          <cell r="H107">
            <v>0</v>
          </cell>
        </row>
        <row r="108">
          <cell r="G108">
            <v>0</v>
          </cell>
          <cell r="H108">
            <v>0</v>
          </cell>
        </row>
        <row r="109">
          <cell r="G109">
            <v>0</v>
          </cell>
          <cell r="H109">
            <v>0</v>
          </cell>
        </row>
        <row r="110">
          <cell r="G110">
            <v>0</v>
          </cell>
          <cell r="H110">
            <v>0</v>
          </cell>
        </row>
        <row r="111">
          <cell r="G111">
            <v>0</v>
          </cell>
          <cell r="H111">
            <v>0</v>
          </cell>
        </row>
        <row r="112">
          <cell r="G112">
            <v>0</v>
          </cell>
          <cell r="H112">
            <v>0</v>
          </cell>
        </row>
        <row r="113">
          <cell r="G113">
            <v>0</v>
          </cell>
          <cell r="H113">
            <v>0</v>
          </cell>
        </row>
        <row r="114">
          <cell r="G114">
            <v>0</v>
          </cell>
          <cell r="H114">
            <v>0</v>
          </cell>
        </row>
        <row r="115">
          <cell r="G115">
            <v>0</v>
          </cell>
          <cell r="H115">
            <v>0</v>
          </cell>
        </row>
        <row r="116">
          <cell r="G116">
            <v>0</v>
          </cell>
          <cell r="H116">
            <v>0</v>
          </cell>
        </row>
        <row r="117">
          <cell r="G117">
            <v>0</v>
          </cell>
          <cell r="H117">
            <v>0</v>
          </cell>
        </row>
        <row r="118">
          <cell r="G118">
            <v>0</v>
          </cell>
          <cell r="H118">
            <v>0</v>
          </cell>
        </row>
        <row r="119">
          <cell r="G119">
            <v>0</v>
          </cell>
          <cell r="H119">
            <v>0</v>
          </cell>
        </row>
        <row r="120">
          <cell r="G120">
            <v>0</v>
          </cell>
          <cell r="H120">
            <v>0</v>
          </cell>
        </row>
        <row r="121">
          <cell r="G121">
            <v>0</v>
          </cell>
          <cell r="H121">
            <v>0</v>
          </cell>
        </row>
        <row r="122">
          <cell r="G122">
            <v>0</v>
          </cell>
          <cell r="H122">
            <v>0</v>
          </cell>
        </row>
        <row r="123">
          <cell r="G123">
            <v>0</v>
          </cell>
          <cell r="H123">
            <v>0</v>
          </cell>
        </row>
        <row r="124">
          <cell r="G124">
            <v>0</v>
          </cell>
          <cell r="H124">
            <v>0</v>
          </cell>
        </row>
        <row r="125">
          <cell r="G125">
            <v>0</v>
          </cell>
          <cell r="H125">
            <v>0</v>
          </cell>
        </row>
        <row r="126">
          <cell r="G126">
            <v>0</v>
          </cell>
          <cell r="H126">
            <v>0</v>
          </cell>
        </row>
        <row r="127">
          <cell r="G127">
            <v>0</v>
          </cell>
          <cell r="H127">
            <v>0</v>
          </cell>
        </row>
        <row r="128">
          <cell r="G128">
            <v>0</v>
          </cell>
          <cell r="H128">
            <v>0</v>
          </cell>
        </row>
        <row r="129">
          <cell r="G129">
            <v>0</v>
          </cell>
          <cell r="H129">
            <v>0</v>
          </cell>
        </row>
        <row r="130">
          <cell r="G130">
            <v>0</v>
          </cell>
          <cell r="H130">
            <v>0</v>
          </cell>
        </row>
        <row r="131">
          <cell r="G131">
            <v>0</v>
          </cell>
          <cell r="H131">
            <v>0</v>
          </cell>
        </row>
        <row r="132">
          <cell r="G132">
            <v>0</v>
          </cell>
          <cell r="H132">
            <v>0</v>
          </cell>
        </row>
        <row r="133">
          <cell r="G133">
            <v>0</v>
          </cell>
          <cell r="H133">
            <v>0</v>
          </cell>
        </row>
        <row r="134">
          <cell r="G134">
            <v>0</v>
          </cell>
          <cell r="H134">
            <v>0</v>
          </cell>
        </row>
        <row r="135">
          <cell r="G135">
            <v>0</v>
          </cell>
          <cell r="H135">
            <v>0</v>
          </cell>
        </row>
        <row r="136">
          <cell r="G136">
            <v>0</v>
          </cell>
          <cell r="H136">
            <v>0</v>
          </cell>
        </row>
        <row r="137">
          <cell r="G137">
            <v>0</v>
          </cell>
          <cell r="H137">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3">
          <cell r="G143">
            <v>0</v>
          </cell>
          <cell r="H143">
            <v>0</v>
          </cell>
        </row>
        <row r="144">
          <cell r="G144">
            <v>0</v>
          </cell>
          <cell r="H144">
            <v>0</v>
          </cell>
        </row>
        <row r="145">
          <cell r="G145">
            <v>0</v>
          </cell>
          <cell r="H145">
            <v>0</v>
          </cell>
        </row>
        <row r="146">
          <cell r="G146">
            <v>0</v>
          </cell>
          <cell r="H146">
            <v>0</v>
          </cell>
        </row>
        <row r="147">
          <cell r="G147">
            <v>0</v>
          </cell>
          <cell r="H147">
            <v>0</v>
          </cell>
        </row>
        <row r="148">
          <cell r="G148">
            <v>0</v>
          </cell>
          <cell r="H148">
            <v>0</v>
          </cell>
        </row>
        <row r="149">
          <cell r="G149">
            <v>0</v>
          </cell>
          <cell r="H149">
            <v>0</v>
          </cell>
        </row>
        <row r="150">
          <cell r="G150">
            <v>0</v>
          </cell>
          <cell r="H150">
            <v>0</v>
          </cell>
        </row>
        <row r="151">
          <cell r="G151">
            <v>0</v>
          </cell>
          <cell r="H151">
            <v>0</v>
          </cell>
        </row>
        <row r="152">
          <cell r="G152">
            <v>0</v>
          </cell>
          <cell r="H152">
            <v>0</v>
          </cell>
        </row>
        <row r="153">
          <cell r="G153">
            <v>0</v>
          </cell>
          <cell r="H153">
            <v>0</v>
          </cell>
        </row>
        <row r="154">
          <cell r="G154">
            <v>0</v>
          </cell>
          <cell r="H154">
            <v>0</v>
          </cell>
        </row>
        <row r="155">
          <cell r="G155">
            <v>0</v>
          </cell>
          <cell r="H155">
            <v>0</v>
          </cell>
        </row>
        <row r="156">
          <cell r="G156">
            <v>0</v>
          </cell>
          <cell r="H156">
            <v>0</v>
          </cell>
        </row>
        <row r="157">
          <cell r="N157">
            <v>0</v>
          </cell>
        </row>
        <row r="158">
          <cell r="G158">
            <v>0</v>
          </cell>
          <cell r="H158">
            <v>0</v>
          </cell>
        </row>
        <row r="159">
          <cell r="G159">
            <v>0</v>
          </cell>
          <cell r="H159">
            <v>0</v>
          </cell>
        </row>
        <row r="160">
          <cell r="G160">
            <v>0</v>
          </cell>
          <cell r="H160">
            <v>0</v>
          </cell>
          <cell r="O160" t="str">
            <v>All Structures - Drilling</v>
          </cell>
        </row>
        <row r="161">
          <cell r="G161">
            <v>0</v>
          </cell>
          <cell r="H161">
            <v>0</v>
          </cell>
          <cell r="O161" t="str">
            <v>All Structures - Drilling</v>
          </cell>
        </row>
        <row r="162">
          <cell r="G162">
            <v>0</v>
          </cell>
          <cell r="H162">
            <v>0</v>
          </cell>
          <cell r="O162" t="str">
            <v>All Structures - Drilling</v>
          </cell>
        </row>
        <row r="163">
          <cell r="G163">
            <v>0</v>
          </cell>
          <cell r="H163">
            <v>0</v>
          </cell>
          <cell r="O163" t="str">
            <v>All Structures - Drilling</v>
          </cell>
        </row>
        <row r="164">
          <cell r="G164">
            <v>0</v>
          </cell>
          <cell r="H164">
            <v>0</v>
          </cell>
          <cell r="O164" t="str">
            <v>All Structures - Drilling</v>
          </cell>
        </row>
        <row r="165">
          <cell r="G165">
            <v>0</v>
          </cell>
          <cell r="H165">
            <v>0</v>
          </cell>
          <cell r="O165" t="str">
            <v>All Structures - Drilling</v>
          </cell>
        </row>
        <row r="166">
          <cell r="G166">
            <v>0</v>
          </cell>
          <cell r="H166">
            <v>0</v>
          </cell>
          <cell r="O166" t="str">
            <v>All Structures - Drilling</v>
          </cell>
        </row>
        <row r="167">
          <cell r="G167">
            <v>0</v>
          </cell>
          <cell r="H167">
            <v>0</v>
          </cell>
          <cell r="O167" t="str">
            <v>All Structures - Drilling</v>
          </cell>
        </row>
        <row r="168">
          <cell r="G168">
            <v>0</v>
          </cell>
          <cell r="H168">
            <v>0</v>
          </cell>
          <cell r="O168" t="str">
            <v>All Structures - Drilling</v>
          </cell>
        </row>
        <row r="169">
          <cell r="G169">
            <v>0</v>
          </cell>
          <cell r="H169">
            <v>0</v>
          </cell>
          <cell r="O169" t="str">
            <v>All Structures - Drilling</v>
          </cell>
        </row>
        <row r="170">
          <cell r="G170">
            <v>0</v>
          </cell>
          <cell r="H170">
            <v>0</v>
          </cell>
          <cell r="O170" t="str">
            <v>All Structures - Drilling</v>
          </cell>
        </row>
        <row r="171">
          <cell r="G171">
            <v>0</v>
          </cell>
          <cell r="H171">
            <v>0</v>
          </cell>
          <cell r="O171" t="str">
            <v>All Structures - Drilling</v>
          </cell>
        </row>
        <row r="172">
          <cell r="G172">
            <v>0</v>
          </cell>
          <cell r="H172">
            <v>0</v>
          </cell>
          <cell r="O172" t="str">
            <v>All Structures - Drilling</v>
          </cell>
        </row>
        <row r="173">
          <cell r="G173">
            <v>0</v>
          </cell>
          <cell r="H173">
            <v>0</v>
          </cell>
          <cell r="O173" t="str">
            <v>All Structures - Drilling</v>
          </cell>
        </row>
        <row r="174">
          <cell r="G174">
            <v>0</v>
          </cell>
          <cell r="H174">
            <v>0</v>
          </cell>
          <cell r="O174" t="str">
            <v>All Structures - Drilling</v>
          </cell>
        </row>
        <row r="175">
          <cell r="G175">
            <v>0</v>
          </cell>
          <cell r="H175">
            <v>0</v>
          </cell>
          <cell r="O175" t="str">
            <v>All Structures - Drilling</v>
          </cell>
        </row>
        <row r="176">
          <cell r="G176">
            <v>0</v>
          </cell>
          <cell r="H176">
            <v>0</v>
          </cell>
          <cell r="O176" t="str">
            <v>All Structures - Drilling</v>
          </cell>
        </row>
        <row r="177">
          <cell r="G177">
            <v>0</v>
          </cell>
          <cell r="H177">
            <v>0</v>
          </cell>
          <cell r="O177" t="str">
            <v>All Structures - Drilling</v>
          </cell>
        </row>
        <row r="178">
          <cell r="G178">
            <v>0</v>
          </cell>
          <cell r="H178">
            <v>0</v>
          </cell>
          <cell r="O178" t="str">
            <v>All Structures - Drilling</v>
          </cell>
        </row>
        <row r="179">
          <cell r="G179">
            <v>0</v>
          </cell>
          <cell r="H179">
            <v>0</v>
          </cell>
        </row>
        <row r="180">
          <cell r="G180">
            <v>0</v>
          </cell>
          <cell r="H180">
            <v>0</v>
          </cell>
        </row>
        <row r="181">
          <cell r="G181">
            <v>0</v>
          </cell>
          <cell r="H181">
            <v>0</v>
          </cell>
          <cell r="O181" t="str">
            <v>All Structures - Drilling</v>
          </cell>
        </row>
        <row r="182">
          <cell r="G182">
            <v>0</v>
          </cell>
          <cell r="H182">
            <v>0</v>
          </cell>
          <cell r="O182" t="str">
            <v>All Structures - Drilling</v>
          </cell>
        </row>
        <row r="183">
          <cell r="G183">
            <v>0</v>
          </cell>
          <cell r="H183">
            <v>0</v>
          </cell>
          <cell r="O183" t="str">
            <v>All Structures - Drilling</v>
          </cell>
        </row>
        <row r="184">
          <cell r="G184">
            <v>0</v>
          </cell>
          <cell r="H184">
            <v>0</v>
          </cell>
          <cell r="O184" t="str">
            <v>All Structures - Drilling</v>
          </cell>
        </row>
        <row r="185">
          <cell r="G185">
            <v>0</v>
          </cell>
          <cell r="H185">
            <v>0</v>
          </cell>
          <cell r="O185" t="str">
            <v>All Structures - Drilling</v>
          </cell>
        </row>
        <row r="186">
          <cell r="G186">
            <v>0</v>
          </cell>
          <cell r="H186">
            <v>0</v>
          </cell>
          <cell r="O186" t="str">
            <v>All Structures - Drilling</v>
          </cell>
        </row>
        <row r="187">
          <cell r="G187">
            <v>0</v>
          </cell>
          <cell r="H187">
            <v>0</v>
          </cell>
          <cell r="O187" t="str">
            <v>All Structures - Drilling</v>
          </cell>
        </row>
        <row r="188">
          <cell r="G188">
            <v>0</v>
          </cell>
          <cell r="H188">
            <v>0</v>
          </cell>
          <cell r="O188" t="str">
            <v>All Structures - Drilling</v>
          </cell>
        </row>
        <row r="189">
          <cell r="G189">
            <v>0</v>
          </cell>
          <cell r="H189">
            <v>0</v>
          </cell>
          <cell r="O189" t="str">
            <v>All Structures - Drilling</v>
          </cell>
        </row>
        <row r="190">
          <cell r="G190">
            <v>0</v>
          </cell>
          <cell r="H190">
            <v>0</v>
          </cell>
          <cell r="O190" t="str">
            <v>All Structures - Drilling</v>
          </cell>
        </row>
        <row r="191">
          <cell r="G191">
            <v>0</v>
          </cell>
          <cell r="H191">
            <v>0</v>
          </cell>
        </row>
        <row r="192">
          <cell r="G192">
            <v>0</v>
          </cell>
          <cell r="H192">
            <v>0</v>
          </cell>
        </row>
        <row r="193">
          <cell r="G193">
            <v>0</v>
          </cell>
          <cell r="H193">
            <v>0</v>
          </cell>
        </row>
        <row r="194">
          <cell r="G194">
            <v>0</v>
          </cell>
          <cell r="H194">
            <v>0</v>
          </cell>
        </row>
        <row r="195">
          <cell r="G195">
            <v>0</v>
          </cell>
          <cell r="H195">
            <v>0</v>
          </cell>
        </row>
        <row r="196">
          <cell r="G196">
            <v>0</v>
          </cell>
          <cell r="H196">
            <v>0</v>
          </cell>
        </row>
        <row r="197">
          <cell r="G197">
            <v>0</v>
          </cell>
          <cell r="H197">
            <v>0</v>
          </cell>
        </row>
        <row r="198">
          <cell r="G198">
            <v>0</v>
          </cell>
          <cell r="H198">
            <v>0</v>
          </cell>
        </row>
        <row r="199">
          <cell r="G199">
            <v>0</v>
          </cell>
          <cell r="H199">
            <v>0</v>
          </cell>
        </row>
        <row r="200">
          <cell r="G200">
            <v>0</v>
          </cell>
          <cell r="H200">
            <v>0</v>
          </cell>
        </row>
        <row r="201">
          <cell r="G201">
            <v>0</v>
          </cell>
          <cell r="H201">
            <v>0</v>
          </cell>
        </row>
        <row r="202">
          <cell r="G202">
            <v>0</v>
          </cell>
          <cell r="H202">
            <v>0</v>
          </cell>
        </row>
        <row r="203">
          <cell r="G203">
            <v>0</v>
          </cell>
          <cell r="H203">
            <v>0</v>
          </cell>
        </row>
        <row r="204">
          <cell r="G204">
            <v>0</v>
          </cell>
          <cell r="H204">
            <v>0</v>
          </cell>
        </row>
        <row r="205">
          <cell r="G205">
            <v>0</v>
          </cell>
          <cell r="H205">
            <v>0</v>
          </cell>
        </row>
        <row r="206">
          <cell r="G206">
            <v>0</v>
          </cell>
          <cell r="H206">
            <v>0</v>
          </cell>
        </row>
        <row r="207">
          <cell r="G207">
            <v>0</v>
          </cell>
          <cell r="H207">
            <v>0</v>
          </cell>
        </row>
        <row r="208">
          <cell r="G208">
            <v>0</v>
          </cell>
          <cell r="H208">
            <v>0</v>
          </cell>
        </row>
        <row r="209">
          <cell r="G209">
            <v>0</v>
          </cell>
          <cell r="H209">
            <v>0</v>
          </cell>
        </row>
        <row r="210">
          <cell r="G210">
            <v>0</v>
          </cell>
          <cell r="H210">
            <v>0</v>
          </cell>
        </row>
        <row r="211">
          <cell r="G211">
            <v>0</v>
          </cell>
          <cell r="H211">
            <v>0</v>
          </cell>
        </row>
        <row r="212">
          <cell r="G212">
            <v>0</v>
          </cell>
          <cell r="H212">
            <v>0</v>
          </cell>
        </row>
        <row r="213">
          <cell r="G213">
            <v>0</v>
          </cell>
          <cell r="H213">
            <v>0</v>
          </cell>
        </row>
        <row r="214">
          <cell r="G214">
            <v>0</v>
          </cell>
          <cell r="H214">
            <v>0</v>
          </cell>
        </row>
        <row r="215">
          <cell r="G215">
            <v>0</v>
          </cell>
          <cell r="H215">
            <v>0</v>
          </cell>
        </row>
        <row r="216">
          <cell r="G216">
            <v>0</v>
          </cell>
          <cell r="H216">
            <v>0</v>
          </cell>
        </row>
        <row r="217">
          <cell r="G217">
            <v>0</v>
          </cell>
          <cell r="H217">
            <v>0</v>
          </cell>
        </row>
        <row r="218">
          <cell r="G218">
            <v>0</v>
          </cell>
          <cell r="H218">
            <v>0</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4">
          <cell r="G224">
            <v>0</v>
          </cell>
          <cell r="H224">
            <v>0</v>
          </cell>
          <cell r="O224" t="str">
            <v>All Structures - Backfill</v>
          </cell>
        </row>
        <row r="225">
          <cell r="G225">
            <v>0</v>
          </cell>
          <cell r="H225">
            <v>0</v>
          </cell>
          <cell r="O225" t="str">
            <v>All Structures - Backfill</v>
          </cell>
        </row>
        <row r="226">
          <cell r="G226">
            <v>0</v>
          </cell>
          <cell r="H226">
            <v>0</v>
          </cell>
        </row>
        <row r="227">
          <cell r="G227">
            <v>0</v>
          </cell>
          <cell r="H227">
            <v>0</v>
          </cell>
        </row>
        <row r="228">
          <cell r="G228">
            <v>0</v>
          </cell>
          <cell r="H228">
            <v>0</v>
          </cell>
        </row>
        <row r="229">
          <cell r="G229">
            <v>0</v>
          </cell>
          <cell r="H229">
            <v>0</v>
          </cell>
        </row>
        <row r="230">
          <cell r="G230">
            <v>0</v>
          </cell>
          <cell r="H230">
            <v>0</v>
          </cell>
          <cell r="O230" t="str">
            <v>All Structures - Drilling</v>
          </cell>
        </row>
        <row r="231">
          <cell r="G231">
            <v>0</v>
          </cell>
          <cell r="H231">
            <v>0</v>
          </cell>
          <cell r="O231" t="str">
            <v>All Structures - Drilling</v>
          </cell>
        </row>
        <row r="232">
          <cell r="G232">
            <v>0</v>
          </cell>
          <cell r="H232">
            <v>0</v>
          </cell>
          <cell r="O232" t="str">
            <v>All Structures - Drilling</v>
          </cell>
        </row>
        <row r="233">
          <cell r="G233">
            <v>0</v>
          </cell>
          <cell r="H233">
            <v>0</v>
          </cell>
          <cell r="O233" t="str">
            <v>All Structures - Drilling</v>
          </cell>
        </row>
        <row r="234">
          <cell r="G234">
            <v>0</v>
          </cell>
          <cell r="H234">
            <v>0</v>
          </cell>
          <cell r="O234" t="str">
            <v>All Structures - Drilling</v>
          </cell>
        </row>
        <row r="235">
          <cell r="G235">
            <v>0</v>
          </cell>
          <cell r="H235">
            <v>0</v>
          </cell>
          <cell r="O235" t="str">
            <v>All Structures - Drilling</v>
          </cell>
        </row>
        <row r="236">
          <cell r="G236">
            <v>0</v>
          </cell>
          <cell r="H236">
            <v>0</v>
          </cell>
          <cell r="O236" t="str">
            <v>All Structures - Drilling</v>
          </cell>
        </row>
        <row r="237">
          <cell r="G237">
            <v>0</v>
          </cell>
          <cell r="H237">
            <v>0</v>
          </cell>
          <cell r="O237" t="str">
            <v>All Structures - Drilling</v>
          </cell>
        </row>
        <row r="238">
          <cell r="G238">
            <v>0</v>
          </cell>
          <cell r="H238">
            <v>0</v>
          </cell>
          <cell r="O238" t="str">
            <v>All Structures - Drilling</v>
          </cell>
        </row>
        <row r="239">
          <cell r="G239">
            <v>0</v>
          </cell>
          <cell r="H239">
            <v>0</v>
          </cell>
          <cell r="O239" t="str">
            <v>All Structures - Drilling</v>
          </cell>
        </row>
        <row r="240">
          <cell r="G240">
            <v>0</v>
          </cell>
          <cell r="H240">
            <v>0</v>
          </cell>
          <cell r="O240" t="str">
            <v>All Structures - Drilling</v>
          </cell>
        </row>
        <row r="241">
          <cell r="G241">
            <v>0</v>
          </cell>
          <cell r="H241">
            <v>0</v>
          </cell>
          <cell r="O241" t="str">
            <v>All Structures - Drilling</v>
          </cell>
        </row>
        <row r="242">
          <cell r="G242">
            <v>0</v>
          </cell>
          <cell r="H242">
            <v>0</v>
          </cell>
          <cell r="O242" t="str">
            <v>All Structures - Drilling</v>
          </cell>
        </row>
        <row r="243">
          <cell r="G243">
            <v>0</v>
          </cell>
          <cell r="H243">
            <v>0</v>
          </cell>
          <cell r="O243" t="str">
            <v>All Structures - Drilling</v>
          </cell>
        </row>
        <row r="244">
          <cell r="G244">
            <v>0</v>
          </cell>
          <cell r="H244">
            <v>0</v>
          </cell>
          <cell r="O244" t="str">
            <v>All Structures - Drilling</v>
          </cell>
        </row>
        <row r="245">
          <cell r="G245">
            <v>0</v>
          </cell>
          <cell r="H245">
            <v>0</v>
          </cell>
          <cell r="O245" t="str">
            <v>All Structures - Drilling</v>
          </cell>
        </row>
        <row r="246">
          <cell r="G246">
            <v>0</v>
          </cell>
          <cell r="H246">
            <v>0</v>
          </cell>
          <cell r="O246" t="str">
            <v>All Structures - Drilling</v>
          </cell>
        </row>
        <row r="247">
          <cell r="G247">
            <v>0</v>
          </cell>
          <cell r="H247">
            <v>0</v>
          </cell>
          <cell r="O247" t="str">
            <v>All Structures - Drilling</v>
          </cell>
        </row>
        <row r="248">
          <cell r="G248">
            <v>0</v>
          </cell>
          <cell r="H248">
            <v>0</v>
          </cell>
        </row>
        <row r="249">
          <cell r="G249">
            <v>0</v>
          </cell>
          <cell r="H249">
            <v>0</v>
          </cell>
        </row>
        <row r="250">
          <cell r="G250">
            <v>0</v>
          </cell>
          <cell r="H250">
            <v>0</v>
          </cell>
        </row>
        <row r="251">
          <cell r="G251">
            <v>0</v>
          </cell>
          <cell r="H251">
            <v>0</v>
          </cell>
        </row>
        <row r="252">
          <cell r="G252">
            <v>0</v>
          </cell>
          <cell r="H252">
            <v>0</v>
          </cell>
        </row>
        <row r="253">
          <cell r="G253">
            <v>0</v>
          </cell>
          <cell r="H253">
            <v>0</v>
          </cell>
          <cell r="O253" t="str">
            <v>All Structures - Drilling</v>
          </cell>
        </row>
        <row r="254">
          <cell r="G254">
            <v>0</v>
          </cell>
          <cell r="H254">
            <v>0</v>
          </cell>
          <cell r="O254" t="str">
            <v>All Structures - Drilling</v>
          </cell>
        </row>
        <row r="255">
          <cell r="G255">
            <v>0</v>
          </cell>
          <cell r="H255">
            <v>0</v>
          </cell>
          <cell r="O255" t="str">
            <v>All Structures - Drilling</v>
          </cell>
        </row>
        <row r="256">
          <cell r="G256">
            <v>0</v>
          </cell>
          <cell r="H256">
            <v>0</v>
          </cell>
          <cell r="O256" t="str">
            <v>All Structures - Drilling</v>
          </cell>
        </row>
        <row r="257">
          <cell r="G257">
            <v>0</v>
          </cell>
          <cell r="H257">
            <v>0</v>
          </cell>
          <cell r="O257" t="str">
            <v>All Structures - Drilling</v>
          </cell>
        </row>
        <row r="258">
          <cell r="G258">
            <v>0</v>
          </cell>
          <cell r="H258">
            <v>0</v>
          </cell>
          <cell r="O258" t="str">
            <v>All Structures - Drilling</v>
          </cell>
        </row>
        <row r="259">
          <cell r="G259">
            <v>0</v>
          </cell>
          <cell r="H259">
            <v>0</v>
          </cell>
          <cell r="O259" t="str">
            <v>All Structures - Drilling</v>
          </cell>
        </row>
        <row r="260">
          <cell r="G260">
            <v>0</v>
          </cell>
          <cell r="H260">
            <v>0</v>
          </cell>
          <cell r="O260" t="str">
            <v>All Structures - Drilling</v>
          </cell>
        </row>
        <row r="261">
          <cell r="G261">
            <v>0</v>
          </cell>
          <cell r="H261">
            <v>0</v>
          </cell>
          <cell r="O261" t="str">
            <v>All Structures - Drilling</v>
          </cell>
        </row>
        <row r="262">
          <cell r="G262">
            <v>0</v>
          </cell>
          <cell r="H262">
            <v>0</v>
          </cell>
          <cell r="O262" t="str">
            <v>All Structures - Drilling</v>
          </cell>
        </row>
        <row r="263">
          <cell r="G263">
            <v>0</v>
          </cell>
          <cell r="H263">
            <v>0</v>
          </cell>
        </row>
        <row r="264">
          <cell r="G264">
            <v>0</v>
          </cell>
          <cell r="H264">
            <v>0</v>
          </cell>
        </row>
        <row r="265">
          <cell r="G265">
            <v>0</v>
          </cell>
          <cell r="H265">
            <v>0</v>
          </cell>
        </row>
        <row r="266">
          <cell r="G266">
            <v>0</v>
          </cell>
          <cell r="H266">
            <v>0</v>
          </cell>
        </row>
        <row r="267">
          <cell r="G267">
            <v>0</v>
          </cell>
          <cell r="H267">
            <v>0</v>
          </cell>
        </row>
        <row r="268">
          <cell r="G268">
            <v>0</v>
          </cell>
          <cell r="H268">
            <v>0</v>
          </cell>
        </row>
        <row r="269">
          <cell r="G269">
            <v>0</v>
          </cell>
          <cell r="H269">
            <v>0</v>
          </cell>
        </row>
        <row r="270">
          <cell r="G270">
            <v>0</v>
          </cell>
          <cell r="H270">
            <v>0</v>
          </cell>
        </row>
        <row r="271">
          <cell r="G271">
            <v>0</v>
          </cell>
          <cell r="H271">
            <v>0</v>
          </cell>
        </row>
        <row r="272">
          <cell r="G272">
            <v>0</v>
          </cell>
          <cell r="H272">
            <v>0</v>
          </cell>
        </row>
        <row r="273">
          <cell r="G273">
            <v>0</v>
          </cell>
          <cell r="H273">
            <v>0</v>
          </cell>
        </row>
        <row r="274">
          <cell r="G274">
            <v>0</v>
          </cell>
          <cell r="H274">
            <v>0</v>
          </cell>
        </row>
        <row r="275">
          <cell r="G275">
            <v>0</v>
          </cell>
          <cell r="H275">
            <v>0</v>
          </cell>
        </row>
        <row r="276">
          <cell r="G276">
            <v>0</v>
          </cell>
          <cell r="H276">
            <v>0</v>
          </cell>
        </row>
        <row r="277">
          <cell r="G277">
            <v>0</v>
          </cell>
          <cell r="H277">
            <v>0</v>
          </cell>
        </row>
        <row r="278">
          <cell r="G278">
            <v>0</v>
          </cell>
          <cell r="H278">
            <v>0</v>
          </cell>
        </row>
        <row r="279">
          <cell r="G279">
            <v>0</v>
          </cell>
          <cell r="H279">
            <v>0</v>
          </cell>
        </row>
        <row r="280">
          <cell r="G280">
            <v>0</v>
          </cell>
          <cell r="H280">
            <v>0</v>
          </cell>
        </row>
        <row r="281">
          <cell r="G281">
            <v>0</v>
          </cell>
          <cell r="H281">
            <v>0</v>
          </cell>
        </row>
        <row r="282">
          <cell r="G282">
            <v>0</v>
          </cell>
          <cell r="H282">
            <v>0</v>
          </cell>
        </row>
        <row r="283">
          <cell r="G283">
            <v>0</v>
          </cell>
          <cell r="H283">
            <v>0</v>
          </cell>
        </row>
        <row r="284">
          <cell r="G284">
            <v>0</v>
          </cell>
          <cell r="H284">
            <v>0</v>
          </cell>
        </row>
        <row r="285">
          <cell r="G285">
            <v>0</v>
          </cell>
          <cell r="H285">
            <v>0</v>
          </cell>
        </row>
        <row r="286">
          <cell r="G286">
            <v>0</v>
          </cell>
          <cell r="H286">
            <v>0</v>
          </cell>
        </row>
        <row r="287">
          <cell r="G287">
            <v>0</v>
          </cell>
          <cell r="H287">
            <v>0</v>
          </cell>
        </row>
        <row r="288">
          <cell r="G288">
            <v>0</v>
          </cell>
          <cell r="H288">
            <v>0</v>
          </cell>
        </row>
        <row r="289">
          <cell r="G289">
            <v>0</v>
          </cell>
          <cell r="H289">
            <v>0</v>
          </cell>
        </row>
        <row r="290">
          <cell r="G290">
            <v>0</v>
          </cell>
          <cell r="H290">
            <v>0</v>
          </cell>
        </row>
        <row r="291">
          <cell r="G291">
            <v>0</v>
          </cell>
          <cell r="H291">
            <v>0</v>
          </cell>
        </row>
        <row r="292">
          <cell r="G292">
            <v>0</v>
          </cell>
          <cell r="H292">
            <v>0</v>
          </cell>
        </row>
        <row r="293">
          <cell r="G293">
            <v>0</v>
          </cell>
          <cell r="H293">
            <v>0</v>
          </cell>
        </row>
        <row r="294">
          <cell r="G294">
            <v>0</v>
          </cell>
          <cell r="H294">
            <v>0</v>
          </cell>
        </row>
        <row r="295">
          <cell r="G295">
            <v>0</v>
          </cell>
          <cell r="H295">
            <v>0</v>
          </cell>
        </row>
        <row r="296">
          <cell r="G296">
            <v>0</v>
          </cell>
          <cell r="H296">
            <v>0</v>
          </cell>
        </row>
        <row r="297">
          <cell r="G297">
            <v>0</v>
          </cell>
          <cell r="H297">
            <v>0</v>
          </cell>
        </row>
        <row r="298">
          <cell r="G298">
            <v>0</v>
          </cell>
          <cell r="H298">
            <v>0</v>
          </cell>
        </row>
        <row r="299">
          <cell r="G299">
            <v>0</v>
          </cell>
          <cell r="H299">
            <v>0</v>
          </cell>
          <cell r="O299" t="str">
            <v>All Structures - Backfill</v>
          </cell>
        </row>
        <row r="300">
          <cell r="G300">
            <v>0</v>
          </cell>
          <cell r="H300">
            <v>0</v>
          </cell>
          <cell r="O300" t="str">
            <v>All Structures - Backfill</v>
          </cell>
        </row>
        <row r="301">
          <cell r="G301">
            <v>0</v>
          </cell>
          <cell r="H301">
            <v>0</v>
          </cell>
          <cell r="O301" t="str">
            <v>All Structures - Backfill</v>
          </cell>
        </row>
        <row r="302">
          <cell r="G302">
            <v>0</v>
          </cell>
          <cell r="H302">
            <v>0</v>
          </cell>
        </row>
        <row r="303">
          <cell r="G303">
            <v>0</v>
          </cell>
          <cell r="H303">
            <v>0</v>
          </cell>
        </row>
        <row r="304">
          <cell r="G304">
            <v>0</v>
          </cell>
          <cell r="H304">
            <v>0</v>
          </cell>
        </row>
        <row r="305">
          <cell r="G305">
            <v>0</v>
          </cell>
          <cell r="H305">
            <v>0</v>
          </cell>
        </row>
        <row r="306">
          <cell r="G306">
            <v>0</v>
          </cell>
          <cell r="H306">
            <v>0</v>
          </cell>
        </row>
        <row r="307">
          <cell r="G307">
            <v>0</v>
          </cell>
          <cell r="H307">
            <v>0</v>
          </cell>
        </row>
        <row r="308">
          <cell r="G308">
            <v>0</v>
          </cell>
          <cell r="H308">
            <v>0</v>
          </cell>
          <cell r="O308" t="str">
            <v>All Structures - Drilling</v>
          </cell>
        </row>
        <row r="309">
          <cell r="G309">
            <v>0</v>
          </cell>
          <cell r="H309">
            <v>0</v>
          </cell>
          <cell r="O309" t="str">
            <v>All Structures - Drilling</v>
          </cell>
        </row>
        <row r="310">
          <cell r="G310">
            <v>0</v>
          </cell>
          <cell r="H310">
            <v>0</v>
          </cell>
          <cell r="O310" t="str">
            <v>All Structures - Drilling</v>
          </cell>
        </row>
        <row r="311">
          <cell r="G311">
            <v>0</v>
          </cell>
          <cell r="H311">
            <v>0</v>
          </cell>
          <cell r="O311" t="str">
            <v>All Structures - Drilling</v>
          </cell>
        </row>
        <row r="312">
          <cell r="G312">
            <v>0</v>
          </cell>
          <cell r="H312">
            <v>0</v>
          </cell>
          <cell r="O312" t="str">
            <v>All Structures - Drilling</v>
          </cell>
        </row>
        <row r="313">
          <cell r="G313">
            <v>0</v>
          </cell>
          <cell r="H313">
            <v>0</v>
          </cell>
          <cell r="O313" t="str">
            <v>All Structures - Drilling</v>
          </cell>
        </row>
        <row r="314">
          <cell r="G314">
            <v>0</v>
          </cell>
          <cell r="H314">
            <v>0</v>
          </cell>
          <cell r="O314" t="str">
            <v>All Structures - Drilling</v>
          </cell>
        </row>
        <row r="315">
          <cell r="G315">
            <v>0</v>
          </cell>
          <cell r="H315">
            <v>0</v>
          </cell>
          <cell r="O315" t="str">
            <v>All Structures - Drilling</v>
          </cell>
        </row>
        <row r="316">
          <cell r="G316">
            <v>0</v>
          </cell>
          <cell r="H316">
            <v>0</v>
          </cell>
          <cell r="O316" t="str">
            <v>All Structures - Drilling</v>
          </cell>
        </row>
        <row r="317">
          <cell r="G317">
            <v>0</v>
          </cell>
          <cell r="H317">
            <v>0</v>
          </cell>
          <cell r="O317" t="str">
            <v>All Structures - Drilling</v>
          </cell>
        </row>
        <row r="318">
          <cell r="G318">
            <v>0</v>
          </cell>
          <cell r="H318">
            <v>0</v>
          </cell>
          <cell r="O318" t="str">
            <v>All Structures - Drilling</v>
          </cell>
        </row>
        <row r="319">
          <cell r="G319">
            <v>0</v>
          </cell>
          <cell r="H319">
            <v>0</v>
          </cell>
          <cell r="O319" t="str">
            <v>All Structures - Drilling</v>
          </cell>
        </row>
        <row r="320">
          <cell r="G320">
            <v>0</v>
          </cell>
          <cell r="H320">
            <v>0</v>
          </cell>
          <cell r="O320" t="str">
            <v>All Structures - Drilling</v>
          </cell>
        </row>
        <row r="321">
          <cell r="G321">
            <v>0</v>
          </cell>
          <cell r="H321">
            <v>0</v>
          </cell>
          <cell r="O321" t="str">
            <v>All Structures - Drilling</v>
          </cell>
        </row>
        <row r="322">
          <cell r="G322">
            <v>0</v>
          </cell>
          <cell r="H322">
            <v>0</v>
          </cell>
          <cell r="O322" t="str">
            <v>All Structures - Drilling</v>
          </cell>
        </row>
        <row r="323">
          <cell r="G323">
            <v>0</v>
          </cell>
          <cell r="H323">
            <v>0</v>
          </cell>
          <cell r="O323" t="str">
            <v>All Structures - Drilling</v>
          </cell>
        </row>
        <row r="324">
          <cell r="G324">
            <v>0</v>
          </cell>
          <cell r="H324">
            <v>0</v>
          </cell>
          <cell r="O324" t="str">
            <v>All Structures - Drilling</v>
          </cell>
        </row>
        <row r="325">
          <cell r="G325">
            <v>0</v>
          </cell>
          <cell r="H325">
            <v>0</v>
          </cell>
          <cell r="O325" t="str">
            <v>All Structures - Drilling</v>
          </cell>
        </row>
        <row r="326">
          <cell r="G326">
            <v>0</v>
          </cell>
          <cell r="H326">
            <v>0</v>
          </cell>
        </row>
        <row r="327">
          <cell r="G327">
            <v>0</v>
          </cell>
          <cell r="H327">
            <v>0</v>
          </cell>
        </row>
        <row r="328">
          <cell r="G328">
            <v>0</v>
          </cell>
          <cell r="H328">
            <v>0</v>
          </cell>
        </row>
        <row r="329">
          <cell r="G329">
            <v>0</v>
          </cell>
          <cell r="H329">
            <v>0</v>
          </cell>
          <cell r="O329" t="str">
            <v>All Structures - Drilling</v>
          </cell>
        </row>
        <row r="330">
          <cell r="G330">
            <v>0</v>
          </cell>
          <cell r="H330">
            <v>0</v>
          </cell>
          <cell r="O330" t="str">
            <v>All Structures - Drilling</v>
          </cell>
        </row>
        <row r="331">
          <cell r="G331">
            <v>0</v>
          </cell>
          <cell r="H331">
            <v>0</v>
          </cell>
          <cell r="O331" t="str">
            <v>All Structures - Drilling</v>
          </cell>
        </row>
        <row r="332">
          <cell r="G332">
            <v>0</v>
          </cell>
          <cell r="H332">
            <v>0</v>
          </cell>
          <cell r="O332" t="str">
            <v>All Structures - Drilling</v>
          </cell>
        </row>
        <row r="333">
          <cell r="G333">
            <v>0</v>
          </cell>
          <cell r="H333">
            <v>0</v>
          </cell>
          <cell r="O333" t="str">
            <v>All Structures - Drilling</v>
          </cell>
        </row>
        <row r="334">
          <cell r="G334">
            <v>0</v>
          </cell>
          <cell r="H334">
            <v>0</v>
          </cell>
          <cell r="O334" t="str">
            <v>All Structures - Drilling</v>
          </cell>
        </row>
        <row r="335">
          <cell r="G335">
            <v>0</v>
          </cell>
          <cell r="H335">
            <v>0</v>
          </cell>
          <cell r="O335" t="str">
            <v>All Structures - Drilling</v>
          </cell>
        </row>
        <row r="336">
          <cell r="G336">
            <v>0</v>
          </cell>
          <cell r="H336">
            <v>0</v>
          </cell>
          <cell r="O336" t="str">
            <v>All Structures - Drilling</v>
          </cell>
        </row>
        <row r="337">
          <cell r="G337">
            <v>0</v>
          </cell>
          <cell r="H337">
            <v>0</v>
          </cell>
          <cell r="O337" t="str">
            <v>All Structures - Drilling</v>
          </cell>
        </row>
        <row r="338">
          <cell r="G338">
            <v>0</v>
          </cell>
          <cell r="H338">
            <v>0</v>
          </cell>
          <cell r="O338" t="str">
            <v>All Structures - Drilling</v>
          </cell>
        </row>
        <row r="339">
          <cell r="G339">
            <v>0</v>
          </cell>
          <cell r="H339">
            <v>0</v>
          </cell>
        </row>
        <row r="340">
          <cell r="G340">
            <v>0</v>
          </cell>
          <cell r="H340">
            <v>0</v>
          </cell>
        </row>
        <row r="341">
          <cell r="G341">
            <v>0</v>
          </cell>
          <cell r="H341">
            <v>0</v>
          </cell>
        </row>
        <row r="342">
          <cell r="G342">
            <v>0</v>
          </cell>
          <cell r="H342">
            <v>0</v>
          </cell>
        </row>
        <row r="343">
          <cell r="G343">
            <v>0</v>
          </cell>
          <cell r="H343">
            <v>0</v>
          </cell>
        </row>
        <row r="344">
          <cell r="G344">
            <v>0</v>
          </cell>
          <cell r="H344">
            <v>0</v>
          </cell>
        </row>
        <row r="345">
          <cell r="G345">
            <v>0</v>
          </cell>
          <cell r="H345">
            <v>0</v>
          </cell>
        </row>
        <row r="346">
          <cell r="G346">
            <v>0</v>
          </cell>
          <cell r="H346">
            <v>0</v>
          </cell>
        </row>
        <row r="347">
          <cell r="G347">
            <v>0</v>
          </cell>
          <cell r="H347">
            <v>0</v>
          </cell>
        </row>
        <row r="348">
          <cell r="G348">
            <v>0</v>
          </cell>
          <cell r="H348">
            <v>0</v>
          </cell>
        </row>
        <row r="349">
          <cell r="G349">
            <v>0</v>
          </cell>
          <cell r="H349">
            <v>0</v>
          </cell>
        </row>
        <row r="350">
          <cell r="G350">
            <v>0</v>
          </cell>
          <cell r="H350">
            <v>0</v>
          </cell>
        </row>
        <row r="351">
          <cell r="G351">
            <v>0</v>
          </cell>
          <cell r="H351">
            <v>0</v>
          </cell>
        </row>
        <row r="352">
          <cell r="G352">
            <v>0</v>
          </cell>
          <cell r="H352">
            <v>0</v>
          </cell>
        </row>
        <row r="353">
          <cell r="G353">
            <v>0</v>
          </cell>
          <cell r="H353">
            <v>0</v>
          </cell>
        </row>
        <row r="354">
          <cell r="G354">
            <v>0</v>
          </cell>
          <cell r="H354">
            <v>0</v>
          </cell>
        </row>
        <row r="355">
          <cell r="G355">
            <v>0</v>
          </cell>
          <cell r="H355">
            <v>0</v>
          </cell>
        </row>
        <row r="356">
          <cell r="G356">
            <v>0</v>
          </cell>
          <cell r="H356">
            <v>0</v>
          </cell>
        </row>
        <row r="357">
          <cell r="G357">
            <v>0</v>
          </cell>
          <cell r="H357">
            <v>0</v>
          </cell>
        </row>
        <row r="358">
          <cell r="G358">
            <v>0</v>
          </cell>
          <cell r="H358">
            <v>0</v>
          </cell>
        </row>
        <row r="359">
          <cell r="G359">
            <v>0</v>
          </cell>
          <cell r="H359">
            <v>0</v>
          </cell>
        </row>
        <row r="360">
          <cell r="G360">
            <v>0</v>
          </cell>
          <cell r="H360">
            <v>0</v>
          </cell>
        </row>
        <row r="361">
          <cell r="G361">
            <v>0</v>
          </cell>
          <cell r="H361">
            <v>0</v>
          </cell>
        </row>
        <row r="362">
          <cell r="G362">
            <v>0</v>
          </cell>
          <cell r="H362">
            <v>0</v>
          </cell>
        </row>
        <row r="363">
          <cell r="G363">
            <v>0</v>
          </cell>
          <cell r="H363">
            <v>0</v>
          </cell>
        </row>
        <row r="364">
          <cell r="G364">
            <v>0</v>
          </cell>
          <cell r="H364">
            <v>0</v>
          </cell>
        </row>
        <row r="365">
          <cell r="G365">
            <v>0</v>
          </cell>
          <cell r="H365">
            <v>0</v>
          </cell>
        </row>
        <row r="366">
          <cell r="G366">
            <v>0</v>
          </cell>
          <cell r="H366">
            <v>0</v>
          </cell>
        </row>
        <row r="367">
          <cell r="G367">
            <v>0</v>
          </cell>
          <cell r="H367">
            <v>0</v>
          </cell>
        </row>
        <row r="368">
          <cell r="G368">
            <v>0</v>
          </cell>
          <cell r="H368">
            <v>0</v>
          </cell>
        </row>
        <row r="369">
          <cell r="G369">
            <v>0</v>
          </cell>
          <cell r="H369">
            <v>0</v>
          </cell>
        </row>
        <row r="370">
          <cell r="G370">
            <v>0</v>
          </cell>
          <cell r="H370">
            <v>0</v>
          </cell>
          <cell r="O370" t="str">
            <v>All Structures - Backfill</v>
          </cell>
        </row>
        <row r="371">
          <cell r="G371">
            <v>0</v>
          </cell>
          <cell r="H371">
            <v>0</v>
          </cell>
          <cell r="O371" t="str">
            <v>All Structures - Backfill</v>
          </cell>
        </row>
        <row r="372">
          <cell r="G372">
            <v>0</v>
          </cell>
          <cell r="H372">
            <v>0</v>
          </cell>
        </row>
        <row r="373">
          <cell r="G373">
            <v>0</v>
          </cell>
          <cell r="H373">
            <v>0</v>
          </cell>
        </row>
        <row r="374">
          <cell r="G374">
            <v>0</v>
          </cell>
          <cell r="H374">
            <v>0</v>
          </cell>
        </row>
        <row r="375">
          <cell r="G375">
            <v>0</v>
          </cell>
          <cell r="H375">
            <v>0</v>
          </cell>
        </row>
        <row r="376">
          <cell r="G376">
            <v>0</v>
          </cell>
          <cell r="H376">
            <v>0</v>
          </cell>
          <cell r="O376" t="str">
            <v>All Structures - Drilling</v>
          </cell>
        </row>
        <row r="377">
          <cell r="G377">
            <v>0</v>
          </cell>
          <cell r="H377">
            <v>0</v>
          </cell>
          <cell r="O377" t="str">
            <v>All Structures - Drilling</v>
          </cell>
        </row>
        <row r="378">
          <cell r="G378">
            <v>0</v>
          </cell>
          <cell r="H378">
            <v>0</v>
          </cell>
          <cell r="O378" t="str">
            <v>All Structures - Drilling</v>
          </cell>
        </row>
        <row r="379">
          <cell r="G379">
            <v>0</v>
          </cell>
          <cell r="H379">
            <v>0</v>
          </cell>
          <cell r="O379" t="str">
            <v>All Structures - Drilling</v>
          </cell>
        </row>
        <row r="380">
          <cell r="G380">
            <v>0</v>
          </cell>
          <cell r="H380">
            <v>0</v>
          </cell>
          <cell r="O380" t="str">
            <v>All Structures - Drilling</v>
          </cell>
        </row>
        <row r="381">
          <cell r="G381">
            <v>0</v>
          </cell>
          <cell r="H381">
            <v>0</v>
          </cell>
          <cell r="O381" t="str">
            <v>All Structures - Drilling</v>
          </cell>
        </row>
        <row r="382">
          <cell r="G382">
            <v>0</v>
          </cell>
          <cell r="H382">
            <v>0</v>
          </cell>
          <cell r="O382" t="str">
            <v>All Structures - Drilling</v>
          </cell>
        </row>
        <row r="383">
          <cell r="G383">
            <v>0</v>
          </cell>
          <cell r="H383">
            <v>0</v>
          </cell>
          <cell r="O383" t="str">
            <v>All Structures - Drilling</v>
          </cell>
        </row>
        <row r="384">
          <cell r="G384">
            <v>0</v>
          </cell>
          <cell r="H384">
            <v>0</v>
          </cell>
          <cell r="O384" t="str">
            <v>All Structures - Drilling</v>
          </cell>
        </row>
        <row r="385">
          <cell r="G385">
            <v>0</v>
          </cell>
          <cell r="H385">
            <v>0</v>
          </cell>
          <cell r="O385" t="str">
            <v>All Structures - Drilling</v>
          </cell>
        </row>
        <row r="386">
          <cell r="G386">
            <v>0</v>
          </cell>
          <cell r="H386">
            <v>0</v>
          </cell>
          <cell r="O386" t="str">
            <v>All Structures - Drilling</v>
          </cell>
        </row>
        <row r="387">
          <cell r="G387">
            <v>0</v>
          </cell>
          <cell r="H387">
            <v>0</v>
          </cell>
          <cell r="O387" t="str">
            <v>All Structures - Drilling</v>
          </cell>
        </row>
        <row r="388">
          <cell r="G388">
            <v>0</v>
          </cell>
          <cell r="H388">
            <v>0</v>
          </cell>
          <cell r="O388" t="str">
            <v>All Structures - Drilling</v>
          </cell>
        </row>
        <row r="389">
          <cell r="G389">
            <v>0</v>
          </cell>
          <cell r="H389">
            <v>0</v>
          </cell>
          <cell r="O389" t="str">
            <v>All Structures - Drilling</v>
          </cell>
        </row>
        <row r="390">
          <cell r="G390">
            <v>0</v>
          </cell>
          <cell r="H390">
            <v>0</v>
          </cell>
          <cell r="O390" t="str">
            <v>All Structures - Drilling</v>
          </cell>
        </row>
        <row r="391">
          <cell r="G391">
            <v>0</v>
          </cell>
          <cell r="H391">
            <v>0</v>
          </cell>
          <cell r="O391" t="str">
            <v>All Structures - Drilling</v>
          </cell>
        </row>
        <row r="392">
          <cell r="G392">
            <v>0</v>
          </cell>
          <cell r="H392">
            <v>0</v>
          </cell>
          <cell r="O392" t="str">
            <v>All Structures - Drilling</v>
          </cell>
        </row>
        <row r="393">
          <cell r="G393">
            <v>0</v>
          </cell>
          <cell r="H393">
            <v>0</v>
          </cell>
          <cell r="O393" t="str">
            <v>All Structures - Drilling</v>
          </cell>
        </row>
        <row r="394">
          <cell r="G394">
            <v>0</v>
          </cell>
          <cell r="H394">
            <v>0</v>
          </cell>
        </row>
        <row r="395">
          <cell r="G395">
            <v>0</v>
          </cell>
          <cell r="H395">
            <v>0</v>
          </cell>
        </row>
        <row r="396">
          <cell r="G396">
            <v>0</v>
          </cell>
          <cell r="H396">
            <v>0</v>
          </cell>
        </row>
        <row r="397">
          <cell r="G397">
            <v>0</v>
          </cell>
          <cell r="H397">
            <v>0</v>
          </cell>
        </row>
        <row r="398">
          <cell r="G398">
            <v>0</v>
          </cell>
          <cell r="H398">
            <v>0</v>
          </cell>
          <cell r="O398" t="str">
            <v>All Structures - Drilling</v>
          </cell>
        </row>
        <row r="399">
          <cell r="G399">
            <v>0</v>
          </cell>
          <cell r="H399">
            <v>0</v>
          </cell>
          <cell r="O399" t="str">
            <v>All Structures - Drilling</v>
          </cell>
        </row>
        <row r="400">
          <cell r="G400">
            <v>0</v>
          </cell>
          <cell r="H400">
            <v>0</v>
          </cell>
          <cell r="O400" t="str">
            <v>All Structures - Drilling</v>
          </cell>
        </row>
        <row r="401">
          <cell r="G401">
            <v>0</v>
          </cell>
          <cell r="H401">
            <v>0</v>
          </cell>
          <cell r="O401" t="str">
            <v>All Structures - Drilling</v>
          </cell>
        </row>
        <row r="402">
          <cell r="G402">
            <v>0</v>
          </cell>
          <cell r="H402">
            <v>0</v>
          </cell>
          <cell r="O402" t="str">
            <v>All Structures - Drilling</v>
          </cell>
        </row>
        <row r="403">
          <cell r="G403">
            <v>0</v>
          </cell>
          <cell r="H403">
            <v>0</v>
          </cell>
          <cell r="O403" t="str">
            <v>All Structures - Drilling</v>
          </cell>
        </row>
        <row r="404">
          <cell r="G404">
            <v>0</v>
          </cell>
          <cell r="H404">
            <v>0</v>
          </cell>
          <cell r="O404" t="str">
            <v>All Structures - Drilling</v>
          </cell>
        </row>
        <row r="405">
          <cell r="G405">
            <v>0</v>
          </cell>
          <cell r="H405">
            <v>0</v>
          </cell>
          <cell r="O405" t="str">
            <v>All Structures - Drilling</v>
          </cell>
        </row>
        <row r="406">
          <cell r="G406">
            <v>0</v>
          </cell>
          <cell r="H406">
            <v>0</v>
          </cell>
          <cell r="O406" t="str">
            <v>All Structures - Drilling</v>
          </cell>
        </row>
        <row r="407">
          <cell r="G407">
            <v>0</v>
          </cell>
          <cell r="H407">
            <v>0</v>
          </cell>
        </row>
        <row r="408">
          <cell r="G408">
            <v>0</v>
          </cell>
          <cell r="H408">
            <v>0</v>
          </cell>
        </row>
        <row r="409">
          <cell r="G409">
            <v>0</v>
          </cell>
          <cell r="H409">
            <v>0</v>
          </cell>
        </row>
        <row r="410">
          <cell r="G410">
            <v>0</v>
          </cell>
          <cell r="H410">
            <v>0</v>
          </cell>
        </row>
        <row r="411">
          <cell r="G411">
            <v>0</v>
          </cell>
          <cell r="H411">
            <v>0</v>
          </cell>
        </row>
        <row r="412">
          <cell r="G412">
            <v>0</v>
          </cell>
          <cell r="H412">
            <v>0</v>
          </cell>
        </row>
        <row r="413">
          <cell r="G413">
            <v>0</v>
          </cell>
          <cell r="H413">
            <v>0</v>
          </cell>
        </row>
        <row r="414">
          <cell r="G414">
            <v>0</v>
          </cell>
          <cell r="H414">
            <v>0</v>
          </cell>
        </row>
        <row r="415">
          <cell r="G415">
            <v>0</v>
          </cell>
          <cell r="H415">
            <v>0</v>
          </cell>
        </row>
        <row r="416">
          <cell r="G416">
            <v>0</v>
          </cell>
          <cell r="H416">
            <v>0</v>
          </cell>
        </row>
        <row r="417">
          <cell r="G417">
            <v>0</v>
          </cell>
          <cell r="H417">
            <v>0</v>
          </cell>
        </row>
        <row r="418">
          <cell r="G418">
            <v>0</v>
          </cell>
          <cell r="H418">
            <v>0</v>
          </cell>
        </row>
        <row r="419">
          <cell r="G419">
            <v>0</v>
          </cell>
          <cell r="H419">
            <v>0</v>
          </cell>
        </row>
        <row r="420">
          <cell r="G420">
            <v>0</v>
          </cell>
          <cell r="H420">
            <v>0</v>
          </cell>
        </row>
        <row r="421">
          <cell r="G421">
            <v>0</v>
          </cell>
          <cell r="H421">
            <v>0</v>
          </cell>
        </row>
        <row r="422">
          <cell r="G422">
            <v>0</v>
          </cell>
          <cell r="H422">
            <v>0</v>
          </cell>
        </row>
        <row r="423">
          <cell r="G423">
            <v>0</v>
          </cell>
          <cell r="H423">
            <v>0</v>
          </cell>
        </row>
        <row r="424">
          <cell r="G424">
            <v>0</v>
          </cell>
          <cell r="H424">
            <v>0</v>
          </cell>
        </row>
        <row r="425">
          <cell r="G425">
            <v>0</v>
          </cell>
          <cell r="H425">
            <v>0</v>
          </cell>
        </row>
        <row r="426">
          <cell r="G426">
            <v>0</v>
          </cell>
          <cell r="H426">
            <v>0</v>
          </cell>
        </row>
        <row r="427">
          <cell r="G427">
            <v>0</v>
          </cell>
          <cell r="H427">
            <v>0</v>
          </cell>
        </row>
        <row r="428">
          <cell r="G428">
            <v>0</v>
          </cell>
          <cell r="H428">
            <v>0</v>
          </cell>
        </row>
        <row r="429">
          <cell r="G429">
            <v>0</v>
          </cell>
          <cell r="H429">
            <v>0</v>
          </cell>
        </row>
        <row r="430">
          <cell r="G430">
            <v>0</v>
          </cell>
          <cell r="H430">
            <v>0</v>
          </cell>
        </row>
        <row r="431">
          <cell r="G431">
            <v>0</v>
          </cell>
          <cell r="H431">
            <v>0</v>
          </cell>
        </row>
        <row r="432">
          <cell r="G432">
            <v>0</v>
          </cell>
          <cell r="H432">
            <v>0</v>
          </cell>
        </row>
        <row r="433">
          <cell r="G433">
            <v>0</v>
          </cell>
          <cell r="H433">
            <v>0</v>
          </cell>
        </row>
        <row r="434">
          <cell r="G434">
            <v>0</v>
          </cell>
          <cell r="H434">
            <v>0</v>
          </cell>
        </row>
        <row r="435">
          <cell r="G435">
            <v>0</v>
          </cell>
          <cell r="H435">
            <v>0</v>
          </cell>
        </row>
        <row r="436">
          <cell r="G436">
            <v>0</v>
          </cell>
          <cell r="H436">
            <v>0</v>
          </cell>
        </row>
        <row r="437">
          <cell r="G437">
            <v>0</v>
          </cell>
          <cell r="H437">
            <v>0</v>
          </cell>
        </row>
        <row r="438">
          <cell r="G438">
            <v>0</v>
          </cell>
          <cell r="H438">
            <v>0</v>
          </cell>
        </row>
        <row r="439">
          <cell r="G439">
            <v>0</v>
          </cell>
          <cell r="H439">
            <v>0</v>
          </cell>
        </row>
        <row r="440">
          <cell r="G440">
            <v>0</v>
          </cell>
          <cell r="H440">
            <v>0</v>
          </cell>
        </row>
        <row r="441">
          <cell r="G441">
            <v>0</v>
          </cell>
          <cell r="H441">
            <v>0</v>
          </cell>
          <cell r="O441" t="str">
            <v>All Structures - Backfill</v>
          </cell>
        </row>
        <row r="442">
          <cell r="G442">
            <v>0</v>
          </cell>
          <cell r="H442">
            <v>0</v>
          </cell>
          <cell r="O442" t="str">
            <v>All Structures - Backfill</v>
          </cell>
        </row>
        <row r="443">
          <cell r="G443">
            <v>0</v>
          </cell>
          <cell r="H443">
            <v>0</v>
          </cell>
        </row>
        <row r="444">
          <cell r="G444">
            <v>0</v>
          </cell>
          <cell r="H444">
            <v>0</v>
          </cell>
        </row>
        <row r="445">
          <cell r="N445">
            <v>0</v>
          </cell>
        </row>
        <row r="446">
          <cell r="G446">
            <v>0</v>
          </cell>
          <cell r="H446">
            <v>0</v>
          </cell>
          <cell r="O446" t="str">
            <v>Wood - Receiving of Structure</v>
          </cell>
        </row>
        <row r="447">
          <cell r="G447">
            <v>0</v>
          </cell>
          <cell r="H447">
            <v>0</v>
          </cell>
          <cell r="O447" t="str">
            <v>Steel - Receiving of Structure</v>
          </cell>
        </row>
        <row r="448">
          <cell r="G448">
            <v>0</v>
          </cell>
          <cell r="H448">
            <v>0</v>
          </cell>
          <cell r="O448" t="str">
            <v>Concrete - Receiving of Structure</v>
          </cell>
        </row>
        <row r="449">
          <cell r="G449">
            <v>0</v>
          </cell>
          <cell r="H449">
            <v>0</v>
          </cell>
          <cell r="O449" t="str">
            <v>Lattice - Receiving of Structure</v>
          </cell>
        </row>
        <row r="450">
          <cell r="G450">
            <v>0</v>
          </cell>
          <cell r="H450">
            <v>0</v>
          </cell>
        </row>
        <row r="451">
          <cell r="G451">
            <v>0</v>
          </cell>
          <cell r="H451">
            <v>0</v>
          </cell>
          <cell r="O451" t="str">
            <v>Wood - Load and Haul</v>
          </cell>
        </row>
        <row r="452">
          <cell r="G452">
            <v>0</v>
          </cell>
          <cell r="H452">
            <v>0</v>
          </cell>
          <cell r="O452" t="str">
            <v>Steel - Load and Haul</v>
          </cell>
        </row>
        <row r="453">
          <cell r="G453">
            <v>0</v>
          </cell>
          <cell r="H453">
            <v>0</v>
          </cell>
          <cell r="O453" t="str">
            <v>Concrete - Load and Haul</v>
          </cell>
        </row>
        <row r="454">
          <cell r="G454">
            <v>0</v>
          </cell>
          <cell r="H454">
            <v>0</v>
          </cell>
          <cell r="O454" t="str">
            <v>Lattice - Load and Haul</v>
          </cell>
        </row>
        <row r="455">
          <cell r="G455">
            <v>0</v>
          </cell>
          <cell r="H455">
            <v>0</v>
          </cell>
          <cell r="O455" t="str">
            <v>Wood - Assembly</v>
          </cell>
        </row>
        <row r="456">
          <cell r="G456">
            <v>0</v>
          </cell>
          <cell r="H456">
            <v>0</v>
          </cell>
          <cell r="O456" t="str">
            <v>Wood - Assembly</v>
          </cell>
        </row>
        <row r="457">
          <cell r="G457">
            <v>0</v>
          </cell>
          <cell r="H457">
            <v>0</v>
          </cell>
          <cell r="O457" t="str">
            <v>Wood - Assembly</v>
          </cell>
        </row>
        <row r="458">
          <cell r="G458">
            <v>0</v>
          </cell>
          <cell r="H458">
            <v>0</v>
          </cell>
          <cell r="O458" t="str">
            <v>Wood - Assembly</v>
          </cell>
        </row>
        <row r="459">
          <cell r="G459">
            <v>0</v>
          </cell>
          <cell r="H459">
            <v>0</v>
          </cell>
          <cell r="O459" t="str">
            <v>Wood - Erect</v>
          </cell>
        </row>
        <row r="460">
          <cell r="G460">
            <v>0</v>
          </cell>
          <cell r="H460">
            <v>0</v>
          </cell>
          <cell r="O460" t="str">
            <v>Wood - Erect</v>
          </cell>
        </row>
        <row r="461">
          <cell r="G461">
            <v>0</v>
          </cell>
          <cell r="H461">
            <v>0</v>
          </cell>
          <cell r="O461" t="str">
            <v>Wood - Erect</v>
          </cell>
        </row>
        <row r="462">
          <cell r="G462">
            <v>0</v>
          </cell>
          <cell r="H462">
            <v>0</v>
          </cell>
          <cell r="O462" t="str">
            <v>Steel - Assembly</v>
          </cell>
        </row>
        <row r="463">
          <cell r="G463">
            <v>0</v>
          </cell>
          <cell r="H463">
            <v>0</v>
          </cell>
          <cell r="O463" t="str">
            <v>Steel - Assembly</v>
          </cell>
        </row>
        <row r="464">
          <cell r="G464">
            <v>0</v>
          </cell>
          <cell r="H464">
            <v>0</v>
          </cell>
          <cell r="O464" t="str">
            <v>Steel - Pressing</v>
          </cell>
        </row>
        <row r="465">
          <cell r="G465">
            <v>0</v>
          </cell>
          <cell r="H465">
            <v>0</v>
          </cell>
          <cell r="O465" t="str">
            <v>Steel - Erect</v>
          </cell>
        </row>
        <row r="466">
          <cell r="G466">
            <v>0</v>
          </cell>
          <cell r="H466">
            <v>0</v>
          </cell>
          <cell r="O466" t="str">
            <v>Steel - Erect</v>
          </cell>
        </row>
        <row r="467">
          <cell r="G467">
            <v>0</v>
          </cell>
          <cell r="H467">
            <v>0</v>
          </cell>
          <cell r="O467" t="str">
            <v>Concrete - Assembly</v>
          </cell>
        </row>
        <row r="468">
          <cell r="G468">
            <v>0</v>
          </cell>
          <cell r="H468">
            <v>0</v>
          </cell>
          <cell r="O468" t="str">
            <v>Concrete - Assembly</v>
          </cell>
        </row>
        <row r="469">
          <cell r="G469">
            <v>0</v>
          </cell>
          <cell r="H469">
            <v>0</v>
          </cell>
          <cell r="O469" t="str">
            <v>Concrete - Erect</v>
          </cell>
        </row>
        <row r="470">
          <cell r="G470">
            <v>0</v>
          </cell>
          <cell r="H470">
            <v>0</v>
          </cell>
          <cell r="O470" t="str">
            <v>Lattice - Assembly</v>
          </cell>
        </row>
        <row r="471">
          <cell r="G471">
            <v>0</v>
          </cell>
          <cell r="H471">
            <v>0</v>
          </cell>
          <cell r="O471" t="str">
            <v>Lattice - Assembly</v>
          </cell>
        </row>
        <row r="472">
          <cell r="G472">
            <v>0</v>
          </cell>
          <cell r="H472">
            <v>0</v>
          </cell>
          <cell r="O472" t="str">
            <v>Lattice - Assembly</v>
          </cell>
        </row>
        <row r="473">
          <cell r="G473">
            <v>0</v>
          </cell>
          <cell r="H473">
            <v>0</v>
          </cell>
          <cell r="O473" t="str">
            <v>Lattice - Assembly</v>
          </cell>
        </row>
        <row r="474">
          <cell r="G474">
            <v>0</v>
          </cell>
          <cell r="H474">
            <v>0</v>
          </cell>
        </row>
        <row r="475">
          <cell r="G475">
            <v>0</v>
          </cell>
          <cell r="H475">
            <v>0</v>
          </cell>
          <cell r="O475" t="str">
            <v>Steel - Receiving of Structure</v>
          </cell>
        </row>
        <row r="476">
          <cell r="G476">
            <v>0</v>
          </cell>
          <cell r="H476">
            <v>0</v>
          </cell>
          <cell r="O476" t="str">
            <v>Steel - Load and Haul</v>
          </cell>
        </row>
        <row r="477">
          <cell r="G477">
            <v>0</v>
          </cell>
          <cell r="H477">
            <v>0</v>
          </cell>
          <cell r="O477" t="str">
            <v>Steel - Erect</v>
          </cell>
        </row>
        <row r="478">
          <cell r="G478">
            <v>0</v>
          </cell>
          <cell r="H478">
            <v>0</v>
          </cell>
          <cell r="O478" t="str">
            <v>Steel - Erect</v>
          </cell>
        </row>
        <row r="479">
          <cell r="G479">
            <v>0</v>
          </cell>
          <cell r="H479">
            <v>0</v>
          </cell>
          <cell r="O479" t="str">
            <v>Steel - Erect</v>
          </cell>
        </row>
        <row r="480">
          <cell r="G480">
            <v>0</v>
          </cell>
          <cell r="H480">
            <v>0</v>
          </cell>
          <cell r="O480" t="str">
            <v>Steel - Erect</v>
          </cell>
        </row>
        <row r="481">
          <cell r="G481">
            <v>0</v>
          </cell>
          <cell r="H481">
            <v>0</v>
          </cell>
          <cell r="O481" t="str">
            <v>Steel - Erect</v>
          </cell>
        </row>
        <row r="482">
          <cell r="G482">
            <v>0</v>
          </cell>
          <cell r="H482">
            <v>0</v>
          </cell>
          <cell r="O482" t="str">
            <v>Steel - Erect</v>
          </cell>
        </row>
        <row r="483">
          <cell r="G483">
            <v>0</v>
          </cell>
          <cell r="H483">
            <v>0</v>
          </cell>
          <cell r="O483" t="str">
            <v>Steel - Assembly</v>
          </cell>
        </row>
        <row r="484">
          <cell r="G484">
            <v>0</v>
          </cell>
          <cell r="H484">
            <v>0</v>
          </cell>
          <cell r="O484" t="str">
            <v>Steel - Assembly</v>
          </cell>
        </row>
        <row r="485">
          <cell r="G485">
            <v>0</v>
          </cell>
          <cell r="H485">
            <v>0</v>
          </cell>
          <cell r="O485" t="str">
            <v>Steel - Assembly</v>
          </cell>
        </row>
        <row r="486">
          <cell r="G486">
            <v>0</v>
          </cell>
          <cell r="H486">
            <v>0</v>
          </cell>
          <cell r="O486" t="str">
            <v>Steel - Assembly</v>
          </cell>
        </row>
        <row r="487">
          <cell r="G487">
            <v>0</v>
          </cell>
          <cell r="H487">
            <v>0</v>
          </cell>
          <cell r="O487" t="str">
            <v>Steel - Receiving of Structure</v>
          </cell>
        </row>
        <row r="488">
          <cell r="G488">
            <v>0</v>
          </cell>
          <cell r="H488">
            <v>0</v>
          </cell>
          <cell r="O488" t="str">
            <v>Steel - Assembly</v>
          </cell>
        </row>
        <row r="489">
          <cell r="N489">
            <v>0</v>
          </cell>
        </row>
        <row r="490">
          <cell r="G490">
            <v>0</v>
          </cell>
          <cell r="H490">
            <v>0</v>
          </cell>
          <cell r="O490" t="str">
            <v>All Structures - Grounding</v>
          </cell>
        </row>
        <row r="491">
          <cell r="G491">
            <v>0</v>
          </cell>
          <cell r="H491">
            <v>0</v>
          </cell>
          <cell r="O491" t="str">
            <v>All Structures - Grounding</v>
          </cell>
        </row>
        <row r="492">
          <cell r="G492">
            <v>0</v>
          </cell>
          <cell r="H492">
            <v>0</v>
          </cell>
          <cell r="O492" t="str">
            <v>All Structures - Grounding</v>
          </cell>
        </row>
        <row r="493">
          <cell r="G493">
            <v>0</v>
          </cell>
          <cell r="H493">
            <v>0</v>
          </cell>
          <cell r="O493" t="str">
            <v>All Structures - Grounding</v>
          </cell>
        </row>
        <row r="494">
          <cell r="G494">
            <v>0</v>
          </cell>
          <cell r="H494">
            <v>0</v>
          </cell>
          <cell r="O494" t="str">
            <v>All Structures - Grounding</v>
          </cell>
        </row>
        <row r="495">
          <cell r="G495">
            <v>0</v>
          </cell>
          <cell r="H495">
            <v>0</v>
          </cell>
          <cell r="O495" t="str">
            <v>All Structures - Grounding</v>
          </cell>
        </row>
        <row r="496">
          <cell r="G496">
            <v>0</v>
          </cell>
          <cell r="H496">
            <v>0</v>
          </cell>
          <cell r="O496" t="str">
            <v>All Structures - Grounding</v>
          </cell>
        </row>
        <row r="497">
          <cell r="G497">
            <v>0</v>
          </cell>
          <cell r="H497">
            <v>0</v>
          </cell>
          <cell r="O497" t="str">
            <v>All Structures - Grounding</v>
          </cell>
        </row>
        <row r="498">
          <cell r="G498">
            <v>0</v>
          </cell>
          <cell r="H498">
            <v>0</v>
          </cell>
          <cell r="O498" t="str">
            <v>All Structures - Grounding</v>
          </cell>
        </row>
        <row r="499">
          <cell r="G499">
            <v>0</v>
          </cell>
          <cell r="H499">
            <v>0</v>
          </cell>
          <cell r="O499" t="str">
            <v>All Structures - Grounding</v>
          </cell>
        </row>
        <row r="500">
          <cell r="G500">
            <v>0</v>
          </cell>
          <cell r="H500">
            <v>0</v>
          </cell>
          <cell r="O500" t="str">
            <v>All Structures - Grounding</v>
          </cell>
        </row>
        <row r="501">
          <cell r="G501">
            <v>0</v>
          </cell>
          <cell r="H501">
            <v>0</v>
          </cell>
          <cell r="O501" t="str">
            <v>All Structures - Grounding</v>
          </cell>
        </row>
        <row r="502">
          <cell r="G502">
            <v>0</v>
          </cell>
          <cell r="H502">
            <v>0</v>
          </cell>
          <cell r="O502" t="str">
            <v>All Structures - Grounding</v>
          </cell>
        </row>
        <row r="503">
          <cell r="G503">
            <v>0</v>
          </cell>
          <cell r="H503">
            <v>0</v>
          </cell>
          <cell r="O503" t="str">
            <v>All Structures - Grounding</v>
          </cell>
        </row>
        <row r="504">
          <cell r="G504">
            <v>0</v>
          </cell>
          <cell r="H504">
            <v>0</v>
          </cell>
          <cell r="O504" t="str">
            <v>All Structures - Grounding</v>
          </cell>
        </row>
        <row r="505">
          <cell r="G505">
            <v>0</v>
          </cell>
          <cell r="H505">
            <v>0</v>
          </cell>
          <cell r="O505" t="str">
            <v>All Structures - Grounding</v>
          </cell>
        </row>
        <row r="506">
          <cell r="G506">
            <v>0</v>
          </cell>
          <cell r="H506">
            <v>0</v>
          </cell>
          <cell r="O506" t="str">
            <v>All Structures - Grounding</v>
          </cell>
        </row>
        <row r="507">
          <cell r="G507">
            <v>0</v>
          </cell>
          <cell r="H507">
            <v>0</v>
          </cell>
          <cell r="O507" t="str">
            <v>All Structures - Grounding</v>
          </cell>
        </row>
        <row r="508">
          <cell r="G508">
            <v>0</v>
          </cell>
          <cell r="H508">
            <v>0</v>
          </cell>
          <cell r="O508" t="str">
            <v>All Structures - Grounding</v>
          </cell>
        </row>
        <row r="509">
          <cell r="G509">
            <v>0</v>
          </cell>
          <cell r="H509">
            <v>0</v>
          </cell>
        </row>
        <row r="510">
          <cell r="G510">
            <v>0</v>
          </cell>
          <cell r="H510">
            <v>0</v>
          </cell>
        </row>
        <row r="511">
          <cell r="N511">
            <v>0</v>
          </cell>
        </row>
        <row r="512">
          <cell r="G512">
            <v>0</v>
          </cell>
          <cell r="H512">
            <v>0</v>
          </cell>
        </row>
        <row r="513">
          <cell r="G513">
            <v>0</v>
          </cell>
          <cell r="H513">
            <v>0</v>
          </cell>
        </row>
        <row r="514">
          <cell r="G514">
            <v>0</v>
          </cell>
          <cell r="H514">
            <v>0</v>
          </cell>
        </row>
        <row r="515">
          <cell r="G515">
            <v>0</v>
          </cell>
          <cell r="H515">
            <v>0</v>
          </cell>
        </row>
        <row r="516">
          <cell r="G516">
            <v>0</v>
          </cell>
          <cell r="H516">
            <v>0</v>
          </cell>
        </row>
        <row r="517">
          <cell r="G517">
            <v>0</v>
          </cell>
          <cell r="H517">
            <v>0</v>
          </cell>
        </row>
        <row r="518">
          <cell r="G518">
            <v>0</v>
          </cell>
          <cell r="H518">
            <v>0</v>
          </cell>
        </row>
        <row r="519">
          <cell r="G519">
            <v>0</v>
          </cell>
          <cell r="H519">
            <v>0</v>
          </cell>
        </row>
        <row r="520">
          <cell r="G520">
            <v>0</v>
          </cell>
          <cell r="H520">
            <v>0</v>
          </cell>
        </row>
        <row r="521">
          <cell r="G521">
            <v>0</v>
          </cell>
          <cell r="H521">
            <v>0</v>
          </cell>
        </row>
        <row r="522">
          <cell r="G522">
            <v>0</v>
          </cell>
          <cell r="H522">
            <v>0</v>
          </cell>
        </row>
        <row r="523">
          <cell r="G523">
            <v>0</v>
          </cell>
          <cell r="H523">
            <v>0</v>
          </cell>
        </row>
        <row r="524">
          <cell r="G524">
            <v>0</v>
          </cell>
          <cell r="H524">
            <v>0</v>
          </cell>
        </row>
        <row r="525">
          <cell r="G525">
            <v>0</v>
          </cell>
          <cell r="H525">
            <v>0</v>
          </cell>
        </row>
        <row r="526">
          <cell r="G526">
            <v>0</v>
          </cell>
          <cell r="H526">
            <v>0</v>
          </cell>
        </row>
        <row r="527">
          <cell r="G527">
            <v>0</v>
          </cell>
          <cell r="H527">
            <v>0</v>
          </cell>
        </row>
        <row r="528">
          <cell r="G528">
            <v>0</v>
          </cell>
          <cell r="H528">
            <v>0</v>
          </cell>
        </row>
        <row r="529">
          <cell r="G529">
            <v>0</v>
          </cell>
          <cell r="H529">
            <v>0</v>
          </cell>
        </row>
        <row r="530">
          <cell r="G530">
            <v>0</v>
          </cell>
          <cell r="H530">
            <v>0</v>
          </cell>
        </row>
        <row r="531">
          <cell r="G531">
            <v>0</v>
          </cell>
          <cell r="H531">
            <v>0</v>
          </cell>
        </row>
        <row r="532">
          <cell r="G532">
            <v>0</v>
          </cell>
          <cell r="H532">
            <v>0</v>
          </cell>
        </row>
        <row r="533">
          <cell r="G533">
            <v>0</v>
          </cell>
          <cell r="H533">
            <v>0</v>
          </cell>
        </row>
        <row r="534">
          <cell r="G534">
            <v>0</v>
          </cell>
          <cell r="H534">
            <v>0</v>
          </cell>
        </row>
        <row r="535">
          <cell r="G535">
            <v>0</v>
          </cell>
          <cell r="H535">
            <v>0</v>
          </cell>
        </row>
        <row r="536">
          <cell r="G536">
            <v>0</v>
          </cell>
          <cell r="H536">
            <v>0</v>
          </cell>
        </row>
        <row r="537">
          <cell r="G537">
            <v>0</v>
          </cell>
          <cell r="H537">
            <v>0</v>
          </cell>
        </row>
        <row r="538">
          <cell r="G538">
            <v>0</v>
          </cell>
          <cell r="H538">
            <v>0</v>
          </cell>
        </row>
        <row r="539">
          <cell r="G539">
            <v>0</v>
          </cell>
          <cell r="H539">
            <v>0</v>
          </cell>
        </row>
        <row r="540">
          <cell r="G540">
            <v>0</v>
          </cell>
          <cell r="H540">
            <v>0</v>
          </cell>
        </row>
        <row r="541">
          <cell r="G541">
            <v>0</v>
          </cell>
          <cell r="H541">
            <v>0</v>
          </cell>
        </row>
        <row r="542">
          <cell r="G542">
            <v>0</v>
          </cell>
          <cell r="H542">
            <v>0</v>
          </cell>
        </row>
        <row r="543">
          <cell r="G543">
            <v>0</v>
          </cell>
          <cell r="H543">
            <v>0</v>
          </cell>
        </row>
        <row r="544">
          <cell r="G544">
            <v>0</v>
          </cell>
          <cell r="H544">
            <v>0</v>
          </cell>
        </row>
        <row r="545">
          <cell r="G545">
            <v>0</v>
          </cell>
          <cell r="H545">
            <v>0</v>
          </cell>
        </row>
        <row r="546">
          <cell r="G546">
            <v>0</v>
          </cell>
          <cell r="H546">
            <v>0</v>
          </cell>
        </row>
        <row r="547">
          <cell r="G547">
            <v>0</v>
          </cell>
          <cell r="H547">
            <v>0</v>
          </cell>
        </row>
        <row r="548">
          <cell r="G548">
            <v>0</v>
          </cell>
          <cell r="H548">
            <v>0</v>
          </cell>
        </row>
        <row r="549">
          <cell r="G549">
            <v>0</v>
          </cell>
          <cell r="H549">
            <v>0</v>
          </cell>
        </row>
        <row r="550">
          <cell r="G550">
            <v>0</v>
          </cell>
          <cell r="H550">
            <v>0</v>
          </cell>
        </row>
        <row r="551">
          <cell r="G551">
            <v>0</v>
          </cell>
          <cell r="H551">
            <v>0</v>
          </cell>
        </row>
        <row r="552">
          <cell r="G552">
            <v>0</v>
          </cell>
          <cell r="H552">
            <v>0</v>
          </cell>
        </row>
        <row r="553">
          <cell r="G553">
            <v>0</v>
          </cell>
          <cell r="H553">
            <v>0</v>
          </cell>
        </row>
        <row r="554">
          <cell r="N554" t="e">
            <v>#DIV/0!</v>
          </cell>
        </row>
        <row r="555">
          <cell r="G555">
            <v>0</v>
          </cell>
          <cell r="H555">
            <v>0</v>
          </cell>
          <cell r="O555" t="str">
            <v>All Conductor - Receiving of Conductor, Static, Fiber</v>
          </cell>
        </row>
        <row r="556">
          <cell r="G556">
            <v>0</v>
          </cell>
          <cell r="H556">
            <v>0</v>
          </cell>
          <cell r="O556" t="str">
            <v>All Conductor - Receiving of Conductor, Static, Fiber</v>
          </cell>
        </row>
        <row r="557">
          <cell r="G557">
            <v>0</v>
          </cell>
          <cell r="H557">
            <v>0</v>
          </cell>
          <cell r="O557" t="str">
            <v>All Conductor - Receiving of Conductor, Static, Fiber</v>
          </cell>
        </row>
        <row r="558">
          <cell r="G558">
            <v>0</v>
          </cell>
          <cell r="H558">
            <v>0</v>
          </cell>
          <cell r="O558" t="str">
            <v>All Conductor - Load/Haul Conductor, Static, Fiber</v>
          </cell>
        </row>
        <row r="559">
          <cell r="G559">
            <v>0</v>
          </cell>
          <cell r="H559">
            <v>0</v>
          </cell>
          <cell r="O559" t="str">
            <v>All Conductor - Load/Haul Conductor, Static, Fiber</v>
          </cell>
        </row>
        <row r="560">
          <cell r="G560">
            <v>0</v>
          </cell>
          <cell r="H560">
            <v>0</v>
          </cell>
          <cell r="O560" t="str">
            <v>All Conductor - Load/Haul Conductor, Static, Fiber</v>
          </cell>
        </row>
        <row r="561">
          <cell r="G561">
            <v>0</v>
          </cell>
          <cell r="H561">
            <v>0</v>
          </cell>
          <cell r="O561" t="str">
            <v>All Conductor - Install Guard Structures</v>
          </cell>
        </row>
        <row r="562">
          <cell r="G562">
            <v>0</v>
          </cell>
          <cell r="H562">
            <v>0</v>
          </cell>
        </row>
        <row r="563">
          <cell r="G563">
            <v>0</v>
          </cell>
          <cell r="H563">
            <v>0</v>
          </cell>
          <cell r="O563" t="str">
            <v>All Conductor - Install Guard Structures</v>
          </cell>
        </row>
        <row r="564">
          <cell r="G564">
            <v>0</v>
          </cell>
          <cell r="H564">
            <v>0</v>
          </cell>
          <cell r="O564" t="str">
            <v>All Conductor - Install Guard Structures</v>
          </cell>
        </row>
        <row r="565">
          <cell r="G565">
            <v>0</v>
          </cell>
          <cell r="H565">
            <v>0</v>
          </cell>
          <cell r="O565" t="str">
            <v>All Conductor - Hang Travelers</v>
          </cell>
        </row>
        <row r="566">
          <cell r="G566">
            <v>0</v>
          </cell>
          <cell r="H566">
            <v>0</v>
          </cell>
          <cell r="O566" t="str">
            <v>All Conductor - Hang Travelers</v>
          </cell>
        </row>
        <row r="567">
          <cell r="G567">
            <v>0</v>
          </cell>
          <cell r="H567">
            <v>0</v>
          </cell>
          <cell r="O567" t="str">
            <v>All Conductor - Hang Travelers</v>
          </cell>
        </row>
        <row r="568">
          <cell r="G568">
            <v>0</v>
          </cell>
          <cell r="H568">
            <v>0</v>
          </cell>
          <cell r="O568" t="str">
            <v>Single Conductor - String, Sag, Splice Conductor</v>
          </cell>
        </row>
        <row r="569">
          <cell r="G569">
            <v>0</v>
          </cell>
          <cell r="H569">
            <v>0</v>
          </cell>
          <cell r="O569" t="str">
            <v>Single Conductor - String, Sag, Splice Conductor</v>
          </cell>
        </row>
        <row r="570">
          <cell r="G570">
            <v>0</v>
          </cell>
          <cell r="H570">
            <v>0</v>
          </cell>
          <cell r="O570" t="str">
            <v>All Conductor - String, Sag, Splic  Static</v>
          </cell>
        </row>
        <row r="571">
          <cell r="G571">
            <v>0</v>
          </cell>
          <cell r="H571">
            <v>0</v>
          </cell>
          <cell r="O571" t="str">
            <v>All Conductor - String, Sag Fiber</v>
          </cell>
        </row>
        <row r="572">
          <cell r="G572">
            <v>0</v>
          </cell>
          <cell r="H572">
            <v>0</v>
          </cell>
          <cell r="O572" t="str">
            <v>Bundled Conductor - String, Sag, Splice Conductor</v>
          </cell>
        </row>
        <row r="573">
          <cell r="G573">
            <v>0</v>
          </cell>
          <cell r="H573">
            <v>0</v>
          </cell>
          <cell r="O573" t="str">
            <v>Bundled Conductor - String, Sag, Splice Conductor</v>
          </cell>
        </row>
        <row r="574">
          <cell r="G574">
            <v>0</v>
          </cell>
          <cell r="H574">
            <v>0</v>
          </cell>
          <cell r="O574" t="str">
            <v>Bundled Conductor - String, Sag, Splice Conductor</v>
          </cell>
        </row>
        <row r="575">
          <cell r="G575">
            <v>0</v>
          </cell>
          <cell r="H575">
            <v>0</v>
          </cell>
          <cell r="O575" t="str">
            <v>Single Conductor - Clip Conductor</v>
          </cell>
        </row>
        <row r="576">
          <cell r="G576">
            <v>0</v>
          </cell>
          <cell r="H576">
            <v>0</v>
          </cell>
          <cell r="O576" t="str">
            <v>All Conductor - Clip Fiber / Static</v>
          </cell>
        </row>
        <row r="577">
          <cell r="G577">
            <v>0</v>
          </cell>
          <cell r="H577">
            <v>0</v>
          </cell>
          <cell r="O577" t="str">
            <v>All Conductor - Clip Fiber / Static</v>
          </cell>
        </row>
        <row r="578">
          <cell r="G578">
            <v>0</v>
          </cell>
          <cell r="H578">
            <v>0</v>
          </cell>
          <cell r="O578" t="str">
            <v>All Conductor - Clip Fiber / Static</v>
          </cell>
        </row>
        <row r="579">
          <cell r="G579">
            <v>0</v>
          </cell>
          <cell r="H579">
            <v>0</v>
          </cell>
          <cell r="O579" t="str">
            <v>Bundled Conductor - Clip Conductor</v>
          </cell>
        </row>
        <row r="580">
          <cell r="G580">
            <v>0</v>
          </cell>
          <cell r="H580">
            <v>0</v>
          </cell>
          <cell r="O580" t="str">
            <v>Bundled Conductor - Clip Conductor</v>
          </cell>
        </row>
        <row r="581">
          <cell r="G581">
            <v>0</v>
          </cell>
          <cell r="H581">
            <v>0</v>
          </cell>
          <cell r="O581" t="str">
            <v>Bundled Conductor - Clip Conductor</v>
          </cell>
        </row>
        <row r="582">
          <cell r="G582">
            <v>0</v>
          </cell>
          <cell r="H582">
            <v>0</v>
          </cell>
          <cell r="O582" t="str">
            <v>Single Conductor - Clip Conductor</v>
          </cell>
        </row>
        <row r="583">
          <cell r="G583">
            <v>0</v>
          </cell>
          <cell r="H583">
            <v>0</v>
          </cell>
          <cell r="O583" t="str">
            <v>Bundled Conductor - Clip Conductor</v>
          </cell>
        </row>
        <row r="584">
          <cell r="G584">
            <v>0</v>
          </cell>
          <cell r="H584">
            <v>0</v>
          </cell>
          <cell r="O584" t="str">
            <v>Bundled Conductor - Clip Conductor</v>
          </cell>
        </row>
        <row r="585">
          <cell r="G585">
            <v>0</v>
          </cell>
          <cell r="H585">
            <v>0</v>
          </cell>
          <cell r="O585" t="str">
            <v>Bundled Conductor - Clip Conductor</v>
          </cell>
        </row>
        <row r="586">
          <cell r="G586">
            <v>0</v>
          </cell>
          <cell r="H586">
            <v>0</v>
          </cell>
          <cell r="O586" t="str">
            <v>Single Conductor - Deadend Conductor</v>
          </cell>
        </row>
        <row r="587">
          <cell r="G587">
            <v>0</v>
          </cell>
          <cell r="H587">
            <v>0</v>
          </cell>
          <cell r="O587" t="str">
            <v>Single Conductor - Deadend Conductor</v>
          </cell>
        </row>
        <row r="588">
          <cell r="G588">
            <v>0</v>
          </cell>
          <cell r="H588">
            <v>0</v>
          </cell>
          <cell r="O588" t="str">
            <v>All Conductor - Deadend Fiber / Static</v>
          </cell>
        </row>
        <row r="589">
          <cell r="G589">
            <v>0</v>
          </cell>
          <cell r="H589">
            <v>0</v>
          </cell>
          <cell r="O589" t="str">
            <v>All Conductor - Deadend Fiber / Static</v>
          </cell>
        </row>
        <row r="590">
          <cell r="G590">
            <v>0</v>
          </cell>
          <cell r="H590">
            <v>0</v>
          </cell>
          <cell r="O590" t="str">
            <v>All Conductor - Deadend Fiber / Static</v>
          </cell>
        </row>
        <row r="591">
          <cell r="G591">
            <v>0</v>
          </cell>
          <cell r="H591">
            <v>0</v>
          </cell>
          <cell r="O591" t="str">
            <v>Bundled Conductor - Deadend Conductor</v>
          </cell>
        </row>
        <row r="592">
          <cell r="G592">
            <v>0</v>
          </cell>
          <cell r="H592">
            <v>0</v>
          </cell>
          <cell r="O592" t="str">
            <v>Bundled Conductor - Deadend Conductor</v>
          </cell>
        </row>
        <row r="593">
          <cell r="G593">
            <v>0</v>
          </cell>
          <cell r="H593">
            <v>0</v>
          </cell>
          <cell r="O593" t="str">
            <v>Bundled Conductor - Deadend Conductor</v>
          </cell>
        </row>
        <row r="594">
          <cell r="G594">
            <v>0</v>
          </cell>
          <cell r="H594">
            <v>0</v>
          </cell>
          <cell r="O594" t="str">
            <v>Single Conductor - Jumper Conductor</v>
          </cell>
        </row>
        <row r="595">
          <cell r="G595">
            <v>0</v>
          </cell>
          <cell r="H595">
            <v>0</v>
          </cell>
          <cell r="O595" t="str">
            <v>Single Conductor - Jumper Conductor</v>
          </cell>
        </row>
        <row r="596">
          <cell r="G596">
            <v>0</v>
          </cell>
          <cell r="H596">
            <v>0</v>
          </cell>
          <cell r="O596" t="str">
            <v>All Conductor - Jumper Fiber / Static</v>
          </cell>
        </row>
        <row r="597">
          <cell r="G597">
            <v>0</v>
          </cell>
          <cell r="H597">
            <v>0</v>
          </cell>
          <cell r="O597" t="str">
            <v>Bundled Conductor - Jumper Conductor</v>
          </cell>
        </row>
        <row r="598">
          <cell r="G598">
            <v>0</v>
          </cell>
          <cell r="H598">
            <v>0</v>
          </cell>
          <cell r="O598" t="str">
            <v>Bundled Conductor - Jumper Conductor</v>
          </cell>
        </row>
        <row r="599">
          <cell r="G599">
            <v>0</v>
          </cell>
          <cell r="H599">
            <v>0</v>
          </cell>
          <cell r="O599" t="str">
            <v>Bundled Conductor - Jumper Conductor</v>
          </cell>
        </row>
        <row r="600">
          <cell r="G600">
            <v>0</v>
          </cell>
          <cell r="H600">
            <v>0</v>
          </cell>
        </row>
        <row r="601">
          <cell r="G601">
            <v>0</v>
          </cell>
          <cell r="H601">
            <v>0</v>
          </cell>
        </row>
        <row r="602">
          <cell r="G602">
            <v>0</v>
          </cell>
          <cell r="H602">
            <v>0</v>
          </cell>
        </row>
        <row r="603">
          <cell r="G603">
            <v>0</v>
          </cell>
          <cell r="H603">
            <v>0</v>
          </cell>
        </row>
        <row r="604">
          <cell r="G604">
            <v>0</v>
          </cell>
          <cell r="H604">
            <v>0</v>
          </cell>
          <cell r="O604" t="str">
            <v>Single Conductor - Clip Conductor</v>
          </cell>
        </row>
        <row r="605">
          <cell r="G605">
            <v>0</v>
          </cell>
          <cell r="H605">
            <v>0</v>
          </cell>
          <cell r="O605" t="str">
            <v>All Conductor - Clip Fiber / Static</v>
          </cell>
        </row>
        <row r="606">
          <cell r="G606">
            <v>0</v>
          </cell>
          <cell r="H606">
            <v>0</v>
          </cell>
        </row>
        <row r="607">
          <cell r="G607">
            <v>0</v>
          </cell>
          <cell r="H607">
            <v>0</v>
          </cell>
        </row>
        <row r="608">
          <cell r="G608">
            <v>0</v>
          </cell>
          <cell r="H608">
            <v>0</v>
          </cell>
          <cell r="O608" t="str">
            <v>All Structures - Anchors</v>
          </cell>
        </row>
        <row r="609">
          <cell r="G609">
            <v>0</v>
          </cell>
          <cell r="H609">
            <v>0</v>
          </cell>
          <cell r="O609" t="str">
            <v>All Structures - Anchors</v>
          </cell>
        </row>
        <row r="610">
          <cell r="G610">
            <v>0</v>
          </cell>
          <cell r="H610">
            <v>0</v>
          </cell>
          <cell r="O610" t="str">
            <v>All Structures - Anchors</v>
          </cell>
        </row>
        <row r="611">
          <cell r="G611">
            <v>0</v>
          </cell>
          <cell r="H611">
            <v>0</v>
          </cell>
          <cell r="O611" t="str">
            <v>All Structures - Anchors</v>
          </cell>
        </row>
        <row r="612">
          <cell r="G612">
            <v>0</v>
          </cell>
          <cell r="H612">
            <v>0</v>
          </cell>
          <cell r="O612" t="str">
            <v>All Structures - Anchors</v>
          </cell>
        </row>
        <row r="613">
          <cell r="G613">
            <v>0</v>
          </cell>
          <cell r="H613">
            <v>0</v>
          </cell>
          <cell r="O613" t="str">
            <v>All Structures - Guying</v>
          </cell>
        </row>
        <row r="614">
          <cell r="G614">
            <v>0</v>
          </cell>
          <cell r="H614">
            <v>0</v>
          </cell>
          <cell r="O614" t="str">
            <v>All Structures - Guying</v>
          </cell>
        </row>
        <row r="615">
          <cell r="G615">
            <v>0</v>
          </cell>
          <cell r="H615">
            <v>0</v>
          </cell>
          <cell r="O615" t="str">
            <v>All Structures - Guying</v>
          </cell>
        </row>
        <row r="616">
          <cell r="G616">
            <v>0</v>
          </cell>
          <cell r="H616">
            <v>0</v>
          </cell>
          <cell r="O616" t="str">
            <v>All Structures - Guying</v>
          </cell>
        </row>
        <row r="617">
          <cell r="G617">
            <v>0</v>
          </cell>
          <cell r="H617">
            <v>0</v>
          </cell>
        </row>
        <row r="618">
          <cell r="G618">
            <v>0</v>
          </cell>
          <cell r="H618">
            <v>0</v>
          </cell>
        </row>
        <row r="619">
          <cell r="G619">
            <v>0</v>
          </cell>
          <cell r="H619">
            <v>0</v>
          </cell>
        </row>
        <row r="620">
          <cell r="G620">
            <v>0</v>
          </cell>
          <cell r="H620">
            <v>0</v>
          </cell>
        </row>
        <row r="621">
          <cell r="G621">
            <v>0</v>
          </cell>
          <cell r="H621">
            <v>0</v>
          </cell>
        </row>
        <row r="622">
          <cell r="G622">
            <v>0</v>
          </cell>
          <cell r="H622">
            <v>0</v>
          </cell>
        </row>
        <row r="623">
          <cell r="G623">
            <v>0</v>
          </cell>
          <cell r="H623">
            <v>0</v>
          </cell>
        </row>
        <row r="624">
          <cell r="G624">
            <v>0</v>
          </cell>
          <cell r="H624">
            <v>0</v>
          </cell>
        </row>
        <row r="625">
          <cell r="G625" t="e">
            <v>#DIV/0!</v>
          </cell>
          <cell r="H625">
            <v>0</v>
          </cell>
        </row>
        <row r="626">
          <cell r="G626">
            <v>0</v>
          </cell>
          <cell r="H626">
            <v>0</v>
          </cell>
        </row>
        <row r="627">
          <cell r="G627">
            <v>0</v>
          </cell>
          <cell r="H627">
            <v>0</v>
          </cell>
        </row>
        <row r="628">
          <cell r="G628">
            <v>0</v>
          </cell>
          <cell r="H628">
            <v>0</v>
          </cell>
        </row>
        <row r="629">
          <cell r="G629">
            <v>0</v>
          </cell>
          <cell r="H629">
            <v>0</v>
          </cell>
        </row>
        <row r="630">
          <cell r="G630">
            <v>0</v>
          </cell>
          <cell r="H630">
            <v>0</v>
          </cell>
        </row>
        <row r="631">
          <cell r="G631">
            <v>0</v>
          </cell>
          <cell r="H631">
            <v>0</v>
          </cell>
        </row>
        <row r="632">
          <cell r="G632">
            <v>0</v>
          </cell>
          <cell r="H632">
            <v>0</v>
          </cell>
        </row>
        <row r="633">
          <cell r="G633">
            <v>0</v>
          </cell>
          <cell r="H633">
            <v>0</v>
          </cell>
        </row>
        <row r="634">
          <cell r="G634">
            <v>0</v>
          </cell>
          <cell r="H634">
            <v>0</v>
          </cell>
        </row>
        <row r="635">
          <cell r="G635">
            <v>0</v>
          </cell>
          <cell r="H635">
            <v>0</v>
          </cell>
        </row>
        <row r="636">
          <cell r="G636">
            <v>0</v>
          </cell>
          <cell r="H636">
            <v>0</v>
          </cell>
        </row>
        <row r="637">
          <cell r="G637">
            <v>0</v>
          </cell>
          <cell r="H637">
            <v>0</v>
          </cell>
        </row>
        <row r="638">
          <cell r="G638">
            <v>0</v>
          </cell>
          <cell r="H638">
            <v>0</v>
          </cell>
        </row>
        <row r="639">
          <cell r="G639">
            <v>0</v>
          </cell>
          <cell r="H639">
            <v>0</v>
          </cell>
        </row>
        <row r="640">
          <cell r="G640">
            <v>0</v>
          </cell>
          <cell r="H640">
            <v>0</v>
          </cell>
        </row>
        <row r="641">
          <cell r="N641">
            <v>0</v>
          </cell>
        </row>
        <row r="642">
          <cell r="G642">
            <v>0</v>
          </cell>
          <cell r="H642">
            <v>0</v>
          </cell>
        </row>
        <row r="643">
          <cell r="G643">
            <v>0</v>
          </cell>
          <cell r="H643">
            <v>0</v>
          </cell>
        </row>
        <row r="644">
          <cell r="G644">
            <v>0</v>
          </cell>
          <cell r="H644">
            <v>0</v>
          </cell>
        </row>
        <row r="645">
          <cell r="G645">
            <v>0</v>
          </cell>
          <cell r="H645">
            <v>0</v>
          </cell>
        </row>
        <row r="646">
          <cell r="G646">
            <v>0</v>
          </cell>
          <cell r="H646">
            <v>0</v>
          </cell>
        </row>
        <row r="647">
          <cell r="G647">
            <v>0</v>
          </cell>
          <cell r="H647">
            <v>0</v>
          </cell>
        </row>
        <row r="648">
          <cell r="G648">
            <v>0</v>
          </cell>
          <cell r="H648">
            <v>0</v>
          </cell>
        </row>
        <row r="649">
          <cell r="G649">
            <v>0</v>
          </cell>
          <cell r="H649">
            <v>0</v>
          </cell>
        </row>
        <row r="650">
          <cell r="G650">
            <v>0</v>
          </cell>
          <cell r="H650">
            <v>0</v>
          </cell>
        </row>
        <row r="651">
          <cell r="G651">
            <v>0</v>
          </cell>
          <cell r="H651">
            <v>0</v>
          </cell>
        </row>
        <row r="652">
          <cell r="G652">
            <v>0</v>
          </cell>
          <cell r="H652">
            <v>0</v>
          </cell>
        </row>
        <row r="653">
          <cell r="G653">
            <v>0</v>
          </cell>
          <cell r="H653">
            <v>0</v>
          </cell>
        </row>
        <row r="654">
          <cell r="G654">
            <v>0</v>
          </cell>
          <cell r="H654">
            <v>0</v>
          </cell>
        </row>
        <row r="655">
          <cell r="G655">
            <v>0</v>
          </cell>
          <cell r="H655">
            <v>0</v>
          </cell>
        </row>
        <row r="656">
          <cell r="G656">
            <v>0</v>
          </cell>
          <cell r="H656">
            <v>0</v>
          </cell>
        </row>
        <row r="657">
          <cell r="G657">
            <v>0</v>
          </cell>
          <cell r="H657">
            <v>0</v>
          </cell>
        </row>
        <row r="658">
          <cell r="G658">
            <v>0</v>
          </cell>
          <cell r="H658">
            <v>0</v>
          </cell>
        </row>
        <row r="659">
          <cell r="G659">
            <v>0</v>
          </cell>
          <cell r="H659">
            <v>0</v>
          </cell>
        </row>
        <row r="660">
          <cell r="G660">
            <v>0</v>
          </cell>
          <cell r="H660">
            <v>0</v>
          </cell>
        </row>
        <row r="661">
          <cell r="G661">
            <v>0</v>
          </cell>
          <cell r="H661">
            <v>0</v>
          </cell>
        </row>
        <row r="662">
          <cell r="G662">
            <v>0</v>
          </cell>
          <cell r="H662">
            <v>0</v>
          </cell>
        </row>
        <row r="663">
          <cell r="G663">
            <v>0</v>
          </cell>
          <cell r="H663">
            <v>0</v>
          </cell>
        </row>
        <row r="664">
          <cell r="G664">
            <v>0</v>
          </cell>
          <cell r="H664">
            <v>0</v>
          </cell>
        </row>
        <row r="665">
          <cell r="G665">
            <v>0</v>
          </cell>
          <cell r="H665">
            <v>0</v>
          </cell>
        </row>
        <row r="666">
          <cell r="G666">
            <v>0</v>
          </cell>
          <cell r="H666">
            <v>0</v>
          </cell>
        </row>
        <row r="667">
          <cell r="G667">
            <v>0</v>
          </cell>
          <cell r="H667">
            <v>0</v>
          </cell>
        </row>
        <row r="668">
          <cell r="G668">
            <v>0</v>
          </cell>
          <cell r="H668">
            <v>0</v>
          </cell>
        </row>
        <row r="669">
          <cell r="G669">
            <v>0</v>
          </cell>
          <cell r="H669">
            <v>0</v>
          </cell>
        </row>
        <row r="670">
          <cell r="G670">
            <v>0</v>
          </cell>
          <cell r="H670">
            <v>0</v>
          </cell>
        </row>
        <row r="671">
          <cell r="G671">
            <v>0</v>
          </cell>
          <cell r="H671">
            <v>0</v>
          </cell>
        </row>
        <row r="672">
          <cell r="G672">
            <v>0</v>
          </cell>
          <cell r="H672">
            <v>0</v>
          </cell>
        </row>
        <row r="673">
          <cell r="G673">
            <v>0</v>
          </cell>
          <cell r="H673">
            <v>0</v>
          </cell>
        </row>
        <row r="674">
          <cell r="G674">
            <v>0</v>
          </cell>
          <cell r="H674">
            <v>0</v>
          </cell>
        </row>
        <row r="675">
          <cell r="G675">
            <v>0</v>
          </cell>
          <cell r="H675">
            <v>0</v>
          </cell>
        </row>
        <row r="676">
          <cell r="G676">
            <v>0</v>
          </cell>
          <cell r="H676">
            <v>0</v>
          </cell>
        </row>
        <row r="677">
          <cell r="G677">
            <v>0</v>
          </cell>
          <cell r="H677">
            <v>0</v>
          </cell>
        </row>
        <row r="678">
          <cell r="G678">
            <v>0</v>
          </cell>
          <cell r="H678">
            <v>0</v>
          </cell>
        </row>
        <row r="679">
          <cell r="G679">
            <v>0</v>
          </cell>
          <cell r="H679">
            <v>0</v>
          </cell>
        </row>
        <row r="680">
          <cell r="G680">
            <v>0</v>
          </cell>
          <cell r="H680">
            <v>0</v>
          </cell>
        </row>
        <row r="681">
          <cell r="G681">
            <v>0</v>
          </cell>
          <cell r="H681">
            <v>0</v>
          </cell>
        </row>
        <row r="682">
          <cell r="G682">
            <v>0</v>
          </cell>
          <cell r="H682">
            <v>0</v>
          </cell>
        </row>
        <row r="683">
          <cell r="G683">
            <v>0</v>
          </cell>
          <cell r="H683">
            <v>0</v>
          </cell>
        </row>
        <row r="684">
          <cell r="G684">
            <v>0</v>
          </cell>
          <cell r="H684">
            <v>0</v>
          </cell>
        </row>
        <row r="685">
          <cell r="G685">
            <v>0</v>
          </cell>
          <cell r="H685">
            <v>0</v>
          </cell>
        </row>
        <row r="686">
          <cell r="G686">
            <v>0</v>
          </cell>
          <cell r="H686">
            <v>0</v>
          </cell>
        </row>
        <row r="687">
          <cell r="G687">
            <v>0</v>
          </cell>
          <cell r="H687">
            <v>0</v>
          </cell>
        </row>
        <row r="688">
          <cell r="G688">
            <v>0</v>
          </cell>
          <cell r="H688">
            <v>0</v>
          </cell>
        </row>
        <row r="689">
          <cell r="G689">
            <v>0</v>
          </cell>
          <cell r="H689">
            <v>0</v>
          </cell>
        </row>
        <row r="690">
          <cell r="G690">
            <v>0</v>
          </cell>
          <cell r="H690">
            <v>0</v>
          </cell>
        </row>
        <row r="691">
          <cell r="G691">
            <v>0</v>
          </cell>
          <cell r="H691">
            <v>0</v>
          </cell>
        </row>
        <row r="692">
          <cell r="G692">
            <v>0</v>
          </cell>
          <cell r="H692">
            <v>0</v>
          </cell>
        </row>
        <row r="693">
          <cell r="G693">
            <v>0</v>
          </cell>
          <cell r="H693">
            <v>0</v>
          </cell>
        </row>
        <row r="694">
          <cell r="G694">
            <v>0</v>
          </cell>
          <cell r="H694">
            <v>0</v>
          </cell>
        </row>
        <row r="695">
          <cell r="G695">
            <v>0</v>
          </cell>
          <cell r="H695">
            <v>0</v>
          </cell>
        </row>
        <row r="696">
          <cell r="G696">
            <v>0</v>
          </cell>
          <cell r="H696">
            <v>0</v>
          </cell>
        </row>
        <row r="697">
          <cell r="G697">
            <v>0</v>
          </cell>
          <cell r="H697">
            <v>0</v>
          </cell>
        </row>
        <row r="698">
          <cell r="G698">
            <v>0</v>
          </cell>
          <cell r="H698">
            <v>0</v>
          </cell>
        </row>
        <row r="699">
          <cell r="G699">
            <v>0</v>
          </cell>
          <cell r="H699">
            <v>0</v>
          </cell>
        </row>
        <row r="700">
          <cell r="G700">
            <v>0</v>
          </cell>
          <cell r="H700">
            <v>0</v>
          </cell>
        </row>
        <row r="701">
          <cell r="G701">
            <v>0</v>
          </cell>
          <cell r="H701">
            <v>0</v>
          </cell>
        </row>
        <row r="702">
          <cell r="G702">
            <v>0</v>
          </cell>
          <cell r="H702">
            <v>0</v>
          </cell>
        </row>
        <row r="703">
          <cell r="G703">
            <v>0</v>
          </cell>
          <cell r="H703">
            <v>0</v>
          </cell>
        </row>
        <row r="704">
          <cell r="N704">
            <v>0</v>
          </cell>
        </row>
        <row r="705">
          <cell r="G705">
            <v>0</v>
          </cell>
          <cell r="H705">
            <v>0</v>
          </cell>
        </row>
        <row r="706">
          <cell r="G706">
            <v>0</v>
          </cell>
          <cell r="H706">
            <v>0</v>
          </cell>
        </row>
        <row r="707">
          <cell r="G707">
            <v>0</v>
          </cell>
          <cell r="H707">
            <v>0</v>
          </cell>
        </row>
        <row r="708">
          <cell r="G708">
            <v>0</v>
          </cell>
          <cell r="H708">
            <v>0</v>
          </cell>
        </row>
        <row r="709">
          <cell r="G709">
            <v>0</v>
          </cell>
          <cell r="H709">
            <v>0</v>
          </cell>
        </row>
        <row r="710">
          <cell r="G710">
            <v>0</v>
          </cell>
          <cell r="H710">
            <v>0</v>
          </cell>
        </row>
        <row r="711">
          <cell r="G711">
            <v>0</v>
          </cell>
          <cell r="H711">
            <v>0</v>
          </cell>
        </row>
        <row r="712">
          <cell r="G712">
            <v>0</v>
          </cell>
          <cell r="H712">
            <v>0</v>
          </cell>
        </row>
        <row r="713">
          <cell r="G713">
            <v>0</v>
          </cell>
          <cell r="H713">
            <v>0</v>
          </cell>
        </row>
        <row r="714">
          <cell r="G714">
            <v>0</v>
          </cell>
          <cell r="H714">
            <v>0</v>
          </cell>
        </row>
        <row r="715">
          <cell r="G715">
            <v>0</v>
          </cell>
          <cell r="H715">
            <v>0</v>
          </cell>
        </row>
        <row r="716">
          <cell r="G716">
            <v>0</v>
          </cell>
          <cell r="H716">
            <v>0</v>
          </cell>
        </row>
        <row r="717">
          <cell r="G717">
            <v>0</v>
          </cell>
          <cell r="H717">
            <v>0</v>
          </cell>
        </row>
        <row r="718">
          <cell r="G718">
            <v>0</v>
          </cell>
          <cell r="H718">
            <v>0</v>
          </cell>
        </row>
        <row r="719">
          <cell r="G719">
            <v>0</v>
          </cell>
          <cell r="H719">
            <v>0</v>
          </cell>
        </row>
        <row r="720">
          <cell r="G720">
            <v>0</v>
          </cell>
          <cell r="H720">
            <v>0</v>
          </cell>
        </row>
        <row r="721">
          <cell r="G721">
            <v>0</v>
          </cell>
          <cell r="H721">
            <v>0</v>
          </cell>
        </row>
        <row r="722">
          <cell r="G722">
            <v>0</v>
          </cell>
          <cell r="H722">
            <v>0</v>
          </cell>
        </row>
        <row r="723">
          <cell r="G723">
            <v>0</v>
          </cell>
          <cell r="H723">
            <v>0</v>
          </cell>
        </row>
        <row r="724">
          <cell r="G724">
            <v>0</v>
          </cell>
          <cell r="H724">
            <v>0</v>
          </cell>
        </row>
        <row r="725">
          <cell r="G725">
            <v>0</v>
          </cell>
          <cell r="H725">
            <v>0</v>
          </cell>
        </row>
        <row r="726">
          <cell r="G726">
            <v>0</v>
          </cell>
          <cell r="H726">
            <v>0</v>
          </cell>
        </row>
        <row r="727">
          <cell r="G727">
            <v>0</v>
          </cell>
          <cell r="H727">
            <v>0</v>
          </cell>
        </row>
        <row r="728">
          <cell r="G728">
            <v>0</v>
          </cell>
          <cell r="H728">
            <v>0</v>
          </cell>
        </row>
        <row r="729">
          <cell r="G729">
            <v>0</v>
          </cell>
          <cell r="H729">
            <v>0</v>
          </cell>
        </row>
        <row r="730">
          <cell r="G730">
            <v>0</v>
          </cell>
          <cell r="H730">
            <v>0</v>
          </cell>
        </row>
        <row r="731">
          <cell r="G731">
            <v>0</v>
          </cell>
          <cell r="H731">
            <v>0</v>
          </cell>
        </row>
        <row r="732">
          <cell r="G732">
            <v>0</v>
          </cell>
          <cell r="H732">
            <v>0</v>
          </cell>
        </row>
        <row r="733">
          <cell r="G733">
            <v>0</v>
          </cell>
          <cell r="H733">
            <v>0</v>
          </cell>
        </row>
        <row r="734">
          <cell r="G734">
            <v>0</v>
          </cell>
          <cell r="H734">
            <v>0</v>
          </cell>
        </row>
        <row r="735">
          <cell r="G735">
            <v>0</v>
          </cell>
          <cell r="H735">
            <v>0</v>
          </cell>
        </row>
        <row r="736">
          <cell r="G736">
            <v>0</v>
          </cell>
          <cell r="H736">
            <v>0</v>
          </cell>
        </row>
        <row r="737">
          <cell r="G737">
            <v>0</v>
          </cell>
          <cell r="H737">
            <v>0</v>
          </cell>
        </row>
        <row r="738">
          <cell r="G738">
            <v>0</v>
          </cell>
          <cell r="H738">
            <v>0</v>
          </cell>
        </row>
        <row r="739">
          <cell r="G739">
            <v>0</v>
          </cell>
          <cell r="H739">
            <v>0</v>
          </cell>
        </row>
        <row r="740">
          <cell r="G740">
            <v>0</v>
          </cell>
          <cell r="H740">
            <v>0</v>
          </cell>
        </row>
        <row r="741">
          <cell r="G741">
            <v>0</v>
          </cell>
          <cell r="H741">
            <v>0</v>
          </cell>
        </row>
        <row r="742">
          <cell r="G742">
            <v>0</v>
          </cell>
          <cell r="H742">
            <v>0</v>
          </cell>
        </row>
        <row r="743">
          <cell r="G743">
            <v>0</v>
          </cell>
          <cell r="H743">
            <v>0</v>
          </cell>
        </row>
        <row r="744">
          <cell r="G744">
            <v>0</v>
          </cell>
          <cell r="H744">
            <v>0</v>
          </cell>
        </row>
        <row r="745">
          <cell r="G745">
            <v>0</v>
          </cell>
          <cell r="H745">
            <v>0</v>
          </cell>
        </row>
        <row r="746">
          <cell r="G746">
            <v>0</v>
          </cell>
          <cell r="H746">
            <v>0</v>
          </cell>
        </row>
        <row r="747">
          <cell r="G747">
            <v>0</v>
          </cell>
          <cell r="H747">
            <v>0</v>
          </cell>
        </row>
        <row r="748">
          <cell r="G748">
            <v>0</v>
          </cell>
          <cell r="H748">
            <v>0</v>
          </cell>
        </row>
        <row r="749">
          <cell r="G749">
            <v>0</v>
          </cell>
          <cell r="H749">
            <v>0</v>
          </cell>
        </row>
        <row r="750">
          <cell r="G750">
            <v>0</v>
          </cell>
          <cell r="H750">
            <v>0</v>
          </cell>
        </row>
        <row r="751">
          <cell r="G751">
            <v>0</v>
          </cell>
          <cell r="H751">
            <v>0</v>
          </cell>
        </row>
        <row r="752">
          <cell r="G752">
            <v>0</v>
          </cell>
          <cell r="H752">
            <v>0</v>
          </cell>
        </row>
        <row r="753">
          <cell r="G753">
            <v>0</v>
          </cell>
          <cell r="H753">
            <v>0</v>
          </cell>
        </row>
        <row r="754">
          <cell r="G754">
            <v>0</v>
          </cell>
          <cell r="H754">
            <v>0</v>
          </cell>
        </row>
        <row r="755">
          <cell r="G755">
            <v>0</v>
          </cell>
          <cell r="H755">
            <v>0</v>
          </cell>
        </row>
        <row r="756">
          <cell r="G756">
            <v>0</v>
          </cell>
          <cell r="H756">
            <v>0</v>
          </cell>
        </row>
        <row r="757">
          <cell r="G757">
            <v>0</v>
          </cell>
          <cell r="H757">
            <v>0</v>
          </cell>
        </row>
        <row r="758">
          <cell r="G758">
            <v>0</v>
          </cell>
          <cell r="H758">
            <v>0</v>
          </cell>
        </row>
        <row r="759">
          <cell r="G759">
            <v>0</v>
          </cell>
          <cell r="H759">
            <v>0</v>
          </cell>
        </row>
        <row r="760">
          <cell r="G760">
            <v>0</v>
          </cell>
          <cell r="H760">
            <v>0</v>
          </cell>
        </row>
        <row r="761">
          <cell r="G761">
            <v>0</v>
          </cell>
          <cell r="H761">
            <v>0</v>
          </cell>
        </row>
        <row r="762">
          <cell r="G762">
            <v>0</v>
          </cell>
          <cell r="H762">
            <v>0</v>
          </cell>
        </row>
        <row r="763">
          <cell r="G763">
            <v>0</v>
          </cell>
          <cell r="H763">
            <v>0</v>
          </cell>
        </row>
        <row r="764">
          <cell r="G764">
            <v>0</v>
          </cell>
          <cell r="H764">
            <v>0</v>
          </cell>
        </row>
        <row r="765">
          <cell r="N765">
            <v>0</v>
          </cell>
        </row>
        <row r="766">
          <cell r="G766">
            <v>0</v>
          </cell>
          <cell r="H766">
            <v>0</v>
          </cell>
        </row>
        <row r="767">
          <cell r="G767">
            <v>0</v>
          </cell>
          <cell r="H767">
            <v>0</v>
          </cell>
        </row>
        <row r="768">
          <cell r="G768">
            <v>0</v>
          </cell>
          <cell r="H768">
            <v>0</v>
          </cell>
        </row>
        <row r="769">
          <cell r="G769">
            <v>0</v>
          </cell>
          <cell r="H769">
            <v>0</v>
          </cell>
        </row>
        <row r="770">
          <cell r="G770">
            <v>0</v>
          </cell>
          <cell r="H770">
            <v>0</v>
          </cell>
        </row>
        <row r="771">
          <cell r="G771">
            <v>0</v>
          </cell>
          <cell r="H771">
            <v>0</v>
          </cell>
        </row>
        <row r="772">
          <cell r="G772">
            <v>0</v>
          </cell>
          <cell r="H772">
            <v>0</v>
          </cell>
        </row>
        <row r="773">
          <cell r="G773">
            <v>0</v>
          </cell>
          <cell r="H773">
            <v>0</v>
          </cell>
        </row>
        <row r="774">
          <cell r="G774">
            <v>0</v>
          </cell>
          <cell r="H774">
            <v>0</v>
          </cell>
        </row>
        <row r="775">
          <cell r="G775">
            <v>0</v>
          </cell>
          <cell r="H775">
            <v>0</v>
          </cell>
        </row>
        <row r="776">
          <cell r="G776">
            <v>0</v>
          </cell>
          <cell r="H776">
            <v>0</v>
          </cell>
        </row>
        <row r="777">
          <cell r="G777">
            <v>0</v>
          </cell>
          <cell r="H777">
            <v>0</v>
          </cell>
        </row>
        <row r="778">
          <cell r="G778">
            <v>0</v>
          </cell>
          <cell r="H778">
            <v>0</v>
          </cell>
        </row>
        <row r="779">
          <cell r="G779">
            <v>0</v>
          </cell>
          <cell r="H779">
            <v>0</v>
          </cell>
        </row>
        <row r="780">
          <cell r="N780">
            <v>0</v>
          </cell>
        </row>
        <row r="781">
          <cell r="G781">
            <v>0</v>
          </cell>
          <cell r="H781">
            <v>0</v>
          </cell>
        </row>
        <row r="782">
          <cell r="G782">
            <v>0</v>
          </cell>
          <cell r="H782">
            <v>0</v>
          </cell>
        </row>
        <row r="783">
          <cell r="G783">
            <v>0</v>
          </cell>
          <cell r="H783">
            <v>0</v>
          </cell>
        </row>
        <row r="784">
          <cell r="G784">
            <v>0</v>
          </cell>
          <cell r="H784">
            <v>0</v>
          </cell>
        </row>
        <row r="785">
          <cell r="G785">
            <v>0</v>
          </cell>
          <cell r="H785">
            <v>0</v>
          </cell>
        </row>
        <row r="786">
          <cell r="G786">
            <v>0</v>
          </cell>
          <cell r="H786">
            <v>0</v>
          </cell>
        </row>
        <row r="787">
          <cell r="G787">
            <v>0</v>
          </cell>
          <cell r="H787">
            <v>0</v>
          </cell>
        </row>
        <row r="788">
          <cell r="G788">
            <v>0</v>
          </cell>
          <cell r="H788">
            <v>0</v>
          </cell>
        </row>
        <row r="789">
          <cell r="G789">
            <v>0</v>
          </cell>
          <cell r="H789">
            <v>0</v>
          </cell>
        </row>
        <row r="790">
          <cell r="G790">
            <v>0</v>
          </cell>
          <cell r="H790">
            <v>0</v>
          </cell>
        </row>
        <row r="791">
          <cell r="G791">
            <v>0</v>
          </cell>
          <cell r="H791">
            <v>0</v>
          </cell>
        </row>
        <row r="792">
          <cell r="G792">
            <v>0</v>
          </cell>
          <cell r="H792">
            <v>0</v>
          </cell>
        </row>
        <row r="793">
          <cell r="G793">
            <v>0</v>
          </cell>
          <cell r="H793">
            <v>0</v>
          </cell>
        </row>
        <row r="794">
          <cell r="G794">
            <v>0</v>
          </cell>
          <cell r="H794">
            <v>0</v>
          </cell>
        </row>
        <row r="795">
          <cell r="G795">
            <v>0</v>
          </cell>
          <cell r="H795">
            <v>0</v>
          </cell>
        </row>
        <row r="796">
          <cell r="N796">
            <v>0</v>
          </cell>
        </row>
        <row r="797">
          <cell r="G797">
            <v>0</v>
          </cell>
          <cell r="H797">
            <v>0</v>
          </cell>
        </row>
        <row r="798">
          <cell r="G798">
            <v>0</v>
          </cell>
          <cell r="H798">
            <v>0</v>
          </cell>
        </row>
        <row r="799">
          <cell r="G799">
            <v>0</v>
          </cell>
          <cell r="H799">
            <v>0</v>
          </cell>
        </row>
        <row r="800">
          <cell r="G800">
            <v>0</v>
          </cell>
          <cell r="H800">
            <v>0</v>
          </cell>
        </row>
        <row r="801">
          <cell r="G801">
            <v>0</v>
          </cell>
          <cell r="H801">
            <v>0</v>
          </cell>
        </row>
        <row r="802">
          <cell r="G802">
            <v>0</v>
          </cell>
          <cell r="H802">
            <v>0</v>
          </cell>
        </row>
        <row r="803">
          <cell r="G803">
            <v>0</v>
          </cell>
          <cell r="H803">
            <v>0</v>
          </cell>
        </row>
        <row r="804">
          <cell r="G804">
            <v>0</v>
          </cell>
          <cell r="H804">
            <v>0</v>
          </cell>
        </row>
        <row r="805">
          <cell r="G805">
            <v>0</v>
          </cell>
          <cell r="H805">
            <v>0</v>
          </cell>
        </row>
        <row r="806">
          <cell r="G806">
            <v>0</v>
          </cell>
          <cell r="H806">
            <v>0</v>
          </cell>
        </row>
        <row r="807">
          <cell r="G807">
            <v>0</v>
          </cell>
          <cell r="H807">
            <v>0</v>
          </cell>
        </row>
        <row r="808">
          <cell r="G808">
            <v>0</v>
          </cell>
          <cell r="H808">
            <v>0</v>
          </cell>
        </row>
        <row r="809">
          <cell r="G809">
            <v>0</v>
          </cell>
          <cell r="H809">
            <v>0</v>
          </cell>
        </row>
        <row r="810">
          <cell r="G810">
            <v>0</v>
          </cell>
          <cell r="H810">
            <v>0</v>
          </cell>
        </row>
        <row r="811">
          <cell r="G811">
            <v>0</v>
          </cell>
          <cell r="H811">
            <v>0</v>
          </cell>
        </row>
        <row r="812">
          <cell r="G812">
            <v>0</v>
          </cell>
          <cell r="H812">
            <v>0</v>
          </cell>
        </row>
        <row r="813">
          <cell r="G813">
            <v>0</v>
          </cell>
          <cell r="H813">
            <v>0</v>
          </cell>
        </row>
        <row r="814">
          <cell r="G814">
            <v>0</v>
          </cell>
          <cell r="H814">
            <v>0</v>
          </cell>
        </row>
        <row r="815">
          <cell r="G815">
            <v>0</v>
          </cell>
          <cell r="H815">
            <v>0</v>
          </cell>
        </row>
        <row r="816">
          <cell r="G816">
            <v>0</v>
          </cell>
          <cell r="H816">
            <v>0</v>
          </cell>
        </row>
        <row r="817">
          <cell r="G817">
            <v>0</v>
          </cell>
          <cell r="H817">
            <v>0</v>
          </cell>
        </row>
        <row r="818">
          <cell r="G818">
            <v>0</v>
          </cell>
          <cell r="H818">
            <v>0</v>
          </cell>
        </row>
        <row r="819">
          <cell r="G819">
            <v>0</v>
          </cell>
          <cell r="H819">
            <v>0</v>
          </cell>
        </row>
        <row r="820">
          <cell r="G820">
            <v>0</v>
          </cell>
          <cell r="H820">
            <v>0</v>
          </cell>
        </row>
        <row r="821">
          <cell r="G821">
            <v>0</v>
          </cell>
          <cell r="H821">
            <v>0</v>
          </cell>
        </row>
        <row r="822">
          <cell r="G822">
            <v>0</v>
          </cell>
          <cell r="H822">
            <v>0</v>
          </cell>
        </row>
        <row r="823">
          <cell r="G823">
            <v>0</v>
          </cell>
          <cell r="H823">
            <v>0</v>
          </cell>
        </row>
        <row r="824">
          <cell r="G824">
            <v>0</v>
          </cell>
          <cell r="H824">
            <v>0</v>
          </cell>
        </row>
        <row r="825">
          <cell r="G825">
            <v>0</v>
          </cell>
          <cell r="H825">
            <v>0</v>
          </cell>
        </row>
        <row r="826">
          <cell r="G826">
            <v>0</v>
          </cell>
          <cell r="H826">
            <v>0</v>
          </cell>
        </row>
        <row r="827">
          <cell r="G827">
            <v>0</v>
          </cell>
          <cell r="H827">
            <v>0</v>
          </cell>
        </row>
        <row r="828">
          <cell r="G828">
            <v>0</v>
          </cell>
          <cell r="H828">
            <v>0</v>
          </cell>
        </row>
        <row r="829">
          <cell r="G829">
            <v>0</v>
          </cell>
          <cell r="H829">
            <v>0</v>
          </cell>
        </row>
        <row r="830">
          <cell r="G830">
            <v>0</v>
          </cell>
          <cell r="H830">
            <v>0</v>
          </cell>
        </row>
        <row r="831">
          <cell r="G831">
            <v>0</v>
          </cell>
          <cell r="H831">
            <v>0</v>
          </cell>
        </row>
        <row r="832">
          <cell r="G832">
            <v>0</v>
          </cell>
          <cell r="H832">
            <v>0</v>
          </cell>
        </row>
        <row r="833">
          <cell r="G833">
            <v>0</v>
          </cell>
          <cell r="H833">
            <v>0</v>
          </cell>
        </row>
        <row r="834">
          <cell r="G834">
            <v>0</v>
          </cell>
          <cell r="H834">
            <v>0</v>
          </cell>
        </row>
        <row r="835">
          <cell r="G835">
            <v>0</v>
          </cell>
          <cell r="H835">
            <v>0</v>
          </cell>
        </row>
        <row r="836">
          <cell r="G836">
            <v>0</v>
          </cell>
          <cell r="H836">
            <v>0</v>
          </cell>
        </row>
        <row r="837">
          <cell r="G837">
            <v>0</v>
          </cell>
          <cell r="H837">
            <v>0</v>
          </cell>
        </row>
        <row r="838">
          <cell r="G838">
            <v>0</v>
          </cell>
          <cell r="H838">
            <v>0</v>
          </cell>
        </row>
        <row r="839">
          <cell r="G839">
            <v>0</v>
          </cell>
          <cell r="H839">
            <v>0</v>
          </cell>
        </row>
        <row r="840">
          <cell r="G840">
            <v>0</v>
          </cell>
          <cell r="H840">
            <v>0</v>
          </cell>
        </row>
        <row r="841">
          <cell r="G841">
            <v>0</v>
          </cell>
          <cell r="H841">
            <v>0</v>
          </cell>
        </row>
        <row r="842">
          <cell r="G842">
            <v>0</v>
          </cell>
          <cell r="H842">
            <v>0</v>
          </cell>
        </row>
        <row r="843">
          <cell r="G843">
            <v>0</v>
          </cell>
          <cell r="H843">
            <v>0</v>
          </cell>
        </row>
        <row r="844">
          <cell r="G844">
            <v>0</v>
          </cell>
          <cell r="H844">
            <v>0</v>
          </cell>
        </row>
        <row r="845">
          <cell r="G845">
            <v>0</v>
          </cell>
          <cell r="H845">
            <v>0</v>
          </cell>
        </row>
        <row r="846">
          <cell r="G846">
            <v>0</v>
          </cell>
          <cell r="H846">
            <v>0</v>
          </cell>
        </row>
        <row r="847">
          <cell r="G847">
            <v>0</v>
          </cell>
          <cell r="H847">
            <v>0</v>
          </cell>
        </row>
        <row r="848">
          <cell r="G848">
            <v>0</v>
          </cell>
          <cell r="H848">
            <v>0</v>
          </cell>
        </row>
        <row r="849">
          <cell r="G849">
            <v>0</v>
          </cell>
          <cell r="H849">
            <v>0</v>
          </cell>
        </row>
        <row r="850">
          <cell r="G850">
            <v>0</v>
          </cell>
          <cell r="H850">
            <v>0</v>
          </cell>
        </row>
        <row r="851">
          <cell r="G851">
            <v>0</v>
          </cell>
          <cell r="H851">
            <v>0</v>
          </cell>
        </row>
        <row r="852">
          <cell r="G852">
            <v>0</v>
          </cell>
          <cell r="H852">
            <v>0</v>
          </cell>
        </row>
        <row r="853">
          <cell r="G853">
            <v>0</v>
          </cell>
          <cell r="H853">
            <v>0</v>
          </cell>
        </row>
        <row r="854">
          <cell r="G854">
            <v>0</v>
          </cell>
          <cell r="H854">
            <v>0</v>
          </cell>
        </row>
        <row r="855">
          <cell r="G855">
            <v>0</v>
          </cell>
          <cell r="H855">
            <v>0</v>
          </cell>
        </row>
        <row r="856">
          <cell r="G856">
            <v>0</v>
          </cell>
          <cell r="H856">
            <v>0</v>
          </cell>
        </row>
        <row r="857">
          <cell r="G857">
            <v>0</v>
          </cell>
          <cell r="H857">
            <v>0</v>
          </cell>
        </row>
        <row r="858">
          <cell r="G858">
            <v>0</v>
          </cell>
          <cell r="H858">
            <v>0</v>
          </cell>
        </row>
        <row r="859">
          <cell r="G859">
            <v>0</v>
          </cell>
          <cell r="H859">
            <v>0</v>
          </cell>
        </row>
        <row r="860">
          <cell r="G860">
            <v>0</v>
          </cell>
          <cell r="H860">
            <v>0</v>
          </cell>
        </row>
        <row r="861">
          <cell r="G861">
            <v>0</v>
          </cell>
          <cell r="H861">
            <v>0</v>
          </cell>
        </row>
        <row r="862">
          <cell r="G862">
            <v>0</v>
          </cell>
          <cell r="H862">
            <v>0</v>
          </cell>
        </row>
        <row r="863">
          <cell r="G863">
            <v>0</v>
          </cell>
          <cell r="H863">
            <v>0</v>
          </cell>
        </row>
        <row r="864">
          <cell r="G864">
            <v>0</v>
          </cell>
          <cell r="H864">
            <v>0</v>
          </cell>
        </row>
        <row r="865">
          <cell r="G865">
            <v>0</v>
          </cell>
          <cell r="H865">
            <v>0</v>
          </cell>
        </row>
        <row r="866">
          <cell r="G866">
            <v>0</v>
          </cell>
          <cell r="H866">
            <v>0</v>
          </cell>
        </row>
        <row r="867">
          <cell r="G867">
            <v>0</v>
          </cell>
          <cell r="H867">
            <v>0</v>
          </cell>
        </row>
        <row r="868">
          <cell r="G868">
            <v>0</v>
          </cell>
          <cell r="H868">
            <v>0</v>
          </cell>
        </row>
        <row r="1314">
          <cell r="A1314" t="str">
            <v xml:space="preserve"> - Hours that are not coded in the "Bid Units" Tab</v>
          </cell>
        </row>
        <row r="1315">
          <cell r="A1315" t="str">
            <v xml:space="preserve"> - Unassigned from "Bid Units"</v>
          </cell>
          <cell r="F1315">
            <v>0</v>
          </cell>
        </row>
        <row r="1316">
          <cell r="A1316" t="str">
            <v xml:space="preserve"> - General incl. Equip, Mobilization &amp; Change Orders</v>
          </cell>
        </row>
        <row r="1317">
          <cell r="A1317" t="str">
            <v>903 -  Security Services</v>
          </cell>
          <cell r="F1317">
            <v>0</v>
          </cell>
        </row>
        <row r="1318">
          <cell r="A1318" t="str">
            <v>11011 -  Receive, Unload &amp; Inventory Parts</v>
          </cell>
          <cell r="F1318">
            <v>0</v>
          </cell>
        </row>
        <row r="1319">
          <cell r="A1319" t="str">
            <v>11100 -  Snow Removal</v>
          </cell>
          <cell r="F1319">
            <v>0</v>
          </cell>
        </row>
        <row r="1320">
          <cell r="A1320" t="str">
            <v>11500 -  Equipment Hauling</v>
          </cell>
          <cell r="F1320">
            <v>0</v>
          </cell>
        </row>
        <row r="1321">
          <cell r="A1321" t="str">
            <v>11810 -  General Engineering Services</v>
          </cell>
          <cell r="F1321">
            <v>0</v>
          </cell>
        </row>
        <row r="1322">
          <cell r="A1322" t="str">
            <v>11850 -  Environmental Monitor &amp; Compliance</v>
          </cell>
          <cell r="F1322">
            <v>0</v>
          </cell>
        </row>
        <row r="1323">
          <cell r="A1323" t="str">
            <v>11900 -  Call Out Crane Service</v>
          </cell>
          <cell r="F1323">
            <v>0</v>
          </cell>
        </row>
        <row r="1324">
          <cell r="A1324" t="str">
            <v xml:space="preserve"> -  Civil / Site Construction</v>
          </cell>
        </row>
        <row r="1325">
          <cell r="A1325" t="str">
            <v>12011 -  Clear Right of Way</v>
          </cell>
          <cell r="F1325">
            <v>0</v>
          </cell>
        </row>
        <row r="1326">
          <cell r="A1326" t="str">
            <v>12017 -  Haul Dirt &amp; Rock</v>
          </cell>
          <cell r="F1326">
            <v>0</v>
          </cell>
        </row>
        <row r="1327">
          <cell r="A1327" t="str">
            <v>12021 -  Build / Maintain Roads</v>
          </cell>
          <cell r="F1327">
            <v>0</v>
          </cell>
        </row>
        <row r="1328">
          <cell r="A1328" t="str">
            <v>12031 -  Road &amp; Pipeline Crossing</v>
          </cell>
          <cell r="F1328">
            <v>0</v>
          </cell>
        </row>
        <row r="1329">
          <cell r="A1329" t="str">
            <v>12034 -  Road Corssing, Directional Bore</v>
          </cell>
          <cell r="F1329">
            <v>0</v>
          </cell>
        </row>
        <row r="1330">
          <cell r="A1330" t="str">
            <v>12041 -  Install &amp; Remove Mats</v>
          </cell>
          <cell r="F1330">
            <v>0</v>
          </cell>
        </row>
        <row r="1331">
          <cell r="A1331" t="str">
            <v>12071 -  Install Fence</v>
          </cell>
          <cell r="F1331">
            <v>0</v>
          </cell>
        </row>
        <row r="1332">
          <cell r="A1332" t="str">
            <v>12102 -  Lay Down Yard Prep</v>
          </cell>
          <cell r="F1332">
            <v>0</v>
          </cell>
        </row>
        <row r="1333">
          <cell r="A1333" t="str">
            <v>12111 -  Reclamation of R.O.W</v>
          </cell>
          <cell r="F1333">
            <v>0</v>
          </cell>
        </row>
        <row r="1334">
          <cell r="A1334" t="str">
            <v>12121 -  Install SWPPP</v>
          </cell>
          <cell r="F1334">
            <v>0</v>
          </cell>
        </row>
        <row r="1335">
          <cell r="A1335" t="str">
            <v>12141 -  Seeding &amp; Mulching</v>
          </cell>
          <cell r="F1335">
            <v>0</v>
          </cell>
        </row>
        <row r="1336">
          <cell r="A1336" t="str">
            <v>12207 -  Rock Blasting - Civil Work</v>
          </cell>
          <cell r="F1336">
            <v>0</v>
          </cell>
        </row>
        <row r="1337">
          <cell r="A1337" t="str">
            <v>12211 -  Site Prep - Civil Work</v>
          </cell>
          <cell r="F1337">
            <v>0</v>
          </cell>
        </row>
        <row r="1338">
          <cell r="A1338" t="str">
            <v>12217 -  Haul Dirt &amp; Rock</v>
          </cell>
          <cell r="F1338">
            <v>0</v>
          </cell>
        </row>
        <row r="1339">
          <cell r="A1339" t="str">
            <v>12231 -  Road &amp; Pipeline Crossing</v>
          </cell>
          <cell r="F1339">
            <v>0</v>
          </cell>
        </row>
        <row r="1340">
          <cell r="A1340" t="str">
            <v>12251 -  Misc. Excavations</v>
          </cell>
          <cell r="F1340">
            <v>0</v>
          </cell>
        </row>
        <row r="1341">
          <cell r="A1341" t="str">
            <v>12257 -  Air Vac. Excavate</v>
          </cell>
          <cell r="F1341">
            <v>0</v>
          </cell>
        </row>
        <row r="1342">
          <cell r="A1342" t="str">
            <v>12258 -  Hydro Vac</v>
          </cell>
          <cell r="F1342">
            <v>0</v>
          </cell>
        </row>
        <row r="1343">
          <cell r="A1343" t="str">
            <v>12281 -  Remove Contaminated Soil</v>
          </cell>
          <cell r="F1343">
            <v>0</v>
          </cell>
        </row>
        <row r="1344">
          <cell r="A1344" t="str">
            <v>12311 -  Install SWPPP</v>
          </cell>
          <cell r="F1344">
            <v>0</v>
          </cell>
        </row>
        <row r="1345">
          <cell r="A1345" t="str">
            <v>12341 -  Seeding &amp; Mulching</v>
          </cell>
          <cell r="F1345">
            <v>0</v>
          </cell>
        </row>
        <row r="1346">
          <cell r="A1346" t="str">
            <v>12371 -  Install Fence</v>
          </cell>
          <cell r="F1346">
            <v>0</v>
          </cell>
        </row>
        <row r="1347">
          <cell r="A1347" t="str">
            <v>12401 -  Trenching</v>
          </cell>
          <cell r="F1347">
            <v>0</v>
          </cell>
        </row>
        <row r="1348">
          <cell r="A1348" t="str">
            <v>12411 -  Clear Right of Way</v>
          </cell>
          <cell r="F1348">
            <v>0</v>
          </cell>
        </row>
        <row r="1349">
          <cell r="A1349" t="str">
            <v>12417 -  Haul Dirt &amp; Rock</v>
          </cell>
          <cell r="F1349">
            <v>0</v>
          </cell>
        </row>
        <row r="1350">
          <cell r="A1350" t="str">
            <v>12431 -  Road &amp; Pipeline Crossing</v>
          </cell>
          <cell r="F1350">
            <v>0</v>
          </cell>
        </row>
        <row r="1351">
          <cell r="A1351" t="str">
            <v>12441 -  Install &amp; Remove Mats</v>
          </cell>
          <cell r="F1351">
            <v>0</v>
          </cell>
        </row>
        <row r="1352">
          <cell r="A1352" t="str">
            <v>12451 -  Misc. Excavations</v>
          </cell>
          <cell r="F1352">
            <v>0</v>
          </cell>
        </row>
        <row r="1353">
          <cell r="A1353" t="str">
            <v>12511 -  Reclamation of R.O.W</v>
          </cell>
          <cell r="F1353">
            <v>0</v>
          </cell>
        </row>
        <row r="1354">
          <cell r="A1354" t="str">
            <v>12521 -  Install SWPPP</v>
          </cell>
          <cell r="F1354">
            <v>0</v>
          </cell>
        </row>
        <row r="1355">
          <cell r="A1355" t="str">
            <v>12531 -  Install Fence</v>
          </cell>
          <cell r="F1355">
            <v>0</v>
          </cell>
        </row>
        <row r="1356">
          <cell r="A1356" t="str">
            <v>12541 -  Seeding &amp; Mulching</v>
          </cell>
          <cell r="F1356">
            <v>0</v>
          </cell>
        </row>
        <row r="1357">
          <cell r="A1357" t="str">
            <v>12602 -  Lay Down Yard Prep</v>
          </cell>
          <cell r="F1357">
            <v>0</v>
          </cell>
        </row>
        <row r="1358">
          <cell r="A1358" t="str">
            <v>12611 -  Clear Right of Way</v>
          </cell>
          <cell r="F1358">
            <v>0</v>
          </cell>
        </row>
        <row r="1359">
          <cell r="A1359" t="str">
            <v>12617 -  Haul Dirt &amp; Rock</v>
          </cell>
          <cell r="F1359">
            <v>0</v>
          </cell>
        </row>
        <row r="1360">
          <cell r="A1360" t="str">
            <v>12621 -  Build Roads</v>
          </cell>
          <cell r="F1360">
            <v>0</v>
          </cell>
        </row>
        <row r="1361">
          <cell r="A1361" t="str">
            <v>12631 -  Road &amp; Pipeline Crossing</v>
          </cell>
          <cell r="F1361">
            <v>0</v>
          </cell>
        </row>
        <row r="1362">
          <cell r="A1362" t="str">
            <v>12639 -  Install &amp; Remove Mats</v>
          </cell>
          <cell r="F1362">
            <v>0</v>
          </cell>
        </row>
        <row r="1363">
          <cell r="A1363" t="str">
            <v>12651 -  Misc. Excavations</v>
          </cell>
          <cell r="F1363">
            <v>0</v>
          </cell>
        </row>
        <row r="1364">
          <cell r="A1364" t="str">
            <v>12671 -  Install Fence</v>
          </cell>
          <cell r="F1364">
            <v>0</v>
          </cell>
        </row>
        <row r="1365">
          <cell r="A1365" t="str">
            <v>12711 -  Reclamation of R.O.W</v>
          </cell>
          <cell r="F1365">
            <v>0</v>
          </cell>
        </row>
        <row r="1366">
          <cell r="A1366" t="str">
            <v>12721 -  Install SWPPP</v>
          </cell>
          <cell r="F1366">
            <v>0</v>
          </cell>
        </row>
        <row r="1367">
          <cell r="A1367" t="str">
            <v>12741 -  Seeding &amp; Mulching</v>
          </cell>
          <cell r="F1367">
            <v>0</v>
          </cell>
        </row>
        <row r="1368">
          <cell r="A1368" t="str">
            <v>12791 -  Install Misc. Civil Material</v>
          </cell>
          <cell r="F1368">
            <v>0</v>
          </cell>
        </row>
        <row r="1369">
          <cell r="A1369" t="str">
            <v xml:space="preserve"> -  Foundations</v>
          </cell>
        </row>
        <row r="1370">
          <cell r="A1370" t="str">
            <v>14003 -  GPRS, Survey &amp; Layout</v>
          </cell>
          <cell r="F1370">
            <v>0</v>
          </cell>
        </row>
        <row r="1371">
          <cell r="A1371" t="str">
            <v>14031 -  Drill Foundation Holes</v>
          </cell>
          <cell r="F1371">
            <v>0</v>
          </cell>
        </row>
        <row r="1372">
          <cell r="A1372" t="str">
            <v>14061 -  Tie all Rebar</v>
          </cell>
          <cell r="F1372">
            <v>0</v>
          </cell>
        </row>
        <row r="1373">
          <cell r="A1373" t="str">
            <v>14067 -  Haul Rebar &amp; Anchors</v>
          </cell>
          <cell r="F1373">
            <v>0</v>
          </cell>
        </row>
        <row r="1374">
          <cell r="A1374" t="str">
            <v>14079 -  Set Form &amp; Pour Piers</v>
          </cell>
          <cell r="F1374">
            <v>0</v>
          </cell>
        </row>
        <row r="1375">
          <cell r="A1375" t="str">
            <v>14081 -  Set Form &amp; Pour Concrete</v>
          </cell>
          <cell r="F1375">
            <v>0</v>
          </cell>
        </row>
        <row r="1376">
          <cell r="A1376" t="str">
            <v>14095 -  Install Bollards</v>
          </cell>
          <cell r="F1376">
            <v>0</v>
          </cell>
        </row>
        <row r="1377">
          <cell r="A1377" t="str">
            <v>14105 -  Concrete Saw &amp; Coring</v>
          </cell>
          <cell r="F1377">
            <v>0</v>
          </cell>
        </row>
        <row r="1378">
          <cell r="A1378" t="str">
            <v>14121 -  Concrete &amp; Soils Testing</v>
          </cell>
          <cell r="F1378">
            <v>0</v>
          </cell>
        </row>
        <row r="1379">
          <cell r="A1379" t="str">
            <v>14131 -  Haul &amp; Dispose of Spoils</v>
          </cell>
          <cell r="F1379">
            <v>0</v>
          </cell>
        </row>
        <row r="1380">
          <cell r="A1380" t="str">
            <v>14203 -  GPRS, Survey &amp; Layout</v>
          </cell>
          <cell r="F1380">
            <v>0</v>
          </cell>
        </row>
        <row r="1381">
          <cell r="A1381" t="str">
            <v>14231 -  Drill Foundation Holes</v>
          </cell>
          <cell r="F1381">
            <v>0</v>
          </cell>
        </row>
        <row r="1382">
          <cell r="A1382" t="str">
            <v>14261 -  Tie all Rebar</v>
          </cell>
          <cell r="F1382">
            <v>0</v>
          </cell>
        </row>
        <row r="1383">
          <cell r="A1383" t="str">
            <v>14279 -  Set Form &amp; Pour Piers</v>
          </cell>
          <cell r="F1383">
            <v>0</v>
          </cell>
        </row>
        <row r="1384">
          <cell r="A1384" t="str">
            <v>14281 -  Set Form &amp; Pour Concrete</v>
          </cell>
          <cell r="F1384">
            <v>0</v>
          </cell>
        </row>
        <row r="1385">
          <cell r="A1385" t="str">
            <v>14295 -  Install Bollards</v>
          </cell>
          <cell r="F1385">
            <v>0</v>
          </cell>
        </row>
        <row r="1386">
          <cell r="A1386" t="str">
            <v>14305 -  Concrete Saw &amp; Coring</v>
          </cell>
          <cell r="F1386">
            <v>0</v>
          </cell>
        </row>
        <row r="1387">
          <cell r="A1387" t="str">
            <v>14321 -  Concrete &amp; Soils Testing</v>
          </cell>
          <cell r="F1387">
            <v>0</v>
          </cell>
        </row>
        <row r="1388">
          <cell r="A1388" t="str">
            <v>14331 -  Haul &amp; Dispose of Spoils</v>
          </cell>
          <cell r="F1388">
            <v>0</v>
          </cell>
        </row>
        <row r="1389">
          <cell r="A1389" t="str">
            <v>14403 -  GPRS, Survey &amp; Layout</v>
          </cell>
          <cell r="F1389">
            <v>0</v>
          </cell>
        </row>
        <row r="1390">
          <cell r="A1390" t="str">
            <v>14431 -  Drill Foundation Holes</v>
          </cell>
          <cell r="F1390">
            <v>0</v>
          </cell>
        </row>
        <row r="1391">
          <cell r="A1391" t="str">
            <v>14461 -  Tie all Rebar</v>
          </cell>
          <cell r="F1391">
            <v>0</v>
          </cell>
        </row>
        <row r="1392">
          <cell r="A1392" t="str">
            <v>14479 -  Set Form &amp; Pour Piers</v>
          </cell>
          <cell r="F1392">
            <v>0</v>
          </cell>
        </row>
        <row r="1393">
          <cell r="A1393" t="str">
            <v>14481 -  Set Form &amp; Pour Concrete</v>
          </cell>
          <cell r="F1393">
            <v>0</v>
          </cell>
        </row>
        <row r="1394">
          <cell r="A1394" t="str">
            <v>14495 -  Install Bollards</v>
          </cell>
          <cell r="F1394">
            <v>0</v>
          </cell>
        </row>
        <row r="1395">
          <cell r="A1395" t="str">
            <v>14505 -  Concrete Saw &amp; Coring</v>
          </cell>
          <cell r="F1395">
            <v>0</v>
          </cell>
        </row>
        <row r="1396">
          <cell r="A1396" t="str">
            <v>14521 -  Concrete &amp; Soils Testing</v>
          </cell>
          <cell r="F1396">
            <v>0</v>
          </cell>
        </row>
        <row r="1397">
          <cell r="A1397" t="str">
            <v>14531 -  Haul &amp; Dispose of Spoils</v>
          </cell>
          <cell r="F1397">
            <v>0</v>
          </cell>
        </row>
        <row r="1398">
          <cell r="A1398" t="str">
            <v>14603 -  GPRS, Survey &amp; Layout</v>
          </cell>
          <cell r="F1398">
            <v>0</v>
          </cell>
        </row>
        <row r="1399">
          <cell r="A1399" t="str">
            <v>14631 -  Drill Foundation Holes</v>
          </cell>
          <cell r="F1399">
            <v>0</v>
          </cell>
        </row>
        <row r="1400">
          <cell r="A1400" t="str">
            <v>14661 -  Tie all Rebar</v>
          </cell>
          <cell r="F1400">
            <v>0</v>
          </cell>
        </row>
        <row r="1401">
          <cell r="A1401" t="str">
            <v>14667 -  Haul Rebar &amp; Anchors</v>
          </cell>
          <cell r="F1401">
            <v>0</v>
          </cell>
        </row>
        <row r="1402">
          <cell r="A1402" t="str">
            <v>14679 -  Set Form &amp; Pour Piers</v>
          </cell>
          <cell r="F1402">
            <v>0</v>
          </cell>
        </row>
        <row r="1403">
          <cell r="A1403" t="str">
            <v>14681 -  Set Form &amp; Pour Concrete</v>
          </cell>
          <cell r="F1403">
            <v>0</v>
          </cell>
        </row>
        <row r="1404">
          <cell r="A1404" t="str">
            <v>14695 -  Install Bollards</v>
          </cell>
          <cell r="F1404">
            <v>0</v>
          </cell>
        </row>
        <row r="1405">
          <cell r="A1405" t="str">
            <v>14705 -  Concrete Saw &amp; Coring</v>
          </cell>
          <cell r="F1405">
            <v>0</v>
          </cell>
        </row>
        <row r="1406">
          <cell r="A1406" t="str">
            <v>14721 -  Concrete &amp; Soils Testing</v>
          </cell>
          <cell r="F1406">
            <v>0</v>
          </cell>
        </row>
        <row r="1407">
          <cell r="A1407" t="str">
            <v>14731 -  Haul &amp; Dispose of Spoils</v>
          </cell>
          <cell r="F1407">
            <v>0</v>
          </cell>
        </row>
        <row r="1408">
          <cell r="A1408" t="str">
            <v xml:space="preserve"> -  Structures</v>
          </cell>
        </row>
        <row r="1409">
          <cell r="A1409" t="str">
            <v>16011 -  Receive, Inventory Parts</v>
          </cell>
          <cell r="F1409">
            <v>0</v>
          </cell>
        </row>
        <row r="1410">
          <cell r="A1410" t="str">
            <v>16021 -  Haul Poles &amp; Structures</v>
          </cell>
          <cell r="F1410">
            <v>0</v>
          </cell>
        </row>
        <row r="1411">
          <cell r="A1411" t="str">
            <v>16050 -  Dig, Set Direct Embed Steel Poles</v>
          </cell>
          <cell r="F1411">
            <v>0</v>
          </cell>
        </row>
        <row r="1412">
          <cell r="A1412" t="str">
            <v>16071 -  Assemble &amp; Erect Lattice Structures</v>
          </cell>
          <cell r="F1412">
            <v>0</v>
          </cell>
        </row>
        <row r="1413">
          <cell r="A1413" t="str">
            <v>16090 -  Signage</v>
          </cell>
          <cell r="F1413">
            <v>0</v>
          </cell>
        </row>
        <row r="1414">
          <cell r="A1414" t="str">
            <v>16259 -  Assemble &amp; Install Substation Steel</v>
          </cell>
          <cell r="F1414">
            <v>0</v>
          </cell>
        </row>
        <row r="1415">
          <cell r="A1415" t="str">
            <v>16611 -  Receive, Inventory Parts</v>
          </cell>
          <cell r="F1415">
            <v>0</v>
          </cell>
        </row>
        <row r="1416">
          <cell r="A1416" t="str">
            <v xml:space="preserve"> -  Grounding</v>
          </cell>
        </row>
        <row r="1417">
          <cell r="A1417" t="str">
            <v>18039 -  All T-Line Grounding</v>
          </cell>
          <cell r="F1417">
            <v>0</v>
          </cell>
        </row>
        <row r="1418">
          <cell r="A1418" t="str">
            <v>18269 -  All Substation Grounding</v>
          </cell>
          <cell r="F1418">
            <v>0</v>
          </cell>
        </row>
        <row r="1419">
          <cell r="A1419" t="str">
            <v>18439 -  All Distribution Grounding</v>
          </cell>
          <cell r="F1419">
            <v>0</v>
          </cell>
        </row>
        <row r="1420">
          <cell r="A1420" t="str">
            <v xml:space="preserve"> -  Raceway</v>
          </cell>
        </row>
        <row r="1421">
          <cell r="A1421" t="str">
            <v>20249 -  Excavations in Substations</v>
          </cell>
          <cell r="F1421">
            <v>0</v>
          </cell>
        </row>
        <row r="1422">
          <cell r="A1422" t="str">
            <v>20265 -  Concrete Saw &amp; Coring</v>
          </cell>
          <cell r="F1422">
            <v>0</v>
          </cell>
        </row>
        <row r="1423">
          <cell r="A1423" t="str">
            <v>20335 -  Haul &amp; Dispose of Spoils</v>
          </cell>
          <cell r="F1423">
            <v>0</v>
          </cell>
        </row>
        <row r="1424">
          <cell r="A1424" t="str">
            <v>20495 -  Concrete Saw &amp; Coring</v>
          </cell>
          <cell r="F1424">
            <v>0</v>
          </cell>
        </row>
        <row r="1425">
          <cell r="A1425" t="str">
            <v xml:space="preserve"> -  Over Head Conductor</v>
          </cell>
        </row>
        <row r="1426">
          <cell r="A1426" t="str">
            <v>22011 -  Receive, Inventory Parts</v>
          </cell>
          <cell r="F1426">
            <v>0</v>
          </cell>
        </row>
        <row r="1427">
          <cell r="A1427" t="str">
            <v>22021 -  Haul Misc. Reels</v>
          </cell>
          <cell r="F1427">
            <v>0</v>
          </cell>
        </row>
        <row r="1428">
          <cell r="A1428" t="str">
            <v>22036 -  Traffic Control</v>
          </cell>
          <cell r="F1428">
            <v>0</v>
          </cell>
        </row>
        <row r="1429">
          <cell r="A1429" t="str">
            <v>22038 -  Helicopter</v>
          </cell>
          <cell r="F1429">
            <v>0</v>
          </cell>
        </row>
        <row r="1430">
          <cell r="A1430" t="str">
            <v>22122 -  Line Markers, Bird Diverters, Extras</v>
          </cell>
          <cell r="F1430">
            <v>0</v>
          </cell>
        </row>
        <row r="1431">
          <cell r="A1431" t="str">
            <v>22143 -  OPGW Downlead/Splice Box</v>
          </cell>
          <cell r="F1431">
            <v>0</v>
          </cell>
        </row>
        <row r="1432">
          <cell r="A1432" t="str">
            <v>22151 -  Pole Guy &amp; Anchors</v>
          </cell>
          <cell r="F1432">
            <v>0</v>
          </cell>
        </row>
        <row r="1433">
          <cell r="A1433" t="str">
            <v>22410 -  Subcontracted Distribution Work</v>
          </cell>
          <cell r="F1433">
            <v>0</v>
          </cell>
        </row>
        <row r="1434">
          <cell r="A1434" t="str">
            <v>22436 -  Traffic Control</v>
          </cell>
          <cell r="F1434">
            <v>0</v>
          </cell>
        </row>
        <row r="1435">
          <cell r="A1435" t="str">
            <v xml:space="preserve"> -  Below Grade MV &amp; HV Conductor</v>
          </cell>
        </row>
        <row r="1436">
          <cell r="A1436" t="str">
            <v>24653 -  Install Underground Fiber</v>
          </cell>
          <cell r="F1436">
            <v>0</v>
          </cell>
        </row>
        <row r="1437">
          <cell r="A1437" t="str">
            <v>24980 -  Hourly Crews</v>
          </cell>
          <cell r="F1437">
            <v>0</v>
          </cell>
        </row>
        <row r="1438">
          <cell r="A1438" t="str">
            <v>24984 -  Hourly Crews</v>
          </cell>
          <cell r="F1438">
            <v>0</v>
          </cell>
        </row>
        <row r="1439">
          <cell r="A1439" t="str">
            <v xml:space="preserve"> -  Electrical Equipment</v>
          </cell>
        </row>
        <row r="1440">
          <cell r="A1440" t="str">
            <v>26224 -  Load &amp; Haul Substation Material</v>
          </cell>
          <cell r="F1440">
            <v>0</v>
          </cell>
        </row>
        <row r="1441">
          <cell r="A1441" t="str">
            <v>26270 -  Install Grounding Transformer</v>
          </cell>
          <cell r="F1441">
            <v>0</v>
          </cell>
        </row>
        <row r="1442">
          <cell r="A1442" t="str">
            <v>26272 -  Install Pole Mount Transformer</v>
          </cell>
          <cell r="F1442">
            <v>0</v>
          </cell>
        </row>
        <row r="1443">
          <cell r="A1443" t="str">
            <v>26274 -  Install Pad Mount Transformer</v>
          </cell>
          <cell r="F1443">
            <v>0</v>
          </cell>
        </row>
        <row r="1444">
          <cell r="A1444" t="str">
            <v>26284 -  Install Summation Cabinet</v>
          </cell>
          <cell r="F1444">
            <v>0</v>
          </cell>
        </row>
        <row r="1445">
          <cell r="A1445" t="str">
            <v>26290 -  Install AC Service Equipment</v>
          </cell>
          <cell r="F1445">
            <v>0</v>
          </cell>
        </row>
        <row r="1446">
          <cell r="A1446" t="str">
            <v>26292 -  Install DC Service Equipment</v>
          </cell>
          <cell r="F1446">
            <v>0</v>
          </cell>
        </row>
        <row r="1447">
          <cell r="A1447" t="str">
            <v>26350 - 46 KV Switch (sngl ph)</v>
          </cell>
          <cell r="F1447">
            <v>0</v>
          </cell>
        </row>
        <row r="1448">
          <cell r="A1448" t="str">
            <v>26352 - 46 KV Switch (3 phase)</v>
          </cell>
          <cell r="F1448">
            <v>0</v>
          </cell>
        </row>
        <row r="1449">
          <cell r="A1449" t="str">
            <v>26360 - 138 KV Switch (sngl ph)</v>
          </cell>
          <cell r="F1449">
            <v>0</v>
          </cell>
        </row>
        <row r="1450">
          <cell r="A1450" t="str">
            <v>26362 - 138 KV Switch (3 phase)</v>
          </cell>
          <cell r="F1450">
            <v>0</v>
          </cell>
        </row>
        <row r="1451">
          <cell r="A1451" t="str">
            <v>26364 - 138 KV Ground Switch</v>
          </cell>
          <cell r="F1451">
            <v>0</v>
          </cell>
        </row>
        <row r="1452">
          <cell r="A1452" t="str">
            <v>26370 - 230 KV Switch</v>
          </cell>
          <cell r="F1452">
            <v>0</v>
          </cell>
        </row>
        <row r="1453">
          <cell r="A1453" t="str">
            <v>26372 - 230 KV Ground Switch</v>
          </cell>
          <cell r="F1453">
            <v>0</v>
          </cell>
        </row>
        <row r="1454">
          <cell r="A1454" t="str">
            <v>26380 -  Install 345 KV Switch</v>
          </cell>
          <cell r="F1454">
            <v>0</v>
          </cell>
        </row>
        <row r="1455">
          <cell r="A1455" t="str">
            <v>26382 -  Install 345 KV Ground Switch</v>
          </cell>
          <cell r="F1455">
            <v>0</v>
          </cell>
        </row>
        <row r="1456">
          <cell r="A1456" t="str">
            <v>26390 -  Install 500 KV Switch</v>
          </cell>
          <cell r="F1456">
            <v>0</v>
          </cell>
        </row>
        <row r="1457">
          <cell r="A1457" t="str">
            <v>26392 -  Install 500 KV Ground Switch</v>
          </cell>
          <cell r="F1457">
            <v>0</v>
          </cell>
        </row>
        <row r="1458">
          <cell r="A1458" t="str">
            <v>26394 -  Install Kirk Key Interlock System</v>
          </cell>
          <cell r="F1458">
            <v>0</v>
          </cell>
        </row>
        <row r="1459">
          <cell r="A1459" t="str">
            <v>26400 - 138 KV Circuit Switcher</v>
          </cell>
          <cell r="F1459">
            <v>0</v>
          </cell>
        </row>
        <row r="1460">
          <cell r="A1460" t="str">
            <v>26402 - 230 KV Circuit Switcher</v>
          </cell>
          <cell r="F1460">
            <v>0</v>
          </cell>
        </row>
        <row r="1461">
          <cell r="A1461" t="str">
            <v>26404 -  Install 345 KV Circuit Switcher</v>
          </cell>
          <cell r="F1461">
            <v>0</v>
          </cell>
        </row>
        <row r="1462">
          <cell r="A1462" t="str">
            <v>26406 -  Install 500 KV Circuit Switcher</v>
          </cell>
          <cell r="F1462">
            <v>0</v>
          </cell>
        </row>
        <row r="1463">
          <cell r="A1463" t="str">
            <v>26410 - 46 KV PT,CT, CCVT, LA</v>
          </cell>
          <cell r="F1463">
            <v>0</v>
          </cell>
        </row>
        <row r="1464">
          <cell r="A1464" t="str">
            <v>26412 - 138  KV PT,CT,CCVT,LA</v>
          </cell>
          <cell r="F1464">
            <v>0</v>
          </cell>
        </row>
        <row r="1465">
          <cell r="A1465" t="str">
            <v>26414 - 230  KV PT,CT,CCVT,LA</v>
          </cell>
          <cell r="F1465">
            <v>0</v>
          </cell>
        </row>
        <row r="1466">
          <cell r="A1466" t="str">
            <v>26416 -  Install 345  KV PT,CT,CCVT,LA</v>
          </cell>
          <cell r="F1466">
            <v>0</v>
          </cell>
        </row>
        <row r="1467">
          <cell r="A1467" t="str">
            <v>26418 -  Install 500  KV PT,CT,CCVT,LA</v>
          </cell>
          <cell r="F1467">
            <v>0</v>
          </cell>
        </row>
        <row r="1468">
          <cell r="A1468" t="str">
            <v>26430 - 69 KV Recloser</v>
          </cell>
          <cell r="F1468">
            <v>0</v>
          </cell>
        </row>
        <row r="1469">
          <cell r="A1469" t="str">
            <v>26440 - 69 KV Regulator</v>
          </cell>
          <cell r="F1469">
            <v>0</v>
          </cell>
        </row>
        <row r="1470">
          <cell r="A1470" t="str">
            <v>26450 - 138 KV Breaker Single Pole</v>
          </cell>
          <cell r="F1470">
            <v>0</v>
          </cell>
        </row>
        <row r="1471">
          <cell r="A1471" t="str">
            <v>26451 - 138 KV Breaker, 3ph</v>
          </cell>
          <cell r="F1471">
            <v>0</v>
          </cell>
        </row>
        <row r="1472">
          <cell r="A1472" t="str">
            <v>26452 - 230 KV Breaker Single Pole</v>
          </cell>
          <cell r="F1472">
            <v>0</v>
          </cell>
        </row>
        <row r="1473">
          <cell r="A1473" t="str">
            <v>26453 - 230 KV Breaker, 3ph</v>
          </cell>
          <cell r="F1473">
            <v>0</v>
          </cell>
        </row>
        <row r="1474">
          <cell r="A1474" t="str">
            <v>26454 -  Install 345 KV Breaker Single Pole</v>
          </cell>
          <cell r="F1474">
            <v>0</v>
          </cell>
        </row>
        <row r="1475">
          <cell r="A1475" t="str">
            <v>26455 -  Install 345 KV Breaker, 3ph</v>
          </cell>
          <cell r="F1475">
            <v>0</v>
          </cell>
        </row>
        <row r="1476">
          <cell r="A1476" t="str">
            <v>26456 -  Install 500 KV Breaker Single Pole</v>
          </cell>
          <cell r="F1476">
            <v>0</v>
          </cell>
        </row>
        <row r="1477">
          <cell r="A1477" t="str">
            <v>26470 - 138 KV Power Trnsfmr</v>
          </cell>
          <cell r="F1477">
            <v>0</v>
          </cell>
        </row>
        <row r="1478">
          <cell r="A1478" t="str">
            <v>26472 - 230 KV Power Trnsfmr</v>
          </cell>
          <cell r="F1478">
            <v>0</v>
          </cell>
        </row>
        <row r="1479">
          <cell r="A1479" t="str">
            <v>26474 -  Install 345 KV Power Trnsfmr</v>
          </cell>
          <cell r="F1479">
            <v>0</v>
          </cell>
        </row>
        <row r="1480">
          <cell r="A1480" t="str">
            <v>26476 -  Install 500 KV Power Trnsfmr</v>
          </cell>
          <cell r="F1480">
            <v>0</v>
          </cell>
        </row>
        <row r="1481">
          <cell r="A1481" t="str">
            <v>26477 -  Install 765 KV Power Trnsfmr</v>
          </cell>
          <cell r="F1481">
            <v>0</v>
          </cell>
        </row>
        <row r="1482">
          <cell r="A1482" t="str">
            <v>26478 -  Install Station Service Trnsfmr</v>
          </cell>
          <cell r="F1482">
            <v>0</v>
          </cell>
        </row>
        <row r="1483">
          <cell r="A1483" t="str">
            <v>26480 - 138 KV Capacitor Bank</v>
          </cell>
          <cell r="F1483">
            <v>0</v>
          </cell>
        </row>
        <row r="1484">
          <cell r="A1484" t="str">
            <v>26482 - 230 KV Capacitor Bank</v>
          </cell>
          <cell r="F1484">
            <v>0</v>
          </cell>
        </row>
        <row r="1485">
          <cell r="A1485" t="str">
            <v>26484 -  Install 345 KV Capacitor Bank</v>
          </cell>
          <cell r="F1485">
            <v>0</v>
          </cell>
        </row>
        <row r="1486">
          <cell r="A1486" t="str">
            <v>26486 -  Install 500 KV Capacitor Bank</v>
          </cell>
          <cell r="F1486">
            <v>0</v>
          </cell>
        </row>
        <row r="1487">
          <cell r="A1487" t="str">
            <v>26490 -  Install Resistor</v>
          </cell>
          <cell r="F1487">
            <v>0</v>
          </cell>
        </row>
        <row r="1488">
          <cell r="A1488" t="str">
            <v>26494 -  Install Suppressor</v>
          </cell>
          <cell r="F1488">
            <v>0</v>
          </cell>
        </row>
        <row r="1489">
          <cell r="A1489" t="str">
            <v>26500 - 138 KV Wave Trap</v>
          </cell>
          <cell r="F1489">
            <v>0</v>
          </cell>
        </row>
        <row r="1490">
          <cell r="A1490" t="str">
            <v>26501 -  Install Line Tuner</v>
          </cell>
          <cell r="F1490">
            <v>0</v>
          </cell>
        </row>
        <row r="1491">
          <cell r="A1491" t="str">
            <v>26502 - 500 KV Wave Trap</v>
          </cell>
          <cell r="F1491">
            <v>0</v>
          </cell>
        </row>
        <row r="1492">
          <cell r="A1492" t="str">
            <v>26510 - 138 KV Reactor</v>
          </cell>
          <cell r="F1492">
            <v>0</v>
          </cell>
        </row>
        <row r="1493">
          <cell r="A1493" t="str">
            <v>26512 - 500 KV Reactor</v>
          </cell>
          <cell r="F1493">
            <v>0</v>
          </cell>
        </row>
        <row r="1494">
          <cell r="A1494" t="str">
            <v>26540 -  Modify Existing Electric Equip</v>
          </cell>
          <cell r="F1494">
            <v>0</v>
          </cell>
        </row>
        <row r="1495">
          <cell r="A1495" t="str">
            <v>26544 -  Relocate Existing Electric Equip</v>
          </cell>
          <cell r="F1495">
            <v>0</v>
          </cell>
        </row>
        <row r="1496">
          <cell r="A1496" t="str">
            <v>26610 -  Install Outdoor Switchgear</v>
          </cell>
          <cell r="F1496">
            <v>0</v>
          </cell>
        </row>
        <row r="1497">
          <cell r="A1497" t="str">
            <v>26614 -  Install Outdoor Lighting</v>
          </cell>
          <cell r="F1497">
            <v>0</v>
          </cell>
        </row>
        <row r="1498">
          <cell r="A1498" t="str">
            <v xml:space="preserve"> -  Communications/Control</v>
          </cell>
        </row>
        <row r="1499">
          <cell r="A1499" t="str">
            <v>30066 -  Fiber Testing</v>
          </cell>
          <cell r="F1499">
            <v>0</v>
          </cell>
        </row>
        <row r="1500">
          <cell r="A1500" t="str">
            <v>30201 -  Install Communications &amp; Control</v>
          </cell>
          <cell r="F1500">
            <v>0</v>
          </cell>
        </row>
        <row r="1501">
          <cell r="A1501" t="str">
            <v>30260 -  Electrical Testing</v>
          </cell>
          <cell r="F1501">
            <v>0</v>
          </cell>
        </row>
        <row r="1502">
          <cell r="A1502" t="str">
            <v>30266 -  Fiber Testing</v>
          </cell>
          <cell r="F1502">
            <v>0</v>
          </cell>
        </row>
        <row r="1503">
          <cell r="A1503" t="str">
            <v xml:space="preserve"> -  Enclosures</v>
          </cell>
        </row>
        <row r="1504">
          <cell r="A1504" t="str">
            <v>32210 -  Install Cable Tray</v>
          </cell>
          <cell r="F1504">
            <v>0</v>
          </cell>
        </row>
        <row r="1505">
          <cell r="A1505" t="str">
            <v>32220 -  Install AC Light System</v>
          </cell>
          <cell r="F1505">
            <v>0</v>
          </cell>
        </row>
        <row r="1506">
          <cell r="A1506" t="str">
            <v>32224 -  Install DC Light System</v>
          </cell>
          <cell r="F1506">
            <v>0</v>
          </cell>
        </row>
        <row r="1507">
          <cell r="A1507" t="str">
            <v>32230 -  Install Conduit System</v>
          </cell>
          <cell r="F1507">
            <v>0</v>
          </cell>
        </row>
        <row r="1508">
          <cell r="A1508" t="str">
            <v>32256 -  Install Telephone System</v>
          </cell>
          <cell r="F1508">
            <v>0</v>
          </cell>
        </row>
        <row r="1509">
          <cell r="A1509" t="str">
            <v>32270 -  Install 48V Battery Rack / Charger</v>
          </cell>
          <cell r="F1509">
            <v>0</v>
          </cell>
        </row>
        <row r="1510">
          <cell r="A1510" t="str">
            <v>32272 -  Install 48V Batteries</v>
          </cell>
          <cell r="F1510">
            <v>0</v>
          </cell>
        </row>
        <row r="1511">
          <cell r="A1511" t="str">
            <v>32280 -  Install 125V Battery Rack / Charger</v>
          </cell>
          <cell r="F1511">
            <v>0</v>
          </cell>
        </row>
        <row r="1512">
          <cell r="A1512" t="str">
            <v>32282 -  Install 125V Batteries</v>
          </cell>
          <cell r="F1512">
            <v>0</v>
          </cell>
        </row>
        <row r="1513">
          <cell r="A1513" t="str">
            <v>32294 -  Meter &amp; Relay Panels</v>
          </cell>
          <cell r="F1513">
            <v>0</v>
          </cell>
        </row>
        <row r="1514">
          <cell r="A1514" t="str">
            <v>32300 -  Control Building Modification</v>
          </cell>
          <cell r="F1514">
            <v>0</v>
          </cell>
        </row>
        <row r="1515">
          <cell r="A1515" t="str">
            <v>32310 -  Walls - Masonry Block</v>
          </cell>
          <cell r="F1515">
            <v>0</v>
          </cell>
        </row>
        <row r="1516">
          <cell r="A1516" t="str">
            <v>32312 -  Walls - Poured in place concrete</v>
          </cell>
          <cell r="F1516">
            <v>0</v>
          </cell>
        </row>
        <row r="1517">
          <cell r="A1517" t="str">
            <v>32314 -  Walls - Prefabricated sections</v>
          </cell>
          <cell r="F1517">
            <v>0</v>
          </cell>
        </row>
        <row r="1518">
          <cell r="A1518" t="str">
            <v xml:space="preserve"> -  Demo Work</v>
          </cell>
        </row>
        <row r="1519">
          <cell r="A1519" t="str">
            <v>34021 -  Demo, Remove Conc. &amp; Asphalt</v>
          </cell>
          <cell r="F1519">
            <v>0</v>
          </cell>
        </row>
        <row r="1520">
          <cell r="A1520" t="str">
            <v>34031 -  Remove Fence</v>
          </cell>
          <cell r="F1520">
            <v>0</v>
          </cell>
        </row>
        <row r="1521">
          <cell r="A1521" t="str">
            <v>34040 -  Remove Landscaping</v>
          </cell>
          <cell r="F1521">
            <v>0</v>
          </cell>
        </row>
        <row r="1522">
          <cell r="A1522" t="str">
            <v>34091 -  Demo, Remove Overhead Wire</v>
          </cell>
          <cell r="F1522">
            <v>0</v>
          </cell>
        </row>
        <row r="1523">
          <cell r="A1523" t="str">
            <v>34101 -  Demo, Remove Structures</v>
          </cell>
          <cell r="F1523">
            <v>0</v>
          </cell>
        </row>
        <row r="1524">
          <cell r="A1524" t="str">
            <v>34180 -  Load &amp; Haul off site</v>
          </cell>
          <cell r="F1524">
            <v>0</v>
          </cell>
        </row>
        <row r="1525">
          <cell r="A1525" t="str">
            <v>34221 -  Demo, Remove Conc. &amp; Asphalt</v>
          </cell>
          <cell r="F1525">
            <v>0</v>
          </cell>
        </row>
        <row r="1526">
          <cell r="A1526" t="str">
            <v>34224 -  Remove Conduit</v>
          </cell>
          <cell r="F1526">
            <v>0</v>
          </cell>
        </row>
        <row r="1527">
          <cell r="A1527" t="str">
            <v>34226 -  Remove Power / Control Cable</v>
          </cell>
          <cell r="F1527">
            <v>0</v>
          </cell>
        </row>
        <row r="1528">
          <cell r="A1528" t="str">
            <v>34228 -  Remove Grounding</v>
          </cell>
          <cell r="F1528">
            <v>0</v>
          </cell>
        </row>
        <row r="1529">
          <cell r="A1529" t="str">
            <v>34231 -  Remove Fence</v>
          </cell>
          <cell r="F1529">
            <v>0</v>
          </cell>
        </row>
        <row r="1530">
          <cell r="A1530" t="str">
            <v>34251 -  Demo, Remove Conc. &amp; Asphalt</v>
          </cell>
          <cell r="F1530">
            <v>0</v>
          </cell>
        </row>
        <row r="1531">
          <cell r="A1531" t="str">
            <v>34261 -  Remove Landscaping, Soil Pipe</v>
          </cell>
          <cell r="F1531">
            <v>0</v>
          </cell>
        </row>
        <row r="1532">
          <cell r="A1532" t="str">
            <v>34291 -  Demo, Remove Overhead Wire</v>
          </cell>
          <cell r="F1532">
            <v>0</v>
          </cell>
        </row>
        <row r="1533">
          <cell r="A1533" t="str">
            <v>34301 -  Demo, Remove Structures</v>
          </cell>
          <cell r="F1533">
            <v>0</v>
          </cell>
        </row>
        <row r="1534">
          <cell r="A1534" t="str">
            <v>34365 -  Remove / Dispose Hazardous Material</v>
          </cell>
          <cell r="F1534">
            <v>0</v>
          </cell>
        </row>
        <row r="1535">
          <cell r="A1535" t="str">
            <v>34380 -  Load &amp; Haul off site</v>
          </cell>
          <cell r="F1535">
            <v>0</v>
          </cell>
        </row>
        <row r="1536">
          <cell r="A1536" t="str">
            <v>34431 -  Remove Fence</v>
          </cell>
          <cell r="F1536">
            <v>0</v>
          </cell>
        </row>
        <row r="1537">
          <cell r="A1537" t="str">
            <v>34451 -  Demo, Remove Conc. &amp; Asphalt</v>
          </cell>
          <cell r="F1537">
            <v>0</v>
          </cell>
        </row>
        <row r="1538">
          <cell r="A1538" t="str">
            <v>34461 -  Remove Landscaping, Soil Pipe</v>
          </cell>
          <cell r="F1538">
            <v>0</v>
          </cell>
        </row>
        <row r="1539">
          <cell r="A1539" t="str">
            <v>34491 -  Demo, Remove Overhead Wire</v>
          </cell>
          <cell r="F1539">
            <v>0</v>
          </cell>
        </row>
        <row r="1540">
          <cell r="A1540" t="str">
            <v>34501 -  Demo, Remove Structures</v>
          </cell>
          <cell r="F1540">
            <v>0</v>
          </cell>
        </row>
      </sheetData>
      <sheetData sheetId="19"/>
      <sheetData sheetId="20">
        <row r="6">
          <cell r="E6" t="str">
            <v>FLEET_01</v>
          </cell>
        </row>
        <row r="7">
          <cell r="A7" t="str">
            <v>2A</v>
          </cell>
          <cell r="E7" t="str">
            <v xml:space="preserve">2A - PICKUP 1/2T 4X2 LATE          </v>
          </cell>
          <cell r="G7">
            <v>737.47699999999998</v>
          </cell>
          <cell r="H7">
            <v>774.60500000000002</v>
          </cell>
          <cell r="I7">
            <v>258.21300000000002</v>
          </cell>
          <cell r="J7">
            <v>85.955399999999997</v>
          </cell>
        </row>
        <row r="8">
          <cell r="A8" t="str">
            <v>2AA</v>
          </cell>
          <cell r="E8" t="str">
            <v xml:space="preserve">2AA - PICKUP 1/2T 4X2 EARLY         </v>
          </cell>
          <cell r="G8">
            <v>450.39799999999997</v>
          </cell>
          <cell r="H8">
            <v>468.52</v>
          </cell>
          <cell r="I8">
            <v>156.16200000000001</v>
          </cell>
          <cell r="J8">
            <v>51.958799999999997</v>
          </cell>
        </row>
        <row r="9">
          <cell r="A9" t="str">
            <v>2A1</v>
          </cell>
          <cell r="E9" t="str">
            <v xml:space="preserve">2A1 - PICKUP 1/2T 4X2 XLT LATE      </v>
          </cell>
          <cell r="G9">
            <v>811.95400000000006</v>
          </cell>
          <cell r="H9">
            <v>863.447</v>
          </cell>
          <cell r="I9">
            <v>287.74200000000002</v>
          </cell>
          <cell r="J9">
            <v>96.338999999999999</v>
          </cell>
        </row>
        <row r="10">
          <cell r="A10" t="str">
            <v>2B</v>
          </cell>
          <cell r="E10" t="str">
            <v xml:space="preserve">2B - PICKUP 1/2T 4X4 LATE          </v>
          </cell>
          <cell r="G10">
            <v>860.57400000000007</v>
          </cell>
          <cell r="H10">
            <v>887.09399999999994</v>
          </cell>
          <cell r="I10">
            <v>295.69799999999998</v>
          </cell>
          <cell r="J10">
            <v>98.695200000000014</v>
          </cell>
        </row>
        <row r="11">
          <cell r="A11" t="str">
            <v>2BB</v>
          </cell>
          <cell r="E11" t="str">
            <v xml:space="preserve">2BB - PICKUP 1/2T 4X4 EARLY         </v>
          </cell>
          <cell r="G11">
            <v>622.33600000000001</v>
          </cell>
          <cell r="H11">
            <v>653.49699999999996</v>
          </cell>
          <cell r="I11">
            <v>217.77</v>
          </cell>
          <cell r="J11">
            <v>72.521999999999991</v>
          </cell>
        </row>
        <row r="12">
          <cell r="A12" t="str">
            <v>2C</v>
          </cell>
          <cell r="E12" t="str">
            <v xml:space="preserve">2C - PICKUP 3/4T 4X2 LATE          </v>
          </cell>
          <cell r="G12">
            <v>869.6350000000001</v>
          </cell>
          <cell r="H12">
            <v>1079.806</v>
          </cell>
          <cell r="I12">
            <v>359.95800000000003</v>
          </cell>
          <cell r="J12">
            <v>120.14580000000001</v>
          </cell>
        </row>
        <row r="13">
          <cell r="A13" t="str">
            <v>2CC</v>
          </cell>
          <cell r="E13" t="str">
            <v xml:space="preserve">2CC - PICKUP 3/4T 4X2 EARLY         </v>
          </cell>
          <cell r="G13">
            <v>518.024</v>
          </cell>
          <cell r="H13">
            <v>579.46199999999999</v>
          </cell>
          <cell r="I13">
            <v>193.18800000000005</v>
          </cell>
          <cell r="J13">
            <v>64.943399999999997</v>
          </cell>
        </row>
        <row r="14">
          <cell r="A14" t="str">
            <v>2C1</v>
          </cell>
          <cell r="E14" t="str">
            <v xml:space="preserve">2C1 - PICKUP 3/4T 4X2 LATE XLT      </v>
          </cell>
          <cell r="G14">
            <v>920.02300000000002</v>
          </cell>
          <cell r="H14">
            <v>1136.6030000000001</v>
          </cell>
          <cell r="I14">
            <v>378.87900000000002</v>
          </cell>
          <cell r="J14">
            <v>126.64319999999999</v>
          </cell>
        </row>
        <row r="15">
          <cell r="A15" t="str">
            <v>2D</v>
          </cell>
          <cell r="E15" t="str">
            <v xml:space="preserve">2D - PICKUP 3/4T 4X2 DIESEL LATE   </v>
          </cell>
          <cell r="G15">
            <v>995.82600000000014</v>
          </cell>
          <cell r="H15">
            <v>1093.287</v>
          </cell>
          <cell r="I15">
            <v>364.803</v>
          </cell>
          <cell r="J15">
            <v>121.22699999999999</v>
          </cell>
        </row>
        <row r="16">
          <cell r="A16" t="str">
            <v>2DD</v>
          </cell>
          <cell r="E16" t="str">
            <v xml:space="preserve">2DD - PICKUP 3/4T 4X4 LATE          </v>
          </cell>
          <cell r="G16">
            <v>1042.6780000000001</v>
          </cell>
          <cell r="H16">
            <v>1108.0940000000001</v>
          </cell>
          <cell r="I16">
            <v>369.39300000000003</v>
          </cell>
          <cell r="J16">
            <v>123.39960000000001</v>
          </cell>
        </row>
        <row r="17">
          <cell r="A17" t="str">
            <v>2E</v>
          </cell>
          <cell r="E17" t="str">
            <v xml:space="preserve">2E - PICKUP 3/4T 4X4 EARLY         </v>
          </cell>
          <cell r="G17">
            <v>757.80900000000008</v>
          </cell>
          <cell r="H17">
            <v>807.0920000000001</v>
          </cell>
          <cell r="I17">
            <v>268.923</v>
          </cell>
          <cell r="J17">
            <v>89.8416</v>
          </cell>
        </row>
        <row r="18">
          <cell r="A18" t="str">
            <v>2EE</v>
          </cell>
          <cell r="E18" t="str">
            <v xml:space="preserve">2EE - PICKUP 3/4T 4X4 DIESEL LATE   </v>
          </cell>
          <cell r="G18">
            <v>1193.1790000000001</v>
          </cell>
          <cell r="H18">
            <v>1261.6890000000001</v>
          </cell>
          <cell r="I18">
            <v>420.54599999999999</v>
          </cell>
          <cell r="J18">
            <v>139.62779999999998</v>
          </cell>
        </row>
        <row r="19">
          <cell r="A19" t="str">
            <v>2F</v>
          </cell>
          <cell r="E19" t="str">
            <v xml:space="preserve">2F - PICKUP 1T 4X2 W/UTL BOX LATE  </v>
          </cell>
          <cell r="G19">
            <v>1216.163</v>
          </cell>
          <cell r="H19">
            <v>1250.4179999999999</v>
          </cell>
          <cell r="I19">
            <v>416.721</v>
          </cell>
          <cell r="J19">
            <v>138.54660000000001</v>
          </cell>
        </row>
        <row r="20">
          <cell r="A20" t="str">
            <v>2FF</v>
          </cell>
          <cell r="E20" t="str">
            <v xml:space="preserve">2FF - PICKUP 1T 4X2 FLEETSIDE LATE  </v>
          </cell>
          <cell r="G20">
            <v>974.16800000000001</v>
          </cell>
          <cell r="H20">
            <v>1190.9690000000001</v>
          </cell>
          <cell r="I20">
            <v>397.29000000000008</v>
          </cell>
          <cell r="J20">
            <v>132.05940000000001</v>
          </cell>
        </row>
        <row r="21">
          <cell r="A21" t="str">
            <v>2F1</v>
          </cell>
          <cell r="E21" t="str">
            <v xml:space="preserve">2F1 - PICKUP 1T 4X2 REG CAB W/FBED  </v>
          </cell>
          <cell r="G21">
            <v>1163.5650000000001</v>
          </cell>
          <cell r="H21">
            <v>1217.7100000000003</v>
          </cell>
          <cell r="I21">
            <v>405.90900000000005</v>
          </cell>
          <cell r="J21">
            <v>135.303</v>
          </cell>
        </row>
        <row r="22">
          <cell r="A22" t="str">
            <v>2G</v>
          </cell>
          <cell r="E22" t="str">
            <v xml:space="preserve">2G - PICKUP 1T 4X2 FB FLEET EARLY  </v>
          </cell>
          <cell r="G22">
            <v>735.48799999999994</v>
          </cell>
          <cell r="H22">
            <v>742.33900000000006</v>
          </cell>
          <cell r="I22">
            <v>247.35</v>
          </cell>
          <cell r="J22">
            <v>82.263000000000005</v>
          </cell>
        </row>
        <row r="23">
          <cell r="A23" t="str">
            <v>2GG</v>
          </cell>
          <cell r="E23" t="str">
            <v xml:space="preserve">2GG - PICKUP 1T 4X4 CREW CAB LATE   </v>
          </cell>
          <cell r="G23">
            <v>1211.9640000000002</v>
          </cell>
          <cell r="H23">
            <v>1297.27</v>
          </cell>
          <cell r="I23">
            <v>432.37799999999999</v>
          </cell>
          <cell r="J23">
            <v>143.96279999999999</v>
          </cell>
        </row>
        <row r="24">
          <cell r="A24" t="str">
            <v>2H</v>
          </cell>
          <cell r="E24" t="str">
            <v xml:space="preserve">2H - PICKUP 1T 4X4 CREW CAB EARLY  </v>
          </cell>
          <cell r="G24">
            <v>977.92500000000007</v>
          </cell>
          <cell r="H24">
            <v>994.5</v>
          </cell>
          <cell r="I24">
            <v>331.39800000000002</v>
          </cell>
          <cell r="J24">
            <v>110.40479999999999</v>
          </cell>
        </row>
        <row r="25">
          <cell r="A25" t="str">
            <v>2HH</v>
          </cell>
          <cell r="E25" t="str">
            <v xml:space="preserve">2HH - 1T DUALLY F/B W/LIFTGATE LATE </v>
          </cell>
          <cell r="G25">
            <v>1250.4179999999999</v>
          </cell>
          <cell r="H25">
            <v>1306.9939999999999</v>
          </cell>
          <cell r="I25">
            <v>435.69300000000004</v>
          </cell>
          <cell r="J25">
            <v>145.04399999999998</v>
          </cell>
        </row>
        <row r="26">
          <cell r="A26" t="str">
            <v>2I</v>
          </cell>
          <cell r="E26" t="str">
            <v>2I - 1T DUALLY F/B W/LIFTGATE EARLY</v>
          </cell>
          <cell r="G26">
            <v>922.89600000000007</v>
          </cell>
          <cell r="H26">
            <v>952.95199999999988</v>
          </cell>
          <cell r="I26">
            <v>317.62800000000004</v>
          </cell>
          <cell r="J26">
            <v>106.08</v>
          </cell>
        </row>
        <row r="27">
          <cell r="A27" t="str">
            <v>2II</v>
          </cell>
          <cell r="E27" t="str">
            <v xml:space="preserve">2II - PICKUP 1T 4X4 EARLY           </v>
          </cell>
          <cell r="G27">
            <v>859.46900000000005</v>
          </cell>
          <cell r="H27">
            <v>925.54800000000012</v>
          </cell>
          <cell r="I27">
            <v>308.49900000000002</v>
          </cell>
          <cell r="J27">
            <v>102.8364</v>
          </cell>
        </row>
        <row r="28">
          <cell r="A28" t="str">
            <v>2J</v>
          </cell>
          <cell r="E28" t="str">
            <v xml:space="preserve">2J - PICKUP 3/4T W/FLATBED LATE    </v>
          </cell>
          <cell r="G28">
            <v>1022.7880000000001</v>
          </cell>
          <cell r="H28">
            <v>1033.175</v>
          </cell>
          <cell r="I28">
            <v>344.30100000000004</v>
          </cell>
          <cell r="J28">
            <v>114.7398</v>
          </cell>
        </row>
        <row r="29">
          <cell r="A29" t="str">
            <v>2JJ</v>
          </cell>
          <cell r="E29" t="str">
            <v xml:space="preserve">2JJ - PICKUP 3/4T 4X4 EXTCAB LATE   </v>
          </cell>
          <cell r="G29">
            <v>1214.174</v>
          </cell>
          <cell r="H29">
            <v>1306.9939999999999</v>
          </cell>
          <cell r="I29">
            <v>435.69300000000004</v>
          </cell>
          <cell r="J29">
            <v>145.38060000000002</v>
          </cell>
        </row>
        <row r="30">
          <cell r="A30" t="str">
            <v>2J1</v>
          </cell>
          <cell r="E30" t="str">
            <v>2J1 - PICKUP 3/4T 4X4 EXTCAB XLT LAT</v>
          </cell>
          <cell r="G30">
            <v>1233.8430000000001</v>
          </cell>
          <cell r="H30">
            <v>1414.8419999999999</v>
          </cell>
          <cell r="I30">
            <v>471.54599999999994</v>
          </cell>
          <cell r="J30">
            <v>156.95759999999999</v>
          </cell>
        </row>
        <row r="31">
          <cell r="A31" t="str">
            <v>2J2</v>
          </cell>
          <cell r="E31" t="str">
            <v>2J2 - PICKUP 3/4T 4X4 CREW LARIAT DL</v>
          </cell>
          <cell r="G31">
            <v>1352.962</v>
          </cell>
          <cell r="H31">
            <v>1352.962</v>
          </cell>
          <cell r="I31">
            <v>450.99300000000005</v>
          </cell>
          <cell r="J31">
            <v>150.46019999999999</v>
          </cell>
        </row>
        <row r="32">
          <cell r="A32" t="str">
            <v>2K</v>
          </cell>
          <cell r="E32" t="str">
            <v>2K - PICKUP 3/4T 4X4 W/FLATBED LATE</v>
          </cell>
          <cell r="G32">
            <v>1144.559</v>
          </cell>
          <cell r="H32">
            <v>1179.9190000000001</v>
          </cell>
          <cell r="I32">
            <v>393.15899999999999</v>
          </cell>
          <cell r="J32">
            <v>130.97819999999999</v>
          </cell>
        </row>
        <row r="33">
          <cell r="A33" t="str">
            <v>2KK</v>
          </cell>
          <cell r="E33" t="str">
            <v xml:space="preserve">2KK - PICKUP 1T 4X4 W/FLATBED LATE  </v>
          </cell>
          <cell r="G33">
            <v>1256.385</v>
          </cell>
          <cell r="H33">
            <v>1315.8340000000001</v>
          </cell>
          <cell r="I33">
            <v>438.65100000000007</v>
          </cell>
          <cell r="J33">
            <v>146.45160000000001</v>
          </cell>
        </row>
        <row r="34">
          <cell r="A34" t="str">
            <v>2L</v>
          </cell>
          <cell r="E34" t="str">
            <v xml:space="preserve">2L - PICKUP 3/4T 4X4 XCAB HD LATE  </v>
          </cell>
          <cell r="G34">
            <v>1345.6690000000001</v>
          </cell>
          <cell r="H34">
            <v>1389.8689999999999</v>
          </cell>
          <cell r="I34">
            <v>463.23300000000006</v>
          </cell>
          <cell r="J34">
            <v>154.79519999999999</v>
          </cell>
        </row>
        <row r="35">
          <cell r="A35" t="str">
            <v>2LL</v>
          </cell>
          <cell r="E35" t="str">
            <v xml:space="preserve">2LL - PICKUP 1T 4X4 CREWCAB UTIL HD </v>
          </cell>
          <cell r="G35">
            <v>1545.4530000000002</v>
          </cell>
          <cell r="H35">
            <v>1587.222</v>
          </cell>
          <cell r="I35">
            <v>529.07399999999996</v>
          </cell>
          <cell r="J35">
            <v>176.43959999999998</v>
          </cell>
        </row>
        <row r="36">
          <cell r="A36" t="str">
            <v>2L1</v>
          </cell>
          <cell r="E36" t="str">
            <v xml:space="preserve">2L1 - PICKUP 3/4T 4X4 XCAB HD XLT   </v>
          </cell>
          <cell r="G36">
            <v>1399.5929999999998</v>
          </cell>
          <cell r="H36">
            <v>1444.0140000000001</v>
          </cell>
          <cell r="I36">
            <v>481.28700000000003</v>
          </cell>
          <cell r="J36">
            <v>160.2012</v>
          </cell>
        </row>
        <row r="37">
          <cell r="A37" t="str">
            <v>2L2</v>
          </cell>
          <cell r="E37" t="str">
            <v xml:space="preserve">2L2 - PICKUP 1T 4X4 XCAB XLT LATE   </v>
          </cell>
          <cell r="G37">
            <v>1461.4729999999997</v>
          </cell>
          <cell r="H37">
            <v>1569.5420000000001</v>
          </cell>
          <cell r="I37">
            <v>523.15800000000002</v>
          </cell>
          <cell r="J37">
            <v>174.267</v>
          </cell>
        </row>
        <row r="38">
          <cell r="A38" t="str">
            <v>2M</v>
          </cell>
          <cell r="E38" t="str">
            <v xml:space="preserve">2M - PICKUP 1/2T 4X4 XCAB XLT LATE </v>
          </cell>
          <cell r="G38">
            <v>1020.578</v>
          </cell>
          <cell r="H38">
            <v>1052.1809999999998</v>
          </cell>
          <cell r="I38">
            <v>350.67600000000004</v>
          </cell>
          <cell r="J38">
            <v>116.72880000000001</v>
          </cell>
        </row>
        <row r="39">
          <cell r="A39" t="str">
            <v>2MM</v>
          </cell>
          <cell r="E39" t="str">
            <v xml:space="preserve">2MM - PICKUP 1/2T 4X4 XCAB EARLY    </v>
          </cell>
          <cell r="G39">
            <v>714.27199999999993</v>
          </cell>
          <cell r="H39">
            <v>811.95400000000006</v>
          </cell>
          <cell r="I39">
            <v>270.65699999999998</v>
          </cell>
          <cell r="J39">
            <v>89.8416</v>
          </cell>
        </row>
        <row r="40">
          <cell r="A40" t="str">
            <v>2M1</v>
          </cell>
          <cell r="E40" t="str">
            <v xml:space="preserve">2M1 - PICKUP 1/2T 4X4 CREWCAB XLT   </v>
          </cell>
          <cell r="G40">
            <v>1020.578</v>
          </cell>
          <cell r="H40">
            <v>1052.1809999999998</v>
          </cell>
          <cell r="I40">
            <v>350.72699999999998</v>
          </cell>
          <cell r="J40">
            <v>116.90220000000001</v>
          </cell>
        </row>
        <row r="41">
          <cell r="A41" t="str">
            <v>2N</v>
          </cell>
          <cell r="E41" t="str">
            <v xml:space="preserve">2N - 1T MECHANIC TK 4X4 LATE       </v>
          </cell>
          <cell r="G41">
            <v>1120.249</v>
          </cell>
          <cell r="H41">
            <v>1307.6569999999999</v>
          </cell>
          <cell r="I41">
            <v>435.84599999999995</v>
          </cell>
          <cell r="J41">
            <v>145.04399999999998</v>
          </cell>
        </row>
        <row r="42">
          <cell r="A42" t="str">
            <v>2NN</v>
          </cell>
          <cell r="E42" t="str">
            <v xml:space="preserve">2NN - 1T 4X4 CREWCAB UTILITY LATE   </v>
          </cell>
          <cell r="G42">
            <v>1512.3030000000001</v>
          </cell>
          <cell r="H42">
            <v>1591.6419999999998</v>
          </cell>
          <cell r="I42">
            <v>530.60400000000004</v>
          </cell>
          <cell r="J42">
            <v>177.22499999999999</v>
          </cell>
        </row>
        <row r="43">
          <cell r="A43" t="str">
            <v>2N1</v>
          </cell>
          <cell r="E43" t="str">
            <v xml:space="preserve">2N1 - 1T 4X4 REG CAB FLATBED WINCH  </v>
          </cell>
          <cell r="G43">
            <v>1698.164</v>
          </cell>
          <cell r="H43">
            <v>1698.164</v>
          </cell>
          <cell r="I43">
            <v>565.99800000000005</v>
          </cell>
          <cell r="J43">
            <v>188.8938</v>
          </cell>
        </row>
        <row r="44">
          <cell r="A44" t="str">
            <v>2N2</v>
          </cell>
          <cell r="E44" t="str">
            <v xml:space="preserve">2N2 - 1T 4X4 CREWCAB FLATBED WINCH  </v>
          </cell>
          <cell r="G44">
            <v>1724.4630000000004</v>
          </cell>
          <cell r="H44">
            <v>1724.4630000000004</v>
          </cell>
          <cell r="I44">
            <v>574.82099999999991</v>
          </cell>
          <cell r="J44">
            <v>192.0762</v>
          </cell>
        </row>
        <row r="45">
          <cell r="A45" t="str">
            <v>2N3</v>
          </cell>
          <cell r="E45" t="str">
            <v xml:space="preserve">2N3 - 1T 4X4 CREWCAB UTIL W/CAPSTAN </v>
          </cell>
          <cell r="G45">
            <v>1591.6419999999998</v>
          </cell>
          <cell r="H45">
            <v>1681.8100000000002</v>
          </cell>
          <cell r="I45">
            <v>560.69399999999996</v>
          </cell>
          <cell r="J45">
            <v>186.77220000000003</v>
          </cell>
        </row>
        <row r="46">
          <cell r="A46" t="str">
            <v>2N4</v>
          </cell>
          <cell r="E46" t="str">
            <v>2N4 - 1T 4X4 CREWCAB UTILITY W/WINCH</v>
          </cell>
          <cell r="G46">
            <v>1724.4630000000004</v>
          </cell>
          <cell r="H46">
            <v>1805.3490000000002</v>
          </cell>
          <cell r="I46">
            <v>601.79999999999995</v>
          </cell>
          <cell r="J46">
            <v>200.5728</v>
          </cell>
        </row>
        <row r="47">
          <cell r="A47" t="str">
            <v>2N5</v>
          </cell>
          <cell r="E47" t="str">
            <v xml:space="preserve">2N5 - 1T 4X4 CREWCAB FLATBED LATE   </v>
          </cell>
          <cell r="G47">
            <v>1496.3909999999998</v>
          </cell>
          <cell r="H47">
            <v>1575.951</v>
          </cell>
          <cell r="I47">
            <v>525.29999999999995</v>
          </cell>
          <cell r="J47">
            <v>175.10339999999999</v>
          </cell>
        </row>
        <row r="48">
          <cell r="A48" t="str">
            <v>2N6</v>
          </cell>
          <cell r="E48" t="str">
            <v>2N6 - 1T 4X4 CREWCAB ENCLD UTL WINCH</v>
          </cell>
          <cell r="G48">
            <v>1724.4630000000004</v>
          </cell>
          <cell r="H48">
            <v>1805.1280000000004</v>
          </cell>
          <cell r="I48">
            <v>601.69799999999998</v>
          </cell>
          <cell r="J48">
            <v>200.5728</v>
          </cell>
        </row>
        <row r="49">
          <cell r="A49" t="str">
            <v>2N7</v>
          </cell>
          <cell r="E49" t="str">
            <v xml:space="preserve">2N7 - 1T 4X4 CREWCAB W/CANOPY       </v>
          </cell>
          <cell r="G49">
            <v>1606.2280000000001</v>
          </cell>
          <cell r="H49">
            <v>1708.33</v>
          </cell>
          <cell r="I49">
            <v>569.51700000000005</v>
          </cell>
          <cell r="J49">
            <v>189.83220000000003</v>
          </cell>
        </row>
        <row r="50">
          <cell r="A50" t="str">
            <v>2O</v>
          </cell>
          <cell r="E50" t="str">
            <v xml:space="preserve">2O - 1T 4X4 CREWCAB UTILITY EARLY  </v>
          </cell>
          <cell r="G50">
            <v>835.15899999999999</v>
          </cell>
          <cell r="H50">
            <v>859.02699999999993</v>
          </cell>
          <cell r="I50">
            <v>286.416</v>
          </cell>
          <cell r="J50">
            <v>95.257800000000003</v>
          </cell>
        </row>
        <row r="51">
          <cell r="A51" t="str">
            <v>2OO</v>
          </cell>
          <cell r="E51" t="str">
            <v xml:space="preserve">2OO - 1T MECHANIC TRUCK 4X2 LATE    </v>
          </cell>
          <cell r="G51">
            <v>1082.2369999999999</v>
          </cell>
          <cell r="H51">
            <v>1298.8170000000002</v>
          </cell>
          <cell r="I51">
            <v>432.93900000000002</v>
          </cell>
          <cell r="J51">
            <v>144.31980000000001</v>
          </cell>
        </row>
        <row r="52">
          <cell r="A52" t="str">
            <v>2P</v>
          </cell>
          <cell r="E52" t="str">
            <v xml:space="preserve">2P - PICKUP 1/2T 4X2 EXTCAB LATE   </v>
          </cell>
          <cell r="G52">
            <v>773.94200000000012</v>
          </cell>
          <cell r="H52">
            <v>852.61799999999994</v>
          </cell>
          <cell r="I52">
            <v>284.17200000000003</v>
          </cell>
          <cell r="J52">
            <v>95.257800000000003</v>
          </cell>
        </row>
        <row r="53">
          <cell r="A53" t="str">
            <v>2PP</v>
          </cell>
          <cell r="E53" t="str">
            <v xml:space="preserve">2PP - 1T MECHANIC TK 4X4 EARLY      </v>
          </cell>
          <cell r="G53">
            <v>903.88999999999987</v>
          </cell>
          <cell r="H53">
            <v>1084.6679999999999</v>
          </cell>
          <cell r="I53">
            <v>361.53899999999999</v>
          </cell>
          <cell r="J53">
            <v>120.14580000000001</v>
          </cell>
        </row>
        <row r="54">
          <cell r="A54" t="str">
            <v>2Q</v>
          </cell>
          <cell r="E54" t="str">
            <v xml:space="preserve">2Q - 1 T MECHANIC TRUCK 4X2 EARLY  </v>
          </cell>
          <cell r="G54">
            <v>865.87800000000004</v>
          </cell>
          <cell r="H54">
            <v>1039.1420000000001</v>
          </cell>
          <cell r="I54">
            <v>346.39200000000005</v>
          </cell>
          <cell r="J54">
            <v>115.821</v>
          </cell>
        </row>
        <row r="55">
          <cell r="A55" t="str">
            <v>2QQ</v>
          </cell>
          <cell r="E55" t="str">
            <v xml:space="preserve">2QQ - PICKUP 3/4T 4X2 EXT CAB LATE  </v>
          </cell>
          <cell r="G55">
            <v>1163.5650000000001</v>
          </cell>
          <cell r="H55">
            <v>1320.4750000000001</v>
          </cell>
          <cell r="I55">
            <v>440.18100000000004</v>
          </cell>
          <cell r="J55">
            <v>147.2064</v>
          </cell>
        </row>
        <row r="56">
          <cell r="A56" t="str">
            <v>2R</v>
          </cell>
          <cell r="E56" t="str">
            <v xml:space="preserve">2R - PICKUP 3/4T UTIL 4X4 LATE GAS </v>
          </cell>
          <cell r="G56">
            <v>1133.067</v>
          </cell>
          <cell r="H56">
            <v>1302.7950000000001</v>
          </cell>
          <cell r="I56">
            <v>434.36700000000002</v>
          </cell>
          <cell r="J56">
            <v>145.04399999999998</v>
          </cell>
        </row>
        <row r="57">
          <cell r="A57" t="str">
            <v>2RR</v>
          </cell>
          <cell r="E57" t="str">
            <v xml:space="preserve">2RR - PICKUP 3/4T UTIL4X4 EARLY GAS </v>
          </cell>
          <cell r="G57">
            <v>958.47699999999998</v>
          </cell>
          <cell r="H57">
            <v>1100.58</v>
          </cell>
          <cell r="I57">
            <v>366.79200000000003</v>
          </cell>
          <cell r="J57">
            <v>122.3184</v>
          </cell>
        </row>
        <row r="58">
          <cell r="A58" t="str">
            <v>2S</v>
          </cell>
          <cell r="E58" t="str">
            <v>2S - PICKUP 3/4T 4X4 EXT CAB DIESEL</v>
          </cell>
          <cell r="G58">
            <v>1251.0810000000001</v>
          </cell>
          <cell r="H58">
            <v>1363.7909999999999</v>
          </cell>
          <cell r="I58">
            <v>454.56299999999999</v>
          </cell>
          <cell r="J58">
            <v>151.54139999999998</v>
          </cell>
        </row>
        <row r="59">
          <cell r="A59" t="str">
            <v>2SS</v>
          </cell>
          <cell r="E59" t="str">
            <v xml:space="preserve">2SS - PICKUP 1/2T 4X4 EXTCAB LATE   </v>
          </cell>
          <cell r="G59">
            <v>980.57699999999988</v>
          </cell>
          <cell r="H59">
            <v>1013.506</v>
          </cell>
          <cell r="I59">
            <v>337.82399999999996</v>
          </cell>
          <cell r="J59">
            <v>112.48560000000001</v>
          </cell>
        </row>
        <row r="60">
          <cell r="A60" t="str">
            <v>2S1</v>
          </cell>
          <cell r="E60" t="str">
            <v xml:space="preserve">2S1 - PICKUP 1/2T 4X4 CREWCAB XL    </v>
          </cell>
          <cell r="G60">
            <v>1020.578</v>
          </cell>
          <cell r="H60">
            <v>1052.1809999999998</v>
          </cell>
          <cell r="I60">
            <v>350.72699999999998</v>
          </cell>
          <cell r="J60">
            <v>116.90220000000001</v>
          </cell>
        </row>
        <row r="61">
          <cell r="A61" t="str">
            <v>2T</v>
          </cell>
          <cell r="E61" t="str">
            <v xml:space="preserve">2T - CREWCAB 1T 4X4 FLATBED EARLY  </v>
          </cell>
          <cell r="G61">
            <v>933.72499999999991</v>
          </cell>
          <cell r="H61">
            <v>984.55499999999984</v>
          </cell>
          <cell r="I61">
            <v>328.13400000000001</v>
          </cell>
          <cell r="J61">
            <v>109.32360000000001</v>
          </cell>
        </row>
        <row r="62">
          <cell r="A62" t="str">
            <v>2TT</v>
          </cell>
          <cell r="E62" t="str">
            <v xml:space="preserve">2TT - CREWCAB 1T 4X2 FLATBED LATE   </v>
          </cell>
          <cell r="G62">
            <v>1136.6030000000001</v>
          </cell>
          <cell r="H62">
            <v>1193.3999999999999</v>
          </cell>
          <cell r="I62">
            <v>397.8</v>
          </cell>
          <cell r="J62">
            <v>133.14060000000001</v>
          </cell>
        </row>
        <row r="63">
          <cell r="A63" t="str">
            <v>2U</v>
          </cell>
          <cell r="E63" t="str">
            <v xml:space="preserve">2U - CREWCAB 1T  4X2 UTILITY EARLY </v>
          </cell>
          <cell r="G63">
            <v>865.21500000000003</v>
          </cell>
          <cell r="H63">
            <v>914.94</v>
          </cell>
          <cell r="I63">
            <v>304.92899999999997</v>
          </cell>
          <cell r="J63">
            <v>101.7552</v>
          </cell>
        </row>
        <row r="64">
          <cell r="A64" t="str">
            <v>2V</v>
          </cell>
          <cell r="E64" t="str">
            <v xml:space="preserve">2V - PICKUP RANGER 4X4 LATE        </v>
          </cell>
          <cell r="G64">
            <v>757.80900000000008</v>
          </cell>
          <cell r="H64">
            <v>784.77100000000007</v>
          </cell>
          <cell r="I64">
            <v>261.63</v>
          </cell>
          <cell r="J64">
            <v>87.679199999999994</v>
          </cell>
        </row>
        <row r="65">
          <cell r="A65" t="str">
            <v>2VV</v>
          </cell>
          <cell r="E65" t="str">
            <v xml:space="preserve">2VV - PICKUP RANGER 4X4 EXTCAB LATE </v>
          </cell>
          <cell r="G65">
            <v>847.5350000000002</v>
          </cell>
          <cell r="H65">
            <v>909.41499999999996</v>
          </cell>
          <cell r="I65">
            <v>303.09300000000002</v>
          </cell>
          <cell r="J65">
            <v>100.67400000000001</v>
          </cell>
        </row>
        <row r="66">
          <cell r="A66" t="str">
            <v>2V1</v>
          </cell>
          <cell r="E66" t="str">
            <v xml:space="preserve">2V1 - PICKUP RANGER 4X4 EARLY       </v>
          </cell>
          <cell r="G66">
            <v>514.26699999999994</v>
          </cell>
          <cell r="H66">
            <v>541.22899999999993</v>
          </cell>
          <cell r="I66">
            <v>180.387</v>
          </cell>
          <cell r="J66">
            <v>60.618600000000001</v>
          </cell>
        </row>
        <row r="67">
          <cell r="A67" t="str">
            <v>2W</v>
          </cell>
          <cell r="E67" t="str">
            <v xml:space="preserve">2W - PICKUP RANGER 4X2 LATE        </v>
          </cell>
          <cell r="G67">
            <v>676.70200000000011</v>
          </cell>
          <cell r="H67">
            <v>703.4430000000001</v>
          </cell>
          <cell r="I67">
            <v>234.49799999999999</v>
          </cell>
          <cell r="J67">
            <v>77.938199999999995</v>
          </cell>
        </row>
        <row r="68">
          <cell r="A68" t="str">
            <v>2WW</v>
          </cell>
          <cell r="E68" t="str">
            <v xml:space="preserve">2WW - PICKUP RANGER 4X2 EXTCAB LATE </v>
          </cell>
          <cell r="G68">
            <v>757.80900000000008</v>
          </cell>
          <cell r="H68">
            <v>784.77100000000007</v>
          </cell>
          <cell r="I68">
            <v>261.63</v>
          </cell>
          <cell r="J68">
            <v>87.679199999999994</v>
          </cell>
        </row>
        <row r="69">
          <cell r="A69" t="str">
            <v>2W1</v>
          </cell>
          <cell r="E69" t="str">
            <v xml:space="preserve">2W1 - PICKUP RANGER 4X2 EARLY       </v>
          </cell>
          <cell r="G69">
            <v>487.084</v>
          </cell>
          <cell r="H69">
            <v>514.26699999999994</v>
          </cell>
          <cell r="I69">
            <v>171.411</v>
          </cell>
          <cell r="J69">
            <v>57.364800000000002</v>
          </cell>
        </row>
        <row r="70">
          <cell r="A70" t="str">
            <v>2XX</v>
          </cell>
          <cell r="E70" t="str">
            <v>2XX - CREWCAB 1T 4X2 CREW CAB W/UTIL</v>
          </cell>
          <cell r="G70">
            <v>1309.867</v>
          </cell>
          <cell r="H70">
            <v>1389.8689999999999</v>
          </cell>
          <cell r="I70">
            <v>463.23300000000006</v>
          </cell>
          <cell r="J70">
            <v>154.79519999999999</v>
          </cell>
        </row>
        <row r="71">
          <cell r="A71" t="str">
            <v>2Y</v>
          </cell>
          <cell r="E71" t="str">
            <v xml:space="preserve">2Y - PICKUP 1/2 4X2 EXTCAB EARLY   </v>
          </cell>
          <cell r="G71">
            <v>559.79300000000001</v>
          </cell>
          <cell r="H71">
            <v>608.19200000000001</v>
          </cell>
          <cell r="I71">
            <v>202.67400000000004</v>
          </cell>
          <cell r="J71">
            <v>67.105800000000002</v>
          </cell>
        </row>
        <row r="72">
          <cell r="A72" t="str">
            <v>2YY</v>
          </cell>
          <cell r="E72" t="str">
            <v xml:space="preserve">2YY - PICKUP 3/4 4X4 EXTCAB EARLY   </v>
          </cell>
          <cell r="G72">
            <v>519.35</v>
          </cell>
          <cell r="H72">
            <v>584.54499999999996</v>
          </cell>
          <cell r="I72">
            <v>194.82000000000002</v>
          </cell>
          <cell r="J72">
            <v>64.943399999999997</v>
          </cell>
        </row>
        <row r="73">
          <cell r="A73" t="str">
            <v>2Z</v>
          </cell>
          <cell r="E73" t="str">
            <v xml:space="preserve">2Z - PICKUP 3/4 W/FLATBED EARLY    </v>
          </cell>
          <cell r="G73">
            <v>595.59500000000003</v>
          </cell>
          <cell r="H73">
            <v>694.82400000000007</v>
          </cell>
          <cell r="I73">
            <v>231.642</v>
          </cell>
          <cell r="J73">
            <v>76.856999999999999</v>
          </cell>
        </row>
        <row r="74">
          <cell r="E74" t="str">
            <v xml:space="preserve"> - </v>
          </cell>
        </row>
        <row r="75">
          <cell r="A75" t="str">
            <v>03A</v>
          </cell>
          <cell r="E75" t="str">
            <v xml:space="preserve">03A - SERVICE VAN EARLY             </v>
          </cell>
          <cell r="G75">
            <v>598.24699999999996</v>
          </cell>
          <cell r="H75">
            <v>626.31399999999996</v>
          </cell>
          <cell r="I75">
            <v>208.79400000000001</v>
          </cell>
          <cell r="J75">
            <v>69.278400000000005</v>
          </cell>
        </row>
        <row r="76">
          <cell r="A76" t="str">
            <v>03B</v>
          </cell>
          <cell r="E76" t="str">
            <v xml:space="preserve">03B - SERVICE VAN 1T LATE           </v>
          </cell>
          <cell r="G76">
            <v>1047.319</v>
          </cell>
          <cell r="H76">
            <v>1082.4579999999999</v>
          </cell>
          <cell r="I76">
            <v>360.82500000000005</v>
          </cell>
          <cell r="J76">
            <v>119.92139999999999</v>
          </cell>
        </row>
        <row r="77">
          <cell r="A77" t="str">
            <v>03D</v>
          </cell>
          <cell r="E77" t="str">
            <v xml:space="preserve">03D - 3/4 T SERVICE VAN  LATE       </v>
          </cell>
          <cell r="G77">
            <v>710.51499999999999</v>
          </cell>
          <cell r="H77">
            <v>965.99099999999999</v>
          </cell>
          <cell r="I77">
            <v>322.01400000000001</v>
          </cell>
          <cell r="J77">
            <v>107.16120000000001</v>
          </cell>
        </row>
        <row r="78">
          <cell r="A78" t="str">
            <v>03F</v>
          </cell>
          <cell r="E78" t="str">
            <v xml:space="preserve">03F - STEP VAN UNDERGROUND          </v>
          </cell>
          <cell r="G78">
            <v>974.16800000000001</v>
          </cell>
          <cell r="H78">
            <v>2326.9090000000001</v>
          </cell>
          <cell r="I78">
            <v>775.71</v>
          </cell>
          <cell r="J78">
            <v>253.28639999999999</v>
          </cell>
        </row>
        <row r="79">
          <cell r="A79" t="str">
            <v>03H</v>
          </cell>
          <cell r="E79" t="str">
            <v xml:space="preserve">03H - SERVICE VAN PROMASTER LATE    </v>
          </cell>
          <cell r="G79">
            <v>1147.432</v>
          </cell>
          <cell r="H79">
            <v>1198.4829999999999</v>
          </cell>
          <cell r="I79">
            <v>399.48300000000006</v>
          </cell>
          <cell r="J79">
            <v>133.62</v>
          </cell>
        </row>
        <row r="80">
          <cell r="E80" t="str">
            <v xml:space="preserve"> - </v>
          </cell>
        </row>
        <row r="81">
          <cell r="A81" t="str">
            <v>04A</v>
          </cell>
          <cell r="E81" t="str">
            <v xml:space="preserve">04A - TK/MATERIAL VAN LATE          </v>
          </cell>
          <cell r="G81">
            <v>982.34500000000014</v>
          </cell>
          <cell r="H81">
            <v>1045.5509999999999</v>
          </cell>
          <cell r="I81">
            <v>348.53399999999999</v>
          </cell>
          <cell r="J81">
            <v>115.821</v>
          </cell>
        </row>
        <row r="82">
          <cell r="A82" t="str">
            <v>04B</v>
          </cell>
          <cell r="E82" t="str">
            <v xml:space="preserve">04B - TK/1-4T F/B WITH RACK EARLY   </v>
          </cell>
          <cell r="G82">
            <v>682.00599999999997</v>
          </cell>
          <cell r="H82">
            <v>818.36299999999994</v>
          </cell>
          <cell r="I82">
            <v>272.79900000000004</v>
          </cell>
          <cell r="J82">
            <v>90.922799999999995</v>
          </cell>
        </row>
        <row r="83">
          <cell r="A83" t="str">
            <v>04C</v>
          </cell>
          <cell r="E83" t="str">
            <v xml:space="preserve">04C - TK 2-1/2T BOX VAN/BORE LATE   </v>
          </cell>
          <cell r="G83">
            <v>1931.982</v>
          </cell>
          <cell r="H83">
            <v>2273.4270000000001</v>
          </cell>
          <cell r="I83">
            <v>757.70699999999988</v>
          </cell>
          <cell r="J83">
            <v>252.20519999999999</v>
          </cell>
        </row>
        <row r="84">
          <cell r="A84" t="str">
            <v>04E</v>
          </cell>
          <cell r="E84" t="str">
            <v xml:space="preserve">04E - TK 2-5T FLATBED EARLY         </v>
          </cell>
          <cell r="G84">
            <v>1011.9589999999999</v>
          </cell>
          <cell r="H84">
            <v>1250.4179999999999</v>
          </cell>
          <cell r="I84">
            <v>416.721</v>
          </cell>
          <cell r="J84">
            <v>138.54660000000001</v>
          </cell>
        </row>
        <row r="85">
          <cell r="A85" t="str">
            <v>04F</v>
          </cell>
          <cell r="E85" t="str">
            <v xml:space="preserve">04F - LUBE TRUCK                    </v>
          </cell>
          <cell r="G85">
            <v>1352.962</v>
          </cell>
          <cell r="H85">
            <v>1732.1980000000001</v>
          </cell>
          <cell r="I85">
            <v>577.31999999999994</v>
          </cell>
          <cell r="J85">
            <v>192.4434</v>
          </cell>
        </row>
        <row r="86">
          <cell r="A86" t="str">
            <v>04G</v>
          </cell>
          <cell r="E86" t="str">
            <v xml:space="preserve">04G - UNDERGRND TRK W/GEN/AIR COMP  </v>
          </cell>
          <cell r="G86">
            <v>1082.2369999999999</v>
          </cell>
          <cell r="H86">
            <v>1298.8170000000002</v>
          </cell>
          <cell r="I86">
            <v>432.93900000000002</v>
          </cell>
          <cell r="J86">
            <v>180.77459999999999</v>
          </cell>
        </row>
        <row r="87">
          <cell r="A87" t="str">
            <v>04H</v>
          </cell>
          <cell r="E87" t="str">
            <v xml:space="preserve">04H - MECHANIC TRUCK 550 2X4        </v>
          </cell>
          <cell r="G87">
            <v>1023.009</v>
          </cell>
          <cell r="H87">
            <v>1244.4510000000002</v>
          </cell>
          <cell r="I87">
            <v>414.78299999999996</v>
          </cell>
          <cell r="J87">
            <v>138.54660000000001</v>
          </cell>
        </row>
        <row r="88">
          <cell r="A88" t="str">
            <v>04I</v>
          </cell>
          <cell r="E88" t="str">
            <v xml:space="preserve">04I - F550 2X4 REG CAB W/CANOPY     </v>
          </cell>
          <cell r="G88">
            <v>1623.4659999999997</v>
          </cell>
          <cell r="H88">
            <v>1894.412</v>
          </cell>
          <cell r="I88">
            <v>631.43100000000004</v>
          </cell>
          <cell r="J88">
            <v>210.477</v>
          </cell>
        </row>
        <row r="89">
          <cell r="A89" t="str">
            <v>04J</v>
          </cell>
          <cell r="E89" t="str">
            <v xml:space="preserve">04J - TK 2T W/LIFTGATE LATE         </v>
          </cell>
          <cell r="G89">
            <v>1583.0230000000001</v>
          </cell>
          <cell r="H89">
            <v>1847.1179999999997</v>
          </cell>
          <cell r="I89">
            <v>615.67200000000003</v>
          </cell>
          <cell r="J89">
            <v>205.6626</v>
          </cell>
        </row>
        <row r="90">
          <cell r="A90" t="str">
            <v>04K</v>
          </cell>
          <cell r="E90" t="str">
            <v xml:space="preserve">04K - TK 2-5T FLATBED LATE          </v>
          </cell>
          <cell r="G90">
            <v>1515.3969999999997</v>
          </cell>
          <cell r="H90">
            <v>2110.7710000000002</v>
          </cell>
          <cell r="I90">
            <v>703.596</v>
          </cell>
          <cell r="J90">
            <v>234.89580000000001</v>
          </cell>
        </row>
        <row r="91">
          <cell r="A91" t="str">
            <v>04L</v>
          </cell>
          <cell r="E91" t="str">
            <v xml:space="preserve">04L - TK/MATERIAL VAN SOFT SIDE     </v>
          </cell>
          <cell r="G91">
            <v>920.02300000000002</v>
          </cell>
          <cell r="H91">
            <v>1082.2369999999999</v>
          </cell>
          <cell r="I91">
            <v>360.82500000000005</v>
          </cell>
          <cell r="J91">
            <v>120.14580000000001</v>
          </cell>
        </row>
        <row r="92">
          <cell r="A92" t="str">
            <v>04M</v>
          </cell>
          <cell r="E92" t="str">
            <v xml:space="preserve">04M - SAW TRUCK LATE                </v>
          </cell>
          <cell r="G92">
            <v>2895.5419999999999</v>
          </cell>
          <cell r="H92">
            <v>3463.5120000000002</v>
          </cell>
          <cell r="I92">
            <v>1154.5889999999999</v>
          </cell>
          <cell r="J92">
            <v>385.34580000000005</v>
          </cell>
        </row>
        <row r="93">
          <cell r="A93" t="str">
            <v>04N</v>
          </cell>
          <cell r="E93" t="str">
            <v>04N - TK 2T 4X4 CREW UTL/FLATBED EAR</v>
          </cell>
          <cell r="G93">
            <v>1623.4659999999997</v>
          </cell>
          <cell r="H93">
            <v>1948.336</v>
          </cell>
          <cell r="I93">
            <v>649.4849999999999</v>
          </cell>
          <cell r="J93">
            <v>216.48480000000001</v>
          </cell>
        </row>
        <row r="94">
          <cell r="A94" t="str">
            <v>04O</v>
          </cell>
          <cell r="E94" t="str">
            <v xml:space="preserve">04O - TK/MATERIAL VAN EARLY         </v>
          </cell>
          <cell r="G94">
            <v>823.88800000000003</v>
          </cell>
          <cell r="H94">
            <v>909.41499999999996</v>
          </cell>
          <cell r="I94">
            <v>303.09300000000002</v>
          </cell>
          <cell r="J94">
            <v>100.67400000000001</v>
          </cell>
        </row>
        <row r="95">
          <cell r="A95" t="str">
            <v>04P</v>
          </cell>
          <cell r="E95" t="str">
            <v xml:space="preserve">04P - MECHANIC TRUCK 2 1/2T         </v>
          </cell>
          <cell r="G95">
            <v>2596.529</v>
          </cell>
          <cell r="H95">
            <v>3461.5229999999997</v>
          </cell>
          <cell r="I95">
            <v>1153.875</v>
          </cell>
          <cell r="J95">
            <v>384.26460000000003</v>
          </cell>
        </row>
        <row r="96">
          <cell r="A96" t="str">
            <v>04Q</v>
          </cell>
          <cell r="E96" t="str">
            <v xml:space="preserve">04Q - 2-1/2 T VAN TK EARLY          </v>
          </cell>
          <cell r="G96">
            <v>965.99099999999999</v>
          </cell>
          <cell r="H96">
            <v>1079.806</v>
          </cell>
          <cell r="I96">
            <v>359.95800000000003</v>
          </cell>
          <cell r="J96">
            <v>120.14580000000001</v>
          </cell>
        </row>
        <row r="97">
          <cell r="A97" t="str">
            <v>04R</v>
          </cell>
          <cell r="E97" t="str">
            <v>04R - 550 MECHANIC TK 4X4 W/CRN &amp; AC</v>
          </cell>
          <cell r="G97">
            <v>3247.1530000000002</v>
          </cell>
          <cell r="H97">
            <v>3247.1530000000002</v>
          </cell>
          <cell r="I97">
            <v>1082.424</v>
          </cell>
          <cell r="J97">
            <v>360.44760000000002</v>
          </cell>
        </row>
        <row r="98">
          <cell r="A98" t="str">
            <v>04S</v>
          </cell>
          <cell r="E98" t="str">
            <v xml:space="preserve">04S - TK 2T W/LIFTGATE EARLY        </v>
          </cell>
          <cell r="G98">
            <v>1057.9269999999999</v>
          </cell>
          <cell r="H98">
            <v>1164.8910000000001</v>
          </cell>
          <cell r="I98">
            <v>388.31400000000002</v>
          </cell>
          <cell r="J98">
            <v>129.89699999999999</v>
          </cell>
        </row>
        <row r="99">
          <cell r="A99" t="str">
            <v>04T</v>
          </cell>
          <cell r="E99" t="str">
            <v>04T - F450/F550 4X4 F/B DIESEL EARLY</v>
          </cell>
          <cell r="G99">
            <v>1250.4179999999999</v>
          </cell>
          <cell r="H99">
            <v>1363.7909999999999</v>
          </cell>
          <cell r="I99">
            <v>454.56299999999999</v>
          </cell>
          <cell r="J99">
            <v>151.54139999999998</v>
          </cell>
        </row>
        <row r="100">
          <cell r="A100" t="str">
            <v>04U</v>
          </cell>
          <cell r="E100" t="str">
            <v xml:space="preserve">04U - 5 TON FLATBED W/RACK          </v>
          </cell>
          <cell r="G100">
            <v>1298.8170000000002</v>
          </cell>
          <cell r="H100">
            <v>1623.4659999999997</v>
          </cell>
          <cell r="I100">
            <v>541.21199999999999</v>
          </cell>
          <cell r="J100">
            <v>180.77459999999999</v>
          </cell>
        </row>
        <row r="101">
          <cell r="A101" t="str">
            <v>04V</v>
          </cell>
          <cell r="E101" t="str">
            <v xml:space="preserve">04V - 2 TON FLATBED MAT TRK LATE    </v>
          </cell>
          <cell r="G101">
            <v>1591.1999999999998</v>
          </cell>
          <cell r="H101">
            <v>1875.1849999999997</v>
          </cell>
          <cell r="I101">
            <v>625.05600000000004</v>
          </cell>
          <cell r="J101">
            <v>207.83519999999999</v>
          </cell>
        </row>
        <row r="102">
          <cell r="A102" t="str">
            <v>04W</v>
          </cell>
          <cell r="E102" t="str">
            <v>04W - 5500 4X4 QUAD CAB W/FLATBED LT</v>
          </cell>
          <cell r="G102">
            <v>1623.4659999999997</v>
          </cell>
          <cell r="H102">
            <v>1840.046</v>
          </cell>
          <cell r="I102">
            <v>613.37699999999995</v>
          </cell>
          <cell r="J102">
            <v>204.5814</v>
          </cell>
        </row>
        <row r="103">
          <cell r="A103" t="str">
            <v>04X</v>
          </cell>
          <cell r="E103" t="str">
            <v>04X - SP 2-5 TON 4X4 FLATBED LIFTGAT</v>
          </cell>
          <cell r="G103">
            <v>1369.537</v>
          </cell>
          <cell r="H103">
            <v>1477.6059999999998</v>
          </cell>
          <cell r="I103">
            <v>492.50699999999995</v>
          </cell>
          <cell r="J103">
            <v>164.52600000000001</v>
          </cell>
        </row>
        <row r="104">
          <cell r="A104" t="str">
            <v>04Y</v>
          </cell>
          <cell r="E104" t="str">
            <v xml:space="preserve">04Y - 5500 DODGE 2X4 W/SERVICE BODY </v>
          </cell>
          <cell r="G104">
            <v>1785.68</v>
          </cell>
          <cell r="H104">
            <v>2056.4050000000002</v>
          </cell>
          <cell r="I104">
            <v>685.54199999999992</v>
          </cell>
          <cell r="J104">
            <v>228.38820000000001</v>
          </cell>
        </row>
        <row r="105">
          <cell r="A105" t="str">
            <v>04Z</v>
          </cell>
          <cell r="E105" t="str">
            <v xml:space="preserve">04Z - TK/MAT VAN 16' CABOVER LATE   </v>
          </cell>
          <cell r="G105">
            <v>1190.9690000000001</v>
          </cell>
          <cell r="H105">
            <v>1461.4729999999997</v>
          </cell>
          <cell r="I105">
            <v>487.10100000000006</v>
          </cell>
          <cell r="J105">
            <v>162.36360000000002</v>
          </cell>
        </row>
        <row r="106">
          <cell r="A106" t="str">
            <v>041</v>
          </cell>
          <cell r="E106" t="str">
            <v xml:space="preserve">041 - 5500 4X4 REG CAB W/FB/LIFTGT   </v>
          </cell>
          <cell r="G106">
            <v>1963.143</v>
          </cell>
          <cell r="H106">
            <v>2122.4839999999999</v>
          </cell>
          <cell r="I106">
            <v>707.47200000000009</v>
          </cell>
          <cell r="J106">
            <v>236.41560000000001</v>
          </cell>
        </row>
        <row r="107">
          <cell r="A107" t="str">
            <v>042</v>
          </cell>
          <cell r="E107" t="str">
            <v xml:space="preserve">042 - 5 TON 6X6 FLATBED W/WINCH     </v>
          </cell>
          <cell r="G107">
            <v>2971.3449999999993</v>
          </cell>
          <cell r="H107">
            <v>3448.9260000000008</v>
          </cell>
          <cell r="I107">
            <v>1149.6419999999998</v>
          </cell>
          <cell r="J107">
            <v>384.1524</v>
          </cell>
        </row>
        <row r="108">
          <cell r="A108" t="str">
            <v>043</v>
          </cell>
          <cell r="E108" t="str">
            <v xml:space="preserve">043 - 5500 CM BED W/GOOSENECK HITCH </v>
          </cell>
          <cell r="G108">
            <v>1836.0680000000002</v>
          </cell>
          <cell r="H108">
            <v>2244.0340000000001</v>
          </cell>
          <cell r="I108">
            <v>748.01699999999994</v>
          </cell>
          <cell r="J108">
            <v>249.3288</v>
          </cell>
        </row>
        <row r="109">
          <cell r="A109" t="str">
            <v>044</v>
          </cell>
          <cell r="E109" t="str">
            <v xml:space="preserve">044 - SP BORE TK W/MUD SYSTEM       </v>
          </cell>
          <cell r="G109">
            <v>4080.1020000000003</v>
          </cell>
          <cell r="H109">
            <v>4080.1020000000003</v>
          </cell>
          <cell r="I109">
            <v>1360.0170000000001</v>
          </cell>
          <cell r="J109">
            <v>452.88</v>
          </cell>
        </row>
        <row r="110">
          <cell r="A110" t="str">
            <v>045</v>
          </cell>
          <cell r="E110" t="str">
            <v xml:space="preserve">045 - 5500 4X4 REG CAB W/WELDER      </v>
          </cell>
          <cell r="G110">
            <v>1733.9659999999997</v>
          </cell>
          <cell r="H110">
            <v>1886.8979999999999</v>
          </cell>
          <cell r="I110">
            <v>628.98299999999995</v>
          </cell>
          <cell r="J110">
            <v>210.12</v>
          </cell>
        </row>
        <row r="111">
          <cell r="E111" t="str">
            <v>FLEET_02</v>
          </cell>
        </row>
        <row r="112">
          <cell r="A112" t="str">
            <v>05A</v>
          </cell>
          <cell r="E112" t="str">
            <v xml:space="preserve">05A - DUMP TK 4-6 YD LATE           </v>
          </cell>
          <cell r="G112">
            <v>1244.4510000000002</v>
          </cell>
          <cell r="H112">
            <v>1477.6059999999998</v>
          </cell>
          <cell r="I112">
            <v>492.50699999999995</v>
          </cell>
          <cell r="J112">
            <v>164.52600000000001</v>
          </cell>
        </row>
        <row r="113">
          <cell r="A113" t="str">
            <v>05B</v>
          </cell>
          <cell r="E113" t="str">
            <v xml:space="preserve">05B - SP DUMP TK 10 YD TNDM AX LATE </v>
          </cell>
          <cell r="G113">
            <v>1867.008</v>
          </cell>
          <cell r="H113">
            <v>2244.4760000000001</v>
          </cell>
          <cell r="I113">
            <v>748.17</v>
          </cell>
          <cell r="J113">
            <v>248.9616</v>
          </cell>
        </row>
        <row r="114">
          <cell r="A114" t="str">
            <v>05C</v>
          </cell>
          <cell r="E114" t="str">
            <v xml:space="preserve">05C - F/B DUMP TK W/RAILS EARLY     </v>
          </cell>
          <cell r="G114">
            <v>1071.4079999999999</v>
          </cell>
          <cell r="H114">
            <v>1250.4179999999999</v>
          </cell>
          <cell r="I114">
            <v>416.721</v>
          </cell>
          <cell r="J114">
            <v>138.54660000000001</v>
          </cell>
        </row>
        <row r="115">
          <cell r="A115" t="str">
            <v>05D</v>
          </cell>
          <cell r="E115" t="str">
            <v xml:space="preserve">05D - DUMP TK 4-6 YD EARLY          </v>
          </cell>
          <cell r="G115">
            <v>949.85799999999983</v>
          </cell>
          <cell r="H115">
            <v>1113.8399999999999</v>
          </cell>
          <cell r="I115">
            <v>371.28</v>
          </cell>
          <cell r="J115">
            <v>123.39960000000001</v>
          </cell>
        </row>
        <row r="116">
          <cell r="A116" t="str">
            <v>05E</v>
          </cell>
          <cell r="E116" t="str">
            <v xml:space="preserve">05E - DUMP TK 10 YD TNDM AXLE EARLY </v>
          </cell>
          <cell r="G116">
            <v>1298.8170000000002</v>
          </cell>
          <cell r="H116">
            <v>1449.318</v>
          </cell>
          <cell r="I116">
            <v>483.12299999999999</v>
          </cell>
          <cell r="J116">
            <v>161.2824</v>
          </cell>
        </row>
        <row r="117">
          <cell r="A117" t="str">
            <v>05F</v>
          </cell>
          <cell r="E117" t="str">
            <v xml:space="preserve">05F - SP DUMP TK 6X6 10 YD EARLY    </v>
          </cell>
          <cell r="G117">
            <v>1726.231</v>
          </cell>
          <cell r="H117">
            <v>2462.3820000000001</v>
          </cell>
          <cell r="I117">
            <v>820.84499999999991</v>
          </cell>
          <cell r="J117">
            <v>273.84960000000001</v>
          </cell>
        </row>
        <row r="118">
          <cell r="A118" t="str">
            <v>05G</v>
          </cell>
          <cell r="E118" t="str">
            <v xml:space="preserve">05G - F/B DUMP TK W/RAILS LATE      </v>
          </cell>
          <cell r="G118">
            <v>1244.672</v>
          </cell>
          <cell r="H118">
            <v>1515.3969999999997</v>
          </cell>
          <cell r="I118">
            <v>505.512</v>
          </cell>
          <cell r="J118">
            <v>168.86100000000002</v>
          </cell>
        </row>
        <row r="119">
          <cell r="A119" t="str">
            <v>05H</v>
          </cell>
          <cell r="E119" t="str">
            <v xml:space="preserve">05H - DUMP TK 3 YD 1 TON            </v>
          </cell>
          <cell r="G119">
            <v>1023.009</v>
          </cell>
          <cell r="H119">
            <v>1244.4510000000002</v>
          </cell>
          <cell r="I119">
            <v>414.78299999999996</v>
          </cell>
          <cell r="J119">
            <v>138.54660000000001</v>
          </cell>
        </row>
        <row r="120">
          <cell r="A120" t="str">
            <v>05I</v>
          </cell>
          <cell r="E120" t="str">
            <v xml:space="preserve">05I - SP 4-6 YD 4X4 DUMP TRUCK      </v>
          </cell>
          <cell r="G120">
            <v>1733.3030000000001</v>
          </cell>
          <cell r="H120">
            <v>1931.982</v>
          </cell>
          <cell r="I120">
            <v>644.07899999999995</v>
          </cell>
          <cell r="J120">
            <v>214.32240000000002</v>
          </cell>
        </row>
        <row r="121">
          <cell r="A121" t="str">
            <v>05J</v>
          </cell>
          <cell r="E121" t="str">
            <v xml:space="preserve">05J - SP IHI IC-45 CRAWLER CARRIER  </v>
          </cell>
          <cell r="G121">
            <v>3409.8089999999997</v>
          </cell>
          <cell r="H121">
            <v>3978</v>
          </cell>
          <cell r="I121">
            <v>1326</v>
          </cell>
          <cell r="J121">
            <v>441.62940000000003</v>
          </cell>
        </row>
        <row r="122">
          <cell r="A122" t="str">
            <v>05K</v>
          </cell>
          <cell r="E122" t="str">
            <v xml:space="preserve">05K - SP IHI IC-100 TRACK DUMP      </v>
          </cell>
          <cell r="G122">
            <v>7959.9780000000001</v>
          </cell>
          <cell r="H122">
            <v>7959.9780000000001</v>
          </cell>
          <cell r="I122">
            <v>2653.377</v>
          </cell>
          <cell r="J122">
            <v>884.34</v>
          </cell>
        </row>
        <row r="123">
          <cell r="E123" t="str">
            <v>FLEET_03</v>
          </cell>
        </row>
        <row r="124">
          <cell r="A124" t="str">
            <v>06A</v>
          </cell>
          <cell r="E124" t="str">
            <v xml:space="preserve">06A - 45' MANLIFT LATE              </v>
          </cell>
          <cell r="G124">
            <v>1298.8170000000002</v>
          </cell>
          <cell r="H124">
            <v>1623.4659999999997</v>
          </cell>
          <cell r="I124">
            <v>541.21199999999999</v>
          </cell>
          <cell r="J124">
            <v>180.77459999999999</v>
          </cell>
        </row>
        <row r="125">
          <cell r="A125" t="str">
            <v>06F</v>
          </cell>
          <cell r="E125" t="str">
            <v>06F - WORK PLATFORM TK MOUNTED EARLY</v>
          </cell>
          <cell r="G125">
            <v>1530.4250000000002</v>
          </cell>
          <cell r="H125">
            <v>1772.8620000000001</v>
          </cell>
          <cell r="I125">
            <v>590.98799999999994</v>
          </cell>
          <cell r="J125">
            <v>197.00279999999998</v>
          </cell>
        </row>
        <row r="126">
          <cell r="A126" t="str">
            <v>06H</v>
          </cell>
          <cell r="E126" t="str">
            <v xml:space="preserve">06H - MANLIFT 20-30' PUSH AROUND    </v>
          </cell>
          <cell r="G126">
            <v>270.72500000000002</v>
          </cell>
          <cell r="H126">
            <v>405.97700000000003</v>
          </cell>
          <cell r="I126">
            <v>135.303</v>
          </cell>
          <cell r="J126">
            <v>45.461399999999998</v>
          </cell>
        </row>
        <row r="127">
          <cell r="E127" t="str">
            <v xml:space="preserve"> - </v>
          </cell>
        </row>
        <row r="128">
          <cell r="A128" t="str">
            <v>7A</v>
          </cell>
          <cell r="E128" t="str">
            <v xml:space="preserve">7A - AER TK 45' SINGLE SQRT LATE   </v>
          </cell>
          <cell r="G128">
            <v>2198.7289999999998</v>
          </cell>
          <cell r="H128">
            <v>2300.1680000000001</v>
          </cell>
          <cell r="I128">
            <v>766.68299999999999</v>
          </cell>
          <cell r="J128">
            <v>255.44880000000001</v>
          </cell>
        </row>
        <row r="129">
          <cell r="A129" t="str">
            <v>7AA</v>
          </cell>
          <cell r="E129" t="str">
            <v xml:space="preserve">7AA - AER TK 35' SINGLE SQRT EARLY  </v>
          </cell>
          <cell r="G129">
            <v>1282.684</v>
          </cell>
          <cell r="H129">
            <v>1515.3969999999997</v>
          </cell>
          <cell r="I129">
            <v>505.10400000000004</v>
          </cell>
          <cell r="J129">
            <v>168.86100000000002</v>
          </cell>
        </row>
        <row r="130">
          <cell r="A130" t="str">
            <v>7B</v>
          </cell>
          <cell r="E130" t="str">
            <v xml:space="preserve">7B - AER TK 48' DB T/CRC LATE      </v>
          </cell>
          <cell r="G130">
            <v>1569.5420000000001</v>
          </cell>
          <cell r="H130">
            <v>1785.68</v>
          </cell>
          <cell r="I130">
            <v>595.32300000000009</v>
          </cell>
          <cell r="J130">
            <v>198.084</v>
          </cell>
        </row>
        <row r="131">
          <cell r="A131" t="str">
            <v>7BB</v>
          </cell>
          <cell r="E131" t="str">
            <v xml:space="preserve">7BB - AER TK 48' DB T/CRC EARLY     </v>
          </cell>
          <cell r="G131">
            <v>1389.8689999999999</v>
          </cell>
          <cell r="H131">
            <v>1534.403</v>
          </cell>
          <cell r="I131">
            <v>511.47900000000004</v>
          </cell>
          <cell r="J131">
            <v>171.02339999999998</v>
          </cell>
        </row>
        <row r="132">
          <cell r="A132" t="str">
            <v>7C</v>
          </cell>
          <cell r="E132" t="str">
            <v xml:space="preserve">7C - AER TK 65' DB T/CRC LATE      </v>
          </cell>
          <cell r="G132">
            <v>3020.1860000000001</v>
          </cell>
          <cell r="H132">
            <v>3247.1530000000002</v>
          </cell>
          <cell r="I132">
            <v>1082.3729999999998</v>
          </cell>
          <cell r="J132">
            <v>360.44760000000002</v>
          </cell>
        </row>
        <row r="133">
          <cell r="A133" t="str">
            <v>7CC</v>
          </cell>
          <cell r="E133" t="str">
            <v xml:space="preserve">7CC - AER TK 65' DB T/CRC EARLY     </v>
          </cell>
          <cell r="G133">
            <v>2154.75</v>
          </cell>
          <cell r="H133">
            <v>2254.8629999999998</v>
          </cell>
          <cell r="I133">
            <v>751.68899999999996</v>
          </cell>
          <cell r="J133">
            <v>250.0428</v>
          </cell>
        </row>
        <row r="134">
          <cell r="A134" t="str">
            <v>7D</v>
          </cell>
          <cell r="E134" t="str">
            <v xml:space="preserve">7D - SP AER TK 80' DB T/CRC LATE   </v>
          </cell>
          <cell r="G134">
            <v>4427.0720000000001</v>
          </cell>
          <cell r="H134">
            <v>5625.7760000000007</v>
          </cell>
          <cell r="I134">
            <v>1875.3209999999999</v>
          </cell>
          <cell r="J134">
            <v>624.56640000000004</v>
          </cell>
        </row>
        <row r="135">
          <cell r="A135" t="str">
            <v>7DD</v>
          </cell>
          <cell r="E135" t="str">
            <v xml:space="preserve">7DD - AER TK 80' DB T/CRC EARLY     </v>
          </cell>
          <cell r="G135">
            <v>2271.2170000000001</v>
          </cell>
          <cell r="H135">
            <v>2979.7429999999999</v>
          </cell>
          <cell r="I135">
            <v>993.27600000000007</v>
          </cell>
          <cell r="J135">
            <v>331.22460000000001</v>
          </cell>
        </row>
        <row r="136">
          <cell r="A136" t="str">
            <v>7E</v>
          </cell>
          <cell r="E136" t="str">
            <v xml:space="preserve">7E - AER TK 55' LATE               </v>
          </cell>
          <cell r="G136">
            <v>2140.8269999999998</v>
          </cell>
          <cell r="H136">
            <v>2379.0650000000001</v>
          </cell>
          <cell r="I136">
            <v>793.05000000000007</v>
          </cell>
          <cell r="J136">
            <v>264.11880000000002</v>
          </cell>
        </row>
        <row r="137">
          <cell r="A137" t="str">
            <v>7EE</v>
          </cell>
          <cell r="E137" t="str">
            <v xml:space="preserve">7EE - AER TK 55' EARLY              </v>
          </cell>
          <cell r="G137">
            <v>1501.4739999999999</v>
          </cell>
          <cell r="H137">
            <v>1813.5260000000001</v>
          </cell>
          <cell r="I137">
            <v>604.40100000000007</v>
          </cell>
          <cell r="J137">
            <v>201.32759999999999</v>
          </cell>
        </row>
        <row r="138">
          <cell r="A138" t="str">
            <v>7G</v>
          </cell>
          <cell r="E138" t="str">
            <v xml:space="preserve">7G - AER TK 50-55' MATRL HAND LATE </v>
          </cell>
          <cell r="G138">
            <v>2784.3789999999995</v>
          </cell>
          <cell r="H138">
            <v>3012.0089999999996</v>
          </cell>
          <cell r="I138">
            <v>1003.9350000000001</v>
          </cell>
          <cell r="J138">
            <v>334.46820000000002</v>
          </cell>
        </row>
        <row r="139">
          <cell r="A139" t="str">
            <v>7GG</v>
          </cell>
          <cell r="E139" t="str">
            <v>7GG - AER TK 50-55' MATRL HAND EARLY</v>
          </cell>
          <cell r="G139">
            <v>2009.1109999999999</v>
          </cell>
          <cell r="H139">
            <v>2182.3750000000005</v>
          </cell>
          <cell r="I139">
            <v>727.41300000000001</v>
          </cell>
          <cell r="J139">
            <v>242.46420000000001</v>
          </cell>
        </row>
        <row r="140">
          <cell r="A140" t="str">
            <v>7H</v>
          </cell>
          <cell r="E140" t="str">
            <v xml:space="preserve">7H - SP AER TK 65' SKIDDER         </v>
          </cell>
          <cell r="G140">
            <v>2749.2400000000002</v>
          </cell>
          <cell r="H140">
            <v>4887.1939999999995</v>
          </cell>
          <cell r="I140">
            <v>1629.0419999999999</v>
          </cell>
          <cell r="J140">
            <v>543.38459999999998</v>
          </cell>
        </row>
        <row r="141">
          <cell r="A141" t="str">
            <v>7I</v>
          </cell>
          <cell r="E141" t="str">
            <v xml:space="preserve">7I - AER TK 65' AWD                </v>
          </cell>
          <cell r="G141">
            <v>3289.5849999999996</v>
          </cell>
          <cell r="H141">
            <v>4773.5999999999995</v>
          </cell>
          <cell r="I141">
            <v>1591.251</v>
          </cell>
          <cell r="J141">
            <v>530.4</v>
          </cell>
        </row>
        <row r="142">
          <cell r="A142" t="str">
            <v>7J</v>
          </cell>
          <cell r="E142" t="str">
            <v>7J - AER TK 55' 4X4 MATRL HAND LATE</v>
          </cell>
          <cell r="G142">
            <v>3182.1790000000001</v>
          </cell>
          <cell r="H142">
            <v>3572.2439999999992</v>
          </cell>
          <cell r="I142">
            <v>1190.6969999999999</v>
          </cell>
          <cell r="J142">
            <v>397.25940000000003</v>
          </cell>
        </row>
        <row r="143">
          <cell r="A143" t="str">
            <v>7K</v>
          </cell>
          <cell r="E143" t="str">
            <v xml:space="preserve">7K - SP 55' MATERIAL HANDLER TRACK </v>
          </cell>
          <cell r="G143">
            <v>7282.8339999999998</v>
          </cell>
          <cell r="H143">
            <v>7802.8469999999988</v>
          </cell>
          <cell r="I143">
            <v>2601</v>
          </cell>
          <cell r="J143">
            <v>866.65319999999997</v>
          </cell>
        </row>
        <row r="144">
          <cell r="A144" t="str">
            <v>7M</v>
          </cell>
          <cell r="E144" t="str">
            <v xml:space="preserve">7M - 42' SGL BSKT W/MH LATE        </v>
          </cell>
          <cell r="G144">
            <v>2467.9070000000002</v>
          </cell>
          <cell r="H144">
            <v>2579.9540000000002</v>
          </cell>
          <cell r="I144">
            <v>860.01300000000003</v>
          </cell>
          <cell r="J144">
            <v>286.84440000000001</v>
          </cell>
        </row>
        <row r="145">
          <cell r="A145" t="str">
            <v>7MM</v>
          </cell>
          <cell r="E145" t="str">
            <v xml:space="preserve">7MM - 42' SGL BSKT W/MH EARLY       </v>
          </cell>
          <cell r="G145">
            <v>1407.107</v>
          </cell>
          <cell r="H145">
            <v>1840.046</v>
          </cell>
          <cell r="I145">
            <v>613.37699999999995</v>
          </cell>
          <cell r="J145">
            <v>204.5814</v>
          </cell>
        </row>
        <row r="146">
          <cell r="A146" t="str">
            <v>7N</v>
          </cell>
          <cell r="E146" t="str">
            <v xml:space="preserve">7N - 35' SING ELBOW W/MH LATE      </v>
          </cell>
          <cell r="G146">
            <v>1677.8320000000001</v>
          </cell>
          <cell r="H146">
            <v>2164.9159999999997</v>
          </cell>
          <cell r="I146">
            <v>721.59900000000005</v>
          </cell>
          <cell r="J146">
            <v>240.52620000000002</v>
          </cell>
        </row>
        <row r="147">
          <cell r="A147" t="str">
            <v>7O</v>
          </cell>
          <cell r="E147" t="str">
            <v xml:space="preserve">7O - AER TK 29' SINGLE SQUIRT LATE </v>
          </cell>
          <cell r="G147">
            <v>1853.085</v>
          </cell>
          <cell r="H147">
            <v>2261.9349999999999</v>
          </cell>
          <cell r="I147">
            <v>753.98400000000015</v>
          </cell>
          <cell r="J147">
            <v>251.124</v>
          </cell>
        </row>
        <row r="148">
          <cell r="A148" t="str">
            <v>7P</v>
          </cell>
          <cell r="E148" t="str">
            <v xml:space="preserve">7P - AER TK 40' SQRT BOOM LATE     </v>
          </cell>
          <cell r="G148">
            <v>2385.0320000000002</v>
          </cell>
          <cell r="H148">
            <v>2500.1730000000002</v>
          </cell>
          <cell r="I148">
            <v>833.44200000000001</v>
          </cell>
          <cell r="J148">
            <v>278.18460000000005</v>
          </cell>
        </row>
        <row r="149">
          <cell r="A149" t="str">
            <v>7PP</v>
          </cell>
          <cell r="E149" t="str">
            <v xml:space="preserve">7PP - AER TK 40' SQRT BOOM EARLY    </v>
          </cell>
          <cell r="G149">
            <v>1407.107</v>
          </cell>
          <cell r="H149">
            <v>1407.107</v>
          </cell>
          <cell r="I149">
            <v>469.04699999999997</v>
          </cell>
          <cell r="J149">
            <v>155.87639999999999</v>
          </cell>
        </row>
        <row r="150">
          <cell r="A150" t="str">
            <v>7Q</v>
          </cell>
          <cell r="E150" t="str">
            <v xml:space="preserve">7Q - AER TK 55' 4X4 LATE           </v>
          </cell>
          <cell r="G150">
            <v>2727.8030000000003</v>
          </cell>
          <cell r="H150">
            <v>3182.1790000000001</v>
          </cell>
          <cell r="I150">
            <v>1060.8</v>
          </cell>
          <cell r="J150">
            <v>353.9502</v>
          </cell>
        </row>
        <row r="151">
          <cell r="A151" t="str">
            <v>7R</v>
          </cell>
          <cell r="E151" t="str">
            <v xml:space="preserve">7R - AER TK 40' RAIL EQUIPPED      </v>
          </cell>
          <cell r="G151">
            <v>3247.1530000000002</v>
          </cell>
          <cell r="H151">
            <v>4870.8400000000011</v>
          </cell>
          <cell r="I151">
            <v>1623.6360000000002</v>
          </cell>
          <cell r="J151">
            <v>541.21199999999999</v>
          </cell>
        </row>
        <row r="152">
          <cell r="A152" t="str">
            <v>7S</v>
          </cell>
          <cell r="E152" t="str">
            <v xml:space="preserve">7S - AER TK W/VERSALFT SQRT BUCKET </v>
          </cell>
          <cell r="G152">
            <v>974.16800000000001</v>
          </cell>
          <cell r="H152">
            <v>1298.8170000000002</v>
          </cell>
          <cell r="I152">
            <v>432.93900000000002</v>
          </cell>
          <cell r="J152">
            <v>146.12520000000001</v>
          </cell>
        </row>
        <row r="153">
          <cell r="A153" t="str">
            <v>7T</v>
          </cell>
          <cell r="E153" t="str">
            <v xml:space="preserve">7T - AER TK 35' ENCLOSED BOX       </v>
          </cell>
          <cell r="G153">
            <v>2164.9159999999997</v>
          </cell>
          <cell r="H153">
            <v>2705.924</v>
          </cell>
          <cell r="I153">
            <v>902.03700000000003</v>
          </cell>
          <cell r="J153">
            <v>300.91019999999997</v>
          </cell>
        </row>
        <row r="154">
          <cell r="A154" t="str">
            <v>7U</v>
          </cell>
          <cell r="E154" t="str">
            <v>7U - SP AER TK W/ELEVATOR 93' MH4X6</v>
          </cell>
          <cell r="G154">
            <v>5736.9389999999994</v>
          </cell>
          <cell r="H154">
            <v>6559.5010000000002</v>
          </cell>
          <cell r="I154">
            <v>2186.5230000000001</v>
          </cell>
          <cell r="J154">
            <v>728.4738000000001</v>
          </cell>
        </row>
        <row r="155">
          <cell r="A155" t="str">
            <v>7UU</v>
          </cell>
          <cell r="E155" t="str">
            <v xml:space="preserve">7UU - SP 93' ELEV 6X6 BARE HAND KIT </v>
          </cell>
          <cell r="G155">
            <v>7674.4459999999999</v>
          </cell>
          <cell r="H155">
            <v>8272.2510000000002</v>
          </cell>
          <cell r="I155">
            <v>2757.4169999999999</v>
          </cell>
          <cell r="J155">
            <v>919.02</v>
          </cell>
        </row>
        <row r="156">
          <cell r="A156" t="str">
            <v>7V</v>
          </cell>
          <cell r="E156" t="str">
            <v xml:space="preserve">7V - SP AER TK W/ELEVATOR 100' 4X6 </v>
          </cell>
          <cell r="G156">
            <v>5967</v>
          </cell>
          <cell r="H156">
            <v>6765.0309999999999</v>
          </cell>
          <cell r="I156">
            <v>2254.71</v>
          </cell>
          <cell r="J156">
            <v>751.20960000000002</v>
          </cell>
        </row>
        <row r="157">
          <cell r="A157" t="str">
            <v>7VV</v>
          </cell>
          <cell r="E157" t="str">
            <v xml:space="preserve">7VV - SP AER TK W/ELEVATOR 100' 6X6 </v>
          </cell>
          <cell r="G157">
            <v>6597.2919999999986</v>
          </cell>
          <cell r="H157">
            <v>7452.5620000000008</v>
          </cell>
          <cell r="I157">
            <v>2484.1590000000001</v>
          </cell>
          <cell r="J157">
            <v>828.06660000000011</v>
          </cell>
        </row>
        <row r="158">
          <cell r="A158" t="str">
            <v>7W</v>
          </cell>
          <cell r="E158" t="str">
            <v xml:space="preserve">7W - SP AERIAL TK 75' 4X4 LATE     </v>
          </cell>
          <cell r="G158">
            <v>4138.6670000000004</v>
          </cell>
          <cell r="H158">
            <v>4457.1279999999997</v>
          </cell>
          <cell r="I158">
            <v>1485.681</v>
          </cell>
          <cell r="J158">
            <v>495.5874</v>
          </cell>
        </row>
        <row r="159">
          <cell r="A159" t="str">
            <v>7WW</v>
          </cell>
          <cell r="E159" t="str">
            <v xml:space="preserve">7WW - SP 77' MATERIAL HANDLER TRACK </v>
          </cell>
          <cell r="G159">
            <v>9741.6800000000021</v>
          </cell>
          <cell r="H159">
            <v>9741.6800000000021</v>
          </cell>
          <cell r="I159">
            <v>3247.2720000000004</v>
          </cell>
          <cell r="J159">
            <v>1082.4342000000001</v>
          </cell>
        </row>
        <row r="160">
          <cell r="A160" t="str">
            <v>7X</v>
          </cell>
          <cell r="E160" t="str">
            <v xml:space="preserve">7X - FLEX TRACK MINI BUCKET        </v>
          </cell>
          <cell r="G160">
            <v>1212.1850000000002</v>
          </cell>
          <cell r="H160">
            <v>1488.2140000000002</v>
          </cell>
          <cell r="I160">
            <v>496.077</v>
          </cell>
          <cell r="J160">
            <v>165.60720000000001</v>
          </cell>
        </row>
        <row r="161">
          <cell r="A161" t="str">
            <v>7Y</v>
          </cell>
          <cell r="E161" t="str">
            <v xml:space="preserve">7Y - SP AER TK 93' ELEVATOR 6X6    </v>
          </cell>
          <cell r="G161">
            <v>6654.7520000000004</v>
          </cell>
          <cell r="H161">
            <v>7252.1149999999989</v>
          </cell>
          <cell r="I161">
            <v>2417.4</v>
          </cell>
          <cell r="J161">
            <v>805.33079999999995</v>
          </cell>
        </row>
        <row r="162">
          <cell r="A162" t="str">
            <v>7YY</v>
          </cell>
          <cell r="E162" t="str">
            <v xml:space="preserve">7YY - SP 100-125' MAT HANDLER TRACK </v>
          </cell>
          <cell r="G162">
            <v>14856.725</v>
          </cell>
          <cell r="H162">
            <v>16448.588</v>
          </cell>
          <cell r="I162">
            <v>5482.9079999999994</v>
          </cell>
          <cell r="J162">
            <v>1827.4014</v>
          </cell>
        </row>
        <row r="163">
          <cell r="A163" t="str">
            <v>7Z</v>
          </cell>
          <cell r="E163" t="str">
            <v xml:space="preserve">7Z - SP 125' BUCKET TRI-DRIVE TK   </v>
          </cell>
          <cell r="G163">
            <v>9741.6800000000021</v>
          </cell>
          <cell r="H163">
            <v>9741.6800000000021</v>
          </cell>
          <cell r="I163">
            <v>3247.2720000000004</v>
          </cell>
          <cell r="J163">
            <v>1082.4342000000001</v>
          </cell>
        </row>
        <row r="164">
          <cell r="A164" t="str">
            <v>7ZZ</v>
          </cell>
          <cell r="E164" t="str">
            <v xml:space="preserve">7ZZ - SP 125' BUCKET TRACK          </v>
          </cell>
          <cell r="G164">
            <v>10200.034</v>
          </cell>
          <cell r="H164">
            <v>13260</v>
          </cell>
          <cell r="I164">
            <v>4420.0169999999998</v>
          </cell>
          <cell r="J164">
            <v>1473.3288</v>
          </cell>
        </row>
        <row r="165">
          <cell r="E165" t="str">
            <v>FLEET_04</v>
          </cell>
        </row>
        <row r="166">
          <cell r="A166" t="str">
            <v>8A</v>
          </cell>
          <cell r="E166" t="str">
            <v xml:space="preserve">8A - SP TK W/POLE PLUMMER          </v>
          </cell>
          <cell r="G166">
            <v>1818.1669999999997</v>
          </cell>
          <cell r="H166">
            <v>2164.9159999999997</v>
          </cell>
          <cell r="I166">
            <v>721.65000000000009</v>
          </cell>
          <cell r="J166">
            <v>240.30180000000001</v>
          </cell>
        </row>
        <row r="167">
          <cell r="A167" t="str">
            <v>8AA</v>
          </cell>
          <cell r="E167" t="str">
            <v xml:space="preserve">8AA - BM TK 8T BM 2-3 STG EXT EARLY </v>
          </cell>
          <cell r="G167">
            <v>1461.4729999999997</v>
          </cell>
          <cell r="H167">
            <v>1583.0230000000001</v>
          </cell>
          <cell r="I167">
            <v>527.697</v>
          </cell>
          <cell r="J167">
            <v>176.43959999999998</v>
          </cell>
        </row>
        <row r="168">
          <cell r="A168" t="str">
            <v>8B</v>
          </cell>
          <cell r="E168" t="str">
            <v xml:space="preserve">8B - BM TK 10-12T LATE             </v>
          </cell>
          <cell r="G168">
            <v>2619.2919999999999</v>
          </cell>
          <cell r="H168">
            <v>2869.6849999999999</v>
          </cell>
          <cell r="I168">
            <v>956.50500000000011</v>
          </cell>
          <cell r="J168">
            <v>319.32120000000003</v>
          </cell>
        </row>
        <row r="169">
          <cell r="A169" t="str">
            <v>8BB</v>
          </cell>
          <cell r="E169" t="str">
            <v xml:space="preserve">8BB - BM TK 10-12T EARLY            </v>
          </cell>
          <cell r="G169">
            <v>1883.3620000000001</v>
          </cell>
          <cell r="H169">
            <v>2143.0370000000003</v>
          </cell>
          <cell r="I169">
            <v>714.35699999999997</v>
          </cell>
          <cell r="J169">
            <v>238.13939999999999</v>
          </cell>
        </row>
        <row r="170">
          <cell r="A170" t="str">
            <v>8C</v>
          </cell>
          <cell r="E170" t="str">
            <v xml:space="preserve">8C - BM TK 12-15T TNDM AXLE LATE   </v>
          </cell>
          <cell r="G170">
            <v>3233.672</v>
          </cell>
          <cell r="H170">
            <v>3476.3300000000004</v>
          </cell>
          <cell r="I170">
            <v>1158.873</v>
          </cell>
          <cell r="J170">
            <v>386.42700000000002</v>
          </cell>
        </row>
        <row r="171">
          <cell r="A171" t="str">
            <v>8CC</v>
          </cell>
          <cell r="E171" t="str">
            <v xml:space="preserve">8CC - BM TK 12-15T TNDM AXLE EARLY  </v>
          </cell>
          <cell r="G171">
            <v>2360.9429999999998</v>
          </cell>
          <cell r="H171">
            <v>2538.1849999999999</v>
          </cell>
          <cell r="I171">
            <v>846.09000000000015</v>
          </cell>
          <cell r="J171">
            <v>282.50940000000003</v>
          </cell>
        </row>
        <row r="172">
          <cell r="A172" t="str">
            <v>8D</v>
          </cell>
          <cell r="E172" t="str">
            <v>8D - SP BM TK 18T CRNE 80' R/T LATE</v>
          </cell>
          <cell r="G172">
            <v>2381.2750000000001</v>
          </cell>
          <cell r="H172">
            <v>4059.107</v>
          </cell>
          <cell r="I172">
            <v>1353.03</v>
          </cell>
          <cell r="J172">
            <v>451.38059999999996</v>
          </cell>
        </row>
        <row r="173">
          <cell r="A173" t="str">
            <v>8DD</v>
          </cell>
          <cell r="E173" t="str">
            <v>8DD - SP BM TK 18T CRNE 80' R/T ERLY</v>
          </cell>
          <cell r="G173">
            <v>2779.0750000000003</v>
          </cell>
          <cell r="H173">
            <v>3111.9010000000003</v>
          </cell>
          <cell r="I173">
            <v>1037.289</v>
          </cell>
          <cell r="J173">
            <v>345.30059999999997</v>
          </cell>
        </row>
        <row r="174">
          <cell r="A174" t="str">
            <v>8E</v>
          </cell>
          <cell r="E174" t="str">
            <v xml:space="preserve">8E - SP BM TK 15T ON 6X6 LATE      </v>
          </cell>
          <cell r="G174">
            <v>4034.797</v>
          </cell>
          <cell r="H174">
            <v>4546.1909999999998</v>
          </cell>
          <cell r="I174">
            <v>1515.4649999999997</v>
          </cell>
          <cell r="J174">
            <v>505.5018</v>
          </cell>
        </row>
        <row r="175">
          <cell r="A175" t="str">
            <v>8EE</v>
          </cell>
          <cell r="E175" t="str">
            <v xml:space="preserve">8EE - BM TK 15T KNUCKLE LATE        </v>
          </cell>
          <cell r="G175">
            <v>2302.5989999999997</v>
          </cell>
          <cell r="H175">
            <v>2801.1749999999997</v>
          </cell>
          <cell r="I175">
            <v>933.65700000000004</v>
          </cell>
          <cell r="J175">
            <v>311.74259999999998</v>
          </cell>
        </row>
        <row r="176">
          <cell r="A176" t="str">
            <v>8F</v>
          </cell>
          <cell r="E176" t="str">
            <v xml:space="preserve">8F - BM TK 12T KNUCKLE LATE        </v>
          </cell>
          <cell r="G176">
            <v>4633.7069999999994</v>
          </cell>
          <cell r="H176">
            <v>5260.9049999999997</v>
          </cell>
          <cell r="I176">
            <v>1753.5329999999999</v>
          </cell>
          <cell r="J176">
            <v>584.52119999999991</v>
          </cell>
        </row>
        <row r="177">
          <cell r="A177" t="str">
            <v>8FF</v>
          </cell>
          <cell r="E177" t="str">
            <v xml:space="preserve">8FF - BM TK 12T KNUCKLE EARLY       </v>
          </cell>
          <cell r="G177">
            <v>2273.2060000000001</v>
          </cell>
          <cell r="H177">
            <v>2781.9480000000003</v>
          </cell>
          <cell r="I177">
            <v>927.33300000000008</v>
          </cell>
          <cell r="J177">
            <v>309.57</v>
          </cell>
        </row>
        <row r="178">
          <cell r="A178" t="str">
            <v>8G</v>
          </cell>
          <cell r="E178" t="str">
            <v xml:space="preserve">8G - BM TK 12 TON KNUCKLE 6X6 LATE </v>
          </cell>
          <cell r="G178">
            <v>5087.42</v>
          </cell>
          <cell r="H178">
            <v>5953.5190000000002</v>
          </cell>
          <cell r="I178">
            <v>1984.461</v>
          </cell>
          <cell r="J178">
            <v>661.3578</v>
          </cell>
        </row>
        <row r="179">
          <cell r="A179" t="str">
            <v>8GG</v>
          </cell>
          <cell r="E179" t="str">
            <v xml:space="preserve">8GG - BM TK 17T LATE                </v>
          </cell>
          <cell r="G179">
            <v>3610.0349999999999</v>
          </cell>
          <cell r="H179">
            <v>3864.4060000000004</v>
          </cell>
          <cell r="I179">
            <v>1288.107</v>
          </cell>
          <cell r="J179">
            <v>429.726</v>
          </cell>
        </row>
        <row r="180">
          <cell r="A180" t="str">
            <v>8H</v>
          </cell>
          <cell r="E180" t="str">
            <v xml:space="preserve">8H - BM TK 17T EARLY               </v>
          </cell>
          <cell r="G180">
            <v>2653.547</v>
          </cell>
          <cell r="H180">
            <v>3183.2839999999997</v>
          </cell>
          <cell r="I180">
            <v>1061.1570000000002</v>
          </cell>
          <cell r="J180">
            <v>353.9502</v>
          </cell>
        </row>
        <row r="181">
          <cell r="A181" t="str">
            <v>8HH</v>
          </cell>
          <cell r="E181" t="str">
            <v xml:space="preserve">8HH - BM TK KNUCKLEBOOM 6T EARLY    </v>
          </cell>
          <cell r="G181">
            <v>1555.8400000000001</v>
          </cell>
          <cell r="H181">
            <v>1704.5730000000001</v>
          </cell>
          <cell r="I181">
            <v>568.24200000000008</v>
          </cell>
          <cell r="J181">
            <v>189.42420000000001</v>
          </cell>
        </row>
        <row r="182">
          <cell r="A182" t="str">
            <v>8I</v>
          </cell>
          <cell r="E182" t="str">
            <v xml:space="preserve">8I - BM TK 7-10T 5TH WHL LATE      </v>
          </cell>
          <cell r="G182">
            <v>4918.7969999999996</v>
          </cell>
          <cell r="H182">
            <v>6002.3600000000006</v>
          </cell>
          <cell r="I182">
            <v>2000.6790000000001</v>
          </cell>
          <cell r="J182">
            <v>666.78420000000006</v>
          </cell>
        </row>
        <row r="183">
          <cell r="A183" t="str">
            <v>8II</v>
          </cell>
          <cell r="E183" t="str">
            <v xml:space="preserve">8II - BM TK 7-10T 5TH WHEEL EARLY   </v>
          </cell>
          <cell r="G183">
            <v>2326.9090000000001</v>
          </cell>
          <cell r="H183">
            <v>2705.924</v>
          </cell>
          <cell r="I183">
            <v>901.68000000000006</v>
          </cell>
          <cell r="J183">
            <v>300.91019999999997</v>
          </cell>
        </row>
        <row r="184">
          <cell r="A184" t="str">
            <v>8J</v>
          </cell>
          <cell r="E184" t="str">
            <v xml:space="preserve">8J - 6T PIT/4X6 F/B LATE           </v>
          </cell>
          <cell r="G184">
            <v>2091.3229999999999</v>
          </cell>
          <cell r="H184">
            <v>2571.777</v>
          </cell>
          <cell r="I184">
            <v>857.31</v>
          </cell>
          <cell r="J184">
            <v>285.76320000000004</v>
          </cell>
        </row>
        <row r="185">
          <cell r="A185" t="str">
            <v>8K</v>
          </cell>
          <cell r="E185" t="str">
            <v xml:space="preserve">8K - BM TK 8-10T AWD,F/B LATE      </v>
          </cell>
          <cell r="G185">
            <v>2818.413</v>
          </cell>
          <cell r="H185">
            <v>3467.2689999999998</v>
          </cell>
          <cell r="I185">
            <v>1155.6600000000001</v>
          </cell>
          <cell r="J185">
            <v>385.34580000000005</v>
          </cell>
        </row>
        <row r="186">
          <cell r="A186" t="str">
            <v>8KK</v>
          </cell>
          <cell r="E186" t="str">
            <v xml:space="preserve">8KK - BM TK 8-10T AWD,F/B EARLY     </v>
          </cell>
          <cell r="G186">
            <v>1407.107</v>
          </cell>
          <cell r="H186">
            <v>2110.7710000000002</v>
          </cell>
          <cell r="I186">
            <v>703.596</v>
          </cell>
          <cell r="J186">
            <v>234.89580000000001</v>
          </cell>
        </row>
        <row r="187">
          <cell r="A187" t="str">
            <v>8L</v>
          </cell>
          <cell r="E187" t="str">
            <v xml:space="preserve">8L - 7-1/2T NAT/6X6 5TH WHL LATE   </v>
          </cell>
          <cell r="G187">
            <v>2818.413</v>
          </cell>
          <cell r="H187">
            <v>3467.2689999999998</v>
          </cell>
          <cell r="I187">
            <v>1155.6600000000001</v>
          </cell>
          <cell r="J187">
            <v>385.34580000000005</v>
          </cell>
        </row>
        <row r="188">
          <cell r="A188" t="str">
            <v>8LL</v>
          </cell>
          <cell r="E188" t="str">
            <v xml:space="preserve">8LL - 7-1/2T NAT 6X6 5TH WHL EARLY  </v>
          </cell>
          <cell r="G188">
            <v>1671.2020000000002</v>
          </cell>
          <cell r="H188">
            <v>2170.4410000000003</v>
          </cell>
          <cell r="I188">
            <v>723.43499999999995</v>
          </cell>
          <cell r="J188">
            <v>241.38300000000001</v>
          </cell>
        </row>
        <row r="189">
          <cell r="A189" t="str">
            <v>8M</v>
          </cell>
          <cell r="E189" t="str">
            <v xml:space="preserve">8M - BM TK 12-15T W/DGR AWD LATE   </v>
          </cell>
          <cell r="G189">
            <v>3310.1380000000004</v>
          </cell>
          <cell r="H189">
            <v>5330.5199999999995</v>
          </cell>
          <cell r="I189">
            <v>1804.431</v>
          </cell>
          <cell r="J189">
            <v>601.8306</v>
          </cell>
        </row>
        <row r="190">
          <cell r="A190" t="str">
            <v>8MM</v>
          </cell>
          <cell r="E190" t="str">
            <v xml:space="preserve">8MM - BM TK 12-15T W/DGR AWD EARLY  </v>
          </cell>
          <cell r="G190">
            <v>2490.8910000000001</v>
          </cell>
          <cell r="H190">
            <v>2976.2069999999999</v>
          </cell>
          <cell r="I190">
            <v>992.05200000000002</v>
          </cell>
          <cell r="J190">
            <v>331.22460000000001</v>
          </cell>
        </row>
        <row r="191">
          <cell r="A191" t="str">
            <v>8NN</v>
          </cell>
          <cell r="E191" t="str">
            <v xml:space="preserve">8NN - SP GRAPPLE 4X6 EARLY          </v>
          </cell>
          <cell r="G191">
            <v>1905.0200000000002</v>
          </cell>
          <cell r="H191">
            <v>2474.7580000000003</v>
          </cell>
          <cell r="I191">
            <v>824.87400000000002</v>
          </cell>
          <cell r="J191">
            <v>274.94100000000003</v>
          </cell>
        </row>
        <row r="192">
          <cell r="A192" t="str">
            <v>8O</v>
          </cell>
          <cell r="E192" t="str">
            <v xml:space="preserve">8O - 2-4T HIAB/2X4 F/B LATE        </v>
          </cell>
          <cell r="G192">
            <v>2209.779</v>
          </cell>
          <cell r="H192">
            <v>2250.6640000000002</v>
          </cell>
          <cell r="I192">
            <v>750.15899999999999</v>
          </cell>
          <cell r="J192">
            <v>250.0428</v>
          </cell>
        </row>
        <row r="193">
          <cell r="A193" t="str">
            <v>8OO</v>
          </cell>
          <cell r="E193" t="str">
            <v xml:space="preserve">8OO - 2-4T HIAB/2X4 F/B EARLY       </v>
          </cell>
          <cell r="G193">
            <v>1033.838</v>
          </cell>
          <cell r="H193">
            <v>1271.855</v>
          </cell>
          <cell r="I193">
            <v>423.96299999999997</v>
          </cell>
          <cell r="J193">
            <v>141.80040000000002</v>
          </cell>
        </row>
        <row r="194">
          <cell r="A194" t="str">
            <v>8P</v>
          </cell>
          <cell r="E194" t="str">
            <v xml:space="preserve">8P - CRANE CARRY DECK 18T          </v>
          </cell>
          <cell r="G194">
            <v>757.80900000000008</v>
          </cell>
          <cell r="H194">
            <v>1082.2369999999999</v>
          </cell>
          <cell r="I194">
            <v>360.774</v>
          </cell>
          <cell r="J194">
            <v>120.14580000000001</v>
          </cell>
        </row>
        <row r="195">
          <cell r="A195" t="str">
            <v>8PP</v>
          </cell>
          <cell r="E195" t="str">
            <v xml:space="preserve">8PP - 10T CRN 2-1/2T F/B 4X4 LATE   </v>
          </cell>
          <cell r="G195">
            <v>2264.366</v>
          </cell>
          <cell r="H195">
            <v>2785.0419999999999</v>
          </cell>
          <cell r="I195">
            <v>928.35300000000007</v>
          </cell>
          <cell r="J195">
            <v>309.57</v>
          </cell>
        </row>
        <row r="196">
          <cell r="A196" t="str">
            <v>8Q</v>
          </cell>
          <cell r="E196" t="str">
            <v xml:space="preserve">8Q - 10T CRN 2-1/2T F/B 4X4 EARLY  </v>
          </cell>
          <cell r="G196">
            <v>1417.0519999999999</v>
          </cell>
          <cell r="H196">
            <v>1841.1510000000001</v>
          </cell>
          <cell r="I196">
            <v>613.73400000000004</v>
          </cell>
          <cell r="J196">
            <v>204.5814</v>
          </cell>
        </row>
        <row r="197">
          <cell r="A197" t="str">
            <v>8QQ</v>
          </cell>
          <cell r="E197" t="str">
            <v xml:space="preserve">8QQ - 14T BAS/2X4 LTD LATE          </v>
          </cell>
          <cell r="G197">
            <v>2467.9070000000002</v>
          </cell>
          <cell r="H197">
            <v>3204.9420000000005</v>
          </cell>
          <cell r="I197">
            <v>1068.3989999999999</v>
          </cell>
          <cell r="J197">
            <v>356.12279999999998</v>
          </cell>
        </row>
        <row r="198">
          <cell r="A198" t="str">
            <v>8R</v>
          </cell>
          <cell r="E198" t="str">
            <v xml:space="preserve">8R - 14T BAS/2X4 EARLY             </v>
          </cell>
          <cell r="G198">
            <v>1462.3570000000002</v>
          </cell>
          <cell r="H198">
            <v>1899.7159999999997</v>
          </cell>
          <cell r="I198">
            <v>633.21600000000001</v>
          </cell>
          <cell r="J198">
            <v>211.0788</v>
          </cell>
        </row>
        <row r="199">
          <cell r="A199" t="str">
            <v>8RR</v>
          </cell>
          <cell r="E199" t="str">
            <v xml:space="preserve">8RR - 22T 121' OPBAS/4X2 LATE       </v>
          </cell>
          <cell r="G199">
            <v>4442.1000000000004</v>
          </cell>
          <cell r="H199">
            <v>5079.0219999999999</v>
          </cell>
          <cell r="I199">
            <v>1692.9449999999999</v>
          </cell>
          <cell r="J199">
            <v>563.94780000000003</v>
          </cell>
        </row>
        <row r="200">
          <cell r="A200" t="str">
            <v>8S</v>
          </cell>
          <cell r="E200" t="str">
            <v xml:space="preserve">8S - 22T 121' OPBAS/4X6 EARLY      </v>
          </cell>
          <cell r="G200">
            <v>2273.2060000000001</v>
          </cell>
          <cell r="H200">
            <v>2951.8970000000004</v>
          </cell>
          <cell r="I200">
            <v>983.94299999999998</v>
          </cell>
          <cell r="J200">
            <v>327.97080000000005</v>
          </cell>
        </row>
        <row r="201">
          <cell r="A201" t="str">
            <v>8SS</v>
          </cell>
          <cell r="E201" t="str">
            <v xml:space="preserve">8SS - 30T 166'UP/BAS 4X2 LATE       </v>
          </cell>
          <cell r="G201">
            <v>5048.5240000000003</v>
          </cell>
          <cell r="H201">
            <v>6299.8260000000009</v>
          </cell>
          <cell r="I201">
            <v>2099.9760000000001</v>
          </cell>
          <cell r="J201">
            <v>700.33199999999999</v>
          </cell>
        </row>
        <row r="202">
          <cell r="A202" t="str">
            <v>8T</v>
          </cell>
          <cell r="E202" t="str">
            <v xml:space="preserve">8T - 30T 166' UP/BAS 4X6 EARLY     </v>
          </cell>
          <cell r="G202">
            <v>4151.9269999999997</v>
          </cell>
          <cell r="H202">
            <v>5006.9760000000006</v>
          </cell>
          <cell r="I202">
            <v>1668.9750000000001</v>
          </cell>
          <cell r="J202">
            <v>556.37940000000003</v>
          </cell>
        </row>
        <row r="203">
          <cell r="A203" t="str">
            <v>8TT</v>
          </cell>
          <cell r="E203" t="str">
            <v xml:space="preserve">8TT - 21T 4X6 LATE                  </v>
          </cell>
          <cell r="G203">
            <v>3584.1780000000003</v>
          </cell>
          <cell r="H203">
            <v>4654.4810000000007</v>
          </cell>
          <cell r="I203">
            <v>1551.5220000000002</v>
          </cell>
          <cell r="J203">
            <v>517.40520000000004</v>
          </cell>
        </row>
        <row r="204">
          <cell r="A204" t="str">
            <v>8U</v>
          </cell>
          <cell r="E204" t="str">
            <v xml:space="preserve">8U - 21T/4X6 EARLY                 </v>
          </cell>
          <cell r="G204">
            <v>2549.6770000000001</v>
          </cell>
          <cell r="H204">
            <v>2895.7630000000004</v>
          </cell>
          <cell r="I204">
            <v>965.7360000000001</v>
          </cell>
          <cell r="J204">
            <v>321.48360000000002</v>
          </cell>
        </row>
        <row r="205">
          <cell r="A205" t="str">
            <v>8UU</v>
          </cell>
          <cell r="E205" t="str">
            <v xml:space="preserve">8UU - 22T 6X6 U/P BASKET 149'       </v>
          </cell>
          <cell r="G205">
            <v>5611.4110000000001</v>
          </cell>
          <cell r="H205">
            <v>6023.7969999999996</v>
          </cell>
          <cell r="I205">
            <v>2007.972</v>
          </cell>
          <cell r="J205">
            <v>668.9466000000001</v>
          </cell>
        </row>
        <row r="206">
          <cell r="A206" t="str">
            <v>8V</v>
          </cell>
          <cell r="E206" t="str">
            <v xml:space="preserve">8V - 10 5TH WHL EARLY              </v>
          </cell>
          <cell r="G206">
            <v>2778.8539999999998</v>
          </cell>
          <cell r="H206">
            <v>3608.9300000000003</v>
          </cell>
          <cell r="I206">
            <v>1202.9880000000001</v>
          </cell>
          <cell r="J206">
            <v>400.50299999999999</v>
          </cell>
        </row>
        <row r="207">
          <cell r="A207" t="str">
            <v>8VV</v>
          </cell>
          <cell r="E207" t="str">
            <v xml:space="preserve">8VV - SP 12-14T CRANE               </v>
          </cell>
          <cell r="G207">
            <v>1472.3020000000004</v>
          </cell>
          <cell r="H207">
            <v>1933.5290000000002</v>
          </cell>
          <cell r="I207">
            <v>644.43600000000004</v>
          </cell>
          <cell r="J207">
            <v>214.32240000000002</v>
          </cell>
        </row>
        <row r="208">
          <cell r="A208" t="str">
            <v>8WW</v>
          </cell>
          <cell r="E208" t="str">
            <v xml:space="preserve">8WW - SP 15-16T CRANE EARLY         </v>
          </cell>
          <cell r="G208">
            <v>2040.2719999999999</v>
          </cell>
          <cell r="H208">
            <v>2178.6179999999999</v>
          </cell>
          <cell r="I208">
            <v>726.13799999999992</v>
          </cell>
          <cell r="J208">
            <v>242.46420000000001</v>
          </cell>
        </row>
        <row r="209">
          <cell r="A209" t="str">
            <v>8X</v>
          </cell>
          <cell r="E209" t="str">
            <v xml:space="preserve">8X - SP 15-18T TK CRANE EARLY      </v>
          </cell>
          <cell r="G209">
            <v>1623.4659999999997</v>
          </cell>
          <cell r="H209">
            <v>3030.7939999999994</v>
          </cell>
          <cell r="I209">
            <v>1009.902</v>
          </cell>
          <cell r="J209">
            <v>336.63059999999996</v>
          </cell>
        </row>
        <row r="210">
          <cell r="A210" t="str">
            <v>8Y</v>
          </cell>
          <cell r="E210" t="str">
            <v>8Y - SP 30-35T RT CRNE 104+32 EARLY</v>
          </cell>
          <cell r="G210">
            <v>3485.1699999999996</v>
          </cell>
          <cell r="H210">
            <v>4375.8</v>
          </cell>
          <cell r="I210">
            <v>1458.6509999999998</v>
          </cell>
          <cell r="J210">
            <v>486.00960000000003</v>
          </cell>
        </row>
        <row r="211">
          <cell r="A211" t="str">
            <v>8YY</v>
          </cell>
          <cell r="E211" t="str">
            <v xml:space="preserve">8YY - SP 35 TON RT CRANE            </v>
          </cell>
          <cell r="G211">
            <v>4870.8400000000011</v>
          </cell>
          <cell r="H211">
            <v>5953.5190000000002</v>
          </cell>
          <cell r="I211">
            <v>1984.461</v>
          </cell>
          <cell r="J211">
            <v>661.49040000000002</v>
          </cell>
        </row>
        <row r="212">
          <cell r="A212" t="str">
            <v>8Z</v>
          </cell>
          <cell r="E212" t="str">
            <v xml:space="preserve">8Z - SP 550-60T FRICTM 180' EARLY  </v>
          </cell>
          <cell r="G212">
            <v>4151.0430000000006</v>
          </cell>
          <cell r="H212">
            <v>5000.7879999999996</v>
          </cell>
          <cell r="I212">
            <v>1666.9350000000004</v>
          </cell>
          <cell r="J212">
            <v>555.28800000000001</v>
          </cell>
        </row>
        <row r="213">
          <cell r="A213" t="str">
            <v>8ZA</v>
          </cell>
          <cell r="E213" t="str">
            <v xml:space="preserve">8ZA - SP 45T TK HYD 89+32 EARLY     </v>
          </cell>
          <cell r="G213">
            <v>4021.7579999999998</v>
          </cell>
          <cell r="H213">
            <v>4887.1939999999995</v>
          </cell>
          <cell r="I213">
            <v>1629.0419999999999</v>
          </cell>
          <cell r="J213">
            <v>543.38459999999998</v>
          </cell>
        </row>
        <row r="214">
          <cell r="A214" t="str">
            <v>8ZB</v>
          </cell>
          <cell r="E214" t="str">
            <v>8ZB - SP WOODTIGER W/18T CRANE EARLY</v>
          </cell>
          <cell r="G214">
            <v>2922.5040000000004</v>
          </cell>
          <cell r="H214">
            <v>3247.1530000000002</v>
          </cell>
          <cell r="I214">
            <v>1082.3729999999998</v>
          </cell>
          <cell r="J214">
            <v>360.44760000000002</v>
          </cell>
        </row>
        <row r="215">
          <cell r="A215" t="str">
            <v>8ZC</v>
          </cell>
          <cell r="E215" t="str">
            <v>8ZC - SP 30T 166' UP/BAS TRI/DR LATE</v>
          </cell>
          <cell r="G215">
            <v>5715.0600000000013</v>
          </cell>
          <cell r="H215">
            <v>7090.1220000000003</v>
          </cell>
          <cell r="I215">
            <v>2363.34</v>
          </cell>
          <cell r="J215">
            <v>788.01119999999992</v>
          </cell>
        </row>
        <row r="216">
          <cell r="A216" t="str">
            <v>8ZD</v>
          </cell>
          <cell r="E216" t="str">
            <v xml:space="preserve">8ZD - SP 18 TON MANTIS CRANE LATE   </v>
          </cell>
          <cell r="G216">
            <v>6929.2340000000004</v>
          </cell>
          <cell r="H216">
            <v>8171.2540000000008</v>
          </cell>
          <cell r="I216">
            <v>2723.7570000000005</v>
          </cell>
          <cell r="J216">
            <v>908.16719999999998</v>
          </cell>
        </row>
        <row r="217">
          <cell r="A217" t="str">
            <v>8ZE</v>
          </cell>
          <cell r="E217" t="str">
            <v xml:space="preserve">8ZE - SP 30 TON MANTIS CRANE        </v>
          </cell>
          <cell r="G217">
            <v>8117.9929999999995</v>
          </cell>
          <cell r="H217">
            <v>8802.43</v>
          </cell>
          <cell r="I217">
            <v>2934.0810000000001</v>
          </cell>
          <cell r="J217">
            <v>978.51660000000004</v>
          </cell>
        </row>
        <row r="218">
          <cell r="A218" t="str">
            <v>8ZF</v>
          </cell>
          <cell r="E218" t="str">
            <v xml:space="preserve">8ZF - SP 35 TON 127' CRANE LATE     </v>
          </cell>
          <cell r="G218">
            <v>6546.4620000000004</v>
          </cell>
          <cell r="H218">
            <v>7373.4439999999995</v>
          </cell>
          <cell r="I218">
            <v>2457.8429999999998</v>
          </cell>
          <cell r="J218">
            <v>819.39660000000003</v>
          </cell>
        </row>
        <row r="219">
          <cell r="A219" t="str">
            <v>8ZG</v>
          </cell>
          <cell r="E219" t="str">
            <v xml:space="preserve">8ZG - SP GRAPPLE UNIT               </v>
          </cell>
          <cell r="G219">
            <v>3788.6030000000005</v>
          </cell>
          <cell r="H219">
            <v>4329.8319999999994</v>
          </cell>
          <cell r="I219">
            <v>1443.2490000000003</v>
          </cell>
          <cell r="J219">
            <v>480.60360000000003</v>
          </cell>
        </row>
        <row r="220">
          <cell r="A220" t="str">
            <v>8ZH</v>
          </cell>
          <cell r="E220" t="str">
            <v>8ZH - SP 26 TON 95' TRACK CRANE LATE</v>
          </cell>
          <cell r="G220">
            <v>10228.985000000001</v>
          </cell>
          <cell r="H220">
            <v>12501.970000000001</v>
          </cell>
          <cell r="I220">
            <v>4167.3630000000003</v>
          </cell>
          <cell r="J220">
            <v>1388.7606000000001</v>
          </cell>
        </row>
        <row r="221">
          <cell r="A221" t="str">
            <v>8ZI</v>
          </cell>
          <cell r="E221" t="str">
            <v xml:space="preserve">8ZI - SP 50 TON MANTIS CRANE        </v>
          </cell>
          <cell r="G221">
            <v>9741.6800000000021</v>
          </cell>
          <cell r="H221">
            <v>11906.596</v>
          </cell>
          <cell r="I221">
            <v>3968.922</v>
          </cell>
          <cell r="J221">
            <v>1322.7359999999999</v>
          </cell>
        </row>
        <row r="222">
          <cell r="A222" t="str">
            <v>8ZJ</v>
          </cell>
          <cell r="E222" t="str">
            <v xml:space="preserve">8ZJ - SP IC-200 CARRY DECK CRANE    </v>
          </cell>
          <cell r="G222">
            <v>3463.5120000000002</v>
          </cell>
          <cell r="H222">
            <v>3788.6030000000005</v>
          </cell>
          <cell r="I222">
            <v>1262.8620000000001</v>
          </cell>
          <cell r="J222">
            <v>420.94380000000001</v>
          </cell>
        </row>
        <row r="223">
          <cell r="A223" t="str">
            <v>8ZK</v>
          </cell>
          <cell r="E223" t="str">
            <v xml:space="preserve">8ZK - SP POLE SIDE LOADER           </v>
          </cell>
          <cell r="G223">
            <v>3247.1530000000002</v>
          </cell>
          <cell r="H223">
            <v>3734.2369999999996</v>
          </cell>
          <cell r="I223">
            <v>1244.808</v>
          </cell>
          <cell r="J223">
            <v>414.56880000000001</v>
          </cell>
        </row>
        <row r="224">
          <cell r="A224" t="str">
            <v>8ZL</v>
          </cell>
          <cell r="E224" t="str">
            <v xml:space="preserve">8ZL - SP 200 TON ALL-TERRAIN CRANE  </v>
          </cell>
          <cell r="G224">
            <v>28684.474000000002</v>
          </cell>
          <cell r="H224">
            <v>28684.474000000002</v>
          </cell>
          <cell r="I224">
            <v>9561.48</v>
          </cell>
          <cell r="J224">
            <v>3186.6839999999997</v>
          </cell>
        </row>
        <row r="225">
          <cell r="A225" t="str">
            <v>8ZM</v>
          </cell>
          <cell r="E225" t="str">
            <v xml:space="preserve">8ZM - SP 75 TON TRUCK CRANE         </v>
          </cell>
          <cell r="G225">
            <v>12448.046000000002</v>
          </cell>
          <cell r="H225">
            <v>14071.512000000002</v>
          </cell>
          <cell r="I225">
            <v>4690.5210000000006</v>
          </cell>
          <cell r="J225">
            <v>1563.0378000000001</v>
          </cell>
        </row>
        <row r="226">
          <cell r="A226" t="str">
            <v>8ZN</v>
          </cell>
          <cell r="E226" t="str">
            <v xml:space="preserve">8ZN - SP 40-45 TON 142' CRANE LATE  </v>
          </cell>
          <cell r="G226">
            <v>8930.1679999999997</v>
          </cell>
          <cell r="H226">
            <v>9741.6800000000021</v>
          </cell>
          <cell r="I226">
            <v>3247.2720000000004</v>
          </cell>
          <cell r="J226">
            <v>1082.4342000000001</v>
          </cell>
        </row>
        <row r="227">
          <cell r="A227" t="str">
            <v>8ZO</v>
          </cell>
          <cell r="E227" t="str">
            <v>8ZO - SP ELLIOT 160-215' AERIAL BOOM</v>
          </cell>
          <cell r="G227">
            <v>9179.8979999999992</v>
          </cell>
          <cell r="H227">
            <v>10455.068000000001</v>
          </cell>
          <cell r="I227">
            <v>3484.9830000000002</v>
          </cell>
          <cell r="J227">
            <v>1161.78</v>
          </cell>
        </row>
        <row r="228">
          <cell r="A228" t="str">
            <v>8ZP</v>
          </cell>
          <cell r="E228" t="str">
            <v xml:space="preserve">8ZP - SP ELLIOTT 145' AERIAL BOOM    </v>
          </cell>
          <cell r="G228">
            <v>8923.5379999999986</v>
          </cell>
          <cell r="H228">
            <v>9178.5720000000001</v>
          </cell>
          <cell r="I228">
            <v>3060</v>
          </cell>
          <cell r="J228">
            <v>1020</v>
          </cell>
        </row>
        <row r="229">
          <cell r="A229" t="str">
            <v>8ZX</v>
          </cell>
          <cell r="E229" t="str">
            <v xml:space="preserve">8ZX - SP 80 TON RT CRANE            </v>
          </cell>
          <cell r="G229">
            <v>12989.275</v>
          </cell>
          <cell r="H229">
            <v>12989.275</v>
          </cell>
          <cell r="I229">
            <v>4329.7470000000003</v>
          </cell>
          <cell r="J229">
            <v>1442.8817999999999</v>
          </cell>
        </row>
        <row r="230">
          <cell r="A230" t="str">
            <v>8ZY</v>
          </cell>
          <cell r="E230" t="str">
            <v xml:space="preserve">8ZY - SP 70 TON RT CRANE            </v>
          </cell>
          <cell r="G230">
            <v>7144.0459999999994</v>
          </cell>
          <cell r="H230">
            <v>8523.9699999999993</v>
          </cell>
          <cell r="I230">
            <v>2841.3120000000004</v>
          </cell>
          <cell r="J230">
            <v>947.13119999999992</v>
          </cell>
        </row>
        <row r="231">
          <cell r="E231" t="str">
            <v>FLEET_05</v>
          </cell>
        </row>
        <row r="232">
          <cell r="A232" t="str">
            <v>09B</v>
          </cell>
          <cell r="E232" t="str">
            <v xml:space="preserve">09B - 5TH WHL 10T TDM AX LATE       </v>
          </cell>
          <cell r="G232">
            <v>2458.846</v>
          </cell>
          <cell r="H232">
            <v>2735.759</v>
          </cell>
          <cell r="I232">
            <v>911.98199999999997</v>
          </cell>
          <cell r="J232">
            <v>303.50100000000003</v>
          </cell>
        </row>
        <row r="233">
          <cell r="A233" t="str">
            <v>09C</v>
          </cell>
          <cell r="E233" t="str">
            <v xml:space="preserve">09C - SP 5TH WHL 10T TDM 6X6 EARLY  </v>
          </cell>
          <cell r="G233">
            <v>1488.2140000000002</v>
          </cell>
          <cell r="H233">
            <v>1647.9969999999996</v>
          </cell>
          <cell r="I233">
            <v>549.32100000000003</v>
          </cell>
          <cell r="J233">
            <v>182.93699999999998</v>
          </cell>
        </row>
        <row r="234">
          <cell r="A234" t="str">
            <v>09D</v>
          </cell>
          <cell r="E234" t="str">
            <v xml:space="preserve">09D - SP 5TH WHL W/POLE CRN EARLY   </v>
          </cell>
          <cell r="G234">
            <v>2557.1909999999998</v>
          </cell>
          <cell r="H234">
            <v>3409.8089999999997</v>
          </cell>
          <cell r="I234">
            <v>1136.5349999999999</v>
          </cell>
          <cell r="J234">
            <v>378.84840000000003</v>
          </cell>
        </row>
        <row r="235">
          <cell r="A235" t="str">
            <v>09E</v>
          </cell>
          <cell r="E235" t="str">
            <v xml:space="preserve">09E - 5TH WHL 10T TDM AX EARLY      </v>
          </cell>
          <cell r="G235">
            <v>1857.2840000000003</v>
          </cell>
          <cell r="H235">
            <v>1857.2840000000003</v>
          </cell>
          <cell r="I235">
            <v>619.03800000000001</v>
          </cell>
          <cell r="J235">
            <v>205.8768</v>
          </cell>
        </row>
        <row r="236">
          <cell r="A236" t="str">
            <v>09F</v>
          </cell>
          <cell r="E236" t="str">
            <v xml:space="preserve">09F - SP 5TH WHL W/POLE CRANE LATE  </v>
          </cell>
          <cell r="G236">
            <v>3636.7759999999998</v>
          </cell>
          <cell r="H236">
            <v>4205.4089999999997</v>
          </cell>
          <cell r="I236">
            <v>1401.7350000000001</v>
          </cell>
          <cell r="J236">
            <v>467.60880000000003</v>
          </cell>
        </row>
        <row r="237">
          <cell r="A237" t="str">
            <v>09G</v>
          </cell>
          <cell r="E237" t="str">
            <v xml:space="preserve">09G - SP 5TH WHL 10T 6X6 LATE       </v>
          </cell>
          <cell r="G237">
            <v>2918.3050000000003</v>
          </cell>
          <cell r="H237">
            <v>4375.5790000000006</v>
          </cell>
          <cell r="I237">
            <v>1458.5490000000002</v>
          </cell>
          <cell r="J237">
            <v>486.03000000000003</v>
          </cell>
        </row>
        <row r="238">
          <cell r="A238" t="str">
            <v>09H</v>
          </cell>
          <cell r="E238" t="str">
            <v xml:space="preserve">09H - SP 4 AXLE HEAVY HAUL TK TRCTR </v>
          </cell>
          <cell r="G238">
            <v>2989.4670000000001</v>
          </cell>
          <cell r="H238">
            <v>3266.3799999999997</v>
          </cell>
          <cell r="I238">
            <v>1088.799</v>
          </cell>
          <cell r="J238">
            <v>362.93639999999999</v>
          </cell>
        </row>
        <row r="239">
          <cell r="E239" t="str">
            <v>FLEET_06</v>
          </cell>
        </row>
        <row r="240">
          <cell r="A240" t="str">
            <v>10A</v>
          </cell>
          <cell r="E240" t="str">
            <v>10A - SP PDGR CRW 12'330/SAGWNCH EAR</v>
          </cell>
          <cell r="G240">
            <v>3788.6030000000005</v>
          </cell>
          <cell r="H240">
            <v>4870.8400000000011</v>
          </cell>
          <cell r="I240">
            <v>1623.6360000000002</v>
          </cell>
          <cell r="J240">
            <v>541.21199999999999</v>
          </cell>
        </row>
        <row r="241">
          <cell r="A241" t="str">
            <v>10B</v>
          </cell>
          <cell r="E241" t="str">
            <v xml:space="preserve">10B - SP PDGR TEX 330 4X6 EAR 8 YR  </v>
          </cell>
          <cell r="G241">
            <v>3032.1199999999994</v>
          </cell>
          <cell r="H241">
            <v>3937.9990000000003</v>
          </cell>
          <cell r="I241">
            <v>1312.6890000000001</v>
          </cell>
          <cell r="J241">
            <v>437.30460000000005</v>
          </cell>
        </row>
        <row r="242">
          <cell r="A242" t="str">
            <v>10C</v>
          </cell>
          <cell r="E242" t="str">
            <v xml:space="preserve">10C - SP P DGR TEX 400-500/WDTGR    </v>
          </cell>
          <cell r="G242">
            <v>3829.0460000000003</v>
          </cell>
          <cell r="H242">
            <v>4972.5</v>
          </cell>
          <cell r="I242">
            <v>1657.5</v>
          </cell>
          <cell r="J242">
            <v>552.03420000000006</v>
          </cell>
        </row>
        <row r="243">
          <cell r="A243" t="str">
            <v>10D</v>
          </cell>
          <cell r="E243" t="str">
            <v xml:space="preserve">10D - SP PROD DGR HD-35 4X6 LATE    </v>
          </cell>
          <cell r="G243">
            <v>4286.5160000000005</v>
          </cell>
          <cell r="H243">
            <v>5953.5190000000002</v>
          </cell>
          <cell r="I243">
            <v>1984.461</v>
          </cell>
          <cell r="J243">
            <v>661.3578</v>
          </cell>
        </row>
        <row r="244">
          <cell r="A244" t="str">
            <v>10E</v>
          </cell>
          <cell r="E244" t="str">
            <v>10E - SP PRD DGER TK 600 35'DEPTH LA</v>
          </cell>
          <cell r="G244">
            <v>9167.9639999999999</v>
          </cell>
          <cell r="H244">
            <v>10569.767</v>
          </cell>
          <cell r="I244">
            <v>3523.335</v>
          </cell>
          <cell r="J244">
            <v>1174.4382000000001</v>
          </cell>
        </row>
        <row r="245">
          <cell r="A245" t="str">
            <v>10F</v>
          </cell>
          <cell r="E245" t="str">
            <v xml:space="preserve">10F - SP PRD DGER AWD 330 LATE      </v>
          </cell>
          <cell r="G245">
            <v>6224.023000000001</v>
          </cell>
          <cell r="H245">
            <v>7501.6239999999998</v>
          </cell>
          <cell r="I245">
            <v>2500.4790000000003</v>
          </cell>
          <cell r="J245">
            <v>833.47260000000006</v>
          </cell>
        </row>
        <row r="246">
          <cell r="A246" t="str">
            <v>10G</v>
          </cell>
          <cell r="E246" t="str">
            <v xml:space="preserve">10G - SP TRACK MNTD DRILL 60' LATE  </v>
          </cell>
          <cell r="G246">
            <v>10824.359</v>
          </cell>
          <cell r="H246">
            <v>16236.649000000003</v>
          </cell>
          <cell r="I246">
            <v>5412.1710000000003</v>
          </cell>
          <cell r="J246">
            <v>1804.4208000000001</v>
          </cell>
        </row>
        <row r="247">
          <cell r="A247" t="str">
            <v>10H</v>
          </cell>
          <cell r="E247" t="str">
            <v>10H - SP 20" DOWNHOLE HAMMER TK MNTD</v>
          </cell>
          <cell r="G247">
            <v>6988.6830000000009</v>
          </cell>
          <cell r="H247">
            <v>7501.6239999999998</v>
          </cell>
          <cell r="I247">
            <v>2500.4790000000003</v>
          </cell>
          <cell r="J247">
            <v>833.47260000000006</v>
          </cell>
        </row>
        <row r="248">
          <cell r="A248" t="str">
            <v>10J</v>
          </cell>
          <cell r="E248" t="str">
            <v xml:space="preserve">10J - SP WAT 1000/4X6 EARLY         </v>
          </cell>
          <cell r="G248">
            <v>4037.2280000000005</v>
          </cell>
          <cell r="H248">
            <v>5520.3590000000004</v>
          </cell>
          <cell r="I248">
            <v>1840.1310000000001</v>
          </cell>
          <cell r="J248">
            <v>613.74420000000009</v>
          </cell>
        </row>
        <row r="249">
          <cell r="A249" t="str">
            <v>10K</v>
          </cell>
          <cell r="E249" t="str">
            <v xml:space="preserve">10K - SP WAT 1000/6X6 EARLY         </v>
          </cell>
          <cell r="G249">
            <v>4113.2519999999995</v>
          </cell>
          <cell r="H249">
            <v>5953.5190000000002</v>
          </cell>
          <cell r="I249">
            <v>1984.104</v>
          </cell>
          <cell r="J249">
            <v>661.3578</v>
          </cell>
        </row>
        <row r="250">
          <cell r="A250" t="str">
            <v>10L</v>
          </cell>
          <cell r="E250" t="str">
            <v xml:space="preserve">10L - SP WAT 5000                   </v>
          </cell>
          <cell r="G250">
            <v>1785.68</v>
          </cell>
          <cell r="H250">
            <v>2318.732</v>
          </cell>
          <cell r="I250">
            <v>772.85399999999993</v>
          </cell>
          <cell r="J250">
            <v>257.62139999999999</v>
          </cell>
        </row>
        <row r="251">
          <cell r="A251" t="str">
            <v>10M</v>
          </cell>
          <cell r="E251" t="str">
            <v xml:space="preserve">10M - SP EXCAVATOR W/TEXOMA DRILL   </v>
          </cell>
          <cell r="G251">
            <v>4091.5939999999996</v>
          </cell>
          <cell r="H251">
            <v>4546.1909999999998</v>
          </cell>
          <cell r="I251">
            <v>1515.4139999999998</v>
          </cell>
          <cell r="J251">
            <v>505.5018</v>
          </cell>
        </row>
        <row r="252">
          <cell r="A252" t="str">
            <v>10N</v>
          </cell>
          <cell r="E252" t="str">
            <v xml:space="preserve">10N - SP PROD DIGGER 330/WOOD TIGER </v>
          </cell>
          <cell r="G252">
            <v>3675.4510000000005</v>
          </cell>
          <cell r="H252">
            <v>4773.5999999999995</v>
          </cell>
          <cell r="I252">
            <v>1591.251</v>
          </cell>
          <cell r="J252">
            <v>530.4</v>
          </cell>
        </row>
        <row r="253">
          <cell r="A253" t="str">
            <v>10O</v>
          </cell>
          <cell r="E253" t="str">
            <v>10O - PROD DIGGER 10' DEPTH AWD LATE</v>
          </cell>
          <cell r="G253">
            <v>3973.5800000000004</v>
          </cell>
          <cell r="H253">
            <v>4462.2110000000002</v>
          </cell>
          <cell r="I253">
            <v>1487.415</v>
          </cell>
          <cell r="J253">
            <v>495.75059999999996</v>
          </cell>
        </row>
        <row r="254">
          <cell r="A254" t="str">
            <v>10P</v>
          </cell>
          <cell r="E254" t="str">
            <v xml:space="preserve">10P - PROD DIGGER 10' DEP EARLY     </v>
          </cell>
          <cell r="G254">
            <v>1778.6080000000002</v>
          </cell>
          <cell r="H254">
            <v>2169.1150000000002</v>
          </cell>
          <cell r="I254">
            <v>723.07799999999997</v>
          </cell>
          <cell r="J254">
            <v>241.38300000000001</v>
          </cell>
        </row>
        <row r="255">
          <cell r="A255" t="str">
            <v>10Q</v>
          </cell>
          <cell r="E255" t="str">
            <v xml:space="preserve">10Q - SP PD DGGR TK 600 35' DEP EAR </v>
          </cell>
          <cell r="G255">
            <v>4667.9620000000004</v>
          </cell>
          <cell r="H255">
            <v>5953.5190000000002</v>
          </cell>
          <cell r="I255">
            <v>1984.461</v>
          </cell>
          <cell r="J255">
            <v>661.3578</v>
          </cell>
        </row>
        <row r="256">
          <cell r="A256" t="str">
            <v>10R</v>
          </cell>
          <cell r="E256" t="str">
            <v xml:space="preserve">10R - SP PROD DIGGER AWD 330 EARLY  </v>
          </cell>
          <cell r="G256">
            <v>3409.8089999999997</v>
          </cell>
          <cell r="H256">
            <v>4318.7820000000002</v>
          </cell>
          <cell r="I256">
            <v>1439.5769999999998</v>
          </cell>
          <cell r="J256">
            <v>479.5224</v>
          </cell>
        </row>
        <row r="257">
          <cell r="A257" t="str">
            <v>10S</v>
          </cell>
          <cell r="E257" t="str">
            <v xml:space="preserve">10S - SP HBOLRX 600/AWD EARLY       </v>
          </cell>
          <cell r="G257">
            <v>4659.5640000000003</v>
          </cell>
          <cell r="H257">
            <v>4539.5610000000006</v>
          </cell>
          <cell r="I257">
            <v>1513.1190000000001</v>
          </cell>
          <cell r="J257">
            <v>504.42059999999998</v>
          </cell>
        </row>
        <row r="258">
          <cell r="A258" t="str">
            <v>10T</v>
          </cell>
          <cell r="E258" t="str">
            <v>10T - SP PRD DGGER 10' DEP AWD EARLY</v>
          </cell>
          <cell r="G258">
            <v>2049.1120000000001</v>
          </cell>
          <cell r="H258">
            <v>2660.6190000000001</v>
          </cell>
          <cell r="I258">
            <v>886.8900000000001</v>
          </cell>
          <cell r="J258">
            <v>295.50419999999997</v>
          </cell>
        </row>
        <row r="259">
          <cell r="A259" t="str">
            <v>10U</v>
          </cell>
          <cell r="E259" t="str">
            <v xml:space="preserve">10U - SP PRD DGR HD-35 AWD 30' LATE </v>
          </cell>
          <cell r="G259">
            <v>7468.9160000000002</v>
          </cell>
          <cell r="H259">
            <v>8105.1749999999993</v>
          </cell>
          <cell r="I259">
            <v>2701.7250000000004</v>
          </cell>
          <cell r="J259">
            <v>900.57839999999999</v>
          </cell>
        </row>
        <row r="260">
          <cell r="A260" t="str">
            <v>10W</v>
          </cell>
          <cell r="E260" t="str">
            <v xml:space="preserve">10W - SP LODRIL                     </v>
          </cell>
          <cell r="G260">
            <v>9850.1909999999989</v>
          </cell>
          <cell r="H260">
            <v>11906.596</v>
          </cell>
          <cell r="I260">
            <v>3968.922</v>
          </cell>
          <cell r="J260">
            <v>1322.7359999999999</v>
          </cell>
        </row>
        <row r="261">
          <cell r="A261" t="str">
            <v>10X</v>
          </cell>
          <cell r="E261" t="str">
            <v>10X - SP HLE BORER WATSON 3000 EARLY</v>
          </cell>
          <cell r="G261">
            <v>9471.396999999999</v>
          </cell>
          <cell r="H261">
            <v>10764.689</v>
          </cell>
          <cell r="I261">
            <v>3588.3090000000002</v>
          </cell>
          <cell r="J261">
            <v>1196.0826000000002</v>
          </cell>
        </row>
        <row r="262">
          <cell r="A262" t="str">
            <v>10Y</v>
          </cell>
          <cell r="E262" t="str">
            <v>10Y - SP RCK DRIL-CRWLR W/750 COMPRS</v>
          </cell>
          <cell r="G262">
            <v>5455.6060000000007</v>
          </cell>
          <cell r="H262">
            <v>7614.7760000000007</v>
          </cell>
          <cell r="I262">
            <v>2538.3209999999999</v>
          </cell>
          <cell r="J262">
            <v>846.45720000000006</v>
          </cell>
        </row>
        <row r="263">
          <cell r="E263" t="str">
            <v>FLEET_29</v>
          </cell>
        </row>
        <row r="264">
          <cell r="A264" t="str">
            <v>69A</v>
          </cell>
          <cell r="E264" t="str">
            <v xml:space="preserve">69A - SP 30-32" ROCK AUGER          </v>
          </cell>
          <cell r="G264">
            <v>97.903000000000006</v>
          </cell>
          <cell r="H264">
            <v>97.903000000000006</v>
          </cell>
          <cell r="I264">
            <v>22.593</v>
          </cell>
          <cell r="J264">
            <v>4.5186000000000002</v>
          </cell>
        </row>
        <row r="265">
          <cell r="A265" t="str">
            <v>69B</v>
          </cell>
          <cell r="E265" t="str">
            <v xml:space="preserve">69B - SP 36" ROCK AUGER             </v>
          </cell>
          <cell r="G265">
            <v>100.11300000000001</v>
          </cell>
          <cell r="H265">
            <v>100.11300000000001</v>
          </cell>
          <cell r="I265">
            <v>23.103000000000002</v>
          </cell>
          <cell r="J265">
            <v>4.6206000000000005</v>
          </cell>
        </row>
        <row r="266">
          <cell r="A266" t="str">
            <v>69C</v>
          </cell>
          <cell r="E266" t="str">
            <v xml:space="preserve">69C - SP 48" ROCK AUGER             </v>
          </cell>
          <cell r="G266">
            <v>216.35900000000001</v>
          </cell>
          <cell r="H266">
            <v>216.35900000000001</v>
          </cell>
          <cell r="I266">
            <v>49.928999999999995</v>
          </cell>
          <cell r="J266">
            <v>9.9857999999999993</v>
          </cell>
        </row>
        <row r="267">
          <cell r="A267" t="str">
            <v>69D</v>
          </cell>
          <cell r="E267" t="str">
            <v xml:space="preserve">69D - SP 60" ROCK AUGER             </v>
          </cell>
          <cell r="G267">
            <v>129.285</v>
          </cell>
          <cell r="H267">
            <v>129.285</v>
          </cell>
          <cell r="I267">
            <v>29.834999999999997</v>
          </cell>
          <cell r="J267">
            <v>5.9669999999999996</v>
          </cell>
        </row>
        <row r="268">
          <cell r="A268" t="str">
            <v>69E</v>
          </cell>
          <cell r="E268" t="str">
            <v xml:space="preserve">69E - SP 18" ROCK AUGER             </v>
          </cell>
          <cell r="G268">
            <v>129.285</v>
          </cell>
          <cell r="H268">
            <v>129.285</v>
          </cell>
          <cell r="I268">
            <v>29.834999999999997</v>
          </cell>
          <cell r="J268">
            <v>5.9669999999999996</v>
          </cell>
        </row>
        <row r="269">
          <cell r="A269" t="str">
            <v>69F</v>
          </cell>
          <cell r="E269" t="str">
            <v xml:space="preserve">69F - SP 42" ROCK AUGER             </v>
          </cell>
          <cell r="G269">
            <v>129.285</v>
          </cell>
          <cell r="H269">
            <v>129.285</v>
          </cell>
          <cell r="I269">
            <v>29.834999999999997</v>
          </cell>
          <cell r="J269">
            <v>5.9669999999999996</v>
          </cell>
        </row>
        <row r="270">
          <cell r="A270" t="str">
            <v>69G</v>
          </cell>
          <cell r="E270" t="str">
            <v xml:space="preserve">69G - SP 36/42" CORE BARRELL        </v>
          </cell>
          <cell r="G270">
            <v>170.61199999999999</v>
          </cell>
          <cell r="H270">
            <v>170.61199999999999</v>
          </cell>
          <cell r="I270">
            <v>39.372</v>
          </cell>
          <cell r="J270">
            <v>7.8743999999999996</v>
          </cell>
        </row>
        <row r="271">
          <cell r="A271" t="str">
            <v>69H</v>
          </cell>
          <cell r="E271" t="str">
            <v xml:space="preserve">69H - SP AUGER - 4" BOX, 72" DIA    </v>
          </cell>
          <cell r="G271">
            <v>347.63299999999998</v>
          </cell>
          <cell r="H271">
            <v>347.63299999999998</v>
          </cell>
          <cell r="I271">
            <v>80.222999999999999</v>
          </cell>
          <cell r="J271">
            <v>16.044599999999999</v>
          </cell>
        </row>
        <row r="272">
          <cell r="A272" t="str">
            <v>69I</v>
          </cell>
          <cell r="E272" t="str">
            <v xml:space="preserve">69I - SP AUGER - 4" BOX, 84" DIA    </v>
          </cell>
          <cell r="G272">
            <v>425.42500000000001</v>
          </cell>
          <cell r="H272">
            <v>425.42500000000001</v>
          </cell>
          <cell r="I272">
            <v>98.175000000000011</v>
          </cell>
          <cell r="J272">
            <v>19.635000000000002</v>
          </cell>
        </row>
        <row r="273">
          <cell r="A273" t="str">
            <v>69J</v>
          </cell>
          <cell r="E273" t="str">
            <v xml:space="preserve">69J - SP AUGER - 4" BOX, 96" DIA    </v>
          </cell>
          <cell r="G273">
            <v>474.04500000000002</v>
          </cell>
          <cell r="H273">
            <v>474.04500000000002</v>
          </cell>
          <cell r="I273">
            <v>109.39500000000001</v>
          </cell>
          <cell r="J273">
            <v>21.879000000000001</v>
          </cell>
        </row>
        <row r="274">
          <cell r="A274" t="str">
            <v>69K</v>
          </cell>
          <cell r="E274" t="str">
            <v xml:space="preserve">69K - SP AUGER - 5.5" BOX, 108" DIA </v>
          </cell>
          <cell r="G274">
            <v>503.43800000000005</v>
          </cell>
          <cell r="H274">
            <v>503.43800000000005</v>
          </cell>
          <cell r="I274">
            <v>116.17800000000001</v>
          </cell>
          <cell r="J274">
            <v>23.235600000000002</v>
          </cell>
        </row>
        <row r="275">
          <cell r="A275" t="str">
            <v>69L</v>
          </cell>
          <cell r="E275" t="str">
            <v xml:space="preserve">69L - SP AUGER - 4" BOX, 60" DIA    </v>
          </cell>
          <cell r="G275">
            <v>327.964</v>
          </cell>
          <cell r="H275">
            <v>327.964</v>
          </cell>
          <cell r="I275">
            <v>75.683999999999997</v>
          </cell>
          <cell r="J275">
            <v>15.136800000000001</v>
          </cell>
        </row>
        <row r="276">
          <cell r="A276" t="str">
            <v>69M</v>
          </cell>
          <cell r="E276" t="str">
            <v xml:space="preserve">69M - SP AUGER - 4" BOX, 78" DIA    </v>
          </cell>
          <cell r="G276">
            <v>560.89800000000002</v>
          </cell>
          <cell r="H276">
            <v>560.89800000000002</v>
          </cell>
          <cell r="I276">
            <v>129.43799999999999</v>
          </cell>
          <cell r="J276">
            <v>25.887599999999999</v>
          </cell>
        </row>
        <row r="277">
          <cell r="A277" t="str">
            <v>69N</v>
          </cell>
          <cell r="E277" t="str">
            <v xml:space="preserve">69N - SP AUGER - 4" BOX, 66" DIA    </v>
          </cell>
          <cell r="G277">
            <v>342.99199999999996</v>
          </cell>
          <cell r="H277">
            <v>342.99199999999996</v>
          </cell>
          <cell r="I277">
            <v>79.152000000000001</v>
          </cell>
          <cell r="J277">
            <v>15.830399999999999</v>
          </cell>
        </row>
        <row r="278">
          <cell r="A278" t="str">
            <v>69O</v>
          </cell>
          <cell r="E278" t="str">
            <v xml:space="preserve">69O - SP AUGER - 4" BOX, 54" DIA    </v>
          </cell>
          <cell r="G278">
            <v>969.08500000000004</v>
          </cell>
          <cell r="H278">
            <v>969.08500000000004</v>
          </cell>
          <cell r="I278">
            <v>223.63500000000002</v>
          </cell>
          <cell r="J278">
            <v>44.727000000000004</v>
          </cell>
        </row>
        <row r="279">
          <cell r="A279" t="str">
            <v>69P</v>
          </cell>
          <cell r="E279" t="str">
            <v xml:space="preserve">69P - SP AUGER - 4" BOX, 48" DIA    </v>
          </cell>
          <cell r="G279">
            <v>842.23099999999988</v>
          </cell>
          <cell r="H279">
            <v>842.23099999999988</v>
          </cell>
          <cell r="I279">
            <v>194.36099999999999</v>
          </cell>
          <cell r="J279">
            <v>38.872199999999999</v>
          </cell>
        </row>
        <row r="280">
          <cell r="A280" t="str">
            <v>69Q</v>
          </cell>
          <cell r="E280" t="str">
            <v>69Q - SP 42" DERRICK DIRT AUGER 2.5"</v>
          </cell>
          <cell r="G280">
            <v>290.17300000000006</v>
          </cell>
          <cell r="H280">
            <v>290.17300000000006</v>
          </cell>
          <cell r="I280">
            <v>66.963000000000008</v>
          </cell>
          <cell r="J280">
            <v>13.392600000000002</v>
          </cell>
        </row>
        <row r="281">
          <cell r="A281" t="str">
            <v>69R</v>
          </cell>
          <cell r="E281" t="str">
            <v xml:space="preserve">69R - SP 120" ROCK AUGER            </v>
          </cell>
          <cell r="G281">
            <v>633.16499999999996</v>
          </cell>
          <cell r="H281">
            <v>633.16499999999996</v>
          </cell>
          <cell r="I281">
            <v>146.11500000000001</v>
          </cell>
          <cell r="J281">
            <v>29.222999999999999</v>
          </cell>
        </row>
        <row r="282">
          <cell r="A282" t="str">
            <v>69S</v>
          </cell>
          <cell r="E282" t="str">
            <v xml:space="preserve">69S - SP 48" CORE BARRELL           </v>
          </cell>
          <cell r="G282">
            <v>216.35900000000001</v>
          </cell>
          <cell r="H282">
            <v>216.35900000000001</v>
          </cell>
          <cell r="I282">
            <v>49.928999999999995</v>
          </cell>
          <cell r="J282">
            <v>9.9857999999999993</v>
          </cell>
        </row>
        <row r="283">
          <cell r="A283" t="str">
            <v>69T</v>
          </cell>
          <cell r="E283" t="str">
            <v xml:space="preserve">69T - SP 24" ROCK AUGER             </v>
          </cell>
          <cell r="G283">
            <v>129.285</v>
          </cell>
          <cell r="H283">
            <v>129.285</v>
          </cell>
          <cell r="I283">
            <v>29.834999999999997</v>
          </cell>
          <cell r="J283">
            <v>5.9669999999999996</v>
          </cell>
        </row>
        <row r="284">
          <cell r="A284" t="str">
            <v>69U</v>
          </cell>
          <cell r="E284" t="str">
            <v xml:space="preserve">69U - SP AUGER - 4" BOX, 56" DIA     </v>
          </cell>
          <cell r="G284">
            <v>815.9319999999999</v>
          </cell>
          <cell r="H284">
            <v>815.9319999999999</v>
          </cell>
          <cell r="I284">
            <v>188.292</v>
          </cell>
          <cell r="J284">
            <v>37.6584</v>
          </cell>
        </row>
        <row r="285">
          <cell r="A285" t="str">
            <v>69V</v>
          </cell>
          <cell r="E285" t="str">
            <v xml:space="preserve">69V - SP AUGER - 5" BOX, 48" DIA    </v>
          </cell>
          <cell r="G285">
            <v>846.65099999999995</v>
          </cell>
          <cell r="H285">
            <v>846.65099999999995</v>
          </cell>
          <cell r="I285">
            <v>195.381</v>
          </cell>
          <cell r="J285">
            <v>39.0762</v>
          </cell>
        </row>
        <row r="286">
          <cell r="A286" t="str">
            <v>69W</v>
          </cell>
          <cell r="E286" t="str">
            <v xml:space="preserve">69W - SP SNOW CONE AUGER 6"-28"      </v>
          </cell>
          <cell r="G286">
            <v>127.517</v>
          </cell>
          <cell r="H286">
            <v>127.517</v>
          </cell>
          <cell r="I286">
            <v>29.427</v>
          </cell>
          <cell r="J286">
            <v>5.8853999999999997</v>
          </cell>
        </row>
        <row r="287">
          <cell r="E287" t="str">
            <v>FLEET_07</v>
          </cell>
        </row>
        <row r="288">
          <cell r="A288">
            <v>111</v>
          </cell>
          <cell r="E288" t="str">
            <v xml:space="preserve">111 - BACKHOE JOHN DEERE 410K       </v>
          </cell>
          <cell r="G288">
            <v>1759.6020000000001</v>
          </cell>
          <cell r="H288">
            <v>1937.7280000000003</v>
          </cell>
          <cell r="I288">
            <v>646.01700000000005</v>
          </cell>
          <cell r="J288">
            <v>215.33220000000003</v>
          </cell>
        </row>
        <row r="289">
          <cell r="A289">
            <v>112</v>
          </cell>
          <cell r="E289" t="str">
            <v xml:space="preserve">112 - SP EXCAVATOR W/POLE SETTER    </v>
          </cell>
          <cell r="G289">
            <v>6630</v>
          </cell>
          <cell r="H289">
            <v>6630</v>
          </cell>
          <cell r="I289">
            <v>2209.9830000000002</v>
          </cell>
          <cell r="J289">
            <v>736.44</v>
          </cell>
        </row>
        <row r="290">
          <cell r="A290" t="str">
            <v>11A</v>
          </cell>
          <cell r="E290" t="str">
            <v xml:space="preserve">11A - BACKHOE 60 HP 15'DEP 4X2 LATE </v>
          </cell>
          <cell r="G290">
            <v>1309.867</v>
          </cell>
          <cell r="H290">
            <v>1363.7909999999999</v>
          </cell>
          <cell r="I290">
            <v>454.56299999999999</v>
          </cell>
          <cell r="J290">
            <v>151.54139999999998</v>
          </cell>
        </row>
        <row r="291">
          <cell r="A291" t="str">
            <v>11B</v>
          </cell>
          <cell r="E291" t="str">
            <v xml:space="preserve">11B - SP EXCAVATOR JOHN DEERE 270CL </v>
          </cell>
          <cell r="G291">
            <v>5087.42</v>
          </cell>
          <cell r="H291">
            <v>5520.3590000000004</v>
          </cell>
          <cell r="I291">
            <v>1840.1310000000001</v>
          </cell>
          <cell r="J291">
            <v>613.74420000000009</v>
          </cell>
        </row>
        <row r="292">
          <cell r="A292" t="str">
            <v>11C</v>
          </cell>
          <cell r="E292" t="str">
            <v xml:space="preserve">11C - EXCAVATOR 45,000 LBS LATE     </v>
          </cell>
          <cell r="G292">
            <v>4018.8849999999998</v>
          </cell>
          <cell r="H292">
            <v>4219.9949999999999</v>
          </cell>
          <cell r="I292">
            <v>1406.6820000000002</v>
          </cell>
          <cell r="J292">
            <v>468.69</v>
          </cell>
        </row>
        <row r="293">
          <cell r="A293" t="str">
            <v>11D</v>
          </cell>
          <cell r="E293" t="str">
            <v>11D - B/H 60 HP 17.5' D EXT/HOE LATE</v>
          </cell>
          <cell r="G293">
            <v>1534.403</v>
          </cell>
          <cell r="H293">
            <v>1704.5730000000001</v>
          </cell>
          <cell r="I293">
            <v>568.24200000000008</v>
          </cell>
          <cell r="J293">
            <v>189.42420000000001</v>
          </cell>
        </row>
        <row r="294">
          <cell r="A294" t="str">
            <v>11E</v>
          </cell>
          <cell r="E294" t="str">
            <v xml:space="preserve">11E - BACKHOE CLIMBING              </v>
          </cell>
          <cell r="G294">
            <v>4477.2390000000005</v>
          </cell>
          <cell r="H294">
            <v>7681.96</v>
          </cell>
          <cell r="I294">
            <v>2560.5569999999998</v>
          </cell>
          <cell r="J294">
            <v>854.04599999999994</v>
          </cell>
        </row>
        <row r="295">
          <cell r="A295" t="str">
            <v>11F</v>
          </cell>
          <cell r="E295" t="str">
            <v xml:space="preserve">11F - GROUND ROD DRIVER ATTACHMENT  </v>
          </cell>
          <cell r="G295">
            <v>1273.4019999999998</v>
          </cell>
          <cell r="H295">
            <v>1618.383</v>
          </cell>
          <cell r="I295">
            <v>539.42700000000002</v>
          </cell>
          <cell r="J295">
            <v>180.4074</v>
          </cell>
        </row>
        <row r="296">
          <cell r="A296" t="str">
            <v>11G</v>
          </cell>
          <cell r="E296" t="str">
            <v xml:space="preserve">11G - BACKHOE 14 HP 6' DEPTH        </v>
          </cell>
          <cell r="G296">
            <v>426.30899999999997</v>
          </cell>
          <cell r="H296">
            <v>461.44800000000004</v>
          </cell>
          <cell r="I296">
            <v>153.816</v>
          </cell>
          <cell r="J296">
            <v>50.877600000000001</v>
          </cell>
        </row>
        <row r="297">
          <cell r="A297" t="str">
            <v>11H</v>
          </cell>
          <cell r="E297" t="str">
            <v xml:space="preserve">11H - BACKHOE - MINI - LATE         </v>
          </cell>
          <cell r="G297">
            <v>937.26099999999997</v>
          </cell>
          <cell r="H297">
            <v>1028.5339999999999</v>
          </cell>
          <cell r="I297">
            <v>342.87300000000005</v>
          </cell>
          <cell r="J297">
            <v>114.7398</v>
          </cell>
        </row>
        <row r="298">
          <cell r="A298" t="str">
            <v>11I</v>
          </cell>
          <cell r="E298" t="str">
            <v xml:space="preserve">11I - BACKHOE 60 HP 15' DEP EARLY   </v>
          </cell>
          <cell r="G298">
            <v>833.61200000000008</v>
          </cell>
          <cell r="H298">
            <v>1079.806</v>
          </cell>
          <cell r="I298">
            <v>359.95800000000003</v>
          </cell>
          <cell r="J298">
            <v>120.14580000000001</v>
          </cell>
        </row>
        <row r="299">
          <cell r="A299" t="str">
            <v>11J</v>
          </cell>
          <cell r="E299" t="str">
            <v xml:space="preserve">11J - EXCAVATOR 45,000 LBS EARLY    </v>
          </cell>
          <cell r="G299">
            <v>3068.5850000000005</v>
          </cell>
          <cell r="H299">
            <v>2864.16</v>
          </cell>
          <cell r="I299">
            <v>954.71999999999991</v>
          </cell>
          <cell r="J299">
            <v>318.24</v>
          </cell>
        </row>
        <row r="300">
          <cell r="A300" t="str">
            <v>11K</v>
          </cell>
          <cell r="E300" t="str">
            <v xml:space="preserve">11K - SP EXCAVATOR JOHN DEERE 350D  </v>
          </cell>
          <cell r="G300">
            <v>6169.8779999999997</v>
          </cell>
          <cell r="H300">
            <v>7252.1149999999989</v>
          </cell>
          <cell r="I300">
            <v>2417.4</v>
          </cell>
          <cell r="J300">
            <v>805.33079999999995</v>
          </cell>
        </row>
        <row r="301">
          <cell r="A301" t="str">
            <v>11L</v>
          </cell>
          <cell r="E301" t="str">
            <v xml:space="preserve">11L - EXCAVATOR 120-160 MODELS      </v>
          </cell>
          <cell r="G301">
            <v>3814.239</v>
          </cell>
          <cell r="H301">
            <v>4015.3490000000002</v>
          </cell>
          <cell r="I301">
            <v>1338.6480000000001</v>
          </cell>
          <cell r="J301">
            <v>446.21940000000001</v>
          </cell>
        </row>
        <row r="302">
          <cell r="A302" t="str">
            <v>11M</v>
          </cell>
          <cell r="E302" t="str">
            <v xml:space="preserve">11M - SP EXCAVATOR W/ANCHOR EARLY   </v>
          </cell>
          <cell r="G302">
            <v>3688.49</v>
          </cell>
          <cell r="H302">
            <v>3409.8089999999997</v>
          </cell>
          <cell r="I302">
            <v>1136.5349999999999</v>
          </cell>
          <cell r="J302">
            <v>378.84840000000003</v>
          </cell>
        </row>
        <row r="303">
          <cell r="A303" t="str">
            <v>11N</v>
          </cell>
          <cell r="E303" t="str">
            <v xml:space="preserve">11N - SP ANCHOR 10VX ON OX EARLY    </v>
          </cell>
          <cell r="G303">
            <v>1298.8170000000002</v>
          </cell>
          <cell r="H303">
            <v>1732.1980000000001</v>
          </cell>
          <cell r="I303">
            <v>576.91200000000003</v>
          </cell>
          <cell r="J303">
            <v>192.6678</v>
          </cell>
        </row>
        <row r="304">
          <cell r="A304" t="str">
            <v>11O</v>
          </cell>
          <cell r="E304" t="str">
            <v xml:space="preserve">11O - B/H 75 HP 4X4 LATE            </v>
          </cell>
          <cell r="G304">
            <v>1344.5640000000001</v>
          </cell>
          <cell r="H304">
            <v>1449.318</v>
          </cell>
          <cell r="I304">
            <v>483.12299999999999</v>
          </cell>
          <cell r="J304">
            <v>161.2824</v>
          </cell>
        </row>
        <row r="305">
          <cell r="A305" t="str">
            <v>11P</v>
          </cell>
          <cell r="E305" t="str">
            <v xml:space="preserve">11P - B/H 75 HP 4X4 EARLY           </v>
          </cell>
          <cell r="G305">
            <v>1139.6969999999999</v>
          </cell>
          <cell r="H305">
            <v>1245.556</v>
          </cell>
          <cell r="I305">
            <v>415.14000000000004</v>
          </cell>
          <cell r="J305">
            <v>138.54660000000001</v>
          </cell>
        </row>
        <row r="306">
          <cell r="A306" t="str">
            <v>11Q</v>
          </cell>
          <cell r="E306" t="str">
            <v xml:space="preserve">11Q - B/H 75 HP 4X4 EXT/HOE LATE    </v>
          </cell>
          <cell r="G306">
            <v>1758.9390000000003</v>
          </cell>
          <cell r="H306">
            <v>2045.7969999999998</v>
          </cell>
          <cell r="I306">
            <v>681.92100000000005</v>
          </cell>
          <cell r="J306">
            <v>227.30699999999999</v>
          </cell>
        </row>
        <row r="307">
          <cell r="A307" t="str">
            <v>11R</v>
          </cell>
          <cell r="E307" t="str">
            <v xml:space="preserve">11R - B/H 75 HP 4X4 EXT/HOE EARLY   </v>
          </cell>
          <cell r="G307">
            <v>1389.6480000000001</v>
          </cell>
          <cell r="H307">
            <v>1440.0360000000001</v>
          </cell>
          <cell r="I307">
            <v>480.01200000000006</v>
          </cell>
          <cell r="J307">
            <v>160.2012</v>
          </cell>
        </row>
        <row r="308">
          <cell r="A308" t="str">
            <v>11S</v>
          </cell>
          <cell r="E308" t="str">
            <v xml:space="preserve">11S - MINI EXCAVATOR LATE           </v>
          </cell>
          <cell r="G308">
            <v>1905.2409999999998</v>
          </cell>
          <cell r="H308">
            <v>2401.607</v>
          </cell>
          <cell r="I308">
            <v>800.54700000000003</v>
          </cell>
          <cell r="J308">
            <v>267.36240000000004</v>
          </cell>
        </row>
        <row r="309">
          <cell r="A309" t="str">
            <v>11T</v>
          </cell>
          <cell r="E309" t="str">
            <v xml:space="preserve">11T - MINI EXCAVATOR EARLY          </v>
          </cell>
          <cell r="G309">
            <v>1172.626</v>
          </cell>
          <cell r="H309">
            <v>1524.0159999999998</v>
          </cell>
          <cell r="I309">
            <v>507.65400000000005</v>
          </cell>
          <cell r="J309">
            <v>168.86100000000002</v>
          </cell>
        </row>
        <row r="310">
          <cell r="A310" t="str">
            <v>11U</v>
          </cell>
          <cell r="E310" t="str">
            <v xml:space="preserve">11U - MINI EXCAVATOR 3000# LATE     </v>
          </cell>
          <cell r="G310">
            <v>1190.9690000000001</v>
          </cell>
          <cell r="H310">
            <v>1450.202</v>
          </cell>
          <cell r="I310">
            <v>483.42900000000009</v>
          </cell>
          <cell r="J310">
            <v>161.2824</v>
          </cell>
        </row>
        <row r="311">
          <cell r="A311" t="str">
            <v>11V</v>
          </cell>
          <cell r="E311" t="str">
            <v xml:space="preserve">11V - BACKHOE 4X4 EXT/HOE ITC LATE  </v>
          </cell>
          <cell r="G311">
            <v>1934.8550000000002</v>
          </cell>
          <cell r="H311">
            <v>2148.1200000000003</v>
          </cell>
          <cell r="I311">
            <v>716.04</v>
          </cell>
          <cell r="J311">
            <v>238.13939999999999</v>
          </cell>
        </row>
        <row r="312">
          <cell r="A312" t="str">
            <v>11W</v>
          </cell>
          <cell r="E312" t="str">
            <v xml:space="preserve">11W - CAT 302.5 MINI EXCAVATOR LATE </v>
          </cell>
          <cell r="G312">
            <v>1309.867</v>
          </cell>
          <cell r="H312">
            <v>1588.99</v>
          </cell>
          <cell r="I312">
            <v>529.68600000000004</v>
          </cell>
          <cell r="J312">
            <v>176.43959999999998</v>
          </cell>
        </row>
        <row r="313">
          <cell r="A313" t="str">
            <v>11X</v>
          </cell>
          <cell r="E313" t="str">
            <v xml:space="preserve">11X - SP ANCHOR PULL TESTER         </v>
          </cell>
          <cell r="G313">
            <v>1591.6419999999998</v>
          </cell>
          <cell r="H313">
            <v>1591.6419999999998</v>
          </cell>
          <cell r="I313">
            <v>530.60400000000004</v>
          </cell>
          <cell r="J313">
            <v>177.22499999999999</v>
          </cell>
        </row>
        <row r="314">
          <cell r="A314" t="str">
            <v>11Y</v>
          </cell>
          <cell r="E314" t="str">
            <v xml:space="preserve">11Y - SP EXCAVATOR W/SHEAR          </v>
          </cell>
          <cell r="G314">
            <v>12734.682999999999</v>
          </cell>
          <cell r="H314">
            <v>12734.682999999999</v>
          </cell>
          <cell r="I314">
            <v>4244.8320000000003</v>
          </cell>
          <cell r="J314">
            <v>1432.6307999999999</v>
          </cell>
        </row>
        <row r="315">
          <cell r="A315" t="str">
            <v>11Z</v>
          </cell>
          <cell r="E315" t="str">
            <v>11Z - SP JOHN HENRY EXCVTR W/ROCK DR</v>
          </cell>
          <cell r="G315">
            <v>11964.718999999999</v>
          </cell>
          <cell r="H315">
            <v>11964.718999999999</v>
          </cell>
          <cell r="I315">
            <v>3989.9340000000002</v>
          </cell>
          <cell r="J315">
            <v>1329.6312</v>
          </cell>
        </row>
        <row r="316">
          <cell r="A316" t="str">
            <v>113</v>
          </cell>
          <cell r="E316" t="str">
            <v xml:space="preserve">113 - SP ANCHOR DRILLING MACHINE     </v>
          </cell>
          <cell r="G316">
            <v>4080.1020000000003</v>
          </cell>
          <cell r="H316">
            <v>4334.915</v>
          </cell>
          <cell r="I316">
            <v>1444.9829999999999</v>
          </cell>
          <cell r="J316">
            <v>481.44</v>
          </cell>
        </row>
        <row r="317">
          <cell r="E317" t="str">
            <v>FLEET_08</v>
          </cell>
        </row>
        <row r="318">
          <cell r="A318" t="str">
            <v>12A</v>
          </cell>
          <cell r="E318" t="str">
            <v xml:space="preserve">12A - TRENCHER 40 HP LATE           </v>
          </cell>
          <cell r="G318">
            <v>1785.68</v>
          </cell>
          <cell r="H318">
            <v>2841.1759999999999</v>
          </cell>
          <cell r="I318">
            <v>947.06999999999994</v>
          </cell>
          <cell r="J318">
            <v>316.07760000000002</v>
          </cell>
        </row>
        <row r="319">
          <cell r="A319" t="str">
            <v>12B</v>
          </cell>
          <cell r="E319" t="str">
            <v xml:space="preserve">12B - TRENCHER 65 HP 4' DEPTH LATE  </v>
          </cell>
          <cell r="G319">
            <v>1782.807</v>
          </cell>
          <cell r="H319">
            <v>2841.1759999999999</v>
          </cell>
          <cell r="I319">
            <v>947.06999999999994</v>
          </cell>
          <cell r="J319">
            <v>316.07760000000002</v>
          </cell>
        </row>
        <row r="320">
          <cell r="A320" t="str">
            <v>12C</v>
          </cell>
          <cell r="E320" t="str">
            <v xml:space="preserve">12C - TRENCHER 120HP                </v>
          </cell>
          <cell r="G320">
            <v>3068.806</v>
          </cell>
          <cell r="H320">
            <v>4318.7820000000002</v>
          </cell>
          <cell r="I320">
            <v>1439.5769999999998</v>
          </cell>
          <cell r="J320">
            <v>479.5224</v>
          </cell>
        </row>
        <row r="321">
          <cell r="A321" t="str">
            <v>12D</v>
          </cell>
          <cell r="E321" t="str">
            <v xml:space="preserve">12D - TRENCHER WALK BEHIND EARLY    </v>
          </cell>
          <cell r="G321">
            <v>203.98299999999998</v>
          </cell>
          <cell r="H321">
            <v>203.98299999999998</v>
          </cell>
          <cell r="I321">
            <v>67.983000000000004</v>
          </cell>
          <cell r="J321">
            <v>22.44</v>
          </cell>
        </row>
        <row r="322">
          <cell r="A322" t="str">
            <v>12E</v>
          </cell>
          <cell r="E322" t="str">
            <v xml:space="preserve">12E - TRENCHER WALK BEHIND LATE     </v>
          </cell>
          <cell r="G322">
            <v>1023.009</v>
          </cell>
          <cell r="H322">
            <v>1309.425</v>
          </cell>
          <cell r="I322">
            <v>436.45800000000003</v>
          </cell>
          <cell r="J322">
            <v>145.04399999999998</v>
          </cell>
        </row>
        <row r="323">
          <cell r="A323" t="str">
            <v>12F</v>
          </cell>
          <cell r="E323" t="str">
            <v xml:space="preserve">12F - D150 DELTA PLOW               </v>
          </cell>
          <cell r="G323">
            <v>6119.9320000000007</v>
          </cell>
          <cell r="H323">
            <v>6119.9320000000007</v>
          </cell>
          <cell r="I323">
            <v>2040</v>
          </cell>
          <cell r="J323">
            <v>680.34</v>
          </cell>
        </row>
        <row r="324">
          <cell r="A324" t="str">
            <v>12G</v>
          </cell>
          <cell r="E324" t="str">
            <v xml:space="preserve">12G - TRENCHER 65 HP W/BACKHOE LATE </v>
          </cell>
          <cell r="G324">
            <v>2787.2520000000004</v>
          </cell>
          <cell r="H324">
            <v>2943.0569999999993</v>
          </cell>
          <cell r="I324">
            <v>981.08699999999999</v>
          </cell>
          <cell r="J324">
            <v>326.88960000000003</v>
          </cell>
        </row>
        <row r="325">
          <cell r="A325" t="str">
            <v>12H</v>
          </cell>
          <cell r="E325" t="str">
            <v xml:space="preserve">12H - TRENCHER R/TIRE 60HP COMBO    </v>
          </cell>
          <cell r="G325">
            <v>2727.5819999999999</v>
          </cell>
          <cell r="H325">
            <v>3425.9420000000005</v>
          </cell>
          <cell r="I325">
            <v>1141.941</v>
          </cell>
          <cell r="J325">
            <v>381.01080000000002</v>
          </cell>
        </row>
        <row r="326">
          <cell r="A326" t="str">
            <v>12I</v>
          </cell>
          <cell r="E326" t="str">
            <v xml:space="preserve">12I - TRENCHER FLEX TRAC            </v>
          </cell>
          <cell r="G326">
            <v>3572.2439999999992</v>
          </cell>
          <cell r="H326">
            <v>5114.3819999999996</v>
          </cell>
          <cell r="I326">
            <v>1704.828</v>
          </cell>
          <cell r="J326">
            <v>568.27260000000001</v>
          </cell>
        </row>
        <row r="327">
          <cell r="A327" t="str">
            <v>12J</v>
          </cell>
          <cell r="E327" t="str">
            <v xml:space="preserve">12J - TRENCHER 40 HP EARLY          </v>
          </cell>
          <cell r="G327">
            <v>1352.962</v>
          </cell>
          <cell r="H327">
            <v>1875.1849999999997</v>
          </cell>
          <cell r="I327">
            <v>625.05600000000004</v>
          </cell>
          <cell r="J327">
            <v>207.83519999999999</v>
          </cell>
        </row>
        <row r="328">
          <cell r="A328" t="str">
            <v>12K</v>
          </cell>
          <cell r="E328" t="str">
            <v xml:space="preserve">12K - TRENCHER ROCK TESMEC          </v>
          </cell>
          <cell r="G328">
            <v>8670.0510000000013</v>
          </cell>
          <cell r="H328">
            <v>8670.0510000000013</v>
          </cell>
          <cell r="I328">
            <v>2890.0169999999998</v>
          </cell>
          <cell r="J328">
            <v>962.88</v>
          </cell>
        </row>
        <row r="329">
          <cell r="A329" t="str">
            <v>12L</v>
          </cell>
          <cell r="E329" t="str">
            <v xml:space="preserve">12L - TRENCHER SHIELD /MANHOLE BOX  </v>
          </cell>
          <cell r="G329">
            <v>306.08499999999998</v>
          </cell>
          <cell r="H329">
            <v>306.08499999999998</v>
          </cell>
          <cell r="I329">
            <v>102</v>
          </cell>
          <cell r="J329">
            <v>33.660000000000004</v>
          </cell>
        </row>
        <row r="330">
          <cell r="A330" t="str">
            <v>12N</v>
          </cell>
          <cell r="E330" t="str">
            <v>12N - TRENCHER 65 HP W/BACKHOE EARLY</v>
          </cell>
          <cell r="G330">
            <v>1912.0919999999999</v>
          </cell>
          <cell r="H330">
            <v>2060.6039999999998</v>
          </cell>
          <cell r="I330">
            <v>686.86800000000005</v>
          </cell>
          <cell r="J330">
            <v>229.46940000000001</v>
          </cell>
        </row>
        <row r="331">
          <cell r="E331" t="str">
            <v>FLEET_09</v>
          </cell>
        </row>
        <row r="332">
          <cell r="A332" t="str">
            <v>13A</v>
          </cell>
          <cell r="E332" t="str">
            <v xml:space="preserve">13A - CRAWLR TRCTR W/BLD 53 HP LATE </v>
          </cell>
          <cell r="G332">
            <v>2032.095</v>
          </cell>
          <cell r="H332">
            <v>2626.364</v>
          </cell>
          <cell r="I332">
            <v>875.5680000000001</v>
          </cell>
          <cell r="J332">
            <v>292.26059999999995</v>
          </cell>
        </row>
        <row r="333">
          <cell r="A333" t="str">
            <v>13B</v>
          </cell>
          <cell r="E333" t="str">
            <v xml:space="preserve">13B - SP JD 750 W/2 WINCHES         </v>
          </cell>
          <cell r="G333">
            <v>4730.0630000000001</v>
          </cell>
          <cell r="H333">
            <v>5303.7790000000005</v>
          </cell>
          <cell r="I333">
            <v>1767.915</v>
          </cell>
          <cell r="J333">
            <v>588.846</v>
          </cell>
        </row>
        <row r="334">
          <cell r="A334" t="str">
            <v>13C</v>
          </cell>
          <cell r="E334" t="str">
            <v xml:space="preserve">13C - SP HD6                        </v>
          </cell>
          <cell r="G334">
            <v>703.4430000000001</v>
          </cell>
          <cell r="H334">
            <v>1380.1450000000002</v>
          </cell>
          <cell r="I334">
            <v>460.07099999999991</v>
          </cell>
          <cell r="J334">
            <v>153.7038</v>
          </cell>
        </row>
        <row r="335">
          <cell r="A335" t="str">
            <v>13D</v>
          </cell>
          <cell r="E335" t="str">
            <v xml:space="preserve">13D - SP HD16                       </v>
          </cell>
          <cell r="G335">
            <v>2363.8159999999998</v>
          </cell>
          <cell r="H335">
            <v>2864.16</v>
          </cell>
          <cell r="I335">
            <v>954.71999999999991</v>
          </cell>
          <cell r="J335">
            <v>318.24</v>
          </cell>
        </row>
        <row r="336">
          <cell r="A336" t="str">
            <v>13E</v>
          </cell>
          <cell r="E336" t="str">
            <v xml:space="preserve">13E - SP JD 850 W/2 WINCHES         </v>
          </cell>
          <cell r="G336">
            <v>5726.1100000000006</v>
          </cell>
          <cell r="H336">
            <v>6137.3909999999996</v>
          </cell>
          <cell r="I336">
            <v>2045.8140000000001</v>
          </cell>
          <cell r="J336">
            <v>681.93119999999999</v>
          </cell>
        </row>
        <row r="337">
          <cell r="A337" t="str">
            <v>13F</v>
          </cell>
          <cell r="E337" t="str">
            <v xml:space="preserve">13F - SP HD11                       </v>
          </cell>
          <cell r="G337">
            <v>1655.0690000000002</v>
          </cell>
          <cell r="H337">
            <v>1818.3879999999999</v>
          </cell>
          <cell r="I337">
            <v>606.23700000000008</v>
          </cell>
          <cell r="J337">
            <v>202.40880000000001</v>
          </cell>
        </row>
        <row r="338">
          <cell r="A338" t="str">
            <v>13G</v>
          </cell>
          <cell r="E338" t="str">
            <v xml:space="preserve">13G - SP M-4                        </v>
          </cell>
          <cell r="G338">
            <v>2343.4839999999999</v>
          </cell>
          <cell r="H338">
            <v>3139.3050000000003</v>
          </cell>
          <cell r="I338">
            <v>1046.7240000000002</v>
          </cell>
          <cell r="J338">
            <v>348.54419999999999</v>
          </cell>
        </row>
        <row r="339">
          <cell r="A339" t="str">
            <v>13I</v>
          </cell>
          <cell r="E339" t="str">
            <v xml:space="preserve">13I - SP D6 LATE                    </v>
          </cell>
          <cell r="G339">
            <v>4730.0630000000001</v>
          </cell>
          <cell r="H339">
            <v>5303.7790000000005</v>
          </cell>
          <cell r="I339">
            <v>1767.6089999999999</v>
          </cell>
          <cell r="J339">
            <v>588.846</v>
          </cell>
        </row>
        <row r="340">
          <cell r="A340" t="str">
            <v>13J</v>
          </cell>
          <cell r="E340" t="str">
            <v xml:space="preserve">13J - CRAWLER TRACT/LDR 90 HP       </v>
          </cell>
          <cell r="G340">
            <v>3186.3780000000002</v>
          </cell>
          <cell r="H340">
            <v>3873.0249999999996</v>
          </cell>
          <cell r="I340">
            <v>1290.9630000000002</v>
          </cell>
          <cell r="J340">
            <v>430.80720000000002</v>
          </cell>
        </row>
        <row r="341">
          <cell r="A341" t="str">
            <v>13K</v>
          </cell>
          <cell r="E341" t="str">
            <v xml:space="preserve">13K - SP D8 W/3 WINCHES             </v>
          </cell>
          <cell r="G341">
            <v>9660.5729999999985</v>
          </cell>
          <cell r="H341">
            <v>11365.588000000002</v>
          </cell>
          <cell r="I341">
            <v>3788.5349999999999</v>
          </cell>
          <cell r="J341">
            <v>1263.1986000000002</v>
          </cell>
        </row>
        <row r="342">
          <cell r="A342" t="str">
            <v>13L</v>
          </cell>
          <cell r="E342" t="str">
            <v xml:space="preserve">13L - CRWLR TRCT W/BLD 53 HP EARLY  </v>
          </cell>
          <cell r="G342">
            <v>1408.6540000000002</v>
          </cell>
          <cell r="H342">
            <v>1916.954</v>
          </cell>
          <cell r="I342">
            <v>639.03</v>
          </cell>
          <cell r="J342">
            <v>213.24119999999999</v>
          </cell>
        </row>
        <row r="343">
          <cell r="A343" t="str">
            <v>13M</v>
          </cell>
          <cell r="E343" t="str">
            <v xml:space="preserve">13M - SP JD 1050 W/SINGLE WINCH     </v>
          </cell>
          <cell r="G343">
            <v>9660.5729999999985</v>
          </cell>
          <cell r="H343">
            <v>11365.588000000002</v>
          </cell>
          <cell r="I343">
            <v>3788.5349999999999</v>
          </cell>
          <cell r="J343">
            <v>1263.1986000000002</v>
          </cell>
        </row>
        <row r="344">
          <cell r="A344" t="str">
            <v>13N</v>
          </cell>
          <cell r="E344" t="str">
            <v xml:space="preserve">13N - SP CRAWLER TRACTOR D7 EARLY   </v>
          </cell>
          <cell r="G344">
            <v>2705.924</v>
          </cell>
          <cell r="H344">
            <v>3788.6030000000005</v>
          </cell>
          <cell r="I344">
            <v>1263.2190000000001</v>
          </cell>
          <cell r="J344">
            <v>421.06620000000004</v>
          </cell>
        </row>
        <row r="345">
          <cell r="A345" t="str">
            <v>13O</v>
          </cell>
          <cell r="E345" t="str">
            <v xml:space="preserve">13O - SP D6 EARLY                   </v>
          </cell>
          <cell r="G345">
            <v>2500.1730000000002</v>
          </cell>
          <cell r="H345">
            <v>2841.1759999999999</v>
          </cell>
          <cell r="I345">
            <v>947.06999999999994</v>
          </cell>
          <cell r="J345">
            <v>316.07760000000002</v>
          </cell>
        </row>
        <row r="346">
          <cell r="A346" t="str">
            <v>13P</v>
          </cell>
          <cell r="E346" t="str">
            <v xml:space="preserve">13P - SP RUB TRACT GT15M EARLY      </v>
          </cell>
          <cell r="G346">
            <v>2364.2580000000003</v>
          </cell>
          <cell r="H346">
            <v>2545.6990000000001</v>
          </cell>
          <cell r="I346">
            <v>848.58899999999994</v>
          </cell>
          <cell r="J346">
            <v>282.50940000000003</v>
          </cell>
        </row>
        <row r="347">
          <cell r="A347" t="str">
            <v>13R</v>
          </cell>
          <cell r="E347" t="str">
            <v xml:space="preserve">13R - SP D5 TRACTOR W/WINCH         </v>
          </cell>
          <cell r="G347">
            <v>3442.0750000000003</v>
          </cell>
          <cell r="H347">
            <v>4329.8319999999994</v>
          </cell>
          <cell r="I347">
            <v>1442.8920000000003</v>
          </cell>
          <cell r="J347">
            <v>480.60360000000003</v>
          </cell>
        </row>
        <row r="348">
          <cell r="A348" t="str">
            <v>13S</v>
          </cell>
          <cell r="E348" t="str">
            <v>13S - SP CHALLENGER W/5TH WHL HI-DRV</v>
          </cell>
          <cell r="G348">
            <v>5493.1760000000004</v>
          </cell>
          <cell r="H348">
            <v>5818.0459999999994</v>
          </cell>
          <cell r="I348">
            <v>1939.377</v>
          </cell>
          <cell r="J348">
            <v>646.21079999999995</v>
          </cell>
        </row>
        <row r="349">
          <cell r="A349" t="str">
            <v>13T</v>
          </cell>
          <cell r="E349" t="str">
            <v>13T - SP D8 W/750 A/C &amp; G DENVR DRIL</v>
          </cell>
          <cell r="G349">
            <v>3084.9389999999999</v>
          </cell>
          <cell r="H349">
            <v>4329.8319999999994</v>
          </cell>
          <cell r="I349">
            <v>1443.2490000000003</v>
          </cell>
          <cell r="J349">
            <v>480.60360000000003</v>
          </cell>
        </row>
        <row r="350">
          <cell r="A350" t="str">
            <v>13U</v>
          </cell>
          <cell r="E350" t="str">
            <v xml:space="preserve">13U - D4 W/WINCH                    </v>
          </cell>
          <cell r="G350">
            <v>2164.6950000000002</v>
          </cell>
          <cell r="H350">
            <v>2727.8030000000003</v>
          </cell>
          <cell r="I350">
            <v>909.279</v>
          </cell>
          <cell r="J350">
            <v>303.08279999999996</v>
          </cell>
        </row>
        <row r="351">
          <cell r="A351" t="str">
            <v>13V</v>
          </cell>
          <cell r="E351" t="str">
            <v xml:space="preserve">13V - SP CAT CHALLENGER EARLY       </v>
          </cell>
          <cell r="G351">
            <v>3360.9680000000008</v>
          </cell>
          <cell r="H351">
            <v>3864.4060000000004</v>
          </cell>
          <cell r="I351">
            <v>1288.107</v>
          </cell>
          <cell r="J351">
            <v>429.726</v>
          </cell>
        </row>
        <row r="352">
          <cell r="A352" t="str">
            <v>13W</v>
          </cell>
          <cell r="E352" t="str">
            <v xml:space="preserve">13W - SP CAT CHALLENGER LATE        </v>
          </cell>
          <cell r="G352">
            <v>4546.1909999999998</v>
          </cell>
          <cell r="H352">
            <v>4870.8400000000011</v>
          </cell>
          <cell r="I352">
            <v>1623.6360000000002</v>
          </cell>
          <cell r="J352">
            <v>541.21199999999999</v>
          </cell>
        </row>
        <row r="353">
          <cell r="A353" t="str">
            <v>13X</v>
          </cell>
          <cell r="E353" t="str">
            <v xml:space="preserve">13X - SP DOZER PLOW W/REEL CARRIER  </v>
          </cell>
          <cell r="G353">
            <v>5610.085</v>
          </cell>
          <cell r="H353">
            <v>5610.085</v>
          </cell>
          <cell r="I353">
            <v>1870.0170000000001</v>
          </cell>
          <cell r="J353">
            <v>623.33220000000006</v>
          </cell>
        </row>
        <row r="354">
          <cell r="E354" t="str">
            <v>FLEET_10</v>
          </cell>
        </row>
        <row r="355">
          <cell r="A355" t="str">
            <v>14A</v>
          </cell>
          <cell r="E355" t="str">
            <v xml:space="preserve">14A - DIGGER DERRICK LATE           </v>
          </cell>
          <cell r="G355">
            <v>2436.3040000000001</v>
          </cell>
          <cell r="H355">
            <v>2898.636</v>
          </cell>
          <cell r="I355">
            <v>966.19500000000005</v>
          </cell>
          <cell r="J355">
            <v>322.56479999999999</v>
          </cell>
        </row>
        <row r="356">
          <cell r="A356" t="str">
            <v>14B</v>
          </cell>
          <cell r="E356" t="str">
            <v xml:space="preserve">14B - DIGGER DERRICK RUB/TRAC MNTD  </v>
          </cell>
          <cell r="G356">
            <v>2029.664</v>
          </cell>
          <cell r="H356">
            <v>2841.1759999999999</v>
          </cell>
          <cell r="I356">
            <v>947.06999999999994</v>
          </cell>
          <cell r="J356">
            <v>316.07760000000002</v>
          </cell>
        </row>
        <row r="357">
          <cell r="A357" t="str">
            <v>14C</v>
          </cell>
          <cell r="E357" t="str">
            <v xml:space="preserve">14C - DIGGER DERRICK 45' SHV/DOZER  </v>
          </cell>
          <cell r="G357">
            <v>2875.4310000000005</v>
          </cell>
          <cell r="H357">
            <v>4318.7820000000002</v>
          </cell>
          <cell r="I357">
            <v>1439.5769999999998</v>
          </cell>
          <cell r="J357">
            <v>468.69</v>
          </cell>
        </row>
        <row r="358">
          <cell r="A358" t="str">
            <v>14D</v>
          </cell>
          <cell r="E358" t="str">
            <v xml:space="preserve">14D - MINI DERRICK LATE             </v>
          </cell>
          <cell r="G358">
            <v>2354.3130000000001</v>
          </cell>
          <cell r="H358">
            <v>2841.1759999999999</v>
          </cell>
          <cell r="I358">
            <v>947.06999999999994</v>
          </cell>
          <cell r="J358">
            <v>316.07760000000002</v>
          </cell>
        </row>
        <row r="359">
          <cell r="A359" t="str">
            <v>14E</v>
          </cell>
          <cell r="E359" t="str">
            <v>14E - SP DIGGER DERRICK 60-65' TRACK</v>
          </cell>
          <cell r="G359">
            <v>10824.359</v>
          </cell>
          <cell r="H359">
            <v>10824.359</v>
          </cell>
          <cell r="I359">
            <v>3608.0970000000002</v>
          </cell>
          <cell r="J359">
            <v>1202.7023999999999</v>
          </cell>
        </row>
        <row r="360">
          <cell r="A360" t="str">
            <v>14F</v>
          </cell>
          <cell r="E360" t="str">
            <v xml:space="preserve">14F - COMM II ON 4X6                </v>
          </cell>
          <cell r="G360">
            <v>2727.8030000000003</v>
          </cell>
          <cell r="H360">
            <v>3182.1790000000001</v>
          </cell>
          <cell r="I360">
            <v>1060.8</v>
          </cell>
          <cell r="J360">
            <v>353.9502</v>
          </cell>
        </row>
        <row r="361">
          <cell r="A361" t="str">
            <v>14G</v>
          </cell>
          <cell r="E361" t="str">
            <v>14G - SP COMM II SKIDER OR FLEX TRAC</v>
          </cell>
          <cell r="G361">
            <v>3030.7939999999994</v>
          </cell>
          <cell r="H361">
            <v>4546.1909999999998</v>
          </cell>
          <cell r="I361">
            <v>1515.4649999999997</v>
          </cell>
          <cell r="J361">
            <v>505.5018</v>
          </cell>
        </row>
        <row r="362">
          <cell r="A362" t="str">
            <v>14H</v>
          </cell>
          <cell r="E362" t="str">
            <v>14H - SP DIGGER DERRICK 60' 6X6 LATE</v>
          </cell>
          <cell r="G362">
            <v>5260.9049999999997</v>
          </cell>
          <cell r="H362">
            <v>6072.6379999999999</v>
          </cell>
          <cell r="I362">
            <v>2024.1899999999998</v>
          </cell>
          <cell r="J362">
            <v>674.35260000000005</v>
          </cell>
        </row>
        <row r="363">
          <cell r="A363" t="str">
            <v>14I</v>
          </cell>
          <cell r="E363" t="str">
            <v xml:space="preserve">14I - DIGGER DERRICK 60' LATE       </v>
          </cell>
          <cell r="G363">
            <v>5119.9070000000002</v>
          </cell>
          <cell r="H363">
            <v>5625.7760000000007</v>
          </cell>
          <cell r="I363">
            <v>1875.3209999999999</v>
          </cell>
          <cell r="J363">
            <v>624.56640000000004</v>
          </cell>
        </row>
        <row r="364">
          <cell r="A364" t="str">
            <v>14J</v>
          </cell>
          <cell r="E364" t="str">
            <v xml:space="preserve">14J - DIGGER DERRICK 4X6 60'        </v>
          </cell>
          <cell r="G364">
            <v>2579.7330000000002</v>
          </cell>
          <cell r="H364">
            <v>4008.498</v>
          </cell>
          <cell r="I364">
            <v>1017.501</v>
          </cell>
          <cell r="J364">
            <v>254.36760000000001</v>
          </cell>
        </row>
        <row r="365">
          <cell r="A365" t="str">
            <v>14K</v>
          </cell>
          <cell r="E365" t="str">
            <v xml:space="preserve">14K - SP RUB TRAC 5052              </v>
          </cell>
          <cell r="G365">
            <v>8004.3990000000003</v>
          </cell>
          <cell r="H365">
            <v>12448.046000000002</v>
          </cell>
          <cell r="I365">
            <v>4149.3090000000002</v>
          </cell>
          <cell r="J365">
            <v>1383.3444</v>
          </cell>
        </row>
        <row r="366">
          <cell r="A366" t="str">
            <v>14L</v>
          </cell>
          <cell r="E366" t="str">
            <v xml:space="preserve">14L - SP DIGGER DERRICK TRACK 45'   </v>
          </cell>
          <cell r="G366">
            <v>5103.5530000000008</v>
          </cell>
          <cell r="H366">
            <v>6819.3969999999999</v>
          </cell>
          <cell r="I366">
            <v>2273.1210000000001</v>
          </cell>
          <cell r="J366">
            <v>757.70699999999999</v>
          </cell>
        </row>
        <row r="367">
          <cell r="A367" t="str">
            <v>14M</v>
          </cell>
          <cell r="E367" t="str">
            <v xml:space="preserve">14M - DIGGER DERRICK 4X4 LATE       </v>
          </cell>
          <cell r="G367">
            <v>3117.4259999999999</v>
          </cell>
          <cell r="H367">
            <v>4318.7820000000002</v>
          </cell>
          <cell r="I367">
            <v>1439.5769999999998</v>
          </cell>
          <cell r="J367">
            <v>479.5224</v>
          </cell>
        </row>
        <row r="368">
          <cell r="A368" t="str">
            <v>14N</v>
          </cell>
          <cell r="E368" t="str">
            <v>14N - SP DIG DER/TRAC MNTD 70' EARLY</v>
          </cell>
          <cell r="G368">
            <v>6819.3969999999999</v>
          </cell>
          <cell r="H368">
            <v>6819.3969999999999</v>
          </cell>
          <cell r="I368">
            <v>2273.1210000000001</v>
          </cell>
          <cell r="J368">
            <v>757.70699999999999</v>
          </cell>
        </row>
        <row r="369">
          <cell r="A369" t="str">
            <v>14O</v>
          </cell>
          <cell r="E369" t="str">
            <v>14O - DIGGER DERRICK 2055 TDMAXLE4X6</v>
          </cell>
          <cell r="G369">
            <v>4970.5109999999995</v>
          </cell>
          <cell r="H369">
            <v>5398.5880000000006</v>
          </cell>
          <cell r="I369">
            <v>1799.5350000000003</v>
          </cell>
          <cell r="J369">
            <v>599.66819999999996</v>
          </cell>
        </row>
        <row r="370">
          <cell r="A370" t="str">
            <v>14P</v>
          </cell>
          <cell r="E370" t="str">
            <v>14P - SP DIG DER/REV MNT TDM AXL 47'</v>
          </cell>
          <cell r="G370">
            <v>2879.1880000000001</v>
          </cell>
          <cell r="H370">
            <v>3182.1790000000001</v>
          </cell>
          <cell r="I370">
            <v>1060.8</v>
          </cell>
          <cell r="J370">
            <v>353.9502</v>
          </cell>
        </row>
        <row r="371">
          <cell r="A371" t="str">
            <v>14Q</v>
          </cell>
          <cell r="E371" t="str">
            <v xml:space="preserve">14Q - SP MINI TRACK DIGGER DERRICK  </v>
          </cell>
          <cell r="G371">
            <v>2895.5419999999999</v>
          </cell>
          <cell r="H371">
            <v>3382.4050000000007</v>
          </cell>
          <cell r="I371">
            <v>1127.559</v>
          </cell>
          <cell r="J371">
            <v>375.82919999999996</v>
          </cell>
        </row>
        <row r="372">
          <cell r="A372" t="str">
            <v>14R</v>
          </cell>
          <cell r="E372" t="str">
            <v xml:space="preserve">14R - SP 3050 DERRICK W/ROCK DRILL  </v>
          </cell>
          <cell r="G372">
            <v>8843.5360000000001</v>
          </cell>
          <cell r="H372">
            <v>8843.5360000000001</v>
          </cell>
          <cell r="I372">
            <v>2947.8</v>
          </cell>
          <cell r="J372">
            <v>982.13760000000002</v>
          </cell>
        </row>
        <row r="373">
          <cell r="A373" t="str">
            <v>14S</v>
          </cell>
          <cell r="E373" t="str">
            <v xml:space="preserve">14S - DIGGER DERRICK 4X4 EARLY      </v>
          </cell>
          <cell r="G373">
            <v>2141.7109999999998</v>
          </cell>
          <cell r="H373">
            <v>2345.694</v>
          </cell>
          <cell r="I373">
            <v>781.98300000000006</v>
          </cell>
          <cell r="J373">
            <v>260.6712</v>
          </cell>
        </row>
        <row r="374">
          <cell r="A374" t="str">
            <v>14T</v>
          </cell>
          <cell r="E374" t="str">
            <v xml:space="preserve">14T - SP DIGGER DERRICK 80' 6X6 LATE </v>
          </cell>
          <cell r="G374">
            <v>6628.8950000000004</v>
          </cell>
          <cell r="H374">
            <v>7649.915</v>
          </cell>
          <cell r="I374">
            <v>2584.0169999999998</v>
          </cell>
          <cell r="J374">
            <v>861.32880000000011</v>
          </cell>
        </row>
        <row r="375">
          <cell r="A375" t="str">
            <v>14U</v>
          </cell>
          <cell r="E375" t="str">
            <v>14U - DIGGER DERRICK W/UPPER CONTROL</v>
          </cell>
          <cell r="G375">
            <v>3636.9969999999998</v>
          </cell>
          <cell r="H375">
            <v>3730.038</v>
          </cell>
          <cell r="I375">
            <v>1243.3800000000001</v>
          </cell>
          <cell r="J375">
            <v>414.56880000000001</v>
          </cell>
        </row>
        <row r="376">
          <cell r="A376" t="str">
            <v>14V</v>
          </cell>
          <cell r="E376" t="str">
            <v xml:space="preserve">14V - DIGGER DERRICK EARLY          </v>
          </cell>
          <cell r="G376">
            <v>1704.5730000000001</v>
          </cell>
          <cell r="H376">
            <v>1818.3879999999999</v>
          </cell>
          <cell r="I376">
            <v>606.23700000000008</v>
          </cell>
          <cell r="J376">
            <v>202.40880000000001</v>
          </cell>
        </row>
        <row r="377">
          <cell r="A377" t="str">
            <v>14W</v>
          </cell>
          <cell r="E377" t="str">
            <v xml:space="preserve">14W - MINI DERRICK EARLY            </v>
          </cell>
          <cell r="G377">
            <v>1506.9989999999998</v>
          </cell>
          <cell r="H377">
            <v>1591.1999999999998</v>
          </cell>
          <cell r="I377">
            <v>530.45100000000002</v>
          </cell>
          <cell r="J377">
            <v>176.43959999999998</v>
          </cell>
        </row>
        <row r="378">
          <cell r="A378" t="str">
            <v>14X</v>
          </cell>
          <cell r="E378" t="str">
            <v>14X - DIGGER DERRICK 5TH WHEEL EARLY</v>
          </cell>
          <cell r="G378">
            <v>1623.4659999999997</v>
          </cell>
          <cell r="H378">
            <v>2381.2750000000001</v>
          </cell>
          <cell r="I378">
            <v>793.7639999999999</v>
          </cell>
          <cell r="J378">
            <v>264.11880000000002</v>
          </cell>
        </row>
        <row r="379">
          <cell r="A379" t="str">
            <v>14Y</v>
          </cell>
          <cell r="E379" t="str">
            <v>14Y - SP RANGER DIGGER DERRICK W/BKT</v>
          </cell>
          <cell r="G379">
            <v>3463.5120000000002</v>
          </cell>
          <cell r="H379">
            <v>4167.1760000000004</v>
          </cell>
          <cell r="I379">
            <v>1389.1380000000001</v>
          </cell>
          <cell r="J379">
            <v>463.28399999999999</v>
          </cell>
        </row>
        <row r="380">
          <cell r="A380" t="str">
            <v>14Z</v>
          </cell>
          <cell r="E380" t="str">
            <v xml:space="preserve">14Z - SP DIGGER DERRICK 6X6 GENERAL </v>
          </cell>
          <cell r="G380">
            <v>8670.0510000000013</v>
          </cell>
          <cell r="H380">
            <v>8670.0510000000013</v>
          </cell>
          <cell r="I380">
            <v>2890.0169999999998</v>
          </cell>
          <cell r="J380">
            <v>962.88</v>
          </cell>
        </row>
        <row r="381">
          <cell r="E381" t="str">
            <v>FLEET_11</v>
          </cell>
        </row>
        <row r="382">
          <cell r="A382" t="str">
            <v>15B</v>
          </cell>
          <cell r="E382" t="str">
            <v xml:space="preserve">15B - TRENCH CMPCTR VIBR 24"-36" ADJ </v>
          </cell>
          <cell r="G382">
            <v>1223.8979999999999</v>
          </cell>
          <cell r="H382">
            <v>1326</v>
          </cell>
          <cell r="I382">
            <v>442.01700000000005</v>
          </cell>
          <cell r="J382">
            <v>146.88</v>
          </cell>
        </row>
        <row r="383">
          <cell r="A383" t="str">
            <v>15C</v>
          </cell>
          <cell r="E383" t="str">
            <v>15C - PLATE COMPACTOR W/QUICK COUPLR</v>
          </cell>
          <cell r="G383">
            <v>398.24200000000002</v>
          </cell>
          <cell r="H383">
            <v>398.24200000000002</v>
          </cell>
          <cell r="I383">
            <v>132.75300000000001</v>
          </cell>
          <cell r="J383">
            <v>44.380200000000002</v>
          </cell>
        </row>
        <row r="384">
          <cell r="A384" t="str">
            <v>15D</v>
          </cell>
          <cell r="E384" t="str">
            <v>15D - TRENCH CMPCTR VIBR 8" MAX LATE</v>
          </cell>
          <cell r="G384">
            <v>1818.3879999999999</v>
          </cell>
          <cell r="H384">
            <v>3409.8089999999997</v>
          </cell>
          <cell r="I384">
            <v>1136.5349999999999</v>
          </cell>
          <cell r="J384">
            <v>378.84840000000003</v>
          </cell>
        </row>
        <row r="385">
          <cell r="A385" t="str">
            <v>15F</v>
          </cell>
          <cell r="E385" t="str">
            <v xml:space="preserve">15F - ASPHAULT ROLLER               </v>
          </cell>
          <cell r="G385">
            <v>1019.915</v>
          </cell>
          <cell r="H385">
            <v>1019.915</v>
          </cell>
          <cell r="I385">
            <v>340.017</v>
          </cell>
          <cell r="J385">
            <v>113.22</v>
          </cell>
        </row>
        <row r="386">
          <cell r="A386" t="str">
            <v>15I</v>
          </cell>
          <cell r="E386" t="str">
            <v>15I - TRENCH CMPCTR VIBR 8" MAX ERLY</v>
          </cell>
          <cell r="G386">
            <v>945.65899999999999</v>
          </cell>
          <cell r="H386">
            <v>1318.4860000000001</v>
          </cell>
          <cell r="I386">
            <v>439.46699999999998</v>
          </cell>
          <cell r="J386">
            <v>146.12520000000001</v>
          </cell>
        </row>
        <row r="387">
          <cell r="E387" t="str">
            <v>FLEET_12</v>
          </cell>
        </row>
        <row r="388">
          <cell r="A388" t="str">
            <v>16A</v>
          </cell>
          <cell r="E388" t="str">
            <v xml:space="preserve">16A - UNILOADER LATE                </v>
          </cell>
          <cell r="G388">
            <v>1101.4640000000002</v>
          </cell>
          <cell r="H388">
            <v>1306.9939999999999</v>
          </cell>
          <cell r="I388">
            <v>435.69300000000004</v>
          </cell>
          <cell r="J388">
            <v>145.04399999999998</v>
          </cell>
        </row>
        <row r="389">
          <cell r="A389" t="str">
            <v>16B</v>
          </cell>
          <cell r="E389" t="str">
            <v xml:space="preserve">16B - RB TR LDR TO 2.0 YD           </v>
          </cell>
          <cell r="G389">
            <v>2143.2580000000003</v>
          </cell>
          <cell r="H389">
            <v>2454.8679999999999</v>
          </cell>
          <cell r="I389">
            <v>818.29499999999996</v>
          </cell>
          <cell r="J389">
            <v>272.76840000000004</v>
          </cell>
        </row>
        <row r="390">
          <cell r="A390" t="str">
            <v>16C</v>
          </cell>
          <cell r="E390" t="str">
            <v xml:space="preserve">16C - SP RUB TIRE LOADER 4 YARD ITC </v>
          </cell>
          <cell r="G390">
            <v>4676.3599999999997</v>
          </cell>
          <cell r="H390">
            <v>5114.3819999999996</v>
          </cell>
          <cell r="I390">
            <v>1704.828</v>
          </cell>
          <cell r="J390">
            <v>568.27260000000001</v>
          </cell>
        </row>
        <row r="391">
          <cell r="A391" t="str">
            <v>16D</v>
          </cell>
          <cell r="E391" t="str">
            <v xml:space="preserve">16D - BROOM ATTACHMENT              </v>
          </cell>
          <cell r="G391">
            <v>212.16</v>
          </cell>
          <cell r="H391">
            <v>284.20600000000002</v>
          </cell>
          <cell r="I391">
            <v>94.707000000000008</v>
          </cell>
          <cell r="J391">
            <v>31.385400000000001</v>
          </cell>
        </row>
        <row r="392">
          <cell r="A392" t="str">
            <v>16E</v>
          </cell>
          <cell r="E392" t="str">
            <v xml:space="preserve">16E - SP RUB TIRE LOADER 3 YARD ITC </v>
          </cell>
          <cell r="G392">
            <v>3247.1530000000002</v>
          </cell>
          <cell r="H392">
            <v>3958.11</v>
          </cell>
          <cell r="I392">
            <v>1319.3190000000002</v>
          </cell>
          <cell r="J392">
            <v>439.46700000000004</v>
          </cell>
        </row>
        <row r="393">
          <cell r="A393" t="str">
            <v>16F</v>
          </cell>
          <cell r="E393" t="str">
            <v xml:space="preserve">16F - SP BOBCAT S220                </v>
          </cell>
          <cell r="G393">
            <v>1151.6310000000001</v>
          </cell>
          <cell r="H393">
            <v>1335.2820000000002</v>
          </cell>
          <cell r="I393">
            <v>445.17900000000003</v>
          </cell>
          <cell r="J393">
            <v>148.2876</v>
          </cell>
        </row>
        <row r="394">
          <cell r="A394" t="str">
            <v>16G</v>
          </cell>
          <cell r="E394" t="str">
            <v xml:space="preserve">16G - FRM TRAC LDR                  </v>
          </cell>
          <cell r="G394">
            <v>630.51300000000003</v>
          </cell>
          <cell r="H394">
            <v>763.77600000000018</v>
          </cell>
          <cell r="I394">
            <v>254.64300000000003</v>
          </cell>
          <cell r="J394">
            <v>84.425399999999996</v>
          </cell>
        </row>
        <row r="395">
          <cell r="A395" t="str">
            <v>16H</v>
          </cell>
          <cell r="E395" t="str">
            <v xml:space="preserve">16H - UNILOADER EARLY               </v>
          </cell>
          <cell r="G395">
            <v>848.64</v>
          </cell>
          <cell r="H395">
            <v>880.90600000000006</v>
          </cell>
          <cell r="I395">
            <v>293.65800000000002</v>
          </cell>
          <cell r="J395">
            <v>97.420200000000008</v>
          </cell>
        </row>
        <row r="396">
          <cell r="A396" t="str">
            <v>16J</v>
          </cell>
          <cell r="E396" t="str">
            <v xml:space="preserve">16J - SP RUB TIRE LOADER 6 YARD ITC </v>
          </cell>
          <cell r="G396">
            <v>7576.9850000000006</v>
          </cell>
          <cell r="H396">
            <v>8117.9929999999995</v>
          </cell>
          <cell r="I396">
            <v>2706.06</v>
          </cell>
          <cell r="J396">
            <v>901.65960000000007</v>
          </cell>
        </row>
        <row r="397">
          <cell r="A397" t="str">
            <v>16K</v>
          </cell>
          <cell r="E397" t="str">
            <v xml:space="preserve">16K - SP RUB TIRE LOADER 7 YARD ITC </v>
          </cell>
          <cell r="G397">
            <v>10012.405000000001</v>
          </cell>
          <cell r="H397">
            <v>10553.634</v>
          </cell>
          <cell r="I397">
            <v>3517.9289999999996</v>
          </cell>
          <cell r="J397">
            <v>1172.2757999999999</v>
          </cell>
        </row>
        <row r="398">
          <cell r="A398" t="str">
            <v>16L</v>
          </cell>
          <cell r="E398" t="str">
            <v xml:space="preserve">16L - SP SKIDSTEER TRACK            </v>
          </cell>
          <cell r="G398">
            <v>1515.3969999999997</v>
          </cell>
          <cell r="H398">
            <v>1785.68</v>
          </cell>
          <cell r="I398">
            <v>595.32300000000009</v>
          </cell>
          <cell r="J398">
            <v>198.441</v>
          </cell>
        </row>
        <row r="399">
          <cell r="A399" t="str">
            <v>16M</v>
          </cell>
          <cell r="E399" t="str">
            <v xml:space="preserve">16M - SP JOHN DEERE 329D TRACK      </v>
          </cell>
          <cell r="G399">
            <v>2489.5650000000001</v>
          </cell>
          <cell r="H399">
            <v>2814.4349999999999</v>
          </cell>
          <cell r="I399">
            <v>938.14499999999998</v>
          </cell>
          <cell r="J399">
            <v>312.82380000000001</v>
          </cell>
        </row>
        <row r="400">
          <cell r="A400" t="str">
            <v>16N</v>
          </cell>
          <cell r="E400" t="str">
            <v xml:space="preserve">16N - SP JOHN DEERE 323D SKIDSTEER  </v>
          </cell>
          <cell r="G400">
            <v>1724.4630000000004</v>
          </cell>
          <cell r="H400">
            <v>2016.1830000000002</v>
          </cell>
          <cell r="I400">
            <v>672.07800000000009</v>
          </cell>
          <cell r="J400">
            <v>223.91040000000001</v>
          </cell>
        </row>
        <row r="401">
          <cell r="A401" t="str">
            <v>16O</v>
          </cell>
          <cell r="E401" t="str">
            <v>16O - SP JD 323D SKIDSTEER W/SWEEPER</v>
          </cell>
          <cell r="G401">
            <v>1857.2840000000003</v>
          </cell>
          <cell r="H401">
            <v>2122.4839999999999</v>
          </cell>
          <cell r="I401">
            <v>707.47200000000009</v>
          </cell>
          <cell r="J401">
            <v>236.65019999999998</v>
          </cell>
        </row>
        <row r="402">
          <cell r="E402" t="str">
            <v>FLEET_28</v>
          </cell>
        </row>
        <row r="403">
          <cell r="A403" t="str">
            <v>47A</v>
          </cell>
          <cell r="E403" t="str">
            <v xml:space="preserve">47A - 3-5000# WHS GAS/PROPANE LATE  </v>
          </cell>
          <cell r="G403">
            <v>533.93600000000004</v>
          </cell>
          <cell r="H403">
            <v>818.36299999999994</v>
          </cell>
          <cell r="I403">
            <v>272.79900000000004</v>
          </cell>
          <cell r="J403">
            <v>90.922799999999995</v>
          </cell>
        </row>
        <row r="404">
          <cell r="A404" t="str">
            <v>47B</v>
          </cell>
          <cell r="E404" t="str">
            <v xml:space="preserve">47B - 3-5000# WHS GAS/PROPANE EARLY </v>
          </cell>
          <cell r="G404">
            <v>426.30899999999997</v>
          </cell>
          <cell r="H404">
            <v>590.73300000000006</v>
          </cell>
          <cell r="I404">
            <v>197.01300000000003</v>
          </cell>
          <cell r="J404">
            <v>66.024600000000007</v>
          </cell>
        </row>
        <row r="405">
          <cell r="A405" t="str">
            <v>47C</v>
          </cell>
          <cell r="E405" t="str">
            <v xml:space="preserve">47C - 9-11000# RT 4X4 LATE          </v>
          </cell>
          <cell r="G405">
            <v>2381.2750000000001</v>
          </cell>
          <cell r="H405">
            <v>3030.7939999999994</v>
          </cell>
          <cell r="I405">
            <v>1010.259</v>
          </cell>
          <cell r="J405">
            <v>336.63059999999996</v>
          </cell>
        </row>
        <row r="406">
          <cell r="A406" t="str">
            <v>47D</v>
          </cell>
          <cell r="E406" t="str">
            <v xml:space="preserve">47D - 3-5000# WHS ELECTRIC EARLY    </v>
          </cell>
          <cell r="G406">
            <v>483.10599999999999</v>
          </cell>
          <cell r="H406">
            <v>647.75099999999998</v>
          </cell>
          <cell r="I406">
            <v>215.93400000000003</v>
          </cell>
          <cell r="J406">
            <v>72.521999999999991</v>
          </cell>
        </row>
        <row r="407">
          <cell r="A407" t="str">
            <v>47E</v>
          </cell>
          <cell r="E407" t="str">
            <v xml:space="preserve">47E - 6-8000# RT 4X4 LATE           </v>
          </cell>
          <cell r="G407">
            <v>2143.2580000000003</v>
          </cell>
          <cell r="H407">
            <v>2922.5040000000004</v>
          </cell>
          <cell r="I407">
            <v>974.20200000000011</v>
          </cell>
          <cell r="J407">
            <v>324.72720000000004</v>
          </cell>
        </row>
        <row r="408">
          <cell r="A408" t="str">
            <v>47F</v>
          </cell>
          <cell r="E408" t="str">
            <v xml:space="preserve">47F - 6-8000# RT 4X4 EARLY          </v>
          </cell>
          <cell r="G408">
            <v>1818.3879999999999</v>
          </cell>
          <cell r="H408">
            <v>2056.4050000000002</v>
          </cell>
          <cell r="I408">
            <v>685.49099999999999</v>
          </cell>
          <cell r="J408">
            <v>228.38820000000001</v>
          </cell>
        </row>
        <row r="409">
          <cell r="A409" t="str">
            <v>47G</v>
          </cell>
          <cell r="E409" t="str">
            <v xml:space="preserve">47G - 6-8000# STR MAST LATE         </v>
          </cell>
          <cell r="G409">
            <v>1758.9390000000003</v>
          </cell>
          <cell r="H409">
            <v>2273.2060000000001</v>
          </cell>
          <cell r="I409">
            <v>757.70699999999988</v>
          </cell>
          <cell r="J409">
            <v>252.20519999999999</v>
          </cell>
        </row>
        <row r="410">
          <cell r="A410" t="str">
            <v>47H</v>
          </cell>
          <cell r="E410" t="str">
            <v xml:space="preserve">47H - 6-8000# STR MAST EARLY        </v>
          </cell>
          <cell r="G410">
            <v>1136.8240000000001</v>
          </cell>
          <cell r="H410">
            <v>1298.8170000000002</v>
          </cell>
          <cell r="I410">
            <v>432.88800000000003</v>
          </cell>
          <cell r="J410">
            <v>143.96279999999999</v>
          </cell>
        </row>
        <row r="411">
          <cell r="A411" t="str">
            <v>47I</v>
          </cell>
          <cell r="E411" t="str">
            <v xml:space="preserve">47I - SP 20000# POLE LOADER EARLY   </v>
          </cell>
          <cell r="G411">
            <v>2192.3200000000002</v>
          </cell>
          <cell r="H411">
            <v>2857.9719999999998</v>
          </cell>
          <cell r="I411">
            <v>952.52700000000004</v>
          </cell>
          <cell r="J411">
            <v>317.15879999999999</v>
          </cell>
        </row>
        <row r="412">
          <cell r="A412" t="str">
            <v>47J</v>
          </cell>
          <cell r="E412" t="str">
            <v xml:space="preserve">47J - 30000# FORKLIFT               </v>
          </cell>
          <cell r="G412">
            <v>3820.2060000000001</v>
          </cell>
          <cell r="H412">
            <v>3820.2060000000001</v>
          </cell>
          <cell r="I412">
            <v>1273.47</v>
          </cell>
          <cell r="J412">
            <v>424.48320000000001</v>
          </cell>
        </row>
        <row r="413">
          <cell r="A413" t="str">
            <v>47K</v>
          </cell>
          <cell r="E413" t="str">
            <v xml:space="preserve">47K - SP 12000# RT 4X4 LATE         </v>
          </cell>
          <cell r="G413">
            <v>2705.0400000000004</v>
          </cell>
          <cell r="H413">
            <v>3121.1829999999995</v>
          </cell>
          <cell r="I413">
            <v>1040.4000000000001</v>
          </cell>
          <cell r="J413">
            <v>346.45320000000004</v>
          </cell>
        </row>
        <row r="414">
          <cell r="E414" t="str">
            <v>FLEET_13</v>
          </cell>
        </row>
        <row r="415">
          <cell r="A415" t="str">
            <v xml:space="preserve">17A </v>
          </cell>
          <cell r="E415" t="str">
            <v xml:space="preserve">17A  - SP SKIDDER                     </v>
          </cell>
          <cell r="G415">
            <v>2485.366</v>
          </cell>
          <cell r="H415">
            <v>3579.9789999999998</v>
          </cell>
          <cell r="I415">
            <v>1193.3490000000002</v>
          </cell>
          <cell r="J415">
            <v>397.25940000000003</v>
          </cell>
        </row>
        <row r="416">
          <cell r="A416" t="str">
            <v>17B</v>
          </cell>
          <cell r="E416" t="str">
            <v xml:space="preserve">17B - SP AMPHIBIOUS 4X4 F/B TRACTOR  </v>
          </cell>
          <cell r="G416">
            <v>878.91700000000003</v>
          </cell>
          <cell r="H416">
            <v>1051.076</v>
          </cell>
          <cell r="I416">
            <v>350.47199999999998</v>
          </cell>
          <cell r="J416">
            <v>116.90220000000001</v>
          </cell>
        </row>
        <row r="417">
          <cell r="A417" t="str">
            <v xml:space="preserve">17D </v>
          </cell>
          <cell r="E417" t="str">
            <v xml:space="preserve">17D  - SP AMPHIBIOUS PERSONEL CARRIER </v>
          </cell>
          <cell r="G417">
            <v>6119.9320000000007</v>
          </cell>
          <cell r="H417">
            <v>6630</v>
          </cell>
          <cell r="I417">
            <v>2209.9830000000002</v>
          </cell>
          <cell r="J417">
            <v>736.6644</v>
          </cell>
        </row>
        <row r="418">
          <cell r="E418" t="str">
            <v xml:space="preserve"> - </v>
          </cell>
        </row>
        <row r="419">
          <cell r="A419" t="str">
            <v>18A</v>
          </cell>
          <cell r="E419" t="str">
            <v>18A - HAMMER ATTACHMENT</v>
          </cell>
          <cell r="G419">
            <v>5202.1189999999997</v>
          </cell>
          <cell r="H419">
            <v>5202.1189999999997</v>
          </cell>
          <cell r="I419">
            <v>1734</v>
          </cell>
          <cell r="J419">
            <v>578.4624</v>
          </cell>
        </row>
        <row r="420">
          <cell r="E420" t="str">
            <v>FLEET_14</v>
          </cell>
        </row>
        <row r="421">
          <cell r="A421" t="str">
            <v>19A</v>
          </cell>
          <cell r="E421" t="str">
            <v xml:space="preserve">19A - VAC SYSTEM, TRLR MNTD         </v>
          </cell>
          <cell r="G421">
            <v>1242.683</v>
          </cell>
          <cell r="H421">
            <v>2443.5969999999998</v>
          </cell>
          <cell r="I421">
            <v>814.52099999999996</v>
          </cell>
          <cell r="J421">
            <v>271.68720000000002</v>
          </cell>
        </row>
        <row r="422">
          <cell r="A422" t="str">
            <v>19B</v>
          </cell>
          <cell r="E422" t="str">
            <v xml:space="preserve">19B - VAC SYSTEM, TRK MNTD EARLY    </v>
          </cell>
          <cell r="G422">
            <v>1939.7169999999999</v>
          </cell>
          <cell r="H422">
            <v>2500.6150000000002</v>
          </cell>
          <cell r="I422">
            <v>833.44200000000001</v>
          </cell>
          <cell r="J422">
            <v>278.18460000000005</v>
          </cell>
        </row>
        <row r="423">
          <cell r="A423" t="str">
            <v>19C</v>
          </cell>
          <cell r="E423" t="str">
            <v xml:space="preserve">19C - VAC SYS TK MNTD LATE          </v>
          </cell>
          <cell r="G423">
            <v>2788.357</v>
          </cell>
          <cell r="H423">
            <v>4600.1150000000007</v>
          </cell>
          <cell r="I423">
            <v>1533.4680000000001</v>
          </cell>
          <cell r="J423">
            <v>510.90780000000001</v>
          </cell>
        </row>
        <row r="424">
          <cell r="A424" t="str">
            <v>19D</v>
          </cell>
          <cell r="E424" t="str">
            <v xml:space="preserve">19D - SP GORMAN RUPP PUMP           </v>
          </cell>
          <cell r="G424">
            <v>2040.0510000000002</v>
          </cell>
          <cell r="H424">
            <v>2040.0510000000002</v>
          </cell>
          <cell r="I424">
            <v>679.98300000000017</v>
          </cell>
          <cell r="J424">
            <v>226.44</v>
          </cell>
        </row>
        <row r="425">
          <cell r="A425" t="str">
            <v>19E</v>
          </cell>
          <cell r="E425" t="str">
            <v xml:space="preserve">19E - VAC SYSTEM                    </v>
          </cell>
          <cell r="G425">
            <v>2503.7090000000003</v>
          </cell>
          <cell r="H425">
            <v>2503.7090000000003</v>
          </cell>
          <cell r="I425">
            <v>834.71699999999998</v>
          </cell>
          <cell r="J425">
            <v>278.23559999999998</v>
          </cell>
        </row>
        <row r="426">
          <cell r="A426" t="str">
            <v>19F</v>
          </cell>
          <cell r="E426" t="str">
            <v xml:space="preserve">19F - SP HYDRO EXCAVATOR             </v>
          </cell>
          <cell r="G426">
            <v>6119.9320000000007</v>
          </cell>
          <cell r="H426">
            <v>6119.9320000000007</v>
          </cell>
          <cell r="I426">
            <v>2040</v>
          </cell>
          <cell r="J426">
            <v>680.34</v>
          </cell>
        </row>
        <row r="427">
          <cell r="E427" t="str">
            <v>FLEET_15</v>
          </cell>
        </row>
        <row r="428">
          <cell r="A428" t="str">
            <v>21A</v>
          </cell>
          <cell r="E428" t="str">
            <v xml:space="preserve">21A - POLE TRAILER W/TOW PINTLE     </v>
          </cell>
          <cell r="G428">
            <v>254.59199999999998</v>
          </cell>
          <cell r="H428">
            <v>341.00299999999999</v>
          </cell>
          <cell r="I428">
            <v>113.73000000000002</v>
          </cell>
          <cell r="J428">
            <v>37.882800000000003</v>
          </cell>
        </row>
        <row r="429">
          <cell r="A429" t="str">
            <v>21B</v>
          </cell>
          <cell r="E429" t="str">
            <v xml:space="preserve">21B - POLE TRAILER W/5TH WHEEL      </v>
          </cell>
          <cell r="G429">
            <v>468.29900000000004</v>
          </cell>
          <cell r="H429">
            <v>909.41499999999996</v>
          </cell>
          <cell r="I429">
            <v>303.09300000000002</v>
          </cell>
          <cell r="J429">
            <v>100.67400000000001</v>
          </cell>
        </row>
        <row r="430">
          <cell r="A430" t="str">
            <v>21C</v>
          </cell>
          <cell r="E430" t="str">
            <v xml:space="preserve">21C - POLE TRAILER TNDM W/5TH WHEEL </v>
          </cell>
          <cell r="G430">
            <v>552.94200000000001</v>
          </cell>
          <cell r="H430">
            <v>725.101</v>
          </cell>
          <cell r="I430">
            <v>241.74</v>
          </cell>
          <cell r="J430">
            <v>80.1006</v>
          </cell>
        </row>
        <row r="431">
          <cell r="A431" t="str">
            <v>21D</v>
          </cell>
          <cell r="E431" t="str">
            <v xml:space="preserve">21D - POLE/MATERIAL TRAILER LATE    </v>
          </cell>
          <cell r="G431">
            <v>365.97599999999994</v>
          </cell>
          <cell r="H431">
            <v>477.36000000000007</v>
          </cell>
          <cell r="I431">
            <v>159.06900000000002</v>
          </cell>
          <cell r="J431">
            <v>53.060400000000001</v>
          </cell>
        </row>
        <row r="432">
          <cell r="A432" t="str">
            <v>21E</v>
          </cell>
          <cell r="E432" t="str">
            <v>21E - POLE TR,TW PNTL, ADJ 80J RACKS</v>
          </cell>
          <cell r="G432">
            <v>254.81299999999999</v>
          </cell>
          <cell r="H432">
            <v>291.71999999999997</v>
          </cell>
          <cell r="I432">
            <v>97.257000000000005</v>
          </cell>
          <cell r="J432">
            <v>32.895000000000003</v>
          </cell>
        </row>
        <row r="433">
          <cell r="A433" t="str">
            <v>21F</v>
          </cell>
          <cell r="E433" t="str">
            <v xml:space="preserve">21F - POLE/MATERIAL TRAILER EARLY   </v>
          </cell>
          <cell r="G433">
            <v>221</v>
          </cell>
          <cell r="H433">
            <v>261.44300000000004</v>
          </cell>
          <cell r="I433">
            <v>87.210000000000008</v>
          </cell>
          <cell r="J433">
            <v>29.222999999999999</v>
          </cell>
        </row>
        <row r="434">
          <cell r="A434" t="str">
            <v>21G</v>
          </cell>
          <cell r="E434" t="str">
            <v xml:space="preserve">21G - 18,000# TANDEM AXLE POLE TRL  </v>
          </cell>
          <cell r="G434">
            <v>365.97599999999994</v>
          </cell>
          <cell r="H434">
            <v>477.36000000000007</v>
          </cell>
          <cell r="I434">
            <v>159.06900000000002</v>
          </cell>
          <cell r="J434">
            <v>53.04</v>
          </cell>
        </row>
        <row r="435">
          <cell r="E435" t="str">
            <v>FLEET_16</v>
          </cell>
        </row>
        <row r="436">
          <cell r="A436" t="str">
            <v>22A</v>
          </cell>
          <cell r="E436" t="str">
            <v xml:space="preserve">22A - REEL TRAILER 1 RL W/O BRKS    </v>
          </cell>
          <cell r="G436">
            <v>175.25300000000001</v>
          </cell>
          <cell r="H436">
            <v>175.25300000000001</v>
          </cell>
          <cell r="I436">
            <v>58.343999999999994</v>
          </cell>
          <cell r="J436">
            <v>19.104600000000001</v>
          </cell>
        </row>
        <row r="437">
          <cell r="A437" t="str">
            <v>22B</v>
          </cell>
          <cell r="E437" t="str">
            <v>22B - RL TRLR 2-3 RL WITH OR W/O BRK</v>
          </cell>
          <cell r="G437">
            <v>253.708</v>
          </cell>
          <cell r="H437">
            <v>281.99600000000004</v>
          </cell>
          <cell r="I437">
            <v>93.992999999999995</v>
          </cell>
          <cell r="J437">
            <v>31.385400000000001</v>
          </cell>
        </row>
        <row r="438">
          <cell r="A438" t="str">
            <v>22C</v>
          </cell>
          <cell r="E438" t="str">
            <v xml:space="preserve">22C - REEL TRAILER WIRE/MATL W/SP   </v>
          </cell>
          <cell r="G438">
            <v>270.72500000000002</v>
          </cell>
          <cell r="H438">
            <v>324.87</v>
          </cell>
          <cell r="I438">
            <v>108.27300000000001</v>
          </cell>
          <cell r="J438">
            <v>35.720400000000005</v>
          </cell>
        </row>
        <row r="439">
          <cell r="A439" t="str">
            <v>22D</v>
          </cell>
          <cell r="E439" t="str">
            <v xml:space="preserve">22D - REEL TRAILER TNDM AX W/BRKS   </v>
          </cell>
          <cell r="G439">
            <v>254.59199999999998</v>
          </cell>
          <cell r="H439">
            <v>596.69999999999993</v>
          </cell>
          <cell r="I439">
            <v>198.9</v>
          </cell>
          <cell r="J439">
            <v>66.024600000000007</v>
          </cell>
        </row>
        <row r="440">
          <cell r="A440" t="str">
            <v>22E</v>
          </cell>
          <cell r="E440" t="str">
            <v xml:space="preserve">22E - REEL TRAILER 1 RL W/BRKS      </v>
          </cell>
          <cell r="G440">
            <v>218.34799999999998</v>
          </cell>
          <cell r="H440">
            <v>393.38000000000005</v>
          </cell>
          <cell r="I440">
            <v>131.01900000000001</v>
          </cell>
          <cell r="J440">
            <v>43.299000000000007</v>
          </cell>
        </row>
        <row r="441">
          <cell r="A441" t="str">
            <v>22F</v>
          </cell>
          <cell r="E441" t="str">
            <v>22F - SP TRL 25T 96-108 LTOF ERL DOT</v>
          </cell>
          <cell r="G441">
            <v>636.25900000000001</v>
          </cell>
          <cell r="H441">
            <v>710.51499999999999</v>
          </cell>
          <cell r="I441">
            <v>236.84399999999999</v>
          </cell>
          <cell r="J441">
            <v>79.019400000000005</v>
          </cell>
        </row>
        <row r="442">
          <cell r="A442" t="str">
            <v>22G</v>
          </cell>
          <cell r="E442" t="str">
            <v xml:space="preserve">22G - POLY PIPE TRAILER             </v>
          </cell>
          <cell r="G442">
            <v>160.00399999999999</v>
          </cell>
          <cell r="H442">
            <v>196.46900000000002</v>
          </cell>
          <cell r="I442">
            <v>65.483999999999995</v>
          </cell>
          <cell r="J442">
            <v>21.654600000000002</v>
          </cell>
        </row>
        <row r="443">
          <cell r="A443" t="str">
            <v>22H</v>
          </cell>
          <cell r="E443" t="str">
            <v xml:space="preserve">22H - REEL TRAILER, SINGLE, SELF    </v>
          </cell>
          <cell r="G443">
            <v>422.77299999999997</v>
          </cell>
          <cell r="H443">
            <v>524.21199999999999</v>
          </cell>
          <cell r="I443">
            <v>174.67500000000001</v>
          </cell>
          <cell r="J443">
            <v>58.445999999999998</v>
          </cell>
        </row>
        <row r="444">
          <cell r="A444" t="str">
            <v>22I</v>
          </cell>
          <cell r="E444" t="str">
            <v xml:space="preserve">22I - 4 REEL DIST EARLY             </v>
          </cell>
          <cell r="G444">
            <v>424.32</v>
          </cell>
          <cell r="H444">
            <v>596.69999999999993</v>
          </cell>
          <cell r="I444">
            <v>198.9</v>
          </cell>
          <cell r="J444">
            <v>66.024600000000007</v>
          </cell>
        </row>
        <row r="445">
          <cell r="A445" t="str">
            <v>22J</v>
          </cell>
          <cell r="E445" t="str">
            <v>22J - TLR 25T 2RL 96-108 LTOF ER NON</v>
          </cell>
          <cell r="G445">
            <v>432.93900000000002</v>
          </cell>
          <cell r="H445">
            <v>541.22899999999993</v>
          </cell>
          <cell r="I445">
            <v>180.79500000000002</v>
          </cell>
          <cell r="J445">
            <v>60.618600000000001</v>
          </cell>
        </row>
        <row r="446">
          <cell r="A446" t="str">
            <v>22K</v>
          </cell>
          <cell r="E446" t="str">
            <v xml:space="preserve">22K - SLF PROP 3 RL PWR T/UP TRL    </v>
          </cell>
          <cell r="G446">
            <v>757.80900000000008</v>
          </cell>
          <cell r="H446">
            <v>946.98500000000001</v>
          </cell>
          <cell r="I446">
            <v>315.69</v>
          </cell>
          <cell r="J446">
            <v>104.9988</v>
          </cell>
        </row>
        <row r="447">
          <cell r="A447" t="str">
            <v>22L</v>
          </cell>
          <cell r="E447" t="str">
            <v xml:space="preserve">22L - FIBER SPLICING TRAILER        </v>
          </cell>
          <cell r="G447">
            <v>1136.6030000000001</v>
          </cell>
          <cell r="H447">
            <v>1298.8170000000002</v>
          </cell>
          <cell r="I447">
            <v>432.93900000000002</v>
          </cell>
          <cell r="J447">
            <v>144.33000000000001</v>
          </cell>
        </row>
        <row r="448">
          <cell r="A448" t="str">
            <v>22M</v>
          </cell>
          <cell r="E448" t="str">
            <v xml:space="preserve">22M - SP TRLR 25T 2RL 96-108 LATE   </v>
          </cell>
          <cell r="G448">
            <v>1220.3619999999999</v>
          </cell>
          <cell r="H448">
            <v>1220.3619999999999</v>
          </cell>
          <cell r="I448">
            <v>406.77600000000007</v>
          </cell>
          <cell r="J448">
            <v>135.83339999999998</v>
          </cell>
        </row>
        <row r="449">
          <cell r="A449" t="str">
            <v>22N</v>
          </cell>
          <cell r="E449" t="str">
            <v xml:space="preserve">22N - SP TRLR 25T 3 RL 96-108 LATE  </v>
          </cell>
          <cell r="G449">
            <v>1400.6980000000001</v>
          </cell>
          <cell r="H449">
            <v>1400.6980000000001</v>
          </cell>
          <cell r="I449">
            <v>466.90499999999997</v>
          </cell>
          <cell r="J449">
            <v>155.99879999999999</v>
          </cell>
        </row>
        <row r="450">
          <cell r="A450" t="str">
            <v>22O</v>
          </cell>
          <cell r="E450" t="str">
            <v xml:space="preserve">22O - CARGO TRAILER W/REEL EARLY    </v>
          </cell>
          <cell r="G450">
            <v>196.02700000000002</v>
          </cell>
          <cell r="H450">
            <v>238.45899999999997</v>
          </cell>
          <cell r="I450">
            <v>79.56</v>
          </cell>
          <cell r="J450">
            <v>25.979399999999998</v>
          </cell>
        </row>
        <row r="451">
          <cell r="A451" t="str">
            <v>22P</v>
          </cell>
          <cell r="E451" t="str">
            <v xml:space="preserve">22P - 4 REEL DIST LATE              </v>
          </cell>
          <cell r="G451">
            <v>909.41499999999996</v>
          </cell>
          <cell r="H451">
            <v>994.5</v>
          </cell>
          <cell r="I451">
            <v>331.39800000000002</v>
          </cell>
          <cell r="J451">
            <v>110.40479999999999</v>
          </cell>
        </row>
        <row r="452">
          <cell r="A452" t="str">
            <v>22Q</v>
          </cell>
          <cell r="E452" t="str">
            <v xml:space="preserve">22Q - CONTAINMENT/REEL TRAILER      </v>
          </cell>
          <cell r="G452">
            <v>323.98600000000005</v>
          </cell>
          <cell r="H452">
            <v>567.96999999999991</v>
          </cell>
          <cell r="I452">
            <v>189.41400000000002</v>
          </cell>
          <cell r="J452">
            <v>62.780999999999999</v>
          </cell>
        </row>
        <row r="453">
          <cell r="A453" t="str">
            <v>22R</v>
          </cell>
          <cell r="E453" t="str">
            <v xml:space="preserve">22R - 3 REEL DISTRIBUTION TLR LATE  </v>
          </cell>
          <cell r="G453">
            <v>487.084</v>
          </cell>
          <cell r="H453">
            <v>730.62600000000009</v>
          </cell>
          <cell r="I453">
            <v>243.57599999999996</v>
          </cell>
          <cell r="J453">
            <v>81.18180000000001</v>
          </cell>
        </row>
        <row r="454">
          <cell r="A454" t="str">
            <v>22S</v>
          </cell>
          <cell r="E454" t="str">
            <v xml:space="preserve">22S - 3 REEL UNDERGROUND STAND      </v>
          </cell>
          <cell r="G454">
            <v>162.214</v>
          </cell>
          <cell r="H454">
            <v>162.214</v>
          </cell>
          <cell r="I454">
            <v>37.433999999999997</v>
          </cell>
          <cell r="J454">
            <v>7.4867999999999997</v>
          </cell>
        </row>
        <row r="455">
          <cell r="A455" t="str">
            <v>22T</v>
          </cell>
          <cell r="E455" t="str">
            <v xml:space="preserve">22T - REEL STAND                    </v>
          </cell>
          <cell r="G455">
            <v>270.72500000000002</v>
          </cell>
          <cell r="H455">
            <v>270.72500000000002</v>
          </cell>
          <cell r="I455">
            <v>62.475000000000009</v>
          </cell>
          <cell r="J455">
            <v>12.495000000000001</v>
          </cell>
        </row>
        <row r="456">
          <cell r="A456" t="str">
            <v>22U</v>
          </cell>
          <cell r="E456" t="str">
            <v xml:space="preserve">22U - SP TRAILER 35T 2 REEL 108X85  </v>
          </cell>
          <cell r="G456">
            <v>1190.9690000000001</v>
          </cell>
          <cell r="H456">
            <v>1352.962</v>
          </cell>
          <cell r="I456">
            <v>451.40100000000007</v>
          </cell>
          <cell r="J456">
            <v>150.46019999999999</v>
          </cell>
        </row>
        <row r="457">
          <cell r="A457" t="str">
            <v>22V</v>
          </cell>
          <cell r="E457" t="str">
            <v xml:space="preserve">22V - POLY PIPE TRAILER LATE         </v>
          </cell>
          <cell r="G457">
            <v>407.96599999999995</v>
          </cell>
          <cell r="H457">
            <v>510.06799999999998</v>
          </cell>
          <cell r="I457">
            <v>169.983</v>
          </cell>
          <cell r="J457">
            <v>57.120000000000005</v>
          </cell>
        </row>
        <row r="458">
          <cell r="E458" t="str">
            <v>FLEET_17</v>
          </cell>
        </row>
        <row r="459">
          <cell r="A459" t="str">
            <v>23A</v>
          </cell>
          <cell r="E459" t="str">
            <v>23A - HOTSTICK TRLR SINGLE AXLE ERLY</v>
          </cell>
          <cell r="G459">
            <v>151.38500000000002</v>
          </cell>
          <cell r="H459">
            <v>212.38099999999997</v>
          </cell>
          <cell r="I459">
            <v>70.839000000000013</v>
          </cell>
          <cell r="J459">
            <v>23.817</v>
          </cell>
        </row>
        <row r="460">
          <cell r="A460" t="str">
            <v>23B</v>
          </cell>
          <cell r="E460" t="str">
            <v xml:space="preserve">23B - HOTSTICK TRLR TNDM AXLE EARLY </v>
          </cell>
          <cell r="G460">
            <v>187.85</v>
          </cell>
          <cell r="H460">
            <v>301.22300000000001</v>
          </cell>
          <cell r="I460">
            <v>100.419</v>
          </cell>
          <cell r="J460">
            <v>33.558</v>
          </cell>
        </row>
        <row r="461">
          <cell r="A461" t="str">
            <v>23C</v>
          </cell>
          <cell r="E461" t="str">
            <v xml:space="preserve">23C - HOTSTICK TRLR TNDM AXLE LATE  </v>
          </cell>
          <cell r="G461">
            <v>361.33500000000004</v>
          </cell>
          <cell r="H461">
            <v>361.33500000000004</v>
          </cell>
          <cell r="I461">
            <v>120.462</v>
          </cell>
          <cell r="J461">
            <v>40.045200000000001</v>
          </cell>
        </row>
        <row r="462">
          <cell r="A462" t="str">
            <v>23D</v>
          </cell>
          <cell r="E462" t="str">
            <v xml:space="preserve">23D - HOTSTICK TRLR W/TOOLING LATE  </v>
          </cell>
          <cell r="G462">
            <v>1190.9690000000001</v>
          </cell>
          <cell r="H462">
            <v>1461.4729999999997</v>
          </cell>
          <cell r="I462">
            <v>487.10100000000006</v>
          </cell>
          <cell r="J462">
            <v>162.36360000000002</v>
          </cell>
        </row>
        <row r="463">
          <cell r="A463" t="str">
            <v>23E</v>
          </cell>
          <cell r="E463" t="str">
            <v xml:space="preserve">23E - SP PHASE RAISER TRAILER LATE  </v>
          </cell>
          <cell r="G463">
            <v>1872.7539999999999</v>
          </cell>
          <cell r="H463">
            <v>1872.7539999999999</v>
          </cell>
          <cell r="I463">
            <v>624.24</v>
          </cell>
          <cell r="J463">
            <v>208.08</v>
          </cell>
        </row>
        <row r="464">
          <cell r="A464" t="str">
            <v>23F</v>
          </cell>
          <cell r="E464" t="str">
            <v xml:space="preserve">23F - SP BARE HAND KIT              </v>
          </cell>
          <cell r="G464">
            <v>1019.915</v>
          </cell>
          <cell r="H464">
            <v>1019.915</v>
          </cell>
          <cell r="I464">
            <v>340.017</v>
          </cell>
          <cell r="J464">
            <v>113.22</v>
          </cell>
        </row>
        <row r="465">
          <cell r="E465" t="str">
            <v>FLEET_18</v>
          </cell>
        </row>
        <row r="466">
          <cell r="A466" t="str">
            <v>24A</v>
          </cell>
          <cell r="E466" t="str">
            <v xml:space="preserve">24A - F/B EQUIP TRLR 1/2-4T PINTLE  </v>
          </cell>
          <cell r="G466">
            <v>253.26600000000005</v>
          </cell>
          <cell r="H466">
            <v>370.61699999999996</v>
          </cell>
          <cell r="I466">
            <v>123.624</v>
          </cell>
          <cell r="J466">
            <v>41.136600000000001</v>
          </cell>
        </row>
        <row r="467">
          <cell r="A467" t="str">
            <v>24B</v>
          </cell>
          <cell r="E467" t="str">
            <v>24B - F/B EQUIP TRLR 5-10T PNTL ERLY</v>
          </cell>
          <cell r="G467">
            <v>290.17300000000006</v>
          </cell>
          <cell r="H467">
            <v>386.30799999999999</v>
          </cell>
          <cell r="I467">
            <v>128.87700000000001</v>
          </cell>
          <cell r="J467">
            <v>43.299000000000007</v>
          </cell>
        </row>
        <row r="468">
          <cell r="A468" t="str">
            <v>24C</v>
          </cell>
          <cell r="E468" t="str">
            <v>24C - F/B EQUIP TLR 25-35T LWBY ERLY</v>
          </cell>
          <cell r="G468">
            <v>584.54499999999996</v>
          </cell>
          <cell r="H468">
            <v>653.49699999999996</v>
          </cell>
          <cell r="I468">
            <v>217.87199999999999</v>
          </cell>
          <cell r="J468">
            <v>72.521999999999991</v>
          </cell>
        </row>
        <row r="469">
          <cell r="A469" t="str">
            <v>24D</v>
          </cell>
          <cell r="E469" t="str">
            <v xml:space="preserve">24D - F/B EQUIP TRLR 40-45T LOWBOY  </v>
          </cell>
          <cell r="G469">
            <v>674.05</v>
          </cell>
          <cell r="H469">
            <v>947.64800000000002</v>
          </cell>
          <cell r="I469">
            <v>315.94500000000005</v>
          </cell>
          <cell r="J469">
            <v>104.9988</v>
          </cell>
        </row>
        <row r="470">
          <cell r="A470" t="str">
            <v>24E</v>
          </cell>
          <cell r="E470" t="str">
            <v xml:space="preserve">24E - EQUIP TRLR PINTLE 11-15T      </v>
          </cell>
          <cell r="G470">
            <v>432.93900000000002</v>
          </cell>
          <cell r="H470">
            <v>649.298</v>
          </cell>
          <cell r="I470">
            <v>216.49500000000003</v>
          </cell>
          <cell r="J470">
            <v>72.521999999999991</v>
          </cell>
        </row>
        <row r="471">
          <cell r="A471" t="str">
            <v>24F</v>
          </cell>
          <cell r="E471" t="str">
            <v xml:space="preserve">24F - EQ TRAILER 10T GOOSENECK LATE </v>
          </cell>
          <cell r="G471">
            <v>420.56300000000005</v>
          </cell>
          <cell r="H471">
            <v>670.29300000000001</v>
          </cell>
          <cell r="I471">
            <v>223.53300000000002</v>
          </cell>
          <cell r="J471">
            <v>74.694600000000008</v>
          </cell>
        </row>
        <row r="472">
          <cell r="A472" t="str">
            <v>24G</v>
          </cell>
          <cell r="E472" t="str">
            <v xml:space="preserve">24G - LOOP CUTTER TRAILER           </v>
          </cell>
          <cell r="G472">
            <v>117.13</v>
          </cell>
          <cell r="H472">
            <v>117.13</v>
          </cell>
          <cell r="I472">
            <v>27.029999999999998</v>
          </cell>
          <cell r="J472">
            <v>5.4059999999999997</v>
          </cell>
        </row>
        <row r="473">
          <cell r="A473" t="str">
            <v>24H</v>
          </cell>
          <cell r="E473" t="str">
            <v>24H - F/B EQUIP TRLR 5-10T PNTL LATE</v>
          </cell>
          <cell r="G473">
            <v>416.80600000000004</v>
          </cell>
          <cell r="H473">
            <v>634.71199999999999</v>
          </cell>
          <cell r="I473">
            <v>211.59899999999999</v>
          </cell>
          <cell r="J473">
            <v>70.3596</v>
          </cell>
        </row>
        <row r="474">
          <cell r="A474" t="str">
            <v>24I</v>
          </cell>
          <cell r="E474" t="str">
            <v>24I - 20T PINTLE EQUIP TRAILER EARLY</v>
          </cell>
          <cell r="G474">
            <v>387.85500000000002</v>
          </cell>
          <cell r="H474">
            <v>426.30899999999997</v>
          </cell>
          <cell r="I474">
            <v>142.137</v>
          </cell>
          <cell r="J474">
            <v>47.634</v>
          </cell>
        </row>
        <row r="475">
          <cell r="A475" t="str">
            <v>24J</v>
          </cell>
          <cell r="E475" t="str">
            <v xml:space="preserve">24J - 3 AXLE LOWBOY LATE            </v>
          </cell>
          <cell r="G475">
            <v>1012.4010000000002</v>
          </cell>
          <cell r="H475">
            <v>1181.0240000000001</v>
          </cell>
          <cell r="I475">
            <v>393.51599999999996</v>
          </cell>
          <cell r="J475">
            <v>130.97819999999999</v>
          </cell>
        </row>
        <row r="476">
          <cell r="A476" t="str">
            <v>24K</v>
          </cell>
          <cell r="E476" t="str">
            <v xml:space="preserve">24K - FLATBED TRAILER LATE          </v>
          </cell>
          <cell r="G476">
            <v>438.24299999999994</v>
          </cell>
          <cell r="H476">
            <v>539.90300000000002</v>
          </cell>
          <cell r="I476">
            <v>179.97900000000001</v>
          </cell>
          <cell r="J476">
            <v>59.527200000000001</v>
          </cell>
        </row>
        <row r="477">
          <cell r="A477" t="str">
            <v>24L</v>
          </cell>
          <cell r="E477" t="str">
            <v xml:space="preserve">24L - FLAT BED EXT. 40'-70' EARLY   </v>
          </cell>
          <cell r="G477">
            <v>484.87400000000002</v>
          </cell>
          <cell r="H477">
            <v>565.7600000000001</v>
          </cell>
          <cell r="I477">
            <v>188.64900000000003</v>
          </cell>
          <cell r="J477">
            <v>62.780999999999999</v>
          </cell>
        </row>
        <row r="478">
          <cell r="A478" t="str">
            <v>24M</v>
          </cell>
          <cell r="E478" t="str">
            <v xml:space="preserve">24M - FLATBED TRAILER EARLY         </v>
          </cell>
          <cell r="G478">
            <v>402.44100000000003</v>
          </cell>
          <cell r="H478">
            <v>429.62400000000002</v>
          </cell>
          <cell r="I478">
            <v>143.25900000000001</v>
          </cell>
          <cell r="J478">
            <v>47.634</v>
          </cell>
        </row>
        <row r="479">
          <cell r="A479" t="str">
            <v>24N</v>
          </cell>
          <cell r="E479" t="str">
            <v xml:space="preserve">24N - FLATBED MATERIAL TRAILER      </v>
          </cell>
          <cell r="G479">
            <v>181.88300000000001</v>
          </cell>
          <cell r="H479">
            <v>227.18799999999999</v>
          </cell>
          <cell r="I479">
            <v>75.786000000000001</v>
          </cell>
          <cell r="J479">
            <v>24.898199999999999</v>
          </cell>
        </row>
        <row r="480">
          <cell r="A480" t="str">
            <v>24O</v>
          </cell>
          <cell r="E480" t="str">
            <v xml:space="preserve">24O - ATV TRAILER                   </v>
          </cell>
          <cell r="G480">
            <v>171.71699999999998</v>
          </cell>
          <cell r="H480">
            <v>182.10400000000001</v>
          </cell>
          <cell r="I480">
            <v>60.69</v>
          </cell>
          <cell r="J480">
            <v>19.767599999999998</v>
          </cell>
        </row>
        <row r="481">
          <cell r="A481" t="str">
            <v>24P</v>
          </cell>
          <cell r="E481" t="str">
            <v xml:space="preserve">24P - 16'TO 20' UTILITY TRLR        </v>
          </cell>
          <cell r="G481">
            <v>313.15699999999998</v>
          </cell>
          <cell r="H481">
            <v>344.98099999999999</v>
          </cell>
          <cell r="I481">
            <v>114.95400000000001</v>
          </cell>
          <cell r="J481">
            <v>38.199000000000005</v>
          </cell>
        </row>
        <row r="482">
          <cell r="A482" t="str">
            <v>24R</v>
          </cell>
          <cell r="E482" t="str">
            <v xml:space="preserve">24R - 20T PINTLE EQUIP TRLR LATE    </v>
          </cell>
          <cell r="G482">
            <v>636.25900000000001</v>
          </cell>
          <cell r="H482">
            <v>681.56399999999996</v>
          </cell>
          <cell r="I482">
            <v>227.30699999999999</v>
          </cell>
          <cell r="J482">
            <v>75.775800000000004</v>
          </cell>
        </row>
        <row r="483">
          <cell r="A483" t="str">
            <v>24S</v>
          </cell>
          <cell r="E483" t="str">
            <v xml:space="preserve">24S - FLATBED EXT. 40'-70' LATE     </v>
          </cell>
          <cell r="G483">
            <v>743.00199999999995</v>
          </cell>
          <cell r="H483">
            <v>817.25799999999992</v>
          </cell>
          <cell r="I483">
            <v>272.39099999999996</v>
          </cell>
          <cell r="J483">
            <v>91.259399999999999</v>
          </cell>
        </row>
        <row r="484">
          <cell r="A484" t="str">
            <v>24T</v>
          </cell>
          <cell r="E484" t="str">
            <v>24T - F/B EQUIP TRLR 25-35T LWBY LAT</v>
          </cell>
          <cell r="G484">
            <v>878.91700000000003</v>
          </cell>
          <cell r="H484">
            <v>920.68599999999981</v>
          </cell>
          <cell r="I484">
            <v>306.81599999999997</v>
          </cell>
          <cell r="J484">
            <v>101.7552</v>
          </cell>
        </row>
        <row r="485">
          <cell r="A485" t="str">
            <v>24U</v>
          </cell>
          <cell r="E485" t="str">
            <v xml:space="preserve">24U - 16-18' WELLS CARGO TRLR LATE  </v>
          </cell>
          <cell r="G485">
            <v>272.714</v>
          </cell>
          <cell r="H485">
            <v>352.49499999999995</v>
          </cell>
          <cell r="I485">
            <v>117.402</v>
          </cell>
          <cell r="J485">
            <v>38.964000000000006</v>
          </cell>
        </row>
        <row r="486">
          <cell r="A486" t="str">
            <v>24V</v>
          </cell>
          <cell r="E486" t="str">
            <v xml:space="preserve">24V - 55 TON RGN LOWBOY             </v>
          </cell>
          <cell r="G486">
            <v>1519.817</v>
          </cell>
          <cell r="H486">
            <v>2045.7969999999998</v>
          </cell>
          <cell r="I486">
            <v>681.92100000000005</v>
          </cell>
          <cell r="J486">
            <v>227.30699999999999</v>
          </cell>
        </row>
        <row r="487">
          <cell r="A487" t="str">
            <v>24W</v>
          </cell>
          <cell r="E487" t="str">
            <v xml:space="preserve">24W - 48'-53' STEPDECK TRAILER LATE </v>
          </cell>
          <cell r="G487">
            <v>541.22899999999993</v>
          </cell>
          <cell r="H487">
            <v>622.33600000000001</v>
          </cell>
          <cell r="I487">
            <v>207.46800000000002</v>
          </cell>
          <cell r="J487">
            <v>69.155999999999992</v>
          </cell>
        </row>
        <row r="488">
          <cell r="A488" t="str">
            <v>24X</v>
          </cell>
          <cell r="E488" t="str">
            <v xml:space="preserve">24X - 3 YARD DUMP TRAILER LATE      </v>
          </cell>
          <cell r="G488">
            <v>189.39700000000002</v>
          </cell>
          <cell r="H488">
            <v>270.72500000000002</v>
          </cell>
          <cell r="I488">
            <v>90.219000000000008</v>
          </cell>
          <cell r="J488">
            <v>30.304200000000002</v>
          </cell>
        </row>
        <row r="489">
          <cell r="A489" t="str">
            <v>24Y</v>
          </cell>
          <cell r="E489" t="str">
            <v xml:space="preserve">24Y - TRACK TRAILER NODWELL         </v>
          </cell>
          <cell r="G489">
            <v>306.08499999999998</v>
          </cell>
          <cell r="H489">
            <v>306.08499999999998</v>
          </cell>
          <cell r="I489">
            <v>102</v>
          </cell>
          <cell r="J489">
            <v>33.660000000000004</v>
          </cell>
        </row>
        <row r="490">
          <cell r="A490" t="str">
            <v>24Z</v>
          </cell>
          <cell r="E490" t="str">
            <v xml:space="preserve">24Z - LOWBOY BEAM TRAILER           </v>
          </cell>
          <cell r="G490">
            <v>1519.817</v>
          </cell>
          <cell r="H490">
            <v>2045.7969999999998</v>
          </cell>
          <cell r="I490">
            <v>681.92100000000005</v>
          </cell>
          <cell r="J490">
            <v>227.30699999999999</v>
          </cell>
        </row>
        <row r="491">
          <cell r="A491" t="str">
            <v>241</v>
          </cell>
          <cell r="E491" t="str">
            <v xml:space="preserve">241 - FLATBED GOOSENECK TRAILER      </v>
          </cell>
          <cell r="G491">
            <v>255.03399999999999</v>
          </cell>
          <cell r="H491">
            <v>356.91499999999996</v>
          </cell>
          <cell r="I491">
            <v>118.98299999999999</v>
          </cell>
          <cell r="J491">
            <v>39.78</v>
          </cell>
        </row>
        <row r="492">
          <cell r="A492" t="str">
            <v>242</v>
          </cell>
          <cell r="E492" t="str">
            <v xml:space="preserve">242 - SP WELDING TRAILER W/WELDER    </v>
          </cell>
          <cell r="G492">
            <v>356.91499999999996</v>
          </cell>
          <cell r="H492">
            <v>407.96599999999995</v>
          </cell>
          <cell r="I492">
            <v>136.017</v>
          </cell>
          <cell r="J492">
            <v>44.88</v>
          </cell>
        </row>
        <row r="493">
          <cell r="E493" t="str">
            <v>FLEET_28</v>
          </cell>
        </row>
        <row r="494">
          <cell r="A494" t="str">
            <v>25A</v>
          </cell>
          <cell r="E494" t="str">
            <v xml:space="preserve">25A - OFFICE TRAILER 20' LATE       </v>
          </cell>
          <cell r="G494">
            <v>266.30500000000001</v>
          </cell>
          <cell r="H494">
            <v>313.82</v>
          </cell>
          <cell r="I494">
            <v>104.601</v>
          </cell>
          <cell r="J494">
            <v>34.639200000000002</v>
          </cell>
        </row>
        <row r="495">
          <cell r="A495" t="str">
            <v>25B</v>
          </cell>
          <cell r="E495" t="str">
            <v xml:space="preserve">25B - OFFICE TRAILER 35' LATE       </v>
          </cell>
          <cell r="G495">
            <v>432.93900000000002</v>
          </cell>
          <cell r="H495">
            <v>595.37400000000014</v>
          </cell>
          <cell r="I495">
            <v>198.44099999999997</v>
          </cell>
          <cell r="J495">
            <v>66.024600000000007</v>
          </cell>
        </row>
        <row r="496">
          <cell r="A496" t="str">
            <v>25C</v>
          </cell>
          <cell r="E496" t="str">
            <v xml:space="preserve">25C - OFFICE TRAILER 70' LATE       </v>
          </cell>
          <cell r="G496">
            <v>482.66400000000004</v>
          </cell>
          <cell r="H496">
            <v>633.16499999999996</v>
          </cell>
          <cell r="I496">
            <v>211.08900000000003</v>
          </cell>
          <cell r="J496">
            <v>70.3596</v>
          </cell>
        </row>
        <row r="497">
          <cell r="A497" t="str">
            <v>25D</v>
          </cell>
          <cell r="E497" t="str">
            <v xml:space="preserve">25D - OFFICE TRAILER 20' EARLY      </v>
          </cell>
          <cell r="G497">
            <v>177.46299999999999</v>
          </cell>
          <cell r="H497">
            <v>212.16</v>
          </cell>
          <cell r="I497">
            <v>70.736999999999995</v>
          </cell>
          <cell r="J497">
            <v>23.817</v>
          </cell>
        </row>
        <row r="498">
          <cell r="A498" t="str">
            <v>25E</v>
          </cell>
          <cell r="E498" t="str">
            <v xml:space="preserve">25E - OFFICE TRAILER 35' EARLY      </v>
          </cell>
          <cell r="G498">
            <v>182.98799999999997</v>
          </cell>
          <cell r="H498">
            <v>238.01700000000002</v>
          </cell>
          <cell r="I498">
            <v>78.999000000000009</v>
          </cell>
          <cell r="J498">
            <v>25.979399999999998</v>
          </cell>
        </row>
        <row r="499">
          <cell r="A499" t="str">
            <v>25F</v>
          </cell>
          <cell r="E499" t="str">
            <v xml:space="preserve">25F - OFFICE TRAILER 45'-70' EARLY  </v>
          </cell>
          <cell r="G499">
            <v>189.39700000000002</v>
          </cell>
          <cell r="H499">
            <v>346.52800000000002</v>
          </cell>
          <cell r="I499">
            <v>115.464</v>
          </cell>
          <cell r="J499">
            <v>38.964000000000006</v>
          </cell>
        </row>
        <row r="500">
          <cell r="A500" t="str">
            <v>25G</v>
          </cell>
          <cell r="E500" t="str">
            <v xml:space="preserve">25G - OFFICE TRAILER 64'X24' LATE   </v>
          </cell>
          <cell r="G500">
            <v>983.00799999999992</v>
          </cell>
          <cell r="H500">
            <v>983.00799999999992</v>
          </cell>
          <cell r="I500">
            <v>226.84799999999998</v>
          </cell>
          <cell r="J500">
            <v>45.369599999999998</v>
          </cell>
        </row>
        <row r="501">
          <cell r="A501" t="str">
            <v>25H</v>
          </cell>
          <cell r="E501" t="str">
            <v xml:space="preserve">25H - OFFICE CONEX CONTAINER 8X40   </v>
          </cell>
          <cell r="G501">
            <v>636.48</v>
          </cell>
          <cell r="H501">
            <v>636.48</v>
          </cell>
          <cell r="I501">
            <v>212.262</v>
          </cell>
          <cell r="J501">
            <v>71.104199999999992</v>
          </cell>
        </row>
        <row r="502">
          <cell r="E502" t="str">
            <v>FLEET_19</v>
          </cell>
        </row>
        <row r="503">
          <cell r="A503" t="str">
            <v>26A</v>
          </cell>
          <cell r="E503" t="str">
            <v xml:space="preserve">26A - SEMI TRLR 25'-40' VAN NONDOT  </v>
          </cell>
          <cell r="G503">
            <v>78.012999999999991</v>
          </cell>
          <cell r="H503">
            <v>112.71</v>
          </cell>
          <cell r="I503">
            <v>37.484999999999999</v>
          </cell>
          <cell r="J503">
            <v>12.9846</v>
          </cell>
        </row>
        <row r="504">
          <cell r="A504" t="str">
            <v>26B</v>
          </cell>
          <cell r="E504" t="str">
            <v xml:space="preserve">26B - STORAGE VAN FOR SHOP USE      </v>
          </cell>
          <cell r="G504">
            <v>11.049999999999999</v>
          </cell>
          <cell r="H504">
            <v>11.049999999999999</v>
          </cell>
          <cell r="I504">
            <v>3.6209999999999996</v>
          </cell>
          <cell r="J504">
            <v>1.0812000000000002</v>
          </cell>
        </row>
        <row r="505">
          <cell r="A505" t="str">
            <v>26C</v>
          </cell>
          <cell r="E505" t="str">
            <v xml:space="preserve">26C - SEMI TRAILER VAN LATE         </v>
          </cell>
          <cell r="G505">
            <v>496.80799999999999</v>
          </cell>
          <cell r="H505">
            <v>653.71799999999996</v>
          </cell>
          <cell r="I505">
            <v>217.87199999999999</v>
          </cell>
          <cell r="J505">
            <v>72.521999999999991</v>
          </cell>
        </row>
        <row r="506">
          <cell r="A506" t="str">
            <v>26D</v>
          </cell>
          <cell r="E506" t="str">
            <v xml:space="preserve">26D - STORAGE SKID 20'              </v>
          </cell>
          <cell r="G506">
            <v>113.59399999999999</v>
          </cell>
          <cell r="H506">
            <v>137.46200000000002</v>
          </cell>
          <cell r="I506">
            <v>45.798000000000002</v>
          </cell>
          <cell r="J506">
            <v>15.1572</v>
          </cell>
        </row>
        <row r="507">
          <cell r="A507" t="str">
            <v>26E</v>
          </cell>
          <cell r="E507" t="str">
            <v xml:space="preserve">26E - STORAGE SKID 40'              </v>
          </cell>
          <cell r="G507">
            <v>202.87800000000001</v>
          </cell>
          <cell r="H507">
            <v>284.20600000000002</v>
          </cell>
          <cell r="I507">
            <v>94.707000000000008</v>
          </cell>
          <cell r="J507">
            <v>31.385400000000001</v>
          </cell>
        </row>
        <row r="508">
          <cell r="A508" t="str">
            <v>26F</v>
          </cell>
          <cell r="E508" t="str">
            <v xml:space="preserve">26F - 20' BOX TRAILER               </v>
          </cell>
          <cell r="G508">
            <v>297.46600000000001</v>
          </cell>
          <cell r="H508">
            <v>405.97700000000003</v>
          </cell>
          <cell r="I508">
            <v>135.303</v>
          </cell>
          <cell r="J508">
            <v>45.104399999999998</v>
          </cell>
        </row>
        <row r="509">
          <cell r="A509" t="str">
            <v>26G</v>
          </cell>
          <cell r="E509" t="str">
            <v xml:space="preserve">26G - MILT CARGO TLR COVERED EARLY  </v>
          </cell>
          <cell r="G509">
            <v>57.238999999999997</v>
          </cell>
          <cell r="H509">
            <v>95.250999999999991</v>
          </cell>
          <cell r="I509">
            <v>31.824000000000005</v>
          </cell>
          <cell r="J509">
            <v>10.8222</v>
          </cell>
        </row>
        <row r="510">
          <cell r="A510" t="str">
            <v>26H</v>
          </cell>
          <cell r="E510" t="str">
            <v xml:space="preserve">26H - OPEN BOX MILITARY TRAILER     </v>
          </cell>
          <cell r="G510">
            <v>127.29599999999999</v>
          </cell>
          <cell r="H510">
            <v>187.62900000000002</v>
          </cell>
          <cell r="I510">
            <v>62.576999999999998</v>
          </cell>
          <cell r="J510">
            <v>20.573400000000003</v>
          </cell>
        </row>
        <row r="511">
          <cell r="A511" t="str">
            <v>26I</v>
          </cell>
          <cell r="E511" t="str">
            <v xml:space="preserve">26I - CARGO TRAILER ENCLOSED 15-20' </v>
          </cell>
          <cell r="G511">
            <v>267.85199999999998</v>
          </cell>
          <cell r="H511">
            <v>352.49499999999995</v>
          </cell>
          <cell r="I511">
            <v>117.402</v>
          </cell>
          <cell r="J511">
            <v>38.964000000000006</v>
          </cell>
        </row>
        <row r="512">
          <cell r="A512" t="str">
            <v>26J</v>
          </cell>
          <cell r="E512" t="str">
            <v xml:space="preserve">26J - SEMI TRAILER VAN EARLY        </v>
          </cell>
          <cell r="G512">
            <v>180.999</v>
          </cell>
          <cell r="H512">
            <v>198.89999999999998</v>
          </cell>
          <cell r="I512">
            <v>66.350999999999999</v>
          </cell>
          <cell r="J512">
            <v>21.654600000000002</v>
          </cell>
        </row>
        <row r="513">
          <cell r="A513" t="str">
            <v>26K</v>
          </cell>
          <cell r="E513" t="str">
            <v xml:space="preserve">26K - MILT CARGO TLR COVERED LATE   </v>
          </cell>
          <cell r="G513">
            <v>86.632000000000005</v>
          </cell>
          <cell r="H513">
            <v>113.815</v>
          </cell>
          <cell r="I513">
            <v>37.893000000000001</v>
          </cell>
          <cell r="J513">
            <v>12.9846</v>
          </cell>
        </row>
        <row r="514">
          <cell r="E514" t="str">
            <v>FLEET_20</v>
          </cell>
        </row>
        <row r="515">
          <cell r="A515" t="str">
            <v>27A</v>
          </cell>
          <cell r="E515" t="str">
            <v xml:space="preserve">27A - COMPRESSOR 185 CFM MIN LATE   </v>
          </cell>
          <cell r="G515">
            <v>397.79999999999995</v>
          </cell>
          <cell r="H515">
            <v>511.61500000000001</v>
          </cell>
          <cell r="I515">
            <v>170.49299999999999</v>
          </cell>
          <cell r="J515">
            <v>57.364800000000002</v>
          </cell>
        </row>
        <row r="516">
          <cell r="A516" t="str">
            <v>27B</v>
          </cell>
          <cell r="E516" t="str">
            <v xml:space="preserve">27B - COMPRESSOR 150 CFM LATE       </v>
          </cell>
          <cell r="G516">
            <v>352.71599999999995</v>
          </cell>
          <cell r="H516">
            <v>593.38499999999999</v>
          </cell>
          <cell r="I516">
            <v>197.77799999999999</v>
          </cell>
          <cell r="J516">
            <v>66.024600000000007</v>
          </cell>
        </row>
        <row r="517">
          <cell r="A517" t="str">
            <v>27C</v>
          </cell>
          <cell r="E517" t="str">
            <v xml:space="preserve">27C - COMPRESSOR UTIL TK MOUNTED    </v>
          </cell>
          <cell r="G517">
            <v>375.03700000000003</v>
          </cell>
          <cell r="H517">
            <v>454.59699999999998</v>
          </cell>
          <cell r="I517">
            <v>151.52100000000002</v>
          </cell>
          <cell r="J517">
            <v>50.877600000000001</v>
          </cell>
        </row>
        <row r="518">
          <cell r="A518" t="str">
            <v>27D</v>
          </cell>
          <cell r="E518" t="str">
            <v xml:space="preserve">27D - COMPRESSOR 185 CFM MIN EARLY  </v>
          </cell>
          <cell r="G518">
            <v>270.72500000000002</v>
          </cell>
          <cell r="H518">
            <v>312.49400000000003</v>
          </cell>
          <cell r="I518">
            <v>104.193</v>
          </cell>
          <cell r="J518">
            <v>34.639200000000002</v>
          </cell>
        </row>
        <row r="519">
          <cell r="A519" t="str">
            <v>27E</v>
          </cell>
          <cell r="E519" t="str">
            <v xml:space="preserve">27E - COMPRESSOR 150 CFM EARLY      </v>
          </cell>
          <cell r="G519">
            <v>250.393</v>
          </cell>
          <cell r="H519">
            <v>284.20600000000002</v>
          </cell>
          <cell r="I519">
            <v>94.707000000000008</v>
          </cell>
          <cell r="J519">
            <v>31.385400000000001</v>
          </cell>
        </row>
        <row r="520">
          <cell r="A520" t="str">
            <v>27F</v>
          </cell>
          <cell r="E520" t="str">
            <v xml:space="preserve">27F - COMPRESSOR 375 CFM            </v>
          </cell>
          <cell r="G520">
            <v>876.70699999999999</v>
          </cell>
          <cell r="H520">
            <v>984.99699999999996</v>
          </cell>
          <cell r="I520">
            <v>328.33799999999997</v>
          </cell>
          <cell r="J520">
            <v>109.446</v>
          </cell>
        </row>
        <row r="521">
          <cell r="E521" t="str">
            <v xml:space="preserve"> - </v>
          </cell>
        </row>
        <row r="522">
          <cell r="A522" t="str">
            <v>28A</v>
          </cell>
          <cell r="E522" t="str">
            <v xml:space="preserve">28A - FAULT FINDER TRLR             </v>
          </cell>
          <cell r="G522">
            <v>151.38500000000002</v>
          </cell>
          <cell r="H522">
            <v>270.72500000000002</v>
          </cell>
          <cell r="I522">
            <v>90.219000000000008</v>
          </cell>
          <cell r="J522">
            <v>30.304200000000002</v>
          </cell>
        </row>
        <row r="523">
          <cell r="E523" t="str">
            <v xml:space="preserve"> - </v>
          </cell>
        </row>
        <row r="524">
          <cell r="A524" t="str">
            <v>29A</v>
          </cell>
          <cell r="E524" t="str">
            <v xml:space="preserve">29A - SCISSOR LIFT 20'               </v>
          </cell>
          <cell r="G524">
            <v>335.69900000000001</v>
          </cell>
          <cell r="H524">
            <v>405.97700000000003</v>
          </cell>
          <cell r="I524">
            <v>135.303</v>
          </cell>
          <cell r="J524">
            <v>45.461399999999998</v>
          </cell>
        </row>
        <row r="525">
          <cell r="A525" t="str">
            <v>29B</v>
          </cell>
          <cell r="E525" t="str">
            <v xml:space="preserve">29B - SCISSOR LIFT 25'               </v>
          </cell>
          <cell r="G525">
            <v>405.97700000000003</v>
          </cell>
          <cell r="H525">
            <v>443.76800000000003</v>
          </cell>
          <cell r="I525">
            <v>147.95100000000002</v>
          </cell>
          <cell r="J525">
            <v>49.796399999999998</v>
          </cell>
        </row>
        <row r="526">
          <cell r="A526" t="str">
            <v>29D</v>
          </cell>
          <cell r="E526" t="str">
            <v xml:space="preserve">29D - SCISSOR LIFT 19'               </v>
          </cell>
          <cell r="G526">
            <v>297.46600000000001</v>
          </cell>
          <cell r="H526">
            <v>405.97700000000003</v>
          </cell>
          <cell r="I526">
            <v>135.303</v>
          </cell>
          <cell r="J526">
            <v>45.461399999999998</v>
          </cell>
        </row>
        <row r="527">
          <cell r="E527" t="str">
            <v xml:space="preserve"> - </v>
          </cell>
        </row>
        <row r="528">
          <cell r="A528" t="str">
            <v>30A</v>
          </cell>
          <cell r="E528" t="str">
            <v xml:space="preserve">30A - PRESSURE WASHER - TRAILER     </v>
          </cell>
          <cell r="G528">
            <v>207.077</v>
          </cell>
          <cell r="H528">
            <v>311.38900000000001</v>
          </cell>
          <cell r="I528">
            <v>103.73400000000001</v>
          </cell>
          <cell r="J528">
            <v>34.639200000000002</v>
          </cell>
        </row>
        <row r="529">
          <cell r="A529" t="str">
            <v>30B</v>
          </cell>
          <cell r="E529" t="str">
            <v>30B - SP PRESSURE WASHER - TRAILER</v>
          </cell>
          <cell r="G529">
            <v>255.03399999999999</v>
          </cell>
          <cell r="H529">
            <v>407.96599999999995</v>
          </cell>
          <cell r="I529">
            <v>136.017</v>
          </cell>
          <cell r="J529">
            <v>45.328800000000001</v>
          </cell>
        </row>
        <row r="530">
          <cell r="E530" t="str">
            <v xml:space="preserve"> - </v>
          </cell>
        </row>
        <row r="531">
          <cell r="A531" t="str">
            <v>31A</v>
          </cell>
          <cell r="E531" t="str">
            <v>31A - SP SWEEPER</v>
          </cell>
          <cell r="G531">
            <v>1273.4019999999998</v>
          </cell>
          <cell r="H531">
            <v>1273.4019999999998</v>
          </cell>
          <cell r="I531">
            <v>424.47300000000007</v>
          </cell>
          <cell r="J531">
            <v>141.13740000000001</v>
          </cell>
        </row>
        <row r="532">
          <cell r="E532" t="str">
            <v xml:space="preserve"> - </v>
          </cell>
        </row>
        <row r="533">
          <cell r="A533" t="str">
            <v>40A</v>
          </cell>
          <cell r="E533" t="str">
            <v xml:space="preserve">40A - WELDER, STICK                 </v>
          </cell>
          <cell r="G533">
            <v>337.68799999999999</v>
          </cell>
          <cell r="H533">
            <v>505.86899999999997</v>
          </cell>
          <cell r="I533">
            <v>168.60600000000002</v>
          </cell>
          <cell r="J533">
            <v>56.2836</v>
          </cell>
        </row>
        <row r="534">
          <cell r="A534" t="str">
            <v>40B</v>
          </cell>
          <cell r="E534" t="str">
            <v xml:space="preserve">40B - WELDER, STICK MFG WIRE        </v>
          </cell>
          <cell r="G534">
            <v>468.29900000000004</v>
          </cell>
          <cell r="H534">
            <v>505.64799999999997</v>
          </cell>
          <cell r="I534">
            <v>168.55500000000001</v>
          </cell>
          <cell r="J534">
            <v>56.181599999999996</v>
          </cell>
        </row>
        <row r="535">
          <cell r="A535" t="str">
            <v>40C</v>
          </cell>
          <cell r="E535" t="str">
            <v xml:space="preserve">40C - SP 20 KW GENERATOR            </v>
          </cell>
          <cell r="G535">
            <v>636.48</v>
          </cell>
          <cell r="H535">
            <v>636.48</v>
          </cell>
          <cell r="I535">
            <v>212.262</v>
          </cell>
          <cell r="J535">
            <v>71.104199999999992</v>
          </cell>
        </row>
        <row r="536">
          <cell r="A536" t="str">
            <v>40E</v>
          </cell>
          <cell r="E536" t="str">
            <v xml:space="preserve">40E - SP 15KW LIGHT TOWER           </v>
          </cell>
          <cell r="G536">
            <v>713.82999999999993</v>
          </cell>
          <cell r="H536">
            <v>713.82999999999993</v>
          </cell>
          <cell r="I536">
            <v>238.017</v>
          </cell>
          <cell r="J536">
            <v>79.335599999999999</v>
          </cell>
        </row>
        <row r="537">
          <cell r="A537" t="str">
            <v>40F</v>
          </cell>
          <cell r="E537" t="str">
            <v xml:space="preserve">40F - SP HEATER GROUND              </v>
          </cell>
          <cell r="G537">
            <v>663</v>
          </cell>
          <cell r="H537">
            <v>663</v>
          </cell>
          <cell r="I537">
            <v>220.98299999999998</v>
          </cell>
          <cell r="J537">
            <v>73.664400000000001</v>
          </cell>
        </row>
        <row r="538">
          <cell r="A538" t="str">
            <v>40G</v>
          </cell>
          <cell r="E538" t="str">
            <v xml:space="preserve">40G - SP 8KW LIGHT TOWER            </v>
          </cell>
          <cell r="G538">
            <v>510.06799999999998</v>
          </cell>
          <cell r="H538">
            <v>510.06799999999998</v>
          </cell>
          <cell r="I538">
            <v>169.983</v>
          </cell>
          <cell r="J538">
            <v>57.120000000000005</v>
          </cell>
        </row>
        <row r="539">
          <cell r="A539" t="str">
            <v>40H</v>
          </cell>
          <cell r="E539" t="str">
            <v xml:space="preserve">40H - SP HEATER TOTEM               </v>
          </cell>
          <cell r="G539">
            <v>1019.915</v>
          </cell>
          <cell r="H539">
            <v>1019.915</v>
          </cell>
          <cell r="I539">
            <v>340.017</v>
          </cell>
          <cell r="J539">
            <v>113.22</v>
          </cell>
        </row>
        <row r="540">
          <cell r="E540" t="str">
            <v xml:space="preserve"> - </v>
          </cell>
        </row>
        <row r="541">
          <cell r="A541" t="str">
            <v>41A</v>
          </cell>
          <cell r="E541" t="str">
            <v>41A - DIR BOR 17-20K# W/500' W/O TOO</v>
          </cell>
          <cell r="G541">
            <v>7576.9850000000006</v>
          </cell>
          <cell r="H541">
            <v>10824.359</v>
          </cell>
          <cell r="I541">
            <v>3608.0970000000002</v>
          </cell>
          <cell r="J541">
            <v>1202.58</v>
          </cell>
        </row>
        <row r="542">
          <cell r="A542" t="str">
            <v>41B</v>
          </cell>
          <cell r="E542" t="str">
            <v xml:space="preserve">41B - AT-30 DIRECTIONAL DRILL       </v>
          </cell>
          <cell r="G542">
            <v>11813.775999999998</v>
          </cell>
          <cell r="H542">
            <v>11813.775999999998</v>
          </cell>
          <cell r="I542">
            <v>6564.2609999999986</v>
          </cell>
          <cell r="J542">
            <v>787.71540000000005</v>
          </cell>
        </row>
        <row r="543">
          <cell r="A543" t="str">
            <v>41D</v>
          </cell>
          <cell r="E543" t="str">
            <v>41D - DIR BOR 12K# W/500'ROD NO TOOL</v>
          </cell>
          <cell r="G543">
            <v>2922.5040000000004</v>
          </cell>
          <cell r="H543">
            <v>3896.672</v>
          </cell>
          <cell r="I543">
            <v>1298.9189999999999</v>
          </cell>
          <cell r="J543">
            <v>432.96960000000001</v>
          </cell>
        </row>
        <row r="544">
          <cell r="A544" t="str">
            <v>41F</v>
          </cell>
          <cell r="E544" t="str">
            <v xml:space="preserve">41F - DIR BOR 24K# W/500'R NO TOOL  </v>
          </cell>
          <cell r="G544">
            <v>11311.663999999999</v>
          </cell>
          <cell r="H544">
            <v>15911.779</v>
          </cell>
          <cell r="I544">
            <v>5303.8980000000001</v>
          </cell>
          <cell r="J544">
            <v>1767.6090000000002</v>
          </cell>
        </row>
        <row r="545">
          <cell r="A545" t="str">
            <v>41G</v>
          </cell>
          <cell r="E545" t="str">
            <v>41G - DIR BOR MACH VERMEER NAVIGATOR</v>
          </cell>
          <cell r="G545">
            <v>6494.7480000000005</v>
          </cell>
          <cell r="H545">
            <v>8659.2219999999998</v>
          </cell>
          <cell r="I545">
            <v>2886.549</v>
          </cell>
          <cell r="J545">
            <v>962.16599999999994</v>
          </cell>
        </row>
        <row r="546">
          <cell r="E546" t="str">
            <v xml:space="preserve"> - </v>
          </cell>
        </row>
        <row r="547">
          <cell r="A547" t="str">
            <v xml:space="preserve">43A </v>
          </cell>
          <cell r="E547" t="str">
            <v xml:space="preserve">43A  - SP SLEEVING MACHINE TK MNTD    </v>
          </cell>
          <cell r="G547">
            <v>2918.3050000000003</v>
          </cell>
          <cell r="H547">
            <v>2918.3050000000003</v>
          </cell>
          <cell r="I547">
            <v>972.774</v>
          </cell>
          <cell r="J547">
            <v>324.72720000000004</v>
          </cell>
        </row>
        <row r="548">
          <cell r="E548" t="str">
            <v>FLEET_21</v>
          </cell>
        </row>
        <row r="549">
          <cell r="A549" t="str">
            <v>44B</v>
          </cell>
          <cell r="E549" t="str">
            <v xml:space="preserve">44B - WATER TANK TK MNT 1500GL LATE </v>
          </cell>
          <cell r="G549">
            <v>1931.982</v>
          </cell>
          <cell r="H549">
            <v>2102.5940000000001</v>
          </cell>
          <cell r="I549">
            <v>700.79099999999994</v>
          </cell>
          <cell r="J549">
            <v>233.80440000000002</v>
          </cell>
        </row>
        <row r="550">
          <cell r="A550" t="str">
            <v>44C</v>
          </cell>
          <cell r="E550" t="str">
            <v>44C - WATER TANK TK MNT 1500GL EARLY</v>
          </cell>
          <cell r="G550">
            <v>1454.4009999999998</v>
          </cell>
          <cell r="H550">
            <v>1485.5620000000001</v>
          </cell>
          <cell r="I550">
            <v>495.15899999999999</v>
          </cell>
          <cell r="J550">
            <v>164.52600000000001</v>
          </cell>
        </row>
        <row r="551">
          <cell r="A551" t="str">
            <v>44D</v>
          </cell>
          <cell r="E551" t="str">
            <v>44D - SP WATR TANK TK MNT 4000GL AWD</v>
          </cell>
          <cell r="G551">
            <v>2862.8340000000003</v>
          </cell>
          <cell r="H551">
            <v>3978</v>
          </cell>
          <cell r="I551">
            <v>1326</v>
          </cell>
          <cell r="J551">
            <v>441.62940000000003</v>
          </cell>
        </row>
        <row r="552">
          <cell r="A552" t="str">
            <v>44E</v>
          </cell>
          <cell r="E552" t="str">
            <v xml:space="preserve">44E - SP WATR TANK TRL 6800GL       </v>
          </cell>
          <cell r="G552">
            <v>1082.2369999999999</v>
          </cell>
          <cell r="H552">
            <v>1623.4659999999997</v>
          </cell>
          <cell r="I552">
            <v>541.21199999999999</v>
          </cell>
          <cell r="J552">
            <v>180.4074</v>
          </cell>
        </row>
        <row r="553">
          <cell r="A553" t="str">
            <v>44F</v>
          </cell>
          <cell r="E553" t="str">
            <v xml:space="preserve">44F - SP WATERBUG 5000 6X6          </v>
          </cell>
          <cell r="G553">
            <v>4004.741</v>
          </cell>
          <cell r="H553">
            <v>4600.1150000000007</v>
          </cell>
          <cell r="I553">
            <v>1533.4680000000001</v>
          </cell>
          <cell r="J553">
            <v>510.90780000000001</v>
          </cell>
        </row>
        <row r="554">
          <cell r="A554" t="str">
            <v>44G</v>
          </cell>
          <cell r="E554" t="str">
            <v>44G - SP PORTABLE WATER TOWER 12000G</v>
          </cell>
          <cell r="G554">
            <v>1298.8170000000002</v>
          </cell>
          <cell r="H554">
            <v>1298.8170000000002</v>
          </cell>
          <cell r="I554">
            <v>432.93900000000002</v>
          </cell>
          <cell r="J554">
            <v>143.96279999999999</v>
          </cell>
        </row>
        <row r="555">
          <cell r="A555" t="str">
            <v>44H</v>
          </cell>
          <cell r="E555" t="str">
            <v xml:space="preserve">44H - SP FIRE FIGHTER TRAILER       </v>
          </cell>
          <cell r="G555">
            <v>530.62099999999998</v>
          </cell>
          <cell r="H555">
            <v>530.62099999999998</v>
          </cell>
          <cell r="I555">
            <v>176.86800000000002</v>
          </cell>
          <cell r="J555">
            <v>59.425199999999997</v>
          </cell>
        </row>
        <row r="556">
          <cell r="A556" t="str">
            <v>44J</v>
          </cell>
          <cell r="E556" t="str">
            <v>44J - COMBO FIRE/PRESSURE WASHER TRL</v>
          </cell>
          <cell r="G556">
            <v>706.31600000000014</v>
          </cell>
          <cell r="H556">
            <v>797.36799999999994</v>
          </cell>
          <cell r="I556">
            <v>265.30200000000002</v>
          </cell>
          <cell r="J556">
            <v>88.444199999999995</v>
          </cell>
        </row>
        <row r="557">
          <cell r="E557" t="str">
            <v>FLEET_22</v>
          </cell>
        </row>
        <row r="558">
          <cell r="A558" t="str">
            <v>45&amp;</v>
          </cell>
          <cell r="E558" t="str">
            <v xml:space="preserve">45&amp; - SP 1 DRUM 6000# TRK LATE      </v>
          </cell>
          <cell r="G558">
            <v>4113.2519999999995</v>
          </cell>
          <cell r="H558">
            <v>4546.1909999999998</v>
          </cell>
          <cell r="I558">
            <v>1515.4139999999998</v>
          </cell>
          <cell r="J558">
            <v>505.5018</v>
          </cell>
        </row>
        <row r="559">
          <cell r="A559" t="str">
            <v>45A</v>
          </cell>
          <cell r="E559" t="str">
            <v>45A - SP PULER 1 DRUM 6000# TRL LATE</v>
          </cell>
          <cell r="G559">
            <v>2061.0460000000003</v>
          </cell>
          <cell r="H559">
            <v>3012.0089999999996</v>
          </cell>
          <cell r="I559">
            <v>1003.9350000000001</v>
          </cell>
          <cell r="J559">
            <v>334.46820000000002</v>
          </cell>
        </row>
        <row r="560">
          <cell r="A560" t="str">
            <v>45B</v>
          </cell>
          <cell r="E560" t="str">
            <v xml:space="preserve">45B - SP PULLER 1 DRUM 6000# EARLY  </v>
          </cell>
          <cell r="G560">
            <v>1948.1150000000005</v>
          </cell>
          <cell r="H560">
            <v>2387.0210000000002</v>
          </cell>
          <cell r="I560">
            <v>795.6</v>
          </cell>
          <cell r="J560">
            <v>265.2</v>
          </cell>
        </row>
        <row r="561">
          <cell r="A561" t="str">
            <v>45C</v>
          </cell>
          <cell r="E561" t="str">
            <v>45C - SP PULER 1 DRM 6000# TRK EARLY</v>
          </cell>
          <cell r="G561">
            <v>2503.0460000000003</v>
          </cell>
          <cell r="H561">
            <v>2738.6320000000001</v>
          </cell>
          <cell r="I561">
            <v>912.798</v>
          </cell>
          <cell r="J561">
            <v>304.16399999999999</v>
          </cell>
        </row>
        <row r="562">
          <cell r="A562" t="str">
            <v>45D</v>
          </cell>
          <cell r="E562" t="str">
            <v xml:space="preserve">45D - SP PULLER BW 6000# TRL EARLY  </v>
          </cell>
          <cell r="G562">
            <v>1558.934</v>
          </cell>
          <cell r="H562">
            <v>1801.3710000000001</v>
          </cell>
          <cell r="I562">
            <v>600.423</v>
          </cell>
          <cell r="J562">
            <v>200.24639999999999</v>
          </cell>
        </row>
        <row r="563">
          <cell r="A563" t="str">
            <v>45E</v>
          </cell>
          <cell r="E563" t="str">
            <v xml:space="preserve">45E - SP PULLER BW 6000# TRL LATE   </v>
          </cell>
          <cell r="G563">
            <v>1667.0030000000004</v>
          </cell>
          <cell r="H563">
            <v>1840.046</v>
          </cell>
          <cell r="I563">
            <v>613.73400000000004</v>
          </cell>
          <cell r="J563">
            <v>204.5814</v>
          </cell>
        </row>
        <row r="564">
          <cell r="A564" t="str">
            <v>45F</v>
          </cell>
          <cell r="E564" t="str">
            <v xml:space="preserve">45F - SP V-GRV 8000-10000# TRL LATE </v>
          </cell>
          <cell r="G564">
            <v>5093.8290000000006</v>
          </cell>
          <cell r="H564">
            <v>5093.8290000000006</v>
          </cell>
          <cell r="I564">
            <v>1697.943</v>
          </cell>
          <cell r="J564">
            <v>565.62059999999997</v>
          </cell>
        </row>
        <row r="565">
          <cell r="A565" t="str">
            <v>45G</v>
          </cell>
          <cell r="E565" t="str">
            <v>45G - SP V-GRV 8000-10000# TRL EARLY</v>
          </cell>
          <cell r="G565">
            <v>2995.8759999999997</v>
          </cell>
          <cell r="H565">
            <v>3698.2139999999999</v>
          </cell>
          <cell r="I565">
            <v>1232.7720000000002</v>
          </cell>
          <cell r="J565">
            <v>411.3252</v>
          </cell>
        </row>
        <row r="566">
          <cell r="A566" t="str">
            <v>45H</v>
          </cell>
          <cell r="E566" t="str">
            <v>45H - SP PULER 1 DRM 10000# TRK LATE</v>
          </cell>
          <cell r="G566">
            <v>5306.21</v>
          </cell>
          <cell r="H566">
            <v>5306.21</v>
          </cell>
          <cell r="I566">
            <v>1768.6799999999998</v>
          </cell>
          <cell r="J566">
            <v>590.02920000000006</v>
          </cell>
        </row>
        <row r="567">
          <cell r="A567" t="str">
            <v>45I</v>
          </cell>
          <cell r="E567" t="str">
            <v>45I - SP PULER 1 DRM 15000# TRK LATE</v>
          </cell>
          <cell r="G567">
            <v>5306.21</v>
          </cell>
          <cell r="H567">
            <v>5306.21</v>
          </cell>
          <cell r="I567">
            <v>1768.6799999999998</v>
          </cell>
          <cell r="J567">
            <v>590.02920000000006</v>
          </cell>
        </row>
        <row r="568">
          <cell r="A568" t="str">
            <v>45J</v>
          </cell>
          <cell r="E568" t="str">
            <v>45J - SP PULR V-GROVE 6000# TRL LATE</v>
          </cell>
          <cell r="G568">
            <v>4509.9470000000001</v>
          </cell>
          <cell r="H568">
            <v>4775.3680000000004</v>
          </cell>
          <cell r="I568">
            <v>1591.8120000000001</v>
          </cell>
          <cell r="J568">
            <v>530.60400000000004</v>
          </cell>
        </row>
        <row r="569">
          <cell r="A569" t="str">
            <v>45K</v>
          </cell>
          <cell r="E569" t="str">
            <v>45K - SP PULR 3 DRUM 15000# TRK LATE</v>
          </cell>
          <cell r="G569">
            <v>6367.2310000000007</v>
          </cell>
          <cell r="H569">
            <v>6897.8520000000017</v>
          </cell>
          <cell r="I569">
            <v>2299.2839999999997</v>
          </cell>
          <cell r="J569">
            <v>766.1934</v>
          </cell>
        </row>
        <row r="570">
          <cell r="A570" t="str">
            <v>45L</v>
          </cell>
          <cell r="E570" t="str">
            <v>45L - SP PULR 3 DRUM 15000# TRK ERLY</v>
          </cell>
          <cell r="G570">
            <v>3491.1370000000002</v>
          </cell>
          <cell r="H570">
            <v>4193.4750000000004</v>
          </cell>
          <cell r="I570">
            <v>1397.808</v>
          </cell>
          <cell r="J570">
            <v>465.44639999999998</v>
          </cell>
        </row>
        <row r="571">
          <cell r="A571" t="str">
            <v>45M</v>
          </cell>
          <cell r="E571" t="str">
            <v xml:space="preserve">45M - SP PULLER 30000# TRL LATE     </v>
          </cell>
          <cell r="G571">
            <v>8388.7180000000008</v>
          </cell>
          <cell r="H571">
            <v>8388.7180000000008</v>
          </cell>
          <cell r="I571">
            <v>2796.279</v>
          </cell>
          <cell r="J571">
            <v>931.97400000000005</v>
          </cell>
        </row>
        <row r="572">
          <cell r="A572" t="str">
            <v>45N</v>
          </cell>
          <cell r="E572" t="str">
            <v>45N - SP PULR 1 DRUM 30000# TRL ERLY</v>
          </cell>
          <cell r="G572">
            <v>3810.0400000000004</v>
          </cell>
          <cell r="H572">
            <v>4221.5420000000004</v>
          </cell>
          <cell r="I572">
            <v>1407.1410000000001</v>
          </cell>
          <cell r="J572">
            <v>468.69</v>
          </cell>
        </row>
        <row r="573">
          <cell r="A573" t="str">
            <v>45O</v>
          </cell>
          <cell r="E573" t="str">
            <v>45O - SP PULR 1 DRUM 30000# TRK ERLY</v>
          </cell>
          <cell r="G573">
            <v>4735.8090000000002</v>
          </cell>
          <cell r="H573">
            <v>5568.9790000000003</v>
          </cell>
          <cell r="I573">
            <v>1856.3490000000002</v>
          </cell>
          <cell r="J573">
            <v>619.15020000000004</v>
          </cell>
        </row>
        <row r="574">
          <cell r="A574" t="str">
            <v>45P</v>
          </cell>
          <cell r="E574" t="str">
            <v>45P - SP PULER 3 DRUM 4000# TRK LATE</v>
          </cell>
          <cell r="G574">
            <v>5412.29</v>
          </cell>
          <cell r="H574">
            <v>5412.29</v>
          </cell>
          <cell r="I574">
            <v>1804.0740000000001</v>
          </cell>
          <cell r="J574">
            <v>601.8306</v>
          </cell>
        </row>
        <row r="575">
          <cell r="A575" t="str">
            <v>45Q</v>
          </cell>
          <cell r="E575" t="str">
            <v>45Q - SP PULR 3 DRUM 4000# TRK EARLY</v>
          </cell>
          <cell r="G575">
            <v>2922.5040000000004</v>
          </cell>
          <cell r="H575">
            <v>3636.9969999999998</v>
          </cell>
          <cell r="I575">
            <v>1212.3209999999999</v>
          </cell>
          <cell r="J575">
            <v>403.7466</v>
          </cell>
        </row>
        <row r="576">
          <cell r="A576" t="str">
            <v>45R</v>
          </cell>
          <cell r="E576" t="str">
            <v xml:space="preserve">45R - SP PULR 5 DRUM 4500# TRL LATE </v>
          </cell>
          <cell r="G576">
            <v>5836.8309999999992</v>
          </cell>
          <cell r="H576">
            <v>5836.8309999999992</v>
          </cell>
          <cell r="I576">
            <v>1945.548</v>
          </cell>
          <cell r="J576">
            <v>648.39359999999999</v>
          </cell>
        </row>
        <row r="577">
          <cell r="A577" t="str">
            <v>45S</v>
          </cell>
          <cell r="E577" t="str">
            <v>45S - SP PULR 5 DRUM 4000# TRL EARLY</v>
          </cell>
          <cell r="G577">
            <v>2857.9719999999998</v>
          </cell>
          <cell r="H577">
            <v>3117.6470000000004</v>
          </cell>
          <cell r="I577">
            <v>1039.2270000000001</v>
          </cell>
          <cell r="J577">
            <v>346.3818</v>
          </cell>
        </row>
        <row r="578">
          <cell r="A578" t="str">
            <v>45T</v>
          </cell>
          <cell r="E578" t="str">
            <v xml:space="preserve">45T - SP PULLER 30,000# TRL LATE    </v>
          </cell>
          <cell r="G578">
            <v>7576.9850000000006</v>
          </cell>
          <cell r="H578">
            <v>9525.3209999999999</v>
          </cell>
          <cell r="I578">
            <v>3175.1580000000004</v>
          </cell>
          <cell r="J578">
            <v>1058.6171999999999</v>
          </cell>
        </row>
        <row r="579">
          <cell r="A579" t="str">
            <v>45U</v>
          </cell>
          <cell r="E579" t="str">
            <v xml:space="preserve">45U - SP PULLER 30,000# TRK LATE    </v>
          </cell>
          <cell r="G579">
            <v>8334.5730000000003</v>
          </cell>
          <cell r="H579">
            <v>10282.909000000001</v>
          </cell>
          <cell r="I579">
            <v>3427.71</v>
          </cell>
          <cell r="J579">
            <v>1143.0426000000002</v>
          </cell>
        </row>
        <row r="580">
          <cell r="A580" t="str">
            <v>45W</v>
          </cell>
          <cell r="E580" t="str">
            <v>45W - SP PULR 3 DRUM 4000# TRL SDWDR</v>
          </cell>
          <cell r="G580">
            <v>3095.7680000000005</v>
          </cell>
          <cell r="H580">
            <v>3693.7939999999999</v>
          </cell>
          <cell r="I580">
            <v>1231.242</v>
          </cell>
          <cell r="J580">
            <v>410.24399999999997</v>
          </cell>
        </row>
        <row r="581">
          <cell r="A581" t="str">
            <v>45X</v>
          </cell>
          <cell r="E581" t="str">
            <v xml:space="preserve">45X - SP PULER 3 DRUM 6000# TRAILER </v>
          </cell>
          <cell r="G581">
            <v>3799.2109999999998</v>
          </cell>
          <cell r="H581">
            <v>4397.4579999999996</v>
          </cell>
          <cell r="I581">
            <v>1465.8420000000001</v>
          </cell>
          <cell r="J581">
            <v>488.17200000000003</v>
          </cell>
        </row>
        <row r="582">
          <cell r="A582" t="str">
            <v>45Y</v>
          </cell>
          <cell r="E582" t="str">
            <v>45Y - SP PULLER 1 DRUM 40000# W/REEL</v>
          </cell>
          <cell r="G582">
            <v>2976.8699999999994</v>
          </cell>
          <cell r="H582">
            <v>4167.1760000000004</v>
          </cell>
          <cell r="I582">
            <v>1389.1380000000001</v>
          </cell>
          <cell r="J582">
            <v>463.28399999999999</v>
          </cell>
        </row>
        <row r="583">
          <cell r="A583" t="str">
            <v>45Z</v>
          </cell>
          <cell r="E583" t="str">
            <v>45Z - SP PULR 2 DRUM 4000# TRK EARLY</v>
          </cell>
          <cell r="G583">
            <v>3257.9819999999995</v>
          </cell>
          <cell r="H583">
            <v>3788.3820000000001</v>
          </cell>
          <cell r="I583">
            <v>1262.8110000000001</v>
          </cell>
          <cell r="J583">
            <v>421.06620000000004</v>
          </cell>
        </row>
        <row r="584">
          <cell r="A584" t="str">
            <v>451</v>
          </cell>
          <cell r="E584" t="str">
            <v>451 - SP PULLER 1DRUM 20000# TK LATE</v>
          </cell>
          <cell r="G584">
            <v>6494.527000000001</v>
          </cell>
          <cell r="H584">
            <v>6494.527000000001</v>
          </cell>
          <cell r="I584">
            <v>2164.848</v>
          </cell>
          <cell r="J584">
            <v>721.98660000000007</v>
          </cell>
        </row>
        <row r="585">
          <cell r="E585" t="str">
            <v>FLEET_23</v>
          </cell>
        </row>
        <row r="586">
          <cell r="A586">
            <v>462</v>
          </cell>
          <cell r="E586" t="str">
            <v xml:space="preserve">462 - SP FIBER OPTIC CABLE JET      </v>
          </cell>
          <cell r="G586">
            <v>866.98299999999983</v>
          </cell>
          <cell r="H586">
            <v>866.98299999999983</v>
          </cell>
          <cell r="I586">
            <v>289.017</v>
          </cell>
          <cell r="J586">
            <v>95.88</v>
          </cell>
        </row>
        <row r="587">
          <cell r="A587" t="str">
            <v>46A</v>
          </cell>
          <cell r="E587" t="str">
            <v>46A - PULLER O/H 4DRM 1500# TRLR EAR</v>
          </cell>
          <cell r="G587">
            <v>1301.4689999999998</v>
          </cell>
          <cell r="H587">
            <v>1680.4840000000004</v>
          </cell>
          <cell r="I587">
            <v>560.13300000000004</v>
          </cell>
          <cell r="J587">
            <v>187.26179999999999</v>
          </cell>
        </row>
        <row r="588">
          <cell r="A588" t="str">
            <v>46B</v>
          </cell>
          <cell r="E588" t="str">
            <v xml:space="preserve">46B - PULLER O/H 1DM 2000# TRLR EAR </v>
          </cell>
          <cell r="G588">
            <v>1183.8970000000002</v>
          </cell>
          <cell r="H588">
            <v>1420.588</v>
          </cell>
          <cell r="I588">
            <v>473.58600000000001</v>
          </cell>
          <cell r="J588">
            <v>158.03880000000001</v>
          </cell>
        </row>
        <row r="589">
          <cell r="A589" t="str">
            <v>46C</v>
          </cell>
          <cell r="E589" t="str">
            <v xml:space="preserve">46C - PLR O/H 4 DRM 1500# TRLR LATE </v>
          </cell>
          <cell r="G589">
            <v>2286.6869999999999</v>
          </cell>
          <cell r="H589">
            <v>3239.1969999999997</v>
          </cell>
          <cell r="I589">
            <v>1079.721</v>
          </cell>
          <cell r="J589">
            <v>360.44760000000002</v>
          </cell>
        </row>
        <row r="590">
          <cell r="A590" t="str">
            <v>46D</v>
          </cell>
          <cell r="E590" t="str">
            <v xml:space="preserve">46D - PULLER U/G 1DRM 5K# TRLR LATE </v>
          </cell>
          <cell r="G590">
            <v>2213.5360000000001</v>
          </cell>
          <cell r="H590">
            <v>2383.2640000000001</v>
          </cell>
          <cell r="I590">
            <v>794.47800000000007</v>
          </cell>
          <cell r="J590">
            <v>265.2</v>
          </cell>
        </row>
        <row r="591">
          <cell r="A591" t="str">
            <v>46E</v>
          </cell>
          <cell r="E591" t="str">
            <v xml:space="preserve">46E - PULLER O/H 1 DRM DIST TK      </v>
          </cell>
          <cell r="G591">
            <v>1280.0319999999999</v>
          </cell>
          <cell r="H591">
            <v>2045.7969999999998</v>
          </cell>
          <cell r="I591">
            <v>681.92100000000005</v>
          </cell>
          <cell r="J591">
            <v>227.30699999999999</v>
          </cell>
        </row>
        <row r="592">
          <cell r="A592" t="str">
            <v>46F</v>
          </cell>
          <cell r="E592" t="str">
            <v xml:space="preserve">46F - PLR O/H 1 DRM 3000# TRLR LATE </v>
          </cell>
          <cell r="G592">
            <v>2130.8820000000001</v>
          </cell>
          <cell r="H592">
            <v>2984.605</v>
          </cell>
          <cell r="I592">
            <v>994.75500000000011</v>
          </cell>
          <cell r="J592">
            <v>331.22460000000001</v>
          </cell>
        </row>
        <row r="593">
          <cell r="A593" t="str">
            <v>46G</v>
          </cell>
          <cell r="E593" t="str">
            <v xml:space="preserve">46G - PULLER U/G WINCH TYPE TK      </v>
          </cell>
          <cell r="G593">
            <v>1190.9690000000001</v>
          </cell>
          <cell r="H593">
            <v>1840.046</v>
          </cell>
          <cell r="I593">
            <v>613.37699999999995</v>
          </cell>
          <cell r="J593">
            <v>204.5814</v>
          </cell>
        </row>
        <row r="594">
          <cell r="A594" t="str">
            <v>46H</v>
          </cell>
          <cell r="E594" t="str">
            <v xml:space="preserve">46H - SP PULLER U/G TRUCK MOUNTED   </v>
          </cell>
          <cell r="G594">
            <v>2381.2750000000001</v>
          </cell>
          <cell r="H594">
            <v>3247.1530000000002</v>
          </cell>
          <cell r="I594">
            <v>1082.424</v>
          </cell>
          <cell r="J594">
            <v>360.44760000000002</v>
          </cell>
        </row>
        <row r="595">
          <cell r="A595" t="str">
            <v>46I</v>
          </cell>
          <cell r="E595" t="str">
            <v xml:space="preserve">46I - PULLER 7000# UG W/AIR         </v>
          </cell>
          <cell r="G595">
            <v>1618.383</v>
          </cell>
          <cell r="H595">
            <v>1931.982</v>
          </cell>
          <cell r="I595">
            <v>644.07899999999995</v>
          </cell>
          <cell r="J595">
            <v>214.32240000000002</v>
          </cell>
        </row>
        <row r="596">
          <cell r="A596" t="str">
            <v>46J</v>
          </cell>
          <cell r="E596" t="str">
            <v>46J - 24M 2X4 1DRM W3 REEL TRLR ROPE</v>
          </cell>
          <cell r="G596">
            <v>2813.1090000000004</v>
          </cell>
          <cell r="H596">
            <v>3750.8119999999999</v>
          </cell>
          <cell r="I596">
            <v>1250.2139999999999</v>
          </cell>
          <cell r="J596">
            <v>416.7312</v>
          </cell>
        </row>
        <row r="597">
          <cell r="A597" t="str">
            <v>46L</v>
          </cell>
          <cell r="E597" t="str">
            <v>46L - PULLER O/H 1 DRM 2000# TRL LAT</v>
          </cell>
          <cell r="G597">
            <v>2040.2719999999999</v>
          </cell>
          <cell r="H597">
            <v>2462.3820000000001</v>
          </cell>
          <cell r="I597">
            <v>820.43700000000001</v>
          </cell>
          <cell r="J597">
            <v>273.84960000000001</v>
          </cell>
        </row>
        <row r="598">
          <cell r="A598" t="str">
            <v>46M</v>
          </cell>
          <cell r="E598" t="str">
            <v>46M - PULLER O/H 4 DRM 3000# TK LATE</v>
          </cell>
          <cell r="G598">
            <v>3517.6569999999997</v>
          </cell>
          <cell r="H598">
            <v>4546.1909999999998</v>
          </cell>
          <cell r="I598">
            <v>1515.4649999999997</v>
          </cell>
          <cell r="J598">
            <v>505.5018</v>
          </cell>
        </row>
        <row r="599">
          <cell r="A599" t="str">
            <v>46N</v>
          </cell>
          <cell r="E599" t="str">
            <v xml:space="preserve">46N - PULLER O/H 4 DRM 3000# TR     </v>
          </cell>
          <cell r="G599">
            <v>2435.6410000000001</v>
          </cell>
          <cell r="H599">
            <v>3409.8089999999997</v>
          </cell>
          <cell r="I599">
            <v>1136.5349999999999</v>
          </cell>
          <cell r="J599">
            <v>378.84840000000003</v>
          </cell>
        </row>
        <row r="600">
          <cell r="A600" t="str">
            <v>46O</v>
          </cell>
          <cell r="E600" t="str">
            <v>46O - PULLER U/G 1DRM 5K# TRLR EARLY</v>
          </cell>
          <cell r="G600">
            <v>1598.4930000000002</v>
          </cell>
          <cell r="H600">
            <v>1722.4740000000002</v>
          </cell>
          <cell r="I600">
            <v>574.10699999999997</v>
          </cell>
          <cell r="J600">
            <v>191.5866</v>
          </cell>
        </row>
        <row r="601">
          <cell r="A601" t="str">
            <v>46P</v>
          </cell>
          <cell r="E601" t="str">
            <v xml:space="preserve">46P - SP 4 DRUM 3.5# 15000' ROPE LT </v>
          </cell>
          <cell r="G601">
            <v>2922.5040000000004</v>
          </cell>
          <cell r="H601">
            <v>3978</v>
          </cell>
          <cell r="I601">
            <v>1326</v>
          </cell>
          <cell r="J601">
            <v>441.62940000000003</v>
          </cell>
        </row>
        <row r="602">
          <cell r="A602" t="str">
            <v>46Q</v>
          </cell>
          <cell r="E602" t="str">
            <v xml:space="preserve">46Q - SP PULLER U/G 10,000# LATE    </v>
          </cell>
          <cell r="G602">
            <v>2381.2750000000001</v>
          </cell>
          <cell r="H602">
            <v>2922.5040000000004</v>
          </cell>
          <cell r="I602">
            <v>974.20200000000011</v>
          </cell>
          <cell r="J602">
            <v>324.72720000000004</v>
          </cell>
        </row>
        <row r="603">
          <cell r="A603" t="str">
            <v>46R</v>
          </cell>
          <cell r="E603" t="str">
            <v xml:space="preserve">46R - PLR O/H 1 DRM 4000# TRLR LATE </v>
          </cell>
          <cell r="G603">
            <v>2290.223</v>
          </cell>
          <cell r="H603">
            <v>3143.2829999999999</v>
          </cell>
          <cell r="I603">
            <v>1047.693</v>
          </cell>
          <cell r="J603">
            <v>349.57440000000003</v>
          </cell>
        </row>
        <row r="604">
          <cell r="A604" t="str">
            <v>46U</v>
          </cell>
          <cell r="E604" t="str">
            <v xml:space="preserve">46U - PLR O/H 4DRM 3000# TRLR EARLY </v>
          </cell>
          <cell r="G604">
            <v>1753.635</v>
          </cell>
          <cell r="H604">
            <v>2159.3910000000001</v>
          </cell>
          <cell r="I604">
            <v>719.81399999999996</v>
          </cell>
          <cell r="J604">
            <v>240.30180000000001</v>
          </cell>
        </row>
        <row r="605">
          <cell r="A605" t="str">
            <v>46V</v>
          </cell>
          <cell r="E605" t="str">
            <v>46V - PLR 4 DRUM 3.5# 15,000'ROPE EY</v>
          </cell>
          <cell r="G605">
            <v>2598.0760000000005</v>
          </cell>
          <cell r="H605">
            <v>2954.9910000000004</v>
          </cell>
          <cell r="I605">
            <v>985.0139999999999</v>
          </cell>
          <cell r="J605">
            <v>327.97080000000005</v>
          </cell>
        </row>
        <row r="606">
          <cell r="A606" t="str">
            <v>46W</v>
          </cell>
          <cell r="E606" t="str">
            <v xml:space="preserve">46W - SP CONDUX CABLE BLOWER        </v>
          </cell>
          <cell r="G606">
            <v>510.06799999999998</v>
          </cell>
          <cell r="H606">
            <v>510.06799999999998</v>
          </cell>
          <cell r="I606">
            <v>169.983</v>
          </cell>
          <cell r="J606">
            <v>57.120000000000005</v>
          </cell>
        </row>
        <row r="607">
          <cell r="A607" t="str">
            <v>46Y</v>
          </cell>
          <cell r="E607" t="str">
            <v xml:space="preserve">46Y - PLR O/H 4DRM 3,000# TK EARLY  </v>
          </cell>
          <cell r="G607">
            <v>2576.1969999999997</v>
          </cell>
          <cell r="H607">
            <v>2954.9910000000004</v>
          </cell>
          <cell r="I607">
            <v>984.96300000000008</v>
          </cell>
          <cell r="J607">
            <v>327.97080000000005</v>
          </cell>
        </row>
        <row r="608">
          <cell r="A608" t="str">
            <v>46Z</v>
          </cell>
          <cell r="E608" t="str">
            <v>46Z - SP ELECT POWER PULLER CAPSTAND</v>
          </cell>
          <cell r="G608">
            <v>48.620000000000005</v>
          </cell>
          <cell r="H608">
            <v>48.620000000000005</v>
          </cell>
          <cell r="I608">
            <v>11.22</v>
          </cell>
          <cell r="J608">
            <v>2.2440000000000002</v>
          </cell>
        </row>
        <row r="609">
          <cell r="E609" t="str">
            <v>FLEET_24</v>
          </cell>
        </row>
        <row r="610">
          <cell r="A610" t="str">
            <v>49A</v>
          </cell>
          <cell r="E610" t="str">
            <v xml:space="preserve">49A - SP TENSIONER DIST EARLY       </v>
          </cell>
          <cell r="G610">
            <v>233.81800000000001</v>
          </cell>
          <cell r="H610">
            <v>350.72700000000003</v>
          </cell>
          <cell r="I610">
            <v>116.89200000000001</v>
          </cell>
          <cell r="J610">
            <v>35.067600000000006</v>
          </cell>
        </row>
        <row r="611">
          <cell r="A611" t="str">
            <v>49B</v>
          </cell>
          <cell r="E611" t="str">
            <v>49B - SP TENSIONR 1-3 WIRE 60" EARLY</v>
          </cell>
          <cell r="G611">
            <v>348.517</v>
          </cell>
          <cell r="H611">
            <v>436.03300000000007</v>
          </cell>
          <cell r="I611">
            <v>147.64500000000001</v>
          </cell>
          <cell r="J611">
            <v>48.715199999999996</v>
          </cell>
        </row>
        <row r="612">
          <cell r="A612" t="str">
            <v>49C</v>
          </cell>
          <cell r="E612" t="str">
            <v>49C - SP TENSIONER 6000 1 WIRE EARLY</v>
          </cell>
          <cell r="G612">
            <v>432.93900000000002</v>
          </cell>
          <cell r="H612">
            <v>649.298</v>
          </cell>
          <cell r="I612">
            <v>216.49500000000003</v>
          </cell>
          <cell r="J612">
            <v>72.521999999999991</v>
          </cell>
        </row>
        <row r="613">
          <cell r="A613" t="str">
            <v>49D</v>
          </cell>
          <cell r="E613" t="str">
            <v>49D - SP TENSIONR 1-3 WIRE 48" EARLY</v>
          </cell>
          <cell r="G613">
            <v>2208.011</v>
          </cell>
          <cell r="H613">
            <v>2424.8119999999999</v>
          </cell>
          <cell r="I613">
            <v>808.29900000000009</v>
          </cell>
          <cell r="J613">
            <v>269.52480000000003</v>
          </cell>
        </row>
        <row r="614">
          <cell r="A614" t="str">
            <v>49E</v>
          </cell>
          <cell r="E614" t="str">
            <v>49E - SP 2.5T 2X4 W/24 TENS W/RL ELY</v>
          </cell>
          <cell r="G614">
            <v>1250.4179999999999</v>
          </cell>
          <cell r="H614">
            <v>1477.6059999999998</v>
          </cell>
          <cell r="I614">
            <v>492.50699999999995</v>
          </cell>
          <cell r="J614">
            <v>164.52600000000001</v>
          </cell>
        </row>
        <row r="615">
          <cell r="A615" t="str">
            <v>49F</v>
          </cell>
          <cell r="E615" t="str">
            <v xml:space="preserve">49F - SP 5T 6X6 W/2 72" TENS EARLY  </v>
          </cell>
          <cell r="G615">
            <v>3715.2310000000002</v>
          </cell>
          <cell r="H615">
            <v>4191.2650000000003</v>
          </cell>
          <cell r="I615">
            <v>1397.0430000000001</v>
          </cell>
          <cell r="J615">
            <v>465.44639999999998</v>
          </cell>
        </row>
        <row r="616">
          <cell r="A616" t="str">
            <v>49G</v>
          </cell>
          <cell r="E616" t="str">
            <v xml:space="preserve">49G - SP TENSIONER 2-WIRE 72" EARLY </v>
          </cell>
          <cell r="G616">
            <v>2712.1120000000001</v>
          </cell>
          <cell r="H616">
            <v>3117.6470000000004</v>
          </cell>
          <cell r="I616">
            <v>1039.1759999999999</v>
          </cell>
          <cell r="J616">
            <v>346.3818</v>
          </cell>
        </row>
        <row r="617">
          <cell r="A617" t="str">
            <v>49H</v>
          </cell>
          <cell r="E617" t="str">
            <v>49H - SP TENSIONR 36" W/REEL CARRIER</v>
          </cell>
          <cell r="G617">
            <v>1337.05</v>
          </cell>
          <cell r="H617">
            <v>1461.2520000000002</v>
          </cell>
          <cell r="I617">
            <v>487.04999999999995</v>
          </cell>
          <cell r="J617">
            <v>162.36360000000002</v>
          </cell>
        </row>
        <row r="618">
          <cell r="A618" t="str">
            <v>49I</v>
          </cell>
          <cell r="E618" t="str">
            <v xml:space="preserve">49I - SP 52" FIBER TENS W/REEL CARR </v>
          </cell>
          <cell r="G618">
            <v>1388.3220000000001</v>
          </cell>
          <cell r="H618">
            <v>1728.883</v>
          </cell>
          <cell r="I618">
            <v>576.351</v>
          </cell>
          <cell r="J618">
            <v>191.5866</v>
          </cell>
        </row>
        <row r="619">
          <cell r="A619" t="str">
            <v>49J</v>
          </cell>
          <cell r="E619" t="str">
            <v>49J - SP TENSIONER 1-3 WIRE 48" LATE</v>
          </cell>
          <cell r="G619">
            <v>3377.3219999999997</v>
          </cell>
          <cell r="H619">
            <v>4375.5790000000006</v>
          </cell>
          <cell r="I619">
            <v>1458.6000000000001</v>
          </cell>
          <cell r="J619">
            <v>486.00960000000003</v>
          </cell>
        </row>
        <row r="620">
          <cell r="A620" t="str">
            <v>49K</v>
          </cell>
          <cell r="E620" t="str">
            <v>49K - SP TENSIONER 1-3 WIRE 72" LATE</v>
          </cell>
          <cell r="G620">
            <v>3723.6290000000004</v>
          </cell>
          <cell r="H620">
            <v>4606.0819999999994</v>
          </cell>
          <cell r="I620">
            <v>1535.2529999999999</v>
          </cell>
          <cell r="J620">
            <v>511.98899999999998</v>
          </cell>
        </row>
        <row r="621">
          <cell r="A621" t="str">
            <v>49L</v>
          </cell>
          <cell r="E621" t="str">
            <v xml:space="preserve">49L - SP TENSIONER 4 WIRE LATE      </v>
          </cell>
          <cell r="G621">
            <v>4416.2430000000004</v>
          </cell>
          <cell r="H621">
            <v>5568.9790000000003</v>
          </cell>
          <cell r="I621">
            <v>1856.3490000000002</v>
          </cell>
          <cell r="J621">
            <v>619.15020000000004</v>
          </cell>
        </row>
        <row r="622">
          <cell r="A622" t="str">
            <v>49M</v>
          </cell>
          <cell r="E622" t="str">
            <v xml:space="preserve">49M - SP TENSIONER 1 WIRE 60"       </v>
          </cell>
          <cell r="G622">
            <v>1970.2150000000001</v>
          </cell>
          <cell r="H622">
            <v>2387.0210000000002</v>
          </cell>
          <cell r="I622">
            <v>795.6</v>
          </cell>
          <cell r="J622">
            <v>265.2</v>
          </cell>
        </row>
        <row r="623">
          <cell r="A623" t="str">
            <v>49Q</v>
          </cell>
          <cell r="E623" t="str">
            <v xml:space="preserve">49Q - SP TENSIONER 1 WIRE 72"       </v>
          </cell>
          <cell r="G623">
            <v>1970.2150000000001</v>
          </cell>
          <cell r="H623">
            <v>2387.0210000000002</v>
          </cell>
          <cell r="I623">
            <v>795.6</v>
          </cell>
          <cell r="J623">
            <v>265.2</v>
          </cell>
        </row>
        <row r="624">
          <cell r="A624" t="str">
            <v>49R</v>
          </cell>
          <cell r="E624" t="str">
            <v xml:space="preserve">49R - SP TENSIONER 3 BNDL 72" HYDRO </v>
          </cell>
          <cell r="G624">
            <v>5953.5190000000002</v>
          </cell>
          <cell r="H624">
            <v>7252.1149999999989</v>
          </cell>
          <cell r="I624">
            <v>2417.4</v>
          </cell>
          <cell r="J624">
            <v>805.33079999999995</v>
          </cell>
        </row>
        <row r="625">
          <cell r="A625" t="str">
            <v>49S</v>
          </cell>
          <cell r="E625" t="str">
            <v>49S - SP 61" FIBER TENS W/REEL STAND</v>
          </cell>
          <cell r="G625">
            <v>1569.5420000000001</v>
          </cell>
          <cell r="H625">
            <v>1894.412</v>
          </cell>
          <cell r="I625">
            <v>631.43100000000004</v>
          </cell>
          <cell r="J625">
            <v>209.99760000000001</v>
          </cell>
        </row>
        <row r="626">
          <cell r="A626" t="str">
            <v>49T</v>
          </cell>
          <cell r="E626" t="str">
            <v xml:space="preserve">49T - SP TENSIONER 2 BNDL 72" HYDRO </v>
          </cell>
          <cell r="G626">
            <v>5412.29</v>
          </cell>
          <cell r="H626">
            <v>6710.8859999999995</v>
          </cell>
          <cell r="I626">
            <v>2237.0129999999999</v>
          </cell>
          <cell r="J626">
            <v>745.80359999999996</v>
          </cell>
        </row>
        <row r="627">
          <cell r="A627" t="str">
            <v>49U</v>
          </cell>
          <cell r="E627" t="str">
            <v xml:space="preserve">49U - SP TENSIONER 1 WIRE 72" HYDRO </v>
          </cell>
          <cell r="G627">
            <v>3820.2060000000001</v>
          </cell>
          <cell r="H627">
            <v>4350.8270000000002</v>
          </cell>
          <cell r="I627">
            <v>1450.3380000000002</v>
          </cell>
          <cell r="J627">
            <v>483.90840000000003</v>
          </cell>
        </row>
        <row r="628">
          <cell r="E628" t="str">
            <v>FLEET_25</v>
          </cell>
        </row>
        <row r="629">
          <cell r="A629" t="str">
            <v>66D</v>
          </cell>
          <cell r="E629" t="str">
            <v>66D - SP 15" SNGLE WIDE THROAT BLOCK</v>
          </cell>
          <cell r="G629">
            <v>12.818</v>
          </cell>
          <cell r="H629">
            <v>12.818</v>
          </cell>
          <cell r="I629">
            <v>2.9580000000000002</v>
          </cell>
          <cell r="J629">
            <v>0.59160000000000001</v>
          </cell>
        </row>
        <row r="630">
          <cell r="A630" t="str">
            <v>66E</v>
          </cell>
          <cell r="E630" t="str">
            <v>66E - SP 16" SINGLE BLOCK FULL FRAME</v>
          </cell>
          <cell r="G630">
            <v>15.911999999999999</v>
          </cell>
          <cell r="H630">
            <v>15.911999999999999</v>
          </cell>
          <cell r="I630">
            <v>3.6719999999999997</v>
          </cell>
          <cell r="J630">
            <v>0.73439999999999994</v>
          </cell>
        </row>
        <row r="631">
          <cell r="A631" t="str">
            <v>66F</v>
          </cell>
          <cell r="E631" t="str">
            <v>66F - SP 28" SINGLE BLOCK FULL FRAME</v>
          </cell>
          <cell r="G631">
            <v>23.868000000000006</v>
          </cell>
          <cell r="H631">
            <v>23.868000000000006</v>
          </cell>
          <cell r="I631">
            <v>5.5080000000000009</v>
          </cell>
          <cell r="J631">
            <v>1.1016000000000001</v>
          </cell>
        </row>
        <row r="632">
          <cell r="A632" t="str">
            <v>66L</v>
          </cell>
          <cell r="E632" t="str">
            <v>66L - SP 22" SINGLE BLOCK FULL FRAME</v>
          </cell>
          <cell r="G632">
            <v>19.669</v>
          </cell>
          <cell r="H632">
            <v>19.669</v>
          </cell>
          <cell r="I632">
            <v>4.5390000000000006</v>
          </cell>
          <cell r="J632">
            <v>0.90780000000000005</v>
          </cell>
        </row>
        <row r="633">
          <cell r="A633" t="str">
            <v>66K</v>
          </cell>
          <cell r="E633" t="str">
            <v>66K - SP 34" SINGLE BLOCK FULL FRAME</v>
          </cell>
          <cell r="G633">
            <v>32.487000000000002</v>
          </cell>
          <cell r="H633">
            <v>32.487000000000002</v>
          </cell>
          <cell r="I633">
            <v>7.4969999999999999</v>
          </cell>
          <cell r="J633">
            <v>1.4994000000000001</v>
          </cell>
        </row>
        <row r="634">
          <cell r="A634" t="str">
            <v>66H</v>
          </cell>
          <cell r="E634" t="str">
            <v>66H - SP 28" 2 BUNDLE FULL SIZE BLOK</v>
          </cell>
          <cell r="G634">
            <v>54.365999999999993</v>
          </cell>
          <cell r="H634">
            <v>54.365999999999993</v>
          </cell>
          <cell r="I634">
            <v>12.545999999999999</v>
          </cell>
          <cell r="J634">
            <v>2.5091999999999999</v>
          </cell>
        </row>
        <row r="635">
          <cell r="A635" t="str">
            <v>663</v>
          </cell>
          <cell r="E635" t="str">
            <v xml:space="preserve">663 - SP 28" DOUBLE BUNDLE 30K      </v>
          </cell>
          <cell r="G635">
            <v>216.35900000000001</v>
          </cell>
          <cell r="H635">
            <v>216.35900000000001</v>
          </cell>
          <cell r="I635">
            <v>49.928999999999995</v>
          </cell>
          <cell r="J635">
            <v>9.9857999999999993</v>
          </cell>
        </row>
        <row r="636">
          <cell r="A636" t="str">
            <v>665</v>
          </cell>
          <cell r="E636" t="str">
            <v xml:space="preserve">665 - SP 34" DOUBLE BUNDLE BLOCKS   </v>
          </cell>
          <cell r="G636">
            <v>212.16</v>
          </cell>
          <cell r="H636">
            <v>212.16</v>
          </cell>
          <cell r="I636">
            <v>48.96</v>
          </cell>
          <cell r="J636">
            <v>9.7919999999999998</v>
          </cell>
        </row>
        <row r="637">
          <cell r="A637" t="str">
            <v>666</v>
          </cell>
          <cell r="E637" t="str">
            <v xml:space="preserve">666 - SP 34" BUNDLE BLOCKS          </v>
          </cell>
          <cell r="G637">
            <v>159.12</v>
          </cell>
          <cell r="H637">
            <v>159.12</v>
          </cell>
          <cell r="I637">
            <v>36.72</v>
          </cell>
          <cell r="J637">
            <v>7.3440000000000003</v>
          </cell>
        </row>
        <row r="638">
          <cell r="A638" t="str">
            <v>66%</v>
          </cell>
          <cell r="E638" t="str">
            <v xml:space="preserve">66% - SP 42" BUNDLE BLOCKS           </v>
          </cell>
          <cell r="G638">
            <v>229.398</v>
          </cell>
          <cell r="H638">
            <v>229.398</v>
          </cell>
          <cell r="I638">
            <v>52.938000000000002</v>
          </cell>
          <cell r="J638">
            <v>10.5876</v>
          </cell>
        </row>
        <row r="639">
          <cell r="A639" t="str">
            <v>66P</v>
          </cell>
          <cell r="E639" t="str">
            <v>66P - SP 28" 2-3 B F/FRM SLMLN LNDSY</v>
          </cell>
          <cell r="G639">
            <v>81.106999999999999</v>
          </cell>
          <cell r="H639">
            <v>81.106999999999999</v>
          </cell>
          <cell r="I639">
            <v>18.716999999999999</v>
          </cell>
          <cell r="J639">
            <v>3.7433999999999998</v>
          </cell>
        </row>
        <row r="640">
          <cell r="A640" t="str">
            <v>66U</v>
          </cell>
          <cell r="E640" t="str">
            <v xml:space="preserve">66U - SP 28" 2-3 BUNDLE 9" CENTER   </v>
          </cell>
          <cell r="G640">
            <v>54.365999999999993</v>
          </cell>
          <cell r="H640">
            <v>54.365999999999993</v>
          </cell>
          <cell r="I640">
            <v>12.545999999999999</v>
          </cell>
          <cell r="J640">
            <v>2.5091999999999999</v>
          </cell>
        </row>
        <row r="641">
          <cell r="A641" t="str">
            <v>66C</v>
          </cell>
          <cell r="E641" t="str">
            <v>66C - SP 32" 2-3 BNDL SLMLN FULL FRM</v>
          </cell>
          <cell r="G641">
            <v>81.106999999999999</v>
          </cell>
          <cell r="H641">
            <v>81.106999999999999</v>
          </cell>
          <cell r="I641">
            <v>18.716999999999999</v>
          </cell>
          <cell r="J641">
            <v>3.7433999999999998</v>
          </cell>
        </row>
        <row r="642">
          <cell r="A642" t="str">
            <v>66G</v>
          </cell>
          <cell r="E642" t="str">
            <v>66G - SP 32" 4 BUNDLE FULL SIZE BLOK</v>
          </cell>
          <cell r="G642">
            <v>70.278000000000006</v>
          </cell>
          <cell r="H642">
            <v>70.278000000000006</v>
          </cell>
          <cell r="I642">
            <v>16.218</v>
          </cell>
          <cell r="J642">
            <v>3.2436000000000003</v>
          </cell>
        </row>
        <row r="643">
          <cell r="A643" t="str">
            <v>66#</v>
          </cell>
          <cell r="E643" t="str">
            <v xml:space="preserve">66# - SP 7X7 SHEAVE BANANA BLOCK     </v>
          </cell>
          <cell r="G643">
            <v>91.715000000000018</v>
          </cell>
          <cell r="H643">
            <v>91.715000000000018</v>
          </cell>
          <cell r="I643">
            <v>21.165000000000003</v>
          </cell>
          <cell r="J643">
            <v>4.2330000000000005</v>
          </cell>
        </row>
        <row r="644">
          <cell r="E644" t="str">
            <v>FLEET_26</v>
          </cell>
        </row>
        <row r="645">
          <cell r="A645" t="str">
            <v>66R</v>
          </cell>
          <cell r="E645" t="str">
            <v xml:space="preserve">66R - SP 22" SINGLE BLOCK FF W/GRND </v>
          </cell>
          <cell r="G645">
            <v>26.741</v>
          </cell>
          <cell r="H645">
            <v>26.741</v>
          </cell>
          <cell r="I645">
            <v>6.1709999999999994</v>
          </cell>
          <cell r="J645">
            <v>1.2342</v>
          </cell>
        </row>
        <row r="646">
          <cell r="A646" t="str">
            <v>66T</v>
          </cell>
          <cell r="E646" t="str">
            <v xml:space="preserve">66T - SP 28" SINGLE BLOCK FF W/GRND </v>
          </cell>
          <cell r="G646">
            <v>30.498000000000001</v>
          </cell>
          <cell r="H646">
            <v>30.498000000000001</v>
          </cell>
          <cell r="I646">
            <v>7.0380000000000003</v>
          </cell>
          <cell r="J646">
            <v>1.4076</v>
          </cell>
        </row>
        <row r="647">
          <cell r="A647" t="str">
            <v>66A</v>
          </cell>
          <cell r="E647" t="str">
            <v xml:space="preserve">66A - SP 28 2 BNDL F/SZE W/GRND     </v>
          </cell>
          <cell r="G647">
            <v>65.195000000000007</v>
          </cell>
          <cell r="H647">
            <v>65.195000000000007</v>
          </cell>
          <cell r="I647">
            <v>15.045000000000002</v>
          </cell>
          <cell r="J647">
            <v>3.0090000000000003</v>
          </cell>
        </row>
        <row r="648">
          <cell r="A648" t="str">
            <v>66Q</v>
          </cell>
          <cell r="E648" t="str">
            <v>66Q - SP 28" 2-3 BNDL SLMLN FF W/GRD</v>
          </cell>
          <cell r="G648">
            <v>135.47299999999998</v>
          </cell>
          <cell r="H648">
            <v>135.47299999999998</v>
          </cell>
          <cell r="I648">
            <v>31.263000000000002</v>
          </cell>
          <cell r="J648">
            <v>6.2526000000000002</v>
          </cell>
        </row>
        <row r="649">
          <cell r="A649" t="str">
            <v>66J</v>
          </cell>
          <cell r="E649" t="str">
            <v>66J - SP 32 4 BNDL BLCK F/SZE W/GRND</v>
          </cell>
          <cell r="G649">
            <v>81.106999999999999</v>
          </cell>
          <cell r="H649">
            <v>81.106999999999999</v>
          </cell>
          <cell r="I649">
            <v>18.716999999999999</v>
          </cell>
          <cell r="J649">
            <v>3.7433999999999998</v>
          </cell>
        </row>
        <row r="650">
          <cell r="A650" t="str">
            <v>66O</v>
          </cell>
          <cell r="E650" t="str">
            <v>66O - SP 32" 2-3 B F/FRM SLMLN W/GRD</v>
          </cell>
          <cell r="G650">
            <v>91.935999999999993</v>
          </cell>
          <cell r="H650">
            <v>91.935999999999993</v>
          </cell>
          <cell r="I650">
            <v>21.216000000000001</v>
          </cell>
          <cell r="J650">
            <v>4.2431999999999999</v>
          </cell>
        </row>
        <row r="651">
          <cell r="A651" t="str">
            <v>667</v>
          </cell>
          <cell r="E651" t="str">
            <v>667 - SP GROUNDS FOR 34" BUNDLE BLKS</v>
          </cell>
          <cell r="G651">
            <v>37.128</v>
          </cell>
          <cell r="H651">
            <v>37.128</v>
          </cell>
          <cell r="I651">
            <v>8.5679999999999996</v>
          </cell>
          <cell r="J651">
            <v>1.7136</v>
          </cell>
        </row>
        <row r="652">
          <cell r="A652" t="str">
            <v>66*</v>
          </cell>
          <cell r="E652" t="str">
            <v xml:space="preserve">66* - SP 16"-22" GROUNDS             </v>
          </cell>
          <cell r="G652">
            <v>10.166</v>
          </cell>
          <cell r="H652">
            <v>10.166</v>
          </cell>
          <cell r="I652">
            <v>2.3460000000000001</v>
          </cell>
          <cell r="J652">
            <v>0.46920000000000001</v>
          </cell>
        </row>
        <row r="653">
          <cell r="A653" t="str">
            <v>66&amp;</v>
          </cell>
          <cell r="E653" t="str">
            <v xml:space="preserve">66&amp; - SP BUNDLE BLOCKS GROUNDS       </v>
          </cell>
          <cell r="G653">
            <v>45.967999999999996</v>
          </cell>
          <cell r="H653">
            <v>45.967999999999996</v>
          </cell>
          <cell r="I653">
            <v>10.608000000000001</v>
          </cell>
          <cell r="J653">
            <v>2.1215999999999999</v>
          </cell>
        </row>
        <row r="654">
          <cell r="A654" t="str">
            <v>66@</v>
          </cell>
          <cell r="E654" t="str">
            <v xml:space="preserve">66@ - SP 28"-36" GROUNDS             </v>
          </cell>
          <cell r="G654">
            <v>12.155000000000001</v>
          </cell>
          <cell r="H654">
            <v>12.155000000000001</v>
          </cell>
          <cell r="I654">
            <v>2.8050000000000002</v>
          </cell>
          <cell r="J654">
            <v>0.56100000000000005</v>
          </cell>
        </row>
        <row r="655">
          <cell r="A655" t="str">
            <v>66+</v>
          </cell>
          <cell r="E655" t="str">
            <v xml:space="preserve">66+ - SP 42" GROUNDS                 </v>
          </cell>
          <cell r="G655">
            <v>45.967999999999996</v>
          </cell>
          <cell r="H655">
            <v>45.967999999999996</v>
          </cell>
          <cell r="I655">
            <v>10.608000000000001</v>
          </cell>
          <cell r="J655">
            <v>2.1215999999999999</v>
          </cell>
        </row>
        <row r="656">
          <cell r="E656" t="str">
            <v>FLEET_27</v>
          </cell>
        </row>
        <row r="657">
          <cell r="A657" t="str">
            <v>66S</v>
          </cell>
          <cell r="E657" t="str">
            <v>66S - SP 22" SINGLE BLOCK HELICOPTER</v>
          </cell>
          <cell r="G657">
            <v>24.751999999999999</v>
          </cell>
          <cell r="H657">
            <v>24.751999999999999</v>
          </cell>
          <cell r="I657">
            <v>5.7120000000000006</v>
          </cell>
          <cell r="J657">
            <v>1.1424000000000001</v>
          </cell>
        </row>
        <row r="658">
          <cell r="A658" t="str">
            <v>66N</v>
          </cell>
          <cell r="E658" t="str">
            <v>66N - SP 28" SINGLE BLOCK HELICOPTER</v>
          </cell>
          <cell r="G658">
            <v>26.741</v>
          </cell>
          <cell r="H658">
            <v>26.741</v>
          </cell>
          <cell r="I658">
            <v>6.1709999999999994</v>
          </cell>
          <cell r="J658">
            <v>1.2342</v>
          </cell>
        </row>
        <row r="659">
          <cell r="A659" t="str">
            <v>66B</v>
          </cell>
          <cell r="E659" t="str">
            <v>66B - SP 28 2-3 BNDL HELI BLCK SLMLN</v>
          </cell>
          <cell r="G659">
            <v>108.29</v>
          </cell>
          <cell r="H659">
            <v>108.29</v>
          </cell>
          <cell r="I659">
            <v>24.990000000000002</v>
          </cell>
          <cell r="J659">
            <v>4.9980000000000002</v>
          </cell>
        </row>
        <row r="660">
          <cell r="A660" t="str">
            <v>66I</v>
          </cell>
          <cell r="E660" t="str">
            <v>66I - SP 28" 2-3 BNDL SLMLN HELI W/G</v>
          </cell>
          <cell r="G660">
            <v>135.47299999999998</v>
          </cell>
          <cell r="H660">
            <v>135.47299999999998</v>
          </cell>
          <cell r="I660">
            <v>31.263000000000002</v>
          </cell>
          <cell r="J660">
            <v>6.2526000000000002</v>
          </cell>
        </row>
        <row r="661">
          <cell r="A661" t="str">
            <v>66M</v>
          </cell>
          <cell r="E661" t="str">
            <v xml:space="preserve">66M - SP FLY BLOCK ATTACHMENTS      </v>
          </cell>
          <cell r="G661">
            <v>26.741</v>
          </cell>
          <cell r="H661">
            <v>26.741</v>
          </cell>
          <cell r="I661">
            <v>6.1709999999999994</v>
          </cell>
          <cell r="J661">
            <v>1.2342</v>
          </cell>
        </row>
        <row r="662">
          <cell r="A662" t="str">
            <v>661</v>
          </cell>
          <cell r="E662" t="str">
            <v xml:space="preserve">661 - SP 42" SINGLE HELICOPTER      </v>
          </cell>
          <cell r="G662">
            <v>70.278000000000006</v>
          </cell>
          <cell r="H662">
            <v>70.278000000000006</v>
          </cell>
          <cell r="I662">
            <v>16.218</v>
          </cell>
          <cell r="J662">
            <v>3.2436000000000003</v>
          </cell>
        </row>
        <row r="663">
          <cell r="A663" t="str">
            <v>662</v>
          </cell>
          <cell r="E663" t="str">
            <v xml:space="preserve">662 - SP 16" SINGLE HELICOPTER      </v>
          </cell>
          <cell r="G663">
            <v>17.459</v>
          </cell>
          <cell r="H663">
            <v>17.459</v>
          </cell>
          <cell r="I663">
            <v>4.0289999999999999</v>
          </cell>
          <cell r="J663">
            <v>0.80580000000000007</v>
          </cell>
        </row>
        <row r="664">
          <cell r="E664" t="str">
            <v xml:space="preserve"> - </v>
          </cell>
        </row>
        <row r="665">
          <cell r="A665" t="str">
            <v>66V</v>
          </cell>
          <cell r="E665" t="str">
            <v xml:space="preserve">66V - SP 34" HELICOPTER BLOCK       </v>
          </cell>
          <cell r="G665">
            <v>37.791000000000004</v>
          </cell>
          <cell r="H665">
            <v>37.791000000000004</v>
          </cell>
          <cell r="I665">
            <v>8.7210000000000001</v>
          </cell>
          <cell r="J665">
            <v>1.7442</v>
          </cell>
        </row>
        <row r="666">
          <cell r="A666" t="str">
            <v>66W</v>
          </cell>
          <cell r="E666" t="str">
            <v xml:space="preserve">66W - SP 28" SINGLE HELI W/GRND     </v>
          </cell>
          <cell r="G666">
            <v>32.487000000000002</v>
          </cell>
          <cell r="H666">
            <v>32.487000000000002</v>
          </cell>
          <cell r="I666">
            <v>7.4969999999999999</v>
          </cell>
          <cell r="J666">
            <v>1.4994000000000001</v>
          </cell>
        </row>
        <row r="667">
          <cell r="A667" t="str">
            <v>66X</v>
          </cell>
          <cell r="E667" t="str">
            <v xml:space="preserve">66X - SP 7" LINED/XS-100 UNIVERSAL  </v>
          </cell>
          <cell r="G667">
            <v>7.7349999999999994</v>
          </cell>
          <cell r="H667">
            <v>7.7349999999999994</v>
          </cell>
          <cell r="I667">
            <v>1.7849999999999999</v>
          </cell>
          <cell r="J667">
            <v>0.35699999999999998</v>
          </cell>
        </row>
        <row r="668">
          <cell r="A668" t="str">
            <v>66Y</v>
          </cell>
          <cell r="E668" t="str">
            <v xml:space="preserve">66Y - SP 10" SINGLE HELICOPTER      </v>
          </cell>
          <cell r="G668">
            <v>11.934000000000003</v>
          </cell>
          <cell r="H668">
            <v>11.934000000000003</v>
          </cell>
          <cell r="I668">
            <v>2.7540000000000004</v>
          </cell>
          <cell r="J668">
            <v>0.55080000000000007</v>
          </cell>
        </row>
        <row r="669">
          <cell r="A669" t="str">
            <v>66Z</v>
          </cell>
          <cell r="E669" t="str">
            <v xml:space="preserve">66Z - SP 12" SINGLE HELICOPTER      </v>
          </cell>
          <cell r="G669">
            <v>15.028000000000004</v>
          </cell>
          <cell r="H669">
            <v>15.028000000000004</v>
          </cell>
          <cell r="I669">
            <v>3.4680000000000004</v>
          </cell>
          <cell r="J669">
            <v>0.69360000000000011</v>
          </cell>
        </row>
        <row r="670">
          <cell r="E670" t="str">
            <v>FLEET_30</v>
          </cell>
        </row>
        <row r="671">
          <cell r="E671" t="str">
            <v xml:space="preserve"> - </v>
          </cell>
        </row>
        <row r="672">
          <cell r="A672" t="str">
            <v>52A</v>
          </cell>
          <cell r="E672" t="str">
            <v xml:space="preserve">52A - SERVICE CART                  </v>
          </cell>
          <cell r="G672">
            <v>136.578</v>
          </cell>
          <cell r="H672">
            <v>204.64599999999999</v>
          </cell>
          <cell r="I672">
            <v>68.186999999999998</v>
          </cell>
          <cell r="J672">
            <v>22.735800000000001</v>
          </cell>
        </row>
        <row r="673">
          <cell r="E673" t="str">
            <v xml:space="preserve"> - </v>
          </cell>
        </row>
        <row r="674">
          <cell r="A674" t="str">
            <v>53A</v>
          </cell>
          <cell r="E674" t="str">
            <v xml:space="preserve">53A - SP MOBILE RADIO               </v>
          </cell>
          <cell r="G674">
            <v>45.526000000000003</v>
          </cell>
          <cell r="H674">
            <v>45.526000000000003</v>
          </cell>
          <cell r="I674">
            <v>10.506</v>
          </cell>
          <cell r="J674">
            <v>2.1012</v>
          </cell>
        </row>
        <row r="675">
          <cell r="A675" t="str">
            <v>53B</v>
          </cell>
          <cell r="E675" t="str">
            <v xml:space="preserve">53B - SP HAND HELD RADIO            </v>
          </cell>
          <cell r="G675">
            <v>45.526000000000003</v>
          </cell>
          <cell r="H675">
            <v>45.526000000000003</v>
          </cell>
          <cell r="I675">
            <v>15.249000000000002</v>
          </cell>
          <cell r="J675">
            <v>5.4059999999999997</v>
          </cell>
        </row>
        <row r="676">
          <cell r="A676" t="str">
            <v>53C</v>
          </cell>
          <cell r="E676" t="str">
            <v xml:space="preserve">53C - SP RADIO HEADSET W/MICROPHONE </v>
          </cell>
          <cell r="G676">
            <v>38.454000000000001</v>
          </cell>
          <cell r="H676">
            <v>38.454000000000001</v>
          </cell>
          <cell r="I676">
            <v>8.8739999999999988</v>
          </cell>
          <cell r="J676">
            <v>1.7747999999999999</v>
          </cell>
        </row>
        <row r="677">
          <cell r="E677" t="str">
            <v xml:space="preserve"> - </v>
          </cell>
        </row>
        <row r="678">
          <cell r="A678" t="str">
            <v>54A</v>
          </cell>
          <cell r="E678" t="str">
            <v xml:space="preserve">54A - SP FLOATATION TIRES           </v>
          </cell>
          <cell r="G678">
            <v>108.29</v>
          </cell>
          <cell r="H678">
            <v>108.29</v>
          </cell>
          <cell r="I678">
            <v>24.990000000000002</v>
          </cell>
          <cell r="J678">
            <v>4.9980000000000002</v>
          </cell>
        </row>
        <row r="679">
          <cell r="E679" t="str">
            <v xml:space="preserve"> - </v>
          </cell>
        </row>
        <row r="680">
          <cell r="A680" t="str">
            <v>55A</v>
          </cell>
          <cell r="E680" t="str">
            <v xml:space="preserve">55A - SP DOLLY 5TH WHEEL            </v>
          </cell>
          <cell r="G680">
            <v>122.65499999999999</v>
          </cell>
          <cell r="H680">
            <v>163.761</v>
          </cell>
          <cell r="I680">
            <v>54.621000000000002</v>
          </cell>
          <cell r="J680">
            <v>18.4008</v>
          </cell>
        </row>
        <row r="681">
          <cell r="A681" t="str">
            <v>55B</v>
          </cell>
          <cell r="E681" t="str">
            <v xml:space="preserve">55B - SP HELPER DOLLY JO-DOG         </v>
          </cell>
          <cell r="G681">
            <v>541.22899999999993</v>
          </cell>
          <cell r="H681">
            <v>541.22899999999993</v>
          </cell>
          <cell r="I681">
            <v>180.387</v>
          </cell>
          <cell r="J681">
            <v>60.618600000000001</v>
          </cell>
        </row>
        <row r="682">
          <cell r="E682" t="str">
            <v xml:space="preserve"> - </v>
          </cell>
        </row>
        <row r="683">
          <cell r="A683" t="str">
            <v>56A</v>
          </cell>
          <cell r="E683" t="str">
            <v xml:space="preserve">56A - SP 3 TON COFFING HOIST        </v>
          </cell>
          <cell r="G683">
            <v>43.536999999999999</v>
          </cell>
          <cell r="H683">
            <v>43.536999999999999</v>
          </cell>
          <cell r="I683">
            <v>10.046999999999999</v>
          </cell>
          <cell r="J683">
            <v>2.0093999999999999</v>
          </cell>
        </row>
        <row r="684">
          <cell r="A684" t="str">
            <v>56B</v>
          </cell>
          <cell r="E684" t="str">
            <v xml:space="preserve">56B - SP 6 TON COFFING HOIST        </v>
          </cell>
          <cell r="G684">
            <v>54.365999999999993</v>
          </cell>
          <cell r="H684">
            <v>54.365999999999993</v>
          </cell>
          <cell r="I684">
            <v>12.545999999999999</v>
          </cell>
          <cell r="J684">
            <v>2.5091999999999999</v>
          </cell>
        </row>
        <row r="685">
          <cell r="A685" t="str">
            <v>56C</v>
          </cell>
          <cell r="E685" t="str">
            <v xml:space="preserve">56C - SP 9+ TON COFFING HOIST       </v>
          </cell>
          <cell r="G685">
            <v>135.47299999999998</v>
          </cell>
          <cell r="H685">
            <v>135.47299999999998</v>
          </cell>
          <cell r="I685">
            <v>31.263000000000002</v>
          </cell>
          <cell r="J685">
            <v>6.2526000000000002</v>
          </cell>
        </row>
        <row r="686">
          <cell r="E686" t="str">
            <v xml:space="preserve"> - </v>
          </cell>
        </row>
        <row r="687">
          <cell r="A687" t="str">
            <v>57A</v>
          </cell>
          <cell r="E687" t="str">
            <v xml:space="preserve">57A - SP JACKNG SYSTEM W/HYD EARLY   </v>
          </cell>
          <cell r="G687">
            <v>170.61199999999999</v>
          </cell>
          <cell r="H687">
            <v>170.61199999999999</v>
          </cell>
          <cell r="I687">
            <v>39.372</v>
          </cell>
          <cell r="J687">
            <v>7.8743999999999996</v>
          </cell>
        </row>
        <row r="688">
          <cell r="A688" t="str">
            <v>57B</v>
          </cell>
          <cell r="E688" t="str">
            <v xml:space="preserve">57B - SP JACKNG SYSTEM/VALMONT LATE  </v>
          </cell>
          <cell r="G688">
            <v>567.96999999999991</v>
          </cell>
          <cell r="H688">
            <v>567.96999999999991</v>
          </cell>
          <cell r="I688">
            <v>131.07</v>
          </cell>
          <cell r="J688">
            <v>26.213999999999999</v>
          </cell>
        </row>
        <row r="689">
          <cell r="A689" t="str">
            <v>57C</v>
          </cell>
          <cell r="E689" t="str">
            <v xml:space="preserve">57C - SP SPREADER BAR                </v>
          </cell>
          <cell r="G689">
            <v>255.03399999999999</v>
          </cell>
          <cell r="H689">
            <v>255.03399999999999</v>
          </cell>
          <cell r="I689">
            <v>85.01700000000001</v>
          </cell>
          <cell r="J689">
            <v>84.66</v>
          </cell>
        </row>
        <row r="690">
          <cell r="E690" t="str">
            <v xml:space="preserve"> - </v>
          </cell>
        </row>
        <row r="691">
          <cell r="A691" t="str">
            <v>60A</v>
          </cell>
          <cell r="E691" t="str">
            <v xml:space="preserve">60A - ARROW BOARD TRAILER EARLY      </v>
          </cell>
          <cell r="G691">
            <v>327.08000000000004</v>
          </cell>
          <cell r="H691">
            <v>511.61500000000001</v>
          </cell>
          <cell r="I691">
            <v>170.49299999999999</v>
          </cell>
          <cell r="J691">
            <v>57.364800000000002</v>
          </cell>
        </row>
        <row r="692">
          <cell r="A692" t="str">
            <v>60B</v>
          </cell>
          <cell r="E692" t="str">
            <v xml:space="preserve">60B - ARROW BOARD TRAILER LATE       </v>
          </cell>
          <cell r="G692">
            <v>539.90300000000002</v>
          </cell>
          <cell r="H692">
            <v>738.80299999999988</v>
          </cell>
          <cell r="I692">
            <v>246.279</v>
          </cell>
          <cell r="J692">
            <v>82.263000000000005</v>
          </cell>
        </row>
        <row r="693">
          <cell r="A693" t="str">
            <v>60C</v>
          </cell>
          <cell r="E693" t="str">
            <v xml:space="preserve">60C - ARROW BOARD W/ATTENUATOR LATE  </v>
          </cell>
          <cell r="G693">
            <v>398.02100000000002</v>
          </cell>
          <cell r="H693">
            <v>398.02100000000002</v>
          </cell>
          <cell r="I693">
            <v>132.65100000000001</v>
          </cell>
          <cell r="J693">
            <v>44.574000000000005</v>
          </cell>
        </row>
        <row r="694">
          <cell r="E694" t="str">
            <v xml:space="preserve"> - </v>
          </cell>
        </row>
        <row r="695">
          <cell r="A695" t="str">
            <v>61A</v>
          </cell>
          <cell r="E695" t="str">
            <v xml:space="preserve">61A - TRK50M 4X6 W/CONC.MIXER LATE   </v>
          </cell>
          <cell r="G695">
            <v>3295.9939999999992</v>
          </cell>
          <cell r="H695">
            <v>4284.7480000000005</v>
          </cell>
          <cell r="I695">
            <v>1428.2550000000001</v>
          </cell>
          <cell r="J695">
            <v>476.27879999999999</v>
          </cell>
        </row>
        <row r="696">
          <cell r="A696" t="str">
            <v>61B</v>
          </cell>
          <cell r="E696" t="str">
            <v xml:space="preserve">61B - TRK 50M 4X6 W/CONC MIXER EARLY </v>
          </cell>
          <cell r="G696">
            <v>2814.4349999999999</v>
          </cell>
          <cell r="H696">
            <v>3680.3130000000001</v>
          </cell>
          <cell r="I696">
            <v>1226.3969999999999</v>
          </cell>
          <cell r="J696">
            <v>409.1628</v>
          </cell>
        </row>
        <row r="697">
          <cell r="A697" t="str">
            <v>61C</v>
          </cell>
          <cell r="E697" t="str">
            <v xml:space="preserve">61C - SP CONCRETE MIXER              </v>
          </cell>
          <cell r="G697">
            <v>2326.9090000000001</v>
          </cell>
          <cell r="H697">
            <v>2543.71</v>
          </cell>
          <cell r="I697">
            <v>847.51800000000003</v>
          </cell>
          <cell r="J697">
            <v>282.50940000000003</v>
          </cell>
        </row>
        <row r="698">
          <cell r="A698" t="str">
            <v>61D</v>
          </cell>
          <cell r="E698" t="str">
            <v xml:space="preserve">61D - SP FIFTH WHEEL W/GROUT MIXER   </v>
          </cell>
          <cell r="G698">
            <v>3463.5120000000002</v>
          </cell>
          <cell r="H698">
            <v>4059.107</v>
          </cell>
          <cell r="I698">
            <v>1353.03</v>
          </cell>
          <cell r="J698">
            <v>451.38059999999996</v>
          </cell>
        </row>
        <row r="699">
          <cell r="A699" t="str">
            <v>61E</v>
          </cell>
          <cell r="E699" t="str">
            <v xml:space="preserve">61E - SP GROUT MIXING MACHINE        </v>
          </cell>
          <cell r="G699">
            <v>3463.5120000000002</v>
          </cell>
          <cell r="H699">
            <v>4059.107</v>
          </cell>
          <cell r="I699">
            <v>1353.03</v>
          </cell>
          <cell r="J699">
            <v>451.38059999999996</v>
          </cell>
        </row>
        <row r="700">
          <cell r="E700" t="str">
            <v xml:space="preserve"> - </v>
          </cell>
        </row>
        <row r="701">
          <cell r="A701" t="str">
            <v>62A</v>
          </cell>
          <cell r="E701" t="str">
            <v xml:space="preserve">62A - SP 84" BREAKAWAY REEL         </v>
          </cell>
          <cell r="G701">
            <v>244.64700000000002</v>
          </cell>
          <cell r="H701">
            <v>244.64700000000002</v>
          </cell>
          <cell r="I701">
            <v>56.457000000000008</v>
          </cell>
          <cell r="J701">
            <v>11.291400000000001</v>
          </cell>
        </row>
        <row r="702">
          <cell r="A702" t="str">
            <v>62B</v>
          </cell>
          <cell r="E702" t="str">
            <v xml:space="preserve">62B - SP 60" BREAKAWAY REEL         </v>
          </cell>
          <cell r="G702">
            <v>199.78399999999999</v>
          </cell>
          <cell r="H702">
            <v>199.78399999999999</v>
          </cell>
          <cell r="I702">
            <v>46.103999999999992</v>
          </cell>
          <cell r="J702">
            <v>9.2207999999999988</v>
          </cell>
        </row>
        <row r="703">
          <cell r="A703" t="str">
            <v>62C</v>
          </cell>
          <cell r="E703" t="str">
            <v>62C - SP 84" PULL REEL W/10000' ROPE</v>
          </cell>
          <cell r="G703">
            <v>811.95400000000006</v>
          </cell>
          <cell r="H703">
            <v>920.02300000000002</v>
          </cell>
          <cell r="I703">
            <v>306.714</v>
          </cell>
          <cell r="J703">
            <v>101.7552</v>
          </cell>
        </row>
        <row r="704">
          <cell r="A704" t="str">
            <v>62D</v>
          </cell>
          <cell r="E704" t="str">
            <v>62D - SP 84" PULL REEL W/12000' ROPE</v>
          </cell>
          <cell r="G704">
            <v>974.16800000000001</v>
          </cell>
          <cell r="H704">
            <v>974.16800000000001</v>
          </cell>
          <cell r="I704">
            <v>224.80799999999999</v>
          </cell>
          <cell r="J704">
            <v>44.961599999999997</v>
          </cell>
        </row>
        <row r="705">
          <cell r="A705" t="str">
            <v>62E</v>
          </cell>
          <cell r="E705" t="str">
            <v xml:space="preserve">62E - SP 60X54" PULLING REEL        </v>
          </cell>
          <cell r="G705">
            <v>407.96599999999995</v>
          </cell>
          <cell r="H705">
            <v>407.96599999999995</v>
          </cell>
          <cell r="I705">
            <v>94.146000000000001</v>
          </cell>
          <cell r="J705">
            <v>18.8292</v>
          </cell>
        </row>
        <row r="706">
          <cell r="A706" t="str">
            <v>62F</v>
          </cell>
          <cell r="E706" t="str">
            <v xml:space="preserve">62F - SP 70X54" PULLING REEL        </v>
          </cell>
          <cell r="G706">
            <v>407.96599999999995</v>
          </cell>
          <cell r="H706">
            <v>407.96599999999995</v>
          </cell>
          <cell r="I706">
            <v>94.146000000000001</v>
          </cell>
          <cell r="J706">
            <v>18.8292</v>
          </cell>
        </row>
        <row r="707">
          <cell r="E707" t="str">
            <v xml:space="preserve"> - </v>
          </cell>
        </row>
        <row r="708">
          <cell r="A708" t="str">
            <v>63A</v>
          </cell>
          <cell r="E708" t="str">
            <v xml:space="preserve">63A - GATOR/UTILITY VEHICLE          </v>
          </cell>
          <cell r="G708">
            <v>380.56199999999995</v>
          </cell>
          <cell r="H708">
            <v>562.66600000000005</v>
          </cell>
          <cell r="I708">
            <v>187.578</v>
          </cell>
          <cell r="J708">
            <v>62.780999999999999</v>
          </cell>
        </row>
        <row r="709">
          <cell r="A709" t="str">
            <v>63B</v>
          </cell>
          <cell r="E709" t="str">
            <v xml:space="preserve">63B - SP POLARIS RANGER - TRACK      </v>
          </cell>
          <cell r="G709">
            <v>563.10800000000006</v>
          </cell>
          <cell r="H709">
            <v>563.10800000000006</v>
          </cell>
          <cell r="I709">
            <v>187.67999999999998</v>
          </cell>
          <cell r="J709">
            <v>187.68</v>
          </cell>
        </row>
        <row r="710">
          <cell r="A710" t="str">
            <v>63C</v>
          </cell>
          <cell r="E710" t="str">
            <v xml:space="preserve">63C - SP MOWER                       </v>
          </cell>
          <cell r="G710">
            <v>260.11700000000002</v>
          </cell>
          <cell r="H710">
            <v>260.11700000000002</v>
          </cell>
          <cell r="I710">
            <v>106.131</v>
          </cell>
          <cell r="J710">
            <v>35.016599999999997</v>
          </cell>
        </row>
        <row r="711">
          <cell r="A711" t="str">
            <v>63D</v>
          </cell>
          <cell r="E711" t="str">
            <v xml:space="preserve">63D - SP SNOW MACHINE                </v>
          </cell>
          <cell r="G711">
            <v>510.06799999999998</v>
          </cell>
          <cell r="H711">
            <v>510.06799999999998</v>
          </cell>
          <cell r="I711">
            <v>169.983</v>
          </cell>
          <cell r="J711">
            <v>57.120000000000005</v>
          </cell>
        </row>
        <row r="712">
          <cell r="E712" t="str">
            <v xml:space="preserve"> - </v>
          </cell>
        </row>
        <row r="713">
          <cell r="A713" t="str">
            <v>64A</v>
          </cell>
          <cell r="E713" t="str">
            <v xml:space="preserve">64A - SP SPIDER SYSTEM                 </v>
          </cell>
          <cell r="G713">
            <v>185.19800000000001</v>
          </cell>
          <cell r="H713">
            <v>185.19800000000001</v>
          </cell>
          <cell r="I713">
            <v>42.738000000000007</v>
          </cell>
          <cell r="J713">
            <v>8.547600000000001</v>
          </cell>
        </row>
        <row r="714">
          <cell r="E714" t="str">
            <v xml:space="preserve"> - </v>
          </cell>
        </row>
        <row r="715">
          <cell r="A715" t="str">
            <v>65A</v>
          </cell>
          <cell r="E715" t="str">
            <v xml:space="preserve">65A - SP PRESSHEAD 60T              </v>
          </cell>
          <cell r="G715">
            <v>147.84900000000002</v>
          </cell>
          <cell r="H715">
            <v>147.84900000000002</v>
          </cell>
          <cell r="I715">
            <v>34.119</v>
          </cell>
          <cell r="J715">
            <v>6.8238000000000003</v>
          </cell>
        </row>
        <row r="716">
          <cell r="A716" t="str">
            <v>65B</v>
          </cell>
          <cell r="E716" t="str">
            <v xml:space="preserve">65B - SP 30 GR HYDRAULIC PUMP       </v>
          </cell>
          <cell r="G716">
            <v>227.18799999999999</v>
          </cell>
          <cell r="H716">
            <v>227.18799999999999</v>
          </cell>
          <cell r="I716">
            <v>52.427999999999997</v>
          </cell>
          <cell r="J716">
            <v>10.4856</v>
          </cell>
        </row>
        <row r="717">
          <cell r="A717" t="str">
            <v>65C</v>
          </cell>
          <cell r="E717" t="str">
            <v xml:space="preserve">65C - SP PRESSHEAD 100T NEW STYLE   </v>
          </cell>
          <cell r="G717">
            <v>198.89999999999998</v>
          </cell>
          <cell r="H717">
            <v>198.89999999999998</v>
          </cell>
          <cell r="I717">
            <v>45.9</v>
          </cell>
          <cell r="J717">
            <v>9.18</v>
          </cell>
        </row>
        <row r="718">
          <cell r="A718" t="str">
            <v>65D</v>
          </cell>
          <cell r="E718" t="str">
            <v xml:space="preserve">65D - SP PRESSHEAD 100T OLD STYLE   </v>
          </cell>
          <cell r="G718">
            <v>198.89999999999998</v>
          </cell>
          <cell r="H718">
            <v>198.89999999999998</v>
          </cell>
          <cell r="I718">
            <v>45.9</v>
          </cell>
          <cell r="J718">
            <v>9.18</v>
          </cell>
        </row>
        <row r="719">
          <cell r="A719" t="str">
            <v>65E</v>
          </cell>
          <cell r="E719" t="str">
            <v xml:space="preserve">65E - SP PRESSHEAD 200T             </v>
          </cell>
          <cell r="G719">
            <v>764.88099999999997</v>
          </cell>
          <cell r="H719">
            <v>764.88099999999997</v>
          </cell>
          <cell r="I719">
            <v>255</v>
          </cell>
          <cell r="J719">
            <v>84.996600000000001</v>
          </cell>
        </row>
        <row r="720">
          <cell r="E720" t="str">
            <v xml:space="preserve"> - </v>
          </cell>
        </row>
        <row r="721">
          <cell r="A721" t="str">
            <v>67A</v>
          </cell>
          <cell r="E721" t="str">
            <v xml:space="preserve">67A - SP SPACER CART                </v>
          </cell>
          <cell r="G721">
            <v>530.62099999999998</v>
          </cell>
          <cell r="H721">
            <v>530.62099999999998</v>
          </cell>
          <cell r="I721">
            <v>122.45100000000001</v>
          </cell>
          <cell r="J721">
            <v>24.490200000000002</v>
          </cell>
        </row>
        <row r="722">
          <cell r="E722" t="str">
            <v xml:space="preserve"> - </v>
          </cell>
        </row>
        <row r="723">
          <cell r="A723" t="str">
            <v>68A</v>
          </cell>
          <cell r="E723" t="str">
            <v xml:space="preserve">68A - SP SLIMLINE RUNNING BOARD     </v>
          </cell>
          <cell r="G723">
            <v>185.64000000000001</v>
          </cell>
          <cell r="H723">
            <v>185.64000000000001</v>
          </cell>
          <cell r="I723">
            <v>61.914000000000009</v>
          </cell>
          <cell r="J723">
            <v>21.226199999999999</v>
          </cell>
        </row>
        <row r="724">
          <cell r="A724" t="str">
            <v>68B</v>
          </cell>
          <cell r="E724" t="str">
            <v xml:space="preserve">68B - SP 18" 2W RUNNING BOARD EARLY </v>
          </cell>
          <cell r="G724">
            <v>132.821</v>
          </cell>
          <cell r="H724">
            <v>132.821</v>
          </cell>
          <cell r="I724">
            <v>44.217000000000006</v>
          </cell>
          <cell r="J724">
            <v>14.8614</v>
          </cell>
        </row>
      </sheetData>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sheetName val="Valuation Matrix"/>
      <sheetName val="advance activity"/>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ssumptions"/>
      <sheetName val="Graphs Revenue"/>
      <sheetName val="Graphs EBITDA"/>
      <sheetName val="Graphs Opex"/>
      <sheetName val="Graphs Capex"/>
      <sheetName val="Graphs Transponders"/>
      <sheetName val="Graphs FTE"/>
      <sheetName val="GI Summary (BP)"/>
      <sheetName val="Revenue"/>
      <sheetName val="Revenue by Region"/>
      <sheetName val="EBITDA"/>
      <sheetName val="Staffing"/>
      <sheetName val="Sales and Mktng"/>
      <sheetName val="Operation"/>
      <sheetName val="General &amp; Adm"/>
      <sheetName val="Other"/>
      <sheetName val="Capex"/>
      <sheetName val="Total Opex"/>
      <sheetName val="Aquisitions"/>
      <sheetName val="T'pndrs"/>
      <sheetName val="FTE"/>
      <sheetName val="Other FTEs"/>
      <sheetName val="Other FTEs Ext"/>
      <sheetName val="Other FTEs Int"/>
      <sheetName val="IP Gateway 1"/>
      <sheetName val="IP Gateway 2"/>
      <sheetName val="IP Gateway 3"/>
      <sheetName val="IP Gateway 4"/>
      <sheetName val="IP Gateway 5"/>
      <sheetName val="IP Gateway 6"/>
      <sheetName val="IP Gateway 7"/>
      <sheetName val="IP Gateway 8"/>
      <sheetName val="Mediacasting 1+2"/>
      <sheetName val="Mediacasting 3"/>
      <sheetName val="Mediacasting 4"/>
      <sheetName val="Mediacasting 5"/>
      <sheetName val="Mediacasting 6"/>
      <sheetName val="Mediacasting 7"/>
      <sheetName val="Mediacasting 8"/>
      <sheetName val="Mediacasting 9"/>
      <sheetName val="Mediacasting 10"/>
      <sheetName val="Mediacasting 11"/>
      <sheetName val="Mediacasting 12"/>
      <sheetName val="BAS IO &amp; NG - Ext"/>
      <sheetName val="BAS IO"/>
      <sheetName val="BAS - Feb"/>
      <sheetName val="JV BAS IO"/>
      <sheetName val="JV BAS NG"/>
      <sheetName val="IP &amp; Connectivity - Feb"/>
      <sheetName val="IP &amp; Connectivity - Int"/>
      <sheetName val="Launch &amp; Sat Ops 1"/>
      <sheetName val="Launch &amp; Sat Ops 2"/>
      <sheetName val="CCIS 1"/>
      <sheetName val="GCS - Feb"/>
      <sheetName val="CCIS 2"/>
      <sheetName val="New GI 6"/>
      <sheetName val="New GI 7"/>
      <sheetName val="New GI 8"/>
      <sheetName val="New GI 9"/>
      <sheetName val="financials"/>
      <sheetName val="Waterfall"/>
      <sheetName val="Debt"/>
      <sheetName val="Constellation Toll"/>
      <sheetName val="CRA Astoria 2 Energy"/>
      <sheetName val="CRA Astoria 3 Energy"/>
      <sheetName val="CRA Astoria 4 Energy"/>
      <sheetName val="CRA Astoria 5 Energy"/>
      <sheetName val="CRA Astoria Total"/>
      <sheetName val="CRA-Capacity"/>
      <sheetName val="CRA Gowanus Energy"/>
      <sheetName val="CRA Narrows Energy"/>
      <sheetName val="CRA-Total"/>
      <sheetName val="PPA Calculations"/>
      <sheetName val="IRR Matrix"/>
      <sheetName val="Summary"/>
      <sheetName val="Astoria 2 Cap Contr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5">
          <cell r="F25">
            <v>217</v>
          </cell>
          <cell r="G25">
            <v>1000</v>
          </cell>
          <cell r="H25">
            <v>1968</v>
          </cell>
          <cell r="I25">
            <v>3040</v>
          </cell>
          <cell r="J25">
            <v>1200</v>
          </cell>
          <cell r="K25">
            <v>2176</v>
          </cell>
          <cell r="L25">
            <v>8569.6</v>
          </cell>
          <cell r="M25">
            <v>13427.135999999997</v>
          </cell>
          <cell r="N25">
            <v>20124.376319999999</v>
          </cell>
          <cell r="O25">
            <v>3482.7545254399979</v>
          </cell>
        </row>
        <row r="35">
          <cell r="F35">
            <v>0</v>
          </cell>
          <cell r="G35">
            <v>0</v>
          </cell>
          <cell r="H35">
            <v>1282.5</v>
          </cell>
          <cell r="I35">
            <v>5035</v>
          </cell>
          <cell r="J35">
            <v>8502.5</v>
          </cell>
          <cell r="K35">
            <v>16112</v>
          </cell>
          <cell r="L35">
            <v>29531.168000000001</v>
          </cell>
          <cell r="M35">
            <v>49108.921823999997</v>
          </cell>
          <cell r="N35">
            <v>75494.084022624011</v>
          </cell>
          <cell r="O35">
            <v>82560.227754746797</v>
          </cell>
        </row>
        <row r="36">
          <cell r="F36">
            <v>0</v>
          </cell>
          <cell r="G36">
            <v>0</v>
          </cell>
          <cell r="H36">
            <v>0</v>
          </cell>
          <cell r="I36">
            <v>0</v>
          </cell>
          <cell r="J36">
            <v>0</v>
          </cell>
          <cell r="K36">
            <v>0</v>
          </cell>
          <cell r="L36">
            <v>0</v>
          </cell>
          <cell r="M36">
            <v>0</v>
          </cell>
          <cell r="N36">
            <v>0</v>
          </cell>
          <cell r="O36">
            <v>0</v>
          </cell>
        </row>
        <row r="45">
          <cell r="A45" t="str">
            <v>Broadband (BAS-IO)</v>
          </cell>
        </row>
        <row r="46">
          <cell r="A46" t="str">
            <v>IPGW/GCS/Sat Comm</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49 IND Including Losses"/>
      <sheetName val="6223 10-1"/>
      <sheetName val="Appendix 5-Allocation Codes"/>
      <sheetName val="Appendix 2 - Reference Fields B"/>
      <sheetName val="Appendix 1 - Reference F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mort Check"/>
      <sheetName val="Assumptions"/>
      <sheetName val="Macro"/>
      <sheetName val="Report Tables"/>
      <sheetName val="Notes"/>
      <sheetName val="CC"/>
      <sheetName val="SUMMARY A"/>
      <sheetName val="Val_Sum"/>
      <sheetName val="Purchase"/>
      <sheetName val="Val_Alloc"/>
      <sheetName val="Other A-L"/>
      <sheetName val="Amort"/>
      <sheetName val="BS"/>
      <sheetName val="IS"/>
      <sheetName val="DCF"/>
      <sheetName val="TN_Sum"/>
      <sheetName val="Sales_TN"/>
      <sheetName val="Margins_Dom"/>
      <sheetName val="Margins_Can"/>
      <sheetName val="RR_Alloc"/>
      <sheetName val="RR_Exp"/>
      <sheetName val="RR_Implied"/>
      <sheetName val="TN_Dom_I"/>
      <sheetName val="TN_Dom_F"/>
      <sheetName val="TN_Can_I"/>
      <sheetName val="TN_Can_F"/>
      <sheetName val="Customers"/>
      <sheetName val="LE Cust"/>
      <sheetName val="LE Cap Chg"/>
      <sheetName val="Dep Sched"/>
      <sheetName val="Ks"/>
      <sheetName val="LB DCF"/>
      <sheetName val="LB DCF_CAN"/>
      <sheetName val="Ks DCF"/>
      <sheetName val="Tech_LE"/>
      <sheetName val="LE Tech Detail"/>
      <sheetName val="NWC"/>
      <sheetName val="DOM Cap Charge"/>
      <sheetName val="WACC"/>
      <sheetName val="WARA"/>
      <sheetName val="RR_Source"/>
      <sheetName val="Debt"/>
      <sheetName val="Source"/>
      <sheetName val="DOM SPRS"/>
      <sheetName val="TN_Can"/>
      <sheetName val="LE"/>
      <sheetName val="LE BS"/>
      <sheetName val="LB02"/>
      <sheetName val="LB03"/>
      <sheetName val="LB04"/>
      <sheetName val="Can_List"/>
      <sheetName val="LB CAN"/>
      <sheetName val="Ratios_GCM"/>
      <sheetName val="Asset Util"/>
      <sheetName val="Leverage"/>
      <sheetName val="Working Cap"/>
      <sheetName val="Fixed Cap"/>
      <sheetName val="Liquidity"/>
      <sheetName val="Growth"/>
      <sheetName val="Financials"/>
      <sheetName val="BS 2001"/>
      <sheetName val="BS 2001-2003"/>
      <sheetName val="BS 2002-2003"/>
      <sheetName val="BS 2004 Cons"/>
      <sheetName val="BS 2004 DOM"/>
      <sheetName val="BS 2005 DOM"/>
      <sheetName val="2005 Budget"/>
      <sheetName val="IS Detail"/>
      <sheetName val="IS Domestic"/>
      <sheetName val="IS Canada"/>
      <sheetName val="Cash Flows"/>
      <sheetName val="Margins"/>
      <sheetName val="GM 2004"/>
      <sheetName val="Other 2004"/>
      <sheetName val="GM 2003"/>
      <sheetName val="Other 2003"/>
      <sheetName val="FLS_Ops"/>
      <sheetName val="Report"/>
      <sheetName val="WF Input"/>
      <sheetName val="WF Analysis"/>
      <sheetName val="LE WF Analysis"/>
      <sheetName val="LE WF Input_Flex"/>
      <sheetName val="LE WF Input_Reg"/>
      <sheetName val="Other A&amp;L_Dom"/>
      <sheetName val="Other A&amp;L_Can"/>
      <sheetName val="Other A&amp;L_Real"/>
      <sheetName val="REAS-WP"/>
      <sheetName val="REAS-05-11"/>
      <sheetName val="GI Summary (BP)"/>
      <sheetName val="Inputs"/>
    </sheetNames>
    <sheetDataSet>
      <sheetData sheetId="0" refreshError="1"/>
      <sheetData sheetId="1" refreshError="1">
        <row r="29">
          <cell r="H29">
            <v>0.12000000000000001</v>
          </cell>
        </row>
        <row r="32">
          <cell r="H32">
            <v>0.13</v>
          </cell>
        </row>
        <row r="54">
          <cell r="C54">
            <v>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port_Exhibit"/>
      <sheetName val="Value Summary"/>
      <sheetName val="IRR"/>
      <sheetName val="PV Amort"/>
      <sheetName val="Historical Financials"/>
      <sheetName val="Closing BS"/>
      <sheetName val="Inventory"/>
      <sheetName val="Real Estate"/>
      <sheetName val="Fixed Assets"/>
      <sheetName val="Intangibles"/>
      <sheetName val="Tradename and Trademark"/>
      <sheetName val="Royalty Rate "/>
      <sheetName val="Customers_Total"/>
      <sheetName val="Contributory Assets"/>
      <sheetName val="WARA"/>
      <sheetName val="WACC"/>
      <sheetName val="Guideline Corp Debt Summary"/>
      <sheetName val="Guideline Co borrowing rates"/>
      <sheetName val="Fixed Asset Detail"/>
      <sheetName val="Workforce Output"/>
      <sheetName val="Source Data&gt;&gt;&gt;"/>
      <sheetName val="Vanguard Kershaw data"/>
      <sheetName val="Reconciliation"/>
      <sheetName val="Waterfall"/>
      <sheetName val="GreenBook"/>
      <sheetName val="PRS Stand Alone"/>
      <sheetName val="Attrition"/>
      <sheetName val="PR historical fs"/>
      <sheetName val="LRS"/>
      <sheetName val="Inventory_ETS SAS"/>
      <sheetName val="Inventory_LRS sas"/>
      <sheetName val="ETS"/>
      <sheetName val="2005 IS detail"/>
      <sheetName val="Workforce"/>
      <sheetName val="NOT USED&gt;&gt;&gt;"/>
      <sheetName val="Recap"/>
      <sheetName val="Qtrly forecast"/>
      <sheetName val="Buildup"/>
      <sheetName val="Customer Data"/>
      <sheetName val="Total Revenue USD"/>
      <sheetName val="Backlog"/>
      <sheetName val="Backlog Data"/>
      <sheetName val="ADDRESS"/>
      <sheetName val="data"/>
      <sheetName val="Sheet1"/>
    </sheetNames>
    <sheetDataSet>
      <sheetData sheetId="0">
        <row r="11">
          <cell r="C11" t="str">
            <v>A</v>
          </cell>
        </row>
        <row r="28">
          <cell r="C28">
            <v>1000</v>
          </cell>
        </row>
        <row r="31">
          <cell r="C31" t="str">
            <v>Caterpillar Inc.</v>
          </cell>
        </row>
        <row r="34">
          <cell r="C34" t="str">
            <v>(US$ in 000s)</v>
          </cell>
        </row>
        <row r="38">
          <cell r="C38" t="str">
            <v>Source: CAT and Progress Rail Services Management.  Some totals may not add due to rounding.  See Statement of Limiting Conditions.</v>
          </cell>
        </row>
        <row r="39">
          <cell r="C39" t="str">
            <v>Draft document.</v>
          </cell>
        </row>
        <row r="40">
          <cell r="C40" t="str">
            <v>All data subject to change upon completion of additional analysis.</v>
          </cell>
        </row>
        <row r="42">
          <cell r="C42" t="str">
            <v>this border defines a print range… do NOT remove the shading…</v>
          </cell>
        </row>
        <row r="43">
          <cell r="C43" t="str">
            <v>e</v>
          </cell>
        </row>
        <row r="55">
          <cell r="C55" t="str">
            <v>May 31, 2006</v>
          </cell>
        </row>
      </sheetData>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Matrix"/>
      <sheetName val="Drop down lists"/>
      <sheetName val="Assumptions"/>
      <sheetName val="Summary"/>
      <sheetName val="Costs by Plant"/>
      <sheetName val="Summary Chart"/>
      <sheetName val="Waterfall"/>
      <sheetName val="Debt"/>
      <sheetName val="Book Income"/>
      <sheetName val="Depreciation"/>
      <sheetName val="CRA Capacity"/>
      <sheetName val="Spread Option Analysis"/>
      <sheetName val="LM600 Install Case"/>
      <sheetName val="CRA Generic CT"/>
      <sheetName val="CRA Generic CC"/>
      <sheetName val="Constellation Toll"/>
      <sheetName val="Iroquois Gas Contract"/>
      <sheetName val="Astoria 2 Cap Contracts"/>
      <sheetName val="CRA-Total"/>
      <sheetName val="x0"/>
      <sheetName val="CRA Astoria 2 Energy"/>
      <sheetName val="CRA Astoria 3 Energy"/>
      <sheetName val="CRA Astoria 4 Energy"/>
      <sheetName val="CRA Astoria 5 Energy"/>
      <sheetName val="CRA Gowanus Energy"/>
      <sheetName val="CRA Narrows Energy"/>
      <sheetName val="x1"/>
      <sheetName val="PPA Calculations"/>
      <sheetName val="CRA Astoria Total"/>
      <sheetName val="Plant Admin Personnel"/>
      <sheetName val="TOTAL 3 PLANTS"/>
      <sheetName val="Astoria O&amp;M Expenses"/>
      <sheetName val="Gowanus O&amp;M Expenses"/>
      <sheetName val="Narrows O&amp;M Expenses"/>
      <sheetName val="N+G O&amp;M Expenses"/>
      <sheetName val="Astoria CapEx &amp; Spec Maint"/>
      <sheetName val="Gowanus CapEx &amp; Spec Maint"/>
      <sheetName val="Narrows CapEx &amp; Spec Maint"/>
      <sheetName val="Narrows Maint Sched"/>
      <sheetName val="Gowanus Maint Sched"/>
      <sheetName val="Astoria Maint Sched"/>
      <sheetName val="Narrows Fuel Use History"/>
      <sheetName val="Gowanus Fuel Use History"/>
      <sheetName val="Astoria Fuel Use History"/>
      <sheetName val="Narrows Labor"/>
      <sheetName val="Gowanus Labor"/>
      <sheetName val="Astoria Labor"/>
      <sheetName val="Allowance Value"/>
      <sheetName val="Allowance Summary"/>
      <sheetName val="NOX"/>
      <sheetName val="SO2"/>
      <sheetName val="Astoria Allowances"/>
      <sheetName val="Mgmt Carry Calc"/>
      <sheetName val="PV Amort"/>
      <sheetName val="WARA"/>
      <sheetName val="GI Summary (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toria2"/>
      <sheetName val="Astoria3"/>
      <sheetName val="Astoria4"/>
      <sheetName val="Astoria5"/>
      <sheetName val="AstoriaNew"/>
      <sheetName val="Gowanus"/>
      <sheetName val="Narrows"/>
      <sheetName val="Astoria"/>
      <sheetName val="Assumptions and Inputs"/>
      <sheetName val="Assumptions"/>
      <sheetName val="Debt"/>
      <sheetName val="CRA Capacity"/>
      <sheetName val="Drop down lists"/>
      <sheetName val="LM600 Install Case"/>
      <sheetName val="Spread Option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urve2"/>
      <sheetName val="PV Amort"/>
      <sheetName val="Assumptions"/>
      <sheetName val="WARA"/>
    </sheetNames>
    <sheetDataSet>
      <sheetData sheetId="0" refreshError="1">
        <row r="1">
          <cell r="A1" t="str">
            <v>Exhibit 12</v>
          </cell>
        </row>
        <row r="2">
          <cell r="A2" t="str">
            <v>U.S. Androgen Market</v>
          </cell>
        </row>
        <row r="3">
          <cell r="A3" t="str">
            <v xml:space="preserve">($ Million) </v>
          </cell>
        </row>
        <row r="4">
          <cell r="B4">
            <v>1997</v>
          </cell>
          <cell r="C4">
            <v>1998</v>
          </cell>
          <cell r="D4">
            <v>1999</v>
          </cell>
          <cell r="E4" t="str">
            <v>2000E</v>
          </cell>
          <cell r="F4" t="str">
            <v>2001E</v>
          </cell>
          <cell r="G4" t="str">
            <v>2002E</v>
          </cell>
          <cell r="H4" t="str">
            <v>2003E</v>
          </cell>
          <cell r="I4" t="str">
            <v>2004E</v>
          </cell>
          <cell r="J4" t="str">
            <v>2005E</v>
          </cell>
        </row>
        <row r="6">
          <cell r="A6" t="str">
            <v xml:space="preserve">Patient Population </v>
          </cell>
          <cell r="B6">
            <v>5000000</v>
          </cell>
          <cell r="C6">
            <v>5000000</v>
          </cell>
          <cell r="D6">
            <v>5000000</v>
          </cell>
          <cell r="E6">
            <v>5000000</v>
          </cell>
          <cell r="F6">
            <v>5000000</v>
          </cell>
          <cell r="G6">
            <v>5000000</v>
          </cell>
          <cell r="H6">
            <v>5000000</v>
          </cell>
          <cell r="I6">
            <v>5000000</v>
          </cell>
          <cell r="J6">
            <v>5000000</v>
          </cell>
        </row>
        <row r="7">
          <cell r="A7" t="str">
            <v xml:space="preserve">  % Treated</v>
          </cell>
          <cell r="B7">
            <v>0.03</v>
          </cell>
          <cell r="C7">
            <v>0.05</v>
          </cell>
          <cell r="D7">
            <v>7.0000000000000007E-2</v>
          </cell>
          <cell r="E7">
            <v>8.5300000000000001E-2</v>
          </cell>
          <cell r="F7">
            <v>9.1700000000000004E-2</v>
          </cell>
          <cell r="G7">
            <v>9.5799999999999996E-2</v>
          </cell>
          <cell r="H7">
            <v>0.1</v>
          </cell>
          <cell r="I7">
            <v>0.1</v>
          </cell>
          <cell r="J7">
            <v>0.1</v>
          </cell>
        </row>
        <row r="8">
          <cell r="A8" t="str">
            <v xml:space="preserve">  Patients Treated</v>
          </cell>
          <cell r="B8">
            <v>150000</v>
          </cell>
          <cell r="C8">
            <v>250000</v>
          </cell>
          <cell r="D8">
            <v>350000.00000000006</v>
          </cell>
          <cell r="E8">
            <v>426500</v>
          </cell>
          <cell r="F8">
            <v>458500</v>
          </cell>
          <cell r="G8">
            <v>479000</v>
          </cell>
          <cell r="H8">
            <v>500000</v>
          </cell>
          <cell r="I8">
            <v>500000</v>
          </cell>
          <cell r="J8">
            <v>500000</v>
          </cell>
        </row>
        <row r="10">
          <cell r="A10" t="str">
            <v>% of Population Treated</v>
          </cell>
          <cell r="B10">
            <v>0.03</v>
          </cell>
          <cell r="C10">
            <v>0.05</v>
          </cell>
          <cell r="D10">
            <v>7.0000000000000007E-2</v>
          </cell>
          <cell r="E10">
            <v>8.5300000000000001E-2</v>
          </cell>
          <cell r="F10">
            <v>9.1700000000000004E-2</v>
          </cell>
          <cell r="G10">
            <v>9.5799999999999996E-2</v>
          </cell>
          <cell r="H10">
            <v>0.1</v>
          </cell>
          <cell r="I10">
            <v>0.1</v>
          </cell>
          <cell r="J10">
            <v>0.1</v>
          </cell>
        </row>
        <row r="12">
          <cell r="A12" t="str">
            <v>Rx Per Person Per Year</v>
          </cell>
          <cell r="B12">
            <v>1.6466666666666667</v>
          </cell>
          <cell r="C12">
            <v>1.0720000000000001</v>
          </cell>
          <cell r="D12">
            <v>1.0720000000000001</v>
          </cell>
          <cell r="E12">
            <v>1.0720000000000001</v>
          </cell>
          <cell r="F12">
            <v>1.0720000000000001</v>
          </cell>
          <cell r="G12">
            <v>1.0720000000000001</v>
          </cell>
          <cell r="H12">
            <v>1.0720000000000001</v>
          </cell>
          <cell r="I12">
            <v>1.0720000000000001</v>
          </cell>
          <cell r="J12">
            <v>1.0720000000000001</v>
          </cell>
        </row>
        <row r="14">
          <cell r="A14" t="str">
            <v>Testoderm - Alza</v>
          </cell>
        </row>
        <row r="15">
          <cell r="A15" t="str">
            <v xml:space="preserve">  Sales</v>
          </cell>
          <cell r="B15">
            <v>5.4839999999999982</v>
          </cell>
          <cell r="C15">
            <v>7.2289999999999992</v>
          </cell>
          <cell r="D15">
            <v>17.483999999999998</v>
          </cell>
          <cell r="E15">
            <v>26.393325117037719</v>
          </cell>
          <cell r="F15">
            <v>31.484185089853447</v>
          </cell>
          <cell r="G15">
            <v>35.822775934485414</v>
          </cell>
          <cell r="H15">
            <v>40.010824895510851</v>
          </cell>
          <cell r="I15">
            <v>42.811582638196612</v>
          </cell>
          <cell r="J15">
            <v>45.808393422870381</v>
          </cell>
        </row>
        <row r="16">
          <cell r="A16" t="str">
            <v xml:space="preserve">  TRx</v>
          </cell>
          <cell r="B16">
            <v>72</v>
          </cell>
          <cell r="C16">
            <v>84</v>
          </cell>
          <cell r="D16">
            <v>175</v>
          </cell>
          <cell r="E16">
            <v>246.89232000000004</v>
          </cell>
          <cell r="F16">
            <v>275.24672000000004</v>
          </cell>
          <cell r="G16">
            <v>292.68815999999998</v>
          </cell>
          <cell r="H16">
            <v>305.52</v>
          </cell>
          <cell r="I16">
            <v>305.52</v>
          </cell>
          <cell r="J16">
            <v>305.52</v>
          </cell>
        </row>
        <row r="17">
          <cell r="A17" t="str">
            <v xml:space="preserve">  Price</v>
          </cell>
          <cell r="B17">
            <v>76.166666666666643</v>
          </cell>
          <cell r="C17">
            <v>86.059523809523796</v>
          </cell>
          <cell r="D17">
            <v>99.908571428571435</v>
          </cell>
          <cell r="E17">
            <v>106.90217142857144</v>
          </cell>
          <cell r="F17">
            <v>114.38532342857144</v>
          </cell>
          <cell r="G17">
            <v>122.39229606857145</v>
          </cell>
          <cell r="H17">
            <v>130.95975679337147</v>
          </cell>
          <cell r="I17">
            <v>140.12693976890748</v>
          </cell>
          <cell r="J17">
            <v>149.93582555273102</v>
          </cell>
        </row>
        <row r="18">
          <cell r="A18" t="str">
            <v xml:space="preserve">  Price from Redbook - </v>
          </cell>
        </row>
        <row r="20">
          <cell r="A20" t="str">
            <v>Androderm - Watson</v>
          </cell>
        </row>
        <row r="21">
          <cell r="A21" t="str">
            <v xml:space="preserve">  Sales</v>
          </cell>
          <cell r="B21">
            <v>16.524000000000001</v>
          </cell>
          <cell r="C21">
            <v>18.571000000000002</v>
          </cell>
          <cell r="D21">
            <v>19.523</v>
          </cell>
          <cell r="E21">
            <v>22.811072336888888</v>
          </cell>
          <cell r="F21">
            <v>24.629191191733334</v>
          </cell>
          <cell r="G21">
            <v>26.402886067460006</v>
          </cell>
          <cell r="H21">
            <v>28.938445063500005</v>
          </cell>
          <cell r="I21">
            <v>30.385367316675005</v>
          </cell>
          <cell r="J21">
            <v>31.904635682508758</v>
          </cell>
        </row>
        <row r="22">
          <cell r="A22" t="str">
            <v xml:space="preserve">  TRx</v>
          </cell>
          <cell r="B22">
            <v>175</v>
          </cell>
          <cell r="C22">
            <v>184</v>
          </cell>
          <cell r="D22">
            <v>189</v>
          </cell>
          <cell r="E22">
            <v>210.31567999999999</v>
          </cell>
          <cell r="F22">
            <v>216.26527999999999</v>
          </cell>
          <cell r="G22">
            <v>220.79984000000005</v>
          </cell>
          <cell r="H22">
            <v>230.48000000000002</v>
          </cell>
          <cell r="I22">
            <v>230.48000000000002</v>
          </cell>
          <cell r="J22">
            <v>230.48000000000002</v>
          </cell>
        </row>
        <row r="23">
          <cell r="A23" t="str">
            <v xml:space="preserve">  Price</v>
          </cell>
          <cell r="B23">
            <v>94.42285714285714</v>
          </cell>
          <cell r="C23">
            <v>100.92934782608695</v>
          </cell>
          <cell r="D23">
            <v>103.29629629629629</v>
          </cell>
          <cell r="E23">
            <v>108.46111111111111</v>
          </cell>
          <cell r="F23">
            <v>113.88416666666667</v>
          </cell>
          <cell r="G23">
            <v>119.57837500000001</v>
          </cell>
          <cell r="H23">
            <v>125.55729375000001</v>
          </cell>
          <cell r="I23">
            <v>131.83515843750001</v>
          </cell>
          <cell r="J23">
            <v>138.42691635937501</v>
          </cell>
        </row>
        <row r="24">
          <cell r="A24" t="str">
            <v xml:space="preserve">  Price from Redbook - </v>
          </cell>
        </row>
        <row r="26">
          <cell r="A26" t="str">
            <v>Total</v>
          </cell>
        </row>
        <row r="27">
          <cell r="A27" t="str">
            <v xml:space="preserve">  Sales</v>
          </cell>
          <cell r="B27">
            <v>22.007999999999999</v>
          </cell>
          <cell r="C27">
            <v>25.8</v>
          </cell>
          <cell r="D27">
            <v>37.006999999999998</v>
          </cell>
          <cell r="E27">
            <v>49.204397453926603</v>
          </cell>
          <cell r="F27">
            <v>56.113376281586781</v>
          </cell>
          <cell r="G27">
            <v>62.225662001945423</v>
          </cell>
          <cell r="H27">
            <v>68.949269959010849</v>
          </cell>
          <cell r="I27">
            <v>73.196949954871613</v>
          </cell>
          <cell r="J27">
            <v>77.713029105379135</v>
          </cell>
        </row>
        <row r="28">
          <cell r="A28" t="str">
            <v xml:space="preserve">  TRx</v>
          </cell>
          <cell r="B28">
            <v>247</v>
          </cell>
          <cell r="C28">
            <v>268</v>
          </cell>
          <cell r="D28">
            <v>364</v>
          </cell>
          <cell r="E28">
            <v>457.20800000000003</v>
          </cell>
          <cell r="F28">
            <v>491.51200000000006</v>
          </cell>
          <cell r="G28">
            <v>513.48800000000006</v>
          </cell>
          <cell r="H28">
            <v>536</v>
          </cell>
          <cell r="I28">
            <v>536</v>
          </cell>
          <cell r="J28">
            <v>536</v>
          </cell>
        </row>
        <row r="29">
          <cell r="A29" t="str">
            <v xml:space="preserve">  Price</v>
          </cell>
          <cell r="B29">
            <v>89.10121457489879</v>
          </cell>
          <cell r="C29">
            <v>96.268656716417908</v>
          </cell>
          <cell r="D29">
            <v>101.66758241758242</v>
          </cell>
          <cell r="E29">
            <v>107.61928368253969</v>
          </cell>
          <cell r="F29">
            <v>114.16481445333334</v>
          </cell>
          <cell r="G29">
            <v>121.18231000908573</v>
          </cell>
          <cell r="H29">
            <v>128.63669768472175</v>
          </cell>
          <cell r="I29">
            <v>136.56147379640225</v>
          </cell>
          <cell r="J29">
            <v>144.98699459958792</v>
          </cell>
        </row>
        <row r="31">
          <cell r="A31" t="str">
            <v>Total Rxs</v>
          </cell>
        </row>
        <row r="32">
          <cell r="A32" t="str">
            <v>Testoderm/TTS</v>
          </cell>
          <cell r="B32">
            <v>72</v>
          </cell>
          <cell r="C32">
            <v>84</v>
          </cell>
          <cell r="D32">
            <v>175</v>
          </cell>
          <cell r="E32">
            <v>246.89232000000004</v>
          </cell>
          <cell r="F32">
            <v>275.24672000000004</v>
          </cell>
          <cell r="G32">
            <v>292.68815999999998</v>
          </cell>
          <cell r="H32">
            <v>305.52</v>
          </cell>
          <cell r="I32">
            <v>305.52</v>
          </cell>
          <cell r="J32">
            <v>305.52</v>
          </cell>
        </row>
        <row r="33">
          <cell r="A33" t="str">
            <v>Androderm</v>
          </cell>
          <cell r="B33">
            <v>175</v>
          </cell>
          <cell r="C33">
            <v>184</v>
          </cell>
          <cell r="D33">
            <v>189</v>
          </cell>
          <cell r="E33">
            <v>210.31567999999999</v>
          </cell>
          <cell r="F33">
            <v>216.26527999999999</v>
          </cell>
          <cell r="G33">
            <v>220.79984000000005</v>
          </cell>
          <cell r="H33">
            <v>230.48000000000002</v>
          </cell>
          <cell r="I33">
            <v>230.48000000000002</v>
          </cell>
          <cell r="J33">
            <v>230.48000000000002</v>
          </cell>
        </row>
        <row r="34">
          <cell r="A34" t="str">
            <v xml:space="preserve">  Total</v>
          </cell>
          <cell r="B34">
            <v>247</v>
          </cell>
          <cell r="C34">
            <v>268</v>
          </cell>
          <cell r="D34">
            <v>364</v>
          </cell>
          <cell r="E34">
            <v>457.20800000000003</v>
          </cell>
          <cell r="F34">
            <v>491.51200000000006</v>
          </cell>
          <cell r="G34">
            <v>513.48800000000006</v>
          </cell>
          <cell r="H34">
            <v>536</v>
          </cell>
          <cell r="I34">
            <v>536</v>
          </cell>
          <cell r="J34">
            <v>536</v>
          </cell>
        </row>
        <row r="35">
          <cell r="A35" t="str">
            <v xml:space="preserve">    % Growth</v>
          </cell>
          <cell r="C35">
            <v>8.5020242914979782E-2</v>
          </cell>
          <cell r="D35">
            <v>0.35820895522388052</v>
          </cell>
          <cell r="E35">
            <v>0.25606593406593414</v>
          </cell>
          <cell r="F35">
            <v>7.5029308323564026E-2</v>
          </cell>
          <cell r="G35">
            <v>4.4711014176663122E-2</v>
          </cell>
          <cell r="H35">
            <v>4.3841336116910101E-2</v>
          </cell>
          <cell r="I35">
            <v>0</v>
          </cell>
          <cell r="J35">
            <v>0</v>
          </cell>
        </row>
        <row r="37">
          <cell r="A37" t="str">
            <v>% of Total Rx</v>
          </cell>
        </row>
        <row r="38">
          <cell r="A38" t="str">
            <v>Testoderm/TTS</v>
          </cell>
          <cell r="B38">
            <v>0.291497975708502</v>
          </cell>
          <cell r="C38">
            <v>0.31343283582089554</v>
          </cell>
          <cell r="D38">
            <v>0.48076923076923078</v>
          </cell>
          <cell r="E38">
            <v>0.54</v>
          </cell>
          <cell r="F38">
            <v>0.56000000000000005</v>
          </cell>
          <cell r="G38">
            <v>0.56999999999999995</v>
          </cell>
          <cell r="H38">
            <v>0.56999999999999995</v>
          </cell>
          <cell r="I38">
            <v>0.56999999999999995</v>
          </cell>
          <cell r="J38">
            <v>0.56999999999999995</v>
          </cell>
        </row>
        <row r="39">
          <cell r="A39" t="str">
            <v>Androderm</v>
          </cell>
          <cell r="B39">
            <v>0.708502024291498</v>
          </cell>
          <cell r="C39">
            <v>0.68656716417910446</v>
          </cell>
          <cell r="D39">
            <v>0.51923076923076927</v>
          </cell>
          <cell r="E39">
            <v>0.45999999999999996</v>
          </cell>
          <cell r="F39">
            <v>0.43999999999999995</v>
          </cell>
          <cell r="G39">
            <v>0.43000000000000005</v>
          </cell>
          <cell r="H39">
            <v>0.43000000000000005</v>
          </cell>
          <cell r="I39">
            <v>0.43000000000000005</v>
          </cell>
          <cell r="J39">
            <v>0.43000000000000005</v>
          </cell>
        </row>
        <row r="40">
          <cell r="A40" t="str">
            <v xml:space="preserve">  Total</v>
          </cell>
          <cell r="B40">
            <v>1</v>
          </cell>
          <cell r="C40">
            <v>1</v>
          </cell>
          <cell r="D40">
            <v>1</v>
          </cell>
          <cell r="E40">
            <v>1</v>
          </cell>
          <cell r="F40">
            <v>1</v>
          </cell>
          <cell r="G40">
            <v>1</v>
          </cell>
          <cell r="H40">
            <v>1</v>
          </cell>
          <cell r="I40">
            <v>1</v>
          </cell>
          <cell r="J40">
            <v>1</v>
          </cell>
        </row>
        <row r="42">
          <cell r="A42" t="str">
            <v>Total Sales - ($millions)</v>
          </cell>
        </row>
        <row r="43">
          <cell r="A43" t="str">
            <v>Testoderm/TTS</v>
          </cell>
          <cell r="B43">
            <v>6.3</v>
          </cell>
          <cell r="C43">
            <v>10</v>
          </cell>
          <cell r="D43">
            <v>20.8</v>
          </cell>
          <cell r="E43">
            <v>26.393325117037719</v>
          </cell>
          <cell r="F43">
            <v>31.484185089853447</v>
          </cell>
          <cell r="G43">
            <v>35.822775934485414</v>
          </cell>
          <cell r="H43">
            <v>40.010824895510851</v>
          </cell>
          <cell r="I43">
            <v>42.811582638196612</v>
          </cell>
          <cell r="J43">
            <v>45.808393422870381</v>
          </cell>
        </row>
        <row r="44">
          <cell r="A44" t="str">
            <v>Androderm</v>
          </cell>
          <cell r="B44">
            <v>16.524000000000001</v>
          </cell>
          <cell r="C44">
            <v>18.571000000000002</v>
          </cell>
          <cell r="D44">
            <v>19.523</v>
          </cell>
          <cell r="E44">
            <v>22.811072336888888</v>
          </cell>
          <cell r="F44">
            <v>24.629191191733334</v>
          </cell>
          <cell r="G44">
            <v>26.402886067460006</v>
          </cell>
          <cell r="H44">
            <v>28.938445063500005</v>
          </cell>
          <cell r="I44">
            <v>30.385367316675005</v>
          </cell>
          <cell r="J44">
            <v>31.904635682508758</v>
          </cell>
        </row>
        <row r="45">
          <cell r="A45" t="str">
            <v xml:space="preserve">  Total</v>
          </cell>
          <cell r="B45">
            <v>22.824000000000002</v>
          </cell>
          <cell r="C45">
            <v>28.571000000000002</v>
          </cell>
          <cell r="D45">
            <v>40.323</v>
          </cell>
          <cell r="E45">
            <v>49.204397453926603</v>
          </cell>
          <cell r="F45">
            <v>56.113376281586781</v>
          </cell>
          <cell r="G45">
            <v>62.225662001945423</v>
          </cell>
          <cell r="H45">
            <v>68.949269959010849</v>
          </cell>
          <cell r="I45">
            <v>73.196949954871613</v>
          </cell>
          <cell r="J45">
            <v>77.713029105379135</v>
          </cell>
        </row>
        <row r="46">
          <cell r="A46" t="str">
            <v xml:space="preserve">    % Growth</v>
          </cell>
          <cell r="C46">
            <v>0.25179635471433581</v>
          </cell>
          <cell r="D46">
            <v>0.41132616989254833</v>
          </cell>
          <cell r="E46">
            <v>0.22025636619117139</v>
          </cell>
          <cell r="F46">
            <v>0.1404138488664457</v>
          </cell>
          <cell r="G46">
            <v>0.10892742738711925</v>
          </cell>
          <cell r="H46">
            <v>0.10805201167414213</v>
          </cell>
          <cell r="I46">
            <v>6.1605873396280098E-2</v>
          </cell>
          <cell r="J46">
            <v>6.1697641135209036E-2</v>
          </cell>
        </row>
        <row r="48">
          <cell r="A48" t="str">
            <v>% of Total Sales</v>
          </cell>
        </row>
        <row r="49">
          <cell r="A49" t="str">
            <v>Testoderm/TTS</v>
          </cell>
          <cell r="B49">
            <v>0.27602523659305989</v>
          </cell>
          <cell r="C49">
            <v>0.35000525007875116</v>
          </cell>
          <cell r="D49">
            <v>0.51583463531979268</v>
          </cell>
          <cell r="E49">
            <v>0.53640175437066517</v>
          </cell>
          <cell r="F49">
            <v>0.56108163821510715</v>
          </cell>
          <cell r="G49">
            <v>0.5756913591914129</v>
          </cell>
          <cell r="H49">
            <v>0.58029366981400377</v>
          </cell>
          <cell r="I49">
            <v>0.58488205676044414</v>
          </cell>
          <cell r="J49">
            <v>0.58945577016119188</v>
          </cell>
        </row>
        <row r="50">
          <cell r="A50" t="str">
            <v>Androderm</v>
          </cell>
          <cell r="B50">
            <v>0.72397476340694</v>
          </cell>
          <cell r="C50">
            <v>0.64999474992124884</v>
          </cell>
          <cell r="D50">
            <v>0.48416536468020732</v>
          </cell>
          <cell r="E50">
            <v>0.46359824562933494</v>
          </cell>
          <cell r="F50">
            <v>0.43891836178489285</v>
          </cell>
          <cell r="G50">
            <v>0.4243086408085871</v>
          </cell>
          <cell r="H50">
            <v>0.41970633018599635</v>
          </cell>
          <cell r="I50">
            <v>0.41511794323955586</v>
          </cell>
          <cell r="J50">
            <v>0.41054422983880812</v>
          </cell>
        </row>
        <row r="51">
          <cell r="A51" t="str">
            <v xml:space="preserve">  Total</v>
          </cell>
          <cell r="B51">
            <v>1</v>
          </cell>
          <cell r="C51">
            <v>1</v>
          </cell>
          <cell r="D51">
            <v>1</v>
          </cell>
          <cell r="E51">
            <v>1</v>
          </cell>
          <cell r="F51">
            <v>1</v>
          </cell>
          <cell r="G51">
            <v>1</v>
          </cell>
          <cell r="H51">
            <v>1</v>
          </cell>
          <cell r="I51">
            <v>1</v>
          </cell>
          <cell r="J51">
            <v>1</v>
          </cell>
        </row>
        <row r="53">
          <cell r="A53" t="str">
            <v xml:space="preserve">Source: IMS America, Company Reports, and Morgan Stanley Dean Witter Research Estimates </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o.Mkt Rankings"/>
      <sheetName val="TopBot - All Stores"/>
      <sheetName val="TopBot +5 stores"/>
      <sheetName val="DMA Rankings"/>
      <sheetName val="Promos 10"/>
      <sheetName val="April Promo"/>
      <sheetName val="DMA Rankings $ Histo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I"/>
      <sheetName val="WN_NSI"/>
      <sheetName val="NSIReport"/>
      <sheetName val="NSI Main"/>
      <sheetName val="Company Use"/>
      <sheetName val="NSI_LLoss"/>
      <sheetName val="UnbilMO_Data"/>
      <sheetName val="UnbilKS_Data"/>
      <sheetName val="Total_Data "/>
      <sheetName val="UnbilMO_Dist"/>
      <sheetName val="UnbilKS_Dist"/>
      <sheetName val="Total_Dist"/>
      <sheetName val="Billed_Dist"/>
      <sheetName val="Unbil Dist"/>
      <sheetName val="ClassKWH"/>
      <sheetName val="Manufacturing Summary"/>
      <sheetName val="MORESUrb"/>
      <sheetName val="MORESRUR"/>
      <sheetName val="MOCOMSEC"/>
      <sheetName val="MOPRIOTHER"/>
      <sheetName val="MOManPrim"/>
      <sheetName val="MOManOther"/>
      <sheetName val="MOCOMRUR"/>
      <sheetName val="KSRESURB"/>
      <sheetName val="KSRESRUR"/>
      <sheetName val="KSCOMSEC"/>
      <sheetName val="KSPO"/>
      <sheetName val="KSMANPRIM"/>
      <sheetName val="KSMANOTHER"/>
      <sheetName val="KSCOMRURAL"/>
      <sheetName val="BILLKWH"/>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E6">
            <v>249378511.13338599</v>
          </cell>
          <cell r="F6">
            <v>77228104.319990501</v>
          </cell>
          <cell r="G6">
            <v>107676278.2</v>
          </cell>
          <cell r="H6">
            <v>27367569.441314898</v>
          </cell>
          <cell r="I6">
            <v>1696847.73176668</v>
          </cell>
          <cell r="J6">
            <v>0</v>
          </cell>
          <cell r="K6">
            <v>5873613.9824036825</v>
          </cell>
          <cell r="L6">
            <v>7455</v>
          </cell>
          <cell r="M6">
            <v>315939.82850341802</v>
          </cell>
          <cell r="N6">
            <v>4849292.8085866598</v>
          </cell>
          <cell r="O6">
            <v>148818216.45538399</v>
          </cell>
          <cell r="P6">
            <v>14414188.24756</v>
          </cell>
          <cell r="Q6">
            <v>196084469.86938399</v>
          </cell>
          <cell r="R6">
            <v>28382941.931115199</v>
          </cell>
        </row>
        <row r="7">
          <cell r="E7">
            <v>252408287.46769899</v>
          </cell>
          <cell r="F7">
            <v>73770861.666324794</v>
          </cell>
          <cell r="G7">
            <v>108627697.7</v>
          </cell>
          <cell r="H7">
            <v>26240403.835049301</v>
          </cell>
          <cell r="I7">
            <v>1594718.2906720999</v>
          </cell>
          <cell r="J7">
            <v>0</v>
          </cell>
          <cell r="K7">
            <v>5984424.5729145138</v>
          </cell>
          <cell r="L7">
            <v>7455</v>
          </cell>
          <cell r="M7">
            <v>379764.04671783198</v>
          </cell>
          <cell r="N7">
            <v>4547591.3757840302</v>
          </cell>
          <cell r="O7">
            <v>145515090.262916</v>
          </cell>
          <cell r="P7">
            <v>15589237.3274337</v>
          </cell>
          <cell r="Q7">
            <v>192071775.55267</v>
          </cell>
          <cell r="R7">
            <v>27476291.520815998</v>
          </cell>
        </row>
        <row r="8">
          <cell r="E8">
            <v>263322454.10106099</v>
          </cell>
          <cell r="F8">
            <v>72990418.747390002</v>
          </cell>
          <cell r="G8">
            <v>107471076.90000001</v>
          </cell>
          <cell r="H8">
            <v>25805695.4984065</v>
          </cell>
          <cell r="I8">
            <v>1705515.5086878799</v>
          </cell>
          <cell r="J8">
            <v>0</v>
          </cell>
          <cell r="K8">
            <v>6073965.5372530064</v>
          </cell>
          <cell r="L8">
            <v>7455</v>
          </cell>
          <cell r="M8">
            <v>468248.30805781903</v>
          </cell>
          <cell r="N8">
            <v>4800243.93054605</v>
          </cell>
          <cell r="O8">
            <v>178547239.138405</v>
          </cell>
          <cell r="P8">
            <v>21436178.417672101</v>
          </cell>
          <cell r="Q8">
            <v>196400549.827694</v>
          </cell>
          <cell r="R8">
            <v>29997557.884595301</v>
          </cell>
        </row>
        <row r="9">
          <cell r="E9">
            <v>269825400.59872401</v>
          </cell>
          <cell r="F9">
            <v>76810936.064708307</v>
          </cell>
          <cell r="G9">
            <v>103374942.25862148</v>
          </cell>
          <cell r="H9">
            <v>25649125.040084802</v>
          </cell>
          <cell r="I9">
            <v>1598319.69758124</v>
          </cell>
          <cell r="J9">
            <v>0</v>
          </cell>
          <cell r="K9">
            <v>6209636.9270280087</v>
          </cell>
          <cell r="L9">
            <v>7455</v>
          </cell>
          <cell r="M9">
            <v>492874.73809331498</v>
          </cell>
          <cell r="N9">
            <v>4913553.3384828502</v>
          </cell>
          <cell r="O9">
            <v>203826219.95565501</v>
          </cell>
          <cell r="P9">
            <v>27195362.678944699</v>
          </cell>
          <cell r="Q9">
            <v>203106794.47262999</v>
          </cell>
          <cell r="R9">
            <v>28984988.0943297</v>
          </cell>
        </row>
        <row r="10">
          <cell r="E10">
            <v>255251103.50781199</v>
          </cell>
          <cell r="F10">
            <v>69975253.093171105</v>
          </cell>
          <cell r="G10">
            <v>105410030.16507776</v>
          </cell>
          <cell r="H10">
            <v>25453035.4830973</v>
          </cell>
          <cell r="I10">
            <v>1536406.2010858101</v>
          </cell>
          <cell r="J10">
            <v>0</v>
          </cell>
          <cell r="K10">
            <v>6203677.0035907337</v>
          </cell>
          <cell r="L10">
            <v>7455</v>
          </cell>
          <cell r="M10">
            <v>437747.09872392297</v>
          </cell>
          <cell r="N10">
            <v>4261271.7970971595</v>
          </cell>
          <cell r="O10">
            <v>176675172.15560299</v>
          </cell>
          <cell r="P10">
            <v>26094161.7508034</v>
          </cell>
          <cell r="Q10">
            <v>196405665.96789899</v>
          </cell>
          <cell r="R10">
            <v>28210560.619910199</v>
          </cell>
        </row>
        <row r="11">
          <cell r="E11">
            <v>256114856.85341501</v>
          </cell>
          <cell r="F11">
            <v>70166999.166126296</v>
          </cell>
          <cell r="G11">
            <v>107849330.24343991</v>
          </cell>
          <cell r="H11">
            <v>25256178.148169398</v>
          </cell>
          <cell r="I11">
            <v>1464500.5971078801</v>
          </cell>
          <cell r="J11">
            <v>0</v>
          </cell>
          <cell r="K11">
            <v>5920365.6579381032</v>
          </cell>
          <cell r="L11">
            <v>7455</v>
          </cell>
          <cell r="M11">
            <v>387094.45362317702</v>
          </cell>
          <cell r="N11">
            <v>4439089.1144337803</v>
          </cell>
          <cell r="O11">
            <v>161516329.35018301</v>
          </cell>
          <cell r="P11">
            <v>22825784.917769</v>
          </cell>
          <cell r="Q11">
            <v>196460434.42080301</v>
          </cell>
          <cell r="R11">
            <v>27352979.782016002</v>
          </cell>
        </row>
        <row r="12">
          <cell r="E12">
            <v>238631129.08767799</v>
          </cell>
          <cell r="F12">
            <v>70680271.292997807</v>
          </cell>
          <cell r="G12">
            <v>111199544.9263607</v>
          </cell>
          <cell r="H12">
            <v>25224337.583592098</v>
          </cell>
          <cell r="I12">
            <v>1275859.8878321699</v>
          </cell>
          <cell r="J12">
            <v>0</v>
          </cell>
          <cell r="K12">
            <v>5783339.6108540986</v>
          </cell>
          <cell r="L12">
            <v>7455</v>
          </cell>
          <cell r="M12">
            <v>321972.78524488502</v>
          </cell>
          <cell r="N12">
            <v>4305163.36140576</v>
          </cell>
          <cell r="O12">
            <v>147407308.74196401</v>
          </cell>
          <cell r="P12">
            <v>17279087.312773701</v>
          </cell>
          <cell r="Q12">
            <v>190386127.680576</v>
          </cell>
          <cell r="R12">
            <v>26200211.988820899</v>
          </cell>
        </row>
        <row r="13">
          <cell r="E13">
            <v>249284032.439311</v>
          </cell>
          <cell r="F13">
            <v>71916958.372832701</v>
          </cell>
          <cell r="G13">
            <v>111207523.02636069</v>
          </cell>
          <cell r="H13">
            <v>25696611.070105001</v>
          </cell>
          <cell r="I13">
            <v>1181151.1831845399</v>
          </cell>
          <cell r="J13">
            <v>0</v>
          </cell>
          <cell r="K13">
            <v>5679588.0919214021</v>
          </cell>
          <cell r="L13">
            <v>7455</v>
          </cell>
          <cell r="M13">
            <v>313396.41453469201</v>
          </cell>
          <cell r="N13">
            <v>4411789.50153693</v>
          </cell>
          <cell r="O13">
            <v>143460927.71129501</v>
          </cell>
          <cell r="P13">
            <v>13955510.6442027</v>
          </cell>
          <cell r="Q13">
            <v>192911418.49875799</v>
          </cell>
          <cell r="R13">
            <v>26848899.9329837</v>
          </cell>
        </row>
        <row r="14">
          <cell r="E14">
            <v>270871815.87257302</v>
          </cell>
          <cell r="F14">
            <v>84660005.085958004</v>
          </cell>
          <cell r="G14">
            <v>110345474.91755305</v>
          </cell>
          <cell r="H14">
            <v>27602715.952199101</v>
          </cell>
          <cell r="I14">
            <v>1259766.11365934</v>
          </cell>
          <cell r="J14">
            <v>0</v>
          </cell>
          <cell r="K14">
            <v>5589010.4461546205</v>
          </cell>
          <cell r="L14">
            <v>7455</v>
          </cell>
          <cell r="M14">
            <v>415551.70380299102</v>
          </cell>
          <cell r="N14">
            <v>4522509.9862091597</v>
          </cell>
          <cell r="O14">
            <v>203548274.88993001</v>
          </cell>
          <cell r="P14">
            <v>15335660.2993777</v>
          </cell>
          <cell r="Q14">
            <v>216444482.22751701</v>
          </cell>
          <cell r="R14">
            <v>29600332.599011999</v>
          </cell>
        </row>
        <row r="15">
          <cell r="E15">
            <v>301617081.20015597</v>
          </cell>
          <cell r="F15">
            <v>91479777.109549001</v>
          </cell>
          <cell r="G15">
            <v>118561669.25119558</v>
          </cell>
          <cell r="H15">
            <v>30280816.826159</v>
          </cell>
          <cell r="I15">
            <v>1449063.6254451899</v>
          </cell>
          <cell r="J15">
            <v>0</v>
          </cell>
          <cell r="K15">
            <v>5613882.9051203104</v>
          </cell>
          <cell r="L15">
            <v>7455</v>
          </cell>
          <cell r="M15">
            <v>559827.04568861995</v>
          </cell>
          <cell r="N15">
            <v>5547443.98349737</v>
          </cell>
          <cell r="O15">
            <v>302054189.479738</v>
          </cell>
          <cell r="P15">
            <v>19841430.333234999</v>
          </cell>
          <cell r="Q15">
            <v>250367064.68485901</v>
          </cell>
          <cell r="R15">
            <v>32537804.407829799</v>
          </cell>
        </row>
        <row r="16">
          <cell r="E16">
            <v>307029964.06852102</v>
          </cell>
          <cell r="F16">
            <v>92775613.647532701</v>
          </cell>
          <cell r="G16">
            <v>119389075.74247031</v>
          </cell>
          <cell r="H16">
            <v>31221930.078255501</v>
          </cell>
          <cell r="I16">
            <v>1544834.93974216</v>
          </cell>
          <cell r="J16">
            <v>0</v>
          </cell>
          <cell r="K16">
            <v>6043783.8605324943</v>
          </cell>
          <cell r="L16">
            <v>7455</v>
          </cell>
          <cell r="M16">
            <v>520557.47554744099</v>
          </cell>
          <cell r="N16">
            <v>5590298.9746270403</v>
          </cell>
          <cell r="O16">
            <v>299405766.68305802</v>
          </cell>
          <cell r="P16">
            <v>21414576.339400899</v>
          </cell>
          <cell r="Q16">
            <v>256074775.36640599</v>
          </cell>
          <cell r="R16">
            <v>32166506.615557399</v>
          </cell>
        </row>
        <row r="17">
          <cell r="E17">
            <v>300536703.32631999</v>
          </cell>
          <cell r="F17">
            <v>87104620.189239606</v>
          </cell>
          <cell r="G17">
            <v>119039627.23507348</v>
          </cell>
          <cell r="H17">
            <v>29850950.763890799</v>
          </cell>
          <cell r="I17">
            <v>1527951.3873852601</v>
          </cell>
          <cell r="J17">
            <v>0</v>
          </cell>
          <cell r="K17">
            <v>6058796.6146054761</v>
          </cell>
          <cell r="L17">
            <v>7455</v>
          </cell>
          <cell r="M17">
            <v>456448.13344633603</v>
          </cell>
          <cell r="N17">
            <v>4987938.2477550497</v>
          </cell>
          <cell r="O17">
            <v>256353153.427549</v>
          </cell>
          <cell r="P17">
            <v>19878973.101974599</v>
          </cell>
          <cell r="Q17">
            <v>233856164.30620399</v>
          </cell>
          <cell r="R17">
            <v>31447449.547818799</v>
          </cell>
        </row>
        <row r="18">
          <cell r="E18">
            <v>253868031.28340301</v>
          </cell>
          <cell r="F18">
            <v>78299399.235057607</v>
          </cell>
          <cell r="G18">
            <v>114917389.87759835</v>
          </cell>
          <cell r="H18">
            <v>27940920.782111201</v>
          </cell>
          <cell r="I18">
            <v>1732671.66206139</v>
          </cell>
          <cell r="J18">
            <v>0</v>
          </cell>
          <cell r="K18">
            <v>6173631.3128501913</v>
          </cell>
          <cell r="L18">
            <v>7455</v>
          </cell>
          <cell r="M18">
            <v>321794.27965874702</v>
          </cell>
          <cell r="N18">
            <v>4924723.3195762103</v>
          </cell>
          <cell r="O18">
            <v>157500863.57238099</v>
          </cell>
          <cell r="P18">
            <v>14845600.1431347</v>
          </cell>
          <cell r="Q18">
            <v>203757855.74681699</v>
          </cell>
          <cell r="R18">
            <v>29008908.698161799</v>
          </cell>
        </row>
        <row r="19">
          <cell r="E19">
            <v>258211531.598901</v>
          </cell>
          <cell r="F19">
            <v>74791683.055286795</v>
          </cell>
          <cell r="G19">
            <v>104908487.24051093</v>
          </cell>
          <cell r="H19">
            <v>26819347.432324</v>
          </cell>
          <cell r="I19">
            <v>1649343.45796411</v>
          </cell>
          <cell r="J19">
            <v>0</v>
          </cell>
          <cell r="K19">
            <v>6290101.9786825972</v>
          </cell>
          <cell r="L19">
            <v>7455</v>
          </cell>
          <cell r="M19">
            <v>388416.52569631801</v>
          </cell>
          <cell r="N19">
            <v>4618237.361265</v>
          </cell>
          <cell r="O19">
            <v>152207658.78277701</v>
          </cell>
          <cell r="P19">
            <v>16081050.816199301</v>
          </cell>
          <cell r="Q19">
            <v>195188515.121162</v>
          </cell>
          <cell r="R19">
            <v>27990018.005872801</v>
          </cell>
        </row>
        <row r="20">
          <cell r="E20">
            <v>268545866.99787599</v>
          </cell>
          <cell r="F20">
            <v>74029849.253749698</v>
          </cell>
          <cell r="G20">
            <v>112268615.06573777</v>
          </cell>
          <cell r="H20">
            <v>26384631.781459</v>
          </cell>
          <cell r="I20">
            <v>1765199.93096952</v>
          </cell>
          <cell r="J20">
            <v>0</v>
          </cell>
          <cell r="K20">
            <v>6384216.590721963</v>
          </cell>
          <cell r="L20">
            <v>7455</v>
          </cell>
          <cell r="M20">
            <v>480140.67043095001</v>
          </cell>
          <cell r="N20">
            <v>4874718.4141635904</v>
          </cell>
          <cell r="O20">
            <v>189000529.20126799</v>
          </cell>
          <cell r="P20">
            <v>22049808.026587199</v>
          </cell>
          <cell r="Q20">
            <v>203969830.14914501</v>
          </cell>
          <cell r="R20">
            <v>30283628.175831702</v>
          </cell>
        </row>
        <row r="21">
          <cell r="E21">
            <v>276305341.17499399</v>
          </cell>
          <cell r="F21">
            <v>77879820.822207898</v>
          </cell>
          <cell r="G21">
            <v>102829756.06921203</v>
          </cell>
          <cell r="H21">
            <v>26223442.2205244</v>
          </cell>
          <cell r="I21">
            <v>1684591.0898372701</v>
          </cell>
          <cell r="J21">
            <v>0</v>
          </cell>
          <cell r="K21">
            <v>6408033.4899455262</v>
          </cell>
          <cell r="L21">
            <v>7455</v>
          </cell>
          <cell r="M21">
            <v>506481.49224107602</v>
          </cell>
          <cell r="N21">
            <v>4989687.3536377503</v>
          </cell>
          <cell r="O21">
            <v>215329734.30788669</v>
          </cell>
          <cell r="P21">
            <v>28123751.9667079</v>
          </cell>
          <cell r="Q21">
            <v>206757552.76528999</v>
          </cell>
          <cell r="R21">
            <v>29681442.293721799</v>
          </cell>
        </row>
        <row r="22">
          <cell r="E22">
            <v>259169433.489526</v>
          </cell>
          <cell r="F22">
            <v>71039516.303735703</v>
          </cell>
          <cell r="G22">
            <v>105605360.4069019</v>
          </cell>
          <cell r="H22">
            <v>26020166.966540799</v>
          </cell>
          <cell r="I22">
            <v>1605555.26109819</v>
          </cell>
          <cell r="J22">
            <v>0</v>
          </cell>
          <cell r="K22">
            <v>6401883.1482375702</v>
          </cell>
          <cell r="L22">
            <v>7455</v>
          </cell>
          <cell r="M22">
            <v>448303.14372193802</v>
          </cell>
          <cell r="N22">
            <v>4327213.7621839996</v>
          </cell>
          <cell r="O22">
            <v>186994227.61067253</v>
          </cell>
          <cell r="P22">
            <v>26727034.750923201</v>
          </cell>
          <cell r="Q22">
            <v>205254100.621676</v>
          </cell>
          <cell r="R22">
            <v>29145926.049086899</v>
          </cell>
        </row>
        <row r="23">
          <cell r="E23">
            <v>260249502.106401</v>
          </cell>
          <cell r="F23">
            <v>71226696.127429694</v>
          </cell>
          <cell r="G23">
            <v>108423689.29034671</v>
          </cell>
          <cell r="H23">
            <v>25813962.322777901</v>
          </cell>
          <cell r="I23">
            <v>1534063.7526374999</v>
          </cell>
          <cell r="J23">
            <v>0</v>
          </cell>
          <cell r="K23">
            <v>6109520.0660867281</v>
          </cell>
          <cell r="L23">
            <v>7455</v>
          </cell>
          <cell r="M23">
            <v>395366.49594784097</v>
          </cell>
          <cell r="N23">
            <v>4507694.2813170301</v>
          </cell>
          <cell r="O23">
            <v>169273730.27333859</v>
          </cell>
          <cell r="P23">
            <v>23187880.6320884</v>
          </cell>
          <cell r="Q23">
            <v>201593256.11233199</v>
          </cell>
          <cell r="R23">
            <v>28150792.2700116</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nch Schedule"/>
      <sheetName val="Sat info &amp; Assumptions"/>
      <sheetName val="Capex Pres (Detail for Banks)"/>
      <sheetName val="CAPEX All Ramu"/>
      <sheetName val="Annual Capex"/>
      <sheetName val="Monthly-Qtrly Capex2"/>
      <sheetName val="Launch &amp; Post Insur"/>
      <sheetName val="Cash Capex2"/>
      <sheetName val="Nonspace"/>
      <sheetName val="031015 Capex  Project000000"/>
      <sheetName val="031016 Capex by Project"/>
      <sheetName val="2003 Budget Nonspace"/>
      <sheetName val="2003 BP Nonspace"/>
      <sheetName val="NonSpace Capex FA Input"/>
      <sheetName val="030226 2003 Bgt Capex by ID"/>
      <sheetName val="030305 Capex Jan03 Act Lookup"/>
      <sheetName val="030425 Capex - Project000000"/>
      <sheetName val="Depreciation"/>
      <sheetName val="Dep Summary"/>
      <sheetName val="Underconst &amp; Capint"/>
      <sheetName val="PERF_INCENTIVE"/>
      <sheetName val="Capex Summary"/>
      <sheetName val="In-Orbit Ins"/>
      <sheetName val="Capex Presentation"/>
      <sheetName val="Capex Table"/>
      <sheetName val="Depre ALT"/>
      <sheetName val="Compare to Dec 14th summary"/>
      <sheetName val="2004 comparison to Dec 14th sum"/>
      <sheetName val="April Promo"/>
      <sheetName val="DMA Rankings $ History"/>
      <sheetName val="Sheet2"/>
      <sheetName val="Assumptions and Inpu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ow r="229">
          <cell r="H229">
            <v>9182065.6743787155</v>
          </cell>
        </row>
        <row r="230">
          <cell r="H230">
            <v>10108029.188819442</v>
          </cell>
        </row>
        <row r="231">
          <cell r="H231">
            <v>9922177.5473566055</v>
          </cell>
        </row>
        <row r="232">
          <cell r="H232">
            <v>9287659.7533206195</v>
          </cell>
        </row>
        <row r="233">
          <cell r="H233">
            <v>10923290.342310552</v>
          </cell>
        </row>
        <row r="234">
          <cell r="H234">
            <v>10989623.146490805</v>
          </cell>
        </row>
        <row r="235">
          <cell r="H235">
            <v>10630376.94503434</v>
          </cell>
        </row>
        <row r="236">
          <cell r="H236">
            <v>0</v>
          </cell>
        </row>
        <row r="237">
          <cell r="H237">
            <v>9999687.5262543429</v>
          </cell>
        </row>
        <row r="238">
          <cell r="H238">
            <v>0</v>
          </cell>
        </row>
      </sheetData>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out"/>
      <sheetName val="__FDSCACHE__"/>
      <sheetName val="Monthly Presentation"/>
      <sheetName val="QTRINC"/>
      <sheetName val="MARGIN"/>
      <sheetName val="QTRSALES"/>
      <sheetName val="CM"/>
      <sheetName val="ANNSALES"/>
      <sheetName val="FEES"/>
      <sheetName val="CASHFLOW"/>
      <sheetName val="Sheet1"/>
      <sheetName val="ADALAT CC"/>
      <sheetName val="VOLTAREN XR"/>
      <sheetName val="CARDIZEM CD"/>
      <sheetName val="GABAPENTIN"/>
      <sheetName val="ZYBAN"/>
      <sheetName val="METFORMIN"/>
      <sheetName val="TRAMADOL"/>
      <sheetName val="BUSPIRONE"/>
      <sheetName val="FUISZ"/>
      <sheetName val="IS-COMPS"/>
      <sheetName val="PROCARDIA XL"/>
      <sheetName val="mStartup"/>
      <sheetName val="Company Milestones"/>
      <sheetName val="Vasotec"/>
      <sheetName val="NY UPLOAD"/>
      <sheetName val="NY UPLOAD shadow"/>
      <sheetName val="PERF_INCENTIVE"/>
    </sheetNames>
    <sheetDataSet>
      <sheetData sheetId="0" refreshError="1"/>
      <sheetData sheetId="1" refreshError="1"/>
      <sheetData sheetId="2" refreshError="1"/>
      <sheetData sheetId="3" refreshError="1"/>
      <sheetData sheetId="4" refreshError="1"/>
      <sheetData sheetId="5" refreshError="1">
        <row r="4">
          <cell r="B4" t="str">
            <v>Tiazac Franchise</v>
          </cell>
          <cell r="R4" t="str">
            <v>Vasotec/</v>
          </cell>
          <cell r="T4" t="str">
            <v>Well-</v>
          </cell>
          <cell r="V4" t="str">
            <v>Biovail</v>
          </cell>
        </row>
        <row r="5">
          <cell r="B5" t="str">
            <v xml:space="preserve">U.S. </v>
          </cell>
          <cell r="G5" t="str">
            <v>Teva</v>
          </cell>
          <cell r="I5" t="str">
            <v>Cardizem Franchise</v>
          </cell>
          <cell r="M5" t="str">
            <v>Biovail Pharma - US</v>
          </cell>
          <cell r="R5" t="str">
            <v>Vaseretic</v>
          </cell>
          <cell r="T5" t="str">
            <v>butrin</v>
          </cell>
          <cell r="V5" t="str">
            <v>Pharma</v>
          </cell>
          <cell r="X5" t="str">
            <v>Fuisz/</v>
          </cell>
          <cell r="AJ5" t="str">
            <v>Wellb.</v>
          </cell>
          <cell r="AK5" t="str">
            <v>Celexa</v>
          </cell>
          <cell r="AM5" t="str">
            <v>Other</v>
          </cell>
          <cell r="AP5" t="str">
            <v>Other</v>
          </cell>
        </row>
        <row r="6">
          <cell r="B6" t="str">
            <v>Brand</v>
          </cell>
          <cell r="C6" t="str">
            <v>Generic</v>
          </cell>
          <cell r="D6" t="str">
            <v>Intl</v>
          </cell>
          <cell r="E6" t="str">
            <v>Total</v>
          </cell>
          <cell r="G6" t="str">
            <v>Generics</v>
          </cell>
          <cell r="I6" t="str">
            <v>Base</v>
          </cell>
          <cell r="J6" t="str">
            <v>XL</v>
          </cell>
          <cell r="K6" t="str">
            <v>Total</v>
          </cell>
          <cell r="M6" t="str">
            <v>Zovirax</v>
          </cell>
          <cell r="N6" t="str">
            <v>Teveten</v>
          </cell>
          <cell r="O6" t="str">
            <v xml:space="preserve">Other </v>
          </cell>
          <cell r="P6" t="str">
            <v>Total</v>
          </cell>
          <cell r="R6" t="str">
            <v>Franchise</v>
          </cell>
          <cell r="T6" t="str">
            <v>(1x/day)</v>
          </cell>
          <cell r="V6" t="str">
            <v>Canada</v>
          </cell>
          <cell r="X6" t="str">
            <v>Other</v>
          </cell>
          <cell r="Z6" t="str">
            <v>Total</v>
          </cell>
          <cell r="AB6" t="str">
            <v>CRO</v>
          </cell>
          <cell r="AC6" t="str">
            <v>Teva</v>
          </cell>
          <cell r="AD6" t="str">
            <v>IPL</v>
          </cell>
          <cell r="AE6" t="str">
            <v>Other</v>
          </cell>
          <cell r="AF6" t="str">
            <v>Other</v>
          </cell>
          <cell r="AG6" t="str">
            <v>Total</v>
          </cell>
          <cell r="AI6" t="str">
            <v>Tiazac</v>
          </cell>
          <cell r="AJ6" t="str">
            <v>Co-pro</v>
          </cell>
          <cell r="AK6" t="str">
            <v>Co-pro</v>
          </cell>
          <cell r="AL6" t="str">
            <v>Oruvail</v>
          </cell>
          <cell r="AM6" t="str">
            <v>Prods.</v>
          </cell>
          <cell r="AN6" t="str">
            <v>Aventis</v>
          </cell>
          <cell r="AO6" t="str">
            <v>Other</v>
          </cell>
          <cell r="AP6" t="str">
            <v>Prods.</v>
          </cell>
        </row>
        <row r="8">
          <cell r="A8" t="str">
            <v>1996</v>
          </cell>
          <cell r="B8">
            <v>54.3</v>
          </cell>
          <cell r="C8">
            <v>0</v>
          </cell>
          <cell r="D8">
            <v>0</v>
          </cell>
          <cell r="E8">
            <v>54.3</v>
          </cell>
          <cell r="G8">
            <v>0</v>
          </cell>
          <cell r="I8">
            <v>0</v>
          </cell>
          <cell r="J8">
            <v>0</v>
          </cell>
          <cell r="K8">
            <v>0</v>
          </cell>
          <cell r="M8">
            <v>0</v>
          </cell>
          <cell r="N8">
            <v>0</v>
          </cell>
          <cell r="O8">
            <v>0</v>
          </cell>
          <cell r="P8">
            <v>0</v>
          </cell>
          <cell r="R8">
            <v>0</v>
          </cell>
          <cell r="T8">
            <v>0</v>
          </cell>
          <cell r="V8">
            <v>0</v>
          </cell>
          <cell r="X8">
            <v>1.300000000000523E-2</v>
          </cell>
          <cell r="Z8">
            <v>54.313000000000002</v>
          </cell>
          <cell r="AB8">
            <v>4.3739999999999997</v>
          </cell>
          <cell r="AC8">
            <v>0</v>
          </cell>
          <cell r="AD8">
            <v>0</v>
          </cell>
          <cell r="AE8">
            <v>0</v>
          </cell>
          <cell r="AF8">
            <v>0</v>
          </cell>
          <cell r="AG8">
            <v>4.3739999999999997</v>
          </cell>
          <cell r="AI8">
            <v>1.2</v>
          </cell>
          <cell r="AJ8">
            <v>0</v>
          </cell>
          <cell r="AK8">
            <v>0</v>
          </cell>
          <cell r="AL8">
            <v>4.8</v>
          </cell>
          <cell r="AM8">
            <v>1.7</v>
          </cell>
          <cell r="AN8">
            <v>0</v>
          </cell>
          <cell r="AO8">
            <v>4.3000000000000371E-2</v>
          </cell>
          <cell r="AP8">
            <v>6.5430000000000001</v>
          </cell>
        </row>
        <row r="10">
          <cell r="A10" t="str">
            <v>1997</v>
          </cell>
        </row>
        <row r="11">
          <cell r="A11" t="str">
            <v xml:space="preserve"> 1Q</v>
          </cell>
          <cell r="C11">
            <v>0</v>
          </cell>
          <cell r="I11">
            <v>0</v>
          </cell>
          <cell r="J11">
            <v>0</v>
          </cell>
          <cell r="M11">
            <v>0</v>
          </cell>
          <cell r="N11">
            <v>0</v>
          </cell>
          <cell r="O11">
            <v>0</v>
          </cell>
          <cell r="P11">
            <v>0</v>
          </cell>
          <cell r="R11">
            <v>0</v>
          </cell>
          <cell r="T11">
            <v>0</v>
          </cell>
          <cell r="Z11">
            <v>13.29</v>
          </cell>
          <cell r="AD11">
            <v>0</v>
          </cell>
          <cell r="AG11">
            <v>0.74</v>
          </cell>
        </row>
        <row r="12">
          <cell r="A12" t="str">
            <v xml:space="preserve"> 2Q</v>
          </cell>
          <cell r="C12">
            <v>0</v>
          </cell>
          <cell r="I12">
            <v>0</v>
          </cell>
          <cell r="J12">
            <v>0</v>
          </cell>
          <cell r="M12">
            <v>0</v>
          </cell>
          <cell r="N12">
            <v>0</v>
          </cell>
          <cell r="O12">
            <v>0</v>
          </cell>
          <cell r="P12">
            <v>0</v>
          </cell>
          <cell r="R12">
            <v>0</v>
          </cell>
          <cell r="T12">
            <v>0</v>
          </cell>
          <cell r="Z12">
            <v>15.247</v>
          </cell>
          <cell r="AD12">
            <v>0</v>
          </cell>
          <cell r="AG12">
            <v>1.419</v>
          </cell>
        </row>
        <row r="13">
          <cell r="A13" t="str">
            <v xml:space="preserve"> 3Q</v>
          </cell>
          <cell r="C13">
            <v>0</v>
          </cell>
          <cell r="I13">
            <v>0</v>
          </cell>
          <cell r="J13">
            <v>0</v>
          </cell>
          <cell r="M13">
            <v>0</v>
          </cell>
          <cell r="N13">
            <v>0</v>
          </cell>
          <cell r="O13">
            <v>0</v>
          </cell>
          <cell r="P13">
            <v>0</v>
          </cell>
          <cell r="R13">
            <v>0</v>
          </cell>
          <cell r="T13">
            <v>0</v>
          </cell>
          <cell r="Z13">
            <v>10.367000000000001</v>
          </cell>
          <cell r="AD13">
            <v>0</v>
          </cell>
          <cell r="AG13">
            <v>4.8869999999999996</v>
          </cell>
          <cell r="AO13">
            <v>3.5</v>
          </cell>
        </row>
        <row r="14">
          <cell r="A14" t="str">
            <v xml:space="preserve"> 4Q</v>
          </cell>
          <cell r="C14">
            <v>0</v>
          </cell>
          <cell r="I14">
            <v>0</v>
          </cell>
          <cell r="J14">
            <v>0</v>
          </cell>
          <cell r="M14">
            <v>0</v>
          </cell>
          <cell r="N14">
            <v>0</v>
          </cell>
          <cell r="O14">
            <v>0</v>
          </cell>
          <cell r="P14">
            <v>0</v>
          </cell>
          <cell r="R14">
            <v>0</v>
          </cell>
          <cell r="T14">
            <v>0</v>
          </cell>
          <cell r="Z14">
            <v>11.428999999999998</v>
          </cell>
          <cell r="AD14">
            <v>6.1</v>
          </cell>
          <cell r="AG14">
            <v>12.513000000000002</v>
          </cell>
        </row>
        <row r="16">
          <cell r="A16" t="str">
            <v>1997</v>
          </cell>
          <cell r="B16">
            <v>34.799999999999997</v>
          </cell>
          <cell r="C16">
            <v>0</v>
          </cell>
          <cell r="D16">
            <v>0.1</v>
          </cell>
          <cell r="E16">
            <v>34.9</v>
          </cell>
          <cell r="G16">
            <v>6</v>
          </cell>
          <cell r="I16">
            <v>0</v>
          </cell>
          <cell r="J16">
            <v>0</v>
          </cell>
          <cell r="K16">
            <v>0</v>
          </cell>
          <cell r="M16">
            <v>0</v>
          </cell>
          <cell r="N16">
            <v>0</v>
          </cell>
          <cell r="O16">
            <v>0</v>
          </cell>
          <cell r="P16">
            <v>0</v>
          </cell>
          <cell r="R16">
            <v>0</v>
          </cell>
          <cell r="T16">
            <v>0</v>
          </cell>
          <cell r="V16">
            <v>9.4499999999999993</v>
          </cell>
          <cell r="X16">
            <v>-1.699999999999946E-2</v>
          </cell>
          <cell r="Z16">
            <v>50.332999999999998</v>
          </cell>
          <cell r="AB16">
            <v>3.5</v>
          </cell>
          <cell r="AC16">
            <v>10</v>
          </cell>
          <cell r="AD16">
            <v>5.35</v>
          </cell>
          <cell r="AE16">
            <v>-4.0999999999998593E-2</v>
          </cell>
          <cell r="AF16">
            <v>15.309000000000001</v>
          </cell>
          <cell r="AG16">
            <v>18.809000000000001</v>
          </cell>
          <cell r="AI16">
            <v>2</v>
          </cell>
          <cell r="AJ16">
            <v>0</v>
          </cell>
          <cell r="AK16">
            <v>0</v>
          </cell>
          <cell r="AL16">
            <v>5.7</v>
          </cell>
          <cell r="AM16">
            <v>1.2</v>
          </cell>
          <cell r="AN16">
            <v>0</v>
          </cell>
          <cell r="AO16">
            <v>3.586999999999998</v>
          </cell>
          <cell r="AP16">
            <v>10.486999999999998</v>
          </cell>
        </row>
        <row r="18">
          <cell r="A18" t="str">
            <v>1998</v>
          </cell>
        </row>
        <row r="19">
          <cell r="A19" t="str">
            <v xml:space="preserve"> 1Q</v>
          </cell>
          <cell r="B19">
            <v>7</v>
          </cell>
          <cell r="C19">
            <v>0</v>
          </cell>
          <cell r="D19">
            <v>0</v>
          </cell>
          <cell r="G19">
            <v>5</v>
          </cell>
          <cell r="I19">
            <v>0</v>
          </cell>
          <cell r="J19">
            <v>0</v>
          </cell>
          <cell r="M19">
            <v>0</v>
          </cell>
          <cell r="N19">
            <v>0</v>
          </cell>
          <cell r="O19">
            <v>0</v>
          </cell>
          <cell r="P19">
            <v>0</v>
          </cell>
          <cell r="R19">
            <v>0</v>
          </cell>
          <cell r="T19">
            <v>0</v>
          </cell>
          <cell r="V19">
            <v>1</v>
          </cell>
          <cell r="Z19">
            <v>11.467000000000001</v>
          </cell>
          <cell r="AB19">
            <v>1.1000000000000001</v>
          </cell>
          <cell r="AC19">
            <v>5.5</v>
          </cell>
          <cell r="AD19">
            <v>1.2</v>
          </cell>
          <cell r="AE19">
            <v>4.4000000000000261E-2</v>
          </cell>
          <cell r="AG19">
            <v>7.8440000000000003</v>
          </cell>
          <cell r="AI19">
            <v>0.5</v>
          </cell>
          <cell r="AL19">
            <v>0.5</v>
          </cell>
          <cell r="AO19">
            <v>1.5779999999999998</v>
          </cell>
          <cell r="AP19">
            <v>2.0779999999999998</v>
          </cell>
        </row>
        <row r="20">
          <cell r="A20" t="str">
            <v xml:space="preserve"> 2Q</v>
          </cell>
          <cell r="B20">
            <v>14</v>
          </cell>
          <cell r="C20">
            <v>0</v>
          </cell>
          <cell r="D20">
            <v>0.8</v>
          </cell>
          <cell r="G20">
            <v>0</v>
          </cell>
          <cell r="I20">
            <v>0</v>
          </cell>
          <cell r="J20">
            <v>0</v>
          </cell>
          <cell r="M20">
            <v>0</v>
          </cell>
          <cell r="N20">
            <v>0</v>
          </cell>
          <cell r="O20">
            <v>0</v>
          </cell>
          <cell r="P20">
            <v>0</v>
          </cell>
          <cell r="R20">
            <v>0</v>
          </cell>
          <cell r="T20">
            <v>0</v>
          </cell>
          <cell r="V20">
            <v>1</v>
          </cell>
          <cell r="Z20">
            <v>17.295999999999999</v>
          </cell>
          <cell r="AB20">
            <v>0.9</v>
          </cell>
          <cell r="AC20">
            <v>0</v>
          </cell>
          <cell r="AD20">
            <v>3.2</v>
          </cell>
          <cell r="AE20">
            <v>8.9999999999997859E-3</v>
          </cell>
          <cell r="AG20">
            <v>4.109</v>
          </cell>
          <cell r="AI20">
            <v>2</v>
          </cell>
          <cell r="AL20">
            <v>1</v>
          </cell>
          <cell r="AO20">
            <v>0.85000000000000009</v>
          </cell>
          <cell r="AP20">
            <v>1.85</v>
          </cell>
        </row>
        <row r="21">
          <cell r="A21" t="str">
            <v xml:space="preserve"> 3Q</v>
          </cell>
          <cell r="B21">
            <v>15</v>
          </cell>
          <cell r="C21">
            <v>0</v>
          </cell>
          <cell r="D21">
            <v>1.2</v>
          </cell>
          <cell r="G21">
            <v>0</v>
          </cell>
          <cell r="I21">
            <v>0</v>
          </cell>
          <cell r="J21">
            <v>0</v>
          </cell>
          <cell r="M21">
            <v>0</v>
          </cell>
          <cell r="N21">
            <v>0</v>
          </cell>
          <cell r="O21">
            <v>0</v>
          </cell>
          <cell r="P21">
            <v>0</v>
          </cell>
          <cell r="R21">
            <v>0</v>
          </cell>
          <cell r="T21">
            <v>0</v>
          </cell>
          <cell r="V21">
            <v>2</v>
          </cell>
          <cell r="Z21">
            <v>16.54</v>
          </cell>
          <cell r="AB21">
            <v>1.5</v>
          </cell>
          <cell r="AC21">
            <v>4</v>
          </cell>
          <cell r="AD21">
            <v>3.5</v>
          </cell>
          <cell r="AE21">
            <v>-2.5999999999999801E-2</v>
          </cell>
          <cell r="AG21">
            <v>8.9740000000000002</v>
          </cell>
          <cell r="AI21">
            <v>2</v>
          </cell>
          <cell r="AL21">
            <v>0.5</v>
          </cell>
          <cell r="AO21">
            <v>0.97599999999999998</v>
          </cell>
          <cell r="AP21">
            <v>1.476</v>
          </cell>
        </row>
        <row r="22">
          <cell r="A22" t="str">
            <v xml:space="preserve"> 4Q</v>
          </cell>
          <cell r="B22">
            <v>11.8</v>
          </cell>
          <cell r="C22">
            <v>0</v>
          </cell>
          <cell r="D22">
            <v>7.4999999999999991</v>
          </cell>
          <cell r="G22">
            <v>0</v>
          </cell>
          <cell r="I22">
            <v>0</v>
          </cell>
          <cell r="J22">
            <v>0</v>
          </cell>
          <cell r="M22">
            <v>0</v>
          </cell>
          <cell r="N22">
            <v>0</v>
          </cell>
          <cell r="O22">
            <v>0</v>
          </cell>
          <cell r="P22">
            <v>0</v>
          </cell>
          <cell r="R22">
            <v>0</v>
          </cell>
          <cell r="T22">
            <v>0</v>
          </cell>
          <cell r="V22">
            <v>3.9</v>
          </cell>
          <cell r="Z22">
            <v>23.850999999999999</v>
          </cell>
          <cell r="AB22">
            <v>1.8</v>
          </cell>
          <cell r="AC22">
            <v>4</v>
          </cell>
          <cell r="AD22">
            <v>1.8</v>
          </cell>
          <cell r="AE22">
            <v>3.5429999999999975</v>
          </cell>
          <cell r="AG22">
            <v>11.142999999999997</v>
          </cell>
          <cell r="AI22">
            <v>1.7000000000000002</v>
          </cell>
          <cell r="AL22">
            <v>0</v>
          </cell>
          <cell r="AO22">
            <v>6.9999999999998952E-3</v>
          </cell>
          <cell r="AP22">
            <v>6.9999999999998952E-3</v>
          </cell>
        </row>
        <row r="24">
          <cell r="A24" t="str">
            <v>1998</v>
          </cell>
          <cell r="B24">
            <v>47.8</v>
          </cell>
          <cell r="C24">
            <v>0</v>
          </cell>
          <cell r="D24">
            <v>9.5</v>
          </cell>
          <cell r="E24">
            <v>57.3</v>
          </cell>
          <cell r="G24">
            <v>5</v>
          </cell>
          <cell r="I24">
            <v>0</v>
          </cell>
          <cell r="J24">
            <v>0</v>
          </cell>
          <cell r="K24">
            <v>0</v>
          </cell>
          <cell r="M24">
            <v>0</v>
          </cell>
          <cell r="N24">
            <v>0</v>
          </cell>
          <cell r="O24">
            <v>0</v>
          </cell>
          <cell r="P24">
            <v>0</v>
          </cell>
          <cell r="R24">
            <v>0</v>
          </cell>
          <cell r="T24">
            <v>0</v>
          </cell>
          <cell r="V24">
            <v>6.9</v>
          </cell>
          <cell r="X24">
            <v>-4.6000000000001151E-2</v>
          </cell>
          <cell r="Z24">
            <v>69.153999999999996</v>
          </cell>
          <cell r="AB24">
            <v>5.3</v>
          </cell>
          <cell r="AC24">
            <v>13.5</v>
          </cell>
          <cell r="AD24">
            <v>8.520999999999999</v>
          </cell>
          <cell r="AE24">
            <v>4.7489999999999943</v>
          </cell>
          <cell r="AF24">
            <v>26.769999999999996</v>
          </cell>
          <cell r="AG24">
            <v>32.069999999999993</v>
          </cell>
          <cell r="AI24">
            <v>6.2</v>
          </cell>
          <cell r="AJ24">
            <v>0</v>
          </cell>
          <cell r="AK24">
            <v>0</v>
          </cell>
          <cell r="AL24">
            <v>2</v>
          </cell>
          <cell r="AM24">
            <v>2.4</v>
          </cell>
          <cell r="AN24">
            <v>0</v>
          </cell>
          <cell r="AO24">
            <v>1.0120000000000018</v>
          </cell>
          <cell r="AP24">
            <v>5.4120000000000026</v>
          </cell>
        </row>
        <row r="26">
          <cell r="A26" t="str">
            <v>1999</v>
          </cell>
        </row>
        <row r="27">
          <cell r="A27" t="str">
            <v xml:space="preserve"> 1Q</v>
          </cell>
          <cell r="B27">
            <v>10.5</v>
          </cell>
          <cell r="C27">
            <v>0</v>
          </cell>
          <cell r="D27">
            <v>0.1</v>
          </cell>
          <cell r="E27">
            <v>10.6</v>
          </cell>
          <cell r="G27">
            <v>0</v>
          </cell>
          <cell r="I27">
            <v>0</v>
          </cell>
          <cell r="J27">
            <v>0</v>
          </cell>
          <cell r="K27">
            <v>0</v>
          </cell>
          <cell r="M27">
            <v>0</v>
          </cell>
          <cell r="N27">
            <v>0</v>
          </cell>
          <cell r="O27">
            <v>0</v>
          </cell>
          <cell r="P27">
            <v>0</v>
          </cell>
          <cell r="R27">
            <v>0</v>
          </cell>
          <cell r="T27">
            <v>0</v>
          </cell>
          <cell r="V27">
            <v>2</v>
          </cell>
          <cell r="X27">
            <v>0</v>
          </cell>
          <cell r="Z27">
            <v>12.561999999999999</v>
          </cell>
          <cell r="AB27">
            <v>1.5</v>
          </cell>
          <cell r="AC27">
            <v>0</v>
          </cell>
          <cell r="AD27">
            <v>3.5550000000000002</v>
          </cell>
          <cell r="AE27">
            <v>1.0219999999999998</v>
          </cell>
          <cell r="AG27">
            <v>6.077</v>
          </cell>
          <cell r="AI27">
            <v>1.6</v>
          </cell>
          <cell r="AL27">
            <v>0.2</v>
          </cell>
          <cell r="AM27">
            <v>0.15200000000000014</v>
          </cell>
          <cell r="AO27">
            <v>7</v>
          </cell>
          <cell r="AP27">
            <v>7.3520000000000003</v>
          </cell>
        </row>
        <row r="28">
          <cell r="A28" t="str">
            <v xml:space="preserve"> 2Q</v>
          </cell>
          <cell r="B28">
            <v>16.5</v>
          </cell>
          <cell r="C28">
            <v>0</v>
          </cell>
          <cell r="D28">
            <v>0</v>
          </cell>
          <cell r="E28">
            <v>16.5</v>
          </cell>
          <cell r="G28">
            <v>7.5</v>
          </cell>
          <cell r="I28">
            <v>0</v>
          </cell>
          <cell r="J28">
            <v>0</v>
          </cell>
          <cell r="K28">
            <v>0</v>
          </cell>
          <cell r="M28">
            <v>0</v>
          </cell>
          <cell r="N28">
            <v>0</v>
          </cell>
          <cell r="O28">
            <v>0</v>
          </cell>
          <cell r="P28">
            <v>0</v>
          </cell>
          <cell r="R28">
            <v>0</v>
          </cell>
          <cell r="T28">
            <v>0</v>
          </cell>
          <cell r="V28">
            <v>1</v>
          </cell>
          <cell r="X28">
            <v>0</v>
          </cell>
          <cell r="Z28">
            <v>24.978999999999999</v>
          </cell>
          <cell r="AB28">
            <v>2.4</v>
          </cell>
          <cell r="AC28">
            <v>0</v>
          </cell>
          <cell r="AD28">
            <v>5.2140000000000004</v>
          </cell>
          <cell r="AE28">
            <v>0.26399999999999979</v>
          </cell>
          <cell r="AG28">
            <v>7.8780000000000001</v>
          </cell>
          <cell r="AI28">
            <v>2</v>
          </cell>
          <cell r="AL28">
            <v>0.4</v>
          </cell>
          <cell r="AM28">
            <v>0.1499999999999998</v>
          </cell>
          <cell r="AO28">
            <v>0</v>
          </cell>
          <cell r="AP28">
            <v>0.54999999999999982</v>
          </cell>
        </row>
        <row r="29">
          <cell r="A29" t="str">
            <v xml:space="preserve"> 3Q</v>
          </cell>
          <cell r="B29">
            <v>16.8</v>
          </cell>
          <cell r="C29">
            <v>0</v>
          </cell>
          <cell r="D29">
            <v>0.5</v>
          </cell>
          <cell r="E29">
            <v>17.3</v>
          </cell>
          <cell r="G29">
            <v>3.9</v>
          </cell>
          <cell r="I29">
            <v>0</v>
          </cell>
          <cell r="J29">
            <v>0</v>
          </cell>
          <cell r="K29">
            <v>0</v>
          </cell>
          <cell r="M29">
            <v>0</v>
          </cell>
          <cell r="N29">
            <v>0</v>
          </cell>
          <cell r="O29">
            <v>0</v>
          </cell>
          <cell r="P29">
            <v>0</v>
          </cell>
          <cell r="R29">
            <v>0</v>
          </cell>
          <cell r="T29">
            <v>0</v>
          </cell>
          <cell r="V29">
            <v>7.5</v>
          </cell>
          <cell r="X29">
            <v>0</v>
          </cell>
          <cell r="Z29">
            <v>28.73</v>
          </cell>
          <cell r="AB29">
            <v>3</v>
          </cell>
          <cell r="AC29">
            <v>0</v>
          </cell>
          <cell r="AD29">
            <v>6.6430000000000007</v>
          </cell>
          <cell r="AE29">
            <v>1.6109999999999989</v>
          </cell>
          <cell r="AG29">
            <v>11.254</v>
          </cell>
          <cell r="AI29">
            <v>2.4</v>
          </cell>
          <cell r="AL29">
            <v>0.7</v>
          </cell>
          <cell r="AM29">
            <v>1.5369999999999997</v>
          </cell>
          <cell r="AO29">
            <v>0</v>
          </cell>
          <cell r="AP29">
            <v>2.2369999999999997</v>
          </cell>
        </row>
        <row r="30">
          <cell r="A30" t="str">
            <v xml:space="preserve"> 4Q</v>
          </cell>
          <cell r="B30">
            <v>16.2</v>
          </cell>
          <cell r="C30">
            <v>0</v>
          </cell>
          <cell r="D30">
            <v>0.20000000000000007</v>
          </cell>
          <cell r="E30">
            <v>16.399999999999999</v>
          </cell>
          <cell r="G30">
            <v>10.549999999999999</v>
          </cell>
          <cell r="I30">
            <v>0</v>
          </cell>
          <cell r="J30">
            <v>0</v>
          </cell>
          <cell r="K30">
            <v>0</v>
          </cell>
          <cell r="M30">
            <v>0</v>
          </cell>
          <cell r="N30">
            <v>0</v>
          </cell>
          <cell r="O30">
            <v>0</v>
          </cell>
          <cell r="P30">
            <v>0</v>
          </cell>
          <cell r="R30">
            <v>0</v>
          </cell>
          <cell r="T30">
            <v>0</v>
          </cell>
          <cell r="V30">
            <v>2.8000000000000007</v>
          </cell>
          <cell r="X30">
            <v>3.4760000000000062</v>
          </cell>
          <cell r="Z30">
            <v>33.255000000000003</v>
          </cell>
          <cell r="AB30">
            <v>3</v>
          </cell>
          <cell r="AC30">
            <v>4.8</v>
          </cell>
          <cell r="AD30">
            <v>13.559999999999999</v>
          </cell>
          <cell r="AE30">
            <v>1.6630000000000003</v>
          </cell>
          <cell r="AG30">
            <v>23.023</v>
          </cell>
          <cell r="AI30">
            <v>6.4</v>
          </cell>
          <cell r="AL30">
            <v>0.34999999999999987</v>
          </cell>
          <cell r="AM30">
            <v>1.7610000000000008</v>
          </cell>
          <cell r="AO30">
            <v>5.5999999999999162E-2</v>
          </cell>
          <cell r="AP30">
            <v>2.1669999999999998</v>
          </cell>
        </row>
        <row r="32">
          <cell r="A32" t="str">
            <v>1999</v>
          </cell>
          <cell r="B32">
            <v>60</v>
          </cell>
          <cell r="C32">
            <v>0</v>
          </cell>
          <cell r="D32">
            <v>0.8</v>
          </cell>
          <cell r="E32">
            <v>60.800000000000004</v>
          </cell>
          <cell r="G32">
            <v>21.95</v>
          </cell>
          <cell r="I32">
            <v>0</v>
          </cell>
          <cell r="J32">
            <v>0</v>
          </cell>
          <cell r="K32">
            <v>0</v>
          </cell>
          <cell r="M32">
            <v>0</v>
          </cell>
          <cell r="N32">
            <v>0</v>
          </cell>
          <cell r="O32">
            <v>0</v>
          </cell>
          <cell r="P32">
            <v>0</v>
          </cell>
          <cell r="R32">
            <v>0</v>
          </cell>
          <cell r="T32">
            <v>0</v>
          </cell>
          <cell r="V32">
            <v>13.3</v>
          </cell>
          <cell r="X32">
            <v>3.4760000000000062</v>
          </cell>
          <cell r="Z32">
            <v>99.52600000000001</v>
          </cell>
          <cell r="AB32">
            <v>9.9</v>
          </cell>
          <cell r="AC32">
            <v>4.8</v>
          </cell>
          <cell r="AD32">
            <v>28.972000000000001</v>
          </cell>
          <cell r="AE32">
            <v>4.5599999999999987</v>
          </cell>
          <cell r="AF32">
            <v>38.331999999999994</v>
          </cell>
          <cell r="AG32">
            <v>48.231999999999999</v>
          </cell>
          <cell r="AI32">
            <v>12.4</v>
          </cell>
          <cell r="AJ32">
            <v>0</v>
          </cell>
          <cell r="AK32">
            <v>1.5</v>
          </cell>
          <cell r="AL32">
            <v>1.65</v>
          </cell>
          <cell r="AM32">
            <v>2.1</v>
          </cell>
          <cell r="AN32">
            <v>0</v>
          </cell>
          <cell r="AO32">
            <v>7.0559999999999992</v>
          </cell>
          <cell r="AP32">
            <v>10.805999999999999</v>
          </cell>
        </row>
        <row r="34">
          <cell r="A34" t="str">
            <v>2000</v>
          </cell>
        </row>
        <row r="35">
          <cell r="A35" t="str">
            <v xml:space="preserve"> 1Q</v>
          </cell>
          <cell r="B35">
            <v>12.5</v>
          </cell>
          <cell r="C35">
            <v>0</v>
          </cell>
          <cell r="D35">
            <v>0.1</v>
          </cell>
          <cell r="E35">
            <v>12.6</v>
          </cell>
          <cell r="G35">
            <v>19</v>
          </cell>
          <cell r="I35">
            <v>0</v>
          </cell>
          <cell r="J35">
            <v>0</v>
          </cell>
          <cell r="K35">
            <v>0</v>
          </cell>
          <cell r="M35">
            <v>0</v>
          </cell>
          <cell r="N35">
            <v>0</v>
          </cell>
          <cell r="O35">
            <v>0</v>
          </cell>
          <cell r="P35">
            <v>0</v>
          </cell>
          <cell r="R35">
            <v>0</v>
          </cell>
          <cell r="T35">
            <v>0</v>
          </cell>
          <cell r="V35">
            <v>2</v>
          </cell>
          <cell r="X35">
            <v>0.25300000000000011</v>
          </cell>
          <cell r="Z35">
            <v>33.853000000000002</v>
          </cell>
          <cell r="AB35">
            <v>1</v>
          </cell>
          <cell r="AC35">
            <v>0</v>
          </cell>
          <cell r="AD35">
            <v>9.5</v>
          </cell>
          <cell r="AE35">
            <v>1.1509999999999998</v>
          </cell>
          <cell r="AG35">
            <v>11.651</v>
          </cell>
          <cell r="AI35">
            <v>2.5</v>
          </cell>
          <cell r="AJ35">
            <v>0</v>
          </cell>
          <cell r="AK35">
            <v>2</v>
          </cell>
          <cell r="AL35">
            <v>0.2</v>
          </cell>
          <cell r="AM35">
            <v>0.17800000000000049</v>
          </cell>
          <cell r="AN35">
            <v>0</v>
          </cell>
          <cell r="AO35">
            <v>0.4</v>
          </cell>
          <cell r="AP35">
            <v>0.77800000000000047</v>
          </cell>
        </row>
        <row r="36">
          <cell r="A36" t="str">
            <v xml:space="preserve"> 2Q</v>
          </cell>
          <cell r="B36">
            <v>9.5444800000000001</v>
          </cell>
          <cell r="C36">
            <v>0</v>
          </cell>
          <cell r="D36">
            <v>0.2</v>
          </cell>
          <cell r="E36">
            <v>9.7444799999999994</v>
          </cell>
          <cell r="G36">
            <v>31</v>
          </cell>
          <cell r="I36">
            <v>0</v>
          </cell>
          <cell r="J36">
            <v>0</v>
          </cell>
          <cell r="K36">
            <v>0</v>
          </cell>
          <cell r="M36">
            <v>0</v>
          </cell>
          <cell r="N36">
            <v>0</v>
          </cell>
          <cell r="O36">
            <v>0</v>
          </cell>
          <cell r="P36">
            <v>0</v>
          </cell>
          <cell r="R36">
            <v>0</v>
          </cell>
          <cell r="T36">
            <v>0</v>
          </cell>
          <cell r="V36">
            <v>2</v>
          </cell>
          <cell r="X36">
            <v>0.63952000000000453</v>
          </cell>
          <cell r="Z36">
            <v>43.384</v>
          </cell>
          <cell r="AB36">
            <v>2.5</v>
          </cell>
          <cell r="AC36">
            <v>0.5</v>
          </cell>
          <cell r="AD36">
            <v>12.5</v>
          </cell>
          <cell r="AE36">
            <v>1.1449999999999996</v>
          </cell>
          <cell r="AG36">
            <v>16.645</v>
          </cell>
          <cell r="AI36">
            <v>2.5</v>
          </cell>
          <cell r="AJ36">
            <v>0</v>
          </cell>
          <cell r="AK36">
            <v>2</v>
          </cell>
          <cell r="AL36">
            <v>0.1</v>
          </cell>
          <cell r="AM36">
            <v>0.13499999999999979</v>
          </cell>
          <cell r="AN36">
            <v>0</v>
          </cell>
          <cell r="AO36">
            <v>0.4</v>
          </cell>
          <cell r="AP36">
            <v>0.63499999999999979</v>
          </cell>
        </row>
        <row r="37">
          <cell r="A37" t="str">
            <v xml:space="preserve"> 3Q</v>
          </cell>
          <cell r="B37">
            <v>24</v>
          </cell>
          <cell r="C37">
            <v>0</v>
          </cell>
          <cell r="D37">
            <v>0.2</v>
          </cell>
          <cell r="E37">
            <v>24.2</v>
          </cell>
          <cell r="G37">
            <v>20</v>
          </cell>
          <cell r="I37">
            <v>0</v>
          </cell>
          <cell r="J37">
            <v>0</v>
          </cell>
          <cell r="K37">
            <v>0</v>
          </cell>
          <cell r="M37">
            <v>0</v>
          </cell>
          <cell r="N37">
            <v>0</v>
          </cell>
          <cell r="O37">
            <v>0</v>
          </cell>
          <cell r="P37">
            <v>0</v>
          </cell>
          <cell r="R37">
            <v>0</v>
          </cell>
          <cell r="T37">
            <v>0</v>
          </cell>
          <cell r="V37">
            <v>4</v>
          </cell>
          <cell r="X37">
            <v>3.1179999999999986</v>
          </cell>
          <cell r="Z37">
            <v>51.317999999999998</v>
          </cell>
          <cell r="AB37">
            <v>3</v>
          </cell>
          <cell r="AC37">
            <v>0.5</v>
          </cell>
          <cell r="AD37">
            <v>29.268899999999999</v>
          </cell>
          <cell r="AE37">
            <v>1.6650999999999989</v>
          </cell>
          <cell r="AG37">
            <v>34.433999999999997</v>
          </cell>
          <cell r="AI37">
            <v>4.2</v>
          </cell>
          <cell r="AJ37">
            <v>0</v>
          </cell>
          <cell r="AK37">
            <v>2</v>
          </cell>
          <cell r="AL37">
            <v>0.1</v>
          </cell>
          <cell r="AM37">
            <v>6.2999999999999945E-2</v>
          </cell>
          <cell r="AN37">
            <v>0</v>
          </cell>
          <cell r="AO37">
            <v>1.3</v>
          </cell>
          <cell r="AP37">
            <v>1.4630000000000001</v>
          </cell>
        </row>
        <row r="38">
          <cell r="A38" t="str">
            <v xml:space="preserve"> 4Q</v>
          </cell>
          <cell r="B38">
            <v>27.855520000000006</v>
          </cell>
          <cell r="C38">
            <v>0</v>
          </cell>
          <cell r="D38">
            <v>0.3</v>
          </cell>
          <cell r="E38">
            <v>28.743325000000002</v>
          </cell>
          <cell r="G38">
            <v>20</v>
          </cell>
          <cell r="I38">
            <v>0</v>
          </cell>
          <cell r="J38">
            <v>0</v>
          </cell>
          <cell r="K38">
            <v>0</v>
          </cell>
          <cell r="M38">
            <v>0</v>
          </cell>
          <cell r="N38">
            <v>0</v>
          </cell>
          <cell r="O38">
            <v>30.3</v>
          </cell>
          <cell r="P38">
            <v>30.3</v>
          </cell>
          <cell r="R38">
            <v>0</v>
          </cell>
          <cell r="T38">
            <v>0</v>
          </cell>
          <cell r="V38">
            <v>6.1999999999999993</v>
          </cell>
          <cell r="X38">
            <v>2.4894799999999968</v>
          </cell>
          <cell r="Z38">
            <v>88.441000000000003</v>
          </cell>
          <cell r="AB38">
            <v>3.9</v>
          </cell>
          <cell r="AC38">
            <v>0.2</v>
          </cell>
          <cell r="AD38">
            <v>0</v>
          </cell>
          <cell r="AE38">
            <v>4.0000000000000036E-3</v>
          </cell>
          <cell r="AG38">
            <v>4.1040000000000001</v>
          </cell>
          <cell r="AI38">
            <v>4.3</v>
          </cell>
          <cell r="AJ38">
            <v>0</v>
          </cell>
          <cell r="AK38">
            <v>2</v>
          </cell>
          <cell r="AL38">
            <v>0.1</v>
          </cell>
          <cell r="AM38">
            <v>0.22399999999999975</v>
          </cell>
          <cell r="AN38">
            <v>0</v>
          </cell>
          <cell r="AO38">
            <v>0.68999999999999972</v>
          </cell>
          <cell r="AP38">
            <v>1.0139999999999993</v>
          </cell>
        </row>
        <row r="40">
          <cell r="A40" t="str">
            <v>2000</v>
          </cell>
          <cell r="B40">
            <v>73.900000000000006</v>
          </cell>
          <cell r="C40">
            <v>0</v>
          </cell>
          <cell r="D40">
            <v>0.8</v>
          </cell>
          <cell r="E40">
            <v>75.287804999999992</v>
          </cell>
          <cell r="G40">
            <v>90</v>
          </cell>
          <cell r="I40">
            <v>0</v>
          </cell>
          <cell r="J40">
            <v>0</v>
          </cell>
          <cell r="K40">
            <v>0</v>
          </cell>
          <cell r="M40">
            <v>0</v>
          </cell>
          <cell r="N40">
            <v>0</v>
          </cell>
          <cell r="O40">
            <v>30.3</v>
          </cell>
          <cell r="P40">
            <v>30.3</v>
          </cell>
          <cell r="R40">
            <v>0</v>
          </cell>
          <cell r="T40">
            <v>0</v>
          </cell>
          <cell r="V40">
            <v>14.2</v>
          </cell>
          <cell r="X40">
            <v>6.5</v>
          </cell>
          <cell r="Z40">
            <v>216.99600000000001</v>
          </cell>
          <cell r="AB40">
            <v>10.4</v>
          </cell>
          <cell r="AC40">
            <v>1.2</v>
          </cell>
          <cell r="AD40">
            <v>51.268900000000002</v>
          </cell>
          <cell r="AE40">
            <v>3.9650999999999983</v>
          </cell>
          <cell r="AF40">
            <v>56.434000000000005</v>
          </cell>
          <cell r="AG40">
            <v>66.834000000000003</v>
          </cell>
          <cell r="AI40">
            <v>13.5</v>
          </cell>
          <cell r="AJ40">
            <v>0</v>
          </cell>
          <cell r="AK40">
            <v>8</v>
          </cell>
          <cell r="AL40">
            <v>0.45</v>
          </cell>
          <cell r="AM40">
            <v>0.6</v>
          </cell>
          <cell r="AN40">
            <v>0</v>
          </cell>
          <cell r="AO40">
            <v>2.7899999999999996</v>
          </cell>
          <cell r="AP40">
            <v>3.8899999999999997</v>
          </cell>
        </row>
        <row r="42">
          <cell r="A42" t="str">
            <v>2001</v>
          </cell>
        </row>
        <row r="43">
          <cell r="A43" t="str">
            <v xml:space="preserve"> 1Q</v>
          </cell>
          <cell r="B43">
            <v>11.7</v>
          </cell>
          <cell r="C43">
            <v>0</v>
          </cell>
          <cell r="D43">
            <v>0.2</v>
          </cell>
          <cell r="E43">
            <v>11.899999999999999</v>
          </cell>
          <cell r="G43">
            <v>32</v>
          </cell>
          <cell r="I43">
            <v>47</v>
          </cell>
          <cell r="J43">
            <v>0</v>
          </cell>
          <cell r="K43">
            <v>47</v>
          </cell>
          <cell r="M43">
            <v>0</v>
          </cell>
          <cell r="N43">
            <v>0</v>
          </cell>
          <cell r="O43">
            <v>12.5</v>
          </cell>
          <cell r="P43">
            <v>12.5</v>
          </cell>
          <cell r="R43">
            <v>0</v>
          </cell>
          <cell r="T43">
            <v>0</v>
          </cell>
          <cell r="V43">
            <v>5</v>
          </cell>
          <cell r="X43">
            <v>0.52700000000001523</v>
          </cell>
          <cell r="Z43">
            <v>108.92700000000001</v>
          </cell>
          <cell r="AB43">
            <v>0.6</v>
          </cell>
          <cell r="AC43">
            <v>0.5</v>
          </cell>
          <cell r="AD43">
            <v>0</v>
          </cell>
          <cell r="AE43">
            <v>0.46600000000000008</v>
          </cell>
          <cell r="AF43">
            <v>0.96600000000000008</v>
          </cell>
          <cell r="AG43">
            <v>1.5660000000000001</v>
          </cell>
          <cell r="AI43">
            <v>1.5</v>
          </cell>
          <cell r="AJ43">
            <v>0</v>
          </cell>
          <cell r="AK43">
            <v>3</v>
          </cell>
          <cell r="AL43">
            <v>0.1</v>
          </cell>
          <cell r="AM43">
            <v>0.13400000000000034</v>
          </cell>
          <cell r="AN43">
            <v>3.5</v>
          </cell>
          <cell r="AO43">
            <v>0.5</v>
          </cell>
          <cell r="AP43">
            <v>4.234</v>
          </cell>
        </row>
        <row r="44">
          <cell r="A44" t="str">
            <v xml:space="preserve"> 2Q</v>
          </cell>
          <cell r="B44">
            <v>18.5</v>
          </cell>
          <cell r="C44">
            <v>0</v>
          </cell>
          <cell r="D44">
            <v>0.2</v>
          </cell>
          <cell r="E44">
            <v>18.7</v>
          </cell>
          <cell r="G44">
            <v>48</v>
          </cell>
          <cell r="I44">
            <v>45</v>
          </cell>
          <cell r="J44">
            <v>0</v>
          </cell>
          <cell r="K44">
            <v>45</v>
          </cell>
          <cell r="M44">
            <v>0</v>
          </cell>
          <cell r="N44">
            <v>0</v>
          </cell>
          <cell r="O44">
            <v>6</v>
          </cell>
          <cell r="P44">
            <v>6</v>
          </cell>
          <cell r="R44">
            <v>0</v>
          </cell>
          <cell r="T44">
            <v>0</v>
          </cell>
          <cell r="V44">
            <v>4</v>
          </cell>
          <cell r="X44">
            <v>0.69799999999999329</v>
          </cell>
          <cell r="Z44">
            <v>122.398</v>
          </cell>
          <cell r="AB44">
            <v>1.4</v>
          </cell>
          <cell r="AC44">
            <v>0.5</v>
          </cell>
          <cell r="AD44">
            <v>0</v>
          </cell>
          <cell r="AE44">
            <v>6.3000000000000167E-2</v>
          </cell>
          <cell r="AF44">
            <v>0.56300000000000017</v>
          </cell>
          <cell r="AG44">
            <v>1.9630000000000001</v>
          </cell>
          <cell r="AI44">
            <v>1.4</v>
          </cell>
          <cell r="AJ44">
            <v>0</v>
          </cell>
          <cell r="AK44">
            <v>3</v>
          </cell>
          <cell r="AL44">
            <v>0.1</v>
          </cell>
          <cell r="AM44">
            <v>0.14300000000000068</v>
          </cell>
          <cell r="AN44">
            <v>3.5</v>
          </cell>
          <cell r="AO44">
            <v>1</v>
          </cell>
          <cell r="AP44">
            <v>4.7430000000000003</v>
          </cell>
        </row>
        <row r="45">
          <cell r="A45" t="str">
            <v xml:space="preserve"> 3Q</v>
          </cell>
          <cell r="B45">
            <v>30</v>
          </cell>
          <cell r="C45">
            <v>0</v>
          </cell>
          <cell r="D45">
            <v>0.3</v>
          </cell>
          <cell r="E45">
            <v>30.3</v>
          </cell>
          <cell r="G45">
            <v>44</v>
          </cell>
          <cell r="I45">
            <v>36</v>
          </cell>
          <cell r="J45">
            <v>0</v>
          </cell>
          <cell r="K45">
            <v>36</v>
          </cell>
          <cell r="M45">
            <v>0</v>
          </cell>
          <cell r="N45">
            <v>0</v>
          </cell>
          <cell r="O45">
            <v>16</v>
          </cell>
          <cell r="P45">
            <v>16</v>
          </cell>
          <cell r="R45">
            <v>0</v>
          </cell>
          <cell r="T45">
            <v>0</v>
          </cell>
          <cell r="V45">
            <v>5.5</v>
          </cell>
          <cell r="X45">
            <v>0.8469999999999942</v>
          </cell>
          <cell r="Z45">
            <v>132.64699999999999</v>
          </cell>
          <cell r="AB45">
            <v>2</v>
          </cell>
          <cell r="AC45">
            <v>0.5</v>
          </cell>
          <cell r="AD45">
            <v>0</v>
          </cell>
          <cell r="AE45">
            <v>4.0880000000000001</v>
          </cell>
          <cell r="AF45">
            <v>4.5880000000000001</v>
          </cell>
          <cell r="AG45">
            <v>6.5880000000000001</v>
          </cell>
          <cell r="AI45">
            <v>4</v>
          </cell>
          <cell r="AJ45">
            <v>0</v>
          </cell>
          <cell r="AK45">
            <v>4.5</v>
          </cell>
          <cell r="AL45">
            <v>0.1</v>
          </cell>
          <cell r="AM45">
            <v>5.5000000000000382E-2</v>
          </cell>
          <cell r="AN45">
            <v>3.5</v>
          </cell>
          <cell r="AO45">
            <v>0.8</v>
          </cell>
          <cell r="AP45">
            <v>4.4550000000000001</v>
          </cell>
        </row>
        <row r="46">
          <cell r="A46" t="str">
            <v xml:space="preserve"> 4Q</v>
          </cell>
          <cell r="B46">
            <v>20</v>
          </cell>
          <cell r="C46">
            <v>0</v>
          </cell>
          <cell r="D46">
            <v>0.3</v>
          </cell>
          <cell r="E46">
            <v>20.3</v>
          </cell>
          <cell r="G46">
            <v>53</v>
          </cell>
          <cell r="I46">
            <v>58</v>
          </cell>
          <cell r="J46">
            <v>0</v>
          </cell>
          <cell r="K46">
            <v>58</v>
          </cell>
          <cell r="M46">
            <v>0</v>
          </cell>
          <cell r="N46">
            <v>0</v>
          </cell>
          <cell r="O46">
            <v>19</v>
          </cell>
          <cell r="P46">
            <v>19</v>
          </cell>
          <cell r="R46">
            <v>0</v>
          </cell>
          <cell r="T46">
            <v>0</v>
          </cell>
          <cell r="V46">
            <v>6</v>
          </cell>
          <cell r="X46">
            <v>1.3659999999999854</v>
          </cell>
          <cell r="Z46">
            <v>157.666</v>
          </cell>
          <cell r="AB46">
            <v>4.5</v>
          </cell>
          <cell r="AC46">
            <v>0</v>
          </cell>
          <cell r="AD46">
            <v>0</v>
          </cell>
          <cell r="AE46">
            <v>-2.0999999999999908E-2</v>
          </cell>
          <cell r="AF46">
            <v>-2.0999999999999908E-2</v>
          </cell>
          <cell r="AG46">
            <v>4.4790000000000001</v>
          </cell>
          <cell r="AI46">
            <v>4.4399999999999995</v>
          </cell>
          <cell r="AJ46">
            <v>0</v>
          </cell>
          <cell r="AK46">
            <v>5</v>
          </cell>
          <cell r="AL46">
            <v>0.1</v>
          </cell>
          <cell r="AM46">
            <v>0.21300000000000741</v>
          </cell>
          <cell r="AN46">
            <v>4.5</v>
          </cell>
          <cell r="AO46">
            <v>1.9439999999999926</v>
          </cell>
          <cell r="AP46">
            <v>6.7570000000000006</v>
          </cell>
        </row>
        <row r="48">
          <cell r="A48" t="str">
            <v>Year</v>
          </cell>
          <cell r="B48">
            <v>80.2</v>
          </cell>
          <cell r="C48">
            <v>0</v>
          </cell>
          <cell r="D48">
            <v>1</v>
          </cell>
          <cell r="E48">
            <v>81.2</v>
          </cell>
          <cell r="G48">
            <v>177</v>
          </cell>
          <cell r="I48">
            <v>186</v>
          </cell>
          <cell r="J48">
            <v>0</v>
          </cell>
          <cell r="K48">
            <v>186</v>
          </cell>
          <cell r="M48">
            <v>0</v>
          </cell>
          <cell r="N48">
            <v>0</v>
          </cell>
          <cell r="O48">
            <v>53.5</v>
          </cell>
          <cell r="P48">
            <v>53.5</v>
          </cell>
          <cell r="R48">
            <v>0</v>
          </cell>
          <cell r="T48">
            <v>0</v>
          </cell>
          <cell r="V48">
            <v>20.5</v>
          </cell>
          <cell r="X48">
            <v>3.4379999999999882</v>
          </cell>
          <cell r="Z48">
            <v>521.63799999999992</v>
          </cell>
          <cell r="AB48">
            <v>8.5</v>
          </cell>
          <cell r="AC48">
            <v>1.5</v>
          </cell>
          <cell r="AD48">
            <v>0</v>
          </cell>
          <cell r="AE48">
            <v>4.5960000000000001</v>
          </cell>
          <cell r="AF48">
            <v>6.096000000000001</v>
          </cell>
          <cell r="AG48">
            <v>14.596</v>
          </cell>
          <cell r="AI48">
            <v>11.34</v>
          </cell>
          <cell r="AJ48">
            <v>0</v>
          </cell>
          <cell r="AK48">
            <v>15.5</v>
          </cell>
          <cell r="AL48">
            <v>0.4</v>
          </cell>
          <cell r="AM48">
            <v>0.54</v>
          </cell>
          <cell r="AN48">
            <v>15</v>
          </cell>
          <cell r="AO48">
            <v>4.2439999999999927</v>
          </cell>
          <cell r="AP48">
            <v>20.189</v>
          </cell>
        </row>
        <row r="50">
          <cell r="A50" t="str">
            <v>2002E</v>
          </cell>
        </row>
        <row r="51">
          <cell r="A51" t="str">
            <v xml:space="preserve"> 1QA</v>
          </cell>
          <cell r="B51">
            <v>11</v>
          </cell>
          <cell r="C51">
            <v>0</v>
          </cell>
          <cell r="D51">
            <v>0.2</v>
          </cell>
          <cell r="E51">
            <v>11.2</v>
          </cell>
          <cell r="G51">
            <v>35</v>
          </cell>
          <cell r="I51">
            <v>52</v>
          </cell>
          <cell r="J51">
            <v>0</v>
          </cell>
          <cell r="K51">
            <v>52</v>
          </cell>
          <cell r="M51">
            <v>15</v>
          </cell>
          <cell r="N51">
            <v>2</v>
          </cell>
          <cell r="O51">
            <v>13</v>
          </cell>
          <cell r="P51">
            <v>30</v>
          </cell>
          <cell r="R51">
            <v>0</v>
          </cell>
          <cell r="T51">
            <v>0</v>
          </cell>
          <cell r="V51">
            <v>1.5</v>
          </cell>
          <cell r="X51">
            <v>0.15400000000001057</v>
          </cell>
          <cell r="Z51">
            <v>129.85400000000001</v>
          </cell>
          <cell r="AB51">
            <v>1.5</v>
          </cell>
          <cell r="AC51">
            <v>0</v>
          </cell>
          <cell r="AD51">
            <v>0</v>
          </cell>
          <cell r="AE51">
            <v>4.2130000000000001</v>
          </cell>
          <cell r="AF51">
            <v>4.2130000000000001</v>
          </cell>
          <cell r="AG51">
            <v>5.7130000000000001</v>
          </cell>
          <cell r="AI51">
            <v>3</v>
          </cell>
          <cell r="AJ51">
            <v>10</v>
          </cell>
          <cell r="AK51">
            <v>4</v>
          </cell>
          <cell r="AL51">
            <v>0.1</v>
          </cell>
          <cell r="AM51">
            <v>8.5999999999999854E-2</v>
          </cell>
          <cell r="AN51">
            <v>2.5</v>
          </cell>
          <cell r="AO51">
            <v>0</v>
          </cell>
          <cell r="AP51">
            <v>2.6859999999999999</v>
          </cell>
        </row>
        <row r="52">
          <cell r="A52" t="str">
            <v xml:space="preserve"> 2QA</v>
          </cell>
          <cell r="B52">
            <v>23</v>
          </cell>
          <cell r="C52">
            <v>5</v>
          </cell>
          <cell r="D52">
            <v>0.2</v>
          </cell>
          <cell r="E52">
            <v>28.2</v>
          </cell>
          <cell r="G52">
            <v>38</v>
          </cell>
          <cell r="I52">
            <v>34</v>
          </cell>
          <cell r="J52">
            <v>0</v>
          </cell>
          <cell r="K52">
            <v>34</v>
          </cell>
          <cell r="M52">
            <v>22</v>
          </cell>
          <cell r="N52">
            <v>4</v>
          </cell>
          <cell r="O52">
            <v>14</v>
          </cell>
          <cell r="P52">
            <v>40</v>
          </cell>
          <cell r="R52">
            <v>9</v>
          </cell>
          <cell r="T52">
            <v>0</v>
          </cell>
          <cell r="V52">
            <v>8</v>
          </cell>
          <cell r="X52">
            <v>0.58800000000002228</v>
          </cell>
          <cell r="Z52">
            <v>157.78800000000001</v>
          </cell>
          <cell r="AB52">
            <v>2</v>
          </cell>
          <cell r="AC52">
            <v>0</v>
          </cell>
          <cell r="AD52">
            <v>0</v>
          </cell>
          <cell r="AE52">
            <v>3.8019999999999996</v>
          </cell>
          <cell r="AF52">
            <v>3.8019999999999996</v>
          </cell>
          <cell r="AG52">
            <v>5.8019999999999996</v>
          </cell>
          <cell r="AI52">
            <v>2</v>
          </cell>
          <cell r="AJ52">
            <v>10</v>
          </cell>
          <cell r="AK52">
            <v>5</v>
          </cell>
          <cell r="AL52">
            <v>0.1</v>
          </cell>
          <cell r="AM52">
            <v>-0.55899999999999928</v>
          </cell>
          <cell r="AN52">
            <v>5</v>
          </cell>
          <cell r="AO52">
            <v>0</v>
          </cell>
          <cell r="AP52">
            <v>4.5410000000000004</v>
          </cell>
        </row>
        <row r="53">
          <cell r="A53" t="str">
            <v xml:space="preserve"> 3Q</v>
          </cell>
          <cell r="B53">
            <v>13</v>
          </cell>
          <cell r="C53">
            <v>6</v>
          </cell>
          <cell r="D53">
            <v>0.3</v>
          </cell>
          <cell r="E53">
            <v>19.3</v>
          </cell>
          <cell r="G53">
            <v>53</v>
          </cell>
          <cell r="I53">
            <v>35</v>
          </cell>
          <cell r="J53">
            <v>0</v>
          </cell>
          <cell r="K53">
            <v>35</v>
          </cell>
          <cell r="M53">
            <v>25</v>
          </cell>
          <cell r="N53">
            <v>8</v>
          </cell>
          <cell r="O53">
            <v>14</v>
          </cell>
          <cell r="P53">
            <v>47</v>
          </cell>
          <cell r="R53">
            <v>15</v>
          </cell>
          <cell r="T53">
            <v>0</v>
          </cell>
          <cell r="V53">
            <v>8</v>
          </cell>
          <cell r="X53">
            <v>1.2</v>
          </cell>
          <cell r="Z53">
            <v>178.5</v>
          </cell>
          <cell r="AB53">
            <v>2.5</v>
          </cell>
          <cell r="AC53">
            <v>0</v>
          </cell>
          <cell r="AD53">
            <v>0</v>
          </cell>
          <cell r="AE53">
            <v>3</v>
          </cell>
          <cell r="AF53">
            <v>3</v>
          </cell>
          <cell r="AG53">
            <v>5.5</v>
          </cell>
          <cell r="AI53">
            <v>2.5</v>
          </cell>
          <cell r="AJ53">
            <v>10</v>
          </cell>
          <cell r="AK53">
            <v>5.5</v>
          </cell>
          <cell r="AL53">
            <v>0.1</v>
          </cell>
          <cell r="AM53">
            <v>0.1</v>
          </cell>
          <cell r="AN53">
            <v>6</v>
          </cell>
          <cell r="AO53">
            <v>0</v>
          </cell>
          <cell r="AP53">
            <v>6.2</v>
          </cell>
        </row>
        <row r="54">
          <cell r="A54" t="str">
            <v xml:space="preserve"> 4Q</v>
          </cell>
          <cell r="B54">
            <v>12</v>
          </cell>
          <cell r="C54">
            <v>4</v>
          </cell>
          <cell r="D54">
            <v>0.3000000000000001</v>
          </cell>
          <cell r="E54">
            <v>16.3</v>
          </cell>
          <cell r="G54">
            <v>63.555000000000007</v>
          </cell>
          <cell r="I54">
            <v>30</v>
          </cell>
          <cell r="J54">
            <v>20</v>
          </cell>
          <cell r="K54">
            <v>50</v>
          </cell>
          <cell r="M54">
            <v>28</v>
          </cell>
          <cell r="N54">
            <v>10.959298440908285</v>
          </cell>
          <cell r="O54">
            <v>14</v>
          </cell>
          <cell r="P54">
            <v>52.959298440908285</v>
          </cell>
          <cell r="R54">
            <v>21</v>
          </cell>
          <cell r="T54">
            <v>0</v>
          </cell>
          <cell r="V54">
            <v>9.5</v>
          </cell>
          <cell r="X54">
            <v>2.057999999999967</v>
          </cell>
          <cell r="Z54">
            <v>215.37229844090828</v>
          </cell>
          <cell r="AB54">
            <v>2</v>
          </cell>
          <cell r="AC54">
            <v>0</v>
          </cell>
          <cell r="AD54">
            <v>0</v>
          </cell>
          <cell r="AE54">
            <v>1.9849999999999994</v>
          </cell>
          <cell r="AF54">
            <v>1.9849999999999994</v>
          </cell>
          <cell r="AG54">
            <v>3.9849999999999994</v>
          </cell>
          <cell r="AI54">
            <v>1.5</v>
          </cell>
          <cell r="AJ54">
            <v>10</v>
          </cell>
          <cell r="AK54">
            <v>5.5</v>
          </cell>
          <cell r="AL54">
            <v>6.4500000000000057E-2</v>
          </cell>
          <cell r="AM54">
            <v>0.85899999999999943</v>
          </cell>
          <cell r="AN54">
            <v>6.5</v>
          </cell>
          <cell r="AO54">
            <v>0</v>
          </cell>
          <cell r="AP54">
            <v>7.4234999999999998</v>
          </cell>
        </row>
        <row r="56">
          <cell r="A56" t="str">
            <v>Year</v>
          </cell>
          <cell r="B56">
            <v>59</v>
          </cell>
          <cell r="C56">
            <v>15</v>
          </cell>
          <cell r="D56">
            <v>1</v>
          </cell>
          <cell r="E56">
            <v>75</v>
          </cell>
          <cell r="G56">
            <v>189.55500000000001</v>
          </cell>
          <cell r="I56">
            <v>151</v>
          </cell>
          <cell r="J56">
            <v>20</v>
          </cell>
          <cell r="K56">
            <v>171</v>
          </cell>
          <cell r="M56">
            <v>90</v>
          </cell>
          <cell r="N56">
            <v>24.959298440908285</v>
          </cell>
          <cell r="O56">
            <v>55</v>
          </cell>
          <cell r="P56">
            <v>169.9592984409083</v>
          </cell>
          <cell r="R56">
            <v>45</v>
          </cell>
          <cell r="T56">
            <v>0</v>
          </cell>
          <cell r="V56">
            <v>27</v>
          </cell>
          <cell r="X56">
            <v>4</v>
          </cell>
          <cell r="Z56">
            <v>681.51429844090831</v>
          </cell>
          <cell r="AB56">
            <v>8</v>
          </cell>
          <cell r="AC56">
            <v>0</v>
          </cell>
          <cell r="AD56">
            <v>0</v>
          </cell>
          <cell r="AE56">
            <v>13</v>
          </cell>
          <cell r="AF56">
            <v>13</v>
          </cell>
          <cell r="AG56">
            <v>21</v>
          </cell>
          <cell r="AI56">
            <v>9</v>
          </cell>
          <cell r="AJ56">
            <v>40</v>
          </cell>
          <cell r="AK56">
            <v>20</v>
          </cell>
          <cell r="AL56">
            <v>0.36450000000000005</v>
          </cell>
          <cell r="AM56">
            <v>0.48599999999999999</v>
          </cell>
          <cell r="AN56">
            <v>20</v>
          </cell>
          <cell r="AO56">
            <v>0</v>
          </cell>
          <cell r="AP56">
            <v>20.8505</v>
          </cell>
        </row>
        <row r="58">
          <cell r="A58" t="str">
            <v>2003E</v>
          </cell>
          <cell r="B58">
            <v>40</v>
          </cell>
          <cell r="C58">
            <v>12.5</v>
          </cell>
          <cell r="D58">
            <v>1</v>
          </cell>
          <cell r="E58">
            <v>53.5</v>
          </cell>
          <cell r="G58">
            <v>177.33524999999997</v>
          </cell>
          <cell r="I58">
            <v>120.80000000000001</v>
          </cell>
          <cell r="J58">
            <v>80</v>
          </cell>
          <cell r="K58">
            <v>200.8</v>
          </cell>
          <cell r="M58">
            <v>121.50000000000001</v>
          </cell>
          <cell r="N58">
            <v>40.168105909080097</v>
          </cell>
          <cell r="O58">
            <v>68.220000000000027</v>
          </cell>
          <cell r="P58">
            <v>229.88810590908014</v>
          </cell>
          <cell r="R58">
            <v>65</v>
          </cell>
          <cell r="T58">
            <v>50</v>
          </cell>
          <cell r="V58">
            <v>44.95</v>
          </cell>
          <cell r="X58">
            <v>7</v>
          </cell>
          <cell r="Z58">
            <v>828.47335590908017</v>
          </cell>
          <cell r="AB58">
            <v>9.1999999999999993</v>
          </cell>
          <cell r="AC58">
            <v>0</v>
          </cell>
          <cell r="AD58">
            <v>0</v>
          </cell>
          <cell r="AE58">
            <v>15.5</v>
          </cell>
          <cell r="AF58">
            <v>15.5</v>
          </cell>
          <cell r="AG58">
            <v>24.7</v>
          </cell>
          <cell r="AI58">
            <v>6</v>
          </cell>
          <cell r="AJ58">
            <v>10</v>
          </cell>
          <cell r="AK58">
            <v>26</v>
          </cell>
          <cell r="AL58">
            <v>0.32805000000000006</v>
          </cell>
          <cell r="AM58">
            <v>0.43740000000000001</v>
          </cell>
          <cell r="AN58">
            <v>22</v>
          </cell>
          <cell r="AO58">
            <v>0</v>
          </cell>
          <cell r="AP58">
            <v>22.765450000000001</v>
          </cell>
        </row>
        <row r="59">
          <cell r="A59" t="str">
            <v>2004E</v>
          </cell>
          <cell r="B59">
            <v>36</v>
          </cell>
          <cell r="C59">
            <v>10</v>
          </cell>
          <cell r="D59">
            <v>1</v>
          </cell>
          <cell r="E59">
            <v>47</v>
          </cell>
          <cell r="G59">
            <v>168.31848749999997</v>
          </cell>
          <cell r="I59">
            <v>108.72000000000001</v>
          </cell>
          <cell r="J59">
            <v>130</v>
          </cell>
          <cell r="K59">
            <v>238.72000000000003</v>
          </cell>
          <cell r="M59">
            <v>139.72499999999999</v>
          </cell>
          <cell r="N59">
            <v>56.55555928644435</v>
          </cell>
          <cell r="O59">
            <v>126.40639999999999</v>
          </cell>
          <cell r="P59">
            <v>322.68695928644433</v>
          </cell>
          <cell r="R59">
            <v>58.5</v>
          </cell>
          <cell r="T59">
            <v>54</v>
          </cell>
          <cell r="V59">
            <v>64.644999999999996</v>
          </cell>
          <cell r="X59">
            <v>29</v>
          </cell>
          <cell r="Z59">
            <v>982.87044678644429</v>
          </cell>
          <cell r="AB59">
            <v>10.579999999999998</v>
          </cell>
          <cell r="AC59">
            <v>0</v>
          </cell>
          <cell r="AD59">
            <v>0</v>
          </cell>
          <cell r="AE59">
            <v>2</v>
          </cell>
          <cell r="AF59">
            <v>2</v>
          </cell>
          <cell r="AG59">
            <v>12.579999999999998</v>
          </cell>
          <cell r="AI59">
            <v>5.3999999999999995</v>
          </cell>
          <cell r="AJ59">
            <v>0</v>
          </cell>
          <cell r="AK59">
            <v>29.9</v>
          </cell>
          <cell r="AL59">
            <v>0.29524500000000009</v>
          </cell>
          <cell r="AM59">
            <v>0.39365999999999995</v>
          </cell>
          <cell r="AN59">
            <v>24.200000000000003</v>
          </cell>
          <cell r="AO59">
            <v>0</v>
          </cell>
          <cell r="AP59">
            <v>24.888905000000001</v>
          </cell>
        </row>
        <row r="60">
          <cell r="A60" t="str">
            <v>2005E</v>
          </cell>
          <cell r="B60">
            <v>32</v>
          </cell>
          <cell r="C60">
            <v>9.5</v>
          </cell>
          <cell r="D60">
            <v>1</v>
          </cell>
          <cell r="E60">
            <v>42.5</v>
          </cell>
          <cell r="G60">
            <v>159.90256312499994</v>
          </cell>
          <cell r="I60">
            <v>97.848000000000013</v>
          </cell>
          <cell r="J60">
            <v>170</v>
          </cell>
          <cell r="K60">
            <v>267.84800000000001</v>
          </cell>
          <cell r="M60">
            <v>153.69750000000002</v>
          </cell>
          <cell r="N60">
            <v>69.973775665668938</v>
          </cell>
          <cell r="O60">
            <v>214.04703999999998</v>
          </cell>
          <cell r="P60">
            <v>437.71831566566891</v>
          </cell>
          <cell r="R60">
            <v>52.65</v>
          </cell>
          <cell r="T60">
            <v>75</v>
          </cell>
          <cell r="V60">
            <v>85.454499999999996</v>
          </cell>
          <cell r="X60">
            <v>46</v>
          </cell>
          <cell r="Z60">
            <v>1167.073378790669</v>
          </cell>
          <cell r="AB60">
            <v>12.166999999999996</v>
          </cell>
          <cell r="AC60">
            <v>0</v>
          </cell>
          <cell r="AD60">
            <v>0</v>
          </cell>
          <cell r="AE60">
            <v>2</v>
          </cell>
          <cell r="AF60">
            <v>2</v>
          </cell>
          <cell r="AG60">
            <v>14.166999999999996</v>
          </cell>
          <cell r="AI60">
            <v>4.8</v>
          </cell>
          <cell r="AJ60">
            <v>0</v>
          </cell>
          <cell r="AK60">
            <v>32.9</v>
          </cell>
          <cell r="AL60">
            <v>0.26572050000000008</v>
          </cell>
          <cell r="AM60">
            <v>0.354294</v>
          </cell>
          <cell r="AN60">
            <v>26.620000000000005</v>
          </cell>
          <cell r="AO60">
            <v>0</v>
          </cell>
          <cell r="AP60">
            <v>27.240014500000004</v>
          </cell>
        </row>
        <row r="61">
          <cell r="A61" t="str">
            <v>2006E</v>
          </cell>
          <cell r="B61">
            <v>28</v>
          </cell>
          <cell r="C61">
            <v>9.0250000000000004</v>
          </cell>
          <cell r="D61">
            <v>1</v>
          </cell>
          <cell r="E61">
            <v>38.024999999999999</v>
          </cell>
          <cell r="G61">
            <v>151.90743496874998</v>
          </cell>
          <cell r="I61">
            <v>88.063200000000009</v>
          </cell>
          <cell r="J61">
            <v>200</v>
          </cell>
          <cell r="K61">
            <v>288.06319999999999</v>
          </cell>
          <cell r="M61">
            <v>161.38237500000002</v>
          </cell>
          <cell r="N61">
            <v>80.819710893847628</v>
          </cell>
          <cell r="O61">
            <v>317.45174399999996</v>
          </cell>
          <cell r="P61">
            <v>559.65382989384761</v>
          </cell>
          <cell r="R61">
            <v>47.384999999999998</v>
          </cell>
          <cell r="T61">
            <v>90</v>
          </cell>
          <cell r="V61">
            <v>105.09220000000001</v>
          </cell>
          <cell r="X61">
            <v>63</v>
          </cell>
          <cell r="Z61">
            <v>1343.1266648625976</v>
          </cell>
          <cell r="AB61">
            <v>13.992049999999995</v>
          </cell>
          <cell r="AC61">
            <v>0</v>
          </cell>
          <cell r="AD61">
            <v>0</v>
          </cell>
          <cell r="AE61">
            <v>2</v>
          </cell>
          <cell r="AF61">
            <v>2</v>
          </cell>
          <cell r="AG61">
            <v>15.992049999999995</v>
          </cell>
          <cell r="AI61">
            <v>4.2</v>
          </cell>
          <cell r="AJ61">
            <v>0</v>
          </cell>
          <cell r="AK61">
            <v>36.200000000000003</v>
          </cell>
          <cell r="AL61">
            <v>0.26572050000000008</v>
          </cell>
          <cell r="AM61">
            <v>0.354294</v>
          </cell>
          <cell r="AN61">
            <v>29.282000000000007</v>
          </cell>
          <cell r="AO61">
            <v>0</v>
          </cell>
          <cell r="AP61">
            <v>29.902014500000007</v>
          </cell>
        </row>
        <row r="62">
          <cell r="A62" t="str">
            <v>2007E</v>
          </cell>
          <cell r="B62">
            <v>24</v>
          </cell>
          <cell r="C62">
            <v>8.5737500000000004</v>
          </cell>
          <cell r="D62">
            <v>1</v>
          </cell>
          <cell r="E62">
            <v>33.573750000000004</v>
          </cell>
          <cell r="G62">
            <v>144.31206322031244</v>
          </cell>
          <cell r="I62">
            <v>79.78176000000002</v>
          </cell>
          <cell r="J62">
            <v>225</v>
          </cell>
          <cell r="K62">
            <v>304.78176000000002</v>
          </cell>
          <cell r="M62">
            <v>160.03752187500004</v>
          </cell>
          <cell r="N62">
            <v>93.346766082394026</v>
          </cell>
          <cell r="O62">
            <v>377.65079849600005</v>
          </cell>
          <cell r="P62">
            <v>631.03508645339411</v>
          </cell>
          <cell r="R62">
            <v>45.927</v>
          </cell>
          <cell r="T62">
            <v>120</v>
          </cell>
          <cell r="V62">
            <v>116.75338750000002</v>
          </cell>
          <cell r="X62">
            <v>65</v>
          </cell>
          <cell r="Z62">
            <v>1461.3830471737065</v>
          </cell>
          <cell r="AB62">
            <v>16.090857499999995</v>
          </cell>
          <cell r="AC62">
            <v>0</v>
          </cell>
          <cell r="AD62">
            <v>0</v>
          </cell>
          <cell r="AE62">
            <v>2</v>
          </cell>
          <cell r="AF62">
            <v>2</v>
          </cell>
          <cell r="AG62">
            <v>18.090857499999995</v>
          </cell>
          <cell r="AI62">
            <v>3.5999999999999996</v>
          </cell>
          <cell r="AJ62">
            <v>0</v>
          </cell>
          <cell r="AK62">
            <v>46.754400000000011</v>
          </cell>
          <cell r="AL62">
            <v>0.21523360500000008</v>
          </cell>
          <cell r="AM62">
            <v>0.28697813999999999</v>
          </cell>
          <cell r="AN62">
            <v>32.210200000000007</v>
          </cell>
          <cell r="AO62">
            <v>0</v>
          </cell>
          <cell r="AP62">
            <v>32.712411745000004</v>
          </cell>
        </row>
        <row r="63">
          <cell r="A63" t="str">
            <v>% Change</v>
          </cell>
        </row>
        <row r="64">
          <cell r="A64" t="str">
            <v>% Change</v>
          </cell>
        </row>
        <row r="65">
          <cell r="A65" t="str">
            <v>1997/96</v>
          </cell>
          <cell r="B65">
            <v>-0.35911602209944754</v>
          </cell>
          <cell r="C65" t="str">
            <v>NM</v>
          </cell>
          <cell r="D65" t="str">
            <v>NM</v>
          </cell>
          <cell r="E65">
            <v>-0.35727440147329648</v>
          </cell>
          <cell r="G65" t="str">
            <v>NM</v>
          </cell>
          <cell r="I65" t="str">
            <v>NM</v>
          </cell>
          <cell r="J65" t="str">
            <v>NM</v>
          </cell>
          <cell r="K65" t="str">
            <v>NM</v>
          </cell>
          <cell r="M65" t="str">
            <v>NM</v>
          </cell>
          <cell r="N65" t="str">
            <v>NM</v>
          </cell>
          <cell r="O65" t="str">
            <v>NM</v>
          </cell>
          <cell r="P65" t="str">
            <v>NM</v>
          </cell>
          <cell r="R65" t="str">
            <v>NM</v>
          </cell>
          <cell r="T65" t="str">
            <v>NM</v>
          </cell>
          <cell r="V65" t="str">
            <v>NM</v>
          </cell>
          <cell r="X65" t="str">
            <v>NM</v>
          </cell>
          <cell r="Z65">
            <v>-7.3278957155745478E-2</v>
          </cell>
          <cell r="AB65">
            <v>-0.19981710105166889</v>
          </cell>
          <cell r="AC65" t="str">
            <v>NM</v>
          </cell>
          <cell r="AD65" t="str">
            <v>NM</v>
          </cell>
          <cell r="AE65" t="str">
            <v>NM</v>
          </cell>
          <cell r="AF65" t="str">
            <v>NM</v>
          </cell>
          <cell r="AG65">
            <v>3.3001828989483317</v>
          </cell>
          <cell r="AI65">
            <v>0.66666666666666674</v>
          </cell>
          <cell r="AJ65" t="str">
            <v>NM</v>
          </cell>
          <cell r="AK65" t="str">
            <v>NM</v>
          </cell>
          <cell r="AL65">
            <v>0.18750000000000008</v>
          </cell>
          <cell r="AM65">
            <v>-0.29411764705882354</v>
          </cell>
          <cell r="AO65" t="str">
            <v>NM</v>
          </cell>
          <cell r="AP65">
            <v>0.60278159865505088</v>
          </cell>
        </row>
        <row r="66">
          <cell r="A66" t="str">
            <v>1997/96</v>
          </cell>
          <cell r="B66">
            <v>-0.35911602209944754</v>
          </cell>
          <cell r="C66" t="str">
            <v>NM</v>
          </cell>
          <cell r="D66" t="str">
            <v>NM</v>
          </cell>
          <cell r="E66">
            <v>-0.35727440147329648</v>
          </cell>
          <cell r="G66" t="str">
            <v>NM</v>
          </cell>
          <cell r="I66" t="str">
            <v>NM</v>
          </cell>
          <cell r="J66" t="str">
            <v>NM</v>
          </cell>
          <cell r="K66" t="str">
            <v>NM</v>
          </cell>
          <cell r="M66" t="str">
            <v>NM</v>
          </cell>
          <cell r="N66" t="str">
            <v>NM</v>
          </cell>
          <cell r="O66" t="str">
            <v>NM</v>
          </cell>
          <cell r="P66" t="str">
            <v>NM</v>
          </cell>
          <cell r="R66" t="str">
            <v>NM</v>
          </cell>
          <cell r="T66" t="str">
            <v>NM</v>
          </cell>
          <cell r="V66" t="str">
            <v>NM</v>
          </cell>
          <cell r="X66" t="str">
            <v>NM</v>
          </cell>
          <cell r="Z66">
            <v>-7.3278957155745478E-2</v>
          </cell>
          <cell r="AB66">
            <v>-0.19981710105166889</v>
          </cell>
          <cell r="AC66" t="str">
            <v>NM</v>
          </cell>
          <cell r="AD66" t="str">
            <v>NM</v>
          </cell>
          <cell r="AE66" t="str">
            <v>NM</v>
          </cell>
          <cell r="AF66" t="str">
            <v>NM</v>
          </cell>
          <cell r="AG66">
            <v>3.3001828989483317</v>
          </cell>
          <cell r="AI66">
            <v>0.66666666666666674</v>
          </cell>
          <cell r="AJ66" t="str">
            <v>NM</v>
          </cell>
          <cell r="AK66" t="str">
            <v>NM</v>
          </cell>
          <cell r="AL66">
            <v>0.18750000000000008</v>
          </cell>
          <cell r="AM66">
            <v>-0.29411764705882354</v>
          </cell>
          <cell r="AO66" t="str">
            <v>NM</v>
          </cell>
          <cell r="AP66">
            <v>0.60278159865505088</v>
          </cell>
        </row>
        <row r="67">
          <cell r="A67" t="str">
            <v>1998/97</v>
          </cell>
        </row>
        <row r="68">
          <cell r="A68" t="str">
            <v xml:space="preserve"> 1Q</v>
          </cell>
          <cell r="B68" t="str">
            <v>NM</v>
          </cell>
          <cell r="C68" t="str">
            <v>NM</v>
          </cell>
          <cell r="D68" t="str">
            <v>NM</v>
          </cell>
          <cell r="E68" t="str">
            <v>NM</v>
          </cell>
          <cell r="G68" t="str">
            <v>NM</v>
          </cell>
          <cell r="I68" t="str">
            <v>NM</v>
          </cell>
          <cell r="J68" t="str">
            <v>NM</v>
          </cell>
          <cell r="K68" t="str">
            <v>NM</v>
          </cell>
          <cell r="M68" t="str">
            <v>NM</v>
          </cell>
          <cell r="N68" t="str">
            <v>NM</v>
          </cell>
          <cell r="O68" t="str">
            <v>NM</v>
          </cell>
          <cell r="P68" t="str">
            <v>NM</v>
          </cell>
          <cell r="R68" t="str">
            <v>NM</v>
          </cell>
          <cell r="T68" t="str">
            <v>NM</v>
          </cell>
          <cell r="V68" t="str">
            <v>NM</v>
          </cell>
          <cell r="X68" t="str">
            <v>NM</v>
          </cell>
          <cell r="Z68">
            <v>-0.13717080511662896</v>
          </cell>
          <cell r="AB68" t="str">
            <v>NM</v>
          </cell>
          <cell r="AC68" t="str">
            <v>NM</v>
          </cell>
          <cell r="AD68" t="str">
            <v>NM</v>
          </cell>
          <cell r="AE68" t="str">
            <v>NM</v>
          </cell>
          <cell r="AF68" t="str">
            <v>NM</v>
          </cell>
          <cell r="AG68">
            <v>9.6</v>
          </cell>
          <cell r="AI68" t="str">
            <v>NM</v>
          </cell>
          <cell r="AJ68" t="str">
            <v>NM</v>
          </cell>
          <cell r="AL68" t="str">
            <v>NM</v>
          </cell>
          <cell r="AM68" t="str">
            <v>NM</v>
          </cell>
          <cell r="AO68" t="str">
            <v>NM</v>
          </cell>
          <cell r="AP68" t="str">
            <v>NM</v>
          </cell>
        </row>
        <row r="69">
          <cell r="A69" t="str">
            <v xml:space="preserve"> 2Q</v>
          </cell>
          <cell r="B69" t="str">
            <v>NM</v>
          </cell>
          <cell r="C69" t="str">
            <v>NM</v>
          </cell>
          <cell r="D69" t="str">
            <v>NM</v>
          </cell>
          <cell r="E69" t="str">
            <v>NM</v>
          </cell>
          <cell r="G69" t="str">
            <v>NM</v>
          </cell>
          <cell r="I69" t="str">
            <v>NM</v>
          </cell>
          <cell r="J69" t="str">
            <v>NM</v>
          </cell>
          <cell r="K69" t="str">
            <v>NM</v>
          </cell>
          <cell r="M69" t="str">
            <v>NM</v>
          </cell>
          <cell r="N69" t="str">
            <v>NM</v>
          </cell>
          <cell r="O69" t="str">
            <v>NM</v>
          </cell>
          <cell r="P69" t="str">
            <v>NM</v>
          </cell>
          <cell r="R69" t="str">
            <v>NM</v>
          </cell>
          <cell r="T69" t="str">
            <v>NM</v>
          </cell>
          <cell r="V69" t="str">
            <v>NM</v>
          </cell>
          <cell r="X69" t="str">
            <v>NM</v>
          </cell>
          <cell r="Z69">
            <v>0.13438709254279527</v>
          </cell>
          <cell r="AB69" t="str">
            <v>NM</v>
          </cell>
          <cell r="AC69" t="str">
            <v>NM</v>
          </cell>
          <cell r="AD69" t="str">
            <v>NM</v>
          </cell>
          <cell r="AE69" t="str">
            <v>NM</v>
          </cell>
          <cell r="AF69" t="str">
            <v>NM</v>
          </cell>
          <cell r="AG69">
            <v>1.8957011980267793</v>
          </cell>
          <cell r="AI69" t="str">
            <v>NM</v>
          </cell>
          <cell r="AJ69" t="str">
            <v>NM</v>
          </cell>
          <cell r="AL69" t="str">
            <v>NM</v>
          </cell>
          <cell r="AM69" t="str">
            <v>NM</v>
          </cell>
          <cell r="AO69" t="str">
            <v>NM</v>
          </cell>
          <cell r="AP69" t="str">
            <v>NM</v>
          </cell>
        </row>
        <row r="70">
          <cell r="A70" t="str">
            <v xml:space="preserve"> 3Q</v>
          </cell>
          <cell r="B70" t="str">
            <v>NM</v>
          </cell>
          <cell r="C70" t="str">
            <v>NM</v>
          </cell>
          <cell r="D70" t="str">
            <v>NM</v>
          </cell>
          <cell r="E70" t="str">
            <v>NM</v>
          </cell>
          <cell r="G70" t="str">
            <v>NM</v>
          </cell>
          <cell r="I70" t="str">
            <v>NM</v>
          </cell>
          <cell r="J70" t="str">
            <v>NM</v>
          </cell>
          <cell r="K70" t="str">
            <v>NM</v>
          </cell>
          <cell r="M70" t="str">
            <v>NM</v>
          </cell>
          <cell r="N70" t="str">
            <v>NM</v>
          </cell>
          <cell r="O70" t="str">
            <v>NM</v>
          </cell>
          <cell r="P70" t="str">
            <v>NM</v>
          </cell>
          <cell r="R70" t="str">
            <v>NM</v>
          </cell>
          <cell r="T70" t="str">
            <v>NM</v>
          </cell>
          <cell r="V70" t="str">
            <v>NM</v>
          </cell>
          <cell r="X70" t="str">
            <v>NM</v>
          </cell>
          <cell r="Z70">
            <v>0.59544709173338461</v>
          </cell>
          <cell r="AB70" t="str">
            <v>NM</v>
          </cell>
          <cell r="AC70" t="str">
            <v>NM</v>
          </cell>
          <cell r="AD70" t="str">
            <v>NM</v>
          </cell>
          <cell r="AE70" t="str">
            <v>NM</v>
          </cell>
          <cell r="AF70" t="str">
            <v>NM</v>
          </cell>
          <cell r="AG70">
            <v>0.83630038878657686</v>
          </cell>
          <cell r="AI70" t="str">
            <v>NM</v>
          </cell>
          <cell r="AJ70" t="str">
            <v>NM</v>
          </cell>
          <cell r="AL70" t="str">
            <v>NM</v>
          </cell>
          <cell r="AM70" t="str">
            <v>NM</v>
          </cell>
          <cell r="AO70" t="str">
            <v>NM</v>
          </cell>
          <cell r="AP70" t="str">
            <v>NM</v>
          </cell>
        </row>
        <row r="71">
          <cell r="A71" t="str">
            <v xml:space="preserve"> 4Q</v>
          </cell>
          <cell r="B71" t="str">
            <v>NM</v>
          </cell>
          <cell r="C71" t="str">
            <v>NM</v>
          </cell>
          <cell r="D71" t="str">
            <v>NM</v>
          </cell>
          <cell r="E71" t="str">
            <v>NM</v>
          </cell>
          <cell r="G71" t="str">
            <v>NM</v>
          </cell>
          <cell r="I71" t="str">
            <v>NM</v>
          </cell>
          <cell r="J71" t="str">
            <v>NM</v>
          </cell>
          <cell r="K71" t="str">
            <v>NM</v>
          </cell>
          <cell r="M71" t="str">
            <v>NM</v>
          </cell>
          <cell r="N71" t="str">
            <v>NM</v>
          </cell>
          <cell r="O71" t="str">
            <v>NM</v>
          </cell>
          <cell r="P71" t="str">
            <v>NM</v>
          </cell>
          <cell r="R71" t="str">
            <v>NM</v>
          </cell>
          <cell r="T71" t="str">
            <v>NM</v>
          </cell>
          <cell r="V71" t="str">
            <v>NM</v>
          </cell>
          <cell r="X71" t="str">
            <v>NM</v>
          </cell>
          <cell r="Z71">
            <v>1.0868842418409312</v>
          </cell>
          <cell r="AB71" t="str">
            <v>NM</v>
          </cell>
          <cell r="AC71" t="str">
            <v>NM</v>
          </cell>
          <cell r="AD71" t="str">
            <v>NM</v>
          </cell>
          <cell r="AE71" t="str">
            <v>NM</v>
          </cell>
          <cell r="AF71" t="str">
            <v>NM</v>
          </cell>
          <cell r="AG71">
            <v>-0.10948613442020334</v>
          </cell>
          <cell r="AI71" t="str">
            <v>NM</v>
          </cell>
          <cell r="AJ71" t="str">
            <v>NM</v>
          </cell>
          <cell r="AL71" t="str">
            <v>NM</v>
          </cell>
          <cell r="AM71" t="str">
            <v>NM</v>
          </cell>
          <cell r="AO71" t="str">
            <v>NM</v>
          </cell>
          <cell r="AP71" t="str">
            <v>NM</v>
          </cell>
        </row>
        <row r="72">
          <cell r="A72" t="str">
            <v xml:space="preserve"> 4Q</v>
          </cell>
          <cell r="B72" t="str">
            <v>NM</v>
          </cell>
          <cell r="C72" t="str">
            <v>NM</v>
          </cell>
          <cell r="D72" t="str">
            <v>NM</v>
          </cell>
          <cell r="E72" t="str">
            <v>NM</v>
          </cell>
          <cell r="G72" t="str">
            <v>NM</v>
          </cell>
          <cell r="I72" t="str">
            <v>NM</v>
          </cell>
          <cell r="J72" t="str">
            <v>NM</v>
          </cell>
          <cell r="K72" t="str">
            <v>NM</v>
          </cell>
          <cell r="M72" t="str">
            <v>NM</v>
          </cell>
          <cell r="N72" t="str">
            <v>NM</v>
          </cell>
          <cell r="O72" t="str">
            <v>NM</v>
          </cell>
          <cell r="P72" t="str">
            <v>NM</v>
          </cell>
          <cell r="R72" t="str">
            <v>NM</v>
          </cell>
          <cell r="T72" t="str">
            <v>NM</v>
          </cell>
          <cell r="V72" t="str">
            <v>NM</v>
          </cell>
          <cell r="X72" t="str">
            <v>NM</v>
          </cell>
          <cell r="Z72">
            <v>1.0868842418409312</v>
          </cell>
          <cell r="AB72" t="str">
            <v>NM</v>
          </cell>
          <cell r="AC72" t="str">
            <v>NM</v>
          </cell>
          <cell r="AD72" t="str">
            <v>NM</v>
          </cell>
          <cell r="AE72" t="str">
            <v>NM</v>
          </cell>
          <cell r="AF72" t="str">
            <v>NM</v>
          </cell>
          <cell r="AG72">
            <v>-0.10948613442020334</v>
          </cell>
          <cell r="AI72" t="str">
            <v>NM</v>
          </cell>
          <cell r="AJ72" t="str">
            <v>NM</v>
          </cell>
          <cell r="AL72" t="str">
            <v>NM</v>
          </cell>
          <cell r="AM72" t="str">
            <v>NM</v>
          </cell>
          <cell r="AO72" t="str">
            <v>NM</v>
          </cell>
          <cell r="AP72" t="str">
            <v>NM</v>
          </cell>
        </row>
        <row r="73">
          <cell r="A73" t="str">
            <v>1998/97</v>
          </cell>
          <cell r="B73">
            <v>0.37356321839080464</v>
          </cell>
          <cell r="C73" t="str">
            <v>NM</v>
          </cell>
          <cell r="D73" t="str">
            <v>NM</v>
          </cell>
          <cell r="E73">
            <v>0.64183381088825209</v>
          </cell>
          <cell r="G73" t="str">
            <v>NM</v>
          </cell>
          <cell r="I73" t="str">
            <v>NM</v>
          </cell>
          <cell r="J73" t="str">
            <v>NM</v>
          </cell>
          <cell r="K73" t="str">
            <v>NM</v>
          </cell>
          <cell r="M73" t="str">
            <v>NM</v>
          </cell>
          <cell r="N73" t="str">
            <v>NM</v>
          </cell>
          <cell r="O73" t="str">
            <v>NM</v>
          </cell>
          <cell r="P73" t="str">
            <v>NM</v>
          </cell>
          <cell r="R73" t="str">
            <v>NM</v>
          </cell>
          <cell r="T73" t="str">
            <v>NM</v>
          </cell>
          <cell r="V73">
            <v>-0.26984126984126977</v>
          </cell>
          <cell r="X73" t="str">
            <v>NM</v>
          </cell>
          <cell r="Z73">
            <v>0.37392962867303753</v>
          </cell>
          <cell r="AB73">
            <v>0.51428571428571423</v>
          </cell>
          <cell r="AC73">
            <v>0.35</v>
          </cell>
          <cell r="AD73">
            <v>0.59271028037383167</v>
          </cell>
          <cell r="AE73" t="str">
            <v>NM</v>
          </cell>
          <cell r="AF73" t="str">
            <v>NM</v>
          </cell>
          <cell r="AG73">
            <v>0.70503482375458515</v>
          </cell>
          <cell r="AI73">
            <v>2.1</v>
          </cell>
          <cell r="AJ73" t="str">
            <v>NM</v>
          </cell>
          <cell r="AK73" t="str">
            <v>NM</v>
          </cell>
          <cell r="AL73">
            <v>-0.64912280701754388</v>
          </cell>
          <cell r="AM73">
            <v>1</v>
          </cell>
          <cell r="AO73">
            <v>-0.71787008642319416</v>
          </cell>
          <cell r="AP73">
            <v>-0.48393248784208986</v>
          </cell>
        </row>
        <row r="74">
          <cell r="A74" t="str">
            <v>1998/97</v>
          </cell>
          <cell r="B74">
            <v>0.37356321839080464</v>
          </cell>
          <cell r="C74" t="str">
            <v>NM</v>
          </cell>
          <cell r="D74" t="str">
            <v>NM</v>
          </cell>
          <cell r="E74">
            <v>0.64183381088825209</v>
          </cell>
          <cell r="G74" t="str">
            <v>NM</v>
          </cell>
          <cell r="I74" t="str">
            <v>NM</v>
          </cell>
          <cell r="J74" t="str">
            <v>NM</v>
          </cell>
          <cell r="K74" t="str">
            <v>NM</v>
          </cell>
          <cell r="M74" t="str">
            <v>NM</v>
          </cell>
          <cell r="N74" t="str">
            <v>NM</v>
          </cell>
          <cell r="O74" t="str">
            <v>NM</v>
          </cell>
          <cell r="P74" t="str">
            <v>NM</v>
          </cell>
          <cell r="R74" t="str">
            <v>NM</v>
          </cell>
          <cell r="T74" t="str">
            <v>NM</v>
          </cell>
          <cell r="V74">
            <v>-0.26984126984126977</v>
          </cell>
          <cell r="X74" t="str">
            <v>NM</v>
          </cell>
          <cell r="Z74">
            <v>0.37392962867303753</v>
          </cell>
          <cell r="AB74">
            <v>0.51428571428571423</v>
          </cell>
          <cell r="AC74">
            <v>0.35</v>
          </cell>
          <cell r="AD74">
            <v>0.59271028037383167</v>
          </cell>
          <cell r="AE74" t="str">
            <v>NM</v>
          </cell>
          <cell r="AF74" t="str">
            <v>NM</v>
          </cell>
          <cell r="AG74">
            <v>0.70503482375458515</v>
          </cell>
          <cell r="AI74">
            <v>2.1</v>
          </cell>
          <cell r="AJ74" t="str">
            <v>NM</v>
          </cell>
          <cell r="AK74" t="str">
            <v>NM</v>
          </cell>
          <cell r="AL74">
            <v>-0.64912280701754388</v>
          </cell>
          <cell r="AM74">
            <v>1</v>
          </cell>
          <cell r="AO74">
            <v>-0.71787008642319416</v>
          </cell>
          <cell r="AP74">
            <v>-0.48393248784208986</v>
          </cell>
        </row>
        <row r="75">
          <cell r="A75" t="str">
            <v>1999/98</v>
          </cell>
        </row>
        <row r="76">
          <cell r="A76" t="str">
            <v xml:space="preserve"> 1Q</v>
          </cell>
          <cell r="B76">
            <v>0.5</v>
          </cell>
          <cell r="C76" t="str">
            <v>NM</v>
          </cell>
          <cell r="D76" t="str">
            <v>NM</v>
          </cell>
          <cell r="E76" t="str">
            <v>NM</v>
          </cell>
          <cell r="G76" t="str">
            <v>NM</v>
          </cell>
          <cell r="I76" t="str">
            <v>NM</v>
          </cell>
          <cell r="J76" t="str">
            <v>NM</v>
          </cell>
          <cell r="K76" t="str">
            <v>NM</v>
          </cell>
          <cell r="M76" t="str">
            <v>NM</v>
          </cell>
          <cell r="N76" t="str">
            <v>NM</v>
          </cell>
          <cell r="O76" t="str">
            <v>NM</v>
          </cell>
          <cell r="P76" t="str">
            <v>NM</v>
          </cell>
          <cell r="R76" t="str">
            <v>NM</v>
          </cell>
          <cell r="T76" t="str">
            <v>NM</v>
          </cell>
          <cell r="V76">
            <v>1</v>
          </cell>
          <cell r="X76" t="str">
            <v>NM</v>
          </cell>
          <cell r="Z76">
            <v>9.5491410133426255E-2</v>
          </cell>
          <cell r="AB76">
            <v>0.36363636363636354</v>
          </cell>
          <cell r="AC76" t="str">
            <v>NM</v>
          </cell>
          <cell r="AD76">
            <v>1.9625000000000004</v>
          </cell>
          <cell r="AE76" t="str">
            <v>NM</v>
          </cell>
          <cell r="AF76" t="str">
            <v>NM</v>
          </cell>
          <cell r="AG76">
            <v>-0.22526772055073946</v>
          </cell>
          <cell r="AI76" t="str">
            <v>NM</v>
          </cell>
          <cell r="AJ76" t="str">
            <v>NM</v>
          </cell>
          <cell r="AL76" t="str">
            <v>NM</v>
          </cell>
          <cell r="AM76" t="str">
            <v>NM</v>
          </cell>
          <cell r="AO76" t="str">
            <v>NM</v>
          </cell>
          <cell r="AP76" t="str">
            <v>NM</v>
          </cell>
        </row>
        <row r="77">
          <cell r="A77" t="str">
            <v xml:space="preserve"> 2Q</v>
          </cell>
          <cell r="B77">
            <v>0.17857142857142858</v>
          </cell>
          <cell r="C77" t="str">
            <v>NM</v>
          </cell>
          <cell r="D77" t="str">
            <v>NM</v>
          </cell>
          <cell r="E77" t="str">
            <v>NM</v>
          </cell>
          <cell r="G77" t="str">
            <v>NM</v>
          </cell>
          <cell r="I77" t="str">
            <v>NM</v>
          </cell>
          <cell r="J77" t="str">
            <v>NM</v>
          </cell>
          <cell r="K77" t="str">
            <v>NM</v>
          </cell>
          <cell r="M77" t="str">
            <v>NM</v>
          </cell>
          <cell r="N77" t="str">
            <v>NM</v>
          </cell>
          <cell r="O77" t="str">
            <v>NM</v>
          </cell>
          <cell r="P77" t="str">
            <v>NM</v>
          </cell>
          <cell r="R77" t="str">
            <v>NM</v>
          </cell>
          <cell r="T77" t="str">
            <v>NM</v>
          </cell>
          <cell r="V77">
            <v>0</v>
          </cell>
          <cell r="X77" t="str">
            <v>NM</v>
          </cell>
          <cell r="Z77">
            <v>0.4442067530064755</v>
          </cell>
          <cell r="AB77">
            <v>1.6666666666666665</v>
          </cell>
          <cell r="AC77" t="str">
            <v>NM</v>
          </cell>
          <cell r="AD77">
            <v>0.62937500000000002</v>
          </cell>
          <cell r="AE77" t="str">
            <v>NM</v>
          </cell>
          <cell r="AF77" t="str">
            <v>NM</v>
          </cell>
          <cell r="AG77">
            <v>0.91725480652226821</v>
          </cell>
          <cell r="AI77" t="str">
            <v>NM</v>
          </cell>
          <cell r="AJ77" t="str">
            <v>NM</v>
          </cell>
          <cell r="AL77" t="str">
            <v>NM</v>
          </cell>
          <cell r="AM77" t="str">
            <v>NM</v>
          </cell>
          <cell r="AO77" t="str">
            <v>NM</v>
          </cell>
          <cell r="AP77" t="str">
            <v>NM</v>
          </cell>
        </row>
        <row r="78">
          <cell r="A78" t="str">
            <v xml:space="preserve"> 3Q</v>
          </cell>
          <cell r="B78">
            <v>0.12000000000000005</v>
          </cell>
          <cell r="C78" t="str">
            <v>NM</v>
          </cell>
          <cell r="D78" t="str">
            <v>NM</v>
          </cell>
          <cell r="E78" t="str">
            <v>NM</v>
          </cell>
          <cell r="G78" t="str">
            <v>NM</v>
          </cell>
          <cell r="I78" t="str">
            <v>NM</v>
          </cell>
          <cell r="J78" t="str">
            <v>NM</v>
          </cell>
          <cell r="K78" t="str">
            <v>NM</v>
          </cell>
          <cell r="M78" t="str">
            <v>NM</v>
          </cell>
          <cell r="N78" t="str">
            <v>NM</v>
          </cell>
          <cell r="O78" t="str">
            <v>NM</v>
          </cell>
          <cell r="P78" t="str">
            <v>NM</v>
          </cell>
          <cell r="R78" t="str">
            <v>NM</v>
          </cell>
          <cell r="T78" t="str">
            <v>NM</v>
          </cell>
          <cell r="V78">
            <v>2.75</v>
          </cell>
          <cell r="X78" t="str">
            <v>NM</v>
          </cell>
          <cell r="Z78">
            <v>0.73700120918984291</v>
          </cell>
          <cell r="AB78">
            <v>1</v>
          </cell>
          <cell r="AC78" t="str">
            <v>NM</v>
          </cell>
          <cell r="AD78">
            <v>0.89800000000000024</v>
          </cell>
          <cell r="AE78" t="str">
            <v>NM</v>
          </cell>
          <cell r="AF78" t="str">
            <v>NM</v>
          </cell>
          <cell r="AG78">
            <v>0.25406730554936474</v>
          </cell>
          <cell r="AI78" t="str">
            <v>NM</v>
          </cell>
          <cell r="AJ78" t="str">
            <v>NM</v>
          </cell>
          <cell r="AL78" t="str">
            <v>NM</v>
          </cell>
          <cell r="AM78" t="str">
            <v>NM</v>
          </cell>
          <cell r="AO78" t="str">
            <v>NM</v>
          </cell>
          <cell r="AP78" t="str">
            <v>NM</v>
          </cell>
        </row>
        <row r="79">
          <cell r="A79" t="str">
            <v xml:space="preserve"> 4Q</v>
          </cell>
          <cell r="B79">
            <v>0.37288135593220323</v>
          </cell>
          <cell r="C79" t="str">
            <v>NM</v>
          </cell>
          <cell r="D79" t="str">
            <v>NM</v>
          </cell>
          <cell r="E79" t="str">
            <v>NM</v>
          </cell>
          <cell r="G79" t="str">
            <v>NM</v>
          </cell>
          <cell r="I79" t="str">
            <v>NM</v>
          </cell>
          <cell r="J79" t="str">
            <v>NM</v>
          </cell>
          <cell r="K79" t="str">
            <v>NM</v>
          </cell>
          <cell r="M79" t="str">
            <v>NM</v>
          </cell>
          <cell r="N79" t="str">
            <v>NM</v>
          </cell>
          <cell r="O79" t="str">
            <v>NM</v>
          </cell>
          <cell r="P79" t="str">
            <v>NM</v>
          </cell>
          <cell r="R79" t="str">
            <v>NM</v>
          </cell>
          <cell r="T79" t="str">
            <v>NM</v>
          </cell>
          <cell r="V79">
            <v>-0.28205128205128183</v>
          </cell>
          <cell r="X79" t="str">
            <v>NM</v>
          </cell>
          <cell r="Z79">
            <v>0.39428116221542092</v>
          </cell>
          <cell r="AB79">
            <v>0.66666666666666663</v>
          </cell>
          <cell r="AC79" t="str">
            <v>NM</v>
          </cell>
          <cell r="AD79">
            <v>6.5333333333333323</v>
          </cell>
          <cell r="AE79" t="str">
            <v>NM</v>
          </cell>
          <cell r="AF79" t="str">
            <v>NM</v>
          </cell>
          <cell r="AG79">
            <v>1.0661401776900301</v>
          </cell>
          <cell r="AI79" t="str">
            <v>NM</v>
          </cell>
          <cell r="AJ79" t="str">
            <v>NM</v>
          </cell>
          <cell r="AL79" t="str">
            <v>NM</v>
          </cell>
          <cell r="AM79" t="str">
            <v>NM</v>
          </cell>
          <cell r="AO79" t="str">
            <v>NM</v>
          </cell>
          <cell r="AP79" t="str">
            <v>NM</v>
          </cell>
        </row>
        <row r="80">
          <cell r="A80" t="str">
            <v xml:space="preserve"> 4Q</v>
          </cell>
          <cell r="B80">
            <v>0.37288135593220323</v>
          </cell>
          <cell r="C80" t="str">
            <v>NM</v>
          </cell>
          <cell r="D80" t="str">
            <v>NM</v>
          </cell>
          <cell r="E80" t="str">
            <v>NM</v>
          </cell>
          <cell r="G80" t="str">
            <v>NM</v>
          </cell>
          <cell r="I80" t="str">
            <v>NM</v>
          </cell>
          <cell r="J80" t="str">
            <v>NM</v>
          </cell>
          <cell r="K80" t="str">
            <v>NM</v>
          </cell>
          <cell r="M80" t="str">
            <v>NM</v>
          </cell>
          <cell r="N80" t="str">
            <v>NM</v>
          </cell>
          <cell r="O80" t="str">
            <v>NM</v>
          </cell>
          <cell r="P80" t="str">
            <v>NM</v>
          </cell>
          <cell r="R80" t="str">
            <v>NM</v>
          </cell>
          <cell r="T80" t="str">
            <v>NM</v>
          </cell>
          <cell r="V80">
            <v>-0.28205128205128183</v>
          </cell>
          <cell r="X80" t="str">
            <v>NM</v>
          </cell>
          <cell r="Z80">
            <v>0.39428116221542092</v>
          </cell>
          <cell r="AB80">
            <v>0.66666666666666663</v>
          </cell>
          <cell r="AC80" t="str">
            <v>NM</v>
          </cell>
          <cell r="AD80">
            <v>6.5333333333333323</v>
          </cell>
          <cell r="AE80" t="str">
            <v>NM</v>
          </cell>
          <cell r="AF80" t="str">
            <v>NM</v>
          </cell>
          <cell r="AG80">
            <v>1.0661401776900301</v>
          </cell>
          <cell r="AI80" t="str">
            <v>NM</v>
          </cell>
          <cell r="AJ80" t="str">
            <v>NM</v>
          </cell>
          <cell r="AL80" t="str">
            <v>NM</v>
          </cell>
          <cell r="AM80" t="str">
            <v>NM</v>
          </cell>
          <cell r="AO80" t="str">
            <v>NM</v>
          </cell>
          <cell r="AP80" t="str">
            <v>NM</v>
          </cell>
        </row>
        <row r="81">
          <cell r="A81" t="str">
            <v>1999/98</v>
          </cell>
          <cell r="B81">
            <v>0.25523012552301261</v>
          </cell>
          <cell r="C81" t="str">
            <v>NM</v>
          </cell>
          <cell r="D81">
            <v>-0.91578947368421049</v>
          </cell>
          <cell r="E81">
            <v>6.1082024432809898E-2</v>
          </cell>
          <cell r="G81" t="str">
            <v>NM</v>
          </cell>
          <cell r="I81" t="str">
            <v>NM</v>
          </cell>
          <cell r="J81" t="str">
            <v>NM</v>
          </cell>
          <cell r="K81" t="str">
            <v>NM</v>
          </cell>
          <cell r="M81" t="str">
            <v>NM</v>
          </cell>
          <cell r="N81" t="str">
            <v>NM</v>
          </cell>
          <cell r="O81" t="str">
            <v>NM</v>
          </cell>
          <cell r="P81" t="str">
            <v>NM</v>
          </cell>
          <cell r="R81" t="str">
            <v>NM</v>
          </cell>
          <cell r="T81" t="str">
            <v>NM</v>
          </cell>
          <cell r="V81">
            <v>0.92753623188405798</v>
          </cell>
          <cell r="X81" t="str">
            <v>NM</v>
          </cell>
          <cell r="Z81">
            <v>0.43919368366255046</v>
          </cell>
          <cell r="AB81">
            <v>0.86792452830188693</v>
          </cell>
          <cell r="AC81">
            <v>-0.64444444444444438</v>
          </cell>
          <cell r="AD81">
            <v>2.4000704142706257</v>
          </cell>
          <cell r="AE81">
            <v>-3.9797852179405312E-2</v>
          </cell>
          <cell r="AF81" t="str">
            <v>NM</v>
          </cell>
          <cell r="AG81">
            <v>0.50396008730901187</v>
          </cell>
          <cell r="AI81">
            <v>1</v>
          </cell>
          <cell r="AJ81" t="str">
            <v>NM</v>
          </cell>
          <cell r="AK81" t="str">
            <v>NM</v>
          </cell>
          <cell r="AL81">
            <v>-0.17500000000000004</v>
          </cell>
          <cell r="AM81">
            <v>-0.12499999999999993</v>
          </cell>
          <cell r="AO81">
            <v>5.9723320158102631</v>
          </cell>
          <cell r="AP81">
            <v>0.99667405764966632</v>
          </cell>
        </row>
        <row r="82">
          <cell r="A82" t="str">
            <v>1999/98</v>
          </cell>
          <cell r="B82">
            <v>0.25523012552301261</v>
          </cell>
          <cell r="C82" t="str">
            <v>NM</v>
          </cell>
          <cell r="D82">
            <v>-0.91578947368421049</v>
          </cell>
          <cell r="E82">
            <v>6.1082024432809898E-2</v>
          </cell>
          <cell r="G82" t="str">
            <v>NM</v>
          </cell>
          <cell r="I82" t="str">
            <v>NM</v>
          </cell>
          <cell r="J82" t="str">
            <v>NM</v>
          </cell>
          <cell r="K82" t="str">
            <v>NM</v>
          </cell>
          <cell r="M82" t="str">
            <v>NM</v>
          </cell>
          <cell r="N82" t="str">
            <v>NM</v>
          </cell>
          <cell r="O82" t="str">
            <v>NM</v>
          </cell>
          <cell r="P82" t="str">
            <v>NM</v>
          </cell>
          <cell r="R82" t="str">
            <v>NM</v>
          </cell>
          <cell r="T82" t="str">
            <v>NM</v>
          </cell>
          <cell r="V82">
            <v>0.92753623188405798</v>
          </cell>
          <cell r="X82" t="str">
            <v>NM</v>
          </cell>
          <cell r="Z82">
            <v>0.43919368366255046</v>
          </cell>
          <cell r="AB82">
            <v>0.86792452830188693</v>
          </cell>
          <cell r="AC82">
            <v>-0.64444444444444438</v>
          </cell>
          <cell r="AD82">
            <v>2.4000704142706257</v>
          </cell>
          <cell r="AE82">
            <v>-3.9797852179405312E-2</v>
          </cell>
          <cell r="AF82" t="str">
            <v>NM</v>
          </cell>
          <cell r="AG82">
            <v>0.50396008730901187</v>
          </cell>
          <cell r="AI82">
            <v>1</v>
          </cell>
          <cell r="AJ82" t="str">
            <v>NM</v>
          </cell>
          <cell r="AK82" t="str">
            <v>NM</v>
          </cell>
          <cell r="AL82">
            <v>-0.17500000000000004</v>
          </cell>
          <cell r="AM82">
            <v>-0.12499999999999993</v>
          </cell>
          <cell r="AO82">
            <v>5.9723320158102631</v>
          </cell>
          <cell r="AP82">
            <v>0.99667405764966632</v>
          </cell>
        </row>
        <row r="83">
          <cell r="A83" t="str">
            <v>2000/99</v>
          </cell>
        </row>
        <row r="84">
          <cell r="A84" t="str">
            <v xml:space="preserve"> 1Q</v>
          </cell>
          <cell r="B84">
            <v>0.19047619047619047</v>
          </cell>
          <cell r="C84" t="str">
            <v>NM</v>
          </cell>
          <cell r="D84" t="str">
            <v>NM</v>
          </cell>
          <cell r="E84">
            <v>0.18867924528301888</v>
          </cell>
          <cell r="G84" t="str">
            <v>NM</v>
          </cell>
          <cell r="I84" t="str">
            <v>NM</v>
          </cell>
          <cell r="J84" t="str">
            <v>NM</v>
          </cell>
          <cell r="K84" t="str">
            <v>NM</v>
          </cell>
          <cell r="M84" t="str">
            <v>NM</v>
          </cell>
          <cell r="N84" t="str">
            <v>NM</v>
          </cell>
          <cell r="O84" t="str">
            <v>NM</v>
          </cell>
          <cell r="P84" t="str">
            <v>NM</v>
          </cell>
          <cell r="R84" t="str">
            <v>NM</v>
          </cell>
          <cell r="T84" t="str">
            <v>NM</v>
          </cell>
          <cell r="V84">
            <v>0</v>
          </cell>
          <cell r="X84" t="str">
            <v>NM</v>
          </cell>
          <cell r="Z84">
            <v>1.6948734277981217</v>
          </cell>
          <cell r="AB84">
            <v>-0.33333333333333331</v>
          </cell>
          <cell r="AC84" t="str">
            <v>NM</v>
          </cell>
          <cell r="AD84">
            <v>1.6722925457102673</v>
          </cell>
          <cell r="AE84">
            <v>0.12622309197651665</v>
          </cell>
          <cell r="AF84" t="str">
            <v>NM</v>
          </cell>
          <cell r="AG84">
            <v>0.91722889583676159</v>
          </cell>
          <cell r="AI84">
            <v>0.56249999999999989</v>
          </cell>
          <cell r="AJ84" t="str">
            <v>NM</v>
          </cell>
          <cell r="AL84" t="str">
            <v>NM</v>
          </cell>
          <cell r="AM84" t="str">
            <v>NM</v>
          </cell>
          <cell r="AO84" t="str">
            <v>NM</v>
          </cell>
          <cell r="AP84" t="str">
            <v>NM</v>
          </cell>
        </row>
        <row r="85">
          <cell r="A85" t="str">
            <v xml:space="preserve"> 2Q</v>
          </cell>
          <cell r="B85">
            <v>-0.42154666666666668</v>
          </cell>
          <cell r="C85" t="str">
            <v>NM</v>
          </cell>
          <cell r="D85" t="str">
            <v>NM</v>
          </cell>
          <cell r="E85">
            <v>-0.40942545454545459</v>
          </cell>
          <cell r="G85" t="str">
            <v>NM</v>
          </cell>
          <cell r="I85" t="str">
            <v>NM</v>
          </cell>
          <cell r="J85" t="str">
            <v>NM</v>
          </cell>
          <cell r="K85" t="str">
            <v>NM</v>
          </cell>
          <cell r="M85" t="str">
            <v>NM</v>
          </cell>
          <cell r="N85" t="str">
            <v>NM</v>
          </cell>
          <cell r="O85" t="str">
            <v>NM</v>
          </cell>
          <cell r="P85" t="str">
            <v>NM</v>
          </cell>
          <cell r="R85" t="str">
            <v>NM</v>
          </cell>
          <cell r="T85" t="str">
            <v>NM</v>
          </cell>
          <cell r="V85">
            <v>1</v>
          </cell>
          <cell r="X85" t="str">
            <v>NM</v>
          </cell>
          <cell r="Z85">
            <v>0.73681892789943559</v>
          </cell>
          <cell r="AB85">
            <v>4.1666666666666706E-2</v>
          </cell>
          <cell r="AC85" t="str">
            <v>NM</v>
          </cell>
          <cell r="AD85">
            <v>1.3973916378979667</v>
          </cell>
          <cell r="AE85">
            <v>3.3371212121212142</v>
          </cell>
          <cell r="AF85" t="str">
            <v>NM</v>
          </cell>
          <cell r="AG85">
            <v>1.1128458999746127</v>
          </cell>
          <cell r="AI85">
            <v>0.25</v>
          </cell>
          <cell r="AJ85" t="str">
            <v>NM</v>
          </cell>
          <cell r="AL85" t="str">
            <v>NM</v>
          </cell>
          <cell r="AM85" t="str">
            <v>NM</v>
          </cell>
          <cell r="AO85" t="str">
            <v>NM</v>
          </cell>
          <cell r="AP85" t="str">
            <v>NM</v>
          </cell>
        </row>
        <row r="86">
          <cell r="A86" t="str">
            <v xml:space="preserve"> 3Q</v>
          </cell>
          <cell r="B86">
            <v>0.42857142857142849</v>
          </cell>
          <cell r="C86" t="str">
            <v>NM</v>
          </cell>
          <cell r="D86" t="str">
            <v>NM</v>
          </cell>
          <cell r="E86">
            <v>0.39884393063583806</v>
          </cell>
          <cell r="G86" t="str">
            <v>NM</v>
          </cell>
          <cell r="I86" t="str">
            <v>NM</v>
          </cell>
          <cell r="J86" t="str">
            <v>NM</v>
          </cell>
          <cell r="K86" t="str">
            <v>NM</v>
          </cell>
          <cell r="M86" t="str">
            <v>NM</v>
          </cell>
          <cell r="N86" t="str">
            <v>NM</v>
          </cell>
          <cell r="O86" t="str">
            <v>NM</v>
          </cell>
          <cell r="P86" t="str">
            <v>NM</v>
          </cell>
          <cell r="R86" t="str">
            <v>NM</v>
          </cell>
          <cell r="T86" t="str">
            <v>NM</v>
          </cell>
          <cell r="V86">
            <v>-0.46666666666666667</v>
          </cell>
          <cell r="X86" t="str">
            <v>NM</v>
          </cell>
          <cell r="Z86">
            <v>0.7862164984336929</v>
          </cell>
          <cell r="AB86">
            <v>0</v>
          </cell>
          <cell r="AC86" t="str">
            <v>NM</v>
          </cell>
          <cell r="AD86">
            <v>3.4059762155652562</v>
          </cell>
          <cell r="AE86">
            <v>3.3581626319056535E-2</v>
          </cell>
          <cell r="AF86" t="str">
            <v>NM</v>
          </cell>
          <cell r="AG86">
            <v>2.059712102363604</v>
          </cell>
          <cell r="AI86">
            <v>0.75000000000000011</v>
          </cell>
          <cell r="AJ86" t="str">
            <v>NM</v>
          </cell>
          <cell r="AL86" t="str">
            <v>NM</v>
          </cell>
          <cell r="AM86" t="str">
            <v>NM</v>
          </cell>
          <cell r="AO86" t="str">
            <v>NM</v>
          </cell>
          <cell r="AP86" t="str">
            <v>NM</v>
          </cell>
        </row>
        <row r="87">
          <cell r="A87" t="str">
            <v xml:space="preserve"> 4Q</v>
          </cell>
          <cell r="B87">
            <v>0.71947654320987697</v>
          </cell>
          <cell r="C87" t="str">
            <v>NM</v>
          </cell>
          <cell r="D87" t="str">
            <v>NM</v>
          </cell>
          <cell r="E87">
            <v>0.75264176829268326</v>
          </cell>
          <cell r="G87" t="str">
            <v>NM</v>
          </cell>
          <cell r="I87" t="str">
            <v>NM</v>
          </cell>
          <cell r="J87" t="str">
            <v>NM</v>
          </cell>
          <cell r="K87" t="str">
            <v>NM</v>
          </cell>
          <cell r="M87" t="str">
            <v>NM</v>
          </cell>
          <cell r="N87" t="str">
            <v>NM</v>
          </cell>
          <cell r="O87" t="str">
            <v>NM</v>
          </cell>
          <cell r="P87" t="str">
            <v>NM</v>
          </cell>
          <cell r="R87" t="str">
            <v>NM</v>
          </cell>
          <cell r="T87" t="str">
            <v>NM</v>
          </cell>
          <cell r="V87">
            <v>1.2142857142857135</v>
          </cell>
          <cell r="X87" t="str">
            <v>NM</v>
          </cell>
          <cell r="Z87">
            <v>1.6594797774770711</v>
          </cell>
          <cell r="AB87">
            <v>0.3</v>
          </cell>
          <cell r="AC87" t="str">
            <v>NM</v>
          </cell>
          <cell r="AD87">
            <v>-1</v>
          </cell>
          <cell r="AE87">
            <v>-0.99759470835838848</v>
          </cell>
          <cell r="AF87" t="str">
            <v>NM</v>
          </cell>
          <cell r="AG87">
            <v>-0.821743473917387</v>
          </cell>
          <cell r="AI87">
            <v>-0.32812500000000006</v>
          </cell>
          <cell r="AJ87" t="str">
            <v>NM</v>
          </cell>
          <cell r="AL87" t="str">
            <v>NM</v>
          </cell>
          <cell r="AM87" t="str">
            <v>NM</v>
          </cell>
          <cell r="AO87" t="str">
            <v>NM</v>
          </cell>
          <cell r="AP87" t="str">
            <v>NM</v>
          </cell>
        </row>
        <row r="88">
          <cell r="A88" t="str">
            <v xml:space="preserve"> 4Q</v>
          </cell>
          <cell r="B88">
            <v>0.71947654320987697</v>
          </cell>
          <cell r="C88" t="str">
            <v>NM</v>
          </cell>
          <cell r="D88" t="str">
            <v>NM</v>
          </cell>
          <cell r="E88">
            <v>0.75264176829268326</v>
          </cell>
          <cell r="G88" t="str">
            <v>NM</v>
          </cell>
          <cell r="I88" t="str">
            <v>NM</v>
          </cell>
          <cell r="J88" t="str">
            <v>NM</v>
          </cell>
          <cell r="K88" t="str">
            <v>NM</v>
          </cell>
          <cell r="M88" t="str">
            <v>NM</v>
          </cell>
          <cell r="N88" t="str">
            <v>NM</v>
          </cell>
          <cell r="O88" t="str">
            <v>NM</v>
          </cell>
          <cell r="P88" t="str">
            <v>NM</v>
          </cell>
          <cell r="R88" t="str">
            <v>NM</v>
          </cell>
          <cell r="T88" t="str">
            <v>NM</v>
          </cell>
          <cell r="V88">
            <v>1.2142857142857135</v>
          </cell>
          <cell r="X88" t="str">
            <v>NM</v>
          </cell>
          <cell r="Z88">
            <v>1.6594797774770711</v>
          </cell>
          <cell r="AB88">
            <v>0.3</v>
          </cell>
          <cell r="AC88" t="str">
            <v>NM</v>
          </cell>
          <cell r="AD88">
            <v>-1</v>
          </cell>
          <cell r="AE88">
            <v>-0.99759470835838848</v>
          </cell>
          <cell r="AF88" t="str">
            <v>NM</v>
          </cell>
          <cell r="AG88">
            <v>-0.821743473917387</v>
          </cell>
          <cell r="AI88">
            <v>-0.32812500000000006</v>
          </cell>
          <cell r="AJ88" t="str">
            <v>NM</v>
          </cell>
          <cell r="AL88" t="str">
            <v>NM</v>
          </cell>
          <cell r="AM88" t="str">
            <v>NM</v>
          </cell>
          <cell r="AO88" t="str">
            <v>NM</v>
          </cell>
          <cell r="AP88" t="str">
            <v>NM</v>
          </cell>
        </row>
        <row r="89">
          <cell r="A89" t="str">
            <v>2000/99</v>
          </cell>
          <cell r="B89">
            <v>0.23166666666666677</v>
          </cell>
          <cell r="C89" t="str">
            <v>NM</v>
          </cell>
          <cell r="D89">
            <v>0</v>
          </cell>
          <cell r="E89">
            <v>0.23828626644736819</v>
          </cell>
          <cell r="G89" t="str">
            <v>NM</v>
          </cell>
          <cell r="I89" t="str">
            <v>NM</v>
          </cell>
          <cell r="J89" t="str">
            <v>NM</v>
          </cell>
          <cell r="K89" t="str">
            <v>NM</v>
          </cell>
          <cell r="M89" t="str">
            <v>NM</v>
          </cell>
          <cell r="N89" t="str">
            <v>NM</v>
          </cell>
          <cell r="O89" t="str">
            <v>NM</v>
          </cell>
          <cell r="P89" t="str">
            <v>NM</v>
          </cell>
          <cell r="R89" t="str">
            <v>NM</v>
          </cell>
          <cell r="T89" t="str">
            <v>NM</v>
          </cell>
          <cell r="V89">
            <v>6.7669172932330712E-2</v>
          </cell>
          <cell r="X89" t="str">
            <v>NM</v>
          </cell>
          <cell r="Z89">
            <v>1.1802945963868736</v>
          </cell>
          <cell r="AB89">
            <v>5.0505050505050504E-2</v>
          </cell>
          <cell r="AC89">
            <v>-0.75</v>
          </cell>
          <cell r="AD89">
            <v>0.76960168438492338</v>
          </cell>
          <cell r="AE89">
            <v>-0.13046052631578961</v>
          </cell>
          <cell r="AF89" t="str">
            <v>NM</v>
          </cell>
          <cell r="AG89">
            <v>0.38567755846740759</v>
          </cell>
          <cell r="AI89">
            <v>8.8709677419354802E-2</v>
          </cell>
          <cell r="AJ89" t="str">
            <v>NM</v>
          </cell>
          <cell r="AK89" t="str">
            <v>NM</v>
          </cell>
          <cell r="AL89">
            <v>-0.72727272727272729</v>
          </cell>
          <cell r="AM89">
            <v>-0.7142857142857143</v>
          </cell>
          <cell r="AO89">
            <v>-0.60459183673469397</v>
          </cell>
          <cell r="AP89">
            <v>-0.64001480658893206</v>
          </cell>
        </row>
        <row r="90">
          <cell r="A90" t="str">
            <v>2000/99</v>
          </cell>
          <cell r="B90">
            <v>0.23166666666666677</v>
          </cell>
          <cell r="C90" t="str">
            <v>NM</v>
          </cell>
          <cell r="D90">
            <v>0</v>
          </cell>
          <cell r="E90">
            <v>0.23828626644736819</v>
          </cell>
          <cell r="G90" t="str">
            <v>NM</v>
          </cell>
          <cell r="I90" t="str">
            <v>NM</v>
          </cell>
          <cell r="J90" t="str">
            <v>NM</v>
          </cell>
          <cell r="K90" t="str">
            <v>NM</v>
          </cell>
          <cell r="M90" t="str">
            <v>NM</v>
          </cell>
          <cell r="N90" t="str">
            <v>NM</v>
          </cell>
          <cell r="O90" t="str">
            <v>NM</v>
          </cell>
          <cell r="P90" t="str">
            <v>NM</v>
          </cell>
          <cell r="R90" t="str">
            <v>NM</v>
          </cell>
          <cell r="T90" t="str">
            <v>NM</v>
          </cell>
          <cell r="V90">
            <v>6.7669172932330712E-2</v>
          </cell>
          <cell r="X90" t="str">
            <v>NM</v>
          </cell>
          <cell r="Z90">
            <v>1.1802945963868736</v>
          </cell>
          <cell r="AB90">
            <v>5.0505050505050504E-2</v>
          </cell>
          <cell r="AC90">
            <v>-0.75</v>
          </cell>
          <cell r="AD90">
            <v>0.76960168438492338</v>
          </cell>
          <cell r="AE90">
            <v>-0.13046052631578961</v>
          </cell>
          <cell r="AF90" t="str">
            <v>NM</v>
          </cell>
          <cell r="AG90">
            <v>0.38567755846740759</v>
          </cell>
          <cell r="AI90">
            <v>8.8709677419354802E-2</v>
          </cell>
          <cell r="AJ90" t="str">
            <v>NM</v>
          </cell>
          <cell r="AK90" t="str">
            <v>NM</v>
          </cell>
          <cell r="AL90">
            <v>-0.72727272727272729</v>
          </cell>
          <cell r="AM90">
            <v>-0.7142857142857143</v>
          </cell>
          <cell r="AO90">
            <v>-0.60459183673469397</v>
          </cell>
          <cell r="AP90">
            <v>-0.64001480658893206</v>
          </cell>
        </row>
        <row r="91">
          <cell r="A91" t="str">
            <v>2001/2000</v>
          </cell>
        </row>
        <row r="92">
          <cell r="A92" t="str">
            <v xml:space="preserve"> 1Q</v>
          </cell>
          <cell r="B92">
            <v>-6.4000000000000057E-2</v>
          </cell>
          <cell r="C92" t="str">
            <v>NM</v>
          </cell>
          <cell r="D92" t="str">
            <v>NM</v>
          </cell>
          <cell r="E92">
            <v>-5.5555555555555643E-2</v>
          </cell>
          <cell r="G92">
            <v>0.68421052631578949</v>
          </cell>
          <cell r="I92" t="str">
            <v>NM</v>
          </cell>
          <cell r="J92" t="str">
            <v>NM</v>
          </cell>
          <cell r="K92" t="str">
            <v>NM</v>
          </cell>
          <cell r="M92" t="str">
            <v>NM</v>
          </cell>
          <cell r="N92" t="str">
            <v>NM</v>
          </cell>
          <cell r="O92" t="str">
            <v>NM</v>
          </cell>
          <cell r="P92" t="str">
            <v>NM</v>
          </cell>
          <cell r="R92" t="str">
            <v>NM</v>
          </cell>
          <cell r="T92" t="str">
            <v>NM</v>
          </cell>
          <cell r="V92">
            <v>1.5</v>
          </cell>
          <cell r="X92">
            <v>1.0830039525692292</v>
          </cell>
          <cell r="Z92">
            <v>2.2176468850618853</v>
          </cell>
          <cell r="AB92">
            <v>-0.4</v>
          </cell>
          <cell r="AC92" t="str">
            <v>NM</v>
          </cell>
          <cell r="AD92" t="str">
            <v>NM</v>
          </cell>
          <cell r="AE92" t="str">
            <v>NM</v>
          </cell>
          <cell r="AF92" t="str">
            <v>NM</v>
          </cell>
          <cell r="AG92">
            <v>-0.86559093640030893</v>
          </cell>
          <cell r="AI92">
            <v>-0.4</v>
          </cell>
          <cell r="AJ92" t="str">
            <v>NM</v>
          </cell>
          <cell r="AK92" t="str">
            <v>NM</v>
          </cell>
          <cell r="AL92">
            <v>-0.5</v>
          </cell>
          <cell r="AM92">
            <v>-0.24719101123595522</v>
          </cell>
          <cell r="AO92" t="str">
            <v>NM</v>
          </cell>
          <cell r="AP92" t="str">
            <v>NM</v>
          </cell>
        </row>
        <row r="93">
          <cell r="A93" t="str">
            <v xml:space="preserve"> 2Q</v>
          </cell>
          <cell r="B93">
            <v>0.93829312859370018</v>
          </cell>
          <cell r="C93" t="str">
            <v>NM</v>
          </cell>
          <cell r="D93" t="str">
            <v>NM</v>
          </cell>
          <cell r="E93">
            <v>0.91903518710079968</v>
          </cell>
          <cell r="G93">
            <v>0.54838709677419351</v>
          </cell>
          <cell r="I93" t="str">
            <v>NM</v>
          </cell>
          <cell r="J93" t="str">
            <v>NM</v>
          </cell>
          <cell r="K93" t="str">
            <v>NM</v>
          </cell>
          <cell r="M93" t="str">
            <v>NM</v>
          </cell>
          <cell r="N93" t="str">
            <v>NM</v>
          </cell>
          <cell r="O93" t="str">
            <v>NM</v>
          </cell>
          <cell r="P93" t="str">
            <v>NM</v>
          </cell>
          <cell r="R93" t="str">
            <v>NM</v>
          </cell>
          <cell r="T93" t="str">
            <v>NM</v>
          </cell>
          <cell r="V93">
            <v>1</v>
          </cell>
          <cell r="X93">
            <v>9.1443582686997038E-2</v>
          </cell>
          <cell r="Z93">
            <v>1.8212705144753825</v>
          </cell>
          <cell r="AB93">
            <v>-0.44000000000000006</v>
          </cell>
          <cell r="AC93" t="str">
            <v>NM</v>
          </cell>
          <cell r="AD93" t="str">
            <v>NM</v>
          </cell>
          <cell r="AE93" t="str">
            <v>NM</v>
          </cell>
          <cell r="AF93" t="str">
            <v>NM</v>
          </cell>
          <cell r="AG93">
            <v>-0.8820666866927005</v>
          </cell>
          <cell r="AI93">
            <v>-0.44000000000000006</v>
          </cell>
          <cell r="AJ93" t="str">
            <v>NM</v>
          </cell>
          <cell r="AK93" t="str">
            <v>NM</v>
          </cell>
          <cell r="AL93">
            <v>0</v>
          </cell>
          <cell r="AM93">
            <v>5.9259259259265985E-2</v>
          </cell>
          <cell r="AO93" t="str">
            <v>NM</v>
          </cell>
          <cell r="AP93" t="str">
            <v>NM</v>
          </cell>
        </row>
        <row r="94">
          <cell r="A94" t="str">
            <v xml:space="preserve"> 3Q</v>
          </cell>
          <cell r="B94">
            <v>0.25</v>
          </cell>
          <cell r="C94" t="str">
            <v>NM</v>
          </cell>
          <cell r="D94" t="str">
            <v>NM</v>
          </cell>
          <cell r="E94">
            <v>0.25206611570247939</v>
          </cell>
          <cell r="G94">
            <v>1.2</v>
          </cell>
          <cell r="I94" t="str">
            <v>NM</v>
          </cell>
          <cell r="J94" t="str">
            <v>NM</v>
          </cell>
          <cell r="K94" t="str">
            <v>NM</v>
          </cell>
          <cell r="M94" t="str">
            <v>NM</v>
          </cell>
          <cell r="N94" t="str">
            <v>NM</v>
          </cell>
          <cell r="O94" t="str">
            <v>NM</v>
          </cell>
          <cell r="P94" t="str">
            <v>NM</v>
          </cell>
          <cell r="R94" t="str">
            <v>NM</v>
          </cell>
          <cell r="T94" t="str">
            <v>NM</v>
          </cell>
          <cell r="V94">
            <v>0.375</v>
          </cell>
          <cell r="X94">
            <v>-0.7283515073765251</v>
          </cell>
          <cell r="Z94">
            <v>1.5848045520090417</v>
          </cell>
          <cell r="AB94">
            <v>-0.33333333333333331</v>
          </cell>
          <cell r="AC94" t="str">
            <v>NM</v>
          </cell>
          <cell r="AD94" t="str">
            <v>NM</v>
          </cell>
          <cell r="AE94" t="str">
            <v>NM</v>
          </cell>
          <cell r="AF94" t="str">
            <v>NM</v>
          </cell>
          <cell r="AG94">
            <v>-0.80867746994249867</v>
          </cell>
          <cell r="AI94">
            <v>-4.7619047619047658E-2</v>
          </cell>
          <cell r="AJ94" t="str">
            <v>NM</v>
          </cell>
          <cell r="AK94" t="str">
            <v>NM</v>
          </cell>
          <cell r="AL94">
            <v>0</v>
          </cell>
          <cell r="AM94">
            <v>-0.12698412698412015</v>
          </cell>
          <cell r="AO94" t="str">
            <v>NM</v>
          </cell>
          <cell r="AP94" t="str">
            <v>NM</v>
          </cell>
        </row>
        <row r="95">
          <cell r="A95" t="str">
            <v xml:space="preserve"> 4Q</v>
          </cell>
          <cell r="B95">
            <v>-0.28200945449950332</v>
          </cell>
          <cell r="C95" t="str">
            <v>NM</v>
          </cell>
          <cell r="D95" t="str">
            <v>NM</v>
          </cell>
          <cell r="E95">
            <v>-0.29374907043635351</v>
          </cell>
          <cell r="G95">
            <v>1.65</v>
          </cell>
          <cell r="I95" t="str">
            <v>NM</v>
          </cell>
          <cell r="J95" t="str">
            <v>NM</v>
          </cell>
          <cell r="K95" t="str">
            <v>NM</v>
          </cell>
          <cell r="M95" t="str">
            <v>NM</v>
          </cell>
          <cell r="N95" t="str">
            <v>NM</v>
          </cell>
          <cell r="O95">
            <v>-0.37293729372937295</v>
          </cell>
          <cell r="P95" t="str">
            <v>NM</v>
          </cell>
          <cell r="R95" t="str">
            <v>NM</v>
          </cell>
          <cell r="T95" t="str">
            <v>NM</v>
          </cell>
          <cell r="V95">
            <v>-3.225806451612892E-2</v>
          </cell>
          <cell r="X95">
            <v>-0.45129103266546139</v>
          </cell>
          <cell r="Z95">
            <v>0.78272520663493172</v>
          </cell>
          <cell r="AB95">
            <v>0.15384615384615388</v>
          </cell>
          <cell r="AC95" t="str">
            <v>NM</v>
          </cell>
          <cell r="AD95" t="str">
            <v>NM</v>
          </cell>
          <cell r="AE95" t="str">
            <v>NM</v>
          </cell>
          <cell r="AF95" t="str">
            <v>NM</v>
          </cell>
          <cell r="AG95">
            <v>9.1374269005847955E-2</v>
          </cell>
          <cell r="AI95">
            <v>3.2558139534883651E-2</v>
          </cell>
          <cell r="AJ95" t="str">
            <v>NM</v>
          </cell>
          <cell r="AK95" t="str">
            <v>NM</v>
          </cell>
          <cell r="AL95">
            <v>0</v>
          </cell>
          <cell r="AM95">
            <v>-4.9107142857108758E-2</v>
          </cell>
          <cell r="AO95" t="str">
            <v>NM</v>
          </cell>
          <cell r="AP95" t="str">
            <v>NM</v>
          </cell>
        </row>
        <row r="96">
          <cell r="A96" t="str">
            <v xml:space="preserve"> 4Q</v>
          </cell>
          <cell r="B96">
            <v>-0.28200945449950332</v>
          </cell>
          <cell r="C96" t="str">
            <v>NM</v>
          </cell>
          <cell r="D96" t="str">
            <v>NM</v>
          </cell>
          <cell r="E96">
            <v>-0.29374907043635351</v>
          </cell>
          <cell r="G96">
            <v>1.65</v>
          </cell>
          <cell r="I96" t="str">
            <v>NM</v>
          </cell>
          <cell r="J96" t="str">
            <v>NM</v>
          </cell>
          <cell r="K96" t="str">
            <v>NM</v>
          </cell>
          <cell r="M96" t="str">
            <v>NM</v>
          </cell>
          <cell r="N96" t="str">
            <v>NM</v>
          </cell>
          <cell r="O96">
            <v>-0.37293729372937295</v>
          </cell>
          <cell r="P96" t="str">
            <v>NM</v>
          </cell>
          <cell r="R96" t="str">
            <v>NM</v>
          </cell>
          <cell r="T96" t="str">
            <v>NM</v>
          </cell>
          <cell r="V96">
            <v>-3.225806451612892E-2</v>
          </cell>
          <cell r="X96">
            <v>-0.45129103266546139</v>
          </cell>
          <cell r="Z96">
            <v>0.78272520663493172</v>
          </cell>
          <cell r="AB96">
            <v>0.15384615384615388</v>
          </cell>
          <cell r="AC96" t="str">
            <v>NM</v>
          </cell>
          <cell r="AD96" t="str">
            <v>NM</v>
          </cell>
          <cell r="AE96" t="str">
            <v>NM</v>
          </cell>
          <cell r="AF96" t="str">
            <v>NM</v>
          </cell>
          <cell r="AG96">
            <v>9.1374269005847955E-2</v>
          </cell>
          <cell r="AI96">
            <v>3.2558139534883651E-2</v>
          </cell>
          <cell r="AJ96" t="str">
            <v>NM</v>
          </cell>
          <cell r="AK96" t="str">
            <v>NM</v>
          </cell>
          <cell r="AL96">
            <v>0</v>
          </cell>
          <cell r="AM96">
            <v>-4.9107142857108758E-2</v>
          </cell>
          <cell r="AO96" t="str">
            <v>NM</v>
          </cell>
          <cell r="AP96" t="str">
            <v>NM</v>
          </cell>
        </row>
        <row r="97">
          <cell r="A97" t="str">
            <v>Year</v>
          </cell>
          <cell r="B97">
            <v>8.5250338294993191E-2</v>
          </cell>
          <cell r="C97" t="str">
            <v>NM</v>
          </cell>
          <cell r="D97">
            <v>0.24999999999999994</v>
          </cell>
          <cell r="E97">
            <v>7.8527923612595849E-2</v>
          </cell>
          <cell r="G97">
            <v>0.96666666666666667</v>
          </cell>
          <cell r="I97" t="str">
            <v>NM</v>
          </cell>
          <cell r="J97" t="str">
            <v>NM</v>
          </cell>
          <cell r="K97" t="str">
            <v>NM</v>
          </cell>
          <cell r="M97" t="str">
            <v>NM</v>
          </cell>
          <cell r="N97" t="str">
            <v>NM</v>
          </cell>
          <cell r="O97">
            <v>0.76567656765676562</v>
          </cell>
          <cell r="P97" t="str">
            <v>NM</v>
          </cell>
          <cell r="R97" t="str">
            <v>NM</v>
          </cell>
          <cell r="T97" t="str">
            <v>NM</v>
          </cell>
          <cell r="V97">
            <v>0.44366197183098599</v>
          </cell>
          <cell r="X97">
            <v>-0.47107692307692489</v>
          </cell>
          <cell r="Z97">
            <v>1.4039060627845672</v>
          </cell>
          <cell r="AB97">
            <v>-0.18269230769230771</v>
          </cell>
          <cell r="AC97" t="str">
            <v>NM</v>
          </cell>
          <cell r="AD97" t="str">
            <v>NM</v>
          </cell>
          <cell r="AE97" t="str">
            <v>NM</v>
          </cell>
          <cell r="AF97" t="str">
            <v>NM</v>
          </cell>
          <cell r="AG97">
            <v>-0.78160816350959084</v>
          </cell>
          <cell r="AI97">
            <v>-0.16</v>
          </cell>
          <cell r="AJ97" t="str">
            <v>NM</v>
          </cell>
          <cell r="AK97">
            <v>0.9375</v>
          </cell>
          <cell r="AL97">
            <v>-0.11111111111111108</v>
          </cell>
          <cell r="AM97">
            <v>-9.9999999999999908E-2</v>
          </cell>
          <cell r="AO97" t="str">
            <v>NM</v>
          </cell>
          <cell r="AP97" t="str">
            <v>NM</v>
          </cell>
        </row>
        <row r="98">
          <cell r="A98" t="str">
            <v>Year</v>
          </cell>
          <cell r="B98">
            <v>8.5250338294993191E-2</v>
          </cell>
          <cell r="C98" t="str">
            <v>NM</v>
          </cell>
          <cell r="D98">
            <v>0.24999999999999994</v>
          </cell>
          <cell r="E98">
            <v>7.8527923612595849E-2</v>
          </cell>
          <cell r="G98">
            <v>0.96666666666666667</v>
          </cell>
          <cell r="I98" t="str">
            <v>NM</v>
          </cell>
          <cell r="J98" t="str">
            <v>NM</v>
          </cell>
          <cell r="K98" t="str">
            <v>NM</v>
          </cell>
          <cell r="M98" t="str">
            <v>NM</v>
          </cell>
          <cell r="N98" t="str">
            <v>NM</v>
          </cell>
          <cell r="O98">
            <v>0.76567656765676562</v>
          </cell>
          <cell r="P98" t="str">
            <v>NM</v>
          </cell>
          <cell r="R98" t="str">
            <v>NM</v>
          </cell>
          <cell r="T98" t="str">
            <v>NM</v>
          </cell>
          <cell r="V98">
            <v>0.44366197183098599</v>
          </cell>
          <cell r="X98">
            <v>-0.47107692307692489</v>
          </cell>
          <cell r="Z98">
            <v>1.4039060627845672</v>
          </cell>
          <cell r="AB98">
            <v>-0.18269230769230771</v>
          </cell>
          <cell r="AC98" t="str">
            <v>NM</v>
          </cell>
          <cell r="AD98" t="str">
            <v>NM</v>
          </cell>
          <cell r="AE98" t="str">
            <v>NM</v>
          </cell>
          <cell r="AF98" t="str">
            <v>NM</v>
          </cell>
          <cell r="AG98">
            <v>-0.78160816350959084</v>
          </cell>
          <cell r="AI98">
            <v>-0.16</v>
          </cell>
          <cell r="AJ98" t="str">
            <v>NM</v>
          </cell>
          <cell r="AK98">
            <v>0.9375</v>
          </cell>
          <cell r="AL98">
            <v>-0.11111111111111108</v>
          </cell>
          <cell r="AM98">
            <v>-9.9999999999999908E-2</v>
          </cell>
          <cell r="AO98" t="str">
            <v>NM</v>
          </cell>
          <cell r="AP98" t="str">
            <v>NM</v>
          </cell>
        </row>
      </sheetData>
      <sheetData sheetId="6" refreshError="1">
        <row r="1">
          <cell r="A1" t="str">
            <v>Exhibit 4</v>
          </cell>
        </row>
        <row r="2">
          <cell r="A2" t="str">
            <v>Biovail - Annual Revenue Model 2000-2006E - Product/Manufacturing Sales (Tiazac Franchise &amp; Generics)</v>
          </cell>
        </row>
        <row r="3">
          <cell r="A3" t="str">
            <v>($ Millions)</v>
          </cell>
        </row>
        <row r="4">
          <cell r="B4" t="str">
            <v>1996</v>
          </cell>
          <cell r="C4" t="str">
            <v>1997</v>
          </cell>
          <cell r="D4" t="str">
            <v>1998</v>
          </cell>
          <cell r="E4" t="str">
            <v>1999</v>
          </cell>
          <cell r="F4" t="str">
            <v>2000</v>
          </cell>
          <cell r="G4" t="str">
            <v xml:space="preserve"> 2001</v>
          </cell>
          <cell r="H4" t="str">
            <v xml:space="preserve"> 2002E</v>
          </cell>
          <cell r="I4" t="str">
            <v xml:space="preserve"> 2003E</v>
          </cell>
          <cell r="J4" t="str">
            <v xml:space="preserve"> 2004E</v>
          </cell>
          <cell r="K4" t="str">
            <v xml:space="preserve"> 2005E</v>
          </cell>
        </row>
        <row r="6">
          <cell r="A6" t="str">
            <v>Tiazac Franchise</v>
          </cell>
        </row>
        <row r="8">
          <cell r="A8" t="str">
            <v>Tiazac (Diltiazem) - Forest Labs</v>
          </cell>
        </row>
        <row r="9">
          <cell r="A9" t="str">
            <v xml:space="preserve">  Client's Product Sales</v>
          </cell>
          <cell r="B9">
            <v>181</v>
          </cell>
          <cell r="C9">
            <v>116</v>
          </cell>
          <cell r="D9">
            <v>159.33333333333334</v>
          </cell>
          <cell r="E9">
            <v>206.66666666666669</v>
          </cell>
          <cell r="F9">
            <v>178</v>
          </cell>
          <cell r="G9">
            <v>189</v>
          </cell>
          <cell r="H9">
            <v>150</v>
          </cell>
          <cell r="I9">
            <v>100</v>
          </cell>
          <cell r="J9">
            <v>90</v>
          </cell>
          <cell r="K9">
            <v>80</v>
          </cell>
        </row>
        <row r="10">
          <cell r="A10" t="str">
            <v xml:space="preserve">  Royalty Rate</v>
          </cell>
          <cell r="B10">
            <v>0.3</v>
          </cell>
          <cell r="C10">
            <v>0.3</v>
          </cell>
          <cell r="D10">
            <v>0.3</v>
          </cell>
          <cell r="E10">
            <v>0.3</v>
          </cell>
          <cell r="F10">
            <v>0.41516853932584274</v>
          </cell>
          <cell r="G10">
            <v>0.42433862433862435</v>
          </cell>
          <cell r="H10">
            <v>0.39333333333333331</v>
          </cell>
          <cell r="I10">
            <v>0.4</v>
          </cell>
          <cell r="J10">
            <v>0.4</v>
          </cell>
          <cell r="K10">
            <v>0.4</v>
          </cell>
        </row>
        <row r="11">
          <cell r="A11" t="str">
            <v xml:space="preserve">    Total Royalties</v>
          </cell>
          <cell r="B11">
            <v>54.3</v>
          </cell>
          <cell r="C11">
            <v>34.799999999999997</v>
          </cell>
          <cell r="D11">
            <v>47.8</v>
          </cell>
          <cell r="E11">
            <v>60</v>
          </cell>
          <cell r="F11">
            <v>73.900000000000006</v>
          </cell>
          <cell r="G11">
            <v>80.2</v>
          </cell>
          <cell r="H11">
            <v>59</v>
          </cell>
          <cell r="I11">
            <v>40</v>
          </cell>
          <cell r="J11">
            <v>36</v>
          </cell>
          <cell r="K11">
            <v>32</v>
          </cell>
        </row>
        <row r="13">
          <cell r="A13" t="str">
            <v>Tiazac Generic (Diltiazem) - Forest Labs</v>
          </cell>
        </row>
        <row r="14">
          <cell r="A14" t="str">
            <v xml:space="preserve">  Client's Product Sales</v>
          </cell>
          <cell r="B14">
            <v>0</v>
          </cell>
          <cell r="C14">
            <v>0</v>
          </cell>
          <cell r="D14">
            <v>0</v>
          </cell>
          <cell r="E14">
            <v>0</v>
          </cell>
          <cell r="F14">
            <v>0</v>
          </cell>
          <cell r="G14">
            <v>0</v>
          </cell>
          <cell r="H14">
            <v>30</v>
          </cell>
          <cell r="I14">
            <v>25</v>
          </cell>
          <cell r="J14">
            <v>20</v>
          </cell>
          <cell r="K14">
            <v>19</v>
          </cell>
        </row>
        <row r="15">
          <cell r="A15" t="str">
            <v xml:space="preserve">  Royalty Rate</v>
          </cell>
          <cell r="B15">
            <v>0.5</v>
          </cell>
          <cell r="C15">
            <v>0.5</v>
          </cell>
          <cell r="D15">
            <v>0.5</v>
          </cell>
          <cell r="E15">
            <v>0.5</v>
          </cell>
          <cell r="F15">
            <v>0.5</v>
          </cell>
          <cell r="G15">
            <v>0.5</v>
          </cell>
          <cell r="H15">
            <v>0.5</v>
          </cell>
          <cell r="I15">
            <v>0.5</v>
          </cell>
          <cell r="J15">
            <v>0.5</v>
          </cell>
          <cell r="K15">
            <v>0.5</v>
          </cell>
        </row>
        <row r="16">
          <cell r="A16" t="str">
            <v xml:space="preserve">    Total Royalties</v>
          </cell>
          <cell r="B16">
            <v>0</v>
          </cell>
          <cell r="C16">
            <v>0</v>
          </cell>
          <cell r="D16">
            <v>0</v>
          </cell>
          <cell r="E16">
            <v>0</v>
          </cell>
          <cell r="F16">
            <v>0</v>
          </cell>
          <cell r="G16">
            <v>0</v>
          </cell>
          <cell r="H16">
            <v>15</v>
          </cell>
          <cell r="I16">
            <v>12.5</v>
          </cell>
          <cell r="J16">
            <v>10</v>
          </cell>
          <cell r="K16">
            <v>9.5</v>
          </cell>
        </row>
        <row r="18">
          <cell r="A18" t="str">
            <v>Viazem (Diltiazem) - Europe</v>
          </cell>
        </row>
        <row r="19">
          <cell r="A19" t="str">
            <v xml:space="preserve">  Client's Product Sales</v>
          </cell>
          <cell r="B19">
            <v>0</v>
          </cell>
          <cell r="C19">
            <v>0.4</v>
          </cell>
          <cell r="D19">
            <v>10</v>
          </cell>
          <cell r="E19">
            <v>10</v>
          </cell>
          <cell r="F19">
            <v>11</v>
          </cell>
          <cell r="G19">
            <v>12.100000000000001</v>
          </cell>
          <cell r="H19">
            <v>13.310000000000002</v>
          </cell>
          <cell r="I19">
            <v>14.641000000000004</v>
          </cell>
          <cell r="J19">
            <v>16.105100000000004</v>
          </cell>
          <cell r="K19">
            <v>17.715610000000005</v>
          </cell>
        </row>
        <row r="20">
          <cell r="A20" t="str">
            <v xml:space="preserve">  Royalty Rate</v>
          </cell>
          <cell r="B20">
            <v>0.25</v>
          </cell>
          <cell r="C20">
            <v>0.25</v>
          </cell>
          <cell r="D20" t="str">
            <v>NM</v>
          </cell>
          <cell r="E20" t="str">
            <v>NM</v>
          </cell>
          <cell r="F20" t="str">
            <v>NM</v>
          </cell>
          <cell r="G20" t="str">
            <v>NM</v>
          </cell>
          <cell r="H20" t="str">
            <v>NM</v>
          </cell>
          <cell r="I20" t="str">
            <v>NM</v>
          </cell>
          <cell r="J20" t="str">
            <v>NM</v>
          </cell>
          <cell r="K20" t="str">
            <v>NM</v>
          </cell>
        </row>
        <row r="21">
          <cell r="A21" t="str">
            <v xml:space="preserve">    Total Royalties</v>
          </cell>
          <cell r="B21">
            <v>0</v>
          </cell>
          <cell r="C21">
            <v>0.1</v>
          </cell>
          <cell r="D21">
            <v>9.5</v>
          </cell>
          <cell r="E21">
            <v>0.8</v>
          </cell>
          <cell r="F21">
            <v>0.8</v>
          </cell>
          <cell r="G21">
            <v>1</v>
          </cell>
          <cell r="H21">
            <v>1</v>
          </cell>
          <cell r="I21">
            <v>1</v>
          </cell>
          <cell r="J21">
            <v>1</v>
          </cell>
          <cell r="K21">
            <v>1</v>
          </cell>
        </row>
        <row r="23">
          <cell r="A23" t="str">
            <v>Total Tiazac Franchise</v>
          </cell>
          <cell r="B23">
            <v>54.3</v>
          </cell>
          <cell r="C23">
            <v>34.9</v>
          </cell>
          <cell r="D23">
            <v>57.3</v>
          </cell>
          <cell r="E23">
            <v>60.8</v>
          </cell>
          <cell r="F23">
            <v>74.7</v>
          </cell>
          <cell r="G23">
            <v>81.2</v>
          </cell>
          <cell r="H23">
            <v>75</v>
          </cell>
          <cell r="I23">
            <v>53.5</v>
          </cell>
          <cell r="J23">
            <v>47</v>
          </cell>
          <cell r="K23">
            <v>42.5</v>
          </cell>
        </row>
        <row r="25">
          <cell r="A25" t="str">
            <v>Wellbutrin (Buproprion) - GlaxoSmithkline</v>
          </cell>
        </row>
        <row r="26">
          <cell r="A26" t="str">
            <v xml:space="preserve">  Client's Product Sales</v>
          </cell>
          <cell r="B26">
            <v>181</v>
          </cell>
          <cell r="C26">
            <v>116</v>
          </cell>
          <cell r="D26">
            <v>159.33333333333334</v>
          </cell>
          <cell r="E26">
            <v>0</v>
          </cell>
          <cell r="F26">
            <v>0</v>
          </cell>
          <cell r="G26">
            <v>0</v>
          </cell>
          <cell r="H26">
            <v>0</v>
          </cell>
          <cell r="I26">
            <v>100</v>
          </cell>
          <cell r="J26">
            <v>200</v>
          </cell>
          <cell r="K26">
            <v>250</v>
          </cell>
        </row>
        <row r="27">
          <cell r="A27" t="str">
            <v xml:space="preserve">  Royalty Rate</v>
          </cell>
          <cell r="B27">
            <v>0.3</v>
          </cell>
          <cell r="C27">
            <v>0.3</v>
          </cell>
          <cell r="D27">
            <v>0.3</v>
          </cell>
          <cell r="E27">
            <v>0.3</v>
          </cell>
          <cell r="F27">
            <v>0.25</v>
          </cell>
          <cell r="G27">
            <v>0.25</v>
          </cell>
          <cell r="H27">
            <v>0.25</v>
          </cell>
          <cell r="I27" t="str">
            <v>NM</v>
          </cell>
          <cell r="J27">
            <v>0.27</v>
          </cell>
          <cell r="K27">
            <v>0.3</v>
          </cell>
        </row>
        <row r="28">
          <cell r="A28" t="str">
            <v xml:space="preserve">    Total Royalties</v>
          </cell>
          <cell r="B28">
            <v>54.3</v>
          </cell>
          <cell r="C28">
            <v>34.799999999999997</v>
          </cell>
          <cell r="D28">
            <v>47.8</v>
          </cell>
          <cell r="E28">
            <v>0</v>
          </cell>
          <cell r="F28">
            <v>0</v>
          </cell>
          <cell r="G28">
            <v>0</v>
          </cell>
          <cell r="H28">
            <v>0</v>
          </cell>
          <cell r="I28">
            <v>50</v>
          </cell>
          <cell r="J28">
            <v>54</v>
          </cell>
          <cell r="K28">
            <v>75</v>
          </cell>
        </row>
        <row r="30">
          <cell r="A30" t="str">
            <v>Generics Franchise</v>
          </cell>
        </row>
        <row r="32">
          <cell r="A32" t="str">
            <v>Procardia XL Generic (Nifedipine) - Teva Pharmaceuticals</v>
          </cell>
        </row>
        <row r="33">
          <cell r="A33" t="str">
            <v xml:space="preserve">  Client's Product Sales</v>
          </cell>
          <cell r="B33">
            <v>0</v>
          </cell>
          <cell r="C33">
            <v>0</v>
          </cell>
          <cell r="D33">
            <v>0</v>
          </cell>
          <cell r="E33">
            <v>0</v>
          </cell>
          <cell r="F33">
            <v>25</v>
          </cell>
          <cell r="G33">
            <v>115</v>
          </cell>
          <cell r="H33">
            <v>130</v>
          </cell>
          <cell r="I33">
            <v>119.60000000000001</v>
          </cell>
          <cell r="J33">
            <v>113.62</v>
          </cell>
          <cell r="K33">
            <v>107.93899999999999</v>
          </cell>
        </row>
        <row r="34">
          <cell r="A34" t="str">
            <v xml:space="preserve">  Royalty Rate</v>
          </cell>
          <cell r="B34">
            <v>0.57999999999999996</v>
          </cell>
          <cell r="C34">
            <v>0.57999999999999996</v>
          </cell>
          <cell r="D34">
            <v>0.57999999999999996</v>
          </cell>
          <cell r="E34">
            <v>0.57999999999999996</v>
          </cell>
          <cell r="F34">
            <v>0.57999999999999996</v>
          </cell>
          <cell r="G34">
            <v>0.57999999999999996</v>
          </cell>
          <cell r="H34">
            <v>0.57999999999999996</v>
          </cell>
          <cell r="I34">
            <v>0.57999999999999996</v>
          </cell>
          <cell r="J34">
            <v>0.57999999999999996</v>
          </cell>
          <cell r="K34">
            <v>0.57999999999999996</v>
          </cell>
        </row>
        <row r="35">
          <cell r="A35" t="str">
            <v xml:space="preserve">    Total Royalties</v>
          </cell>
          <cell r="B35">
            <v>0</v>
          </cell>
          <cell r="C35">
            <v>0</v>
          </cell>
          <cell r="D35">
            <v>0</v>
          </cell>
          <cell r="E35">
            <v>0</v>
          </cell>
          <cell r="F35">
            <v>14.499999999999998</v>
          </cell>
          <cell r="G35">
            <v>66.699999999999989</v>
          </cell>
          <cell r="H35">
            <v>75.399999999999991</v>
          </cell>
          <cell r="I35">
            <v>69.367999999999995</v>
          </cell>
          <cell r="J35">
            <v>65.899599999999992</v>
          </cell>
          <cell r="K35">
            <v>62.60461999999999</v>
          </cell>
        </row>
        <row r="37">
          <cell r="A37" t="str">
            <v>Adalat CC Generic (Nifedipine ) - Teva Pharmaceuticals</v>
          </cell>
        </row>
        <row r="38">
          <cell r="A38" t="str">
            <v xml:space="preserve">  Client's Product Sales</v>
          </cell>
          <cell r="B38">
            <v>0</v>
          </cell>
          <cell r="C38">
            <v>0</v>
          </cell>
          <cell r="D38">
            <v>0</v>
          </cell>
          <cell r="E38">
            <v>0</v>
          </cell>
          <cell r="F38">
            <v>64</v>
          </cell>
          <cell r="G38">
            <v>105</v>
          </cell>
          <cell r="H38">
            <v>120</v>
          </cell>
          <cell r="I38">
            <v>108</v>
          </cell>
          <cell r="J38">
            <v>102.6</v>
          </cell>
          <cell r="K38">
            <v>97.469999999999985</v>
          </cell>
        </row>
        <row r="39">
          <cell r="A39" t="str">
            <v xml:space="preserve">  Royalty Rate</v>
          </cell>
          <cell r="B39">
            <v>0.57999999999999996</v>
          </cell>
          <cell r="C39">
            <v>0.57999999999999996</v>
          </cell>
          <cell r="D39">
            <v>0.57999999999999996</v>
          </cell>
          <cell r="E39">
            <v>0.57999999999999996</v>
          </cell>
          <cell r="F39">
            <v>0.57999999999999996</v>
          </cell>
          <cell r="G39">
            <v>0.57999999999999996</v>
          </cell>
          <cell r="H39">
            <v>0.57999999999999996</v>
          </cell>
          <cell r="I39">
            <v>0.57999999999999996</v>
          </cell>
          <cell r="J39">
            <v>0.57999999999999996</v>
          </cell>
          <cell r="K39">
            <v>0.57999999999999996</v>
          </cell>
        </row>
        <row r="40">
          <cell r="A40" t="str">
            <v xml:space="preserve">    Total Royalties</v>
          </cell>
          <cell r="B40">
            <v>0</v>
          </cell>
          <cell r="C40">
            <v>0</v>
          </cell>
          <cell r="D40">
            <v>0</v>
          </cell>
          <cell r="E40">
            <v>7.5</v>
          </cell>
          <cell r="F40">
            <v>37.119999999999997</v>
          </cell>
          <cell r="G40">
            <v>60.9</v>
          </cell>
          <cell r="H40">
            <v>69.599999999999994</v>
          </cell>
          <cell r="I40">
            <v>62.639999999999993</v>
          </cell>
          <cell r="J40">
            <v>59.507999999999996</v>
          </cell>
          <cell r="K40">
            <v>56.532599999999988</v>
          </cell>
        </row>
        <row r="42">
          <cell r="A42" t="str">
            <v>Cardizem CD Generic (Diltiazem) - Teva Pharmaceuticals</v>
          </cell>
        </row>
        <row r="43">
          <cell r="A43" t="str">
            <v xml:space="preserve">  Client's Product Sales</v>
          </cell>
          <cell r="B43">
            <v>0</v>
          </cell>
          <cell r="C43">
            <v>0</v>
          </cell>
          <cell r="D43">
            <v>0</v>
          </cell>
          <cell r="E43">
            <v>0</v>
          </cell>
          <cell r="F43">
            <v>25</v>
          </cell>
          <cell r="G43">
            <v>50</v>
          </cell>
          <cell r="H43">
            <v>47.5</v>
          </cell>
          <cell r="I43">
            <v>45.125</v>
          </cell>
          <cell r="J43">
            <v>42.868749999999999</v>
          </cell>
          <cell r="K43">
            <v>40.725312499999994</v>
          </cell>
        </row>
        <row r="44">
          <cell r="A44" t="str">
            <v xml:space="preserve">  Royalty Rate</v>
          </cell>
          <cell r="B44">
            <v>0.57999999999999996</v>
          </cell>
          <cell r="C44">
            <v>0.57999999999999996</v>
          </cell>
          <cell r="D44">
            <v>0.57999999999999996</v>
          </cell>
          <cell r="E44">
            <v>0.57999999999999996</v>
          </cell>
          <cell r="F44">
            <v>0.57999999999999996</v>
          </cell>
          <cell r="G44">
            <v>0.57999999999999996</v>
          </cell>
          <cell r="H44">
            <v>0.57999999999999996</v>
          </cell>
          <cell r="I44">
            <v>0.57999999999999996</v>
          </cell>
          <cell r="J44">
            <v>0.57999999999999996</v>
          </cell>
          <cell r="K44">
            <v>0.57999999999999996</v>
          </cell>
        </row>
        <row r="45">
          <cell r="A45" t="str">
            <v xml:space="preserve">    Total Royalties</v>
          </cell>
          <cell r="B45">
            <v>0</v>
          </cell>
          <cell r="C45">
            <v>0</v>
          </cell>
          <cell r="D45">
            <v>5</v>
          </cell>
          <cell r="E45">
            <v>9</v>
          </cell>
          <cell r="F45">
            <v>14.499999999999998</v>
          </cell>
          <cell r="G45">
            <v>28.999999999999996</v>
          </cell>
          <cell r="H45">
            <v>27.549999999999997</v>
          </cell>
          <cell r="I45">
            <v>26.172499999999999</v>
          </cell>
          <cell r="J45">
            <v>24.863874999999997</v>
          </cell>
          <cell r="K45">
            <v>23.620681249999993</v>
          </cell>
        </row>
        <row r="47">
          <cell r="A47" t="str">
            <v>Voltaren XR Generic (Diclofenac) - Teva Pharmaceuticals</v>
          </cell>
        </row>
        <row r="48">
          <cell r="A48" t="str">
            <v xml:space="preserve">  Client's Product Sales</v>
          </cell>
          <cell r="B48">
            <v>0</v>
          </cell>
          <cell r="C48">
            <v>0</v>
          </cell>
          <cell r="D48">
            <v>0</v>
          </cell>
          <cell r="E48">
            <v>0</v>
          </cell>
          <cell r="F48">
            <v>29.8</v>
          </cell>
          <cell r="G48">
            <v>16.8</v>
          </cell>
          <cell r="H48">
            <v>15.959999999999999</v>
          </cell>
          <cell r="I48">
            <v>15.161999999999999</v>
          </cell>
          <cell r="J48">
            <v>14.403899999999998</v>
          </cell>
          <cell r="K48">
            <v>13.683704999999998</v>
          </cell>
        </row>
        <row r="49">
          <cell r="A49" t="str">
            <v xml:space="preserve">  Royalty Rate</v>
          </cell>
          <cell r="B49">
            <v>0.5</v>
          </cell>
          <cell r="C49">
            <v>0.5</v>
          </cell>
          <cell r="D49">
            <v>0.5</v>
          </cell>
          <cell r="E49">
            <v>0.5</v>
          </cell>
          <cell r="F49">
            <v>0.5</v>
          </cell>
          <cell r="G49">
            <v>0.5</v>
          </cell>
          <cell r="H49">
            <v>0.5</v>
          </cell>
          <cell r="I49">
            <v>0.5</v>
          </cell>
          <cell r="J49">
            <v>0.5</v>
          </cell>
          <cell r="K49">
            <v>0.5</v>
          </cell>
        </row>
        <row r="50">
          <cell r="A50" t="str">
            <v xml:space="preserve">    Total Royalties</v>
          </cell>
          <cell r="B50">
            <v>0</v>
          </cell>
          <cell r="C50">
            <v>0</v>
          </cell>
          <cell r="D50">
            <v>0</v>
          </cell>
          <cell r="E50">
            <v>0</v>
          </cell>
          <cell r="F50">
            <v>14.9</v>
          </cell>
          <cell r="G50">
            <v>8.4</v>
          </cell>
          <cell r="H50">
            <v>7.9799999999999995</v>
          </cell>
          <cell r="I50">
            <v>7.5809999999999995</v>
          </cell>
          <cell r="J50">
            <v>7.2019499999999992</v>
          </cell>
          <cell r="K50">
            <v>6.841852499999999</v>
          </cell>
        </row>
        <row r="52">
          <cell r="A52" t="str">
            <v>Verelan Generic (Verapamil) - Teva Pharmaceuticals</v>
          </cell>
        </row>
        <row r="53">
          <cell r="A53" t="str">
            <v xml:space="preserve">  Client's Product Sales</v>
          </cell>
          <cell r="B53">
            <v>0</v>
          </cell>
          <cell r="C53">
            <v>0</v>
          </cell>
          <cell r="D53">
            <v>0</v>
          </cell>
          <cell r="E53">
            <v>0</v>
          </cell>
          <cell r="F53">
            <v>8</v>
          </cell>
          <cell r="G53">
            <v>10</v>
          </cell>
          <cell r="H53">
            <v>9.5</v>
          </cell>
          <cell r="I53">
            <v>9.0250000000000004</v>
          </cell>
          <cell r="J53">
            <v>8.5737500000000004</v>
          </cell>
          <cell r="K53">
            <v>8.1450624999999999</v>
          </cell>
        </row>
        <row r="54">
          <cell r="A54" t="str">
            <v xml:space="preserve">  Royalty Rate</v>
          </cell>
          <cell r="B54">
            <v>0.5</v>
          </cell>
          <cell r="C54">
            <v>0.5</v>
          </cell>
          <cell r="D54">
            <v>0.5</v>
          </cell>
          <cell r="E54">
            <v>0.5</v>
          </cell>
          <cell r="F54">
            <v>0.5</v>
          </cell>
          <cell r="G54">
            <v>0.5</v>
          </cell>
          <cell r="H54">
            <v>0.5</v>
          </cell>
          <cell r="I54">
            <v>0.5</v>
          </cell>
          <cell r="J54">
            <v>0.5</v>
          </cell>
          <cell r="K54">
            <v>0.5</v>
          </cell>
        </row>
        <row r="55">
          <cell r="A55" t="str">
            <v xml:space="preserve">    Total Royalties</v>
          </cell>
          <cell r="B55">
            <v>0</v>
          </cell>
          <cell r="C55">
            <v>0</v>
          </cell>
          <cell r="D55">
            <v>0</v>
          </cell>
          <cell r="E55">
            <v>3.5</v>
          </cell>
          <cell r="F55">
            <v>4</v>
          </cell>
          <cell r="G55">
            <v>5</v>
          </cell>
          <cell r="H55">
            <v>4.75</v>
          </cell>
          <cell r="I55">
            <v>4.5125000000000002</v>
          </cell>
          <cell r="J55">
            <v>4.2868750000000002</v>
          </cell>
          <cell r="K55">
            <v>4.0725312499999999</v>
          </cell>
        </row>
        <row r="57">
          <cell r="A57" t="str">
            <v>Trental Generic (Pentoxifylline) - Teva Pharmaceuticals</v>
          </cell>
        </row>
        <row r="58">
          <cell r="A58" t="str">
            <v xml:space="preserve">  Client's Product Sales</v>
          </cell>
          <cell r="B58">
            <v>0</v>
          </cell>
          <cell r="C58">
            <v>0</v>
          </cell>
          <cell r="D58">
            <v>0</v>
          </cell>
          <cell r="E58">
            <v>0</v>
          </cell>
          <cell r="F58">
            <v>10</v>
          </cell>
          <cell r="G58">
            <v>9</v>
          </cell>
          <cell r="H58">
            <v>8.5499999999999989</v>
          </cell>
          <cell r="I58">
            <v>8.1224999999999987</v>
          </cell>
          <cell r="J58">
            <v>7.7163749999999984</v>
          </cell>
          <cell r="K58">
            <v>7.3305562499999981</v>
          </cell>
        </row>
        <row r="59">
          <cell r="A59" t="str">
            <v xml:space="preserve">  Royalty Rate</v>
          </cell>
          <cell r="B59">
            <v>0.5</v>
          </cell>
          <cell r="C59" t="str">
            <v>NM</v>
          </cell>
          <cell r="D59">
            <v>0.5</v>
          </cell>
          <cell r="E59">
            <v>0.5</v>
          </cell>
          <cell r="F59">
            <v>0.5</v>
          </cell>
          <cell r="G59">
            <v>0.5</v>
          </cell>
          <cell r="H59">
            <v>0.5</v>
          </cell>
          <cell r="I59">
            <v>0.5</v>
          </cell>
          <cell r="J59">
            <v>0.5</v>
          </cell>
          <cell r="K59">
            <v>0.5</v>
          </cell>
        </row>
        <row r="60">
          <cell r="A60" t="str">
            <v xml:space="preserve">    Total Royalties</v>
          </cell>
          <cell r="B60">
            <v>0</v>
          </cell>
          <cell r="C60">
            <v>6</v>
          </cell>
          <cell r="D60">
            <v>0</v>
          </cell>
          <cell r="E60">
            <v>1.95</v>
          </cell>
          <cell r="F60">
            <v>5</v>
          </cell>
          <cell r="G60">
            <v>4.5</v>
          </cell>
          <cell r="H60">
            <v>4.2749999999999995</v>
          </cell>
          <cell r="I60">
            <v>4.0612499999999994</v>
          </cell>
          <cell r="J60">
            <v>3.8581874999999992</v>
          </cell>
          <cell r="K60">
            <v>3.6652781249999991</v>
          </cell>
        </row>
        <row r="62">
          <cell r="A62" t="str">
            <v>Dilacor XR Generic (Diltiazem) - Teva Pharmaceuticals</v>
          </cell>
        </row>
        <row r="63">
          <cell r="A63" t="str">
            <v xml:space="preserve">  Client's Product Sales</v>
          </cell>
          <cell r="B63">
            <v>0</v>
          </cell>
          <cell r="C63">
            <v>0</v>
          </cell>
          <cell r="D63">
            <v>0</v>
          </cell>
          <cell r="E63">
            <v>0</v>
          </cell>
          <cell r="F63">
            <v>0</v>
          </cell>
          <cell r="G63">
            <v>0</v>
          </cell>
          <cell r="H63">
            <v>0</v>
          </cell>
          <cell r="I63">
            <v>3</v>
          </cell>
          <cell r="J63">
            <v>2.7</v>
          </cell>
          <cell r="K63">
            <v>2.5649999999999999</v>
          </cell>
        </row>
        <row r="64">
          <cell r="A64" t="str">
            <v xml:space="preserve">  Royalty Rate</v>
          </cell>
          <cell r="B64">
            <v>0.5</v>
          </cell>
          <cell r="C64">
            <v>0.5</v>
          </cell>
          <cell r="D64">
            <v>0.5</v>
          </cell>
          <cell r="E64">
            <v>0.5</v>
          </cell>
          <cell r="F64">
            <v>0.5</v>
          </cell>
          <cell r="G64">
            <v>0.5</v>
          </cell>
          <cell r="H64">
            <v>0.5</v>
          </cell>
          <cell r="I64">
            <v>0.5</v>
          </cell>
          <cell r="J64">
            <v>0.5</v>
          </cell>
          <cell r="K64">
            <v>0.5</v>
          </cell>
        </row>
        <row r="65">
          <cell r="A65" t="str">
            <v xml:space="preserve">    Total Royalties</v>
          </cell>
          <cell r="B65">
            <v>0</v>
          </cell>
          <cell r="C65">
            <v>0</v>
          </cell>
          <cell r="D65">
            <v>0</v>
          </cell>
          <cell r="E65">
            <v>0</v>
          </cell>
          <cell r="F65">
            <v>0</v>
          </cell>
          <cell r="G65">
            <v>0</v>
          </cell>
          <cell r="H65">
            <v>0</v>
          </cell>
          <cell r="I65">
            <v>1.5</v>
          </cell>
          <cell r="J65">
            <v>1.35</v>
          </cell>
          <cell r="K65">
            <v>1.2825</v>
          </cell>
        </row>
        <row r="67">
          <cell r="A67" t="str">
            <v>Tegretol (Carbamezapine) - Teva Pharmaceuticals</v>
          </cell>
        </row>
        <row r="68">
          <cell r="A68" t="str">
            <v xml:space="preserve">  Client's Product Sales</v>
          </cell>
          <cell r="B68">
            <v>0</v>
          </cell>
          <cell r="C68">
            <v>0</v>
          </cell>
          <cell r="D68">
            <v>0</v>
          </cell>
          <cell r="E68">
            <v>0</v>
          </cell>
          <cell r="F68">
            <v>0</v>
          </cell>
          <cell r="G68">
            <v>0</v>
          </cell>
          <cell r="H68">
            <v>0</v>
          </cell>
          <cell r="I68">
            <v>3</v>
          </cell>
          <cell r="J68">
            <v>2.7</v>
          </cell>
          <cell r="K68">
            <v>2.5649999999999999</v>
          </cell>
        </row>
        <row r="69">
          <cell r="A69" t="str">
            <v xml:space="preserve">  Royalty Rate</v>
          </cell>
          <cell r="B69">
            <v>0.5</v>
          </cell>
          <cell r="C69">
            <v>0.5</v>
          </cell>
          <cell r="D69">
            <v>0.5</v>
          </cell>
          <cell r="E69">
            <v>0.5</v>
          </cell>
          <cell r="F69">
            <v>0.5</v>
          </cell>
          <cell r="G69">
            <v>0.5</v>
          </cell>
          <cell r="H69">
            <v>0.5</v>
          </cell>
          <cell r="I69">
            <v>0.5</v>
          </cell>
          <cell r="J69">
            <v>0.5</v>
          </cell>
          <cell r="K69">
            <v>0.5</v>
          </cell>
        </row>
        <row r="70">
          <cell r="A70" t="str">
            <v xml:space="preserve">    Total Royalties</v>
          </cell>
          <cell r="B70">
            <v>0</v>
          </cell>
          <cell r="C70">
            <v>0</v>
          </cell>
          <cell r="D70">
            <v>0</v>
          </cell>
          <cell r="E70">
            <v>0</v>
          </cell>
          <cell r="F70">
            <v>-1.9999999999997797E-2</v>
          </cell>
          <cell r="G70">
            <v>1.500000000000016</v>
          </cell>
          <cell r="H70">
            <v>0</v>
          </cell>
          <cell r="I70">
            <v>1.5</v>
          </cell>
          <cell r="J70">
            <v>1.35</v>
          </cell>
          <cell r="K70">
            <v>1.2825</v>
          </cell>
        </row>
        <row r="72">
          <cell r="A72" t="str">
            <v>Subtotal - Teva Generic Products</v>
          </cell>
          <cell r="B72">
            <v>0</v>
          </cell>
          <cell r="C72">
            <v>6</v>
          </cell>
          <cell r="D72">
            <v>5</v>
          </cell>
          <cell r="E72">
            <v>21.95</v>
          </cell>
          <cell r="F72">
            <v>90</v>
          </cell>
          <cell r="G72">
            <v>176</v>
          </cell>
          <cell r="H72">
            <v>189.55500000000001</v>
          </cell>
          <cell r="I72">
            <v>177.33524999999997</v>
          </cell>
          <cell r="J72">
            <v>168.31848749999997</v>
          </cell>
          <cell r="K72">
            <v>159.90256312499994</v>
          </cell>
        </row>
        <row r="74">
          <cell r="A74" t="str">
            <v>E = Morgan Stanley Research Estimates</v>
          </cell>
        </row>
        <row r="82">
          <cell r="A82" t="str">
            <v>Tiazac U.S. COGS (%)</v>
          </cell>
          <cell r="B82">
            <v>0.4</v>
          </cell>
          <cell r="C82">
            <v>0.4</v>
          </cell>
          <cell r="D82">
            <v>0.4</v>
          </cell>
          <cell r="E82">
            <v>0.4</v>
          </cell>
          <cell r="F82">
            <v>0.4</v>
          </cell>
          <cell r="G82">
            <v>0.4</v>
          </cell>
          <cell r="H82">
            <v>0.4</v>
          </cell>
          <cell r="I82">
            <v>0.4</v>
          </cell>
          <cell r="J82">
            <v>0.4</v>
          </cell>
          <cell r="K82">
            <v>0.4</v>
          </cell>
        </row>
        <row r="83">
          <cell r="A83" t="str">
            <v>Tiazac U.S. COGS</v>
          </cell>
          <cell r="B83">
            <v>21.72</v>
          </cell>
          <cell r="C83">
            <v>13.92</v>
          </cell>
          <cell r="D83">
            <v>19.12</v>
          </cell>
          <cell r="E83">
            <v>24</v>
          </cell>
          <cell r="F83">
            <v>29.560000000000002</v>
          </cell>
          <cell r="G83">
            <v>32.080000000000005</v>
          </cell>
          <cell r="H83">
            <v>23.6</v>
          </cell>
          <cell r="I83">
            <v>16</v>
          </cell>
          <cell r="J83">
            <v>14.4</v>
          </cell>
          <cell r="K83">
            <v>12.8</v>
          </cell>
        </row>
        <row r="85">
          <cell r="A85" t="str">
            <v>Tiazac Intl COGS (%)</v>
          </cell>
          <cell r="B85">
            <v>0.75</v>
          </cell>
          <cell r="C85">
            <v>0.75</v>
          </cell>
          <cell r="D85">
            <v>0.75</v>
          </cell>
          <cell r="E85">
            <v>0.75</v>
          </cell>
          <cell r="F85">
            <v>0.75</v>
          </cell>
          <cell r="G85">
            <v>0.75</v>
          </cell>
          <cell r="H85">
            <v>0.75</v>
          </cell>
          <cell r="I85">
            <v>0.75</v>
          </cell>
          <cell r="J85">
            <v>0.75</v>
          </cell>
          <cell r="K85">
            <v>0.75</v>
          </cell>
        </row>
        <row r="86">
          <cell r="A86" t="str">
            <v>Tiazac Intl COGS</v>
          </cell>
          <cell r="B86">
            <v>0</v>
          </cell>
          <cell r="C86">
            <v>7.5000000000000011E-2</v>
          </cell>
          <cell r="D86">
            <v>7.125</v>
          </cell>
          <cell r="E86">
            <v>0.60000000000000009</v>
          </cell>
          <cell r="F86">
            <v>0.60000000000000009</v>
          </cell>
          <cell r="G86">
            <v>0.75</v>
          </cell>
          <cell r="H86">
            <v>0.75</v>
          </cell>
          <cell r="I86">
            <v>0.75</v>
          </cell>
          <cell r="J86">
            <v>0.75</v>
          </cell>
          <cell r="K86">
            <v>0.75</v>
          </cell>
        </row>
        <row r="88">
          <cell r="A88" t="str">
            <v>Teva COGS (%)</v>
          </cell>
          <cell r="B88">
            <v>0.33</v>
          </cell>
          <cell r="C88">
            <v>0.33</v>
          </cell>
          <cell r="D88">
            <v>0.33</v>
          </cell>
          <cell r="E88">
            <v>0.33</v>
          </cell>
          <cell r="F88">
            <v>0.34</v>
          </cell>
          <cell r="G88">
            <v>0.35000000000000003</v>
          </cell>
          <cell r="H88">
            <v>0.36000000000000004</v>
          </cell>
          <cell r="I88">
            <v>0.37000000000000005</v>
          </cell>
          <cell r="J88">
            <v>0.37000000000000005</v>
          </cell>
          <cell r="K88">
            <v>0.37000000000000005</v>
          </cell>
        </row>
        <row r="89">
          <cell r="A89" t="str">
            <v>Teva COGS</v>
          </cell>
          <cell r="B89">
            <v>0</v>
          </cell>
          <cell r="C89">
            <v>1.98</v>
          </cell>
          <cell r="D89">
            <v>1.6500000000000001</v>
          </cell>
          <cell r="E89">
            <v>7.2435</v>
          </cell>
          <cell r="F89">
            <v>30.6</v>
          </cell>
          <cell r="G89">
            <v>61.600000000000009</v>
          </cell>
          <cell r="H89">
            <v>68.239800000000017</v>
          </cell>
          <cell r="I89">
            <v>65.614042499999996</v>
          </cell>
          <cell r="J89">
            <v>62.277840374999997</v>
          </cell>
          <cell r="K89">
            <v>59.163948356249989</v>
          </cell>
        </row>
      </sheetData>
      <sheetData sheetId="7" refreshError="1">
        <row r="1">
          <cell r="A1" t="str">
            <v>Exhibit 5</v>
          </cell>
        </row>
        <row r="2">
          <cell r="A2" t="str">
            <v>Biovail - Annual Revenue Model 2000-2006E - Product/Manufacturing Sales - Branded</v>
          </cell>
        </row>
        <row r="3">
          <cell r="A3" t="str">
            <v>($ Millions)</v>
          </cell>
        </row>
        <row r="4">
          <cell r="N4" t="str">
            <v>% Change</v>
          </cell>
          <cell r="O4" t="str">
            <v>% Change</v>
          </cell>
          <cell r="P4" t="str">
            <v>% Change</v>
          </cell>
        </row>
        <row r="5">
          <cell r="M5" t="str">
            <v>1998/</v>
          </cell>
          <cell r="N5" t="str">
            <v>1998/</v>
          </cell>
          <cell r="O5" t="str">
            <v>1999/</v>
          </cell>
          <cell r="P5" t="str">
            <v>2000/</v>
          </cell>
          <cell r="Q5" t="str">
            <v>2001/</v>
          </cell>
          <cell r="R5" t="str">
            <v>2002E/</v>
          </cell>
          <cell r="S5" t="str">
            <v>2003E/</v>
          </cell>
          <cell r="T5" t="str">
            <v>2004E/</v>
          </cell>
        </row>
        <row r="6">
          <cell r="B6">
            <v>1997</v>
          </cell>
          <cell r="C6">
            <v>1998</v>
          </cell>
          <cell r="D6" t="str">
            <v>1999</v>
          </cell>
          <cell r="E6" t="str">
            <v>2000</v>
          </cell>
          <cell r="F6" t="str">
            <v xml:space="preserve"> 2001</v>
          </cell>
          <cell r="G6" t="str">
            <v xml:space="preserve"> 2002E</v>
          </cell>
          <cell r="H6" t="str">
            <v xml:space="preserve"> 2003E</v>
          </cell>
          <cell r="I6" t="str">
            <v xml:space="preserve"> 2004E</v>
          </cell>
          <cell r="J6" t="str">
            <v xml:space="preserve"> 2005E</v>
          </cell>
          <cell r="K6" t="str">
            <v xml:space="preserve"> 2006E</v>
          </cell>
          <cell r="L6" t="str">
            <v xml:space="preserve"> 2007E</v>
          </cell>
          <cell r="M6" t="str">
            <v>1997</v>
          </cell>
          <cell r="N6" t="str">
            <v>1997</v>
          </cell>
          <cell r="O6" t="str">
            <v xml:space="preserve">1998  </v>
          </cell>
          <cell r="P6" t="str">
            <v>1999</v>
          </cell>
          <cell r="Q6" t="str">
            <v>2000</v>
          </cell>
          <cell r="R6" t="str">
            <v>2001</v>
          </cell>
          <cell r="S6" t="str">
            <v>2002E</v>
          </cell>
          <cell r="T6" t="str">
            <v>2003E</v>
          </cell>
        </row>
        <row r="8">
          <cell r="A8" t="str">
            <v>Biovail Pharma - U.S.</v>
          </cell>
        </row>
        <row r="9">
          <cell r="A9" t="str">
            <v>Cedax</v>
          </cell>
          <cell r="C9">
            <v>0</v>
          </cell>
          <cell r="D9">
            <v>0</v>
          </cell>
          <cell r="E9">
            <v>11</v>
          </cell>
          <cell r="F9">
            <v>28</v>
          </cell>
          <cell r="G9">
            <v>37</v>
          </cell>
          <cell r="H9">
            <v>42.919999999999995</v>
          </cell>
          <cell r="I9">
            <v>48.070399999999999</v>
          </cell>
          <cell r="J9">
            <v>52.877440000000007</v>
          </cell>
          <cell r="K9">
            <v>58.165184000000011</v>
          </cell>
          <cell r="L9">
            <v>70.506778495999995</v>
          </cell>
          <cell r="O9" t="str">
            <v>NM</v>
          </cell>
          <cell r="P9" t="str">
            <v>NM</v>
          </cell>
          <cell r="Q9" t="str">
            <v>NM</v>
          </cell>
          <cell r="R9">
            <v>0.2</v>
          </cell>
          <cell r="S9">
            <v>0.17999999999999994</v>
          </cell>
          <cell r="T9">
            <v>0.16</v>
          </cell>
        </row>
        <row r="10">
          <cell r="A10" t="str">
            <v>Keftab</v>
          </cell>
          <cell r="C10">
            <v>0</v>
          </cell>
          <cell r="D10">
            <v>0</v>
          </cell>
          <cell r="E10">
            <v>10</v>
          </cell>
          <cell r="F10">
            <v>5</v>
          </cell>
          <cell r="G10">
            <v>0</v>
          </cell>
          <cell r="H10">
            <v>0</v>
          </cell>
          <cell r="I10">
            <v>0</v>
          </cell>
          <cell r="J10">
            <v>0</v>
          </cell>
          <cell r="K10">
            <v>0</v>
          </cell>
          <cell r="L10">
            <v>0</v>
          </cell>
          <cell r="O10" t="str">
            <v>NM</v>
          </cell>
          <cell r="P10" t="str">
            <v>NM</v>
          </cell>
          <cell r="Q10" t="str">
            <v>NM</v>
          </cell>
          <cell r="R10" t="str">
            <v>NM</v>
          </cell>
          <cell r="S10" t="str">
            <v>NM</v>
          </cell>
          <cell r="T10" t="str">
            <v>NM</v>
          </cell>
        </row>
        <row r="11">
          <cell r="A11" t="str">
            <v>Rondec</v>
          </cell>
          <cell r="C11">
            <v>0</v>
          </cell>
          <cell r="D11">
            <v>0</v>
          </cell>
          <cell r="E11">
            <v>8.3000000000000007</v>
          </cell>
          <cell r="F11">
            <v>15</v>
          </cell>
          <cell r="G11">
            <v>22</v>
          </cell>
          <cell r="H11">
            <v>25.3</v>
          </cell>
          <cell r="I11">
            <v>28.336000000000002</v>
          </cell>
          <cell r="J11">
            <v>31.169600000000006</v>
          </cell>
          <cell r="K11">
            <v>34.286560000000009</v>
          </cell>
          <cell r="L11">
            <v>47.144019999999998</v>
          </cell>
          <cell r="O11" t="str">
            <v>NM</v>
          </cell>
          <cell r="P11" t="str">
            <v>NM</v>
          </cell>
          <cell r="Q11" t="str">
            <v>NM</v>
          </cell>
          <cell r="R11">
            <v>0.5</v>
          </cell>
          <cell r="S11">
            <v>0.39999999999999991</v>
          </cell>
          <cell r="T11">
            <v>0.15</v>
          </cell>
        </row>
        <row r="12">
          <cell r="A12" t="str">
            <v>Duravent</v>
          </cell>
          <cell r="C12">
            <v>0</v>
          </cell>
          <cell r="D12">
            <v>0</v>
          </cell>
          <cell r="E12">
            <v>1</v>
          </cell>
          <cell r="F12">
            <v>4</v>
          </cell>
          <cell r="G12">
            <v>0</v>
          </cell>
          <cell r="H12">
            <v>0</v>
          </cell>
          <cell r="I12">
            <v>0</v>
          </cell>
          <cell r="J12">
            <v>0</v>
          </cell>
          <cell r="K12">
            <v>0</v>
          </cell>
          <cell r="L12">
            <v>0</v>
          </cell>
          <cell r="O12" t="str">
            <v>NM</v>
          </cell>
          <cell r="P12" t="str">
            <v>NM</v>
          </cell>
          <cell r="Q12" t="str">
            <v>NM</v>
          </cell>
          <cell r="R12" t="str">
            <v>NM</v>
          </cell>
          <cell r="S12" t="str">
            <v>NM</v>
          </cell>
          <cell r="T12" t="str">
            <v>NM</v>
          </cell>
        </row>
        <row r="13">
          <cell r="A13" t="str">
            <v>Aquatab</v>
          </cell>
          <cell r="C13">
            <v>0</v>
          </cell>
          <cell r="D13">
            <v>0</v>
          </cell>
          <cell r="E13">
            <v>0</v>
          </cell>
          <cell r="F13">
            <v>0</v>
          </cell>
          <cell r="G13">
            <v>0</v>
          </cell>
          <cell r="H13">
            <v>0</v>
          </cell>
          <cell r="I13">
            <v>0</v>
          </cell>
          <cell r="J13">
            <v>0</v>
          </cell>
          <cell r="K13">
            <v>0</v>
          </cell>
          <cell r="L13">
            <v>0</v>
          </cell>
          <cell r="O13" t="str">
            <v>NM</v>
          </cell>
          <cell r="P13" t="str">
            <v>NM</v>
          </cell>
          <cell r="Q13" t="str">
            <v>NM</v>
          </cell>
          <cell r="R13" t="str">
            <v>NM</v>
          </cell>
          <cell r="S13" t="str">
            <v>NM</v>
          </cell>
          <cell r="T13" t="str">
            <v>NM</v>
          </cell>
        </row>
        <row r="14">
          <cell r="A14" t="str">
            <v>Wellbutrin SR</v>
          </cell>
          <cell r="D14">
            <v>0</v>
          </cell>
          <cell r="E14">
            <v>0</v>
          </cell>
          <cell r="F14">
            <v>0</v>
          </cell>
          <cell r="G14">
            <v>0</v>
          </cell>
          <cell r="H14">
            <v>0</v>
          </cell>
          <cell r="I14">
            <v>0</v>
          </cell>
          <cell r="J14">
            <v>0</v>
          </cell>
          <cell r="K14">
            <v>0</v>
          </cell>
          <cell r="L14">
            <v>0</v>
          </cell>
          <cell r="O14" t="str">
            <v>NM</v>
          </cell>
          <cell r="P14" t="str">
            <v>NM</v>
          </cell>
          <cell r="Q14" t="str">
            <v>NM</v>
          </cell>
          <cell r="R14" t="str">
            <v>NM</v>
          </cell>
          <cell r="S14" t="str">
            <v>NM</v>
          </cell>
          <cell r="T14" t="str">
            <v>NM</v>
          </cell>
        </row>
        <row r="15">
          <cell r="A15" t="str">
            <v>Zovirax</v>
          </cell>
          <cell r="D15">
            <v>0</v>
          </cell>
          <cell r="E15">
            <v>0</v>
          </cell>
          <cell r="F15">
            <v>0</v>
          </cell>
          <cell r="G15">
            <v>90</v>
          </cell>
          <cell r="H15">
            <v>121.50000000000001</v>
          </cell>
          <cell r="I15">
            <v>139.72499999999999</v>
          </cell>
          <cell r="J15">
            <v>153.69750000000002</v>
          </cell>
          <cell r="K15">
            <v>161.38237500000002</v>
          </cell>
          <cell r="L15">
            <v>160.03752187500004</v>
          </cell>
          <cell r="O15" t="str">
            <v>NM</v>
          </cell>
          <cell r="P15" t="str">
            <v>NM</v>
          </cell>
          <cell r="Q15" t="str">
            <v>NM</v>
          </cell>
          <cell r="R15" t="str">
            <v>NM</v>
          </cell>
          <cell r="S15">
            <v>0.35</v>
          </cell>
          <cell r="T15">
            <v>0.15</v>
          </cell>
        </row>
        <row r="16">
          <cell r="A16" t="str">
            <v>Teveten/HCT</v>
          </cell>
          <cell r="E16">
            <v>0</v>
          </cell>
          <cell r="F16">
            <v>0</v>
          </cell>
          <cell r="G16">
            <v>24.959298440908285</v>
          </cell>
          <cell r="H16">
            <v>40.168105909080097</v>
          </cell>
          <cell r="I16">
            <v>56.55555928644435</v>
          </cell>
          <cell r="J16">
            <v>69.973775665668938</v>
          </cell>
          <cell r="K16">
            <v>80.819710893847628</v>
          </cell>
          <cell r="L16">
            <v>93.346766082394026</v>
          </cell>
          <cell r="O16" t="str">
            <v>NM</v>
          </cell>
          <cell r="P16" t="str">
            <v>NM</v>
          </cell>
          <cell r="Q16" t="str">
            <v>NM</v>
          </cell>
          <cell r="R16" t="str">
            <v>NM</v>
          </cell>
          <cell r="S16">
            <v>0.72952768872431983</v>
          </cell>
          <cell r="T16">
            <v>0.40797177279050723</v>
          </cell>
        </row>
        <row r="17">
          <cell r="A17" t="str">
            <v>Buspirone (Buspar)</v>
          </cell>
          <cell r="B17">
            <v>0</v>
          </cell>
          <cell r="C17">
            <v>0</v>
          </cell>
          <cell r="D17">
            <v>0</v>
          </cell>
          <cell r="E17">
            <v>0</v>
          </cell>
          <cell r="F17">
            <v>0</v>
          </cell>
          <cell r="G17">
            <v>0</v>
          </cell>
          <cell r="H17">
            <v>0</v>
          </cell>
          <cell r="I17">
            <v>0</v>
          </cell>
          <cell r="J17">
            <v>30</v>
          </cell>
          <cell r="K17">
            <v>100</v>
          </cell>
          <cell r="L17">
            <v>60</v>
          </cell>
          <cell r="M17" t="str">
            <v>NM</v>
          </cell>
          <cell r="N17" t="str">
            <v>NM</v>
          </cell>
          <cell r="O17" t="str">
            <v>NM</v>
          </cell>
          <cell r="P17" t="str">
            <v>NM</v>
          </cell>
          <cell r="Q17" t="str">
            <v>NM</v>
          </cell>
          <cell r="R17" t="str">
            <v>NM</v>
          </cell>
          <cell r="S17" t="str">
            <v>NM</v>
          </cell>
          <cell r="T17" t="str">
            <v>NM</v>
          </cell>
        </row>
        <row r="18">
          <cell r="A18" t="str">
            <v>Tramadol (Ultram)</v>
          </cell>
          <cell r="B18">
            <v>0</v>
          </cell>
          <cell r="C18">
            <v>0</v>
          </cell>
          <cell r="D18">
            <v>0</v>
          </cell>
          <cell r="E18">
            <v>0</v>
          </cell>
          <cell r="F18">
            <v>0</v>
          </cell>
          <cell r="G18">
            <v>0</v>
          </cell>
          <cell r="H18">
            <v>0</v>
          </cell>
          <cell r="I18">
            <v>50</v>
          </cell>
          <cell r="J18">
            <v>100</v>
          </cell>
          <cell r="K18">
            <v>125</v>
          </cell>
          <cell r="L18">
            <v>200</v>
          </cell>
          <cell r="M18" t="str">
            <v>NM</v>
          </cell>
          <cell r="N18" t="str">
            <v>NM</v>
          </cell>
          <cell r="O18" t="str">
            <v>NM</v>
          </cell>
          <cell r="P18" t="str">
            <v>NM</v>
          </cell>
          <cell r="Q18" t="str">
            <v>NM</v>
          </cell>
          <cell r="R18" t="str">
            <v>NM</v>
          </cell>
          <cell r="S18" t="str">
            <v>NM</v>
          </cell>
          <cell r="T18" t="str">
            <v>NM</v>
          </cell>
        </row>
        <row r="19">
          <cell r="A19" t="str">
            <v>Metformin (Glucophage)</v>
          </cell>
          <cell r="B19">
            <v>0</v>
          </cell>
          <cell r="C19">
            <v>0</v>
          </cell>
          <cell r="D19">
            <v>0</v>
          </cell>
          <cell r="E19">
            <v>0</v>
          </cell>
          <cell r="F19">
            <v>0</v>
          </cell>
          <cell r="G19">
            <v>0</v>
          </cell>
          <cell r="H19">
            <v>0</v>
          </cell>
          <cell r="I19">
            <v>0</v>
          </cell>
          <cell r="J19">
            <v>0</v>
          </cell>
          <cell r="K19">
            <v>0</v>
          </cell>
          <cell r="L19">
            <v>0</v>
          </cell>
          <cell r="M19" t="str">
            <v>NM</v>
          </cell>
          <cell r="N19" t="str">
            <v>NM</v>
          </cell>
          <cell r="O19" t="str">
            <v>NM</v>
          </cell>
          <cell r="P19" t="str">
            <v>NM</v>
          </cell>
          <cell r="Q19" t="str">
            <v>NM</v>
          </cell>
          <cell r="R19" t="str">
            <v>NM</v>
          </cell>
          <cell r="S19" t="str">
            <v>NM</v>
          </cell>
          <cell r="T19" t="str">
            <v>NM</v>
          </cell>
        </row>
        <row r="20">
          <cell r="A20" t="str">
            <v>Citalopram (Celexa)</v>
          </cell>
          <cell r="C20">
            <v>0</v>
          </cell>
          <cell r="D20">
            <v>0</v>
          </cell>
          <cell r="E20">
            <v>0</v>
          </cell>
          <cell r="F20">
            <v>0</v>
          </cell>
          <cell r="G20">
            <v>0</v>
          </cell>
          <cell r="H20">
            <v>0</v>
          </cell>
          <cell r="I20">
            <v>0</v>
          </cell>
          <cell r="J20">
            <v>0</v>
          </cell>
          <cell r="K20">
            <v>0</v>
          </cell>
          <cell r="L20">
            <v>0</v>
          </cell>
          <cell r="O20" t="str">
            <v>NM</v>
          </cell>
          <cell r="P20" t="str">
            <v>NM</v>
          </cell>
          <cell r="Q20" t="str">
            <v>NM</v>
          </cell>
          <cell r="R20" t="str">
            <v>NM</v>
          </cell>
          <cell r="S20" t="str">
            <v>NM</v>
          </cell>
          <cell r="T20" t="str">
            <v>NM</v>
          </cell>
        </row>
        <row r="21">
          <cell r="A21" t="str">
            <v xml:space="preserve">  Subtotal</v>
          </cell>
          <cell r="B21" t="e">
            <v>#REF!</v>
          </cell>
          <cell r="C21">
            <v>0</v>
          </cell>
          <cell r="D21">
            <v>0</v>
          </cell>
          <cell r="E21">
            <v>30.3</v>
          </cell>
          <cell r="F21">
            <v>52</v>
          </cell>
          <cell r="G21">
            <v>173.9592984409083</v>
          </cell>
          <cell r="H21">
            <v>229.88810590908014</v>
          </cell>
          <cell r="I21">
            <v>322.68695928644433</v>
          </cell>
          <cell r="J21">
            <v>437.71831566566897</v>
          </cell>
          <cell r="K21">
            <v>559.65382989384761</v>
          </cell>
          <cell r="L21">
            <v>631.03508645339411</v>
          </cell>
          <cell r="O21" t="str">
            <v>NM</v>
          </cell>
          <cell r="P21" t="str">
            <v>NM</v>
          </cell>
          <cell r="Q21" t="str">
            <v>NM</v>
          </cell>
          <cell r="R21">
            <v>2.2158634425384616</v>
          </cell>
          <cell r="S21">
            <v>0.37167435749277966</v>
          </cell>
          <cell r="T21">
            <v>0.19707876302406402</v>
          </cell>
        </row>
        <row r="23">
          <cell r="A23" t="str">
            <v>Biovail Pharma - Canada</v>
          </cell>
        </row>
        <row r="24">
          <cell r="A24" t="str">
            <v>Tiazac</v>
          </cell>
          <cell r="B24">
            <v>9.4499999999999993</v>
          </cell>
          <cell r="C24">
            <v>6.9</v>
          </cell>
          <cell r="D24">
            <v>9.8000000000000007</v>
          </cell>
          <cell r="E24">
            <v>9.5</v>
          </cell>
          <cell r="F24">
            <v>15</v>
          </cell>
          <cell r="G24">
            <v>20</v>
          </cell>
          <cell r="H24">
            <v>25</v>
          </cell>
          <cell r="I24">
            <v>28.749999999999996</v>
          </cell>
          <cell r="J24">
            <v>31.625</v>
          </cell>
          <cell r="K24">
            <v>34.787500000000001</v>
          </cell>
          <cell r="L24">
            <v>40.656000000000013</v>
          </cell>
          <cell r="M24">
            <v>-0.26984126984126977</v>
          </cell>
          <cell r="N24">
            <v>-0.26984126984126977</v>
          </cell>
          <cell r="O24">
            <v>0.42028985507246386</v>
          </cell>
          <cell r="P24">
            <v>-3.0612244897959218E-2</v>
          </cell>
          <cell r="Q24">
            <v>0.57894736842105265</v>
          </cell>
          <cell r="R24">
            <v>0.33333333333333326</v>
          </cell>
          <cell r="S24">
            <v>0.30000000000000004</v>
          </cell>
          <cell r="T24">
            <v>0.15384615384615374</v>
          </cell>
        </row>
        <row r="25">
          <cell r="A25" t="str">
            <v>Retavase</v>
          </cell>
          <cell r="B25">
            <v>0</v>
          </cell>
          <cell r="C25">
            <v>0</v>
          </cell>
          <cell r="D25">
            <v>1.5</v>
          </cell>
          <cell r="E25">
            <v>2</v>
          </cell>
          <cell r="F25">
            <v>2.5</v>
          </cell>
          <cell r="G25">
            <v>3</v>
          </cell>
          <cell r="H25">
            <v>3.4499999999999997</v>
          </cell>
          <cell r="I25">
            <v>3.7949999999999999</v>
          </cell>
          <cell r="J25">
            <v>4.1745000000000001</v>
          </cell>
          <cell r="K25">
            <v>4.5919500000000006</v>
          </cell>
          <cell r="L25">
            <v>5.3240000000000016</v>
          </cell>
          <cell r="M25" t="str">
            <v>NM</v>
          </cell>
          <cell r="N25" t="str">
            <v>NM</v>
          </cell>
          <cell r="O25" t="str">
            <v>NM</v>
          </cell>
          <cell r="P25">
            <v>0.33333333333333326</v>
          </cell>
          <cell r="Q25">
            <v>0.25</v>
          </cell>
          <cell r="R25">
            <v>0.19999999999999996</v>
          </cell>
          <cell r="S25">
            <v>0.14999999999999991</v>
          </cell>
          <cell r="T25">
            <v>0.15942028985507251</v>
          </cell>
        </row>
        <row r="26">
          <cell r="A26" t="str">
            <v>Brexidol</v>
          </cell>
          <cell r="B26">
            <v>0</v>
          </cell>
          <cell r="C26">
            <v>0</v>
          </cell>
          <cell r="D26">
            <v>1.5</v>
          </cell>
          <cell r="E26">
            <v>0.7</v>
          </cell>
          <cell r="F26">
            <v>1</v>
          </cell>
          <cell r="G26">
            <v>0</v>
          </cell>
          <cell r="H26">
            <v>0</v>
          </cell>
          <cell r="I26">
            <v>0</v>
          </cell>
          <cell r="J26">
            <v>0</v>
          </cell>
          <cell r="K26">
            <v>0</v>
          </cell>
          <cell r="L26">
            <v>0</v>
          </cell>
          <cell r="M26" t="str">
            <v>NM</v>
          </cell>
          <cell r="N26" t="str">
            <v>NM</v>
          </cell>
          <cell r="O26" t="str">
            <v>NM</v>
          </cell>
          <cell r="P26">
            <v>-0.53333333333333344</v>
          </cell>
          <cell r="Q26">
            <v>0.4285714285714286</v>
          </cell>
          <cell r="R26" t="str">
            <v>NM</v>
          </cell>
          <cell r="S26" t="str">
            <v>NM</v>
          </cell>
          <cell r="T26" t="str">
            <v>NM</v>
          </cell>
        </row>
        <row r="27">
          <cell r="A27" t="str">
            <v>Cardiac STATus Diagnostic</v>
          </cell>
          <cell r="B27">
            <v>0</v>
          </cell>
          <cell r="C27">
            <v>0</v>
          </cell>
          <cell r="D27">
            <v>0.5</v>
          </cell>
          <cell r="E27">
            <v>1</v>
          </cell>
          <cell r="F27">
            <v>1</v>
          </cell>
          <cell r="G27">
            <v>1.5</v>
          </cell>
          <cell r="H27">
            <v>2</v>
          </cell>
          <cell r="I27">
            <v>3.5</v>
          </cell>
          <cell r="J27">
            <v>4</v>
          </cell>
          <cell r="K27">
            <v>4</v>
          </cell>
          <cell r="L27">
            <v>0</v>
          </cell>
          <cell r="M27" t="str">
            <v>NM</v>
          </cell>
          <cell r="N27" t="str">
            <v>NM</v>
          </cell>
          <cell r="O27" t="str">
            <v>NM</v>
          </cell>
          <cell r="P27">
            <v>1</v>
          </cell>
          <cell r="Q27">
            <v>0</v>
          </cell>
          <cell r="R27">
            <v>0.5</v>
          </cell>
          <cell r="S27" t="str">
            <v>NM</v>
          </cell>
          <cell r="T27" t="str">
            <v>NM</v>
          </cell>
        </row>
        <row r="28">
          <cell r="A28" t="str">
            <v>Monocor</v>
          </cell>
          <cell r="B28">
            <v>0</v>
          </cell>
          <cell r="C28">
            <v>0</v>
          </cell>
          <cell r="D28">
            <v>0</v>
          </cell>
          <cell r="E28">
            <v>1</v>
          </cell>
          <cell r="F28">
            <v>1</v>
          </cell>
          <cell r="G28">
            <v>2.5</v>
          </cell>
          <cell r="H28">
            <v>2.5</v>
          </cell>
          <cell r="I28">
            <v>4.5</v>
          </cell>
          <cell r="J28">
            <v>5.5</v>
          </cell>
          <cell r="K28">
            <v>6</v>
          </cell>
          <cell r="L28">
            <v>6.5</v>
          </cell>
          <cell r="M28" t="str">
            <v>NM</v>
          </cell>
          <cell r="N28" t="str">
            <v>NM</v>
          </cell>
          <cell r="O28" t="str">
            <v>NM</v>
          </cell>
          <cell r="P28" t="str">
            <v>NM</v>
          </cell>
          <cell r="Q28" t="str">
            <v>NM</v>
          </cell>
          <cell r="R28">
            <v>1.5</v>
          </cell>
          <cell r="S28">
            <v>0.39999999999999991</v>
          </cell>
          <cell r="T28">
            <v>0.28571428571428581</v>
          </cell>
        </row>
        <row r="29">
          <cell r="A29" t="str">
            <v>Corlopam</v>
          </cell>
          <cell r="B29">
            <v>0</v>
          </cell>
          <cell r="C29">
            <v>0</v>
          </cell>
          <cell r="D29">
            <v>0</v>
          </cell>
          <cell r="E29">
            <v>0</v>
          </cell>
          <cell r="F29">
            <v>0</v>
          </cell>
          <cell r="G29">
            <v>0</v>
          </cell>
          <cell r="H29">
            <v>1</v>
          </cell>
          <cell r="I29">
            <v>1.1000000000000001</v>
          </cell>
          <cell r="J29">
            <v>1.1550000000000002</v>
          </cell>
          <cell r="K29">
            <v>1.2127500000000002</v>
          </cell>
          <cell r="L29">
            <v>1.2733875000000003</v>
          </cell>
          <cell r="M29" t="str">
            <v>NM</v>
          </cell>
          <cell r="N29" t="str">
            <v>NM</v>
          </cell>
          <cell r="O29" t="str">
            <v>NM</v>
          </cell>
          <cell r="P29" t="str">
            <v>NM</v>
          </cell>
          <cell r="Q29" t="str">
            <v>NM</v>
          </cell>
          <cell r="R29">
            <v>0.2</v>
          </cell>
          <cell r="S29">
            <v>0.1</v>
          </cell>
          <cell r="T29">
            <v>0.1</v>
          </cell>
        </row>
        <row r="30">
          <cell r="A30" t="str">
            <v>D-Methylphenidate</v>
          </cell>
          <cell r="B30">
            <v>0</v>
          </cell>
          <cell r="C30">
            <v>0</v>
          </cell>
          <cell r="D30">
            <v>0</v>
          </cell>
          <cell r="E30">
            <v>0</v>
          </cell>
          <cell r="F30">
            <v>0</v>
          </cell>
          <cell r="G30">
            <v>0</v>
          </cell>
          <cell r="H30">
            <v>2</v>
          </cell>
          <cell r="I30">
            <v>3</v>
          </cell>
          <cell r="J30">
            <v>4</v>
          </cell>
          <cell r="K30">
            <v>5</v>
          </cell>
          <cell r="L30">
            <v>6</v>
          </cell>
          <cell r="M30" t="str">
            <v>NM</v>
          </cell>
          <cell r="N30" t="str">
            <v>NM</v>
          </cell>
          <cell r="O30" t="str">
            <v>NM</v>
          </cell>
          <cell r="P30" t="str">
            <v>NM</v>
          </cell>
          <cell r="Q30" t="str">
            <v>NM</v>
          </cell>
          <cell r="R30" t="str">
            <v>NM</v>
          </cell>
          <cell r="S30" t="str">
            <v>NM</v>
          </cell>
          <cell r="T30">
            <v>0.5</v>
          </cell>
        </row>
        <row r="31">
          <cell r="A31" t="str">
            <v>Cardizem XL</v>
          </cell>
          <cell r="B31">
            <v>0</v>
          </cell>
          <cell r="C31">
            <v>0</v>
          </cell>
          <cell r="D31">
            <v>0</v>
          </cell>
          <cell r="E31">
            <v>0</v>
          </cell>
          <cell r="F31">
            <v>0</v>
          </cell>
          <cell r="G31">
            <v>0</v>
          </cell>
          <cell r="H31">
            <v>6</v>
          </cell>
          <cell r="I31">
            <v>8</v>
          </cell>
          <cell r="J31">
            <v>10</v>
          </cell>
          <cell r="K31">
            <v>11</v>
          </cell>
          <cell r="L31">
            <v>12</v>
          </cell>
          <cell r="N31" t="str">
            <v>NM</v>
          </cell>
          <cell r="O31" t="str">
            <v>NM</v>
          </cell>
          <cell r="P31" t="str">
            <v>NM</v>
          </cell>
          <cell r="Q31" t="str">
            <v>NM</v>
          </cell>
          <cell r="R31" t="str">
            <v>NM</v>
          </cell>
          <cell r="S31" t="str">
            <v>NM</v>
          </cell>
          <cell r="T31">
            <v>0.33333333333333326</v>
          </cell>
        </row>
        <row r="32">
          <cell r="A32" t="str">
            <v>Buproprion (Wellbutrin/Zyban)</v>
          </cell>
          <cell r="B32">
            <v>0</v>
          </cell>
          <cell r="C32">
            <v>0</v>
          </cell>
          <cell r="D32">
            <v>0</v>
          </cell>
          <cell r="E32">
            <v>0</v>
          </cell>
          <cell r="F32">
            <v>0</v>
          </cell>
          <cell r="G32">
            <v>0</v>
          </cell>
          <cell r="H32">
            <v>3</v>
          </cell>
          <cell r="I32">
            <v>5</v>
          </cell>
          <cell r="J32">
            <v>7</v>
          </cell>
          <cell r="K32">
            <v>9</v>
          </cell>
          <cell r="L32">
            <v>10</v>
          </cell>
          <cell r="M32" t="str">
            <v>NM</v>
          </cell>
          <cell r="N32" t="str">
            <v>NM</v>
          </cell>
          <cell r="O32" t="str">
            <v>NM</v>
          </cell>
          <cell r="P32" t="str">
            <v>NM</v>
          </cell>
          <cell r="Q32" t="str">
            <v>NM</v>
          </cell>
          <cell r="R32" t="str">
            <v>NM</v>
          </cell>
          <cell r="S32" t="str">
            <v>NM</v>
          </cell>
          <cell r="T32">
            <v>0.66666666666666674</v>
          </cell>
        </row>
        <row r="33">
          <cell r="A33" t="str">
            <v>Ampligen</v>
          </cell>
          <cell r="B33">
            <v>0</v>
          </cell>
          <cell r="C33">
            <v>0</v>
          </cell>
          <cell r="D33">
            <v>0</v>
          </cell>
          <cell r="E33">
            <v>0</v>
          </cell>
          <cell r="F33">
            <v>0</v>
          </cell>
          <cell r="G33">
            <v>0</v>
          </cell>
          <cell r="H33">
            <v>0</v>
          </cell>
          <cell r="I33">
            <v>1</v>
          </cell>
          <cell r="J33">
            <v>2</v>
          </cell>
          <cell r="K33">
            <v>3</v>
          </cell>
          <cell r="L33">
            <v>4</v>
          </cell>
          <cell r="M33" t="str">
            <v>NM</v>
          </cell>
          <cell r="N33" t="str">
            <v>NM</v>
          </cell>
          <cell r="O33" t="str">
            <v>NM</v>
          </cell>
          <cell r="P33" t="str">
            <v>NM</v>
          </cell>
          <cell r="Q33" t="str">
            <v>NM</v>
          </cell>
          <cell r="R33" t="str">
            <v>NM</v>
          </cell>
          <cell r="S33" t="str">
            <v>NM</v>
          </cell>
          <cell r="T33" t="str">
            <v>NM</v>
          </cell>
        </row>
        <row r="34">
          <cell r="A34" t="str">
            <v>Fibrostat</v>
          </cell>
          <cell r="B34">
            <v>0</v>
          </cell>
          <cell r="C34">
            <v>0</v>
          </cell>
          <cell r="D34">
            <v>0</v>
          </cell>
          <cell r="E34">
            <v>0</v>
          </cell>
          <cell r="F34">
            <v>0</v>
          </cell>
          <cell r="G34">
            <v>0</v>
          </cell>
          <cell r="H34">
            <v>0</v>
          </cell>
          <cell r="I34">
            <v>2</v>
          </cell>
          <cell r="J34">
            <v>3</v>
          </cell>
          <cell r="K34">
            <v>4</v>
          </cell>
          <cell r="L34">
            <v>5</v>
          </cell>
          <cell r="M34" t="str">
            <v>NM</v>
          </cell>
          <cell r="N34" t="str">
            <v>NM</v>
          </cell>
          <cell r="O34" t="str">
            <v>NM</v>
          </cell>
          <cell r="P34" t="str">
            <v>NM</v>
          </cell>
          <cell r="Q34" t="str">
            <v>NM</v>
          </cell>
          <cell r="R34" t="str">
            <v>NM</v>
          </cell>
          <cell r="S34" t="str">
            <v>NM</v>
          </cell>
          <cell r="T34" t="str">
            <v>NM</v>
          </cell>
        </row>
        <row r="35">
          <cell r="A35" t="str">
            <v>Buspirone (Buspar)</v>
          </cell>
          <cell r="B35">
            <v>0</v>
          </cell>
          <cell r="C35">
            <v>0</v>
          </cell>
          <cell r="D35">
            <v>0</v>
          </cell>
          <cell r="E35">
            <v>0</v>
          </cell>
          <cell r="F35">
            <v>0</v>
          </cell>
          <cell r="G35">
            <v>0</v>
          </cell>
          <cell r="H35">
            <v>0</v>
          </cell>
          <cell r="I35">
            <v>0</v>
          </cell>
          <cell r="J35">
            <v>3</v>
          </cell>
          <cell r="K35">
            <v>10</v>
          </cell>
          <cell r="L35">
            <v>6</v>
          </cell>
          <cell r="M35" t="str">
            <v>NM</v>
          </cell>
          <cell r="N35" t="str">
            <v>NM</v>
          </cell>
          <cell r="O35" t="str">
            <v>NM</v>
          </cell>
          <cell r="P35" t="str">
            <v>NM</v>
          </cell>
          <cell r="Q35" t="str">
            <v>NM</v>
          </cell>
          <cell r="R35" t="str">
            <v>NM</v>
          </cell>
          <cell r="S35" t="str">
            <v>NM</v>
          </cell>
          <cell r="T35" t="str">
            <v>NM</v>
          </cell>
        </row>
        <row r="36">
          <cell r="A36" t="str">
            <v>Tramadol (Ultram)</v>
          </cell>
          <cell r="B36">
            <v>0</v>
          </cell>
          <cell r="C36">
            <v>0</v>
          </cell>
          <cell r="D36">
            <v>0</v>
          </cell>
          <cell r="E36">
            <v>0</v>
          </cell>
          <cell r="F36">
            <v>0</v>
          </cell>
          <cell r="G36">
            <v>0</v>
          </cell>
          <cell r="H36">
            <v>0</v>
          </cell>
          <cell r="I36">
            <v>4</v>
          </cell>
          <cell r="J36">
            <v>10</v>
          </cell>
          <cell r="K36">
            <v>12.5</v>
          </cell>
          <cell r="L36">
            <v>20</v>
          </cell>
          <cell r="M36" t="str">
            <v>NM</v>
          </cell>
          <cell r="N36" t="str">
            <v>NM</v>
          </cell>
          <cell r="O36" t="str">
            <v>NM</v>
          </cell>
          <cell r="P36" t="str">
            <v>NM</v>
          </cell>
          <cell r="Q36" t="str">
            <v>NM</v>
          </cell>
          <cell r="R36" t="str">
            <v>NM</v>
          </cell>
          <cell r="S36" t="str">
            <v>NM</v>
          </cell>
          <cell r="T36" t="str">
            <v>NM</v>
          </cell>
        </row>
        <row r="37">
          <cell r="A37" t="str">
            <v>Metformin (Glucophage)</v>
          </cell>
          <cell r="B37">
            <v>0</v>
          </cell>
          <cell r="C37">
            <v>0</v>
          </cell>
          <cell r="D37">
            <v>0</v>
          </cell>
          <cell r="E37">
            <v>0</v>
          </cell>
          <cell r="F37">
            <v>0</v>
          </cell>
          <cell r="G37">
            <v>0</v>
          </cell>
          <cell r="H37">
            <v>0</v>
          </cell>
          <cell r="I37">
            <v>0</v>
          </cell>
          <cell r="J37">
            <v>0</v>
          </cell>
          <cell r="K37">
            <v>0</v>
          </cell>
          <cell r="L37">
            <v>0</v>
          </cell>
          <cell r="M37" t="str">
            <v>NM</v>
          </cell>
          <cell r="N37" t="str">
            <v>NM</v>
          </cell>
          <cell r="O37" t="str">
            <v>NM</v>
          </cell>
          <cell r="P37" t="str">
            <v>NM</v>
          </cell>
          <cell r="Q37" t="str">
            <v>NM</v>
          </cell>
          <cell r="R37" t="str">
            <v>NM</v>
          </cell>
          <cell r="S37" t="str">
            <v>NM</v>
          </cell>
          <cell r="T37" t="str">
            <v>NM</v>
          </cell>
        </row>
        <row r="38">
          <cell r="A38" t="str">
            <v xml:space="preserve">  Subtotal</v>
          </cell>
          <cell r="B38">
            <v>9.4499999999999993</v>
          </cell>
          <cell r="C38">
            <v>6.9</v>
          </cell>
          <cell r="D38">
            <v>13.3</v>
          </cell>
          <cell r="E38">
            <v>14.2</v>
          </cell>
          <cell r="F38">
            <v>20.5</v>
          </cell>
          <cell r="G38">
            <v>27</v>
          </cell>
          <cell r="H38">
            <v>44.95</v>
          </cell>
          <cell r="I38">
            <v>64.644999999999996</v>
          </cell>
          <cell r="J38">
            <v>85.454499999999996</v>
          </cell>
          <cell r="K38">
            <v>105.09220000000001</v>
          </cell>
          <cell r="L38">
            <v>116.75338750000002</v>
          </cell>
          <cell r="M38">
            <v>-0.26984126984126977</v>
          </cell>
          <cell r="N38">
            <v>-0.26984126984126977</v>
          </cell>
          <cell r="O38">
            <v>0.92753623188405787</v>
          </cell>
          <cell r="P38">
            <v>6.7669172932330657E-2</v>
          </cell>
          <cell r="Q38">
            <v>0.44366197183098599</v>
          </cell>
          <cell r="R38">
            <v>0.31707317073170738</v>
          </cell>
          <cell r="S38">
            <v>0.66481481481481497</v>
          </cell>
          <cell r="T38">
            <v>0.30367074527252491</v>
          </cell>
        </row>
        <row r="40">
          <cell r="A40" t="str">
            <v>Fuisz Technologies</v>
          </cell>
          <cell r="B40">
            <v>0</v>
          </cell>
          <cell r="C40">
            <v>0</v>
          </cell>
          <cell r="D40">
            <v>0</v>
          </cell>
          <cell r="E40">
            <v>0</v>
          </cell>
          <cell r="F40" t="e">
            <v>#REF!</v>
          </cell>
          <cell r="G40" t="e">
            <v>#REF!</v>
          </cell>
          <cell r="H40" t="e">
            <v>#REF!</v>
          </cell>
          <cell r="I40" t="e">
            <v>#REF!</v>
          </cell>
          <cell r="J40" t="e">
            <v>#REF!</v>
          </cell>
          <cell r="K40">
            <v>0</v>
          </cell>
          <cell r="L40">
            <v>0</v>
          </cell>
          <cell r="M40" t="str">
            <v>NM</v>
          </cell>
          <cell r="N40" t="str">
            <v>NM</v>
          </cell>
          <cell r="O40" t="str">
            <v>NM</v>
          </cell>
          <cell r="P40" t="e">
            <v>#DIV/0!</v>
          </cell>
          <cell r="Q40" t="e">
            <v>#REF!</v>
          </cell>
          <cell r="R40" t="e">
            <v>#REF!</v>
          </cell>
          <cell r="S40" t="e">
            <v>#REF!</v>
          </cell>
          <cell r="T40" t="e">
            <v>#REF!</v>
          </cell>
        </row>
        <row r="42">
          <cell r="A42" t="str">
            <v>Fuisz Products</v>
          </cell>
        </row>
        <row r="43">
          <cell r="A43" t="str">
            <v>Nurofen Melts/Other</v>
          </cell>
          <cell r="B43">
            <v>0</v>
          </cell>
          <cell r="C43">
            <v>0</v>
          </cell>
          <cell r="D43">
            <v>0</v>
          </cell>
          <cell r="E43">
            <v>2.1</v>
          </cell>
          <cell r="F43">
            <v>2.8</v>
          </cell>
          <cell r="G43">
            <v>2</v>
          </cell>
          <cell r="H43">
            <v>3</v>
          </cell>
          <cell r="I43">
            <v>4</v>
          </cell>
          <cell r="J43">
            <v>5</v>
          </cell>
          <cell r="K43">
            <v>6</v>
          </cell>
          <cell r="L43">
            <v>15</v>
          </cell>
          <cell r="M43">
            <v>15</v>
          </cell>
          <cell r="O43" t="str">
            <v>NM</v>
          </cell>
          <cell r="P43" t="str">
            <v>NM</v>
          </cell>
          <cell r="Q43" t="str">
            <v>NM</v>
          </cell>
          <cell r="R43">
            <v>-0.2857142857142857</v>
          </cell>
          <cell r="S43">
            <v>0.5</v>
          </cell>
          <cell r="T43">
            <v>0.33333333333333326</v>
          </cell>
        </row>
        <row r="44">
          <cell r="A44" t="str">
            <v>Fuisz Food Group</v>
          </cell>
          <cell r="B44">
            <v>0</v>
          </cell>
          <cell r="C44">
            <v>0</v>
          </cell>
          <cell r="D44">
            <v>2</v>
          </cell>
          <cell r="E44">
            <v>4.4000000000000004</v>
          </cell>
          <cell r="F44">
            <v>4.7</v>
          </cell>
          <cell r="G44">
            <v>2</v>
          </cell>
          <cell r="H44">
            <v>4</v>
          </cell>
          <cell r="I44">
            <v>5</v>
          </cell>
          <cell r="J44">
            <v>6</v>
          </cell>
          <cell r="K44">
            <v>7</v>
          </cell>
          <cell r="L44">
            <v>12</v>
          </cell>
          <cell r="M44">
            <v>12</v>
          </cell>
          <cell r="O44" t="str">
            <v>NM</v>
          </cell>
          <cell r="P44" t="str">
            <v>NM</v>
          </cell>
          <cell r="Q44" t="str">
            <v>NM</v>
          </cell>
          <cell r="R44" t="str">
            <v>NM</v>
          </cell>
          <cell r="S44">
            <v>1</v>
          </cell>
          <cell r="T44">
            <v>0.25</v>
          </cell>
        </row>
        <row r="45">
          <cell r="A45" t="str">
            <v>Flashdose NDA Products</v>
          </cell>
          <cell r="C45">
            <v>0</v>
          </cell>
          <cell r="D45">
            <v>0</v>
          </cell>
          <cell r="E45">
            <v>0</v>
          </cell>
          <cell r="F45">
            <v>0</v>
          </cell>
          <cell r="G45">
            <v>0</v>
          </cell>
          <cell r="H45">
            <v>0</v>
          </cell>
          <cell r="I45">
            <v>20</v>
          </cell>
          <cell r="J45">
            <v>35</v>
          </cell>
          <cell r="K45">
            <v>50</v>
          </cell>
          <cell r="L45">
            <v>50</v>
          </cell>
          <cell r="O45" t="str">
            <v>NM</v>
          </cell>
          <cell r="P45" t="str">
            <v>NM</v>
          </cell>
          <cell r="Q45" t="str">
            <v>NM</v>
          </cell>
          <cell r="R45" t="str">
            <v>NM</v>
          </cell>
          <cell r="S45" t="str">
            <v>NM</v>
          </cell>
          <cell r="T45" t="str">
            <v>NM</v>
          </cell>
        </row>
        <row r="46">
          <cell r="A46" t="str">
            <v xml:space="preserve">  Subtotal</v>
          </cell>
          <cell r="B46">
            <v>18.899999999999999</v>
          </cell>
          <cell r="C46">
            <v>0</v>
          </cell>
          <cell r="D46">
            <v>2</v>
          </cell>
          <cell r="E46">
            <v>6.5</v>
          </cell>
          <cell r="F46">
            <v>7.5</v>
          </cell>
          <cell r="G46">
            <v>4</v>
          </cell>
          <cell r="H46">
            <v>7</v>
          </cell>
          <cell r="I46">
            <v>29</v>
          </cell>
          <cell r="J46">
            <v>46</v>
          </cell>
          <cell r="K46">
            <v>63</v>
          </cell>
          <cell r="L46">
            <v>65</v>
          </cell>
          <cell r="O46" t="str">
            <v>NM</v>
          </cell>
          <cell r="P46" t="str">
            <v>NM</v>
          </cell>
          <cell r="Q46" t="str">
            <v>NM</v>
          </cell>
          <cell r="R46" t="str">
            <v>NM</v>
          </cell>
          <cell r="S46">
            <v>0.75</v>
          </cell>
          <cell r="T46">
            <v>3.1428571428571432</v>
          </cell>
        </row>
        <row r="48">
          <cell r="A48" t="str">
            <v>Cardizem Franchise</v>
          </cell>
          <cell r="B48">
            <v>0</v>
          </cell>
          <cell r="C48">
            <v>0</v>
          </cell>
        </row>
        <row r="49">
          <cell r="A49" t="str">
            <v>Base Business</v>
          </cell>
          <cell r="D49">
            <v>0</v>
          </cell>
          <cell r="E49">
            <v>0</v>
          </cell>
          <cell r="F49">
            <v>170</v>
          </cell>
          <cell r="G49">
            <v>151</v>
          </cell>
          <cell r="H49">
            <v>120.80000000000001</v>
          </cell>
          <cell r="I49">
            <v>108.72000000000001</v>
          </cell>
          <cell r="J49">
            <v>97.848000000000013</v>
          </cell>
          <cell r="K49">
            <v>88.063200000000009</v>
          </cell>
          <cell r="L49">
            <v>15</v>
          </cell>
          <cell r="M49">
            <v>15</v>
          </cell>
          <cell r="O49" t="str">
            <v>NM</v>
          </cell>
          <cell r="P49" t="str">
            <v>NM</v>
          </cell>
          <cell r="Q49" t="str">
            <v>NM</v>
          </cell>
          <cell r="R49">
            <v>-0.10588235294117643</v>
          </cell>
          <cell r="S49">
            <v>-0.2</v>
          </cell>
          <cell r="T49">
            <v>-0.1</v>
          </cell>
        </row>
        <row r="50">
          <cell r="A50" t="str">
            <v>Cardizem XL</v>
          </cell>
          <cell r="D50">
            <v>0</v>
          </cell>
          <cell r="E50">
            <v>0</v>
          </cell>
          <cell r="F50">
            <v>0</v>
          </cell>
          <cell r="G50">
            <v>20</v>
          </cell>
          <cell r="H50">
            <v>80</v>
          </cell>
          <cell r="I50">
            <v>130</v>
          </cell>
          <cell r="J50">
            <v>170</v>
          </cell>
          <cell r="K50">
            <v>200</v>
          </cell>
          <cell r="L50">
            <v>15</v>
          </cell>
          <cell r="M50">
            <v>15</v>
          </cell>
          <cell r="O50" t="str">
            <v>NM</v>
          </cell>
          <cell r="P50" t="str">
            <v>NM</v>
          </cell>
          <cell r="Q50" t="str">
            <v>NM</v>
          </cell>
          <cell r="R50" t="str">
            <v>NM</v>
          </cell>
          <cell r="S50">
            <v>3</v>
          </cell>
          <cell r="T50">
            <v>0.8125</v>
          </cell>
        </row>
        <row r="51">
          <cell r="A51" t="str">
            <v xml:space="preserve">  Subtotal</v>
          </cell>
          <cell r="B51">
            <v>37.799999999999997</v>
          </cell>
          <cell r="C51">
            <v>0</v>
          </cell>
          <cell r="D51">
            <v>0</v>
          </cell>
          <cell r="E51">
            <v>0</v>
          </cell>
          <cell r="F51">
            <v>170</v>
          </cell>
          <cell r="G51">
            <v>171</v>
          </cell>
          <cell r="H51">
            <v>200.8</v>
          </cell>
          <cell r="I51">
            <v>238.72000000000003</v>
          </cell>
          <cell r="J51">
            <v>267.84800000000001</v>
          </cell>
          <cell r="K51">
            <v>288.06319999999999</v>
          </cell>
          <cell r="L51">
            <v>304.78176000000002</v>
          </cell>
          <cell r="O51" t="str">
            <v>NM</v>
          </cell>
          <cell r="P51" t="str">
            <v>NM</v>
          </cell>
          <cell r="Q51" t="str">
            <v>NM</v>
          </cell>
          <cell r="R51">
            <v>1.1764705882352899E-2</v>
          </cell>
          <cell r="S51">
            <v>0.17209302325581399</v>
          </cell>
          <cell r="T51">
            <v>0.26210317460317456</v>
          </cell>
        </row>
        <row r="53">
          <cell r="A53" t="str">
            <v>Vasotec/Vaseretic Franchise</v>
          </cell>
        </row>
        <row r="54">
          <cell r="A54" t="str">
            <v>Base Business</v>
          </cell>
          <cell r="D54">
            <v>0</v>
          </cell>
          <cell r="E54">
            <v>0</v>
          </cell>
          <cell r="F54">
            <v>0</v>
          </cell>
          <cell r="G54">
            <v>45</v>
          </cell>
          <cell r="H54">
            <v>65</v>
          </cell>
          <cell r="I54">
            <v>58.5</v>
          </cell>
          <cell r="J54">
            <v>52.65</v>
          </cell>
          <cell r="K54">
            <v>47.384999999999998</v>
          </cell>
          <cell r="L54">
            <v>45.927</v>
          </cell>
          <cell r="O54" t="str">
            <v>NM</v>
          </cell>
          <cell r="P54" t="str">
            <v>NM</v>
          </cell>
          <cell r="Q54" t="str">
            <v>NM</v>
          </cell>
          <cell r="R54" t="str">
            <v>NM</v>
          </cell>
          <cell r="S54">
            <v>0.55555555555555558</v>
          </cell>
          <cell r="T54">
            <v>-9.9999999999999978E-2</v>
          </cell>
        </row>
        <row r="55">
          <cell r="A55" t="str">
            <v>Enalapril/Diltiazem combination</v>
          </cell>
          <cell r="D55">
            <v>0</v>
          </cell>
          <cell r="E55">
            <v>0</v>
          </cell>
          <cell r="F55">
            <v>0</v>
          </cell>
          <cell r="G55">
            <v>0</v>
          </cell>
          <cell r="H55">
            <v>0</v>
          </cell>
          <cell r="I55">
            <v>0</v>
          </cell>
          <cell r="J55">
            <v>0</v>
          </cell>
          <cell r="K55">
            <v>0</v>
          </cell>
          <cell r="L55">
            <v>15</v>
          </cell>
          <cell r="M55">
            <v>15</v>
          </cell>
          <cell r="O55" t="str">
            <v>NM</v>
          </cell>
          <cell r="P55" t="str">
            <v>NM</v>
          </cell>
          <cell r="Q55" t="str">
            <v>NM</v>
          </cell>
          <cell r="R55" t="str">
            <v>NM</v>
          </cell>
          <cell r="S55" t="str">
            <v>NM</v>
          </cell>
          <cell r="T55" t="str">
            <v>NM</v>
          </cell>
        </row>
        <row r="56">
          <cell r="A56" t="str">
            <v xml:space="preserve">  Subtotal</v>
          </cell>
          <cell r="B56">
            <v>28.349999999999998</v>
          </cell>
          <cell r="C56">
            <v>0</v>
          </cell>
          <cell r="D56">
            <v>0</v>
          </cell>
          <cell r="E56">
            <v>0</v>
          </cell>
          <cell r="F56">
            <v>0</v>
          </cell>
          <cell r="G56">
            <v>45</v>
          </cell>
          <cell r="H56">
            <v>65</v>
          </cell>
          <cell r="I56">
            <v>58.5</v>
          </cell>
          <cell r="J56">
            <v>52.65</v>
          </cell>
          <cell r="K56">
            <v>47.384999999999998</v>
          </cell>
          <cell r="L56">
            <v>45.927</v>
          </cell>
          <cell r="O56" t="str">
            <v>NM</v>
          </cell>
          <cell r="P56" t="str">
            <v>NM</v>
          </cell>
          <cell r="Q56" t="str">
            <v>NM</v>
          </cell>
          <cell r="R56" t="str">
            <v>NM</v>
          </cell>
          <cell r="S56">
            <v>0.55555555555555558</v>
          </cell>
          <cell r="T56">
            <v>-9.9999999999999978E-2</v>
          </cell>
        </row>
        <row r="58">
          <cell r="A58" t="str">
            <v>E = Morgan Stanley Research Estimates</v>
          </cell>
        </row>
      </sheetData>
      <sheetData sheetId="8" refreshError="1">
        <row r="1">
          <cell r="A1" t="str">
            <v>Exhibit 6</v>
          </cell>
        </row>
        <row r="2">
          <cell r="A2" t="str">
            <v xml:space="preserve">Biovail - Annual Revenue Model 2000-2006E - Royalty &amp; Licensing </v>
          </cell>
        </row>
        <row r="3">
          <cell r="A3" t="str">
            <v>($ Millions)</v>
          </cell>
        </row>
        <row r="4">
          <cell r="B4" t="str">
            <v>1996</v>
          </cell>
          <cell r="C4" t="str">
            <v>1997</v>
          </cell>
          <cell r="D4" t="str">
            <v>1998</v>
          </cell>
          <cell r="E4" t="str">
            <v>1999</v>
          </cell>
          <cell r="F4" t="str">
            <v>2000</v>
          </cell>
          <cell r="G4" t="str">
            <v xml:space="preserve"> 2001</v>
          </cell>
          <cell r="H4" t="str">
            <v xml:space="preserve"> 2002E</v>
          </cell>
          <cell r="I4" t="str">
            <v xml:space="preserve"> 2003E</v>
          </cell>
          <cell r="J4" t="str">
            <v xml:space="preserve"> 2004E</v>
          </cell>
          <cell r="K4" t="str">
            <v xml:space="preserve"> 2005E</v>
          </cell>
        </row>
        <row r="6">
          <cell r="A6" t="str">
            <v>Tiazac (Diltiazem) - Forest Labs - U.S.</v>
          </cell>
        </row>
        <row r="7">
          <cell r="A7" t="str">
            <v xml:space="preserve">  Client's Product Sales</v>
          </cell>
          <cell r="B7">
            <v>15</v>
          </cell>
          <cell r="C7">
            <v>33.333333333333336</v>
          </cell>
          <cell r="D7">
            <v>103.33333333333334</v>
          </cell>
          <cell r="E7">
            <v>206.66666666666669</v>
          </cell>
          <cell r="F7">
            <v>178</v>
          </cell>
          <cell r="G7">
            <v>189</v>
          </cell>
          <cell r="H7">
            <v>150</v>
          </cell>
          <cell r="I7">
            <v>100</v>
          </cell>
          <cell r="J7">
            <v>90</v>
          </cell>
          <cell r="K7">
            <v>80</v>
          </cell>
        </row>
        <row r="8">
          <cell r="A8" t="str">
            <v xml:space="preserve">  Royalty Rate</v>
          </cell>
          <cell r="B8">
            <v>0.08</v>
          </cell>
          <cell r="C8">
            <v>0.06</v>
          </cell>
          <cell r="D8">
            <v>0.06</v>
          </cell>
          <cell r="E8">
            <v>0.06</v>
          </cell>
          <cell r="F8">
            <v>0.06</v>
          </cell>
          <cell r="G8">
            <v>0.06</v>
          </cell>
          <cell r="H8">
            <v>0.06</v>
          </cell>
          <cell r="I8">
            <v>0.06</v>
          </cell>
          <cell r="J8">
            <v>0.06</v>
          </cell>
          <cell r="K8">
            <v>0.06</v>
          </cell>
        </row>
        <row r="9">
          <cell r="A9" t="str">
            <v xml:space="preserve">    Total Royalties</v>
          </cell>
          <cell r="B9">
            <v>1.2</v>
          </cell>
          <cell r="C9">
            <v>2</v>
          </cell>
          <cell r="D9">
            <v>6.2</v>
          </cell>
          <cell r="E9">
            <v>12.4</v>
          </cell>
          <cell r="F9">
            <v>13.5</v>
          </cell>
          <cell r="G9">
            <v>11.34</v>
          </cell>
          <cell r="H9">
            <v>9</v>
          </cell>
          <cell r="I9">
            <v>6</v>
          </cell>
          <cell r="J9">
            <v>5.3999999999999995</v>
          </cell>
          <cell r="K9">
            <v>4.8</v>
          </cell>
        </row>
        <row r="11">
          <cell r="A11" t="str">
            <v>Wellbutrin Co-promotion Payments</v>
          </cell>
          <cell r="B11">
            <v>0</v>
          </cell>
          <cell r="C11">
            <v>0</v>
          </cell>
          <cell r="D11">
            <v>0</v>
          </cell>
          <cell r="E11">
            <v>0</v>
          </cell>
          <cell r="F11">
            <v>0</v>
          </cell>
          <cell r="G11">
            <v>0</v>
          </cell>
          <cell r="H11">
            <v>40</v>
          </cell>
          <cell r="I11">
            <v>10</v>
          </cell>
          <cell r="J11">
            <v>0</v>
          </cell>
          <cell r="K11">
            <v>0</v>
          </cell>
        </row>
        <row r="13">
          <cell r="A13" t="str">
            <v>Celexa Co-promotion Payments</v>
          </cell>
          <cell r="B13">
            <v>0</v>
          </cell>
          <cell r="C13">
            <v>0</v>
          </cell>
          <cell r="D13">
            <v>0</v>
          </cell>
          <cell r="E13">
            <v>1.5</v>
          </cell>
          <cell r="F13">
            <v>8</v>
          </cell>
          <cell r="G13">
            <v>15.5</v>
          </cell>
          <cell r="H13">
            <v>20</v>
          </cell>
          <cell r="I13">
            <v>26</v>
          </cell>
          <cell r="J13">
            <v>29.9</v>
          </cell>
          <cell r="K13">
            <v>32.9</v>
          </cell>
        </row>
        <row r="15">
          <cell r="A15" t="str">
            <v>Oruvail (Ketoprofen) - AHP (U.S.)/Aventis (Intl)</v>
          </cell>
        </row>
        <row r="16">
          <cell r="A16" t="str">
            <v xml:space="preserve">  Client's Product Sales</v>
          </cell>
          <cell r="B16">
            <v>160</v>
          </cell>
          <cell r="C16">
            <v>190</v>
          </cell>
          <cell r="D16">
            <v>66.666666666666671</v>
          </cell>
          <cell r="E16">
            <v>55</v>
          </cell>
          <cell r="F16">
            <v>45</v>
          </cell>
          <cell r="G16">
            <v>40.5</v>
          </cell>
          <cell r="H16">
            <v>36.450000000000003</v>
          </cell>
          <cell r="I16">
            <v>32.805000000000007</v>
          </cell>
          <cell r="J16">
            <v>29.524500000000007</v>
          </cell>
          <cell r="K16">
            <v>26.572050000000008</v>
          </cell>
        </row>
        <row r="17">
          <cell r="A17" t="str">
            <v xml:space="preserve">  Royalty Rate</v>
          </cell>
          <cell r="B17">
            <v>0.03</v>
          </cell>
          <cell r="C17">
            <v>0.03</v>
          </cell>
          <cell r="D17">
            <v>0.03</v>
          </cell>
          <cell r="E17">
            <v>0.03</v>
          </cell>
          <cell r="F17">
            <v>0.01</v>
          </cell>
          <cell r="G17">
            <v>0.01</v>
          </cell>
          <cell r="H17">
            <v>0.01</v>
          </cell>
          <cell r="I17">
            <v>0.01</v>
          </cell>
          <cell r="J17">
            <v>0.01</v>
          </cell>
          <cell r="K17">
            <v>0.01</v>
          </cell>
        </row>
        <row r="18">
          <cell r="A18" t="str">
            <v xml:space="preserve">    Total Royalties</v>
          </cell>
          <cell r="B18">
            <v>4.8</v>
          </cell>
          <cell r="C18">
            <v>5.7</v>
          </cell>
          <cell r="D18">
            <v>2</v>
          </cell>
          <cell r="E18">
            <v>1.65</v>
          </cell>
          <cell r="F18">
            <v>0.45</v>
          </cell>
          <cell r="G18">
            <v>0.40500000000000003</v>
          </cell>
          <cell r="H18">
            <v>0.36450000000000005</v>
          </cell>
          <cell r="I18">
            <v>0.32805000000000006</v>
          </cell>
          <cell r="J18">
            <v>0.29524500000000009</v>
          </cell>
          <cell r="K18">
            <v>0.26572050000000008</v>
          </cell>
        </row>
        <row r="20">
          <cell r="A20" t="str">
            <v>Other Products</v>
          </cell>
        </row>
        <row r="21">
          <cell r="A21" t="str">
            <v xml:space="preserve">  Client's Product Sales</v>
          </cell>
          <cell r="B21">
            <v>56.666666666666664</v>
          </cell>
          <cell r="C21">
            <v>40</v>
          </cell>
          <cell r="D21">
            <v>80</v>
          </cell>
          <cell r="E21">
            <v>70</v>
          </cell>
          <cell r="F21">
            <v>20</v>
          </cell>
          <cell r="G21">
            <v>18</v>
          </cell>
          <cell r="H21">
            <v>16.2</v>
          </cell>
          <cell r="I21">
            <v>14.58</v>
          </cell>
          <cell r="J21">
            <v>13.122</v>
          </cell>
          <cell r="K21">
            <v>11.809800000000001</v>
          </cell>
        </row>
        <row r="22">
          <cell r="A22" t="str">
            <v xml:space="preserve">  Royalty Rate</v>
          </cell>
          <cell r="B22">
            <v>0.03</v>
          </cell>
          <cell r="C22">
            <v>0.03</v>
          </cell>
          <cell r="D22">
            <v>0.03</v>
          </cell>
          <cell r="E22">
            <v>0.03</v>
          </cell>
          <cell r="F22">
            <v>0.03</v>
          </cell>
          <cell r="G22">
            <v>0.03</v>
          </cell>
          <cell r="H22">
            <v>0.03</v>
          </cell>
          <cell r="I22">
            <v>0.03</v>
          </cell>
          <cell r="J22">
            <v>0.03</v>
          </cell>
          <cell r="K22">
            <v>0.03</v>
          </cell>
        </row>
        <row r="23">
          <cell r="A23" t="str">
            <v xml:space="preserve">    Total Royalties</v>
          </cell>
          <cell r="B23">
            <v>1.7</v>
          </cell>
          <cell r="C23">
            <v>1.2</v>
          </cell>
          <cell r="D23">
            <v>2.4</v>
          </cell>
          <cell r="E23">
            <v>2.1</v>
          </cell>
          <cell r="F23">
            <v>0.6</v>
          </cell>
          <cell r="G23">
            <v>0.54</v>
          </cell>
          <cell r="H23">
            <v>0.48599999999999999</v>
          </cell>
          <cell r="I23">
            <v>0.43740000000000001</v>
          </cell>
          <cell r="J23">
            <v>0.39365999999999995</v>
          </cell>
          <cell r="K23">
            <v>0.354294</v>
          </cell>
        </row>
        <row r="25">
          <cell r="A25" t="str">
            <v>Aventis Cardizem Royalties</v>
          </cell>
          <cell r="B25">
            <v>0</v>
          </cell>
          <cell r="C25">
            <v>0</v>
          </cell>
          <cell r="D25">
            <v>0</v>
          </cell>
          <cell r="E25">
            <v>0</v>
          </cell>
          <cell r="F25">
            <v>0</v>
          </cell>
          <cell r="G25">
            <v>15</v>
          </cell>
          <cell r="H25">
            <v>20</v>
          </cell>
          <cell r="I25">
            <v>22</v>
          </cell>
          <cell r="J25">
            <v>24.200000000000003</v>
          </cell>
          <cell r="K25">
            <v>26.620000000000005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out"/>
      <sheetName val="Chart Data"/>
      <sheetName val="QTRINC"/>
      <sheetName val="MARGIN"/>
      <sheetName val="QTR-SALES"/>
      <sheetName val="ANN-SALES"/>
      <sheetName val="CASHFLOW"/>
      <sheetName val="FEES-R&amp;D"/>
      <sheetName val="NEWPRODS"/>
      <sheetName val="IS-COMPS"/>
      <sheetName val="BALANCE-SHEET"/>
      <sheetName val="QTRINC-SEQ"/>
      <sheetName val="TESTODERM"/>
      <sheetName val="MARGIN-SEQ"/>
      <sheetName val="mStartup"/>
      <sheetName val="NY UPLOAD"/>
      <sheetName val="NY UPLOAD shadow"/>
      <sheetName val="CM"/>
      <sheetName val="ANNSALES"/>
      <sheetName val="FEES"/>
      <sheetName val="QTRSALES"/>
      <sheetName val="April Promo"/>
      <sheetName val="DMA Rankings $ History"/>
      <sheetName val="Sheet2"/>
    </sheetNames>
    <sheetDataSet>
      <sheetData sheetId="0" refreshError="1"/>
      <sheetData sheetId="1" refreshError="1"/>
      <sheetData sheetId="2" refreshError="1">
        <row r="4">
          <cell r="I4" t="str">
            <v xml:space="preserve">Sales </v>
          </cell>
          <cell r="K4" t="str">
            <v>R&amp;D</v>
          </cell>
          <cell r="R4" t="str">
            <v>Non-</v>
          </cell>
          <cell r="W4" t="str">
            <v>AT</v>
          </cell>
          <cell r="X4" t="str">
            <v>Adj.</v>
          </cell>
        </row>
        <row r="5">
          <cell r="B5" t="str">
            <v xml:space="preserve">               Revenues</v>
          </cell>
          <cell r="E5" t="str">
            <v>Contract</v>
          </cell>
          <cell r="I5" t="str">
            <v>Gross</v>
          </cell>
          <cell r="K5" t="str">
            <v>Cresc./</v>
          </cell>
          <cell r="L5" t="str">
            <v xml:space="preserve">Ex- </v>
          </cell>
          <cell r="M5" t="str">
            <v xml:space="preserve">In- </v>
          </cell>
          <cell r="O5" t="str">
            <v xml:space="preserve"> Oper.</v>
          </cell>
          <cell r="P5" t="str">
            <v>Int.</v>
          </cell>
          <cell r="Q5" t="str">
            <v>Int.</v>
          </cell>
          <cell r="R5" t="str">
            <v>Oper.</v>
          </cell>
          <cell r="S5" t="str">
            <v>Pretax</v>
          </cell>
          <cell r="T5" t="str">
            <v xml:space="preserve">    Tax</v>
          </cell>
          <cell r="V5" t="str">
            <v xml:space="preserve">   Net</v>
          </cell>
          <cell r="W5" t="str">
            <v>Conv.</v>
          </cell>
          <cell r="X5" t="str">
            <v xml:space="preserve">   Net</v>
          </cell>
          <cell r="Y5" t="str">
            <v xml:space="preserve">Avg. </v>
          </cell>
          <cell r="Z5" t="str">
            <v>EPS</v>
          </cell>
        </row>
        <row r="6">
          <cell r="B6" t="str">
            <v>Alza</v>
          </cell>
          <cell r="C6" t="str">
            <v>Fees</v>
          </cell>
          <cell r="D6" t="str">
            <v>R&amp;D</v>
          </cell>
          <cell r="E6" t="str">
            <v>Mfg.</v>
          </cell>
          <cell r="F6" t="str">
            <v>Other</v>
          </cell>
          <cell r="G6" t="str">
            <v>Total</v>
          </cell>
          <cell r="H6" t="str">
            <v>COGS</v>
          </cell>
          <cell r="I6" t="str">
            <v>Profit(g)</v>
          </cell>
          <cell r="J6" t="str">
            <v>SG&amp;A</v>
          </cell>
          <cell r="K6" t="str">
            <v>TDC</v>
          </cell>
          <cell r="L6" t="str">
            <v>ternal</v>
          </cell>
          <cell r="M6" t="str">
            <v>ternal</v>
          </cell>
          <cell r="N6" t="str">
            <v>Total</v>
          </cell>
          <cell r="O6" t="str">
            <v>Inc.</v>
          </cell>
          <cell r="P6" t="str">
            <v>Inc.</v>
          </cell>
          <cell r="Q6" t="str">
            <v>Exp.</v>
          </cell>
          <cell r="R6" t="str">
            <v>Items</v>
          </cell>
          <cell r="S6" t="str">
            <v>Inc.</v>
          </cell>
          <cell r="T6" t="str">
            <v xml:space="preserve">   Rate</v>
          </cell>
          <cell r="U6" t="str">
            <v>Tax</v>
          </cell>
          <cell r="V6" t="str">
            <v>Inc.</v>
          </cell>
          <cell r="W6" t="str">
            <v>Int.</v>
          </cell>
          <cell r="X6" t="str">
            <v>Inc.</v>
          </cell>
          <cell r="Y6" t="str">
            <v xml:space="preserve">Shs. </v>
          </cell>
          <cell r="Z6" t="str">
            <v>Oper.</v>
          </cell>
          <cell r="AA6" t="str">
            <v>Rep.</v>
          </cell>
        </row>
        <row r="8">
          <cell r="A8" t="str">
            <v>1995 (a)</v>
          </cell>
        </row>
        <row r="9">
          <cell r="A9" t="str">
            <v xml:space="preserve"> 1Q</v>
          </cell>
          <cell r="B9">
            <v>3.5</v>
          </cell>
          <cell r="C9">
            <v>33.962000000000003</v>
          </cell>
          <cell r="D9">
            <v>21.7</v>
          </cell>
          <cell r="E9">
            <v>15.326000000000001</v>
          </cell>
          <cell r="F9">
            <v>70.988</v>
          </cell>
          <cell r="G9">
            <v>74.488</v>
          </cell>
          <cell r="H9">
            <v>16.422000000000001</v>
          </cell>
          <cell r="I9">
            <v>2.4039999999999999</v>
          </cell>
          <cell r="J9">
            <v>8.5020000000000007</v>
          </cell>
          <cell r="K9">
            <v>14.1</v>
          </cell>
          <cell r="L9">
            <v>7.6</v>
          </cell>
          <cell r="M9">
            <v>0.54200000000000159</v>
          </cell>
          <cell r="N9">
            <v>22.242000000000001</v>
          </cell>
          <cell r="O9">
            <v>27.321999999999999</v>
          </cell>
          <cell r="P9">
            <v>5.7519999999999998</v>
          </cell>
          <cell r="Q9">
            <v>5.5949999999999998</v>
          </cell>
          <cell r="R9">
            <v>0.15700000000000003</v>
          </cell>
          <cell r="S9">
            <v>27.478999999999999</v>
          </cell>
          <cell r="T9">
            <v>0.37999927217147644</v>
          </cell>
          <cell r="U9">
            <v>10.442</v>
          </cell>
          <cell r="V9">
            <v>17.036999999999999</v>
          </cell>
          <cell r="W9">
            <v>0</v>
          </cell>
          <cell r="X9">
            <v>17.036999999999999</v>
          </cell>
          <cell r="Y9">
            <v>164.77799999999999</v>
          </cell>
          <cell r="Z9">
            <v>0.10339365692021993</v>
          </cell>
          <cell r="AA9">
            <v>0.1</v>
          </cell>
        </row>
        <row r="10">
          <cell r="A10" t="str">
            <v xml:space="preserve"> 2Q</v>
          </cell>
          <cell r="B10">
            <v>3.2</v>
          </cell>
          <cell r="C10">
            <v>34.229999999999997</v>
          </cell>
          <cell r="D10">
            <v>23.484999999999999</v>
          </cell>
          <cell r="E10">
            <v>15.98</v>
          </cell>
          <cell r="F10">
            <v>73.694999999999993</v>
          </cell>
          <cell r="G10">
            <v>76.894999999999996</v>
          </cell>
          <cell r="H10">
            <v>16.738</v>
          </cell>
          <cell r="I10">
            <v>2.4420000000000002</v>
          </cell>
          <cell r="J10">
            <v>8.3979999999999997</v>
          </cell>
          <cell r="K10">
            <v>14.5</v>
          </cell>
          <cell r="L10">
            <v>8.9849999999999994</v>
          </cell>
          <cell r="M10">
            <v>0.65899999999999892</v>
          </cell>
          <cell r="N10">
            <v>24.143999999999998</v>
          </cell>
          <cell r="O10">
            <v>27.615000000000002</v>
          </cell>
          <cell r="P10">
            <v>6.11</v>
          </cell>
          <cell r="Q10">
            <v>5.58</v>
          </cell>
          <cell r="R10">
            <v>0.53000000000000025</v>
          </cell>
          <cell r="S10">
            <v>28.145000000000003</v>
          </cell>
          <cell r="T10">
            <v>0.37999644697104279</v>
          </cell>
          <cell r="U10">
            <v>10.695</v>
          </cell>
          <cell r="V10">
            <v>17.450000000000003</v>
          </cell>
          <cell r="W10">
            <v>0</v>
          </cell>
          <cell r="X10">
            <v>17.450000000000003</v>
          </cell>
          <cell r="Y10">
            <v>164.82599999999999</v>
          </cell>
          <cell r="Z10">
            <v>0.10586921966194655</v>
          </cell>
          <cell r="AA10">
            <v>0.11</v>
          </cell>
        </row>
        <row r="11">
          <cell r="A11" t="str">
            <v xml:space="preserve"> 3Q</v>
          </cell>
          <cell r="B11">
            <v>3.2</v>
          </cell>
          <cell r="C11">
            <v>35.506</v>
          </cell>
          <cell r="D11">
            <v>27.524999999999999</v>
          </cell>
          <cell r="E11">
            <v>13.177</v>
          </cell>
          <cell r="F11">
            <v>76.207999999999998</v>
          </cell>
          <cell r="G11">
            <v>79.408000000000001</v>
          </cell>
          <cell r="H11">
            <v>15.422000000000001</v>
          </cell>
          <cell r="I11">
            <v>0.95499999999999829</v>
          </cell>
          <cell r="J11">
            <v>7.8620000000000001</v>
          </cell>
          <cell r="K11">
            <v>18.399999999999999</v>
          </cell>
          <cell r="L11">
            <v>9.125</v>
          </cell>
          <cell r="M11">
            <v>-1.3780000000000001</v>
          </cell>
          <cell r="N11">
            <v>26.146999999999998</v>
          </cell>
          <cell r="O11">
            <v>29.977000000000004</v>
          </cell>
          <cell r="P11">
            <v>6.19</v>
          </cell>
          <cell r="Q11">
            <v>6.774</v>
          </cell>
          <cell r="R11">
            <v>-0.58399999999999963</v>
          </cell>
          <cell r="S11">
            <v>29.393000000000004</v>
          </cell>
          <cell r="T11">
            <v>0.38002245432585985</v>
          </cell>
          <cell r="U11">
            <v>11.17</v>
          </cell>
          <cell r="V11">
            <v>18.223000000000006</v>
          </cell>
          <cell r="W11">
            <v>0</v>
          </cell>
          <cell r="X11">
            <v>18.223000000000006</v>
          </cell>
          <cell r="Y11">
            <v>165.68600000000001</v>
          </cell>
          <cell r="Z11">
            <v>0.10998515263812275</v>
          </cell>
          <cell r="AA11">
            <v>0.11</v>
          </cell>
        </row>
        <row r="12">
          <cell r="A12" t="str">
            <v xml:space="preserve"> 4Q</v>
          </cell>
          <cell r="B12">
            <v>3.7</v>
          </cell>
          <cell r="C12">
            <v>41.758999999999986</v>
          </cell>
          <cell r="D12">
            <v>31.261999999999993</v>
          </cell>
          <cell r="E12">
            <v>18.795000000000002</v>
          </cell>
          <cell r="F12">
            <v>91.815999999999988</v>
          </cell>
          <cell r="G12">
            <v>95.515999999999991</v>
          </cell>
          <cell r="H12">
            <v>16.812999999999999</v>
          </cell>
          <cell r="I12">
            <v>5.6820000000000022</v>
          </cell>
          <cell r="J12">
            <v>16.323</v>
          </cell>
          <cell r="K12">
            <v>23.1</v>
          </cell>
          <cell r="L12">
            <v>8.1619999999999919</v>
          </cell>
          <cell r="M12">
            <v>-0.37699999999999179</v>
          </cell>
          <cell r="N12">
            <v>30.885000000000002</v>
          </cell>
          <cell r="O12">
            <v>31.494999999999987</v>
          </cell>
          <cell r="P12">
            <v>6.2649999999999997</v>
          </cell>
          <cell r="Q12">
            <v>5.99</v>
          </cell>
          <cell r="R12">
            <v>0.27499999999999947</v>
          </cell>
          <cell r="S12">
            <v>31.769999999999985</v>
          </cell>
          <cell r="T12">
            <v>0.37998111425873476</v>
          </cell>
          <cell r="U12">
            <v>12.071999999999997</v>
          </cell>
          <cell r="V12">
            <v>19.697999999999986</v>
          </cell>
          <cell r="W12">
            <v>0</v>
          </cell>
          <cell r="X12">
            <v>19.697999999999986</v>
          </cell>
          <cell r="Y12">
            <v>165.58</v>
          </cell>
          <cell r="Z12">
            <v>0.11896364295204725</v>
          </cell>
          <cell r="AA12">
            <v>0.12</v>
          </cell>
        </row>
        <row r="14">
          <cell r="A14" t="str">
            <v>1995 (a)</v>
          </cell>
          <cell r="B14">
            <v>13.600000000000001</v>
          </cell>
          <cell r="C14">
            <v>145.45699999999999</v>
          </cell>
          <cell r="D14">
            <v>103.97200000000001</v>
          </cell>
          <cell r="E14">
            <v>63.278000000000006</v>
          </cell>
          <cell r="F14">
            <v>312.70699999999999</v>
          </cell>
          <cell r="G14">
            <v>326.30700000000002</v>
          </cell>
          <cell r="H14">
            <v>65.394999999999996</v>
          </cell>
          <cell r="I14">
            <v>11.483000000000001</v>
          </cell>
          <cell r="J14">
            <v>41.085000000000001</v>
          </cell>
          <cell r="K14">
            <v>70.099999999999994</v>
          </cell>
          <cell r="L14">
            <v>33.871999999999993</v>
          </cell>
          <cell r="M14">
            <v>-0.55399999999999139</v>
          </cell>
          <cell r="N14">
            <v>103.41799999999999</v>
          </cell>
          <cell r="O14">
            <v>116.40899999999999</v>
          </cell>
          <cell r="P14">
            <v>24.317</v>
          </cell>
          <cell r="Q14">
            <v>23.939</v>
          </cell>
          <cell r="R14">
            <v>0.37800000000000011</v>
          </cell>
          <cell r="S14">
            <v>116.78699999999999</v>
          </cell>
          <cell r="T14">
            <v>0.37999948624418817</v>
          </cell>
          <cell r="U14">
            <v>44.378999999999998</v>
          </cell>
          <cell r="V14">
            <v>72.407999999999987</v>
          </cell>
          <cell r="W14">
            <v>0</v>
          </cell>
          <cell r="X14">
            <v>72.407999999999987</v>
          </cell>
          <cell r="Y14">
            <v>165.2175</v>
          </cell>
          <cell r="Z14">
            <v>0.43821167217233647</v>
          </cell>
          <cell r="AA14">
            <v>0.44</v>
          </cell>
        </row>
        <row r="16">
          <cell r="A16" t="str">
            <v>1996 (b)</v>
          </cell>
        </row>
        <row r="17">
          <cell r="A17" t="str">
            <v xml:space="preserve"> 1Q</v>
          </cell>
          <cell r="B17">
            <v>6</v>
          </cell>
          <cell r="C17">
            <v>37.5</v>
          </cell>
          <cell r="D17">
            <v>30.3</v>
          </cell>
          <cell r="E17">
            <v>14.7</v>
          </cell>
          <cell r="F17">
            <v>82.5</v>
          </cell>
          <cell r="G17">
            <v>88.5</v>
          </cell>
          <cell r="H17">
            <v>16</v>
          </cell>
          <cell r="I17">
            <v>4.6999999999999993</v>
          </cell>
          <cell r="J17">
            <v>10.199999999999999</v>
          </cell>
          <cell r="K17">
            <v>22.9</v>
          </cell>
          <cell r="L17">
            <v>7.4000000000000021</v>
          </cell>
          <cell r="M17">
            <v>1</v>
          </cell>
          <cell r="N17">
            <v>31.3</v>
          </cell>
          <cell r="O17">
            <v>30.999999999999996</v>
          </cell>
          <cell r="P17">
            <v>8.2999999999999989</v>
          </cell>
          <cell r="Q17">
            <v>6.4</v>
          </cell>
          <cell r="R17">
            <v>1.8999999999999986</v>
          </cell>
          <cell r="S17">
            <v>32.899999999999991</v>
          </cell>
          <cell r="T17">
            <v>0.37993920972644385</v>
          </cell>
          <cell r="U17">
            <v>12.5</v>
          </cell>
          <cell r="V17">
            <v>20.399999999999991</v>
          </cell>
          <cell r="W17">
            <v>0</v>
          </cell>
          <cell r="X17">
            <v>20.399999999999991</v>
          </cell>
          <cell r="Y17">
            <v>169.2</v>
          </cell>
          <cell r="Z17">
            <v>0.12</v>
          </cell>
          <cell r="AA17">
            <v>0.12</v>
          </cell>
        </row>
        <row r="18">
          <cell r="A18" t="str">
            <v xml:space="preserve"> 2Q (c)</v>
          </cell>
          <cell r="B18">
            <v>3.8</v>
          </cell>
          <cell r="C18">
            <v>49.1</v>
          </cell>
          <cell r="D18">
            <v>35.1</v>
          </cell>
          <cell r="E18">
            <v>29.8</v>
          </cell>
          <cell r="F18">
            <v>114</v>
          </cell>
          <cell r="G18">
            <v>117.8</v>
          </cell>
          <cell r="H18">
            <v>29.6</v>
          </cell>
          <cell r="I18">
            <v>4</v>
          </cell>
          <cell r="J18">
            <v>11.9</v>
          </cell>
          <cell r="K18">
            <v>26.5</v>
          </cell>
          <cell r="L18">
            <v>8.6000000000000014</v>
          </cell>
          <cell r="M18">
            <v>3.1000000000000014</v>
          </cell>
          <cell r="N18">
            <v>38.200000000000003</v>
          </cell>
          <cell r="O18">
            <v>38.09999999999998</v>
          </cell>
          <cell r="P18">
            <v>10.199999999999999</v>
          </cell>
          <cell r="Q18">
            <v>10.9</v>
          </cell>
          <cell r="R18">
            <v>-0.70000000000000107</v>
          </cell>
          <cell r="S18">
            <v>37.399999999999977</v>
          </cell>
          <cell r="T18">
            <v>0.37967914438502692</v>
          </cell>
          <cell r="U18">
            <v>14.2</v>
          </cell>
          <cell r="V18">
            <v>23.199999999999978</v>
          </cell>
          <cell r="W18">
            <v>3</v>
          </cell>
          <cell r="X18">
            <v>26.199999999999978</v>
          </cell>
          <cell r="Y18">
            <v>194.8</v>
          </cell>
          <cell r="Z18">
            <v>0.13500000000000001</v>
          </cell>
          <cell r="AA18">
            <v>0.13500000000000001</v>
          </cell>
        </row>
        <row r="19">
          <cell r="A19" t="str">
            <v xml:space="preserve"> 3Q</v>
          </cell>
          <cell r="B19">
            <v>5.7</v>
          </cell>
          <cell r="C19">
            <v>39.5</v>
          </cell>
          <cell r="D19">
            <v>29.4</v>
          </cell>
          <cell r="E19">
            <v>23.8</v>
          </cell>
          <cell r="F19">
            <v>92.7</v>
          </cell>
          <cell r="G19">
            <v>98.4</v>
          </cell>
          <cell r="H19">
            <v>21.4</v>
          </cell>
          <cell r="I19">
            <v>8.1000000000000014</v>
          </cell>
          <cell r="J19">
            <v>11.6</v>
          </cell>
          <cell r="K19">
            <v>22.4</v>
          </cell>
          <cell r="L19">
            <v>7</v>
          </cell>
          <cell r="M19">
            <v>2.3000000000000007</v>
          </cell>
          <cell r="N19">
            <v>31.7</v>
          </cell>
          <cell r="O19">
            <v>33.700000000000003</v>
          </cell>
          <cell r="P19">
            <v>16.5</v>
          </cell>
          <cell r="Q19">
            <v>12.9</v>
          </cell>
          <cell r="R19">
            <v>3.5999999999999996</v>
          </cell>
          <cell r="S19">
            <v>37.300000000000004</v>
          </cell>
          <cell r="T19">
            <v>0.38069705093833772</v>
          </cell>
          <cell r="U19">
            <v>14.2</v>
          </cell>
          <cell r="V19">
            <v>23.100000000000005</v>
          </cell>
          <cell r="W19">
            <v>3.1</v>
          </cell>
          <cell r="X19">
            <v>26.200000000000006</v>
          </cell>
          <cell r="Y19">
            <v>194.6</v>
          </cell>
          <cell r="Z19">
            <v>0.13500000000000001</v>
          </cell>
          <cell r="AA19">
            <v>0.13500000000000001</v>
          </cell>
        </row>
        <row r="20">
          <cell r="A20" t="str">
            <v xml:space="preserve"> 4Q</v>
          </cell>
          <cell r="B20">
            <v>7.6</v>
          </cell>
          <cell r="C20">
            <v>47.2</v>
          </cell>
          <cell r="D20">
            <v>36.4</v>
          </cell>
          <cell r="E20">
            <v>17.2</v>
          </cell>
          <cell r="F20">
            <v>100.8</v>
          </cell>
          <cell r="G20">
            <v>108.39999999999999</v>
          </cell>
          <cell r="H20">
            <v>18.2</v>
          </cell>
          <cell r="I20">
            <v>6.5999999999999979</v>
          </cell>
          <cell r="J20">
            <v>13.4</v>
          </cell>
          <cell r="K20">
            <v>26.8</v>
          </cell>
          <cell r="L20">
            <v>9.5999999999999979</v>
          </cell>
          <cell r="M20">
            <v>4</v>
          </cell>
          <cell r="N20">
            <v>40.4</v>
          </cell>
          <cell r="O20">
            <v>36.399999999999984</v>
          </cell>
          <cell r="P20">
            <v>17.899999999999999</v>
          </cell>
          <cell r="Q20">
            <v>12.8</v>
          </cell>
          <cell r="R20">
            <v>5.0999999999999979</v>
          </cell>
          <cell r="S20">
            <v>41.499999999999986</v>
          </cell>
          <cell r="T20">
            <v>0.38072289156626521</v>
          </cell>
          <cell r="U20">
            <v>15.8</v>
          </cell>
          <cell r="V20">
            <v>25.699999999999985</v>
          </cell>
          <cell r="W20">
            <v>3.1</v>
          </cell>
          <cell r="X20">
            <v>28.799999999999986</v>
          </cell>
          <cell r="Y20">
            <v>195</v>
          </cell>
          <cell r="Z20">
            <v>0.15</v>
          </cell>
          <cell r="AA20">
            <v>0.15</v>
          </cell>
        </row>
        <row r="22">
          <cell r="A22" t="str">
            <v>1996 (b,c)</v>
          </cell>
          <cell r="B22">
            <v>23.1</v>
          </cell>
          <cell r="C22">
            <v>173.3</v>
          </cell>
          <cell r="D22">
            <v>131.20000000000002</v>
          </cell>
          <cell r="E22">
            <v>85.5</v>
          </cell>
          <cell r="F22">
            <v>390</v>
          </cell>
          <cell r="G22">
            <v>413.1</v>
          </cell>
          <cell r="H22">
            <v>85.2</v>
          </cell>
          <cell r="I22">
            <v>23.4</v>
          </cell>
          <cell r="J22">
            <v>47.1</v>
          </cell>
          <cell r="K22">
            <v>98.6</v>
          </cell>
          <cell r="L22">
            <v>32.6</v>
          </cell>
          <cell r="M22">
            <v>10.400000000000002</v>
          </cell>
          <cell r="N22">
            <v>141.6</v>
          </cell>
          <cell r="O22">
            <v>139.19999999999996</v>
          </cell>
          <cell r="P22">
            <v>52.9</v>
          </cell>
          <cell r="Q22">
            <v>43</v>
          </cell>
          <cell r="R22">
            <v>9.899999999999995</v>
          </cell>
          <cell r="S22">
            <v>149.09999999999997</v>
          </cell>
          <cell r="T22">
            <v>0.38028169014084517</v>
          </cell>
          <cell r="U22">
            <v>56.7</v>
          </cell>
          <cell r="V22">
            <v>92.399999999999963</v>
          </cell>
          <cell r="W22">
            <v>9.1999999999999993</v>
          </cell>
          <cell r="X22">
            <v>101.59999999999997</v>
          </cell>
          <cell r="Y22">
            <v>188.4</v>
          </cell>
          <cell r="Z22">
            <v>0.54</v>
          </cell>
          <cell r="AA22">
            <v>0.54</v>
          </cell>
        </row>
        <row r="24">
          <cell r="A24" t="str">
            <v>1997</v>
          </cell>
        </row>
        <row r="25">
          <cell r="A25" t="str">
            <v xml:space="preserve"> 1Q</v>
          </cell>
          <cell r="B25">
            <v>6.9</v>
          </cell>
          <cell r="C25">
            <v>44.2</v>
          </cell>
          <cell r="D25">
            <v>33.799999999999997</v>
          </cell>
          <cell r="E25">
            <v>20.6</v>
          </cell>
          <cell r="F25">
            <v>98.6</v>
          </cell>
          <cell r="G25">
            <v>105.5</v>
          </cell>
          <cell r="H25">
            <v>19.7</v>
          </cell>
          <cell r="I25">
            <v>7.8000000000000007</v>
          </cell>
          <cell r="J25">
            <v>11.6</v>
          </cell>
          <cell r="K25">
            <v>23.4</v>
          </cell>
          <cell r="L25">
            <v>10.399999999999999</v>
          </cell>
          <cell r="M25">
            <v>1.2000000000000028</v>
          </cell>
          <cell r="N25">
            <v>35</v>
          </cell>
          <cell r="O25">
            <v>39.200000000000003</v>
          </cell>
          <cell r="P25">
            <v>16.899999999999999</v>
          </cell>
          <cell r="Q25">
            <v>13.7</v>
          </cell>
          <cell r="R25">
            <v>3.1999999999999993</v>
          </cell>
          <cell r="S25">
            <v>42.400000000000006</v>
          </cell>
          <cell r="T25">
            <v>0.37971698113207547</v>
          </cell>
          <cell r="U25">
            <v>16.100000000000001</v>
          </cell>
          <cell r="V25">
            <v>26.300000000000004</v>
          </cell>
          <cell r="W25">
            <v>3.2</v>
          </cell>
          <cell r="X25">
            <v>29.500000000000004</v>
          </cell>
          <cell r="Y25">
            <v>195.6</v>
          </cell>
          <cell r="Z25">
            <v>0.15081799591002049</v>
          </cell>
          <cell r="AA25">
            <v>0.15</v>
          </cell>
        </row>
        <row r="26">
          <cell r="A26" t="str">
            <v xml:space="preserve"> 2Q</v>
          </cell>
          <cell r="B26">
            <v>8.5</v>
          </cell>
          <cell r="C26">
            <v>45.7</v>
          </cell>
          <cell r="D26">
            <v>36.1</v>
          </cell>
          <cell r="E26">
            <v>27.9</v>
          </cell>
          <cell r="F26">
            <v>109.70000000000002</v>
          </cell>
          <cell r="G26">
            <v>118.20000000000002</v>
          </cell>
          <cell r="H26">
            <v>23.1</v>
          </cell>
          <cell r="I26">
            <v>13.299999999999997</v>
          </cell>
          <cell r="J26">
            <v>12.6</v>
          </cell>
          <cell r="K26">
            <v>25.9</v>
          </cell>
          <cell r="L26">
            <v>10.200000000000003</v>
          </cell>
          <cell r="M26">
            <v>3.5</v>
          </cell>
          <cell r="N26">
            <v>39.6</v>
          </cell>
          <cell r="O26">
            <v>42.900000000000027</v>
          </cell>
          <cell r="P26">
            <v>13.5</v>
          </cell>
          <cell r="Q26">
            <v>13.7</v>
          </cell>
          <cell r="R26">
            <v>-0.19999999999999929</v>
          </cell>
          <cell r="S26">
            <v>42.700000000000031</v>
          </cell>
          <cell r="T26">
            <v>0.38173302107728313</v>
          </cell>
          <cell r="U26">
            <v>16.3</v>
          </cell>
          <cell r="V26">
            <v>26.400000000000031</v>
          </cell>
          <cell r="W26">
            <v>3.2</v>
          </cell>
          <cell r="X26">
            <v>29.60000000000003</v>
          </cell>
          <cell r="Y26">
            <v>196</v>
          </cell>
          <cell r="Z26">
            <v>0.15102040816326545</v>
          </cell>
          <cell r="AA26">
            <v>0.15</v>
          </cell>
        </row>
        <row r="27">
          <cell r="A27" t="str">
            <v xml:space="preserve"> 3Q (d)</v>
          </cell>
          <cell r="B27">
            <v>14.1</v>
          </cell>
          <cell r="C27">
            <v>41.9</v>
          </cell>
          <cell r="D27">
            <v>36.1</v>
          </cell>
          <cell r="E27">
            <v>22.4</v>
          </cell>
          <cell r="F27">
            <v>100.4</v>
          </cell>
          <cell r="G27">
            <v>114.5</v>
          </cell>
          <cell r="H27">
            <v>22</v>
          </cell>
          <cell r="I27">
            <v>14.5</v>
          </cell>
          <cell r="J27">
            <v>11</v>
          </cell>
          <cell r="K27">
            <v>26.6</v>
          </cell>
          <cell r="L27">
            <v>9.5</v>
          </cell>
          <cell r="M27">
            <v>5.7999999999999972</v>
          </cell>
          <cell r="N27">
            <v>41.9</v>
          </cell>
          <cell r="O27">
            <v>39.6</v>
          </cell>
          <cell r="P27">
            <v>17.8</v>
          </cell>
          <cell r="Q27">
            <v>13.8</v>
          </cell>
          <cell r="R27">
            <v>4</v>
          </cell>
          <cell r="S27">
            <v>43.6</v>
          </cell>
          <cell r="T27">
            <v>0.38073394495412843</v>
          </cell>
          <cell r="U27">
            <v>16.600000000000001</v>
          </cell>
          <cell r="V27">
            <v>27</v>
          </cell>
          <cell r="W27">
            <v>3.2</v>
          </cell>
          <cell r="X27">
            <v>30.2</v>
          </cell>
          <cell r="Y27">
            <v>196.8</v>
          </cell>
          <cell r="Z27">
            <v>0.15345528455284552</v>
          </cell>
          <cell r="AA27">
            <v>-1.915</v>
          </cell>
        </row>
        <row r="28">
          <cell r="A28" t="str">
            <v xml:space="preserve"> 4Q</v>
          </cell>
          <cell r="B28">
            <v>23.4</v>
          </cell>
          <cell r="C28">
            <v>51.6</v>
          </cell>
          <cell r="D28">
            <v>29</v>
          </cell>
          <cell r="E28">
            <v>22.2</v>
          </cell>
          <cell r="F28">
            <v>102.8</v>
          </cell>
          <cell r="G28">
            <v>126.19999999999999</v>
          </cell>
          <cell r="H28">
            <v>27.9</v>
          </cell>
          <cell r="I28">
            <v>17.699999999999996</v>
          </cell>
          <cell r="J28">
            <v>16.300000000000004</v>
          </cell>
          <cell r="K28">
            <v>21.6</v>
          </cell>
          <cell r="L28">
            <v>7.3999999999999986</v>
          </cell>
          <cell r="M28">
            <v>9.8999999999999986</v>
          </cell>
          <cell r="N28">
            <v>38.9</v>
          </cell>
          <cell r="O28">
            <v>43.099999999999973</v>
          </cell>
          <cell r="P28">
            <v>7.3</v>
          </cell>
          <cell r="Q28">
            <v>13.7</v>
          </cell>
          <cell r="R28">
            <v>-6.3999999999999995</v>
          </cell>
          <cell r="S28">
            <v>36.699999999999974</v>
          </cell>
          <cell r="T28">
            <v>0.24250681198910096</v>
          </cell>
          <cell r="U28">
            <v>8.8999999999999986</v>
          </cell>
          <cell r="V28">
            <v>27.799999999999976</v>
          </cell>
          <cell r="W28">
            <v>3.2</v>
          </cell>
          <cell r="X28">
            <v>30.999999999999975</v>
          </cell>
          <cell r="Y28">
            <v>196.6</v>
          </cell>
          <cell r="Z28">
            <v>0.15768056968463873</v>
          </cell>
          <cell r="AA28">
            <v>0.15</v>
          </cell>
        </row>
        <row r="30">
          <cell r="A30" t="str">
            <v>1997 (d)</v>
          </cell>
          <cell r="B30">
            <v>52.9</v>
          </cell>
          <cell r="C30">
            <v>183.4</v>
          </cell>
          <cell r="D30">
            <v>135</v>
          </cell>
          <cell r="E30">
            <v>93.100000000000009</v>
          </cell>
          <cell r="F30">
            <v>411.50000000000006</v>
          </cell>
          <cell r="G30">
            <v>464.40000000000003</v>
          </cell>
          <cell r="H30">
            <v>92.699999999999989</v>
          </cell>
          <cell r="I30">
            <v>53.29999999999999</v>
          </cell>
          <cell r="J30">
            <v>51.500000000000007</v>
          </cell>
          <cell r="K30">
            <v>97.5</v>
          </cell>
          <cell r="L30">
            <v>37.5</v>
          </cell>
          <cell r="M30">
            <v>20.399999999999999</v>
          </cell>
          <cell r="N30">
            <v>155.4</v>
          </cell>
          <cell r="O30">
            <v>164.79999999999998</v>
          </cell>
          <cell r="P30">
            <v>55.5</v>
          </cell>
          <cell r="Q30">
            <v>54.900000000000006</v>
          </cell>
          <cell r="R30">
            <v>0.60000000000000053</v>
          </cell>
          <cell r="S30">
            <v>165.40000000000003</v>
          </cell>
          <cell r="T30">
            <v>0.35006045949214021</v>
          </cell>
          <cell r="U30">
            <v>57.900000000000006</v>
          </cell>
          <cell r="V30">
            <v>107.5</v>
          </cell>
          <cell r="W30">
            <v>12.8</v>
          </cell>
          <cell r="X30">
            <v>120.30000000000001</v>
          </cell>
          <cell r="Y30">
            <v>196.25000000000003</v>
          </cell>
          <cell r="Z30">
            <v>0.61297425831077024</v>
          </cell>
          <cell r="AA30">
            <v>-1.4650000000000001</v>
          </cell>
        </row>
        <row r="32">
          <cell r="A32" t="str">
            <v>1998 (e)</v>
          </cell>
        </row>
        <row r="33">
          <cell r="A33" t="str">
            <v xml:space="preserve"> 1Q</v>
          </cell>
          <cell r="B33">
            <v>41.8</v>
          </cell>
          <cell r="C33">
            <v>50.4</v>
          </cell>
          <cell r="D33">
            <v>26.3</v>
          </cell>
          <cell r="E33">
            <v>25</v>
          </cell>
          <cell r="F33">
            <v>101.7</v>
          </cell>
          <cell r="G33">
            <v>143.5</v>
          </cell>
          <cell r="H33">
            <v>31.3</v>
          </cell>
          <cell r="I33">
            <v>35.5</v>
          </cell>
          <cell r="J33">
            <v>24.4</v>
          </cell>
          <cell r="K33">
            <v>19.940000000000001</v>
          </cell>
          <cell r="L33">
            <v>6.3599999999999994</v>
          </cell>
          <cell r="M33">
            <v>13.900000000000002</v>
          </cell>
          <cell r="N33">
            <v>40.200000000000003</v>
          </cell>
          <cell r="O33">
            <v>47.600000000000009</v>
          </cell>
          <cell r="P33">
            <v>6.9</v>
          </cell>
          <cell r="Q33">
            <v>14.2</v>
          </cell>
          <cell r="R33">
            <v>-7.2999999999999989</v>
          </cell>
          <cell r="S33">
            <v>40.300000000000011</v>
          </cell>
          <cell r="T33">
            <v>0.3424317617866004</v>
          </cell>
          <cell r="U33">
            <v>13.8</v>
          </cell>
          <cell r="V33">
            <v>26.500000000000011</v>
          </cell>
          <cell r="W33">
            <v>0</v>
          </cell>
          <cell r="X33">
            <v>26.500000000000011</v>
          </cell>
          <cell r="Y33">
            <v>200.2</v>
          </cell>
          <cell r="Z33">
            <v>0.13500000000000001</v>
          </cell>
          <cell r="AA33">
            <v>0.13500000000000001</v>
          </cell>
        </row>
        <row r="34">
          <cell r="A34" t="str">
            <v xml:space="preserve"> 2Q</v>
          </cell>
          <cell r="B34">
            <v>41.8</v>
          </cell>
          <cell r="C34">
            <v>53.4</v>
          </cell>
          <cell r="D34">
            <v>32.6</v>
          </cell>
          <cell r="E34">
            <v>30.5</v>
          </cell>
          <cell r="F34">
            <v>116.5</v>
          </cell>
          <cell r="G34">
            <v>158.30000000000001</v>
          </cell>
          <cell r="H34">
            <v>35.200000000000003</v>
          </cell>
          <cell r="I34">
            <v>37.099999999999994</v>
          </cell>
          <cell r="J34">
            <v>25.2</v>
          </cell>
          <cell r="K34">
            <v>24.94</v>
          </cell>
          <cell r="L34">
            <v>7.66</v>
          </cell>
          <cell r="M34">
            <v>12.199999999999996</v>
          </cell>
          <cell r="N34">
            <v>44.8</v>
          </cell>
          <cell r="O34">
            <v>53.100000000000009</v>
          </cell>
          <cell r="P34">
            <v>6.5</v>
          </cell>
          <cell r="Q34">
            <v>14.3</v>
          </cell>
          <cell r="R34">
            <v>-7.8000000000000007</v>
          </cell>
          <cell r="S34">
            <v>45.300000000000011</v>
          </cell>
          <cell r="T34">
            <v>0.35099337748344361</v>
          </cell>
          <cell r="U34">
            <v>15.899999999999999</v>
          </cell>
          <cell r="V34">
            <v>29.400000000000013</v>
          </cell>
          <cell r="W34">
            <v>3.5</v>
          </cell>
          <cell r="X34">
            <v>32.900000000000013</v>
          </cell>
          <cell r="Y34">
            <v>227.2</v>
          </cell>
          <cell r="Z34">
            <v>0.14499999999999999</v>
          </cell>
          <cell r="AA34">
            <v>0.14499999999999999</v>
          </cell>
        </row>
        <row r="35">
          <cell r="A35" t="str">
            <v xml:space="preserve"> 3Q</v>
          </cell>
          <cell r="B35">
            <v>43.9</v>
          </cell>
          <cell r="C35">
            <v>65.3</v>
          </cell>
          <cell r="D35">
            <v>32.799999999999997</v>
          </cell>
          <cell r="E35">
            <v>30.8</v>
          </cell>
          <cell r="F35">
            <v>128.9</v>
          </cell>
          <cell r="G35">
            <v>172.8</v>
          </cell>
          <cell r="H35">
            <v>32.6</v>
          </cell>
          <cell r="I35">
            <v>42.1</v>
          </cell>
          <cell r="J35">
            <v>38</v>
          </cell>
          <cell r="K35">
            <v>24.7</v>
          </cell>
          <cell r="L35">
            <v>8.0999999999999979</v>
          </cell>
          <cell r="M35">
            <v>18.900000000000006</v>
          </cell>
          <cell r="N35">
            <v>51.7</v>
          </cell>
          <cell r="O35">
            <v>50.500000000000014</v>
          </cell>
          <cell r="P35">
            <v>6.3</v>
          </cell>
          <cell r="Q35">
            <v>14.2</v>
          </cell>
          <cell r="R35">
            <v>-7.8999999999999995</v>
          </cell>
          <cell r="S35">
            <v>42.600000000000016</v>
          </cell>
          <cell r="T35">
            <v>0.34976525821596233</v>
          </cell>
          <cell r="U35">
            <v>14.9</v>
          </cell>
          <cell r="V35">
            <v>27.700000000000017</v>
          </cell>
          <cell r="W35">
            <v>0</v>
          </cell>
          <cell r="X35">
            <v>27.700000000000017</v>
          </cell>
          <cell r="Y35">
            <v>202.4</v>
          </cell>
          <cell r="Z35">
            <v>0.13500000000000001</v>
          </cell>
          <cell r="AA35">
            <v>0.13500000000000001</v>
          </cell>
        </row>
        <row r="36">
          <cell r="A36" t="str">
            <v xml:space="preserve"> 4Q</v>
          </cell>
          <cell r="B36">
            <v>48.3</v>
          </cell>
          <cell r="C36">
            <v>64</v>
          </cell>
          <cell r="D36">
            <v>32.700000000000003</v>
          </cell>
          <cell r="E36">
            <v>27.3</v>
          </cell>
          <cell r="F36">
            <v>124</v>
          </cell>
          <cell r="G36">
            <v>172.3</v>
          </cell>
          <cell r="H36">
            <v>26.6</v>
          </cell>
          <cell r="I36">
            <v>48.999999999999993</v>
          </cell>
          <cell r="J36">
            <v>46.7</v>
          </cell>
          <cell r="K36">
            <v>25.2</v>
          </cell>
          <cell r="L36">
            <v>7.5000000000000036</v>
          </cell>
          <cell r="M36">
            <v>21</v>
          </cell>
          <cell r="N36">
            <v>53.7</v>
          </cell>
          <cell r="O36">
            <v>45.300000000000011</v>
          </cell>
          <cell r="P36">
            <v>6.7</v>
          </cell>
          <cell r="Q36">
            <v>14</v>
          </cell>
          <cell r="R36">
            <v>-7.3</v>
          </cell>
          <cell r="S36">
            <v>38.000000000000014</v>
          </cell>
          <cell r="T36">
            <v>0.34999999999999987</v>
          </cell>
          <cell r="U36">
            <v>13.3</v>
          </cell>
          <cell r="V36">
            <v>24.700000000000014</v>
          </cell>
          <cell r="W36">
            <v>0</v>
          </cell>
          <cell r="X36">
            <v>24.700000000000014</v>
          </cell>
          <cell r="Y36">
            <v>205.8</v>
          </cell>
          <cell r="Z36">
            <v>0.12</v>
          </cell>
          <cell r="AA36">
            <v>0.12</v>
          </cell>
        </row>
        <row r="38">
          <cell r="A38" t="str">
            <v>Year</v>
          </cell>
          <cell r="B38">
            <v>175.8</v>
          </cell>
          <cell r="C38">
            <v>233.1</v>
          </cell>
          <cell r="D38">
            <v>124.4</v>
          </cell>
          <cell r="E38">
            <v>113.6</v>
          </cell>
          <cell r="F38">
            <v>471.1</v>
          </cell>
          <cell r="G38">
            <v>646.90000000000009</v>
          </cell>
          <cell r="H38">
            <v>125.69999999999999</v>
          </cell>
          <cell r="I38">
            <v>163.69999999999999</v>
          </cell>
          <cell r="J38">
            <v>134.30000000000001</v>
          </cell>
          <cell r="K38">
            <v>94.78</v>
          </cell>
          <cell r="L38">
            <v>29.62</v>
          </cell>
          <cell r="M38">
            <v>66</v>
          </cell>
          <cell r="N38">
            <v>190.39999999999998</v>
          </cell>
          <cell r="O38">
            <v>196.50000000000006</v>
          </cell>
          <cell r="P38">
            <v>26.4</v>
          </cell>
          <cell r="Q38">
            <v>56.7</v>
          </cell>
          <cell r="R38">
            <v>-30.3</v>
          </cell>
          <cell r="S38">
            <v>166.20000000000005</v>
          </cell>
          <cell r="T38">
            <v>0.34837545126353786</v>
          </cell>
          <cell r="U38">
            <v>57.900000000000006</v>
          </cell>
          <cell r="V38">
            <v>108.30000000000005</v>
          </cell>
          <cell r="W38">
            <v>3.5</v>
          </cell>
          <cell r="X38">
            <v>111.80000000000005</v>
          </cell>
          <cell r="Y38">
            <v>203</v>
          </cell>
          <cell r="Z38">
            <v>0.53500000000000003</v>
          </cell>
          <cell r="AA38">
            <v>0.53500000000000003</v>
          </cell>
        </row>
        <row r="40">
          <cell r="A40" t="str">
            <v>1999</v>
          </cell>
        </row>
        <row r="41">
          <cell r="A41" t="str">
            <v xml:space="preserve"> 1Q (f)</v>
          </cell>
          <cell r="B41">
            <v>67.900000000000006</v>
          </cell>
          <cell r="C41">
            <v>58.9</v>
          </cell>
          <cell r="D41">
            <v>30.4</v>
          </cell>
          <cell r="E41">
            <v>28.3</v>
          </cell>
          <cell r="F41">
            <v>117.6</v>
          </cell>
          <cell r="G41">
            <v>185.5</v>
          </cell>
          <cell r="H41">
            <v>34.299999999999997</v>
          </cell>
          <cell r="I41">
            <v>61.900000000000006</v>
          </cell>
          <cell r="J41">
            <v>55.2</v>
          </cell>
          <cell r="K41">
            <v>23.3</v>
          </cell>
          <cell r="L41">
            <v>7.0999999999999979</v>
          </cell>
          <cell r="M41">
            <v>13.700000000000003</v>
          </cell>
          <cell r="N41">
            <v>44.1</v>
          </cell>
          <cell r="O41">
            <v>51.899999999999984</v>
          </cell>
          <cell r="P41">
            <v>5</v>
          </cell>
          <cell r="Q41">
            <v>14.9</v>
          </cell>
          <cell r="R41">
            <v>-9.9</v>
          </cell>
          <cell r="S41">
            <v>41.999999999999986</v>
          </cell>
          <cell r="T41">
            <v>0.32380952380952394</v>
          </cell>
          <cell r="U41">
            <v>13.600000000000001</v>
          </cell>
          <cell r="V41">
            <v>28.399999999999984</v>
          </cell>
          <cell r="W41">
            <v>0</v>
          </cell>
          <cell r="X41">
            <v>28.399999999999984</v>
          </cell>
          <cell r="Y41">
            <v>206.4</v>
          </cell>
          <cell r="Z41">
            <v>0.14000000000000001</v>
          </cell>
          <cell r="AA41">
            <v>0.02</v>
          </cell>
        </row>
        <row r="42">
          <cell r="A42" t="str">
            <v xml:space="preserve"> 2Q</v>
          </cell>
          <cell r="B42">
            <v>68.8</v>
          </cell>
          <cell r="C42">
            <v>54.8</v>
          </cell>
          <cell r="D42">
            <v>37.200000000000003</v>
          </cell>
          <cell r="E42">
            <v>34.4</v>
          </cell>
          <cell r="F42">
            <v>126.4</v>
          </cell>
          <cell r="G42">
            <v>195.2</v>
          </cell>
          <cell r="H42">
            <v>40.299999999999997</v>
          </cell>
          <cell r="I42">
            <v>62.899999999999991</v>
          </cell>
          <cell r="J42">
            <v>60.4</v>
          </cell>
          <cell r="K42">
            <v>28.5</v>
          </cell>
          <cell r="L42">
            <v>8.7000000000000028</v>
          </cell>
          <cell r="M42">
            <v>10.599999999999994</v>
          </cell>
          <cell r="N42">
            <v>47.8</v>
          </cell>
          <cell r="O42">
            <v>46.699999999999974</v>
          </cell>
          <cell r="P42">
            <v>18.399999999999999</v>
          </cell>
          <cell r="Q42">
            <v>14.8</v>
          </cell>
          <cell r="R42">
            <v>3.5999999999999979</v>
          </cell>
          <cell r="S42">
            <v>50.299999999999969</v>
          </cell>
          <cell r="T42">
            <v>0.32007952286282326</v>
          </cell>
          <cell r="U42">
            <v>16.100000000000001</v>
          </cell>
          <cell r="V42">
            <v>34.199999999999967</v>
          </cell>
          <cell r="W42">
            <v>3.8</v>
          </cell>
          <cell r="X42">
            <v>37.999999999999964</v>
          </cell>
          <cell r="Y42">
            <v>229.8</v>
          </cell>
          <cell r="Z42">
            <v>0.16500000000000001</v>
          </cell>
          <cell r="AA42">
            <v>0.16500000000000001</v>
          </cell>
        </row>
        <row r="43">
          <cell r="A43" t="str">
            <v xml:space="preserve"> 3Q</v>
          </cell>
          <cell r="B43">
            <v>106.3</v>
          </cell>
          <cell r="C43">
            <v>58</v>
          </cell>
          <cell r="D43">
            <v>27.2</v>
          </cell>
          <cell r="E43">
            <v>30.6</v>
          </cell>
          <cell r="F43">
            <v>115.80000000000001</v>
          </cell>
          <cell r="G43">
            <v>222.10000000000002</v>
          </cell>
          <cell r="H43">
            <v>45.2</v>
          </cell>
          <cell r="I43">
            <v>91.7</v>
          </cell>
          <cell r="J43">
            <v>65.900000000000006</v>
          </cell>
          <cell r="K43">
            <v>21</v>
          </cell>
          <cell r="L43">
            <v>6.1999999999999993</v>
          </cell>
          <cell r="M43">
            <v>14.099999999999998</v>
          </cell>
          <cell r="N43">
            <v>41.3</v>
          </cell>
          <cell r="O43">
            <v>69.700000000000031</v>
          </cell>
          <cell r="P43">
            <v>7.3</v>
          </cell>
          <cell r="Q43">
            <v>14.1</v>
          </cell>
          <cell r="R43">
            <v>-6.8</v>
          </cell>
          <cell r="S43">
            <v>62.900000000000034</v>
          </cell>
          <cell r="T43">
            <v>0.31955484896661351</v>
          </cell>
          <cell r="U43">
            <v>20.100000000000001</v>
          </cell>
          <cell r="V43">
            <v>42.800000000000033</v>
          </cell>
          <cell r="W43">
            <v>8.4</v>
          </cell>
          <cell r="X43">
            <v>51.200000000000031</v>
          </cell>
          <cell r="Y43">
            <v>258.8</v>
          </cell>
          <cell r="Z43">
            <v>0.2</v>
          </cell>
          <cell r="AA43">
            <v>0.2</v>
          </cell>
        </row>
        <row r="44">
          <cell r="A44" t="str">
            <v xml:space="preserve"> 4Q (g)</v>
          </cell>
          <cell r="B44">
            <v>80.400000000000006</v>
          </cell>
          <cell r="C44">
            <v>55.4</v>
          </cell>
          <cell r="D44">
            <v>26</v>
          </cell>
          <cell r="E44">
            <v>31.3</v>
          </cell>
          <cell r="F44">
            <v>112.7</v>
          </cell>
          <cell r="G44">
            <v>193.10000000000002</v>
          </cell>
          <cell r="H44">
            <v>38.6</v>
          </cell>
          <cell r="I44">
            <v>73.099999999999994</v>
          </cell>
          <cell r="J44">
            <v>72.2</v>
          </cell>
          <cell r="K44">
            <v>18</v>
          </cell>
          <cell r="L44">
            <v>8</v>
          </cell>
          <cell r="M44">
            <v>24.4</v>
          </cell>
          <cell r="N44">
            <v>50.4</v>
          </cell>
          <cell r="O44">
            <v>31.900000000000027</v>
          </cell>
          <cell r="P44">
            <v>10.9</v>
          </cell>
          <cell r="Q44">
            <v>14.3</v>
          </cell>
          <cell r="R44">
            <v>-3.4000000000000004</v>
          </cell>
          <cell r="S44">
            <v>28.500000000000028</v>
          </cell>
          <cell r="T44">
            <v>4.2105263157894694E-2</v>
          </cell>
          <cell r="U44">
            <v>1.2</v>
          </cell>
          <cell r="V44">
            <v>27.300000000000029</v>
          </cell>
          <cell r="W44">
            <v>0</v>
          </cell>
          <cell r="X44">
            <v>27.300000000000029</v>
          </cell>
          <cell r="Y44">
            <v>207.8</v>
          </cell>
          <cell r="Z44">
            <v>0.13137632338787308</v>
          </cell>
          <cell r="AA44">
            <v>0.1</v>
          </cell>
        </row>
        <row r="46">
          <cell r="A46" t="str">
            <v>Year</v>
          </cell>
          <cell r="B46">
            <v>323.39999999999998</v>
          </cell>
          <cell r="C46">
            <v>227.1</v>
          </cell>
          <cell r="D46">
            <v>120.8</v>
          </cell>
          <cell r="E46">
            <v>124.60000000000001</v>
          </cell>
          <cell r="F46">
            <v>472.5</v>
          </cell>
          <cell r="G46">
            <v>795.9</v>
          </cell>
          <cell r="H46">
            <v>158.4</v>
          </cell>
          <cell r="I46">
            <v>289.60000000000002</v>
          </cell>
          <cell r="J46">
            <v>253.7</v>
          </cell>
          <cell r="K46">
            <v>90.8</v>
          </cell>
          <cell r="L46">
            <v>30</v>
          </cell>
          <cell r="M46">
            <v>62.79999999999999</v>
          </cell>
          <cell r="N46">
            <v>183.6</v>
          </cell>
          <cell r="O46">
            <v>200.20000000000005</v>
          </cell>
          <cell r="P46">
            <v>41.6</v>
          </cell>
          <cell r="Q46">
            <v>58.100000000000009</v>
          </cell>
          <cell r="R46">
            <v>-16.5</v>
          </cell>
          <cell r="S46">
            <v>183.70000000000002</v>
          </cell>
          <cell r="T46">
            <v>0.27762656505171479</v>
          </cell>
          <cell r="U46">
            <v>51.000000000000007</v>
          </cell>
          <cell r="V46">
            <v>132.70000000000002</v>
          </cell>
          <cell r="W46">
            <v>15.6</v>
          </cell>
          <cell r="X46">
            <v>148.30000000000001</v>
          </cell>
          <cell r="Y46">
            <v>231.4</v>
          </cell>
          <cell r="Z46">
            <v>0.64088159031979264</v>
          </cell>
          <cell r="AA46">
            <v>0.48499999999999999</v>
          </cell>
        </row>
        <row r="48">
          <cell r="A48" t="str">
            <v>2000E</v>
          </cell>
        </row>
        <row r="49">
          <cell r="A49" t="str">
            <v xml:space="preserve"> 1QA</v>
          </cell>
          <cell r="B49">
            <v>79.8</v>
          </cell>
          <cell r="C49">
            <v>67.099999999999994</v>
          </cell>
          <cell r="D49">
            <v>25.4</v>
          </cell>
          <cell r="E49">
            <v>29</v>
          </cell>
          <cell r="F49">
            <v>121.5</v>
          </cell>
          <cell r="G49">
            <v>201.3</v>
          </cell>
          <cell r="H49">
            <v>34.700000000000003</v>
          </cell>
          <cell r="I49">
            <v>74.099999999999994</v>
          </cell>
          <cell r="J49">
            <v>67.2</v>
          </cell>
          <cell r="K49">
            <v>20</v>
          </cell>
          <cell r="L49">
            <v>5.3999999999999986</v>
          </cell>
          <cell r="M49">
            <v>19.399999999999999</v>
          </cell>
          <cell r="N49">
            <v>44.8</v>
          </cell>
          <cell r="O49">
            <v>54.600000000000023</v>
          </cell>
          <cell r="P49">
            <v>5.4</v>
          </cell>
          <cell r="Q49">
            <v>15.4</v>
          </cell>
          <cell r="R49">
            <v>-10</v>
          </cell>
          <cell r="S49">
            <v>44.600000000000023</v>
          </cell>
          <cell r="T49">
            <v>0.30941704035874423</v>
          </cell>
          <cell r="U49">
            <v>13.8</v>
          </cell>
          <cell r="V49">
            <v>30.800000000000022</v>
          </cell>
          <cell r="W49">
            <v>0</v>
          </cell>
          <cell r="X49">
            <v>30.800000000000022</v>
          </cell>
          <cell r="Y49">
            <v>207.4</v>
          </cell>
          <cell r="Z49">
            <v>0.15</v>
          </cell>
          <cell r="AA49">
            <v>0.15</v>
          </cell>
        </row>
        <row r="50">
          <cell r="A50" t="str">
            <v xml:space="preserve"> 2QA</v>
          </cell>
          <cell r="B50">
            <v>100</v>
          </cell>
          <cell r="C50">
            <v>72.2</v>
          </cell>
          <cell r="D50">
            <v>32</v>
          </cell>
          <cell r="E50">
            <v>34.6</v>
          </cell>
          <cell r="F50">
            <v>138.80000000000001</v>
          </cell>
          <cell r="G50">
            <v>238.8</v>
          </cell>
          <cell r="H50">
            <v>42</v>
          </cell>
          <cell r="I50">
            <v>92.6</v>
          </cell>
          <cell r="J50">
            <v>85.6</v>
          </cell>
          <cell r="K50">
            <v>23</v>
          </cell>
          <cell r="L50">
            <v>9</v>
          </cell>
          <cell r="M50">
            <v>15.899999999999999</v>
          </cell>
          <cell r="N50">
            <v>47.9</v>
          </cell>
          <cell r="O50">
            <v>63.300000000000018</v>
          </cell>
          <cell r="P50">
            <v>7.2</v>
          </cell>
          <cell r="Q50">
            <v>15.3</v>
          </cell>
          <cell r="R50">
            <v>-8.1000000000000014</v>
          </cell>
          <cell r="S50">
            <v>55.200000000000017</v>
          </cell>
          <cell r="T50">
            <v>0.31159420289855067</v>
          </cell>
          <cell r="U50">
            <v>17.200000000000003</v>
          </cell>
          <cell r="V50">
            <v>38.000000000000014</v>
          </cell>
          <cell r="W50">
            <v>8.3254076086956523</v>
          </cell>
          <cell r="X50">
            <v>46.32540760869567</v>
          </cell>
          <cell r="Y50">
            <v>260.8</v>
          </cell>
          <cell r="Z50">
            <v>0.18</v>
          </cell>
          <cell r="AA50">
            <v>0.22</v>
          </cell>
        </row>
        <row r="51">
          <cell r="A51" t="str">
            <v xml:space="preserve"> 3QA</v>
          </cell>
          <cell r="B51">
            <v>135.69999999999999</v>
          </cell>
          <cell r="C51">
            <v>71.599999999999994</v>
          </cell>
          <cell r="D51">
            <v>35.1</v>
          </cell>
          <cell r="E51">
            <v>29.1</v>
          </cell>
          <cell r="F51">
            <v>135.79999999999998</v>
          </cell>
          <cell r="G51">
            <v>271.5</v>
          </cell>
          <cell r="H51">
            <v>48.6</v>
          </cell>
          <cell r="I51">
            <v>116.19999999999999</v>
          </cell>
          <cell r="J51">
            <v>93.3</v>
          </cell>
          <cell r="K51">
            <v>24.9</v>
          </cell>
          <cell r="L51">
            <v>10.200000000000003</v>
          </cell>
          <cell r="M51">
            <v>16.399999999999999</v>
          </cell>
          <cell r="N51">
            <v>51.5</v>
          </cell>
          <cell r="O51">
            <v>78.100000000000023</v>
          </cell>
          <cell r="P51">
            <v>18.100000000000001</v>
          </cell>
          <cell r="Q51">
            <v>13.5</v>
          </cell>
          <cell r="R51">
            <v>4.6000000000000014</v>
          </cell>
          <cell r="S51">
            <v>82.700000000000017</v>
          </cell>
          <cell r="T51">
            <v>0.30955259975816196</v>
          </cell>
          <cell r="U51">
            <v>25.6</v>
          </cell>
          <cell r="V51">
            <v>57.100000000000016</v>
          </cell>
          <cell r="W51">
            <v>7.6420444377267245</v>
          </cell>
          <cell r="X51">
            <v>64.742044437726747</v>
          </cell>
          <cell r="Y51">
            <v>277.2</v>
          </cell>
          <cell r="Z51">
            <v>0.23</v>
          </cell>
          <cell r="AA51">
            <v>0.23</v>
          </cell>
        </row>
        <row r="52">
          <cell r="A52" t="str">
            <v xml:space="preserve"> 4Q</v>
          </cell>
          <cell r="B52">
            <v>147.04999999999998</v>
          </cell>
          <cell r="C52">
            <v>71.37178918124998</v>
          </cell>
          <cell r="D52">
            <v>10</v>
          </cell>
          <cell r="E52">
            <v>33</v>
          </cell>
          <cell r="F52">
            <v>114.37178918124998</v>
          </cell>
          <cell r="G52">
            <v>261.42178918124995</v>
          </cell>
          <cell r="H52">
            <v>46.728415492957751</v>
          </cell>
          <cell r="I52">
            <v>133.32158450704225</v>
          </cell>
          <cell r="J52">
            <v>87.85</v>
          </cell>
          <cell r="K52">
            <v>0</v>
          </cell>
          <cell r="L52">
            <v>10</v>
          </cell>
          <cell r="M52">
            <v>35</v>
          </cell>
          <cell r="N52">
            <v>45</v>
          </cell>
          <cell r="O52">
            <v>81.843373688292189</v>
          </cell>
          <cell r="P52">
            <v>17.7</v>
          </cell>
          <cell r="Q52">
            <v>13.749000000000001</v>
          </cell>
          <cell r="R52">
            <v>3.9509999999999987</v>
          </cell>
          <cell r="S52">
            <v>85.794373688292183</v>
          </cell>
          <cell r="T52">
            <v>0.31</v>
          </cell>
          <cell r="U52">
            <v>26.596255843370578</v>
          </cell>
          <cell r="V52">
            <v>59.198117844921605</v>
          </cell>
          <cell r="W52">
            <v>7.274497499999999</v>
          </cell>
          <cell r="X52">
            <v>66.472615344921607</v>
          </cell>
          <cell r="Y52">
            <v>277.8</v>
          </cell>
          <cell r="Z52">
            <v>0.23928227265990498</v>
          </cell>
          <cell r="AA52">
            <v>0.23928227265990498</v>
          </cell>
        </row>
        <row r="54">
          <cell r="A54" t="str">
            <v>Year</v>
          </cell>
          <cell r="B54">
            <v>462.54999999999995</v>
          </cell>
          <cell r="C54">
            <v>282.27178918124997</v>
          </cell>
          <cell r="D54">
            <v>102.5</v>
          </cell>
          <cell r="E54">
            <v>125.7</v>
          </cell>
          <cell r="F54">
            <v>510.47178918125002</v>
          </cell>
          <cell r="G54">
            <v>973.02178918124991</v>
          </cell>
          <cell r="H54">
            <v>172.02841549295778</v>
          </cell>
          <cell r="I54">
            <v>416.22158450704222</v>
          </cell>
          <cell r="J54">
            <v>333.95000000000005</v>
          </cell>
          <cell r="K54">
            <v>67.900000000000006</v>
          </cell>
          <cell r="L54">
            <v>34.6</v>
          </cell>
          <cell r="M54">
            <v>86.699999999999989</v>
          </cell>
          <cell r="N54">
            <v>189.2</v>
          </cell>
          <cell r="O54">
            <v>277.84337368829222</v>
          </cell>
          <cell r="P54">
            <v>48.400000000000006</v>
          </cell>
          <cell r="Q54">
            <v>57.949000000000005</v>
          </cell>
          <cell r="R54">
            <v>-9.5490000000000013</v>
          </cell>
          <cell r="S54">
            <v>268.29437368829224</v>
          </cell>
          <cell r="T54">
            <v>0.31009318123096025</v>
          </cell>
          <cell r="U54">
            <v>83.196255843370579</v>
          </cell>
          <cell r="V54">
            <v>185.09811784492166</v>
          </cell>
          <cell r="W54">
            <v>23.241949546422376</v>
          </cell>
          <cell r="X54">
            <v>208.34006739134406</v>
          </cell>
          <cell r="Y54">
            <v>255.8</v>
          </cell>
          <cell r="Z54">
            <v>0.79928227265990492</v>
          </cell>
          <cell r="AA54">
            <v>0.83928227265990496</v>
          </cell>
        </row>
        <row r="56">
          <cell r="A56" t="str">
            <v>2001E</v>
          </cell>
          <cell r="B56">
            <v>629.49850000000004</v>
          </cell>
          <cell r="C56">
            <v>313.39161170174998</v>
          </cell>
          <cell r="D56">
            <v>37.022000000000006</v>
          </cell>
          <cell r="E56">
            <v>150</v>
          </cell>
          <cell r="F56">
            <v>500.41361170174997</v>
          </cell>
          <cell r="G56">
            <v>1129.9121117017501</v>
          </cell>
          <cell r="H56">
            <v>200.87665250000001</v>
          </cell>
          <cell r="I56">
            <v>578.62184750000006</v>
          </cell>
          <cell r="J56">
            <v>388.68000000000006</v>
          </cell>
          <cell r="K56">
            <v>0</v>
          </cell>
          <cell r="L56">
            <v>37.022000000000006</v>
          </cell>
          <cell r="M56">
            <v>155.06305898929753</v>
          </cell>
          <cell r="N56">
            <v>192.08505898929752</v>
          </cell>
          <cell r="O56">
            <v>348.2704002124525</v>
          </cell>
          <cell r="P56">
            <v>62</v>
          </cell>
          <cell r="Q56">
            <v>55.518625000000007</v>
          </cell>
          <cell r="R56">
            <v>6.4813749999999928</v>
          </cell>
          <cell r="S56">
            <v>354.75177521245251</v>
          </cell>
          <cell r="T56">
            <v>0.31</v>
          </cell>
          <cell r="U56">
            <v>109.97305031586028</v>
          </cell>
          <cell r="V56">
            <v>244.77872489659222</v>
          </cell>
          <cell r="W56">
            <v>29.286359999999995</v>
          </cell>
          <cell r="X56">
            <v>274.06508489659223</v>
          </cell>
          <cell r="Y56">
            <v>282.8</v>
          </cell>
          <cell r="Z56">
            <v>0.96911274715909557</v>
          </cell>
          <cell r="AA56">
            <v>0.96911274715909557</v>
          </cell>
        </row>
        <row r="57">
          <cell r="A57" t="str">
            <v>2002E</v>
          </cell>
          <cell r="B57">
            <v>749.14550499999996</v>
          </cell>
          <cell r="C57">
            <v>355.62063268624695</v>
          </cell>
          <cell r="D57">
            <v>39.613540000000008</v>
          </cell>
          <cell r="E57">
            <v>168.00000000000003</v>
          </cell>
          <cell r="F57">
            <v>563.23417268624701</v>
          </cell>
          <cell r="G57">
            <v>1312.3796776862469</v>
          </cell>
          <cell r="H57">
            <v>227.34815607500002</v>
          </cell>
          <cell r="I57">
            <v>689.79734892499994</v>
          </cell>
          <cell r="J57">
            <v>439.14160000000004</v>
          </cell>
          <cell r="K57">
            <v>0</v>
          </cell>
          <cell r="L57">
            <v>39.613540000000008</v>
          </cell>
          <cell r="M57">
            <v>176.92910681823074</v>
          </cell>
          <cell r="N57">
            <v>216.54264681823074</v>
          </cell>
          <cell r="O57">
            <v>429.34727479301591</v>
          </cell>
          <cell r="P57">
            <v>70</v>
          </cell>
          <cell r="Q57">
            <v>56.673625000000001</v>
          </cell>
          <cell r="R57">
            <v>13.326374999999999</v>
          </cell>
          <cell r="S57">
            <v>442.6736497930159</v>
          </cell>
          <cell r="T57">
            <v>0.31</v>
          </cell>
          <cell r="U57">
            <v>137.22883143583493</v>
          </cell>
          <cell r="V57">
            <v>305.44481835718096</v>
          </cell>
          <cell r="W57">
            <v>30.083309999999994</v>
          </cell>
          <cell r="X57">
            <v>335.52812835718095</v>
          </cell>
          <cell r="Y57">
            <v>283.60000000000002</v>
          </cell>
          <cell r="Z57">
            <v>1.1831034145175632</v>
          </cell>
          <cell r="AA57">
            <v>1.1831034145175632</v>
          </cell>
        </row>
        <row r="58">
          <cell r="A58" t="str">
            <v>2003E</v>
          </cell>
          <cell r="B58">
            <v>891.47431174999997</v>
          </cell>
          <cell r="C58">
            <v>395.89894337545786</v>
          </cell>
          <cell r="D58">
            <v>42.386487800000012</v>
          </cell>
          <cell r="E58">
            <v>184.80000000000004</v>
          </cell>
          <cell r="F58">
            <v>623.08543117545787</v>
          </cell>
          <cell r="G58">
            <v>1514.5597429254578</v>
          </cell>
          <cell r="H58">
            <v>262.70983027625005</v>
          </cell>
          <cell r="I58">
            <v>813.56448147374988</v>
          </cell>
          <cell r="J58">
            <v>489.36881600000015</v>
          </cell>
          <cell r="K58">
            <v>0</v>
          </cell>
          <cell r="L58">
            <v>42.386487800000012</v>
          </cell>
          <cell r="M58">
            <v>199.94307106807327</v>
          </cell>
          <cell r="N58">
            <v>242.32955886807326</v>
          </cell>
          <cell r="O58">
            <v>520.15153778113449</v>
          </cell>
          <cell r="P58">
            <v>90</v>
          </cell>
          <cell r="Q58">
            <v>57.828625000000002</v>
          </cell>
          <cell r="R58">
            <v>32.171374999999998</v>
          </cell>
          <cell r="S58">
            <v>552.32291278113451</v>
          </cell>
          <cell r="T58">
            <v>0.31</v>
          </cell>
          <cell r="U58">
            <v>171.22010296215169</v>
          </cell>
          <cell r="V58">
            <v>381.10280981898279</v>
          </cell>
          <cell r="W58">
            <v>30.880259999999996</v>
          </cell>
          <cell r="X58">
            <v>411.98306981898281</v>
          </cell>
          <cell r="Y58">
            <v>284.40000000000003</v>
          </cell>
          <cell r="Z58">
            <v>1.4486043242580267</v>
          </cell>
          <cell r="AA58">
            <v>1.4486043242580267</v>
          </cell>
        </row>
        <row r="59">
          <cell r="A59" t="str">
            <v>2004E</v>
          </cell>
          <cell r="B59">
            <v>1055.9133003625002</v>
          </cell>
          <cell r="C59">
            <v>437.78694837234127</v>
          </cell>
          <cell r="D59">
            <v>45.353541946000014</v>
          </cell>
          <cell r="E59">
            <v>199.58400000000006</v>
          </cell>
          <cell r="F59">
            <v>682.7244903183414</v>
          </cell>
          <cell r="G59">
            <v>1738.6377906808416</v>
          </cell>
          <cell r="H59">
            <v>298.19956731168759</v>
          </cell>
          <cell r="I59">
            <v>957.29773305081267</v>
          </cell>
          <cell r="J59">
            <v>538.97771511106089</v>
          </cell>
          <cell r="K59">
            <v>0</v>
          </cell>
          <cell r="L59">
            <v>45.353541946000014</v>
          </cell>
          <cell r="M59">
            <v>224.13531560953044</v>
          </cell>
          <cell r="N59">
            <v>269.48885755553044</v>
          </cell>
          <cell r="O59">
            <v>631.97165070256267</v>
          </cell>
          <cell r="P59">
            <v>115</v>
          </cell>
          <cell r="Q59">
            <v>58.983624999999996</v>
          </cell>
          <cell r="R59">
            <v>56.016375000000004</v>
          </cell>
          <cell r="S59">
            <v>687.98802570256271</v>
          </cell>
          <cell r="T59">
            <v>0.31</v>
          </cell>
          <cell r="U59">
            <v>213.27628796779445</v>
          </cell>
          <cell r="V59">
            <v>474.71173773476823</v>
          </cell>
          <cell r="W59">
            <v>31.677209999999995</v>
          </cell>
          <cell r="X59">
            <v>506.38894773476824</v>
          </cell>
          <cell r="Y59">
            <v>285.20000000000005</v>
          </cell>
          <cell r="Z59">
            <v>1.7755573202481352</v>
          </cell>
          <cell r="AA59">
            <v>1.7755573202481352</v>
          </cell>
        </row>
        <row r="60">
          <cell r="A60" t="str">
            <v>2005E</v>
          </cell>
          <cell r="B60">
            <v>1236.408128684375</v>
          </cell>
          <cell r="C60">
            <v>461.52606448515519</v>
          </cell>
          <cell r="D60">
            <v>48.528289882220015</v>
          </cell>
          <cell r="E60">
            <v>215.55072000000007</v>
          </cell>
          <cell r="F60">
            <v>725.60507436737521</v>
          </cell>
          <cell r="G60">
            <v>1962.0132030517502</v>
          </cell>
          <cell r="H60">
            <v>338.55585705371573</v>
          </cell>
          <cell r="I60">
            <v>1113.4029916306592</v>
          </cell>
          <cell r="J60">
            <v>608.22409294604256</v>
          </cell>
          <cell r="K60">
            <v>0</v>
          </cell>
          <cell r="L60">
            <v>48.528289882220015</v>
          </cell>
          <cell r="M60">
            <v>245.7736905755425</v>
          </cell>
          <cell r="N60">
            <v>294.30198045776251</v>
          </cell>
          <cell r="O60">
            <v>720.93127259422943</v>
          </cell>
          <cell r="P60">
            <v>145</v>
          </cell>
          <cell r="Q60">
            <v>60.138624999999998</v>
          </cell>
          <cell r="R60">
            <v>84.86137500000001</v>
          </cell>
          <cell r="S60">
            <v>805.79264759422949</v>
          </cell>
          <cell r="T60">
            <v>0.31</v>
          </cell>
          <cell r="U60">
            <v>249.79572075421115</v>
          </cell>
          <cell r="V60">
            <v>555.99692684001832</v>
          </cell>
          <cell r="W60">
            <v>32.474159999999991</v>
          </cell>
          <cell r="X60">
            <v>588.4710868400183</v>
          </cell>
          <cell r="Y60">
            <v>286.00000000000006</v>
          </cell>
          <cell r="Z60">
            <v>2.0575912127273361</v>
          </cell>
          <cell r="AA60">
            <v>2.0575912127273361</v>
          </cell>
        </row>
        <row r="62">
          <cell r="A62" t="str">
            <v>CAGR</v>
          </cell>
        </row>
        <row r="63">
          <cell r="A63" t="str">
            <v>1999-2003</v>
          </cell>
          <cell r="B63">
            <v>28.85230871200082</v>
          </cell>
          <cell r="C63" t="e">
            <v>#DIV/0!</v>
          </cell>
          <cell r="D63" t="e">
            <v>#DIV/0!</v>
          </cell>
          <cell r="E63" t="e">
            <v>#DIV/0!</v>
          </cell>
          <cell r="G63">
            <v>17.451069583945245</v>
          </cell>
          <cell r="O63">
            <v>26.959865426590035</v>
          </cell>
          <cell r="S63">
            <v>31.68035113103269</v>
          </cell>
          <cell r="V63">
            <v>30.179562296772367</v>
          </cell>
          <cell r="X63">
            <v>29.102470972824811</v>
          </cell>
          <cell r="Z63">
            <v>22.614828553341269</v>
          </cell>
          <cell r="AA63">
            <v>31.462537155125879</v>
          </cell>
        </row>
        <row r="64">
          <cell r="A64" t="str">
            <v>2000-2005</v>
          </cell>
          <cell r="B64">
            <v>21.730844038082786</v>
          </cell>
          <cell r="G64">
            <v>15.057748677570926</v>
          </cell>
          <cell r="O64">
            <v>21.009304324561718</v>
          </cell>
          <cell r="S64">
            <v>24.601235030063041</v>
          </cell>
          <cell r="V64">
            <v>24.604600664068244</v>
          </cell>
          <cell r="X64">
            <v>23.080844057889195</v>
          </cell>
          <cell r="Z64">
            <v>20.818039203367089</v>
          </cell>
          <cell r="AA64">
            <v>19.64380306276967</v>
          </cell>
        </row>
        <row r="66">
          <cell r="A66" t="str">
            <v>% Change</v>
          </cell>
        </row>
        <row r="67">
          <cell r="A67" t="str">
            <v>Table 2</v>
          </cell>
        </row>
        <row r="68">
          <cell r="A68" t="str">
            <v>Alza</v>
          </cell>
        </row>
        <row r="69">
          <cell r="A69" t="str">
            <v>Quarterly Income Statement Analysis 1995-2004E % Change</v>
          </cell>
        </row>
        <row r="71">
          <cell r="I71" t="str">
            <v>Sales</v>
          </cell>
          <cell r="K71" t="str">
            <v>R&amp;D</v>
          </cell>
          <cell r="R71" t="str">
            <v>Non-</v>
          </cell>
          <cell r="W71" t="str">
            <v>AT</v>
          </cell>
          <cell r="X71" t="str">
            <v>Adj.</v>
          </cell>
          <cell r="Z71" t="str">
            <v>EPS</v>
          </cell>
        </row>
        <row r="72">
          <cell r="B72" t="str">
            <v xml:space="preserve">               Revenues</v>
          </cell>
          <cell r="E72" t="str">
            <v>Contract</v>
          </cell>
          <cell r="I72" t="str">
            <v xml:space="preserve">  Gross</v>
          </cell>
          <cell r="K72" t="str">
            <v>Cresc./</v>
          </cell>
          <cell r="L72" t="str">
            <v>Exter-</v>
          </cell>
          <cell r="M72" t="str">
            <v>Inter-</v>
          </cell>
          <cell r="O72" t="str">
            <v xml:space="preserve"> Oper.</v>
          </cell>
          <cell r="P72" t="str">
            <v>Int.</v>
          </cell>
          <cell r="Q72" t="str">
            <v>Int.</v>
          </cell>
          <cell r="R72" t="str">
            <v>Oper.</v>
          </cell>
          <cell r="S72" t="str">
            <v>Pretax</v>
          </cell>
          <cell r="T72" t="str">
            <v xml:space="preserve">    Tax</v>
          </cell>
          <cell r="V72" t="str">
            <v xml:space="preserve">   Net</v>
          </cell>
          <cell r="W72" t="str">
            <v>Conv.</v>
          </cell>
          <cell r="X72" t="str">
            <v xml:space="preserve">   Net</v>
          </cell>
          <cell r="Y72" t="str">
            <v xml:space="preserve">Avg. </v>
          </cell>
        </row>
        <row r="73">
          <cell r="B73" t="str">
            <v>Alza</v>
          </cell>
          <cell r="C73" t="str">
            <v>Fees</v>
          </cell>
          <cell r="D73" t="str">
            <v>R&amp;D</v>
          </cell>
          <cell r="E73" t="str">
            <v>Manuf.</v>
          </cell>
          <cell r="F73" t="str">
            <v>Other</v>
          </cell>
          <cell r="G73" t="str">
            <v>Total</v>
          </cell>
          <cell r="H73" t="str">
            <v>COGS</v>
          </cell>
          <cell r="I73" t="str">
            <v>Profit</v>
          </cell>
          <cell r="J73" t="str">
            <v>SG&amp;A</v>
          </cell>
          <cell r="K73" t="str">
            <v>TDC</v>
          </cell>
          <cell r="L73" t="str">
            <v>nal</v>
          </cell>
          <cell r="M73" t="str">
            <v>nal</v>
          </cell>
          <cell r="N73" t="str">
            <v>Total</v>
          </cell>
          <cell r="O73" t="str">
            <v>Inc.</v>
          </cell>
          <cell r="P73" t="str">
            <v>Inc.</v>
          </cell>
          <cell r="Q73" t="str">
            <v>Exp.</v>
          </cell>
          <cell r="R73" t="str">
            <v>Items</v>
          </cell>
          <cell r="S73" t="str">
            <v>Inc.</v>
          </cell>
          <cell r="T73" t="str">
            <v xml:space="preserve">   Rate</v>
          </cell>
          <cell r="U73" t="str">
            <v>Tax</v>
          </cell>
          <cell r="V73" t="str">
            <v>Inc.</v>
          </cell>
          <cell r="W73" t="str">
            <v>Int.</v>
          </cell>
          <cell r="X73" t="str">
            <v>Inc.</v>
          </cell>
          <cell r="Y73" t="str">
            <v xml:space="preserve">Shs. </v>
          </cell>
          <cell r="Z73" t="str">
            <v>Oper.</v>
          </cell>
          <cell r="AA73" t="str">
            <v>Rep.</v>
          </cell>
        </row>
        <row r="75">
          <cell r="A75" t="str">
            <v>1996/95</v>
          </cell>
        </row>
        <row r="76">
          <cell r="A76" t="str">
            <v xml:space="preserve"> 1Q</v>
          </cell>
          <cell r="B76">
            <v>0.7142857142857143</v>
          </cell>
          <cell r="C76">
            <v>0.10417525469642532</v>
          </cell>
          <cell r="D76">
            <v>0.3963133640552996</v>
          </cell>
          <cell r="E76">
            <v>-4.084562181913097E-2</v>
          </cell>
          <cell r="F76">
            <v>0.16216825378937286</v>
          </cell>
          <cell r="G76">
            <v>0.18811083664482869</v>
          </cell>
          <cell r="H76">
            <v>-2.5697235415905528E-2</v>
          </cell>
          <cell r="I76">
            <v>0.95507487520798651</v>
          </cell>
          <cell r="J76">
            <v>0.19971771347918119</v>
          </cell>
          <cell r="K76">
            <v>0.62411347517730487</v>
          </cell>
          <cell r="L76">
            <v>-2.6315789473683883E-2</v>
          </cell>
          <cell r="M76" t="str">
            <v xml:space="preserve">  NM</v>
          </cell>
          <cell r="N76">
            <v>0.40724754968078408</v>
          </cell>
          <cell r="O76">
            <v>0.13461679232852636</v>
          </cell>
          <cell r="P76">
            <v>0.44297635605006941</v>
          </cell>
          <cell r="Q76">
            <v>0.14387846291331557</v>
          </cell>
          <cell r="R76" t="str">
            <v xml:space="preserve">  NM</v>
          </cell>
          <cell r="S76">
            <v>0.19727792132173633</v>
          </cell>
          <cell r="T76">
            <v>-1.5805936861239636E-4</v>
          </cell>
          <cell r="U76">
            <v>0.1970886803294388</v>
          </cell>
          <cell r="V76">
            <v>0.19739390737805909</v>
          </cell>
          <cell r="W76" t="str">
            <v xml:space="preserve">  NM</v>
          </cell>
          <cell r="X76">
            <v>0.19739390737805909</v>
          </cell>
          <cell r="Y76">
            <v>2.6836106761824984E-2</v>
          </cell>
          <cell r="Z76">
            <v>0.16061278394083464</v>
          </cell>
          <cell r="AA76">
            <v>0.1999999999999999</v>
          </cell>
        </row>
        <row r="77">
          <cell r="A77" t="str">
            <v xml:space="preserve"> 2Q</v>
          </cell>
          <cell r="B77">
            <v>0.18749999999999989</v>
          </cell>
          <cell r="C77">
            <v>0.43441425650014626</v>
          </cell>
          <cell r="D77">
            <v>0.4945710027677242</v>
          </cell>
          <cell r="E77">
            <v>0.8648310387984981</v>
          </cell>
          <cell r="F77">
            <v>0.54691634439242842</v>
          </cell>
          <cell r="G77">
            <v>0.53195916509525987</v>
          </cell>
          <cell r="H77">
            <v>0.76843111482853399</v>
          </cell>
          <cell r="I77">
            <v>0.63800163800163789</v>
          </cell>
          <cell r="J77">
            <v>0.41700404858299606</v>
          </cell>
          <cell r="K77">
            <v>0.82758620689655171</v>
          </cell>
          <cell r="L77">
            <v>-4.2849193099610244E-2</v>
          </cell>
          <cell r="M77" t="str">
            <v xml:space="preserve">  NM</v>
          </cell>
          <cell r="N77">
            <v>0.58217362491716396</v>
          </cell>
          <cell r="O77">
            <v>0.37968495382943968</v>
          </cell>
          <cell r="P77">
            <v>0.66939443535188192</v>
          </cell>
          <cell r="Q77">
            <v>0.95340501792114696</v>
          </cell>
          <cell r="R77" t="str">
            <v xml:space="preserve">  NM</v>
          </cell>
          <cell r="S77">
            <v>0.32883282998756347</v>
          </cell>
          <cell r="T77">
            <v>-8.3501461275517117E-4</v>
          </cell>
          <cell r="U77">
            <v>0.32772323515661511</v>
          </cell>
          <cell r="V77">
            <v>0.32951289398280653</v>
          </cell>
          <cell r="W77" t="str">
            <v xml:space="preserve">  NM</v>
          </cell>
          <cell r="X77">
            <v>0.50143266475644543</v>
          </cell>
          <cell r="Y77">
            <v>0.18185237765886461</v>
          </cell>
          <cell r="Z77">
            <v>0.27515816618911165</v>
          </cell>
          <cell r="AA77">
            <v>0.22727272727272735</v>
          </cell>
        </row>
        <row r="78">
          <cell r="A78" t="str">
            <v xml:space="preserve"> 3Q</v>
          </cell>
          <cell r="B78">
            <v>0.78125</v>
          </cell>
          <cell r="C78">
            <v>0.1124880301920802</v>
          </cell>
          <cell r="D78">
            <v>6.8119891008174394E-2</v>
          </cell>
          <cell r="E78">
            <v>0.80617743037110123</v>
          </cell>
          <cell r="F78">
            <v>0.21640772622296878</v>
          </cell>
          <cell r="G78">
            <v>0.23916985694136617</v>
          </cell>
          <cell r="H78">
            <v>0.38762806380495379</v>
          </cell>
          <cell r="I78">
            <v>7.4816753926701738</v>
          </cell>
          <cell r="J78">
            <v>0.47545153904858806</v>
          </cell>
          <cell r="K78">
            <v>0.21739130434782611</v>
          </cell>
          <cell r="L78">
            <v>-0.23287671232876711</v>
          </cell>
          <cell r="M78" t="str">
            <v xml:space="preserve">  NM</v>
          </cell>
          <cell r="N78">
            <v>0.21237618082380391</v>
          </cell>
          <cell r="O78">
            <v>0.12419521633252155</v>
          </cell>
          <cell r="P78">
            <v>1.6655896607431337</v>
          </cell>
          <cell r="Q78">
            <v>0.90434012400354302</v>
          </cell>
          <cell r="R78" t="str">
            <v xml:space="preserve">  NM</v>
          </cell>
          <cell r="S78">
            <v>0.26900962814275503</v>
          </cell>
          <cell r="T78">
            <v>1.7751493491998333E-3</v>
          </cell>
          <cell r="U78">
            <v>0.27126230975828103</v>
          </cell>
          <cell r="V78">
            <v>0.26762882072106664</v>
          </cell>
          <cell r="W78" t="str">
            <v xml:space="preserve">  NM</v>
          </cell>
          <cell r="X78">
            <v>0.43774351094770331</v>
          </cell>
          <cell r="Y78">
            <v>0.17451082167473406</v>
          </cell>
          <cell r="Z78">
            <v>0.22743840201942567</v>
          </cell>
          <cell r="AA78">
            <v>0.22727272727272735</v>
          </cell>
        </row>
        <row r="79">
          <cell r="A79" t="str">
            <v xml:space="preserve"> 4Q</v>
          </cell>
          <cell r="B79">
            <v>1.0540540540540539</v>
          </cell>
          <cell r="C79">
            <v>0.13029526569122868</v>
          </cell>
          <cell r="D79">
            <v>0.16435288849081972</v>
          </cell>
          <cell r="E79">
            <v>-8.4862995477520742E-2</v>
          </cell>
          <cell r="F79">
            <v>9.784786965234829E-2</v>
          </cell>
          <cell r="G79">
            <v>0.13488839566145988</v>
          </cell>
          <cell r="H79">
            <v>8.2495687860584102E-2</v>
          </cell>
          <cell r="I79">
            <v>0.16156282998943952</v>
          </cell>
          <cell r="J79">
            <v>-0.17907247442259389</v>
          </cell>
          <cell r="K79">
            <v>0.16017316017316013</v>
          </cell>
          <cell r="L79">
            <v>0.17618230825778086</v>
          </cell>
          <cell r="M79" t="str">
            <v xml:space="preserve">  NM</v>
          </cell>
          <cell r="N79">
            <v>0.30807835518860277</v>
          </cell>
          <cell r="O79">
            <v>0.15573900619145895</v>
          </cell>
          <cell r="P79">
            <v>1.857142857142857</v>
          </cell>
          <cell r="Q79">
            <v>1.1368948247078465</v>
          </cell>
          <cell r="R79" t="str">
            <v xml:space="preserve">  NM</v>
          </cell>
          <cell r="S79">
            <v>0.30626377085300616</v>
          </cell>
          <cell r="T79">
            <v>1.9521425662891168E-3</v>
          </cell>
          <cell r="U79">
            <v>0.30881378396288967</v>
          </cell>
          <cell r="V79">
            <v>0.30470098487156072</v>
          </cell>
          <cell r="W79" t="str">
            <v xml:space="preserve">  NM</v>
          </cell>
          <cell r="X79">
            <v>0.46207736826073748</v>
          </cell>
          <cell r="Y79">
            <v>0.1776784635825582</v>
          </cell>
          <cell r="Z79">
            <v>0.26088943039902623</v>
          </cell>
          <cell r="AA79">
            <v>0.25</v>
          </cell>
        </row>
        <row r="81">
          <cell r="A81" t="str">
            <v>1996/95</v>
          </cell>
          <cell r="B81">
            <v>0.69852941176470584</v>
          </cell>
          <cell r="C81">
            <v>0.19141739483146236</v>
          </cell>
          <cell r="D81">
            <v>0.26187819797637829</v>
          </cell>
          <cell r="E81">
            <v>0.35118050507285298</v>
          </cell>
          <cell r="F81">
            <v>0.24717387202716923</v>
          </cell>
          <cell r="G81">
            <v>0.26598571284097494</v>
          </cell>
          <cell r="H81">
            <v>0.30285189999235429</v>
          </cell>
          <cell r="I81">
            <v>1.0377950013062787</v>
          </cell>
          <cell r="J81">
            <v>0.14640379700620665</v>
          </cell>
          <cell r="K81">
            <v>0.4065620542082739</v>
          </cell>
          <cell r="L81">
            <v>-3.7553141237600132E-2</v>
          </cell>
          <cell r="M81" t="str">
            <v xml:space="preserve">  NM</v>
          </cell>
          <cell r="N81">
            <v>0.36920071941054755</v>
          </cell>
          <cell r="O81">
            <v>0.19578383114707601</v>
          </cell>
          <cell r="P81">
            <v>1.1754328247727925</v>
          </cell>
          <cell r="Q81">
            <v>0.79623208989515015</v>
          </cell>
          <cell r="R81" t="str">
            <v xml:space="preserve">  NM</v>
          </cell>
          <cell r="S81">
            <v>0.27668319247861473</v>
          </cell>
          <cell r="T81">
            <v>7.42642837352845E-4</v>
          </cell>
          <cell r="U81">
            <v>0.27763131210707781</v>
          </cell>
          <cell r="V81">
            <v>0.27610208816705306</v>
          </cell>
          <cell r="W81" t="str">
            <v xml:space="preserve">  NM</v>
          </cell>
          <cell r="X81">
            <v>0.40315987183736579</v>
          </cell>
          <cell r="Y81">
            <v>0.14031503926642155</v>
          </cell>
          <cell r="Z81">
            <v>0.23228118804565534</v>
          </cell>
          <cell r="AA81">
            <v>0.22727272727272735</v>
          </cell>
        </row>
        <row r="83">
          <cell r="A83" t="str">
            <v>1997/96</v>
          </cell>
        </row>
        <row r="84">
          <cell r="A84" t="str">
            <v xml:space="preserve"> 1Q</v>
          </cell>
          <cell r="B84">
            <v>0.15000000000000005</v>
          </cell>
          <cell r="C84">
            <v>0.17866666666666675</v>
          </cell>
          <cell r="D84">
            <v>0.1155115511551154</v>
          </cell>
          <cell r="E84">
            <v>0.40136054421768724</v>
          </cell>
          <cell r="F84">
            <v>0.19515151515151508</v>
          </cell>
          <cell r="G84">
            <v>0.19209039548022599</v>
          </cell>
          <cell r="H84">
            <v>0.23124999999999996</v>
          </cell>
          <cell r="I84">
            <v>0.65957446808510678</v>
          </cell>
          <cell r="J84">
            <v>0.13725490196078435</v>
          </cell>
          <cell r="K84">
            <v>2.1834061135371181E-2</v>
          </cell>
          <cell r="L84">
            <v>0.40540540540540482</v>
          </cell>
          <cell r="M84">
            <v>0.20000000000000284</v>
          </cell>
          <cell r="N84">
            <v>0.11821086261980829</v>
          </cell>
          <cell r="O84">
            <v>0.2645161290322583</v>
          </cell>
          <cell r="P84">
            <v>1.036144578313253</v>
          </cell>
          <cell r="Q84">
            <v>1.1406249999999998</v>
          </cell>
          <cell r="R84" t="str">
            <v xml:space="preserve">  NM</v>
          </cell>
          <cell r="S84">
            <v>0.28875379939209778</v>
          </cell>
          <cell r="T84">
            <v>-5.8490566037757298E-4</v>
          </cell>
          <cell r="U84">
            <v>0.28800000000000009</v>
          </cell>
          <cell r="V84">
            <v>0.28921568627451055</v>
          </cell>
          <cell r="W84" t="str">
            <v xml:space="preserve">  NM</v>
          </cell>
          <cell r="X84">
            <v>0.44607843137254982</v>
          </cell>
          <cell r="Y84">
            <v>0.15602836879432627</v>
          </cell>
          <cell r="Z84">
            <v>0.25681663258350412</v>
          </cell>
          <cell r="AA84">
            <v>0.25</v>
          </cell>
        </row>
        <row r="85">
          <cell r="A85" t="str">
            <v xml:space="preserve"> 2Q</v>
          </cell>
          <cell r="B85">
            <v>1.236842105263158</v>
          </cell>
          <cell r="C85">
            <v>-6.9246435845213825E-2</v>
          </cell>
          <cell r="D85">
            <v>2.8490028490028491E-2</v>
          </cell>
          <cell r="E85">
            <v>-6.3758389261745041E-2</v>
          </cell>
          <cell r="F85">
            <v>-3.7719298245613889E-2</v>
          </cell>
          <cell r="G85">
            <v>3.3955857385400672E-3</v>
          </cell>
          <cell r="H85">
            <v>-0.21959459459459457</v>
          </cell>
          <cell r="I85">
            <v>2.3249999999999993</v>
          </cell>
          <cell r="J85">
            <v>5.8823529411764643E-2</v>
          </cell>
          <cell r="K85">
            <v>-2.2641509433962318E-2</v>
          </cell>
          <cell r="L85">
            <v>0.18604651162790711</v>
          </cell>
          <cell r="M85">
            <v>0.1290322580645156</v>
          </cell>
          <cell r="N85">
            <v>3.6649214659685826E-2</v>
          </cell>
          <cell r="O85">
            <v>0.12598425196850524</v>
          </cell>
          <cell r="P85">
            <v>0.32352941176470595</v>
          </cell>
          <cell r="Q85">
            <v>0.25688073394495403</v>
          </cell>
          <cell r="R85" t="str">
            <v xml:space="preserve">  NM</v>
          </cell>
          <cell r="S85">
            <v>0.1417112299465256</v>
          </cell>
          <cell r="T85">
            <v>5.4095062176325419E-3</v>
          </cell>
          <cell r="U85">
            <v>0.14788732394366208</v>
          </cell>
          <cell r="V85">
            <v>0.13793103448276101</v>
          </cell>
          <cell r="W85">
            <v>6.6666666666666721E-2</v>
          </cell>
          <cell r="X85">
            <v>0.12977099236641429</v>
          </cell>
          <cell r="Y85">
            <v>6.1601642710471692E-3</v>
          </cell>
          <cell r="Z85">
            <v>0.11866969009826253</v>
          </cell>
          <cell r="AA85">
            <v>0.11111111111111099</v>
          </cell>
        </row>
        <row r="86">
          <cell r="A86" t="str">
            <v xml:space="preserve"> 3Q</v>
          </cell>
          <cell r="B86">
            <v>1.4736842105263155</v>
          </cell>
          <cell r="C86">
            <v>6.0759493670886039E-2</v>
          </cell>
          <cell r="D86">
            <v>0.22789115646258515</v>
          </cell>
          <cell r="E86">
            <v>-5.8823529411764795E-2</v>
          </cell>
          <cell r="F86">
            <v>8.3063646170442318E-2</v>
          </cell>
          <cell r="G86">
            <v>0.16361788617886172</v>
          </cell>
          <cell r="H86">
            <v>2.8037383177570162E-2</v>
          </cell>
          <cell r="I86">
            <v>0.79012345679012319</v>
          </cell>
          <cell r="J86">
            <v>-5.1724137931034454E-2</v>
          </cell>
          <cell r="K86">
            <v>0.18750000000000014</v>
          </cell>
          <cell r="L86">
            <v>0.35714285714285715</v>
          </cell>
          <cell r="M86">
            <v>1.5217391304347805</v>
          </cell>
          <cell r="N86">
            <v>0.32176656151419558</v>
          </cell>
          <cell r="O86">
            <v>0.17507418397626107</v>
          </cell>
          <cell r="P86">
            <v>7.8787878787878837E-2</v>
          </cell>
          <cell r="Q86">
            <v>6.9767441860465143E-2</v>
          </cell>
          <cell r="R86" t="str">
            <v xml:space="preserve">  NM</v>
          </cell>
          <cell r="S86">
            <v>0.16890080428954415</v>
          </cell>
          <cell r="T86">
            <v>9.6911745703770659E-5</v>
          </cell>
          <cell r="U86">
            <v>0.16901408450704242</v>
          </cell>
          <cell r="V86">
            <v>0.16883116883116858</v>
          </cell>
          <cell r="W86">
            <v>3.2258064516129059E-2</v>
          </cell>
          <cell r="X86">
            <v>0.15267175572519054</v>
          </cell>
          <cell r="Y86">
            <v>1.1305241521068947E-2</v>
          </cell>
          <cell r="Z86">
            <v>0.13670581150255931</v>
          </cell>
          <cell r="AA86" t="str">
            <v xml:space="preserve">  NM</v>
          </cell>
        </row>
        <row r="87">
          <cell r="A87" t="str">
            <v xml:space="preserve"> 4Q</v>
          </cell>
          <cell r="B87">
            <v>2.0789473684210527</v>
          </cell>
          <cell r="C87">
            <v>9.3220338983050807E-2</v>
          </cell>
          <cell r="D87">
            <v>-0.20329670329670327</v>
          </cell>
          <cell r="E87">
            <v>0.29069767441860467</v>
          </cell>
          <cell r="F87">
            <v>1.984126984126984E-2</v>
          </cell>
          <cell r="G87">
            <v>0.16420664206642066</v>
          </cell>
          <cell r="H87">
            <v>0.53296703296703296</v>
          </cell>
          <cell r="I87">
            <v>1.6818181818181821</v>
          </cell>
          <cell r="J87">
            <v>0.21641791044776149</v>
          </cell>
          <cell r="K87">
            <v>-0.19402985074626863</v>
          </cell>
          <cell r="L87">
            <v>-0.22916666666666663</v>
          </cell>
          <cell r="M87">
            <v>1.4749999999999996</v>
          </cell>
          <cell r="N87">
            <v>-3.7128712871287127E-2</v>
          </cell>
          <cell r="O87">
            <v>0.18406593406593383</v>
          </cell>
          <cell r="P87">
            <v>-0.5921787709497206</v>
          </cell>
          <cell r="Q87">
            <v>7.0312499999999889E-2</v>
          </cell>
          <cell r="R87" t="str">
            <v xml:space="preserve">  NM</v>
          </cell>
          <cell r="S87">
            <v>-0.11566265060240995</v>
          </cell>
          <cell r="T87">
            <v>-0.36303590521850088</v>
          </cell>
          <cell r="U87">
            <v>-0.43670886075949378</v>
          </cell>
          <cell r="V87">
            <v>8.171206225680902E-2</v>
          </cell>
          <cell r="W87">
            <v>3.2258064516129059E-2</v>
          </cell>
          <cell r="X87">
            <v>7.6388888888888534E-2</v>
          </cell>
          <cell r="Y87">
            <v>8.2051282051281756E-3</v>
          </cell>
          <cell r="Z87">
            <v>5.1203797897591552E-2</v>
          </cell>
          <cell r="AA87">
            <v>0</v>
          </cell>
        </row>
        <row r="89">
          <cell r="A89" t="str">
            <v>1997/96</v>
          </cell>
          <cell r="B89">
            <v>1.2900432900432899</v>
          </cell>
          <cell r="C89">
            <v>5.8280438545874169E-2</v>
          </cell>
          <cell r="D89">
            <v>2.8963414634146208E-2</v>
          </cell>
          <cell r="E89">
            <v>8.8888888888888989E-2</v>
          </cell>
          <cell r="F89">
            <v>5.5128205128205272E-2</v>
          </cell>
          <cell r="G89">
            <v>0.12418300653594773</v>
          </cell>
          <cell r="H89">
            <v>8.8028169014084334E-2</v>
          </cell>
          <cell r="I89">
            <v>1.2777777777777775</v>
          </cell>
          <cell r="J89">
            <v>9.3418259023354683E-2</v>
          </cell>
          <cell r="K89">
            <v>-1.1156186612576008E-2</v>
          </cell>
          <cell r="L89">
            <v>0.15030674846625761</v>
          </cell>
          <cell r="M89">
            <v>0.96153846153846101</v>
          </cell>
          <cell r="N89">
            <v>9.7457627118644155E-2</v>
          </cell>
          <cell r="O89">
            <v>0.18390804597701171</v>
          </cell>
          <cell r="P89">
            <v>4.914933837429114E-2</v>
          </cell>
          <cell r="Q89">
            <v>0.27674418604651174</v>
          </cell>
          <cell r="R89" t="str">
            <v xml:space="preserve">  NM</v>
          </cell>
          <cell r="S89">
            <v>0.10932260228034925</v>
          </cell>
          <cell r="T89">
            <v>-7.9470643557705625E-2</v>
          </cell>
          <cell r="U89">
            <v>2.1164021164021211E-2</v>
          </cell>
          <cell r="V89">
            <v>0.16341991341991388</v>
          </cell>
          <cell r="W89">
            <v>0.39130434782608714</v>
          </cell>
          <cell r="X89">
            <v>0.18405511811023673</v>
          </cell>
          <cell r="Y89">
            <v>4.1666666666666789E-2</v>
          </cell>
          <cell r="Z89">
            <v>0.13513751539031518</v>
          </cell>
          <cell r="AA89">
            <v>-3.7129629629629624</v>
          </cell>
        </row>
        <row r="91">
          <cell r="A91" t="str">
            <v>1998/97</v>
          </cell>
        </row>
        <row r="92">
          <cell r="A92" t="str">
            <v xml:space="preserve"> 1Q</v>
          </cell>
          <cell r="B92">
            <v>5.057971014492753</v>
          </cell>
          <cell r="C92">
            <v>0.14027149321266957</v>
          </cell>
          <cell r="D92">
            <v>-0.22189349112426027</v>
          </cell>
          <cell r="E92">
            <v>0.21359223300970864</v>
          </cell>
          <cell r="F92">
            <v>3.1440162271805364E-2</v>
          </cell>
          <cell r="G92">
            <v>0.36018957345971564</v>
          </cell>
          <cell r="H92">
            <v>0.58883248730964477</v>
          </cell>
          <cell r="I92">
            <v>3.5512820512820507</v>
          </cell>
          <cell r="J92">
            <v>1.103448275862069</v>
          </cell>
          <cell r="K92">
            <v>-0.14786324786324775</v>
          </cell>
          <cell r="L92">
            <v>-0.38846153846153841</v>
          </cell>
          <cell r="M92" t="str">
            <v xml:space="preserve">  NM</v>
          </cell>
          <cell r="N92">
            <v>0.14857142857142866</v>
          </cell>
          <cell r="O92">
            <v>0.21428571428571441</v>
          </cell>
          <cell r="P92">
            <v>-0.59171597633136086</v>
          </cell>
          <cell r="Q92">
            <v>3.6496350364963508E-2</v>
          </cell>
          <cell r="R92" t="str">
            <v xml:space="preserve">  NM</v>
          </cell>
          <cell r="S92">
            <v>-4.952830188679231E-2</v>
          </cell>
          <cell r="T92">
            <v>-9.8192130450195231E-2</v>
          </cell>
          <cell r="U92">
            <v>-0.14285714285714288</v>
          </cell>
          <cell r="V92">
            <v>7.6045627376428275E-3</v>
          </cell>
          <cell r="W92" t="str">
            <v>NM</v>
          </cell>
          <cell r="X92">
            <v>-0.10169491525423703</v>
          </cell>
          <cell r="Y92">
            <v>2.3517382413087908E-2</v>
          </cell>
          <cell r="Z92">
            <v>-0.10488135593220355</v>
          </cell>
          <cell r="AA92">
            <v>-9.9999999999999908E-2</v>
          </cell>
        </row>
        <row r="93">
          <cell r="A93" t="str">
            <v xml:space="preserve"> 2Q</v>
          </cell>
          <cell r="B93">
            <v>3.9176470588235293</v>
          </cell>
          <cell r="C93">
            <v>0.16849015317286642</v>
          </cell>
          <cell r="D93">
            <v>-9.6952908587257608E-2</v>
          </cell>
          <cell r="E93">
            <v>9.3189964157706154E-2</v>
          </cell>
          <cell r="F93">
            <v>6.198723792160421E-2</v>
          </cell>
          <cell r="G93">
            <v>0.33925549915397624</v>
          </cell>
          <cell r="H93">
            <v>0.52380952380952384</v>
          </cell>
          <cell r="I93">
            <v>1.7894736842105265</v>
          </cell>
          <cell r="J93">
            <v>1</v>
          </cell>
          <cell r="K93">
            <v>-3.7065637065636967E-2</v>
          </cell>
          <cell r="L93">
            <v>-0.24901960784313745</v>
          </cell>
          <cell r="M93" t="str">
            <v xml:space="preserve">  NM</v>
          </cell>
          <cell r="N93">
            <v>0.13131313131313119</v>
          </cell>
          <cell r="O93">
            <v>0.23776223776223718</v>
          </cell>
          <cell r="P93">
            <v>-0.51851851851851849</v>
          </cell>
          <cell r="Q93">
            <v>4.379562043795631E-2</v>
          </cell>
          <cell r="R93" t="str">
            <v xml:space="preserve">  NM</v>
          </cell>
          <cell r="S93">
            <v>6.088992974238825E-2</v>
          </cell>
          <cell r="T93">
            <v>-8.0526551009628716E-2</v>
          </cell>
          <cell r="U93">
            <v>-2.4539877300613626E-2</v>
          </cell>
          <cell r="V93">
            <v>0.11363636363636283</v>
          </cell>
          <cell r="W93">
            <v>9.3749999999999944E-2</v>
          </cell>
          <cell r="X93">
            <v>0.11148648648648579</v>
          </cell>
          <cell r="Y93">
            <v>0.15918367346938769</v>
          </cell>
          <cell r="Z93">
            <v>-3.9864864864865852E-2</v>
          </cell>
          <cell r="AA93">
            <v>-3.3333333333333368E-2</v>
          </cell>
        </row>
        <row r="94">
          <cell r="A94" t="str">
            <v xml:space="preserve"> 3Q</v>
          </cell>
          <cell r="B94">
            <v>2.1134751773049643</v>
          </cell>
          <cell r="C94">
            <v>0.55847255369928395</v>
          </cell>
          <cell r="D94">
            <v>-9.1412742382271581E-2</v>
          </cell>
          <cell r="E94">
            <v>0.37500000000000011</v>
          </cell>
          <cell r="F94">
            <v>0.28386454183266929</v>
          </cell>
          <cell r="G94">
            <v>0.50917030567685595</v>
          </cell>
          <cell r="H94">
            <v>0.48181818181818187</v>
          </cell>
          <cell r="I94">
            <v>1.903448275862069</v>
          </cell>
          <cell r="J94">
            <v>2.4545454545454546</v>
          </cell>
          <cell r="K94">
            <v>-7.1428571428571508E-2</v>
          </cell>
          <cell r="L94">
            <v>-0.14736842105263182</v>
          </cell>
          <cell r="M94" t="str">
            <v xml:space="preserve">  NM</v>
          </cell>
          <cell r="N94">
            <v>0.23389021479713615</v>
          </cell>
          <cell r="O94">
            <v>0.27525252525252558</v>
          </cell>
          <cell r="P94">
            <v>-0.6460674157303371</v>
          </cell>
          <cell r="Q94">
            <v>2.8985507246376708E-2</v>
          </cell>
          <cell r="R94" t="str">
            <v xml:space="preserve">  NM</v>
          </cell>
          <cell r="S94">
            <v>-2.2935779816513433E-2</v>
          </cell>
          <cell r="T94">
            <v>-8.1339442276147131E-2</v>
          </cell>
          <cell r="U94">
            <v>-0.10240963855421692</v>
          </cell>
          <cell r="V94">
            <v>2.5925925925926557E-2</v>
          </cell>
          <cell r="W94" t="str">
            <v>NM</v>
          </cell>
          <cell r="X94">
            <v>-8.2781456953641794E-2</v>
          </cell>
          <cell r="Y94">
            <v>2.8455284552845499E-2</v>
          </cell>
          <cell r="Z94">
            <v>-0.12026490066225153</v>
          </cell>
          <cell r="AA94">
            <v>-1.0704960835509136</v>
          </cell>
        </row>
        <row r="95">
          <cell r="A95" t="str">
            <v xml:space="preserve"> 4Q</v>
          </cell>
          <cell r="B95">
            <v>1.0641025641025641</v>
          </cell>
          <cell r="C95">
            <v>0.2403100775193798</v>
          </cell>
          <cell r="D95">
            <v>0.12758620689655181</v>
          </cell>
          <cell r="E95">
            <v>0.2297297297297298</v>
          </cell>
          <cell r="F95">
            <v>0.20622568093385218</v>
          </cell>
          <cell r="G95">
            <v>0.36529318541996852</v>
          </cell>
          <cell r="H95">
            <v>-4.6594982078852945E-2</v>
          </cell>
          <cell r="I95">
            <v>1.7683615819209042</v>
          </cell>
          <cell r="J95">
            <v>1.8650306748466252</v>
          </cell>
          <cell r="K95">
            <v>0.16666666666666655</v>
          </cell>
          <cell r="L95">
            <v>1.3513513513514189E-2</v>
          </cell>
          <cell r="M95" t="str">
            <v xml:space="preserve">  NM</v>
          </cell>
          <cell r="N95">
            <v>0.3804627249357328</v>
          </cell>
          <cell r="O95">
            <v>5.1044083526683055E-2</v>
          </cell>
          <cell r="P95">
            <v>-8.2191780821917762E-2</v>
          </cell>
          <cell r="Q95">
            <v>2.1897810218978155E-2</v>
          </cell>
          <cell r="R95" t="str">
            <v xml:space="preserve">  NM</v>
          </cell>
          <cell r="S95">
            <v>3.5422343324251787E-2</v>
          </cell>
          <cell r="T95">
            <v>0.44325842696629075</v>
          </cell>
          <cell r="U95">
            <v>0.49438202247191043</v>
          </cell>
          <cell r="V95">
            <v>-0.11151079136690521</v>
          </cell>
          <cell r="W95" t="str">
            <v>NM</v>
          </cell>
          <cell r="X95">
            <v>-0.20322580645161184</v>
          </cell>
          <cell r="Y95">
            <v>4.6795523906409044E-2</v>
          </cell>
          <cell r="Z95">
            <v>-0.23896774193548326</v>
          </cell>
          <cell r="AA95">
            <v>-0.2</v>
          </cell>
        </row>
        <row r="97">
          <cell r="A97" t="str">
            <v>Year</v>
          </cell>
          <cell r="B97">
            <v>2.3232514177693764</v>
          </cell>
          <cell r="C97">
            <v>0.27099236641221369</v>
          </cell>
          <cell r="D97">
            <v>-7.8518518518518474E-2</v>
          </cell>
          <cell r="E97">
            <v>0.2201933404940922</v>
          </cell>
          <cell r="F97">
            <v>0.1448359659781287</v>
          </cell>
          <cell r="G97">
            <v>0.39298018949181751</v>
          </cell>
          <cell r="H97">
            <v>0.35598705501618128</v>
          </cell>
          <cell r="I97">
            <v>2.0712945590994378</v>
          </cell>
          <cell r="J97">
            <v>1.6077669902912621</v>
          </cell>
          <cell r="K97">
            <v>-2.7897435897435884E-2</v>
          </cell>
          <cell r="L97">
            <v>-0.21013333333333331</v>
          </cell>
          <cell r="M97" t="str">
            <v xml:space="preserve">  NM</v>
          </cell>
          <cell r="N97">
            <v>0.22522522522522503</v>
          </cell>
          <cell r="O97">
            <v>0.1923543689320393</v>
          </cell>
          <cell r="P97">
            <v>-0.5243243243243243</v>
          </cell>
          <cell r="Q97">
            <v>3.2786885245901586E-2</v>
          </cell>
          <cell r="R97" t="str">
            <v xml:space="preserve">  NM</v>
          </cell>
          <cell r="S97">
            <v>4.8367593712213492E-3</v>
          </cell>
          <cell r="T97">
            <v>-4.8134777376654279E-3</v>
          </cell>
          <cell r="U97">
            <v>0</v>
          </cell>
          <cell r="V97">
            <v>7.4418604651167817E-3</v>
          </cell>
          <cell r="W97">
            <v>-0.7265625</v>
          </cell>
          <cell r="X97">
            <v>-7.0656691604322169E-2</v>
          </cell>
          <cell r="Y97">
            <v>3.439490445859858E-2</v>
          </cell>
          <cell r="Z97">
            <v>-0.12720641569133925</v>
          </cell>
          <cell r="AA97">
            <v>-1.3651877133105801</v>
          </cell>
        </row>
        <row r="99">
          <cell r="A99" t="str">
            <v>1999/98</v>
          </cell>
        </row>
        <row r="100">
          <cell r="A100" t="str">
            <v xml:space="preserve"> 1Q</v>
          </cell>
          <cell r="B100">
            <v>0.62440191387559829</v>
          </cell>
          <cell r="C100">
            <v>0.16865079365079366</v>
          </cell>
          <cell r="D100">
            <v>0.15589353612167292</v>
          </cell>
          <cell r="E100">
            <v>0.13200000000000003</v>
          </cell>
          <cell r="F100">
            <v>0.15634218289085536</v>
          </cell>
          <cell r="G100">
            <v>0.29268292682926828</v>
          </cell>
          <cell r="H100">
            <v>9.5846645367412026E-2</v>
          </cell>
          <cell r="I100">
            <v>0.74366197183098603</v>
          </cell>
          <cell r="J100">
            <v>1.2622950819672134</v>
          </cell>
          <cell r="K100">
            <v>0.1685055165496489</v>
          </cell>
          <cell r="L100">
            <v>0.1163522012578614</v>
          </cell>
          <cell r="M100">
            <v>-1.438848920863304E-2</v>
          </cell>
          <cell r="N100">
            <v>9.7014925373134289E-2</v>
          </cell>
          <cell r="O100">
            <v>9.0336134453780983E-2</v>
          </cell>
          <cell r="P100">
            <v>-0.27536231884057977</v>
          </cell>
          <cell r="Q100">
            <v>4.9295774647887404E-2</v>
          </cell>
          <cell r="R100" t="str">
            <v xml:space="preserve">  NM</v>
          </cell>
          <cell r="S100">
            <v>4.2183622828783469E-2</v>
          </cell>
          <cell r="T100">
            <v>-5.4382332643201567E-2</v>
          </cell>
          <cell r="U100">
            <v>-1.4492753623188354E-2</v>
          </cell>
          <cell r="V100">
            <v>7.1698113207546155E-2</v>
          </cell>
          <cell r="W100" t="str">
            <v>NM</v>
          </cell>
          <cell r="X100">
            <v>7.1698113207546155E-2</v>
          </cell>
          <cell r="Y100">
            <v>3.0969030969031055E-2</v>
          </cell>
          <cell r="Z100">
            <v>3.703703703703707E-2</v>
          </cell>
          <cell r="AA100">
            <v>-0.85185185185185186</v>
          </cell>
        </row>
        <row r="101">
          <cell r="A101" t="str">
            <v xml:space="preserve"> 2Q</v>
          </cell>
          <cell r="B101">
            <v>0.64593301435406703</v>
          </cell>
          <cell r="C101">
            <v>2.6217228464419449E-2</v>
          </cell>
          <cell r="D101">
            <v>0.14110429447852765</v>
          </cell>
          <cell r="E101">
            <v>0.12786885245901636</v>
          </cell>
          <cell r="F101">
            <v>8.4978540772532238E-2</v>
          </cell>
          <cell r="G101">
            <v>0.23310170562223609</v>
          </cell>
          <cell r="H101">
            <v>0.14488636363636345</v>
          </cell>
          <cell r="I101">
            <v>0.69541778975741242</v>
          </cell>
          <cell r="J101">
            <v>1.396825396825397</v>
          </cell>
          <cell r="K101">
            <v>0.1427425821972734</v>
          </cell>
          <cell r="L101">
            <v>0.13577023498694551</v>
          </cell>
          <cell r="M101">
            <v>-0.13114754098360673</v>
          </cell>
          <cell r="N101">
            <v>6.6964285714285712E-2</v>
          </cell>
          <cell r="O101">
            <v>-0.12052730696798555</v>
          </cell>
          <cell r="P101">
            <v>1.8307692307692305</v>
          </cell>
          <cell r="Q101">
            <v>3.4965034965034961E-2</v>
          </cell>
          <cell r="R101" t="str">
            <v xml:space="preserve">  NM</v>
          </cell>
          <cell r="S101">
            <v>0.11037527593818888</v>
          </cell>
          <cell r="T101">
            <v>-8.8075321654974989E-2</v>
          </cell>
          <cell r="U101">
            <v>1.2578616352201437E-2</v>
          </cell>
          <cell r="V101">
            <v>0.16326530612244736</v>
          </cell>
          <cell r="W101">
            <v>8.571428571428566E-2</v>
          </cell>
          <cell r="X101">
            <v>0.15501519756838752</v>
          </cell>
          <cell r="Y101">
            <v>1.1443661971831087E-2</v>
          </cell>
          <cell r="Z101">
            <v>0.13793103448275876</v>
          </cell>
          <cell r="AA101">
            <v>0.13793103448275876</v>
          </cell>
        </row>
        <row r="102">
          <cell r="A102" t="str">
            <v xml:space="preserve"> 3Q</v>
          </cell>
          <cell r="B102">
            <v>1.4214123006833712</v>
          </cell>
          <cell r="C102">
            <v>-0.11179173047473197</v>
          </cell>
          <cell r="D102">
            <v>-0.17073170731707313</v>
          </cell>
          <cell r="E102">
            <v>-6.4935064935064705E-3</v>
          </cell>
          <cell r="F102">
            <v>-0.10162916989914658</v>
          </cell>
          <cell r="G102">
            <v>0.28530092592592599</v>
          </cell>
          <cell r="H102">
            <v>0.38650306748466262</v>
          </cell>
          <cell r="I102">
            <v>1.178147268408551</v>
          </cell>
          <cell r="J102">
            <v>0.73421052631578965</v>
          </cell>
          <cell r="K102">
            <v>-0.1497975708502024</v>
          </cell>
          <cell r="L102">
            <v>-0.23456790123456778</v>
          </cell>
          <cell r="M102">
            <v>-0.25396825396825429</v>
          </cell>
          <cell r="N102">
            <v>-0.2011605415860736</v>
          </cell>
          <cell r="O102">
            <v>0.38019801980198042</v>
          </cell>
          <cell r="P102">
            <v>0.15873015873015872</v>
          </cell>
          <cell r="Q102">
            <v>-7.0422535211267356E-3</v>
          </cell>
          <cell r="R102" t="str">
            <v xml:space="preserve">  NM</v>
          </cell>
          <cell r="S102">
            <v>0.4765258215962444</v>
          </cell>
          <cell r="T102">
            <v>-8.6373384833708711E-2</v>
          </cell>
          <cell r="U102">
            <v>0.34899328859060408</v>
          </cell>
          <cell r="V102">
            <v>0.54512635379061392</v>
          </cell>
          <cell r="W102" t="str">
            <v>NM</v>
          </cell>
          <cell r="X102">
            <v>0.84837545126353786</v>
          </cell>
          <cell r="Y102">
            <v>0.27865612648221344</v>
          </cell>
          <cell r="Z102">
            <v>0.48148148148148145</v>
          </cell>
          <cell r="AA102">
            <v>0.48148148148148145</v>
          </cell>
        </row>
        <row r="103">
          <cell r="A103" t="str">
            <v xml:space="preserve"> 4Q</v>
          </cell>
          <cell r="B103">
            <v>0.66459627329192572</v>
          </cell>
          <cell r="C103">
            <v>-0.13437500000000002</v>
          </cell>
          <cell r="D103">
            <v>-0.20489296636085633</v>
          </cell>
          <cell r="E103">
            <v>0.14652014652014653</v>
          </cell>
          <cell r="F103">
            <v>-9.1129032258064499E-2</v>
          </cell>
          <cell r="G103">
            <v>0.12071967498549048</v>
          </cell>
          <cell r="H103">
            <v>0.45112781954887216</v>
          </cell>
          <cell r="I103">
            <v>0.49183673469387768</v>
          </cell>
          <cell r="J103">
            <v>0.54603854389721629</v>
          </cell>
          <cell r="K103">
            <v>-0.2857142857142857</v>
          </cell>
          <cell r="L103">
            <v>6.6666666666666166E-2</v>
          </cell>
          <cell r="M103">
            <v>0.16190476190476183</v>
          </cell>
          <cell r="N103">
            <v>-6.1452513966480521E-2</v>
          </cell>
          <cell r="O103">
            <v>-0.29580573951434835</v>
          </cell>
          <cell r="P103">
            <v>0.62686567164179108</v>
          </cell>
          <cell r="Q103">
            <v>2.1428571428571481E-2</v>
          </cell>
          <cell r="R103" t="str">
            <v xml:space="preserve">  NM</v>
          </cell>
          <cell r="S103">
            <v>-0.24999999999999953</v>
          </cell>
          <cell r="T103">
            <v>-0.87969924812030076</v>
          </cell>
          <cell r="U103">
            <v>-0.90977443609022557</v>
          </cell>
          <cell r="V103">
            <v>0.10526315789473742</v>
          </cell>
          <cell r="W103" t="str">
            <v>NM</v>
          </cell>
          <cell r="X103">
            <v>0.10526315789473742</v>
          </cell>
          <cell r="Y103">
            <v>9.7181729834791061E-3</v>
          </cell>
          <cell r="Z103">
            <v>9.4802694898942413E-2</v>
          </cell>
          <cell r="AA103">
            <v>-0.1666666666666666</v>
          </cell>
        </row>
        <row r="105">
          <cell r="A105" t="str">
            <v>Year</v>
          </cell>
          <cell r="B105">
            <v>0.83959044368600655</v>
          </cell>
          <cell r="C105">
            <v>-2.5740025740025742E-2</v>
          </cell>
          <cell r="D105">
            <v>-2.8938906752411644E-2</v>
          </cell>
          <cell r="E105">
            <v>9.6830985915493092E-2</v>
          </cell>
          <cell r="F105">
            <v>2.9717682020801895E-3</v>
          </cell>
          <cell r="G105">
            <v>0.23032926263719256</v>
          </cell>
          <cell r="H105">
            <v>0.26014319809069231</v>
          </cell>
          <cell r="I105">
            <v>0.76908979841172909</v>
          </cell>
          <cell r="J105">
            <v>0.88905435591958282</v>
          </cell>
          <cell r="K105">
            <v>-4.199198143068162E-2</v>
          </cell>
          <cell r="L105">
            <v>1.2829169480080992E-2</v>
          </cell>
          <cell r="M105">
            <v>-4.8484848484848637E-2</v>
          </cell>
          <cell r="N105">
            <v>-3.5714285714285629E-2</v>
          </cell>
          <cell r="O105">
            <v>1.8829516539440139E-2</v>
          </cell>
          <cell r="P105">
            <v>0.57575757575757591</v>
          </cell>
          <cell r="Q105">
            <v>2.4691358024691457E-2</v>
          </cell>
          <cell r="R105" t="str">
            <v xml:space="preserve">  NM</v>
          </cell>
          <cell r="S105">
            <v>0.10529482551143181</v>
          </cell>
          <cell r="T105">
            <v>-0.20308229513652842</v>
          </cell>
          <cell r="U105">
            <v>-0.11917098445595851</v>
          </cell>
          <cell r="V105">
            <v>0.22530009233610296</v>
          </cell>
          <cell r="W105" t="str">
            <v>NM</v>
          </cell>
          <cell r="X105">
            <v>0.32647584973166316</v>
          </cell>
          <cell r="Y105">
            <v>0.13990147783251233</v>
          </cell>
          <cell r="Z105">
            <v>0.19790951461643477</v>
          </cell>
          <cell r="AA105">
            <v>-9.3457943925233725E-2</v>
          </cell>
        </row>
        <row r="107">
          <cell r="A107" t="str">
            <v>2000E/99</v>
          </cell>
        </row>
        <row r="108">
          <cell r="A108" t="str">
            <v xml:space="preserve"> 1QA</v>
          </cell>
          <cell r="B108">
            <v>0.17525773195876274</v>
          </cell>
          <cell r="C108">
            <v>0.13921901528013575</v>
          </cell>
          <cell r="D108">
            <v>-0.16447368421052633</v>
          </cell>
          <cell r="E108">
            <v>2.4734982332155452E-2</v>
          </cell>
          <cell r="F108">
            <v>3.31632653061225E-2</v>
          </cell>
          <cell r="G108">
            <v>8.5175202156334298E-2</v>
          </cell>
          <cell r="H108">
            <v>1.1661807580175093E-2</v>
          </cell>
          <cell r="I108">
            <v>0.19709208400646183</v>
          </cell>
          <cell r="J108">
            <v>0.21739130434782608</v>
          </cell>
          <cell r="K108">
            <v>-0.14163090128755368</v>
          </cell>
          <cell r="L108">
            <v>-0.23943661971830982</v>
          </cell>
          <cell r="M108">
            <v>0.41605839416058354</v>
          </cell>
          <cell r="N108">
            <v>1.5873015873015775E-2</v>
          </cell>
          <cell r="O108">
            <v>5.2023121387283995E-2</v>
          </cell>
          <cell r="P108">
            <v>8.0000000000000071E-2</v>
          </cell>
          <cell r="Q108">
            <v>3.3557046979865772E-2</v>
          </cell>
          <cell r="R108" t="str">
            <v xml:space="preserve">  NM</v>
          </cell>
          <cell r="S108">
            <v>6.1904761904762802E-2</v>
          </cell>
          <cell r="T108">
            <v>-4.4447375362702005E-2</v>
          </cell>
          <cell r="U108">
            <v>1.4705882352941122E-2</v>
          </cell>
          <cell r="V108">
            <v>8.4507042253522499E-2</v>
          </cell>
          <cell r="W108" t="str">
            <v>NM</v>
          </cell>
          <cell r="X108">
            <v>8.4507042253522499E-2</v>
          </cell>
          <cell r="Y108">
            <v>4.8449612403100775E-3</v>
          </cell>
          <cell r="Z108">
            <v>7.1428571428571286E-2</v>
          </cell>
          <cell r="AA108">
            <v>6.5</v>
          </cell>
        </row>
        <row r="109">
          <cell r="A109" t="str">
            <v xml:space="preserve"> 2QA</v>
          </cell>
          <cell r="B109">
            <v>0.45348837209302334</v>
          </cell>
          <cell r="C109">
            <v>0.31751824817518259</v>
          </cell>
          <cell r="D109">
            <v>-0.13978494623655921</v>
          </cell>
          <cell r="E109">
            <v>5.8139534883721762E-3</v>
          </cell>
          <cell r="F109">
            <v>9.8101265822784847E-2</v>
          </cell>
          <cell r="G109">
            <v>0.22336065573770505</v>
          </cell>
          <cell r="H109">
            <v>4.2183622828784191E-2</v>
          </cell>
          <cell r="I109">
            <v>0.47217806041335464</v>
          </cell>
          <cell r="J109">
            <v>0.41721854304635758</v>
          </cell>
          <cell r="K109">
            <v>-0.19298245614035087</v>
          </cell>
          <cell r="L109">
            <v>3.4482758620689315E-2</v>
          </cell>
          <cell r="M109">
            <v>0.50000000000000067</v>
          </cell>
          <cell r="N109">
            <v>2.0920502092050507E-3</v>
          </cell>
          <cell r="O109">
            <v>0.35546038543897329</v>
          </cell>
          <cell r="P109">
            <v>-0.60869565217391308</v>
          </cell>
          <cell r="Q109">
            <v>3.3783783783783779E-2</v>
          </cell>
          <cell r="R109" t="str">
            <v xml:space="preserve">  NM</v>
          </cell>
          <cell r="S109">
            <v>9.7415506958251519E-2</v>
          </cell>
          <cell r="T109">
            <v>-2.6510036907013129E-2</v>
          </cell>
          <cell r="U109">
            <v>6.8322981366459715E-2</v>
          </cell>
          <cell r="V109">
            <v>0.11111111111111259</v>
          </cell>
          <cell r="W109">
            <v>1.190896739130435</v>
          </cell>
          <cell r="X109">
            <v>0.2190896739130451</v>
          </cell>
          <cell r="Y109">
            <v>0.13489991296779807</v>
          </cell>
          <cell r="Z109">
            <v>9.0909090909090814E-2</v>
          </cell>
          <cell r="AA109">
            <v>0.33333333333333326</v>
          </cell>
        </row>
        <row r="110">
          <cell r="A110" t="str">
            <v xml:space="preserve"> 3QA</v>
          </cell>
          <cell r="B110">
            <v>0.2765757290686735</v>
          </cell>
          <cell r="C110">
            <v>0.23448275862068957</v>
          </cell>
          <cell r="D110">
            <v>0.29044117647058831</v>
          </cell>
          <cell r="E110">
            <v>-4.9019607843137254E-2</v>
          </cell>
          <cell r="F110">
            <v>0.17271157167530199</v>
          </cell>
          <cell r="G110">
            <v>0.2224223322827554</v>
          </cell>
          <cell r="H110">
            <v>7.5221238938053062E-2</v>
          </cell>
          <cell r="I110">
            <v>0.2671755725190838</v>
          </cell>
          <cell r="J110">
            <v>0.41578148710166901</v>
          </cell>
          <cell r="K110">
            <v>0.18571428571428564</v>
          </cell>
          <cell r="L110">
            <v>0.64516129032258129</v>
          </cell>
          <cell r="M110">
            <v>0.16312056737588659</v>
          </cell>
          <cell r="N110">
            <v>0.24697336561743349</v>
          </cell>
          <cell r="O110">
            <v>0.1205164992826397</v>
          </cell>
          <cell r="P110">
            <v>1.4794520547945207</v>
          </cell>
          <cell r="Q110">
            <v>-4.255319148936168E-2</v>
          </cell>
          <cell r="R110" t="str">
            <v xml:space="preserve">  NM</v>
          </cell>
          <cell r="S110">
            <v>0.31478537360890257</v>
          </cell>
          <cell r="T110">
            <v>-3.1300570906049902E-2</v>
          </cell>
          <cell r="U110">
            <v>0.27363184079601988</v>
          </cell>
          <cell r="V110">
            <v>0.33411214953270962</v>
          </cell>
          <cell r="W110" t="str">
            <v>NM</v>
          </cell>
          <cell r="X110">
            <v>0.26449305542434975</v>
          </cell>
          <cell r="Y110">
            <v>7.1097372488407945E-2</v>
          </cell>
          <cell r="Z110">
            <v>0.15</v>
          </cell>
          <cell r="AA110">
            <v>0.15</v>
          </cell>
        </row>
        <row r="111">
          <cell r="A111" t="str">
            <v xml:space="preserve"> 4Q</v>
          </cell>
          <cell r="B111">
            <v>0.82898009950248719</v>
          </cell>
          <cell r="C111">
            <v>0.28829944370487331</v>
          </cell>
          <cell r="D111">
            <v>-0.61538461538461542</v>
          </cell>
          <cell r="E111">
            <v>5.4313099041533523E-2</v>
          </cell>
          <cell r="F111">
            <v>1.4833976763531298E-2</v>
          </cell>
          <cell r="G111">
            <v>0.35381558353832171</v>
          </cell>
          <cell r="H111">
            <v>0.21058071225279143</v>
          </cell>
          <cell r="I111">
            <v>0.82382468545885434</v>
          </cell>
          <cell r="J111">
            <v>0.21675900277008298</v>
          </cell>
          <cell r="K111" t="str">
            <v xml:space="preserve">  NM</v>
          </cell>
          <cell r="L111">
            <v>0.25</v>
          </cell>
          <cell r="M111">
            <v>0.43442622950819682</v>
          </cell>
          <cell r="N111">
            <v>-0.10714285714285712</v>
          </cell>
          <cell r="O111">
            <v>1.5656229996329818</v>
          </cell>
          <cell r="P111">
            <v>0.62385321100917424</v>
          </cell>
          <cell r="Q111">
            <v>-3.8531468531468542E-2</v>
          </cell>
          <cell r="R111" t="str">
            <v xml:space="preserve">  NM</v>
          </cell>
          <cell r="S111">
            <v>2.0103289013435823</v>
          </cell>
          <cell r="T111">
            <v>6.3625000000000069</v>
          </cell>
          <cell r="U111">
            <v>21.16354653614215</v>
          </cell>
          <cell r="V111">
            <v>1.1684292250887012</v>
          </cell>
          <cell r="W111" t="str">
            <v>NM</v>
          </cell>
          <cell r="X111">
            <v>1.434894334978811</v>
          </cell>
          <cell r="Y111">
            <v>0.33686236766121269</v>
          </cell>
          <cell r="Z111">
            <v>0.82135004610726026</v>
          </cell>
          <cell r="AA111">
            <v>1.3928227265990496</v>
          </cell>
        </row>
        <row r="113">
          <cell r="A113" t="str">
            <v>Year</v>
          </cell>
          <cell r="B113">
            <v>0.43027210884353739</v>
          </cell>
          <cell r="C113">
            <v>0.24294050718295895</v>
          </cell>
          <cell r="D113">
            <v>-0.15149006622516553</v>
          </cell>
          <cell r="E113">
            <v>8.8282504012840626E-3</v>
          </cell>
          <cell r="F113">
            <v>8.0363574986772518E-2</v>
          </cell>
          <cell r="G113">
            <v>0.22254276816339985</v>
          </cell>
          <cell r="H113">
            <v>8.6037976596955626E-2</v>
          </cell>
          <cell r="I113">
            <v>0.4372292282701733</v>
          </cell>
          <cell r="J113">
            <v>0.31631848640126159</v>
          </cell>
          <cell r="K113">
            <v>-0.25220264317180607</v>
          </cell>
          <cell r="L113">
            <v>0.15333333333333338</v>
          </cell>
          <cell r="M113">
            <v>0.38057324840764334</v>
          </cell>
          <cell r="N113">
            <v>3.0501089324618706E-2</v>
          </cell>
          <cell r="O113">
            <v>0.38782903940205871</v>
          </cell>
          <cell r="P113">
            <v>0.16346153846153855</v>
          </cell>
          <cell r="Q113">
            <v>-2.5989672977625358E-3</v>
          </cell>
          <cell r="R113" t="str">
            <v xml:space="preserve">  NM</v>
          </cell>
          <cell r="S113">
            <v>0.46050285078003383</v>
          </cell>
          <cell r="T113">
            <v>0.11694347827700763</v>
          </cell>
          <cell r="U113">
            <v>0.63129913418373662</v>
          </cell>
          <cell r="V113">
            <v>0.39486147584718639</v>
          </cell>
          <cell r="W113" t="str">
            <v>NM</v>
          </cell>
          <cell r="X113">
            <v>0.40485547802659505</v>
          </cell>
          <cell r="Y113">
            <v>0.10544511668107176</v>
          </cell>
          <cell r="Z113">
            <v>0.24716060615982455</v>
          </cell>
          <cell r="AA113">
            <v>0.73047891270083498</v>
          </cell>
        </row>
        <row r="115">
          <cell r="A115" t="str">
            <v>2001E/00E</v>
          </cell>
          <cell r="B115">
            <v>0.36093071019349282</v>
          </cell>
          <cell r="C115">
            <v>0.11024772475763638</v>
          </cell>
          <cell r="D115">
            <v>-0.63880975609756097</v>
          </cell>
          <cell r="E115">
            <v>0.1933174224343675</v>
          </cell>
          <cell r="F115">
            <v>-1.9703689200205248E-2</v>
          </cell>
          <cell r="G115">
            <v>0.16124029725224925</v>
          </cell>
          <cell r="H115">
            <v>0.16769460396630331</v>
          </cell>
          <cell r="I115">
            <v>0.39017741760148944</v>
          </cell>
          <cell r="J115">
            <v>0.16388680940260522</v>
          </cell>
          <cell r="K115" t="str">
            <v xml:space="preserve">  NM</v>
          </cell>
          <cell r="L115">
            <v>7.0000000000000118E-2</v>
          </cell>
          <cell r="M115">
            <v>0.78850125708532359</v>
          </cell>
          <cell r="N115">
            <v>1.5248726159077875E-2</v>
          </cell>
          <cell r="O115">
            <v>0.25347743798695438</v>
          </cell>
          <cell r="P115">
            <v>0.28099173553718992</v>
          </cell>
          <cell r="Q115">
            <v>-4.1939895425287713E-2</v>
          </cell>
          <cell r="R115" t="str">
            <v xml:space="preserve">  NM</v>
          </cell>
          <cell r="S115">
            <v>0.32224828398603528</v>
          </cell>
          <cell r="T115">
            <v>-3.0049429203941901E-4</v>
          </cell>
          <cell r="U115">
            <v>0.32185095592403856</v>
          </cell>
          <cell r="V115">
            <v>0.32242687146971416</v>
          </cell>
          <cell r="W115">
            <v>0.26006469214231787</v>
          </cell>
          <cell r="X115">
            <v>0.31546988694109851</v>
          </cell>
          <cell r="Y115">
            <v>0.1055512118842846</v>
          </cell>
          <cell r="Z115">
            <v>0.21247872035747453</v>
          </cell>
          <cell r="AA115">
            <v>0.1546922635309857</v>
          </cell>
        </row>
        <row r="116">
          <cell r="A116" t="str">
            <v>2002E/01E</v>
          </cell>
          <cell r="B116">
            <v>0.19006718046190724</v>
          </cell>
          <cell r="C116">
            <v>0.13474840872475452</v>
          </cell>
          <cell r="D116">
            <v>7.0000000000000048E-2</v>
          </cell>
          <cell r="E116">
            <v>0.12000000000000019</v>
          </cell>
          <cell r="F116">
            <v>0.12553727459743547</v>
          </cell>
          <cell r="G116">
            <v>0.16148828222549461</v>
          </cell>
          <cell r="H116">
            <v>0.13177989201607196</v>
          </cell>
          <cell r="I116">
            <v>0.19213844396879581</v>
          </cell>
          <cell r="J116">
            <v>0.12982813625604603</v>
          </cell>
          <cell r="K116" t="str">
            <v xml:space="preserve">  NM</v>
          </cell>
          <cell r="L116">
            <v>7.0000000000000048E-2</v>
          </cell>
          <cell r="M116">
            <v>0.14101390731910171</v>
          </cell>
          <cell r="N116">
            <v>0.12732686216003883</v>
          </cell>
          <cell r="O116">
            <v>0.23279863729764216</v>
          </cell>
          <cell r="P116" t="str">
            <v xml:space="preserve">  NM</v>
          </cell>
          <cell r="Q116">
            <v>2.0803829345557349E-2</v>
          </cell>
          <cell r="R116" t="str">
            <v xml:space="preserve">  NM</v>
          </cell>
          <cell r="S116">
            <v>0.24784054858614601</v>
          </cell>
          <cell r="T116">
            <v>0</v>
          </cell>
          <cell r="U116">
            <v>0.24784054858614607</v>
          </cell>
          <cell r="V116">
            <v>0.24784054858614604</v>
          </cell>
          <cell r="W116">
            <v>2.721232683064741E-2</v>
          </cell>
          <cell r="X116">
            <v>0.22426440596685054</v>
          </cell>
          <cell r="Y116">
            <v>2.8288543140028688E-3</v>
          </cell>
          <cell r="Z116">
            <v>0.22081090975819925</v>
          </cell>
          <cell r="AA116">
            <v>0.22081090975819925</v>
          </cell>
        </row>
        <row r="117">
          <cell r="A117" t="str">
            <v>2003E/02E</v>
          </cell>
          <cell r="B117">
            <v>0.18998820095703572</v>
          </cell>
          <cell r="C117">
            <v>0.11326201853070549</v>
          </cell>
          <cell r="D117">
            <v>7.000000000000009E-2</v>
          </cell>
          <cell r="E117">
            <v>0.10000000000000005</v>
          </cell>
          <cell r="F117">
            <v>0.10626354257548107</v>
          </cell>
          <cell r="G117">
            <v>0.15405607742696742</v>
          </cell>
          <cell r="H117">
            <v>0.15553974490817749</v>
          </cell>
          <cell r="I117">
            <v>0.17942535259323947</v>
          </cell>
          <cell r="J117">
            <v>0.11437590062066565</v>
          </cell>
          <cell r="K117" t="str">
            <v xml:space="preserve">  NM</v>
          </cell>
          <cell r="L117">
            <v>7.000000000000009E-2</v>
          </cell>
          <cell r="M117">
            <v>0.13007449516763839</v>
          </cell>
          <cell r="N117">
            <v>0.11908468114130175</v>
          </cell>
          <cell r="O117">
            <v>0.21149374485233294</v>
          </cell>
          <cell r="P117">
            <v>0.2857142857142857</v>
          </cell>
          <cell r="Q117">
            <v>2.0379850415426948E-2</v>
          </cell>
          <cell r="R117" t="str">
            <v xml:space="preserve">  NM</v>
          </cell>
          <cell r="S117">
            <v>0.24769774085127522</v>
          </cell>
          <cell r="T117">
            <v>0</v>
          </cell>
          <cell r="U117">
            <v>0.24769774085127508</v>
          </cell>
          <cell r="V117">
            <v>0.24769774085127516</v>
          </cell>
          <cell r="W117">
            <v>2.6491433289754441E-2</v>
          </cell>
          <cell r="X117">
            <v>0.22786447692520437</v>
          </cell>
          <cell r="Y117">
            <v>2.8208744710860765E-3</v>
          </cell>
          <cell r="Z117">
            <v>0.22441056841064683</v>
          </cell>
          <cell r="AA117">
            <v>0.22441056841064683</v>
          </cell>
        </row>
        <row r="118">
          <cell r="A118" t="str">
            <v>2004E/03E</v>
          </cell>
          <cell r="B118">
            <v>0.18445734940999015</v>
          </cell>
          <cell r="C118">
            <v>0.10580479109073593</v>
          </cell>
          <cell r="D118">
            <v>7.0000000000000034E-2</v>
          </cell>
          <cell r="E118">
            <v>8.0000000000000099E-2</v>
          </cell>
          <cell r="F118">
            <v>9.5715701505608555E-2</v>
          </cell>
          <cell r="G118">
            <v>0.14794929602616028</v>
          </cell>
          <cell r="H118">
            <v>0.13509101276537175</v>
          </cell>
          <cell r="I118">
            <v>0.17667100131595459</v>
          </cell>
          <cell r="J118">
            <v>0.10137323321202535</v>
          </cell>
          <cell r="K118" t="str">
            <v xml:space="preserve">  NM</v>
          </cell>
          <cell r="L118">
            <v>7.0000000000000034E-2</v>
          </cell>
          <cell r="M118">
            <v>0.12099566347673334</v>
          </cell>
          <cell r="N118">
            <v>0.1120758805253427</v>
          </cell>
          <cell r="O118">
            <v>0.21497603063605478</v>
          </cell>
          <cell r="P118">
            <v>0.27777777777777779</v>
          </cell>
          <cell r="Q118">
            <v>1.9972807584479037E-2</v>
          </cell>
          <cell r="R118" t="str">
            <v xml:space="preserve">  NM</v>
          </cell>
          <cell r="S118">
            <v>0.2456264438466042</v>
          </cell>
          <cell r="T118">
            <v>0</v>
          </cell>
          <cell r="U118">
            <v>0.24562644384660431</v>
          </cell>
          <cell r="V118">
            <v>0.24562644384660418</v>
          </cell>
          <cell r="W118">
            <v>2.580774902801981E-2</v>
          </cell>
          <cell r="X118">
            <v>0.22914989675975156</v>
          </cell>
          <cell r="Y118">
            <v>2.8129395218003208E-3</v>
          </cell>
          <cell r="Z118">
            <v>0.22570207096238887</v>
          </cell>
          <cell r="AA118">
            <v>0.22570207096238887</v>
          </cell>
        </row>
        <row r="119">
          <cell r="A119" t="str">
            <v>2005E/04E</v>
          </cell>
          <cell r="B119">
            <v>0.17093716715180127</v>
          </cell>
          <cell r="C119">
            <v>5.4225271450129231E-2</v>
          </cell>
          <cell r="D119">
            <v>7.0000000000000007E-2</v>
          </cell>
          <cell r="E119">
            <v>8.0000000000000029E-2</v>
          </cell>
          <cell r="F119">
            <v>6.2808035535739187E-2</v>
          </cell>
          <cell r="G119">
            <v>0.12847725591161571</v>
          </cell>
          <cell r="H119">
            <v>0.13533315995675632</v>
          </cell>
          <cell r="I119">
            <v>0.16306866003156056</v>
          </cell>
          <cell r="J119">
            <v>0.12847725591161571</v>
          </cell>
          <cell r="K119" t="str">
            <v xml:space="preserve">  NM</v>
          </cell>
          <cell r="L119">
            <v>7.0000000000000007E-2</v>
          </cell>
          <cell r="M119">
            <v>9.65415686821465E-2</v>
          </cell>
          <cell r="N119">
            <v>9.2074763785434485E-2</v>
          </cell>
          <cell r="O119">
            <v>0.14076520963048006</v>
          </cell>
          <cell r="P119">
            <v>0.2608695652173913</v>
          </cell>
          <cell r="Q119">
            <v>1.9581705939572234E-2</v>
          </cell>
          <cell r="R119" t="str">
            <v xml:space="preserve">  NM</v>
          </cell>
          <cell r="S119">
            <v>0.17123062828218052</v>
          </cell>
          <cell r="T119">
            <v>0</v>
          </cell>
          <cell r="U119">
            <v>0.17123062828218052</v>
          </cell>
          <cell r="V119">
            <v>0.17123062828218055</v>
          </cell>
          <cell r="W119">
            <v>2.5158465660327898E-2</v>
          </cell>
          <cell r="X119">
            <v>0.16209306990689357</v>
          </cell>
          <cell r="Y119">
            <v>2.8050490883590857E-3</v>
          </cell>
          <cell r="Z119">
            <v>0.15884245992113991</v>
          </cell>
          <cell r="AA119">
            <v>0.15884245992113991</v>
          </cell>
        </row>
        <row r="121">
          <cell r="A121" t="str">
            <v>See footnotes on "Exhibit 3".</v>
          </cell>
        </row>
        <row r="122">
          <cell r="A122" t="str">
            <v>E = Morgan Stanley Dean Witter Research Estimates       NM = Not Meaningful</v>
          </cell>
        </row>
      </sheetData>
      <sheetData sheetId="3" refreshError="1"/>
      <sheetData sheetId="4" refreshError="1">
        <row r="68">
          <cell r="A68" t="str">
            <v>Table 3</v>
          </cell>
        </row>
        <row r="69">
          <cell r="A69" t="str">
            <v>Alza</v>
          </cell>
        </row>
        <row r="70">
          <cell r="A70" t="str">
            <v xml:space="preserve">Quarterly Sales Comparisons 1995-2004E % Change </v>
          </cell>
        </row>
        <row r="71">
          <cell r="A71" t="str">
            <v>($ Millions)</v>
          </cell>
        </row>
        <row r="74">
          <cell r="L74" t="str">
            <v>Other</v>
          </cell>
        </row>
        <row r="75">
          <cell r="B75" t="str">
            <v>Ditropan</v>
          </cell>
          <cell r="I75" t="str">
            <v>Testo-</v>
          </cell>
          <cell r="L75" t="str">
            <v>New</v>
          </cell>
          <cell r="N75" t="str">
            <v>Contract</v>
          </cell>
        </row>
        <row r="76">
          <cell r="B76" t="str">
            <v>XL</v>
          </cell>
          <cell r="F76" t="str">
            <v>Ethyol</v>
          </cell>
          <cell r="G76" t="str">
            <v>Mycelex</v>
          </cell>
          <cell r="H76" t="str">
            <v>Elmiron</v>
          </cell>
          <cell r="I76" t="str">
            <v>derm</v>
          </cell>
          <cell r="L76" t="str">
            <v>Products</v>
          </cell>
          <cell r="M76" t="str">
            <v>Total</v>
          </cell>
          <cell r="N76" t="str">
            <v>Manuf.</v>
          </cell>
          <cell r="O76" t="str">
            <v>Total</v>
          </cell>
        </row>
        <row r="78">
          <cell r="A78" t="str">
            <v>1996/95</v>
          </cell>
        </row>
        <row r="79">
          <cell r="A79" t="str">
            <v xml:space="preserve"> 1Q</v>
          </cell>
          <cell r="B79" t="str">
            <v>NM</v>
          </cell>
          <cell r="F79" t="str">
            <v>NM</v>
          </cell>
          <cell r="G79" t="str">
            <v>NM</v>
          </cell>
          <cell r="H79" t="str">
            <v>NM</v>
          </cell>
          <cell r="I79" t="str">
            <v>NM</v>
          </cell>
          <cell r="K79" t="str">
            <v>NM</v>
          </cell>
          <cell r="L79" t="str">
            <v>NM</v>
          </cell>
          <cell r="M79">
            <v>1.3852645985401459</v>
          </cell>
          <cell r="N79">
            <v>-4.084562181913097E-2</v>
          </cell>
          <cell r="O79">
            <v>0.27635717909690505</v>
          </cell>
        </row>
        <row r="80">
          <cell r="A80" t="str">
            <v xml:space="preserve"> 2Q</v>
          </cell>
          <cell r="B80" t="str">
            <v>NM</v>
          </cell>
          <cell r="F80" t="str">
            <v>NM</v>
          </cell>
          <cell r="G80" t="str">
            <v>NM</v>
          </cell>
          <cell r="H80" t="str">
            <v>NM</v>
          </cell>
          <cell r="I80" t="str">
            <v>NM</v>
          </cell>
          <cell r="K80" t="str">
            <v>NM</v>
          </cell>
          <cell r="L80" t="str">
            <v>NM</v>
          </cell>
          <cell r="M80">
            <v>1.7666865315852205</v>
          </cell>
          <cell r="N80">
            <v>0.86483103879849832</v>
          </cell>
          <cell r="O80">
            <v>1.0213591228796031</v>
          </cell>
        </row>
        <row r="81">
          <cell r="A81" t="str">
            <v xml:space="preserve"> 3Q</v>
          </cell>
          <cell r="B81" t="str">
            <v>NM</v>
          </cell>
          <cell r="F81" t="str">
            <v>NM</v>
          </cell>
          <cell r="G81" t="str">
            <v>NM</v>
          </cell>
          <cell r="H81" t="str">
            <v>NM</v>
          </cell>
          <cell r="I81" t="str">
            <v>NM</v>
          </cell>
          <cell r="K81" t="str">
            <v>NM</v>
          </cell>
          <cell r="L81" t="str">
            <v>NM</v>
          </cell>
          <cell r="M81">
            <v>2.6885245901639343</v>
          </cell>
          <cell r="N81">
            <v>0.80617743037110123</v>
          </cell>
          <cell r="O81">
            <v>1.1770262035344303</v>
          </cell>
        </row>
        <row r="82">
          <cell r="A82" t="str">
            <v xml:space="preserve"> 4Q</v>
          </cell>
          <cell r="B82" t="str">
            <v>NM</v>
          </cell>
          <cell r="F82" t="str">
            <v>NM</v>
          </cell>
          <cell r="G82" t="str">
            <v>NM</v>
          </cell>
          <cell r="H82" t="str">
            <v>NM</v>
          </cell>
          <cell r="I82" t="str">
            <v>NM</v>
          </cell>
          <cell r="K82" t="str">
            <v>NM</v>
          </cell>
          <cell r="L82" t="str">
            <v>NM</v>
          </cell>
          <cell r="M82">
            <v>2.7262902514336131</v>
          </cell>
          <cell r="N82">
            <v>-8.4862995477520742E-2</v>
          </cell>
          <cell r="O82">
            <v>0.46148570448797627</v>
          </cell>
        </row>
        <row r="84">
          <cell r="A84" t="str">
            <v>1996/95</v>
          </cell>
          <cell r="B84" t="str">
            <v>NM</v>
          </cell>
          <cell r="C84" t="str">
            <v>NM</v>
          </cell>
          <cell r="D84" t="str">
            <v>NM</v>
          </cell>
          <cell r="E84" t="str">
            <v>NM</v>
          </cell>
          <cell r="F84" t="str">
            <v>NM</v>
          </cell>
          <cell r="G84" t="str">
            <v>NM</v>
          </cell>
          <cell r="H84" t="str">
            <v>NM</v>
          </cell>
          <cell r="I84" t="str">
            <v>NM</v>
          </cell>
          <cell r="J84">
            <v>0.49903512157468161</v>
          </cell>
          <cell r="K84" t="str">
            <v>NM</v>
          </cell>
          <cell r="L84" t="str">
            <v>NM</v>
          </cell>
          <cell r="M84">
            <v>2.1316179789772356</v>
          </cell>
          <cell r="N84">
            <v>0.35118050507285314</v>
          </cell>
          <cell r="O84">
            <v>0.70161832836199811</v>
          </cell>
        </row>
        <row r="86">
          <cell r="A86" t="str">
            <v>1997/96</v>
          </cell>
        </row>
        <row r="87">
          <cell r="A87" t="str">
            <v xml:space="preserve"> 1Q</v>
          </cell>
          <cell r="B87" t="str">
            <v>NM</v>
          </cell>
          <cell r="C87" t="str">
            <v>NM</v>
          </cell>
          <cell r="D87" t="str">
            <v>NM</v>
          </cell>
          <cell r="E87">
            <v>0.35802469135802473</v>
          </cell>
          <cell r="F87" t="str">
            <v>NM</v>
          </cell>
          <cell r="G87" t="str">
            <v>NM</v>
          </cell>
          <cell r="H87" t="str">
            <v>NM</v>
          </cell>
          <cell r="I87">
            <v>-7.6923076923076983E-2</v>
          </cell>
          <cell r="J87">
            <v>0.23436900652090542</v>
          </cell>
          <cell r="K87" t="str">
            <v>NM</v>
          </cell>
          <cell r="L87" t="str">
            <v>NM</v>
          </cell>
          <cell r="M87">
            <v>0.28029071435402131</v>
          </cell>
          <cell r="N87">
            <v>0.40136054421768702</v>
          </cell>
          <cell r="O87">
            <v>0.35103549707834797</v>
          </cell>
        </row>
        <row r="88">
          <cell r="A88" t="str">
            <v xml:space="preserve"> 2Q</v>
          </cell>
          <cell r="B88" t="str">
            <v>NM</v>
          </cell>
          <cell r="C88" t="str">
            <v>NM</v>
          </cell>
          <cell r="D88" t="str">
            <v>NM</v>
          </cell>
          <cell r="E88">
            <v>0.31889763779527563</v>
          </cell>
          <cell r="F88" t="str">
            <v>NM</v>
          </cell>
          <cell r="G88" t="str">
            <v>NM</v>
          </cell>
          <cell r="H88" t="str">
            <v>NM</v>
          </cell>
          <cell r="I88">
            <v>1.2500000000000011E-2</v>
          </cell>
          <cell r="J88">
            <v>0.47405541561712805</v>
          </cell>
          <cell r="K88" t="str">
            <v>NM</v>
          </cell>
          <cell r="L88" t="str">
            <v>NM</v>
          </cell>
          <cell r="M88">
            <v>0.76801292407108246</v>
          </cell>
          <cell r="N88">
            <v>-6.3758389261744916E-2</v>
          </cell>
          <cell r="O88">
            <v>0.13383651017014203</v>
          </cell>
        </row>
        <row r="89">
          <cell r="A89" t="str">
            <v xml:space="preserve"> 3Q</v>
          </cell>
          <cell r="B89" t="str">
            <v>NM</v>
          </cell>
          <cell r="C89" t="str">
            <v>NM</v>
          </cell>
          <cell r="D89" t="str">
            <v>NM</v>
          </cell>
          <cell r="E89">
            <v>0.35506003430531735</v>
          </cell>
          <cell r="F89" t="str">
            <v>NM</v>
          </cell>
          <cell r="G89" t="str">
            <v>NM</v>
          </cell>
          <cell r="H89" t="str">
            <v>NM</v>
          </cell>
          <cell r="I89">
            <v>-0.17837837837837842</v>
          </cell>
          <cell r="J89">
            <v>0.41276595744680816</v>
          </cell>
          <cell r="K89" t="str">
            <v>NM</v>
          </cell>
          <cell r="L89" t="str">
            <v>NM</v>
          </cell>
          <cell r="M89">
            <v>0.95454926624737935</v>
          </cell>
          <cell r="N89">
            <v>-5.8823529411764795E-2</v>
          </cell>
          <cell r="O89">
            <v>0.27944016794961501</v>
          </cell>
        </row>
        <row r="90">
          <cell r="A90" t="str">
            <v xml:space="preserve"> 4Q</v>
          </cell>
          <cell r="B90" t="str">
            <v>NM</v>
          </cell>
          <cell r="C90" t="str">
            <v>NM</v>
          </cell>
          <cell r="D90" t="str">
            <v>NM</v>
          </cell>
          <cell r="E90">
            <v>0.16949152542372881</v>
          </cell>
          <cell r="F90" t="str">
            <v>NM</v>
          </cell>
          <cell r="G90" t="str">
            <v>NM</v>
          </cell>
          <cell r="H90" t="str">
            <v>NM</v>
          </cell>
          <cell r="I90">
            <v>-1.5384615384615399E-2</v>
          </cell>
          <cell r="J90">
            <v>0.87381193124368151</v>
          </cell>
          <cell r="K90" t="str">
            <v>NM</v>
          </cell>
          <cell r="L90" t="str">
            <v>NM</v>
          </cell>
          <cell r="M90">
            <v>1.058952352767091</v>
          </cell>
          <cell r="N90">
            <v>0.29069767441860489</v>
          </cell>
          <cell r="O90">
            <v>0.67138876668133174</v>
          </cell>
        </row>
        <row r="92">
          <cell r="A92" t="str">
            <v>1997/96</v>
          </cell>
          <cell r="B92" t="str">
            <v>NM</v>
          </cell>
          <cell r="C92" t="str">
            <v>NM</v>
          </cell>
          <cell r="D92" t="str">
            <v>NM</v>
          </cell>
          <cell r="E92">
            <v>0.29434324065196554</v>
          </cell>
          <cell r="F92" t="str">
            <v>NM</v>
          </cell>
          <cell r="G92" t="str">
            <v>NM</v>
          </cell>
          <cell r="H92" t="str">
            <v>NM</v>
          </cell>
          <cell r="I92">
            <v>-6.567164179104483E-2</v>
          </cell>
          <cell r="J92">
            <v>0.5789564023343633</v>
          </cell>
          <cell r="K92" t="str">
            <v>NM</v>
          </cell>
          <cell r="L92" t="str">
            <v>NM</v>
          </cell>
          <cell r="M92">
            <v>0.81001606194143572</v>
          </cell>
          <cell r="N92">
            <v>8.8888888888888989E-2</v>
          </cell>
          <cell r="O92">
            <v>0.35010666706449234</v>
          </cell>
        </row>
        <row r="94">
          <cell r="A94" t="str">
            <v>1998/97</v>
          </cell>
        </row>
        <row r="95">
          <cell r="A95" t="str">
            <v xml:space="preserve"> 1Q</v>
          </cell>
          <cell r="B95" t="str">
            <v>NM</v>
          </cell>
          <cell r="C95" t="str">
            <v>NM</v>
          </cell>
          <cell r="D95" t="str">
            <v>NM</v>
          </cell>
          <cell r="E95">
            <v>0.92727272727272725</v>
          </cell>
          <cell r="F95">
            <v>1.3342939481268008</v>
          </cell>
          <cell r="G95" t="str">
            <v>NM</v>
          </cell>
          <cell r="H95" t="str">
            <v>NM</v>
          </cell>
          <cell r="I95">
            <v>0.66666666666666674</v>
          </cell>
          <cell r="J95">
            <v>1.5481665630826573</v>
          </cell>
          <cell r="K95" t="str">
            <v>NM</v>
          </cell>
          <cell r="L95" t="str">
            <v>NM</v>
          </cell>
          <cell r="M95">
            <v>2.1221989841649234</v>
          </cell>
          <cell r="N95">
            <v>0.21359223300970887</v>
          </cell>
          <cell r="O95">
            <v>0.96539955278333522</v>
          </cell>
        </row>
        <row r="96">
          <cell r="A96" t="str">
            <v xml:space="preserve"> 2Q</v>
          </cell>
          <cell r="B96" t="str">
            <v>NM</v>
          </cell>
          <cell r="C96" t="str">
            <v>NM</v>
          </cell>
          <cell r="D96" t="str">
            <v>NM</v>
          </cell>
          <cell r="E96">
            <v>0.76119402985074636</v>
          </cell>
          <cell r="F96">
            <v>0.12185686653771759</v>
          </cell>
          <cell r="G96" t="str">
            <v>NM</v>
          </cell>
          <cell r="H96" t="str">
            <v>NM</v>
          </cell>
          <cell r="I96">
            <v>0.35802469135802473</v>
          </cell>
          <cell r="J96">
            <v>1.9049897470950095</v>
          </cell>
          <cell r="K96" t="str">
            <v>NM</v>
          </cell>
          <cell r="L96" t="str">
            <v>NM</v>
          </cell>
          <cell r="M96">
            <v>1.5462962962962961</v>
          </cell>
          <cell r="N96">
            <v>9.3189964157706015E-2</v>
          </cell>
          <cell r="O96">
            <v>0.63146493365827228</v>
          </cell>
        </row>
        <row r="97">
          <cell r="A97" t="str">
            <v xml:space="preserve"> 3Q</v>
          </cell>
          <cell r="B97" t="str">
            <v>NM</v>
          </cell>
          <cell r="C97" t="str">
            <v>NM</v>
          </cell>
          <cell r="D97" t="str">
            <v>NM</v>
          </cell>
          <cell r="E97">
            <v>0.721518987341772</v>
          </cell>
          <cell r="F97">
            <v>0.66666666666666663</v>
          </cell>
          <cell r="G97">
            <v>0.13461538461538464</v>
          </cell>
          <cell r="H97" t="str">
            <v>NM</v>
          </cell>
          <cell r="I97">
            <v>0.38157894736842107</v>
          </cell>
          <cell r="J97">
            <v>1.4431057563587679</v>
          </cell>
          <cell r="K97" t="str">
            <v>NM</v>
          </cell>
          <cell r="L97" t="str">
            <v>NM</v>
          </cell>
          <cell r="M97">
            <v>0.88347348549854121</v>
          </cell>
          <cell r="N97">
            <v>0.37500000000000011</v>
          </cell>
          <cell r="O97">
            <v>0.63428721449199277</v>
          </cell>
        </row>
        <row r="98">
          <cell r="A98" t="str">
            <v xml:space="preserve"> 4Q</v>
          </cell>
          <cell r="B98" t="str">
            <v>NM</v>
          </cell>
          <cell r="C98" t="str">
            <v>NM</v>
          </cell>
          <cell r="D98" t="str">
            <v>NM</v>
          </cell>
          <cell r="E98">
            <v>0.30434782608695643</v>
          </cell>
          <cell r="F98">
            <v>0.46031746031746024</v>
          </cell>
          <cell r="G98">
            <v>-0.23214285714285712</v>
          </cell>
          <cell r="H98">
            <v>0.41666666666666669</v>
          </cell>
          <cell r="I98">
            <v>0.92708333333333348</v>
          </cell>
          <cell r="J98">
            <v>0.65119792790848141</v>
          </cell>
          <cell r="K98" t="str">
            <v>NM</v>
          </cell>
          <cell r="L98" t="str">
            <v>NM</v>
          </cell>
          <cell r="M98">
            <v>0.38848962226182931</v>
          </cell>
          <cell r="N98">
            <v>0.2297297297297296</v>
          </cell>
          <cell r="O98">
            <v>0.3266416312778575</v>
          </cell>
        </row>
        <row r="100">
          <cell r="A100" t="str">
            <v>1998/97</v>
          </cell>
          <cell r="B100" t="str">
            <v>NM</v>
          </cell>
          <cell r="C100" t="str">
            <v>NM</v>
          </cell>
          <cell r="D100" t="str">
            <v>NM</v>
          </cell>
          <cell r="E100">
            <v>0.66666666666666663</v>
          </cell>
          <cell r="F100">
            <v>0.57945736434108497</v>
          </cell>
          <cell r="G100">
            <v>1.3981481481481481</v>
          </cell>
          <cell r="H100" t="str">
            <v>NM</v>
          </cell>
          <cell r="I100">
            <v>0.59744408945686911</v>
          </cell>
          <cell r="J100">
            <v>1.1361017501902368</v>
          </cell>
          <cell r="K100" t="str">
            <v>NM</v>
          </cell>
          <cell r="L100" t="str">
            <v>NM</v>
          </cell>
          <cell r="M100">
            <v>1.0000455072925438</v>
          </cell>
          <cell r="N100">
            <v>0.2201933404940922</v>
          </cell>
          <cell r="O100">
            <v>0.59891269516790235</v>
          </cell>
        </row>
        <row r="102">
          <cell r="A102" t="str">
            <v>1999/1998</v>
          </cell>
        </row>
        <row r="103">
          <cell r="A103" t="str">
            <v xml:space="preserve"> 1Q</v>
          </cell>
          <cell r="B103" t="str">
            <v>NM</v>
          </cell>
          <cell r="C103" t="str">
            <v>NM</v>
          </cell>
          <cell r="D103" t="str">
            <v>NM</v>
          </cell>
          <cell r="E103">
            <v>0.34905660377358499</v>
          </cell>
          <cell r="F103">
            <v>4.9382716049382762E-2</v>
          </cell>
          <cell r="G103">
            <v>-0.15254237288135597</v>
          </cell>
          <cell r="H103">
            <v>-0.29999999999999993</v>
          </cell>
          <cell r="I103">
            <v>1.25</v>
          </cell>
          <cell r="J103">
            <v>6.0975609756099329E-2</v>
          </cell>
          <cell r="K103" t="str">
            <v>NM</v>
          </cell>
          <cell r="L103" t="str">
            <v>NM</v>
          </cell>
          <cell r="M103">
            <v>0.62440191387559829</v>
          </cell>
          <cell r="N103">
            <v>0.13200000000000003</v>
          </cell>
          <cell r="O103">
            <v>0.440119760479042</v>
          </cell>
        </row>
        <row r="104">
          <cell r="A104" t="str">
            <v xml:space="preserve"> 2Q</v>
          </cell>
          <cell r="B104" t="str">
            <v>NM</v>
          </cell>
          <cell r="C104" t="str">
            <v>NM</v>
          </cell>
          <cell r="D104" t="str">
            <v>NM</v>
          </cell>
          <cell r="E104">
            <v>0.18644067796610161</v>
          </cell>
          <cell r="F104">
            <v>0.48275862068965514</v>
          </cell>
          <cell r="G104">
            <v>-0.21428571428571433</v>
          </cell>
          <cell r="H104">
            <v>1.0810810810810809</v>
          </cell>
          <cell r="I104">
            <v>1.3636363636363635</v>
          </cell>
          <cell r="J104">
            <v>0.31764705882352917</v>
          </cell>
          <cell r="K104" t="str">
            <v>NM</v>
          </cell>
          <cell r="L104" t="str">
            <v>NM</v>
          </cell>
          <cell r="M104">
            <v>0.64593301435406703</v>
          </cell>
          <cell r="N104">
            <v>0.12786885245901636</v>
          </cell>
          <cell r="O104">
            <v>0.4273858921161825</v>
          </cell>
        </row>
        <row r="105">
          <cell r="A105" t="str">
            <v xml:space="preserve"> 3Q</v>
          </cell>
          <cell r="B105" t="str">
            <v>NM</v>
          </cell>
          <cell r="C105" t="str">
            <v>NM</v>
          </cell>
          <cell r="D105" t="str">
            <v>NM</v>
          </cell>
          <cell r="E105">
            <v>0.76470588235294124</v>
          </cell>
          <cell r="F105">
            <v>0.86315789473684201</v>
          </cell>
          <cell r="G105">
            <v>0.96610169491525411</v>
          </cell>
          <cell r="H105">
            <v>0.81818181818181823</v>
          </cell>
          <cell r="I105">
            <v>1.3809523809523809</v>
          </cell>
          <cell r="J105">
            <v>0.72602739726027576</v>
          </cell>
          <cell r="K105" t="str">
            <v>NM</v>
          </cell>
          <cell r="L105" t="str">
            <v>NM</v>
          </cell>
          <cell r="M105">
            <v>1.4214123006833712</v>
          </cell>
          <cell r="N105">
            <v>-6.4935064935064705E-3</v>
          </cell>
          <cell r="O105">
            <v>0.83266398929049534</v>
          </cell>
        </row>
        <row r="106">
          <cell r="A106" t="str">
            <v xml:space="preserve"> 4Q</v>
          </cell>
          <cell r="B106" t="str">
            <v>NM</v>
          </cell>
          <cell r="C106" t="str">
            <v>NM</v>
          </cell>
          <cell r="D106" t="str">
            <v>NM</v>
          </cell>
          <cell r="E106">
            <v>0.54444444444444451</v>
          </cell>
          <cell r="F106">
            <v>0.46739130434782622</v>
          </cell>
          <cell r="G106">
            <v>0.13953488372093037</v>
          </cell>
          <cell r="H106">
            <v>7.3529411764705885E-2</v>
          </cell>
          <cell r="I106">
            <v>0.64864864864864846</v>
          </cell>
          <cell r="J106">
            <v>-0.37254901960784664</v>
          </cell>
          <cell r="K106" t="str">
            <v>NM</v>
          </cell>
          <cell r="L106" t="str">
            <v>NM</v>
          </cell>
          <cell r="M106">
            <v>0.66459627329192572</v>
          </cell>
          <cell r="N106">
            <v>0.14652014652014653</v>
          </cell>
          <cell r="O106">
            <v>0.47751322751322767</v>
          </cell>
        </row>
        <row r="108">
          <cell r="A108" t="str">
            <v>Year</v>
          </cell>
          <cell r="B108" t="str">
            <v>NM</v>
          </cell>
          <cell r="C108" t="str">
            <v>NM</v>
          </cell>
          <cell r="D108" t="str">
            <v>NM</v>
          </cell>
          <cell r="E108">
            <v>0.47111111111111115</v>
          </cell>
          <cell r="F108">
            <v>0.48159509202454004</v>
          </cell>
          <cell r="G108">
            <v>0.12741312741312716</v>
          </cell>
          <cell r="H108">
            <v>0.3000000000000001</v>
          </cell>
          <cell r="I108">
            <v>1.0799999999999996</v>
          </cell>
          <cell r="J108">
            <v>7.1246819338421627E-2</v>
          </cell>
          <cell r="K108" t="str">
            <v>NM</v>
          </cell>
          <cell r="L108" t="str">
            <v>NM</v>
          </cell>
          <cell r="M108">
            <v>0.83959044368600655</v>
          </cell>
          <cell r="N108">
            <v>9.6830985915493092E-2</v>
          </cell>
          <cell r="O108">
            <v>0.54803040774015199</v>
          </cell>
        </row>
        <row r="110">
          <cell r="A110" t="str">
            <v>2000E/1999</v>
          </cell>
        </row>
        <row r="111">
          <cell r="A111" t="str">
            <v xml:space="preserve"> 1QA</v>
          </cell>
          <cell r="B111">
            <v>0.4909090909090908</v>
          </cell>
          <cell r="C111" t="str">
            <v>NM</v>
          </cell>
          <cell r="D111">
            <v>0.4909090909090908</v>
          </cell>
          <cell r="E111">
            <v>-9.0909090909090953E-2</v>
          </cell>
          <cell r="F111">
            <v>0.623529411764706</v>
          </cell>
          <cell r="G111">
            <v>-0.27999999999999997</v>
          </cell>
          <cell r="H111">
            <v>2.0408163265306048E-2</v>
          </cell>
          <cell r="I111">
            <v>0</v>
          </cell>
          <cell r="J111">
            <v>-0.18390804597701144</v>
          </cell>
          <cell r="K111" t="str">
            <v>NM</v>
          </cell>
          <cell r="L111" t="str">
            <v>NM</v>
          </cell>
          <cell r="M111">
            <v>0.17525773195876274</v>
          </cell>
          <cell r="N111">
            <v>2.4734982332155452E-2</v>
          </cell>
          <cell r="O111">
            <v>0.1309771309771309</v>
          </cell>
        </row>
        <row r="112">
          <cell r="A112" t="str">
            <v xml:space="preserve"> 2QA</v>
          </cell>
          <cell r="B112">
            <v>2.1736111111111112</v>
          </cell>
          <cell r="C112" t="str">
            <v>NM</v>
          </cell>
          <cell r="D112">
            <v>2.1736111111111112</v>
          </cell>
          <cell r="E112">
            <v>7.8571428571428542E-2</v>
          </cell>
          <cell r="F112">
            <v>-0.11627906976744186</v>
          </cell>
          <cell r="G112">
            <v>0.29870129870129869</v>
          </cell>
          <cell r="H112">
            <v>0.14285714285714293</v>
          </cell>
          <cell r="I112">
            <v>0.17307692307692296</v>
          </cell>
          <cell r="J112">
            <v>-0.40178571428571341</v>
          </cell>
          <cell r="K112" t="str">
            <v>NM</v>
          </cell>
          <cell r="L112" t="str">
            <v>NM</v>
          </cell>
          <cell r="M112">
            <v>0.45348837209302334</v>
          </cell>
          <cell r="N112">
            <v>5.8139534883721762E-3</v>
          </cell>
          <cell r="O112">
            <v>0.30426356589147296</v>
          </cell>
        </row>
        <row r="113">
          <cell r="A113" t="str">
            <v xml:space="preserve"> 3QA</v>
          </cell>
          <cell r="B113">
            <v>0.8858267716535434</v>
          </cell>
          <cell r="C113" t="str">
            <v>NM</v>
          </cell>
          <cell r="D113">
            <v>0.8858267716535434</v>
          </cell>
          <cell r="E113">
            <v>2.500000000000006E-2</v>
          </cell>
          <cell r="F113">
            <v>-0.30508474576271177</v>
          </cell>
          <cell r="G113">
            <v>-0.75</v>
          </cell>
          <cell r="H113">
            <v>0.10999999999999996</v>
          </cell>
          <cell r="I113">
            <v>-0.27999999999999997</v>
          </cell>
          <cell r="J113">
            <v>-0.29365079365079422</v>
          </cell>
          <cell r="K113" t="str">
            <v>NM</v>
          </cell>
          <cell r="L113" t="str">
            <v>NM</v>
          </cell>
          <cell r="M113">
            <v>0.2765757290686735</v>
          </cell>
          <cell r="N113">
            <v>-4.9019607843137254E-2</v>
          </cell>
          <cell r="O113">
            <v>0.20379839298758201</v>
          </cell>
        </row>
        <row r="114">
          <cell r="A114" t="str">
            <v xml:space="preserve"> 4Q</v>
          </cell>
          <cell r="B114">
            <v>1.0318725099601593</v>
          </cell>
          <cell r="C114" t="str">
            <v>NM</v>
          </cell>
          <cell r="D114">
            <v>1.0717131474103585</v>
          </cell>
          <cell r="E114">
            <v>1.014388489208633</v>
          </cell>
          <cell r="F114">
            <v>0.14814814814814814</v>
          </cell>
          <cell r="G114">
            <v>0.22448979591836726</v>
          </cell>
          <cell r="H114">
            <v>0.64383561643835618</v>
          </cell>
          <cell r="I114">
            <v>-0.26229508196721307</v>
          </cell>
          <cell r="J114">
            <v>-0.16145833333332954</v>
          </cell>
          <cell r="K114" t="str">
            <v>NM</v>
          </cell>
          <cell r="L114" t="str">
            <v>NM</v>
          </cell>
          <cell r="M114">
            <v>0.82898009950248719</v>
          </cell>
          <cell r="N114">
            <v>5.4313099041533523E-2</v>
          </cell>
          <cell r="O114">
            <v>0.61190689346463722</v>
          </cell>
        </row>
        <row r="116">
          <cell r="A116" t="str">
            <v>Year</v>
          </cell>
          <cell r="B116">
            <v>1.0414269275028769</v>
          </cell>
          <cell r="C116" t="str">
            <v>NM</v>
          </cell>
          <cell r="D116">
            <v>1.0529344073647871</v>
          </cell>
          <cell r="E116">
            <v>0.21903323262839877</v>
          </cell>
          <cell r="F116">
            <v>1.8633540372670926E-2</v>
          </cell>
          <cell r="G116">
            <v>-0.22945205479452044</v>
          </cell>
          <cell r="H116">
            <v>0.23411371237458181</v>
          </cell>
          <cell r="I116">
            <v>-0.10096153846153837</v>
          </cell>
          <cell r="J116">
            <v>-0.26959619952493979</v>
          </cell>
          <cell r="K116" t="str">
            <v>NM</v>
          </cell>
          <cell r="L116" t="str">
            <v>NM</v>
          </cell>
          <cell r="M116">
            <v>0.43027210884353739</v>
          </cell>
          <cell r="N116">
            <v>8.8282504012840626E-3</v>
          </cell>
          <cell r="O116">
            <v>0.31305803571428564</v>
          </cell>
        </row>
        <row r="118">
          <cell r="A118" t="str">
            <v>2001E/2000E</v>
          </cell>
          <cell r="B118">
            <v>0.29650507328072151</v>
          </cell>
          <cell r="C118">
            <v>5</v>
          </cell>
          <cell r="D118">
            <v>0.32286995515695061</v>
          </cell>
          <cell r="E118">
            <v>0.17999999999999994</v>
          </cell>
          <cell r="F118">
            <v>0.10000000000000003</v>
          </cell>
          <cell r="G118">
            <v>0.05</v>
          </cell>
          <cell r="H118">
            <v>0.14999999999999991</v>
          </cell>
          <cell r="I118">
            <v>6.9518716577540149E-2</v>
          </cell>
          <cell r="J118">
            <v>-8.6422764227642238E-2</v>
          </cell>
          <cell r="K118">
            <v>1.8634361233480174</v>
          </cell>
          <cell r="L118" t="str">
            <v>NM</v>
          </cell>
          <cell r="M118">
            <v>0.36093071019349282</v>
          </cell>
          <cell r="N118">
            <v>0.1933174224343675</v>
          </cell>
          <cell r="O118">
            <v>0.32511432214194674</v>
          </cell>
        </row>
        <row r="119">
          <cell r="A119" t="str">
            <v>2002E/2001E</v>
          </cell>
          <cell r="B119">
            <v>0.10000000000000013</v>
          </cell>
          <cell r="C119">
            <v>1</v>
          </cell>
          <cell r="D119">
            <v>0.1228813559322034</v>
          </cell>
          <cell r="E119">
            <v>0.12999999999999984</v>
          </cell>
          <cell r="F119" t="str">
            <v>NM</v>
          </cell>
          <cell r="G119">
            <v>5.0000000000000093E-2</v>
          </cell>
          <cell r="H119">
            <v>0.10000000000000012</v>
          </cell>
          <cell r="I119">
            <v>7.0000000000000104E-2</v>
          </cell>
          <cell r="J119">
            <v>2.4201299279167005E-2</v>
          </cell>
          <cell r="K119">
            <v>0.53846153846153844</v>
          </cell>
          <cell r="L119" t="str">
            <v>NM</v>
          </cell>
          <cell r="M119">
            <v>0.19006718046190724</v>
          </cell>
          <cell r="N119">
            <v>0.12000000000000019</v>
          </cell>
          <cell r="O119">
            <v>0.1765840537217197</v>
          </cell>
        </row>
        <row r="120">
          <cell r="A120" t="str">
            <v>2003E/2002E</v>
          </cell>
          <cell r="B120">
            <v>0.10000000000000014</v>
          </cell>
          <cell r="C120">
            <v>0.66666666666666663</v>
          </cell>
          <cell r="D120">
            <v>0.12566037735849081</v>
          </cell>
          <cell r="E120">
            <v>0.10000000000000012</v>
          </cell>
          <cell r="F120" t="str">
            <v>NM</v>
          </cell>
          <cell r="G120">
            <v>5.0000000000000065E-2</v>
          </cell>
          <cell r="H120">
            <v>0.10000000000000003</v>
          </cell>
          <cell r="I120">
            <v>7.0000000000000048E-2</v>
          </cell>
          <cell r="J120">
            <v>2.5896584831804906E-2</v>
          </cell>
          <cell r="K120">
            <v>0.27500000000000002</v>
          </cell>
          <cell r="L120">
            <v>1.25</v>
          </cell>
          <cell r="M120">
            <v>0.18998820095703572</v>
          </cell>
          <cell r="N120">
            <v>0.10000000000000005</v>
          </cell>
          <cell r="O120">
            <v>0.17350442855847609</v>
          </cell>
        </row>
        <row r="121">
          <cell r="A121" t="str">
            <v>2004E/2003E</v>
          </cell>
          <cell r="B121">
            <v>8.0000000000000016E-2</v>
          </cell>
          <cell r="C121">
            <v>0.35</v>
          </cell>
          <cell r="D121">
            <v>9.8102581293999347E-2</v>
          </cell>
          <cell r="E121">
            <v>0.10000000000000007</v>
          </cell>
          <cell r="F121" t="str">
            <v>NM</v>
          </cell>
          <cell r="G121">
            <v>5.0000000000000086E-2</v>
          </cell>
          <cell r="H121">
            <v>9.0000000000000052E-2</v>
          </cell>
          <cell r="I121">
            <v>7.0000000000000132E-2</v>
          </cell>
          <cell r="J121">
            <v>2.7510382089257806E-2</v>
          </cell>
          <cell r="K121">
            <v>0.21568627450980393</v>
          </cell>
          <cell r="L121">
            <v>0.66666666666666663</v>
          </cell>
          <cell r="M121">
            <v>0.18445734940999015</v>
          </cell>
          <cell r="N121">
            <v>8.0000000000000099E-2</v>
          </cell>
          <cell r="O121">
            <v>0.16652166334908378</v>
          </cell>
        </row>
        <row r="122">
          <cell r="A122" t="str">
            <v>2005E/2004E</v>
          </cell>
          <cell r="B122">
            <v>5.9999999999999977E-2</v>
          </cell>
          <cell r="C122">
            <v>0.22222222222222221</v>
          </cell>
          <cell r="D122">
            <v>7.3371432758178534E-2</v>
          </cell>
          <cell r="E122">
            <v>0.1000000000000001</v>
          </cell>
          <cell r="F122" t="str">
            <v>NM</v>
          </cell>
          <cell r="G122">
            <v>5.0000000000000031E-2</v>
          </cell>
          <cell r="H122">
            <v>8.0000000000000057E-2</v>
          </cell>
          <cell r="I122">
            <v>7.0000000000000118E-2</v>
          </cell>
          <cell r="J122">
            <v>2.9042033504096874E-2</v>
          </cell>
          <cell r="K122">
            <v>0.16129032258064516</v>
          </cell>
          <cell r="L122">
            <v>0.56666666666666665</v>
          </cell>
          <cell r="M122">
            <v>0.17093716715180127</v>
          </cell>
          <cell r="N122">
            <v>8.0000000000000029E-2</v>
          </cell>
          <cell r="O122">
            <v>0.15648105994744099</v>
          </cell>
        </row>
        <row r="124">
          <cell r="A124" t="str">
            <v>Notes:</v>
          </cell>
        </row>
        <row r="125">
          <cell r="A125" t="str">
            <v>(a) 1995-1998 sales are pro-forma for Sequus acquisition in early 1999.</v>
          </cell>
        </row>
        <row r="126">
          <cell r="A126" t="str">
            <v xml:space="preserve">E = Morgan Stanley Dean Witter Research Estimates       NM = Not Meaningful </v>
          </cell>
        </row>
      </sheetData>
      <sheetData sheetId="5" refreshError="1">
        <row r="47">
          <cell r="A47" t="str">
            <v>Table 4</v>
          </cell>
        </row>
        <row r="48">
          <cell r="A48" t="str">
            <v>Alza</v>
          </cell>
        </row>
        <row r="49">
          <cell r="A49" t="str">
            <v>Annual Sales Comparisons 1995-2005E</v>
          </cell>
        </row>
        <row r="50">
          <cell r="A50" t="str">
            <v>($ Millions)</v>
          </cell>
          <cell r="O50" t="str">
            <v>% Change</v>
          </cell>
        </row>
        <row r="51">
          <cell r="O51" t="str">
            <v>1996/</v>
          </cell>
          <cell r="P51" t="str">
            <v>1997/</v>
          </cell>
          <cell r="Q51" t="str">
            <v>1998/</v>
          </cell>
          <cell r="R51" t="str">
            <v>1999E/</v>
          </cell>
          <cell r="S51" t="str">
            <v>2000E/</v>
          </cell>
          <cell r="T51" t="str">
            <v>2001E/</v>
          </cell>
          <cell r="U51" t="str">
            <v>2002E/</v>
          </cell>
          <cell r="V51" t="str">
            <v>2003E/</v>
          </cell>
          <cell r="W51" t="str">
            <v>2004E/</v>
          </cell>
          <cell r="X51" t="str">
            <v>2005E/</v>
          </cell>
          <cell r="Y51" t="str">
            <v>CAGR</v>
          </cell>
        </row>
        <row r="52">
          <cell r="A52" t="str">
            <v xml:space="preserve"> </v>
          </cell>
          <cell r="B52">
            <v>1994</v>
          </cell>
          <cell r="C52">
            <v>1995</v>
          </cell>
          <cell r="D52">
            <v>1996</v>
          </cell>
          <cell r="E52">
            <v>1997</v>
          </cell>
          <cell r="F52">
            <v>1998</v>
          </cell>
          <cell r="G52" t="str">
            <v>1999E</v>
          </cell>
          <cell r="H52" t="str">
            <v>2000E</v>
          </cell>
          <cell r="I52" t="str">
            <v>2001E</v>
          </cell>
          <cell r="J52" t="str">
            <v>2002E</v>
          </cell>
          <cell r="K52" t="str">
            <v>2003E</v>
          </cell>
          <cell r="L52" t="str">
            <v>2004E</v>
          </cell>
          <cell r="M52" t="str">
            <v>2005E</v>
          </cell>
          <cell r="O52">
            <v>1995</v>
          </cell>
          <cell r="P52">
            <v>1996</v>
          </cell>
          <cell r="Q52">
            <v>1997</v>
          </cell>
          <cell r="R52">
            <v>1998</v>
          </cell>
          <cell r="S52" t="str">
            <v>1999E</v>
          </cell>
          <cell r="T52" t="str">
            <v>2000E</v>
          </cell>
          <cell r="U52" t="str">
            <v>2001E</v>
          </cell>
          <cell r="V52" t="str">
            <v>2002E</v>
          </cell>
          <cell r="W52" t="str">
            <v>2003E</v>
          </cell>
          <cell r="X52" t="str">
            <v>2004E</v>
          </cell>
          <cell r="Y52" t="str">
            <v>'00-'05E</v>
          </cell>
        </row>
        <row r="54">
          <cell r="A54" t="str">
            <v>Net Sales</v>
          </cell>
        </row>
        <row r="55">
          <cell r="A55" t="str">
            <v>Ditropan XL</v>
          </cell>
          <cell r="C55">
            <v>0</v>
          </cell>
          <cell r="D55">
            <v>0</v>
          </cell>
          <cell r="E55">
            <v>0</v>
          </cell>
          <cell r="F55">
            <v>0</v>
          </cell>
          <cell r="G55">
            <v>86.9</v>
          </cell>
          <cell r="H55">
            <v>0</v>
          </cell>
          <cell r="I55">
            <v>230</v>
          </cell>
          <cell r="J55">
            <v>253.00000000000003</v>
          </cell>
          <cell r="K55">
            <v>278.30000000000007</v>
          </cell>
          <cell r="L55">
            <v>300.56400000000008</v>
          </cell>
          <cell r="M55">
            <v>318.59784000000008</v>
          </cell>
          <cell r="O55" t="str">
            <v>NM</v>
          </cell>
          <cell r="P55" t="str">
            <v>NM</v>
          </cell>
          <cell r="Q55" t="str">
            <v>NM</v>
          </cell>
          <cell r="R55" t="str">
            <v>NM</v>
          </cell>
          <cell r="S55">
            <v>-1</v>
          </cell>
          <cell r="T55" t="e">
            <v>#DIV/0!</v>
          </cell>
          <cell r="U55">
            <v>0.10000000000000009</v>
          </cell>
          <cell r="V55">
            <v>0.10000000000000009</v>
          </cell>
          <cell r="W55">
            <v>8.0000000000000071E-2</v>
          </cell>
          <cell r="X55">
            <v>6.0000000000000053E-2</v>
          </cell>
          <cell r="Y55" t="e">
            <v>#DIV/0!</v>
          </cell>
        </row>
        <row r="56">
          <cell r="A56" t="str">
            <v>Doxil/Caelyx</v>
          </cell>
          <cell r="C56">
            <v>0.93400000000000005</v>
          </cell>
          <cell r="D56">
            <v>20.86</v>
          </cell>
          <cell r="E56">
            <v>27</v>
          </cell>
          <cell r="F56">
            <v>45</v>
          </cell>
          <cell r="G56">
            <v>66.2</v>
          </cell>
          <cell r="H56">
            <v>0</v>
          </cell>
          <cell r="I56">
            <v>95.225999999999999</v>
          </cell>
          <cell r="J56">
            <v>107.60537999999998</v>
          </cell>
          <cell r="K56">
            <v>118.36591799999999</v>
          </cell>
          <cell r="L56">
            <v>130.2025098</v>
          </cell>
          <cell r="M56">
            <v>143.22276078000002</v>
          </cell>
          <cell r="O56" t="str">
            <v>NM</v>
          </cell>
          <cell r="P56">
            <v>0.29434324065196549</v>
          </cell>
          <cell r="Q56">
            <v>0.66666666666666674</v>
          </cell>
          <cell r="R56">
            <v>0.47111111111111126</v>
          </cell>
          <cell r="S56">
            <v>-1</v>
          </cell>
          <cell r="T56" t="e">
            <v>#DIV/0!</v>
          </cell>
          <cell r="U56">
            <v>0.12999999999999989</v>
          </cell>
          <cell r="V56">
            <v>0.10000000000000009</v>
          </cell>
          <cell r="W56">
            <v>0.10000000000000009</v>
          </cell>
          <cell r="X56">
            <v>0.10000000000000009</v>
          </cell>
          <cell r="Y56" t="e">
            <v>#DIV/0!</v>
          </cell>
        </row>
        <row r="57">
          <cell r="A57" t="str">
            <v xml:space="preserve">Ethyol </v>
          </cell>
          <cell r="B57" t="str">
            <v>-</v>
          </cell>
          <cell r="C57">
            <v>0</v>
          </cell>
          <cell r="D57">
            <v>9.35</v>
          </cell>
          <cell r="E57">
            <v>20.64</v>
          </cell>
          <cell r="F57">
            <v>32.599999999999994</v>
          </cell>
          <cell r="G57">
            <v>48.3</v>
          </cell>
          <cell r="H57">
            <v>0</v>
          </cell>
          <cell r="I57">
            <v>54.120000000000005</v>
          </cell>
          <cell r="J57">
            <v>14.883000000000003</v>
          </cell>
          <cell r="K57">
            <v>0</v>
          </cell>
          <cell r="L57">
            <v>0</v>
          </cell>
          <cell r="M57">
            <v>0</v>
          </cell>
          <cell r="O57" t="str">
            <v>NM</v>
          </cell>
          <cell r="P57">
            <v>1.2074866310160428</v>
          </cell>
          <cell r="Q57">
            <v>0.57945736434108497</v>
          </cell>
          <cell r="R57">
            <v>0.48159509202453998</v>
          </cell>
          <cell r="S57">
            <v>-1</v>
          </cell>
          <cell r="T57" t="e">
            <v>#DIV/0!</v>
          </cell>
          <cell r="U57" t="str">
            <v>NM</v>
          </cell>
          <cell r="V57" t="str">
            <v>NM</v>
          </cell>
          <cell r="W57" t="str">
            <v>NM</v>
          </cell>
          <cell r="X57" t="str">
            <v>NM</v>
          </cell>
          <cell r="Y57" t="str">
            <v>NM</v>
          </cell>
        </row>
        <row r="58">
          <cell r="A58" t="str">
            <v>Mycelex</v>
          </cell>
          <cell r="B58" t="str">
            <v>-</v>
          </cell>
          <cell r="C58">
            <v>0</v>
          </cell>
          <cell r="D58">
            <v>0</v>
          </cell>
          <cell r="E58">
            <v>10.8</v>
          </cell>
          <cell r="F58">
            <v>25.900000000000002</v>
          </cell>
          <cell r="G58">
            <v>29.199999999999996</v>
          </cell>
          <cell r="H58">
            <v>0</v>
          </cell>
          <cell r="I58">
            <v>23.625</v>
          </cell>
          <cell r="J58">
            <v>24.806250000000002</v>
          </cell>
          <cell r="K58">
            <v>26.046562500000004</v>
          </cell>
          <cell r="L58">
            <v>27.348890625000006</v>
          </cell>
          <cell r="M58">
            <v>28.716335156250008</v>
          </cell>
          <cell r="O58" t="str">
            <v>NM</v>
          </cell>
          <cell r="P58" t="str">
            <v>NM</v>
          </cell>
          <cell r="Q58">
            <v>1.3981481481481484</v>
          </cell>
          <cell r="R58">
            <v>0.12741312741312716</v>
          </cell>
          <cell r="S58">
            <v>-1</v>
          </cell>
          <cell r="T58" t="e">
            <v>#DIV/0!</v>
          </cell>
          <cell r="U58">
            <v>5.0000000000000044E-2</v>
          </cell>
          <cell r="V58">
            <v>5.0000000000000044E-2</v>
          </cell>
          <cell r="W58">
            <v>5.0000000000000044E-2</v>
          </cell>
          <cell r="X58">
            <v>5.0000000000000044E-2</v>
          </cell>
          <cell r="Y58" t="e">
            <v>#DIV/0!</v>
          </cell>
        </row>
        <row r="59">
          <cell r="A59" t="str">
            <v>Elmiron</v>
          </cell>
          <cell r="B59" t="str">
            <v>-</v>
          </cell>
          <cell r="C59">
            <v>0</v>
          </cell>
          <cell r="D59">
            <v>0</v>
          </cell>
          <cell r="E59">
            <v>4.8</v>
          </cell>
          <cell r="F59">
            <v>23</v>
          </cell>
          <cell r="G59">
            <v>29.900000000000002</v>
          </cell>
          <cell r="H59">
            <v>0</v>
          </cell>
          <cell r="I59">
            <v>42.434999999999995</v>
          </cell>
          <cell r="J59">
            <v>46.6785</v>
          </cell>
          <cell r="K59">
            <v>51.346350000000001</v>
          </cell>
          <cell r="L59">
            <v>55.967521500000004</v>
          </cell>
          <cell r="M59">
            <v>60.444923220000007</v>
          </cell>
          <cell r="O59" t="str">
            <v>NM</v>
          </cell>
          <cell r="P59" t="str">
            <v>NM</v>
          </cell>
          <cell r="Q59">
            <v>3.791666666666667</v>
          </cell>
          <cell r="R59">
            <v>0.30000000000000004</v>
          </cell>
          <cell r="S59">
            <v>-1</v>
          </cell>
          <cell r="T59" t="e">
            <v>#DIV/0!</v>
          </cell>
          <cell r="U59">
            <v>0.10000000000000009</v>
          </cell>
          <cell r="V59">
            <v>0.10000000000000009</v>
          </cell>
          <cell r="W59">
            <v>9.000000000000008E-2</v>
          </cell>
          <cell r="X59">
            <v>8.0000000000000071E-2</v>
          </cell>
          <cell r="Y59" t="e">
            <v>#DIV/0!</v>
          </cell>
        </row>
        <row r="60">
          <cell r="A60" t="str">
            <v>Testoderm/TTS</v>
          </cell>
          <cell r="B60">
            <v>5</v>
          </cell>
          <cell r="C60">
            <v>7</v>
          </cell>
          <cell r="D60">
            <v>7</v>
          </cell>
          <cell r="E60">
            <v>6</v>
          </cell>
          <cell r="F60">
            <v>10</v>
          </cell>
          <cell r="G60">
            <v>21</v>
          </cell>
          <cell r="H60">
            <v>26</v>
          </cell>
          <cell r="I60">
            <v>31</v>
          </cell>
          <cell r="J60">
            <v>35</v>
          </cell>
          <cell r="K60">
            <v>39</v>
          </cell>
          <cell r="L60">
            <v>42</v>
          </cell>
          <cell r="M60">
            <v>44</v>
          </cell>
          <cell r="O60">
            <v>-0.01</v>
          </cell>
          <cell r="P60">
            <v>-7.0000000000000007E-2</v>
          </cell>
          <cell r="Q60">
            <v>0.6</v>
          </cell>
          <cell r="R60">
            <v>1.05</v>
          </cell>
          <cell r="S60">
            <v>0.25</v>
          </cell>
          <cell r="T60">
            <v>0.2</v>
          </cell>
          <cell r="U60">
            <v>0.15</v>
          </cell>
          <cell r="V60">
            <v>0.1</v>
          </cell>
          <cell r="W60">
            <v>0.08</v>
          </cell>
          <cell r="X60">
            <v>0.05</v>
          </cell>
          <cell r="Y60">
            <v>11.5</v>
          </cell>
        </row>
        <row r="61">
          <cell r="A61" t="str">
            <v>Ditropan</v>
          </cell>
          <cell r="B61" t="str">
            <v>-</v>
          </cell>
          <cell r="C61">
            <v>0</v>
          </cell>
          <cell r="D61">
            <v>0</v>
          </cell>
          <cell r="E61">
            <v>2</v>
          </cell>
          <cell r="F61">
            <v>7</v>
          </cell>
          <cell r="G61">
            <v>2</v>
          </cell>
          <cell r="H61">
            <v>1</v>
          </cell>
          <cell r="I61">
            <v>1</v>
          </cell>
          <cell r="J61">
            <v>1</v>
          </cell>
          <cell r="K61">
            <v>1</v>
          </cell>
          <cell r="L61">
            <v>1</v>
          </cell>
          <cell r="M61">
            <v>1</v>
          </cell>
          <cell r="O61" t="str">
            <v>NM</v>
          </cell>
          <cell r="P61" t="str">
            <v>NM</v>
          </cell>
          <cell r="Q61">
            <v>1.98</v>
          </cell>
          <cell r="R61">
            <v>-0.7</v>
          </cell>
          <cell r="S61">
            <v>-0.5</v>
          </cell>
          <cell r="T61">
            <v>-0.5</v>
          </cell>
          <cell r="U61">
            <v>0</v>
          </cell>
          <cell r="V61">
            <v>0</v>
          </cell>
          <cell r="W61">
            <v>0</v>
          </cell>
          <cell r="X61">
            <v>0</v>
          </cell>
          <cell r="Y61">
            <v>-12.9</v>
          </cell>
        </row>
        <row r="62">
          <cell r="A62" t="str">
            <v>Bicitra/Polycitra/Neutra-Phos</v>
          </cell>
          <cell r="C62">
            <v>0</v>
          </cell>
          <cell r="D62">
            <v>0</v>
          </cell>
          <cell r="E62">
            <v>2.5</v>
          </cell>
          <cell r="F62">
            <v>11</v>
          </cell>
          <cell r="G62">
            <v>11.770000000000001</v>
          </cell>
          <cell r="H62">
            <v>11</v>
          </cell>
          <cell r="I62">
            <v>11</v>
          </cell>
          <cell r="J62">
            <v>11</v>
          </cell>
          <cell r="K62">
            <v>11</v>
          </cell>
          <cell r="L62">
            <v>11</v>
          </cell>
          <cell r="M62">
            <v>11</v>
          </cell>
          <cell r="O62" t="str">
            <v>NM</v>
          </cell>
          <cell r="P62" t="str">
            <v>NM</v>
          </cell>
          <cell r="Q62">
            <v>3.48</v>
          </cell>
          <cell r="R62">
            <v>7.0000000000000007E-2</v>
          </cell>
          <cell r="S62">
            <v>-0.05</v>
          </cell>
          <cell r="T62">
            <v>-0.02</v>
          </cell>
          <cell r="U62">
            <v>-0.02</v>
          </cell>
          <cell r="V62">
            <v>0</v>
          </cell>
          <cell r="W62">
            <v>0</v>
          </cell>
          <cell r="X62">
            <v>0</v>
          </cell>
          <cell r="Y62">
            <v>-0.8</v>
          </cell>
        </row>
        <row r="63">
          <cell r="A63" t="str">
            <v>Amphotec/Other Sequus</v>
          </cell>
          <cell r="C63">
            <v>1</v>
          </cell>
          <cell r="D63">
            <v>4.5999999999999996</v>
          </cell>
          <cell r="E63">
            <v>8</v>
          </cell>
          <cell r="F63">
            <v>11.5</v>
          </cell>
          <cell r="G63">
            <v>11.5</v>
          </cell>
          <cell r="H63">
            <v>11.5</v>
          </cell>
          <cell r="I63">
            <v>11.5</v>
          </cell>
          <cell r="J63">
            <v>11.5</v>
          </cell>
          <cell r="K63">
            <v>11.5</v>
          </cell>
          <cell r="L63">
            <v>11.5</v>
          </cell>
          <cell r="M63">
            <v>11.5</v>
          </cell>
          <cell r="O63">
            <v>3.69</v>
          </cell>
          <cell r="P63">
            <v>0.75</v>
          </cell>
          <cell r="Q63">
            <v>0.44</v>
          </cell>
          <cell r="R63">
            <v>0.04</v>
          </cell>
          <cell r="S63">
            <v>0</v>
          </cell>
          <cell r="T63">
            <v>0</v>
          </cell>
          <cell r="U63">
            <v>0</v>
          </cell>
          <cell r="V63">
            <v>0</v>
          </cell>
          <cell r="W63">
            <v>0</v>
          </cell>
          <cell r="X63">
            <v>0</v>
          </cell>
          <cell r="Y63">
            <v>0</v>
          </cell>
        </row>
        <row r="64">
          <cell r="A64" t="str">
            <v>Ocuset/Progestasert/Alzet</v>
          </cell>
          <cell r="C64">
            <v>7</v>
          </cell>
          <cell r="D64">
            <v>7</v>
          </cell>
          <cell r="E64">
            <v>6</v>
          </cell>
          <cell r="F64">
            <v>10</v>
          </cell>
          <cell r="G64">
            <v>12</v>
          </cell>
          <cell r="H64">
            <v>12</v>
          </cell>
          <cell r="I64">
            <v>12</v>
          </cell>
          <cell r="J64">
            <v>12</v>
          </cell>
          <cell r="K64">
            <v>12</v>
          </cell>
          <cell r="L64">
            <v>12</v>
          </cell>
          <cell r="M64">
            <v>12</v>
          </cell>
          <cell r="O64">
            <v>0.04</v>
          </cell>
          <cell r="P64">
            <v>-0.2</v>
          </cell>
          <cell r="Q64">
            <v>0.73</v>
          </cell>
          <cell r="R64">
            <v>0.23</v>
          </cell>
          <cell r="S64">
            <v>0</v>
          </cell>
          <cell r="T64">
            <v>0</v>
          </cell>
          <cell r="U64">
            <v>0</v>
          </cell>
          <cell r="V64">
            <v>0</v>
          </cell>
          <cell r="W64">
            <v>0</v>
          </cell>
          <cell r="X64">
            <v>0</v>
          </cell>
          <cell r="Y64">
            <v>0</v>
          </cell>
        </row>
        <row r="65">
          <cell r="A65" t="str">
            <v>DUROS Leuprolide</v>
          </cell>
          <cell r="B65" t="str">
            <v>-</v>
          </cell>
          <cell r="C65" t="e">
            <v>#REF!</v>
          </cell>
          <cell r="D65" t="e">
            <v>#REF!</v>
          </cell>
          <cell r="E65" t="e">
            <v>#REF!</v>
          </cell>
          <cell r="F65" t="e">
            <v>#REF!</v>
          </cell>
          <cell r="G65" t="e">
            <v>#REF!</v>
          </cell>
          <cell r="H65" t="e">
            <v>#REF!</v>
          </cell>
          <cell r="I65" t="e">
            <v>#REF!</v>
          </cell>
          <cell r="J65" t="e">
            <v>#REF!</v>
          </cell>
          <cell r="K65" t="e">
            <v>#REF!</v>
          </cell>
          <cell r="L65" t="e">
            <v>#REF!</v>
          </cell>
          <cell r="M65" t="e">
            <v>#REF!</v>
          </cell>
          <cell r="O65" t="str">
            <v>NM</v>
          </cell>
          <cell r="P65" t="str">
            <v>NM</v>
          </cell>
          <cell r="Q65" t="str">
            <v>NM</v>
          </cell>
          <cell r="R65" t="str">
            <v>NM</v>
          </cell>
          <cell r="S65" t="str">
            <v>NM</v>
          </cell>
          <cell r="T65" t="e">
            <v>#REF!</v>
          </cell>
          <cell r="U65" t="e">
            <v>#REF!</v>
          </cell>
          <cell r="V65" t="e">
            <v>#REF!</v>
          </cell>
          <cell r="W65" t="e">
            <v>#REF!</v>
          </cell>
          <cell r="X65" t="e">
            <v>#REF!</v>
          </cell>
          <cell r="Y65" t="e">
            <v>#REF!</v>
          </cell>
        </row>
        <row r="66">
          <cell r="A66" t="str">
            <v>OROS Methylphenidate</v>
          </cell>
          <cell r="C66">
            <v>0</v>
          </cell>
          <cell r="D66">
            <v>0</v>
          </cell>
          <cell r="E66">
            <v>0</v>
          </cell>
          <cell r="F66">
            <v>0</v>
          </cell>
          <cell r="G66">
            <v>0</v>
          </cell>
          <cell r="H66">
            <v>0</v>
          </cell>
          <cell r="I66">
            <v>130</v>
          </cell>
          <cell r="J66">
            <v>200</v>
          </cell>
          <cell r="K66">
            <v>255</v>
          </cell>
          <cell r="L66">
            <v>310</v>
          </cell>
          <cell r="M66">
            <v>360</v>
          </cell>
          <cell r="O66" t="str">
            <v>NM</v>
          </cell>
          <cell r="P66" t="str">
            <v>NM</v>
          </cell>
          <cell r="Q66" t="str">
            <v>NM</v>
          </cell>
          <cell r="R66" t="str">
            <v>NM</v>
          </cell>
          <cell r="S66" t="str">
            <v>NM</v>
          </cell>
          <cell r="T66">
            <v>5</v>
          </cell>
          <cell r="U66">
            <v>0.67</v>
          </cell>
          <cell r="V66">
            <v>0.4</v>
          </cell>
          <cell r="W66">
            <v>0.25</v>
          </cell>
          <cell r="X66">
            <v>0.14000000000000001</v>
          </cell>
          <cell r="Y66">
            <v>82.1</v>
          </cell>
        </row>
        <row r="67">
          <cell r="A67" t="str">
            <v>Other New Products</v>
          </cell>
          <cell r="C67">
            <v>0</v>
          </cell>
          <cell r="D67">
            <v>0</v>
          </cell>
          <cell r="E67">
            <v>0</v>
          </cell>
          <cell r="F67">
            <v>0</v>
          </cell>
          <cell r="G67">
            <v>0</v>
          </cell>
          <cell r="H67">
            <v>0</v>
          </cell>
          <cell r="I67">
            <v>0</v>
          </cell>
          <cell r="J67">
            <v>40</v>
          </cell>
          <cell r="K67">
            <v>90</v>
          </cell>
          <cell r="L67">
            <v>150</v>
          </cell>
          <cell r="M67">
            <v>235</v>
          </cell>
          <cell r="O67" t="str">
            <v>NM</v>
          </cell>
          <cell r="P67" t="str">
            <v>NM</v>
          </cell>
          <cell r="Q67" t="str">
            <v>NM</v>
          </cell>
          <cell r="R67" t="str">
            <v>NM</v>
          </cell>
          <cell r="S67" t="str">
            <v>NM</v>
          </cell>
          <cell r="T67" t="str">
            <v>NM</v>
          </cell>
          <cell r="U67" t="str">
            <v>NM</v>
          </cell>
          <cell r="V67">
            <v>1.25</v>
          </cell>
          <cell r="W67">
            <v>0.66666666666666674</v>
          </cell>
          <cell r="X67">
            <v>0.56666666666666665</v>
          </cell>
          <cell r="Y67" t="str">
            <v>NM</v>
          </cell>
        </row>
        <row r="68">
          <cell r="A68" t="str">
            <v>Total Net Sales</v>
          </cell>
          <cell r="B68">
            <v>2248.4650000000001</v>
          </cell>
          <cell r="C68">
            <v>15</v>
          </cell>
          <cell r="D68">
            <v>28</v>
          </cell>
          <cell r="E68">
            <v>61</v>
          </cell>
          <cell r="F68">
            <v>131</v>
          </cell>
          <cell r="G68">
            <v>184</v>
          </cell>
          <cell r="H68">
            <v>244</v>
          </cell>
          <cell r="I68">
            <v>369</v>
          </cell>
          <cell r="J68">
            <v>423</v>
          </cell>
          <cell r="K68">
            <v>525</v>
          </cell>
          <cell r="L68">
            <v>625</v>
          </cell>
          <cell r="M68">
            <v>716</v>
          </cell>
          <cell r="O68">
            <v>0.9</v>
          </cell>
          <cell r="P68">
            <v>1.2</v>
          </cell>
          <cell r="Q68">
            <v>1.1475409836065573</v>
          </cell>
          <cell r="R68">
            <v>0.40458015267175562</v>
          </cell>
          <cell r="S68">
            <v>0.32608695652173902</v>
          </cell>
          <cell r="T68">
            <v>0.51229508196721318</v>
          </cell>
          <cell r="U68">
            <v>0.14634146341463405</v>
          </cell>
          <cell r="V68">
            <v>0.24113475177304955</v>
          </cell>
          <cell r="W68">
            <v>0.19047619047619047</v>
          </cell>
          <cell r="X68">
            <v>0.14559999999999995</v>
          </cell>
          <cell r="Y68">
            <v>24.023687343023848</v>
          </cell>
        </row>
        <row r="69">
          <cell r="A69" t="str">
            <v>Contract Manufacturing</v>
          </cell>
          <cell r="B69">
            <v>58</v>
          </cell>
          <cell r="C69">
            <v>63</v>
          </cell>
          <cell r="D69">
            <v>86</v>
          </cell>
          <cell r="E69">
            <v>93.100000000000009</v>
          </cell>
          <cell r="F69">
            <v>113.6</v>
          </cell>
          <cell r="G69">
            <v>124.60000000000001</v>
          </cell>
          <cell r="H69">
            <v>0</v>
          </cell>
          <cell r="I69">
            <v>150</v>
          </cell>
          <cell r="J69">
            <v>168.00000000000003</v>
          </cell>
          <cell r="K69">
            <v>184.80000000000004</v>
          </cell>
          <cell r="L69">
            <v>199.58400000000006</v>
          </cell>
          <cell r="M69">
            <v>215.55072000000007</v>
          </cell>
          <cell r="O69">
            <v>0.35</v>
          </cell>
          <cell r="P69">
            <v>0.09</v>
          </cell>
          <cell r="Q69">
            <v>0.22019334049409212</v>
          </cell>
          <cell r="R69">
            <v>9.6830985915492995E-2</v>
          </cell>
          <cell r="S69">
            <v>-1</v>
          </cell>
          <cell r="T69" t="e">
            <v>#DIV/0!</v>
          </cell>
          <cell r="U69">
            <v>0.12000000000000011</v>
          </cell>
          <cell r="V69">
            <v>0.10000000000000009</v>
          </cell>
          <cell r="W69">
            <v>8.0000000000000071E-2</v>
          </cell>
          <cell r="X69">
            <v>8.0000000000000071E-2</v>
          </cell>
          <cell r="Y69" t="e">
            <v>#DIV/0!</v>
          </cell>
        </row>
        <row r="70">
          <cell r="A70" t="str">
            <v>Total Net Sales</v>
          </cell>
          <cell r="B70">
            <v>2306.4650000000001</v>
          </cell>
          <cell r="C70">
            <v>78</v>
          </cell>
          <cell r="D70">
            <v>113</v>
          </cell>
          <cell r="E70">
            <v>154</v>
          </cell>
          <cell r="F70">
            <v>244</v>
          </cell>
          <cell r="G70">
            <v>308.60000000000002</v>
          </cell>
          <cell r="H70">
            <v>244</v>
          </cell>
          <cell r="I70">
            <v>531</v>
          </cell>
          <cell r="J70">
            <v>599</v>
          </cell>
          <cell r="K70">
            <v>714</v>
          </cell>
          <cell r="L70">
            <v>829</v>
          </cell>
          <cell r="M70">
            <v>934</v>
          </cell>
          <cell r="O70">
            <v>0.45</v>
          </cell>
          <cell r="P70">
            <v>0.36</v>
          </cell>
          <cell r="Q70">
            <v>0.59</v>
          </cell>
          <cell r="R70">
            <v>0.26</v>
          </cell>
          <cell r="S70">
            <v>0.26</v>
          </cell>
          <cell r="T70">
            <v>0.36</v>
          </cell>
          <cell r="U70">
            <v>0.13</v>
          </cell>
          <cell r="V70">
            <v>0.19</v>
          </cell>
          <cell r="W70">
            <v>0.16</v>
          </cell>
          <cell r="X70">
            <v>0.13</v>
          </cell>
          <cell r="Y70">
            <v>19.100000000000001</v>
          </cell>
        </row>
        <row r="71">
          <cell r="A71" t="str">
            <v>Royalties &amp; Fees</v>
          </cell>
          <cell r="B71" t="e">
            <v>#REF!</v>
          </cell>
          <cell r="C71">
            <v>146</v>
          </cell>
          <cell r="D71">
            <v>181</v>
          </cell>
          <cell r="E71">
            <v>188.35400000000004</v>
          </cell>
          <cell r="F71">
            <v>233.1</v>
          </cell>
          <cell r="G71">
            <v>245</v>
          </cell>
          <cell r="H71">
            <v>258</v>
          </cell>
          <cell r="I71">
            <v>288</v>
          </cell>
          <cell r="J71">
            <v>361</v>
          </cell>
          <cell r="K71">
            <v>394</v>
          </cell>
          <cell r="L71">
            <v>432</v>
          </cell>
          <cell r="M71">
            <v>474</v>
          </cell>
          <cell r="O71">
            <v>0.23972602739726034</v>
          </cell>
          <cell r="P71">
            <v>4.0629834254143793E-2</v>
          </cell>
          <cell r="Q71">
            <v>0.23756331163659894</v>
          </cell>
          <cell r="R71">
            <v>5.1051051051051122E-2</v>
          </cell>
          <cell r="S71">
            <v>0.06</v>
          </cell>
          <cell r="T71">
            <v>0.11</v>
          </cell>
          <cell r="U71">
            <v>0.25347222222222232</v>
          </cell>
          <cell r="V71">
            <v>9.1412742382271484E-2</v>
          </cell>
          <cell r="W71">
            <v>9.6446700507614169E-2</v>
          </cell>
          <cell r="X71">
            <v>9.7222222222222321E-2</v>
          </cell>
          <cell r="Y71">
            <v>12.935824583523491</v>
          </cell>
        </row>
        <row r="72">
          <cell r="A72" t="str">
            <v>Research Revenues</v>
          </cell>
          <cell r="B72">
            <v>68.7</v>
          </cell>
          <cell r="C72">
            <v>104</v>
          </cell>
          <cell r="D72">
            <v>131</v>
          </cell>
          <cell r="E72">
            <v>135</v>
          </cell>
          <cell r="F72">
            <v>124.4</v>
          </cell>
          <cell r="G72">
            <v>120.8</v>
          </cell>
          <cell r="H72">
            <v>0</v>
          </cell>
          <cell r="I72">
            <v>37.022000000000006</v>
          </cell>
          <cell r="J72">
            <v>39.613540000000008</v>
          </cell>
          <cell r="K72">
            <v>42.386487800000012</v>
          </cell>
          <cell r="L72">
            <v>45.353541946000014</v>
          </cell>
          <cell r="M72">
            <v>48.528289882220015</v>
          </cell>
          <cell r="O72">
            <v>0.25961538461538458</v>
          </cell>
          <cell r="P72">
            <v>3.0534351145038219E-2</v>
          </cell>
          <cell r="Q72">
            <v>-7.8518518518518432E-2</v>
          </cell>
          <cell r="R72">
            <v>-2.8938906752411619E-2</v>
          </cell>
          <cell r="S72">
            <v>-1</v>
          </cell>
          <cell r="T72" t="e">
            <v>#DIV/0!</v>
          </cell>
          <cell r="U72">
            <v>7.0000000000000062E-2</v>
          </cell>
          <cell r="V72">
            <v>7.0000000000000062E-2</v>
          </cell>
          <cell r="W72">
            <v>7.0000000000000062E-2</v>
          </cell>
          <cell r="X72">
            <v>7.0000000000000062E-2</v>
          </cell>
          <cell r="Y72" t="e">
            <v>#DIV/0!</v>
          </cell>
        </row>
        <row r="73">
          <cell r="A73" t="str">
            <v>Total Revenues</v>
          </cell>
          <cell r="B73" t="e">
            <v>#REF!</v>
          </cell>
          <cell r="C73">
            <v>328</v>
          </cell>
          <cell r="D73">
            <v>425</v>
          </cell>
          <cell r="E73">
            <v>477.35400000000004</v>
          </cell>
          <cell r="F73">
            <v>602</v>
          </cell>
          <cell r="G73">
            <v>701</v>
          </cell>
          <cell r="H73">
            <v>786</v>
          </cell>
          <cell r="I73">
            <v>875</v>
          </cell>
          <cell r="J73">
            <v>1021</v>
          </cell>
          <cell r="K73">
            <v>1172</v>
          </cell>
          <cell r="L73">
            <v>1329</v>
          </cell>
          <cell r="M73">
            <v>1482</v>
          </cell>
          <cell r="O73">
            <v>0.2957317073170731</v>
          </cell>
          <cell r="P73">
            <v>0.12318588235294126</v>
          </cell>
          <cell r="Q73">
            <v>0.26111858285465273</v>
          </cell>
          <cell r="R73">
            <v>0.16445182724252483</v>
          </cell>
          <cell r="S73">
            <v>0.12125534950071337</v>
          </cell>
          <cell r="T73">
            <v>0.11323155216284997</v>
          </cell>
          <cell r="U73">
            <v>0.16685714285714282</v>
          </cell>
          <cell r="V73">
            <v>0.14789422135161612</v>
          </cell>
          <cell r="W73">
            <v>0.13395904436860073</v>
          </cell>
          <cell r="X73">
            <v>0.1151241534988714</v>
          </cell>
          <cell r="Y73">
            <v>13.52333252179012</v>
          </cell>
        </row>
        <row r="75">
          <cell r="A75" t="str">
            <v>E = Morgan Stanley Dean Witter Research Estimates        NM = Not Meaningful</v>
          </cell>
        </row>
      </sheetData>
      <sheetData sheetId="6" refreshError="1"/>
      <sheetData sheetId="7" refreshError="1">
        <row r="1">
          <cell r="A1" t="str">
            <v>Exhibit 5</v>
          </cell>
        </row>
        <row r="2">
          <cell r="A2" t="str">
            <v>Alza - Annual Royalties &amp; Fees Model 1995-2005E</v>
          </cell>
        </row>
        <row r="3">
          <cell r="A3" t="str">
            <v>($ Millions)</v>
          </cell>
        </row>
        <row r="4">
          <cell r="B4">
            <v>1995</v>
          </cell>
          <cell r="C4">
            <v>1996</v>
          </cell>
          <cell r="D4" t="str">
            <v>1997</v>
          </cell>
          <cell r="E4" t="str">
            <v>1998</v>
          </cell>
          <cell r="F4" t="str">
            <v>1999</v>
          </cell>
          <cell r="G4" t="str">
            <v>2000E</v>
          </cell>
          <cell r="H4" t="str">
            <v xml:space="preserve"> 2001E</v>
          </cell>
          <cell r="I4" t="str">
            <v xml:space="preserve"> 2002E</v>
          </cell>
          <cell r="J4" t="str">
            <v xml:space="preserve"> 2003E</v>
          </cell>
          <cell r="K4" t="str">
            <v xml:space="preserve"> 2004E</v>
          </cell>
          <cell r="L4" t="str">
            <v xml:space="preserve"> 2005E</v>
          </cell>
        </row>
        <row r="5">
          <cell r="A5" t="str">
            <v>Procardia XL (nifedipine) - Pfizer</v>
          </cell>
        </row>
        <row r="6">
          <cell r="A6" t="str">
            <v xml:space="preserve">  Client's Alza Product Sales</v>
          </cell>
          <cell r="B6">
            <v>1134</v>
          </cell>
          <cell r="C6">
            <v>1004.9</v>
          </cell>
          <cell r="D6">
            <v>822</v>
          </cell>
          <cell r="E6">
            <v>713</v>
          </cell>
          <cell r="F6">
            <v>550</v>
          </cell>
          <cell r="G6">
            <v>272</v>
          </cell>
          <cell r="H6">
            <v>163.19999999999999</v>
          </cell>
          <cell r="I6">
            <v>114.23999999999998</v>
          </cell>
          <cell r="J6">
            <v>91.391999999999996</v>
          </cell>
          <cell r="K6">
            <v>77.683199999999999</v>
          </cell>
          <cell r="L6">
            <v>66.030720000000002</v>
          </cell>
        </row>
        <row r="7">
          <cell r="A7" t="str">
            <v xml:space="preserve">  Royalty Rate</v>
          </cell>
          <cell r="B7">
            <v>5.8000000000000003E-2</v>
          </cell>
          <cell r="C7">
            <v>6.3899999999999998E-2</v>
          </cell>
          <cell r="D7">
            <v>7.0000000000000007E-2</v>
          </cell>
          <cell r="E7">
            <v>7.0000000000000007E-2</v>
          </cell>
          <cell r="F7">
            <v>7.0000000000000007E-2</v>
          </cell>
          <cell r="G7">
            <v>7.0000000000000007E-2</v>
          </cell>
          <cell r="H7">
            <v>7.0000000000000007E-2</v>
          </cell>
          <cell r="I7">
            <v>7.0000000000000007E-2</v>
          </cell>
          <cell r="J7">
            <v>7.0000000000000007E-2</v>
          </cell>
          <cell r="K7">
            <v>7.0000000000000007E-2</v>
          </cell>
          <cell r="L7">
            <v>7.0000000000000007E-2</v>
          </cell>
        </row>
        <row r="8">
          <cell r="A8" t="str">
            <v xml:space="preserve">    Total Royalties</v>
          </cell>
          <cell r="B8">
            <v>65.772000000000006</v>
          </cell>
          <cell r="C8">
            <v>64.21311</v>
          </cell>
          <cell r="D8">
            <v>57.540000000000006</v>
          </cell>
          <cell r="E8">
            <v>49.910000000000004</v>
          </cell>
          <cell r="F8">
            <v>38.5</v>
          </cell>
          <cell r="G8">
            <v>19.040000000000003</v>
          </cell>
          <cell r="H8">
            <v>11.423999999999999</v>
          </cell>
          <cell r="I8">
            <v>7.9967999999999995</v>
          </cell>
          <cell r="J8">
            <v>6.3974400000000005</v>
          </cell>
          <cell r="K8">
            <v>5.4378240000000009</v>
          </cell>
          <cell r="L8">
            <v>4.6221504000000007</v>
          </cell>
        </row>
        <row r="10">
          <cell r="A10" t="str">
            <v>Glucotrol XL (glipizide) - Pfizer</v>
          </cell>
        </row>
        <row r="11">
          <cell r="A11" t="str">
            <v xml:space="preserve">  Client's Alza Product Sales</v>
          </cell>
          <cell r="B11">
            <v>81.800000000000011</v>
          </cell>
          <cell r="C11">
            <v>132.80000000000001</v>
          </cell>
          <cell r="D11">
            <v>175</v>
          </cell>
          <cell r="E11">
            <v>225</v>
          </cell>
          <cell r="F11">
            <v>256</v>
          </cell>
          <cell r="G11">
            <v>275.39999999999998</v>
          </cell>
          <cell r="H11">
            <v>291.92399999999998</v>
          </cell>
          <cell r="I11">
            <v>300.68171999999998</v>
          </cell>
          <cell r="J11">
            <v>309.70217159999999</v>
          </cell>
          <cell r="K11">
            <v>309.70217159999999</v>
          </cell>
          <cell r="L11">
            <v>309.70217159999999</v>
          </cell>
        </row>
        <row r="12">
          <cell r="A12" t="str">
            <v xml:space="preserve">  Royalty Rate</v>
          </cell>
          <cell r="B12">
            <v>7.0000000000000007E-2</v>
          </cell>
          <cell r="C12">
            <v>7.0000000000000007E-2</v>
          </cell>
          <cell r="D12">
            <v>7.0000000000000007E-2</v>
          </cell>
          <cell r="E12">
            <v>7.0000000000000007E-2</v>
          </cell>
          <cell r="F12">
            <v>7.0000000000000007E-2</v>
          </cell>
          <cell r="G12">
            <v>7.0000000000000021E-2</v>
          </cell>
          <cell r="H12">
            <v>7.0000000000000007E-2</v>
          </cell>
          <cell r="I12">
            <v>7.0000000000000007E-2</v>
          </cell>
          <cell r="J12">
            <v>7.0000000000000007E-2</v>
          </cell>
          <cell r="K12">
            <v>7.0000000000000007E-2</v>
          </cell>
          <cell r="L12">
            <v>7.0000000000000007E-2</v>
          </cell>
        </row>
        <row r="13">
          <cell r="A13" t="str">
            <v xml:space="preserve">    Total Royalties</v>
          </cell>
          <cell r="B13">
            <v>5.7260000000000018</v>
          </cell>
          <cell r="C13">
            <v>9.2960000000000012</v>
          </cell>
          <cell r="D13">
            <v>12.250000000000002</v>
          </cell>
          <cell r="E13">
            <v>15.750000000000002</v>
          </cell>
          <cell r="F13">
            <v>17.920000000000002</v>
          </cell>
          <cell r="G13">
            <v>19.278000000000002</v>
          </cell>
          <cell r="H13">
            <v>20.43468</v>
          </cell>
          <cell r="I13">
            <v>21.047720399999999</v>
          </cell>
          <cell r="J13">
            <v>21.679152011999999</v>
          </cell>
          <cell r="K13">
            <v>21.679152011999999</v>
          </cell>
          <cell r="L13">
            <v>21.679152011999999</v>
          </cell>
        </row>
        <row r="15">
          <cell r="A15" t="str">
            <v>Adalat CC (nifedipine) - Bayer</v>
          </cell>
        </row>
        <row r="16">
          <cell r="A16" t="str">
            <v xml:space="preserve">  Client's Alza Product Sales</v>
          </cell>
          <cell r="B16">
            <v>300</v>
          </cell>
          <cell r="C16">
            <v>300</v>
          </cell>
          <cell r="D16">
            <v>300</v>
          </cell>
          <cell r="E16">
            <v>300</v>
          </cell>
          <cell r="F16">
            <v>300</v>
          </cell>
          <cell r="G16">
            <v>120</v>
          </cell>
          <cell r="H16">
            <v>90</v>
          </cell>
          <cell r="I16">
            <v>76.5</v>
          </cell>
          <cell r="J16">
            <v>65.024999999999991</v>
          </cell>
          <cell r="K16">
            <v>55.271249999999988</v>
          </cell>
          <cell r="L16">
            <v>46.980562499999991</v>
          </cell>
        </row>
        <row r="17">
          <cell r="A17" t="str">
            <v xml:space="preserve">  Royalty Rate</v>
          </cell>
          <cell r="B17">
            <v>7.0000000000000007E-2</v>
          </cell>
          <cell r="C17">
            <v>7.0000000000000007E-2</v>
          </cell>
          <cell r="D17">
            <v>7.0000000000000007E-2</v>
          </cell>
          <cell r="E17">
            <v>7.0000000000000007E-2</v>
          </cell>
          <cell r="F17">
            <v>7.0000000000000007E-2</v>
          </cell>
          <cell r="G17">
            <v>7.0000000000000007E-2</v>
          </cell>
          <cell r="H17">
            <v>7.0000000000000007E-2</v>
          </cell>
          <cell r="I17">
            <v>7.0000000000000007E-2</v>
          </cell>
          <cell r="J17">
            <v>7.0000000000000007E-2</v>
          </cell>
          <cell r="K17">
            <v>7.0000000000000007E-2</v>
          </cell>
          <cell r="L17">
            <v>7.0000000000000007E-2</v>
          </cell>
        </row>
        <row r="18">
          <cell r="A18" t="str">
            <v xml:space="preserve">    Total Royalties</v>
          </cell>
          <cell r="B18">
            <v>21.000000000000004</v>
          </cell>
          <cell r="C18">
            <v>21.000000000000004</v>
          </cell>
          <cell r="D18">
            <v>21.000000000000004</v>
          </cell>
          <cell r="E18">
            <v>21.000000000000004</v>
          </cell>
          <cell r="F18">
            <v>21.000000000000004</v>
          </cell>
          <cell r="G18">
            <v>8.4</v>
          </cell>
          <cell r="H18">
            <v>6.3000000000000007</v>
          </cell>
          <cell r="I18">
            <v>5.3550000000000004</v>
          </cell>
          <cell r="J18">
            <v>4.5517500000000002</v>
          </cell>
          <cell r="K18">
            <v>3.8689874999999994</v>
          </cell>
          <cell r="L18">
            <v>3.2886393749999998</v>
          </cell>
        </row>
        <row r="20">
          <cell r="A20" t="str">
            <v>Duragesic - JNJ</v>
          </cell>
        </row>
        <row r="21">
          <cell r="A21" t="str">
            <v xml:space="preserve">  Client's Alza Product Sales</v>
          </cell>
          <cell r="B21">
            <v>125</v>
          </cell>
          <cell r="C21">
            <v>170</v>
          </cell>
          <cell r="D21">
            <v>250</v>
          </cell>
          <cell r="E21">
            <v>350</v>
          </cell>
          <cell r="F21">
            <v>450</v>
          </cell>
          <cell r="G21">
            <v>585</v>
          </cell>
          <cell r="H21">
            <v>731.25</v>
          </cell>
          <cell r="I21">
            <v>840.93749999999989</v>
          </cell>
          <cell r="J21">
            <v>941.84999999999991</v>
          </cell>
          <cell r="K21">
            <v>1036.0350000000001</v>
          </cell>
          <cell r="L21">
            <v>828.82800000000009</v>
          </cell>
        </row>
        <row r="22">
          <cell r="A22" t="str">
            <v xml:space="preserve">  Royalty Rate</v>
          </cell>
          <cell r="B22">
            <v>7.0000000000000007E-2</v>
          </cell>
          <cell r="C22">
            <v>7.0000000000000007E-2</v>
          </cell>
          <cell r="D22">
            <v>7.0000000000000007E-2</v>
          </cell>
          <cell r="E22">
            <v>9.8000000000000004E-2</v>
          </cell>
          <cell r="F22">
            <v>0.11</v>
          </cell>
          <cell r="G22">
            <v>0.11</v>
          </cell>
          <cell r="H22">
            <v>0.11</v>
          </cell>
          <cell r="I22">
            <v>0.11</v>
          </cell>
          <cell r="J22">
            <v>0.11</v>
          </cell>
          <cell r="K22">
            <v>0.11</v>
          </cell>
          <cell r="L22">
            <v>0.11</v>
          </cell>
        </row>
        <row r="23">
          <cell r="A23" t="str">
            <v xml:space="preserve">    Total Royalties</v>
          </cell>
          <cell r="B23">
            <v>8.75</v>
          </cell>
          <cell r="C23">
            <v>11.9</v>
          </cell>
          <cell r="D23">
            <v>17.5</v>
          </cell>
          <cell r="E23">
            <v>34.300000000000004</v>
          </cell>
          <cell r="F23">
            <v>49.5</v>
          </cell>
          <cell r="G23">
            <v>64.349999999999994</v>
          </cell>
          <cell r="H23">
            <v>80.4375</v>
          </cell>
          <cell r="I23">
            <v>92.503124999999983</v>
          </cell>
          <cell r="J23">
            <v>103.6035</v>
          </cell>
          <cell r="K23">
            <v>113.96385000000001</v>
          </cell>
          <cell r="L23">
            <v>91.171080000000003</v>
          </cell>
        </row>
        <row r="25">
          <cell r="A25" t="str">
            <v>Nicoderm CQ - SmithKline Beecham</v>
          </cell>
        </row>
        <row r="26">
          <cell r="A26" t="str">
            <v xml:space="preserve">  Client's Alza Product Sales</v>
          </cell>
          <cell r="B26">
            <v>0</v>
          </cell>
          <cell r="C26">
            <v>100</v>
          </cell>
          <cell r="D26">
            <v>200</v>
          </cell>
          <cell r="E26">
            <v>225</v>
          </cell>
          <cell r="F26">
            <v>236.25</v>
          </cell>
          <cell r="G26">
            <v>248.0625</v>
          </cell>
          <cell r="H26">
            <v>260.46562499999999</v>
          </cell>
          <cell r="I26">
            <v>273.48890625000001</v>
          </cell>
          <cell r="J26">
            <v>287.16335156250005</v>
          </cell>
          <cell r="K26">
            <v>301.52151914062506</v>
          </cell>
          <cell r="L26">
            <v>316.59759509765632</v>
          </cell>
        </row>
        <row r="27">
          <cell r="A27" t="str">
            <v xml:space="preserve">  Royalty Rate</v>
          </cell>
          <cell r="B27">
            <v>0.09</v>
          </cell>
          <cell r="C27">
            <v>0.09</v>
          </cell>
          <cell r="D27">
            <v>0.09</v>
          </cell>
          <cell r="E27">
            <v>0.06</v>
          </cell>
          <cell r="F27">
            <v>0.06</v>
          </cell>
          <cell r="G27">
            <v>0.06</v>
          </cell>
          <cell r="H27">
            <v>0.06</v>
          </cell>
          <cell r="I27">
            <v>0.06</v>
          </cell>
          <cell r="J27">
            <v>0.06</v>
          </cell>
          <cell r="K27">
            <v>0.06</v>
          </cell>
          <cell r="L27">
            <v>0.06</v>
          </cell>
        </row>
        <row r="28">
          <cell r="A28" t="str">
            <v xml:space="preserve">    Total Royalties</v>
          </cell>
          <cell r="B28">
            <v>0</v>
          </cell>
          <cell r="C28">
            <v>9</v>
          </cell>
          <cell r="D28">
            <v>18</v>
          </cell>
          <cell r="E28">
            <v>13.5</v>
          </cell>
          <cell r="F28">
            <v>14.174999999999999</v>
          </cell>
          <cell r="G28">
            <v>14.883749999999999</v>
          </cell>
          <cell r="H28">
            <v>15.627937499999998</v>
          </cell>
          <cell r="I28">
            <v>16.409334375</v>
          </cell>
          <cell r="J28">
            <v>17.229801093750002</v>
          </cell>
          <cell r="K28">
            <v>18.091291148437502</v>
          </cell>
          <cell r="L28">
            <v>18.99585570585938</v>
          </cell>
        </row>
        <row r="30">
          <cell r="A30" t="str">
            <v>Covera-HS (verapamil) - Searle</v>
          </cell>
        </row>
        <row r="31">
          <cell r="A31" t="str">
            <v xml:space="preserve">  Client's Alza Product Sales</v>
          </cell>
          <cell r="B31">
            <v>0</v>
          </cell>
          <cell r="C31">
            <v>21</v>
          </cell>
          <cell r="D31">
            <v>55</v>
          </cell>
          <cell r="E31">
            <v>81</v>
          </cell>
          <cell r="F31">
            <v>93.149999999999991</v>
          </cell>
          <cell r="G31">
            <v>102.465</v>
          </cell>
          <cell r="H31">
            <v>110.66220000000001</v>
          </cell>
          <cell r="I31">
            <v>116.19531000000002</v>
          </cell>
          <cell r="J31">
            <v>122.00507550000003</v>
          </cell>
          <cell r="K31">
            <v>128.10532927500003</v>
          </cell>
          <cell r="L31">
            <v>134.51059573875003</v>
          </cell>
        </row>
        <row r="32">
          <cell r="A32" t="str">
            <v xml:space="preserve">  Royalty Rate</v>
          </cell>
          <cell r="B32">
            <v>7.0000000000000007E-2</v>
          </cell>
          <cell r="C32">
            <v>7.0000000000000007E-2</v>
          </cell>
          <cell r="D32">
            <v>7.0000000000000007E-2</v>
          </cell>
          <cell r="E32">
            <v>7.0000000000000007E-2</v>
          </cell>
          <cell r="F32">
            <v>7.0000000000000007E-2</v>
          </cell>
          <cell r="G32">
            <v>7.0000000000000007E-2</v>
          </cell>
          <cell r="H32">
            <v>7.0000000000000007E-2</v>
          </cell>
          <cell r="I32">
            <v>7.0000000000000007E-2</v>
          </cell>
          <cell r="J32">
            <v>7.0000000000000007E-2</v>
          </cell>
          <cell r="K32">
            <v>7.0000000000000007E-2</v>
          </cell>
          <cell r="L32">
            <v>7.0000000000000007E-2</v>
          </cell>
        </row>
        <row r="33">
          <cell r="A33" t="str">
            <v xml:space="preserve">    Total Royalties</v>
          </cell>
          <cell r="B33">
            <v>0</v>
          </cell>
          <cell r="C33">
            <v>1.4700000000000002</v>
          </cell>
          <cell r="D33">
            <v>3.8500000000000005</v>
          </cell>
          <cell r="E33">
            <v>5.6700000000000008</v>
          </cell>
          <cell r="F33">
            <v>6.5205000000000002</v>
          </cell>
          <cell r="G33">
            <v>7.1725500000000011</v>
          </cell>
          <cell r="H33">
            <v>7.746354000000002</v>
          </cell>
          <cell r="I33">
            <v>8.1336717000000025</v>
          </cell>
          <cell r="J33">
            <v>8.5403552850000022</v>
          </cell>
          <cell r="K33">
            <v>8.9673730492500034</v>
          </cell>
          <cell r="L33">
            <v>9.415741701712502</v>
          </cell>
        </row>
        <row r="35">
          <cell r="A35" t="str">
            <v>DynaCirc CR (isradipine) - Novartis</v>
          </cell>
        </row>
        <row r="36">
          <cell r="A36" t="str">
            <v xml:space="preserve">  Client's Product Sales</v>
          </cell>
          <cell r="B36">
            <v>231</v>
          </cell>
          <cell r="C36">
            <v>260</v>
          </cell>
          <cell r="D36">
            <v>280</v>
          </cell>
          <cell r="E36">
            <v>285</v>
          </cell>
          <cell r="F36">
            <v>290.7</v>
          </cell>
          <cell r="G36">
            <v>296.51400000000001</v>
          </cell>
          <cell r="H36">
            <v>302.44427999999999</v>
          </cell>
          <cell r="I36">
            <v>308.4931656</v>
          </cell>
          <cell r="J36">
            <v>314.66302891200002</v>
          </cell>
          <cell r="K36">
            <v>320.95628949024001</v>
          </cell>
          <cell r="L36">
            <v>327.37541528004482</v>
          </cell>
        </row>
        <row r="37">
          <cell r="A37" t="str">
            <v xml:space="preserve">  Penetration Rate</v>
          </cell>
          <cell r="B37">
            <v>0</v>
          </cell>
          <cell r="C37">
            <v>0</v>
          </cell>
          <cell r="D37">
            <v>0.03</v>
          </cell>
          <cell r="E37">
            <v>0.05</v>
          </cell>
          <cell r="F37">
            <v>7.0000000000000007E-2</v>
          </cell>
          <cell r="G37">
            <v>0.1</v>
          </cell>
          <cell r="H37">
            <v>0.12000000000000001</v>
          </cell>
          <cell r="I37">
            <v>0.14000000000000001</v>
          </cell>
          <cell r="J37">
            <v>0.16</v>
          </cell>
          <cell r="K37">
            <v>0.18</v>
          </cell>
          <cell r="L37">
            <v>0.19999999999999998</v>
          </cell>
        </row>
        <row r="38">
          <cell r="A38" t="str">
            <v xml:space="preserve">  Client's Alza Product Sales</v>
          </cell>
          <cell r="B38">
            <v>0</v>
          </cell>
          <cell r="C38">
            <v>0</v>
          </cell>
          <cell r="D38">
            <v>8.4</v>
          </cell>
          <cell r="E38">
            <v>14.25</v>
          </cell>
          <cell r="F38">
            <v>20.349</v>
          </cell>
          <cell r="G38">
            <v>29.651400000000002</v>
          </cell>
          <cell r="H38">
            <v>36.293313600000005</v>
          </cell>
          <cell r="I38">
            <v>43.189043184000006</v>
          </cell>
          <cell r="J38">
            <v>50.346084625920007</v>
          </cell>
          <cell r="K38">
            <v>57.772132108243198</v>
          </cell>
          <cell r="L38">
            <v>65.475083056008955</v>
          </cell>
        </row>
        <row r="39">
          <cell r="A39" t="str">
            <v xml:space="preserve">  Royalty Rate</v>
          </cell>
          <cell r="B39">
            <v>0.04</v>
          </cell>
          <cell r="C39">
            <v>0.04</v>
          </cell>
          <cell r="D39">
            <v>0.04</v>
          </cell>
          <cell r="E39">
            <v>0.04</v>
          </cell>
          <cell r="F39">
            <v>0.04</v>
          </cell>
          <cell r="G39">
            <v>0.04</v>
          </cell>
          <cell r="H39">
            <v>0.04</v>
          </cell>
          <cell r="I39">
            <v>0.04</v>
          </cell>
          <cell r="J39">
            <v>0.04</v>
          </cell>
          <cell r="K39">
            <v>0.04</v>
          </cell>
          <cell r="L39">
            <v>0.04</v>
          </cell>
        </row>
        <row r="40">
          <cell r="A40" t="str">
            <v xml:space="preserve">    Total Royalties</v>
          </cell>
          <cell r="B40">
            <v>0</v>
          </cell>
          <cell r="C40">
            <v>0</v>
          </cell>
          <cell r="D40">
            <v>0.33600000000000002</v>
          </cell>
          <cell r="E40">
            <v>0.57000000000000006</v>
          </cell>
          <cell r="F40">
            <v>0.81396000000000002</v>
          </cell>
          <cell r="G40">
            <v>1.1860560000000002</v>
          </cell>
          <cell r="H40">
            <v>1.4517325440000002</v>
          </cell>
          <cell r="I40">
            <v>1.7275617273600004</v>
          </cell>
          <cell r="J40">
            <v>2.0138433850368003</v>
          </cell>
          <cell r="K40">
            <v>2.3108852843297281</v>
          </cell>
          <cell r="L40">
            <v>2.6190033222403581</v>
          </cell>
        </row>
        <row r="42">
          <cell r="A42" t="str">
            <v>Transderm Nitro (nitroglycerin) - Novartis</v>
          </cell>
        </row>
        <row r="43">
          <cell r="A43" t="str">
            <v xml:space="preserve">  Client's Alza Product Sales</v>
          </cell>
          <cell r="B43">
            <v>0</v>
          </cell>
          <cell r="C43">
            <v>300</v>
          </cell>
          <cell r="D43">
            <v>275</v>
          </cell>
          <cell r="E43">
            <v>250</v>
          </cell>
          <cell r="F43">
            <v>212.5</v>
          </cell>
          <cell r="G43">
            <v>180.625</v>
          </cell>
          <cell r="H43">
            <v>153.53125</v>
          </cell>
          <cell r="I43">
            <v>130.50156250000001</v>
          </cell>
          <cell r="J43">
            <v>110.926328125</v>
          </cell>
          <cell r="K43">
            <v>94.287378906249998</v>
          </cell>
          <cell r="L43">
            <v>80.144272070312496</v>
          </cell>
        </row>
        <row r="44">
          <cell r="A44" t="str">
            <v xml:space="preserve">  Royalty Rate</v>
          </cell>
          <cell r="B44">
            <v>0.04</v>
          </cell>
          <cell r="C44">
            <v>0.04</v>
          </cell>
          <cell r="D44">
            <v>0.04</v>
          </cell>
          <cell r="E44">
            <v>0.04</v>
          </cell>
          <cell r="F44">
            <v>0.04</v>
          </cell>
          <cell r="G44">
            <v>0.04</v>
          </cell>
          <cell r="H44">
            <v>0.04</v>
          </cell>
          <cell r="I44">
            <v>0.04</v>
          </cell>
          <cell r="J44">
            <v>0.04</v>
          </cell>
          <cell r="K44">
            <v>0.04</v>
          </cell>
          <cell r="L44">
            <v>0.04</v>
          </cell>
        </row>
        <row r="45">
          <cell r="A45" t="str">
            <v xml:space="preserve">    Total Royalties</v>
          </cell>
          <cell r="B45">
            <v>0</v>
          </cell>
          <cell r="C45">
            <v>12</v>
          </cell>
          <cell r="D45">
            <v>11</v>
          </cell>
          <cell r="E45">
            <v>10</v>
          </cell>
          <cell r="F45">
            <v>8.5</v>
          </cell>
          <cell r="G45">
            <v>7.2250000000000005</v>
          </cell>
          <cell r="H45">
            <v>6.1412500000000003</v>
          </cell>
          <cell r="I45">
            <v>5.2200625</v>
          </cell>
          <cell r="J45">
            <v>4.4370531250000003</v>
          </cell>
          <cell r="K45">
            <v>3.7714951562499999</v>
          </cell>
          <cell r="L45">
            <v>3.2057708828124998</v>
          </cell>
        </row>
        <row r="47">
          <cell r="A47" t="str">
            <v>Transderm Scop (scopolamine) - Novartis</v>
          </cell>
        </row>
        <row r="48">
          <cell r="A48" t="str">
            <v xml:space="preserve">  Client's Alza Product Sales</v>
          </cell>
          <cell r="B48">
            <v>0</v>
          </cell>
          <cell r="C48">
            <v>0</v>
          </cell>
          <cell r="D48">
            <v>20</v>
          </cell>
          <cell r="E48">
            <v>20</v>
          </cell>
          <cell r="F48">
            <v>20</v>
          </cell>
          <cell r="G48">
            <v>20</v>
          </cell>
          <cell r="H48">
            <v>20</v>
          </cell>
          <cell r="I48">
            <v>20</v>
          </cell>
          <cell r="J48">
            <v>20</v>
          </cell>
          <cell r="K48">
            <v>20</v>
          </cell>
          <cell r="L48">
            <v>20</v>
          </cell>
        </row>
        <row r="49">
          <cell r="A49" t="str">
            <v xml:space="preserve">  Royalty Rate</v>
          </cell>
          <cell r="B49">
            <v>0.05</v>
          </cell>
          <cell r="C49">
            <v>0.05</v>
          </cell>
          <cell r="D49">
            <v>0.05</v>
          </cell>
          <cell r="E49">
            <v>0.05</v>
          </cell>
          <cell r="F49">
            <v>0.05</v>
          </cell>
          <cell r="G49">
            <v>0.05</v>
          </cell>
          <cell r="H49">
            <v>0.05</v>
          </cell>
          <cell r="I49">
            <v>0.05</v>
          </cell>
          <cell r="J49">
            <v>0.05</v>
          </cell>
          <cell r="K49">
            <v>0.05</v>
          </cell>
          <cell r="L49">
            <v>0.05</v>
          </cell>
        </row>
        <row r="50">
          <cell r="A50" t="str">
            <v xml:space="preserve">    Total Royalties</v>
          </cell>
          <cell r="B50">
            <v>0</v>
          </cell>
          <cell r="C50">
            <v>0</v>
          </cell>
          <cell r="D50">
            <v>1</v>
          </cell>
          <cell r="E50">
            <v>1</v>
          </cell>
          <cell r="F50">
            <v>1</v>
          </cell>
          <cell r="G50">
            <v>1</v>
          </cell>
          <cell r="H50">
            <v>1</v>
          </cell>
          <cell r="I50">
            <v>1</v>
          </cell>
          <cell r="J50">
            <v>1</v>
          </cell>
          <cell r="K50">
            <v>1</v>
          </cell>
          <cell r="L50">
            <v>1</v>
          </cell>
        </row>
        <row r="52">
          <cell r="A52" t="str">
            <v>IVOMEC SR Bolus (ivermectin) - Merial</v>
          </cell>
        </row>
        <row r="53">
          <cell r="A53" t="str">
            <v xml:space="preserve">  Client's Product Sales (U.S.)</v>
          </cell>
          <cell r="B53">
            <v>330</v>
          </cell>
          <cell r="C53">
            <v>330</v>
          </cell>
          <cell r="D53">
            <v>330</v>
          </cell>
          <cell r="E53">
            <v>330</v>
          </cell>
          <cell r="F53">
            <v>330</v>
          </cell>
          <cell r="G53">
            <v>330</v>
          </cell>
          <cell r="H53">
            <v>330</v>
          </cell>
          <cell r="I53">
            <v>330</v>
          </cell>
          <cell r="J53">
            <v>330</v>
          </cell>
          <cell r="K53">
            <v>330</v>
          </cell>
          <cell r="L53">
            <v>330</v>
          </cell>
        </row>
        <row r="54">
          <cell r="A54" t="str">
            <v xml:space="preserve">  Penetration Rate</v>
          </cell>
          <cell r="B54">
            <v>0</v>
          </cell>
          <cell r="C54">
            <v>0</v>
          </cell>
          <cell r="D54">
            <v>0.05</v>
          </cell>
          <cell r="E54">
            <v>0.1</v>
          </cell>
          <cell r="F54">
            <v>0.15000000000000002</v>
          </cell>
          <cell r="G54">
            <v>0.2</v>
          </cell>
          <cell r="H54">
            <v>0.25</v>
          </cell>
          <cell r="I54">
            <v>0.3</v>
          </cell>
          <cell r="J54">
            <v>0.35</v>
          </cell>
          <cell r="K54">
            <v>0.39999999999999997</v>
          </cell>
          <cell r="L54">
            <v>0.44999999999999996</v>
          </cell>
        </row>
        <row r="55">
          <cell r="A55" t="str">
            <v xml:space="preserve">  Client's Alza Product Sales</v>
          </cell>
          <cell r="B55">
            <v>0</v>
          </cell>
          <cell r="C55">
            <v>0</v>
          </cell>
          <cell r="D55">
            <v>16.5</v>
          </cell>
          <cell r="E55">
            <v>33</v>
          </cell>
          <cell r="F55">
            <v>49.500000000000007</v>
          </cell>
          <cell r="G55">
            <v>66</v>
          </cell>
          <cell r="H55">
            <v>82.5</v>
          </cell>
          <cell r="I55">
            <v>99</v>
          </cell>
          <cell r="J55">
            <v>115.49999999999999</v>
          </cell>
          <cell r="K55">
            <v>132</v>
          </cell>
          <cell r="L55">
            <v>148.49999999999997</v>
          </cell>
        </row>
        <row r="56">
          <cell r="A56" t="str">
            <v xml:space="preserve">  Royalty Rate</v>
          </cell>
          <cell r="B56">
            <v>0.02</v>
          </cell>
          <cell r="C56">
            <v>0.02</v>
          </cell>
          <cell r="D56">
            <v>0.02</v>
          </cell>
          <cell r="E56">
            <v>0.02</v>
          </cell>
          <cell r="F56">
            <v>0.02</v>
          </cell>
          <cell r="G56">
            <v>0.02</v>
          </cell>
          <cell r="H56">
            <v>0.02</v>
          </cell>
          <cell r="I56">
            <v>0.02</v>
          </cell>
          <cell r="J56">
            <v>0.02</v>
          </cell>
          <cell r="K56">
            <v>0.02</v>
          </cell>
          <cell r="L56">
            <v>0.02</v>
          </cell>
        </row>
        <row r="57">
          <cell r="A57" t="str">
            <v xml:space="preserve">    Total Royalties</v>
          </cell>
          <cell r="B57">
            <v>0</v>
          </cell>
          <cell r="C57">
            <v>0</v>
          </cell>
          <cell r="D57">
            <v>0.33</v>
          </cell>
          <cell r="E57">
            <v>0.66</v>
          </cell>
          <cell r="F57">
            <v>0.99000000000000021</v>
          </cell>
          <cell r="G57">
            <v>1.32</v>
          </cell>
          <cell r="H57">
            <v>1.6500000000000001</v>
          </cell>
          <cell r="I57">
            <v>1.98</v>
          </cell>
          <cell r="J57">
            <v>2.3099999999999996</v>
          </cell>
          <cell r="K57">
            <v>2.64</v>
          </cell>
          <cell r="L57">
            <v>2.9699999999999993</v>
          </cell>
        </row>
        <row r="59">
          <cell r="A59" t="str">
            <v xml:space="preserve">E = Morgan Stanley Dean Witter Research Estimates </v>
          </cell>
        </row>
        <row r="62">
          <cell r="A62" t="str">
            <v>Table 5 (continued)</v>
          </cell>
        </row>
        <row r="63">
          <cell r="A63" t="str">
            <v>Alza - Annual Royalties &amp; Fees Model 1995-2005E</v>
          </cell>
        </row>
        <row r="64">
          <cell r="A64" t="str">
            <v>($ Millions)</v>
          </cell>
        </row>
        <row r="65">
          <cell r="B65">
            <v>1995</v>
          </cell>
          <cell r="C65">
            <v>1996</v>
          </cell>
          <cell r="D65" t="str">
            <v>1997</v>
          </cell>
          <cell r="E65" t="str">
            <v>1998</v>
          </cell>
          <cell r="F65" t="str">
            <v>1999</v>
          </cell>
          <cell r="G65" t="str">
            <v>2000E</v>
          </cell>
          <cell r="H65" t="str">
            <v xml:space="preserve"> 2001E</v>
          </cell>
          <cell r="I65" t="str">
            <v xml:space="preserve"> 2002E</v>
          </cell>
          <cell r="J65" t="str">
            <v xml:space="preserve"> 2003E</v>
          </cell>
          <cell r="K65" t="str">
            <v xml:space="preserve"> 2004E</v>
          </cell>
          <cell r="L65" t="str">
            <v xml:space="preserve"> 2005E</v>
          </cell>
        </row>
        <row r="66">
          <cell r="A66" t="str">
            <v>Catapres-TTS (clonidine) - Boehringer Ingel.</v>
          </cell>
        </row>
        <row r="67">
          <cell r="A67" t="str">
            <v xml:space="preserve">  Client's Alza Product Sales</v>
          </cell>
          <cell r="B67">
            <v>70</v>
          </cell>
          <cell r="C67">
            <v>90</v>
          </cell>
          <cell r="D67">
            <v>105</v>
          </cell>
          <cell r="E67">
            <v>113.4</v>
          </cell>
          <cell r="F67">
            <v>121.33800000000001</v>
          </cell>
          <cell r="G67">
            <v>129.83166000000003</v>
          </cell>
          <cell r="H67">
            <v>137.62155960000004</v>
          </cell>
          <cell r="I67">
            <v>145.87885317600006</v>
          </cell>
          <cell r="J67">
            <v>153.17279583480007</v>
          </cell>
          <cell r="K67">
            <v>160.83143562654007</v>
          </cell>
          <cell r="L67">
            <v>168.87300740786708</v>
          </cell>
        </row>
        <row r="68">
          <cell r="A68" t="str">
            <v xml:space="preserve">  Royalty Rate</v>
          </cell>
          <cell r="B68">
            <v>0.09</v>
          </cell>
          <cell r="C68">
            <v>0.09</v>
          </cell>
          <cell r="D68">
            <v>0.09</v>
          </cell>
          <cell r="E68">
            <v>0.09</v>
          </cell>
          <cell r="F68">
            <v>0.09</v>
          </cell>
          <cell r="G68">
            <v>0.09</v>
          </cell>
          <cell r="H68">
            <v>0.09</v>
          </cell>
          <cell r="I68">
            <v>0.09</v>
          </cell>
          <cell r="J68">
            <v>0.09</v>
          </cell>
          <cell r="K68">
            <v>0.09</v>
          </cell>
          <cell r="L68">
            <v>0.09</v>
          </cell>
        </row>
        <row r="69">
          <cell r="A69" t="str">
            <v xml:space="preserve">    Total Royalties</v>
          </cell>
          <cell r="B69">
            <v>6.3</v>
          </cell>
          <cell r="C69">
            <v>8.1</v>
          </cell>
          <cell r="D69">
            <v>9.4499999999999993</v>
          </cell>
          <cell r="E69">
            <v>10.206</v>
          </cell>
          <cell r="F69">
            <v>10.92042</v>
          </cell>
          <cell r="G69">
            <v>11.684849400000003</v>
          </cell>
          <cell r="H69">
            <v>12.385940364000003</v>
          </cell>
          <cell r="I69">
            <v>13.129096785840005</v>
          </cell>
          <cell r="J69">
            <v>13.785551625132006</v>
          </cell>
          <cell r="K69">
            <v>14.474829206388605</v>
          </cell>
          <cell r="L69">
            <v>15.198570666708036</v>
          </cell>
        </row>
        <row r="71">
          <cell r="A71" t="str">
            <v>Efidac (24 Hr. Sudafed) - WLA</v>
          </cell>
        </row>
        <row r="72">
          <cell r="A72" t="str">
            <v xml:space="preserve">  Client's Product Sales (U.S.)</v>
          </cell>
          <cell r="B72">
            <v>122</v>
          </cell>
          <cell r="C72">
            <v>134</v>
          </cell>
          <cell r="D72">
            <v>140.70000000000002</v>
          </cell>
          <cell r="E72">
            <v>147.73500000000001</v>
          </cell>
          <cell r="F72">
            <v>155.12175000000002</v>
          </cell>
          <cell r="G72">
            <v>162.87783750000003</v>
          </cell>
          <cell r="H72">
            <v>171.02172937500004</v>
          </cell>
          <cell r="I72">
            <v>179.57281584375005</v>
          </cell>
          <cell r="J72">
            <v>188.55145663593757</v>
          </cell>
          <cell r="K72">
            <v>197.97902946773445</v>
          </cell>
          <cell r="L72">
            <v>207.87798094112119</v>
          </cell>
        </row>
        <row r="73">
          <cell r="A73" t="str">
            <v xml:space="preserve">  Penetration Rate</v>
          </cell>
          <cell r="B73">
            <v>0</v>
          </cell>
          <cell r="C73">
            <v>0</v>
          </cell>
          <cell r="D73">
            <v>0</v>
          </cell>
          <cell r="E73">
            <v>0.05</v>
          </cell>
          <cell r="F73">
            <v>0.1</v>
          </cell>
          <cell r="G73">
            <v>0.15000000000000002</v>
          </cell>
          <cell r="H73">
            <v>0.2</v>
          </cell>
          <cell r="I73">
            <v>0.25</v>
          </cell>
          <cell r="J73">
            <v>0.3</v>
          </cell>
          <cell r="K73">
            <v>0.35</v>
          </cell>
          <cell r="L73">
            <v>0.39999999999999997</v>
          </cell>
        </row>
        <row r="74">
          <cell r="A74" t="str">
            <v xml:space="preserve">  Client's Alza Product Sales</v>
          </cell>
          <cell r="B74">
            <v>0</v>
          </cell>
          <cell r="C74">
            <v>0</v>
          </cell>
          <cell r="D74">
            <v>0</v>
          </cell>
          <cell r="E74">
            <v>7.386750000000001</v>
          </cell>
          <cell r="F74">
            <v>15.512175000000003</v>
          </cell>
          <cell r="G74">
            <v>24.431675625000008</v>
          </cell>
          <cell r="H74">
            <v>34.204345875000008</v>
          </cell>
          <cell r="I74">
            <v>44.893203960937512</v>
          </cell>
          <cell r="J74">
            <v>56.565436990781272</v>
          </cell>
          <cell r="K74">
            <v>69.292660313707046</v>
          </cell>
          <cell r="L74">
            <v>83.151192376448478</v>
          </cell>
        </row>
        <row r="75">
          <cell r="A75" t="str">
            <v xml:space="preserve">  Royalty Rate</v>
          </cell>
          <cell r="B75">
            <v>0.05</v>
          </cell>
          <cell r="C75">
            <v>0.05</v>
          </cell>
          <cell r="D75">
            <v>0.05</v>
          </cell>
          <cell r="E75">
            <v>0.05</v>
          </cell>
          <cell r="F75">
            <v>0.05</v>
          </cell>
          <cell r="G75">
            <v>0.05</v>
          </cell>
          <cell r="H75">
            <v>0.05</v>
          </cell>
          <cell r="I75">
            <v>0.05</v>
          </cell>
          <cell r="J75">
            <v>0.05</v>
          </cell>
          <cell r="K75">
            <v>0.05</v>
          </cell>
          <cell r="L75">
            <v>0.05</v>
          </cell>
        </row>
        <row r="76">
          <cell r="A76" t="str">
            <v xml:space="preserve">    Total Royalties</v>
          </cell>
          <cell r="B76">
            <v>0</v>
          </cell>
          <cell r="C76">
            <v>0</v>
          </cell>
          <cell r="D76">
            <v>0</v>
          </cell>
          <cell r="E76">
            <v>0.3693375000000001</v>
          </cell>
          <cell r="F76">
            <v>0.77560875000000018</v>
          </cell>
          <cell r="G76">
            <v>1.2215837812500006</v>
          </cell>
          <cell r="H76">
            <v>1.7102172937500004</v>
          </cell>
          <cell r="I76">
            <v>2.2446601980468759</v>
          </cell>
          <cell r="J76">
            <v>2.828271849539064</v>
          </cell>
          <cell r="K76">
            <v>3.4646330156853526</v>
          </cell>
          <cell r="L76">
            <v>4.1575596188224244</v>
          </cell>
        </row>
        <row r="78">
          <cell r="A78" t="str">
            <v>Alpress LP (prazosin) - Pfizer (Fr)</v>
          </cell>
        </row>
        <row r="79">
          <cell r="A79" t="str">
            <v xml:space="preserve">  Client's Alza Product Sales</v>
          </cell>
          <cell r="B79">
            <v>8</v>
          </cell>
          <cell r="C79">
            <v>8</v>
          </cell>
          <cell r="D79">
            <v>8</v>
          </cell>
          <cell r="E79">
            <v>8</v>
          </cell>
          <cell r="F79">
            <v>8</v>
          </cell>
          <cell r="G79">
            <v>8</v>
          </cell>
          <cell r="H79">
            <v>8</v>
          </cell>
          <cell r="I79">
            <v>8</v>
          </cell>
          <cell r="J79">
            <v>8</v>
          </cell>
          <cell r="K79">
            <v>8</v>
          </cell>
          <cell r="L79">
            <v>8</v>
          </cell>
        </row>
        <row r="80">
          <cell r="A80" t="str">
            <v xml:space="preserve">  Royalty Rate</v>
          </cell>
          <cell r="B80">
            <v>7.0000000000000007E-2</v>
          </cell>
          <cell r="C80">
            <v>7.0000000000000007E-2</v>
          </cell>
          <cell r="D80">
            <v>7.0000000000000007E-2</v>
          </cell>
          <cell r="E80">
            <v>7.0000000000000007E-2</v>
          </cell>
          <cell r="F80">
            <v>7.0000000000000007E-2</v>
          </cell>
          <cell r="G80">
            <v>7.0000000000000007E-2</v>
          </cell>
          <cell r="H80">
            <v>7.0000000000000007E-2</v>
          </cell>
          <cell r="I80">
            <v>7.0000000000000007E-2</v>
          </cell>
          <cell r="J80">
            <v>7.0000000000000007E-2</v>
          </cell>
          <cell r="K80">
            <v>7.0000000000000007E-2</v>
          </cell>
          <cell r="L80">
            <v>7.0000000000000007E-2</v>
          </cell>
        </row>
        <row r="81">
          <cell r="A81" t="str">
            <v xml:space="preserve">    Total Royalties</v>
          </cell>
          <cell r="B81">
            <v>0.56000000000000005</v>
          </cell>
          <cell r="C81">
            <v>0.56000000000000005</v>
          </cell>
          <cell r="D81">
            <v>0.56000000000000005</v>
          </cell>
          <cell r="E81">
            <v>0.56000000000000005</v>
          </cell>
          <cell r="F81">
            <v>0.56000000000000005</v>
          </cell>
          <cell r="G81">
            <v>0.56000000000000005</v>
          </cell>
          <cell r="H81">
            <v>0.56000000000000005</v>
          </cell>
          <cell r="I81">
            <v>0.56000000000000005</v>
          </cell>
          <cell r="J81">
            <v>0.56000000000000005</v>
          </cell>
          <cell r="K81">
            <v>0.56000000000000005</v>
          </cell>
          <cell r="L81">
            <v>0.56000000000000005</v>
          </cell>
        </row>
        <row r="83">
          <cell r="A83" t="str">
            <v>Teczem - Hoechst (U.S.)</v>
          </cell>
        </row>
        <row r="84">
          <cell r="A84" t="str">
            <v xml:space="preserve">  Client's Alza Product Sales</v>
          </cell>
          <cell r="B84">
            <v>0</v>
          </cell>
          <cell r="C84">
            <v>0</v>
          </cell>
          <cell r="D84">
            <v>0</v>
          </cell>
          <cell r="E84">
            <v>5</v>
          </cell>
          <cell r="F84">
            <v>10</v>
          </cell>
          <cell r="G84">
            <v>15</v>
          </cell>
          <cell r="H84">
            <v>20</v>
          </cell>
          <cell r="I84">
            <v>25</v>
          </cell>
          <cell r="J84">
            <v>30</v>
          </cell>
          <cell r="K84">
            <v>30</v>
          </cell>
          <cell r="L84">
            <v>30</v>
          </cell>
        </row>
        <row r="85">
          <cell r="A85" t="str">
            <v xml:space="preserve">  Royalty Rate</v>
          </cell>
          <cell r="B85">
            <v>0.03</v>
          </cell>
          <cell r="C85">
            <v>0.03</v>
          </cell>
          <cell r="D85">
            <v>0.03</v>
          </cell>
          <cell r="E85">
            <v>0.03</v>
          </cell>
          <cell r="F85">
            <v>0.03</v>
          </cell>
          <cell r="G85">
            <v>0.03</v>
          </cell>
          <cell r="H85">
            <v>0.03</v>
          </cell>
          <cell r="I85">
            <v>0.03</v>
          </cell>
          <cell r="J85">
            <v>0.03</v>
          </cell>
          <cell r="K85">
            <v>0.03</v>
          </cell>
          <cell r="L85">
            <v>0.03</v>
          </cell>
        </row>
        <row r="86">
          <cell r="A86" t="str">
            <v xml:space="preserve">    Total Royalties</v>
          </cell>
          <cell r="B86">
            <v>0</v>
          </cell>
          <cell r="C86">
            <v>0</v>
          </cell>
          <cell r="D86">
            <v>0</v>
          </cell>
          <cell r="E86">
            <v>0.15</v>
          </cell>
          <cell r="F86">
            <v>0.3</v>
          </cell>
          <cell r="G86">
            <v>0.44999999999999996</v>
          </cell>
          <cell r="H86">
            <v>0.6</v>
          </cell>
          <cell r="I86">
            <v>0.75</v>
          </cell>
          <cell r="J86">
            <v>0.89999999999999991</v>
          </cell>
          <cell r="K86">
            <v>0.89999999999999991</v>
          </cell>
          <cell r="L86">
            <v>0.89999999999999991</v>
          </cell>
        </row>
        <row r="88">
          <cell r="A88" t="str">
            <v>Cardura XL - Pfizer</v>
          </cell>
        </row>
        <row r="89">
          <cell r="A89" t="str">
            <v xml:space="preserve">  Client's Alza Product Sales</v>
          </cell>
          <cell r="B89">
            <v>0</v>
          </cell>
          <cell r="C89">
            <v>0</v>
          </cell>
          <cell r="D89">
            <v>0</v>
          </cell>
          <cell r="E89">
            <v>3</v>
          </cell>
          <cell r="F89">
            <v>6</v>
          </cell>
          <cell r="G89">
            <v>8</v>
          </cell>
          <cell r="H89">
            <v>8.8000000000000007</v>
          </cell>
          <cell r="I89">
            <v>9.6800000000000015</v>
          </cell>
          <cell r="J89">
            <v>10.648000000000003</v>
          </cell>
          <cell r="K89">
            <v>11.712800000000005</v>
          </cell>
          <cell r="L89">
            <v>12.884080000000006</v>
          </cell>
        </row>
        <row r="90">
          <cell r="A90" t="str">
            <v xml:space="preserve">  Royalty Rate</v>
          </cell>
          <cell r="B90">
            <v>0.09</v>
          </cell>
          <cell r="C90">
            <v>0.09</v>
          </cell>
          <cell r="D90">
            <v>0.09</v>
          </cell>
          <cell r="E90">
            <v>0.09</v>
          </cell>
          <cell r="F90">
            <v>0.09</v>
          </cell>
          <cell r="G90">
            <v>0.09</v>
          </cell>
          <cell r="H90">
            <v>0.09</v>
          </cell>
          <cell r="I90">
            <v>0.09</v>
          </cell>
          <cell r="J90">
            <v>0.09</v>
          </cell>
          <cell r="K90">
            <v>0.09</v>
          </cell>
          <cell r="L90">
            <v>0.09</v>
          </cell>
        </row>
        <row r="91">
          <cell r="A91" t="str">
            <v xml:space="preserve">    Total Royalties</v>
          </cell>
          <cell r="B91">
            <v>0</v>
          </cell>
          <cell r="C91">
            <v>0</v>
          </cell>
          <cell r="D91">
            <v>0</v>
          </cell>
          <cell r="E91">
            <v>0.27</v>
          </cell>
          <cell r="F91">
            <v>0.54</v>
          </cell>
          <cell r="G91">
            <v>0.72</v>
          </cell>
          <cell r="H91">
            <v>0.79200000000000004</v>
          </cell>
          <cell r="I91">
            <v>0.87120000000000009</v>
          </cell>
          <cell r="J91">
            <v>0.95832000000000028</v>
          </cell>
          <cell r="K91">
            <v>1.0541520000000004</v>
          </cell>
          <cell r="L91">
            <v>1.1595672000000006</v>
          </cell>
        </row>
        <row r="93">
          <cell r="A93" t="str">
            <v>Volmax (albuterol) - Glaxo</v>
          </cell>
        </row>
        <row r="94">
          <cell r="A94" t="str">
            <v xml:space="preserve">  Client's Alza Product Sales</v>
          </cell>
          <cell r="B94">
            <v>40</v>
          </cell>
          <cell r="C94">
            <v>40</v>
          </cell>
          <cell r="D94">
            <v>45</v>
          </cell>
          <cell r="E94">
            <v>50</v>
          </cell>
          <cell r="F94">
            <v>52</v>
          </cell>
          <cell r="G94">
            <v>54</v>
          </cell>
          <cell r="H94">
            <v>54</v>
          </cell>
          <cell r="I94">
            <v>54</v>
          </cell>
          <cell r="J94">
            <v>54</v>
          </cell>
          <cell r="K94">
            <v>54</v>
          </cell>
          <cell r="L94">
            <v>54</v>
          </cell>
        </row>
        <row r="95">
          <cell r="A95" t="str">
            <v xml:space="preserve">  Royalty Rate</v>
          </cell>
          <cell r="B95">
            <v>7.0000000000000007E-2</v>
          </cell>
          <cell r="C95">
            <v>7.0000000000000007E-2</v>
          </cell>
          <cell r="D95">
            <v>7.0000000000000007E-2</v>
          </cell>
          <cell r="E95">
            <v>7.0000000000000007E-2</v>
          </cell>
          <cell r="F95">
            <v>7.0000000000000007E-2</v>
          </cell>
          <cell r="G95">
            <v>7.0000000000000007E-2</v>
          </cell>
          <cell r="H95">
            <v>7.0000000000000007E-2</v>
          </cell>
          <cell r="I95">
            <v>7.0000000000000007E-2</v>
          </cell>
          <cell r="J95">
            <v>7.0000000000000007E-2</v>
          </cell>
          <cell r="K95">
            <v>7.0000000000000007E-2</v>
          </cell>
          <cell r="L95">
            <v>7.0000000000000007E-2</v>
          </cell>
        </row>
        <row r="96">
          <cell r="A96" t="str">
            <v xml:space="preserve">    Total Royalties</v>
          </cell>
          <cell r="B96">
            <v>2.8000000000000003</v>
          </cell>
          <cell r="C96">
            <v>2.8000000000000003</v>
          </cell>
          <cell r="D96">
            <v>3.1500000000000004</v>
          </cell>
          <cell r="E96">
            <v>3.5000000000000004</v>
          </cell>
          <cell r="F96">
            <v>3.6400000000000006</v>
          </cell>
          <cell r="G96">
            <v>3.7800000000000002</v>
          </cell>
          <cell r="H96">
            <v>3.7800000000000002</v>
          </cell>
          <cell r="I96">
            <v>3.7800000000000002</v>
          </cell>
          <cell r="J96">
            <v>3.7800000000000002</v>
          </cell>
          <cell r="K96">
            <v>3.7800000000000002</v>
          </cell>
          <cell r="L96">
            <v>3.7800000000000002</v>
          </cell>
        </row>
        <row r="98">
          <cell r="A98" t="str">
            <v>OROS hydromorphone - Knoll (BASF)</v>
          </cell>
        </row>
        <row r="99">
          <cell r="A99" t="str">
            <v xml:space="preserve">  Client's Product Sales (U.S. Dilaudid)</v>
          </cell>
          <cell r="B99">
            <v>0</v>
          </cell>
          <cell r="C99">
            <v>0</v>
          </cell>
          <cell r="D99">
            <v>17</v>
          </cell>
          <cell r="E99">
            <v>19</v>
          </cell>
          <cell r="F99">
            <v>15</v>
          </cell>
          <cell r="G99">
            <v>15</v>
          </cell>
          <cell r="H99">
            <v>5</v>
          </cell>
          <cell r="I99">
            <v>4</v>
          </cell>
          <cell r="J99">
            <v>3</v>
          </cell>
          <cell r="K99">
            <v>2</v>
          </cell>
          <cell r="L99">
            <v>1</v>
          </cell>
        </row>
        <row r="100">
          <cell r="A100" t="str">
            <v xml:space="preserve">  Penetration Rate</v>
          </cell>
          <cell r="B100" t="str">
            <v>NM</v>
          </cell>
          <cell r="C100" t="str">
            <v>NM</v>
          </cell>
          <cell r="D100" t="str">
            <v>NM</v>
          </cell>
          <cell r="E100" t="str">
            <v>NM</v>
          </cell>
          <cell r="F100" t="str">
            <v>NM</v>
          </cell>
          <cell r="G100" t="str">
            <v>NM</v>
          </cell>
          <cell r="H100" t="str">
            <v>NM</v>
          </cell>
          <cell r="I100" t="str">
            <v>NM</v>
          </cell>
          <cell r="J100" t="str">
            <v>NM</v>
          </cell>
          <cell r="K100" t="str">
            <v>NM</v>
          </cell>
          <cell r="L100" t="str">
            <v>NM</v>
          </cell>
        </row>
        <row r="101">
          <cell r="A101" t="str">
            <v xml:space="preserve">  Client's Alza Product Sales</v>
          </cell>
          <cell r="B101">
            <v>0</v>
          </cell>
          <cell r="C101">
            <v>0</v>
          </cell>
          <cell r="D101">
            <v>0</v>
          </cell>
          <cell r="E101">
            <v>0</v>
          </cell>
          <cell r="F101">
            <v>0</v>
          </cell>
          <cell r="G101">
            <v>0</v>
          </cell>
          <cell r="H101">
            <v>18</v>
          </cell>
          <cell r="I101">
            <v>35</v>
          </cell>
          <cell r="J101">
            <v>50</v>
          </cell>
          <cell r="K101">
            <v>65</v>
          </cell>
          <cell r="L101">
            <v>80</v>
          </cell>
        </row>
        <row r="102">
          <cell r="A102" t="str">
            <v xml:space="preserve">  Royalty Rate</v>
          </cell>
          <cell r="B102">
            <v>0</v>
          </cell>
          <cell r="C102">
            <v>0</v>
          </cell>
          <cell r="D102">
            <v>0</v>
          </cell>
          <cell r="E102">
            <v>0</v>
          </cell>
          <cell r="F102">
            <v>0</v>
          </cell>
          <cell r="G102">
            <v>0</v>
          </cell>
          <cell r="H102">
            <v>0.2</v>
          </cell>
          <cell r="I102">
            <v>0.2</v>
          </cell>
          <cell r="J102">
            <v>0.2</v>
          </cell>
          <cell r="K102">
            <v>0.2</v>
          </cell>
          <cell r="L102">
            <v>0.2</v>
          </cell>
        </row>
        <row r="103">
          <cell r="A103" t="str">
            <v xml:space="preserve">    Total Royalties</v>
          </cell>
          <cell r="B103">
            <v>0</v>
          </cell>
          <cell r="C103">
            <v>0</v>
          </cell>
          <cell r="D103">
            <v>0</v>
          </cell>
          <cell r="E103">
            <v>0</v>
          </cell>
          <cell r="F103">
            <v>0</v>
          </cell>
          <cell r="G103">
            <v>0</v>
          </cell>
          <cell r="H103">
            <v>3.6</v>
          </cell>
          <cell r="I103">
            <v>7</v>
          </cell>
          <cell r="J103">
            <v>10</v>
          </cell>
          <cell r="K103">
            <v>13</v>
          </cell>
          <cell r="L103">
            <v>16</v>
          </cell>
        </row>
        <row r="105">
          <cell r="A105" t="str">
            <v>Ethyol - U.S. Bioscience</v>
          </cell>
        </row>
        <row r="106">
          <cell r="A106" t="str">
            <v xml:space="preserve">  Client's Alza Product Sales</v>
          </cell>
          <cell r="B106">
            <v>0</v>
          </cell>
          <cell r="C106">
            <v>9.35</v>
          </cell>
          <cell r="D106">
            <v>20.64</v>
          </cell>
          <cell r="E106">
            <v>32.599999999999994</v>
          </cell>
          <cell r="F106">
            <v>48.3</v>
          </cell>
          <cell r="G106">
            <v>49.2</v>
          </cell>
          <cell r="H106">
            <v>54.120000000000005</v>
          </cell>
          <cell r="I106">
            <v>48.707999999999998</v>
          </cell>
          <cell r="J106">
            <v>56.014199999999995</v>
          </cell>
          <cell r="K106">
            <v>62.735903999999998</v>
          </cell>
          <cell r="L106">
            <v>69.009494400000008</v>
          </cell>
        </row>
        <row r="107">
          <cell r="A107" t="str">
            <v xml:space="preserve">  Royalty Rate</v>
          </cell>
          <cell r="B107">
            <v>0</v>
          </cell>
          <cell r="C107">
            <v>0</v>
          </cell>
          <cell r="D107">
            <v>0</v>
          </cell>
          <cell r="E107">
            <v>0</v>
          </cell>
          <cell r="F107">
            <v>0</v>
          </cell>
          <cell r="G107">
            <v>0</v>
          </cell>
          <cell r="H107">
            <v>0</v>
          </cell>
          <cell r="I107">
            <v>0.3</v>
          </cell>
          <cell r="J107">
            <v>0.27500000000000002</v>
          </cell>
          <cell r="K107">
            <v>0.25</v>
          </cell>
          <cell r="L107">
            <v>0.25</v>
          </cell>
        </row>
        <row r="108">
          <cell r="A108" t="str">
            <v xml:space="preserve">    Total Royalties</v>
          </cell>
          <cell r="B108">
            <v>0</v>
          </cell>
          <cell r="C108">
            <v>0</v>
          </cell>
          <cell r="D108">
            <v>0</v>
          </cell>
          <cell r="E108">
            <v>0</v>
          </cell>
          <cell r="F108">
            <v>0</v>
          </cell>
          <cell r="G108">
            <v>0</v>
          </cell>
          <cell r="H108">
            <v>0</v>
          </cell>
          <cell r="I108">
            <v>14.612399999999999</v>
          </cell>
          <cell r="J108">
            <v>15.403905</v>
          </cell>
          <cell r="K108">
            <v>15.683975999999999</v>
          </cell>
          <cell r="L108">
            <v>17.252373600000002</v>
          </cell>
        </row>
        <row r="110">
          <cell r="A110" t="str">
            <v>Viadur - Bayer</v>
          </cell>
        </row>
        <row r="111">
          <cell r="A111" t="str">
            <v xml:space="preserve">  Client's Alza Product Sales</v>
          </cell>
          <cell r="B111">
            <v>0</v>
          </cell>
          <cell r="C111">
            <v>0</v>
          </cell>
          <cell r="D111">
            <v>0</v>
          </cell>
          <cell r="E111">
            <v>0</v>
          </cell>
          <cell r="F111">
            <v>0</v>
          </cell>
          <cell r="G111">
            <v>0</v>
          </cell>
          <cell r="H111">
            <v>25</v>
          </cell>
          <cell r="I111">
            <v>50</v>
          </cell>
          <cell r="J111">
            <v>75</v>
          </cell>
          <cell r="K111">
            <v>93.8</v>
          </cell>
          <cell r="L111">
            <v>110.6</v>
          </cell>
        </row>
        <row r="112">
          <cell r="A112" t="str">
            <v xml:space="preserve">  Royalty Rate</v>
          </cell>
          <cell r="B112">
            <v>0</v>
          </cell>
          <cell r="C112">
            <v>0</v>
          </cell>
          <cell r="D112">
            <v>0</v>
          </cell>
          <cell r="E112">
            <v>0</v>
          </cell>
          <cell r="F112">
            <v>0</v>
          </cell>
          <cell r="G112">
            <v>0</v>
          </cell>
          <cell r="H112">
            <v>0.11</v>
          </cell>
          <cell r="I112">
            <v>0.11</v>
          </cell>
          <cell r="J112">
            <v>0.11</v>
          </cell>
          <cell r="K112">
            <v>0.11</v>
          </cell>
          <cell r="L112">
            <v>0.11</v>
          </cell>
        </row>
        <row r="113">
          <cell r="A113" t="str">
            <v xml:space="preserve">    Total Royalties</v>
          </cell>
          <cell r="B113">
            <v>0</v>
          </cell>
          <cell r="C113">
            <v>0</v>
          </cell>
          <cell r="D113">
            <v>0</v>
          </cell>
          <cell r="E113">
            <v>0</v>
          </cell>
          <cell r="F113">
            <v>0</v>
          </cell>
          <cell r="G113">
            <v>0</v>
          </cell>
          <cell r="H113">
            <v>2.75</v>
          </cell>
          <cell r="I113">
            <v>5.5</v>
          </cell>
          <cell r="J113">
            <v>8.25</v>
          </cell>
          <cell r="K113">
            <v>10.318</v>
          </cell>
          <cell r="L113">
            <v>12.165999999999999</v>
          </cell>
        </row>
        <row r="115">
          <cell r="A115" t="str">
            <v>Other (a)</v>
          </cell>
          <cell r="B115">
            <v>27.391999999999982</v>
          </cell>
          <cell r="C115">
            <v>30.960889999999978</v>
          </cell>
          <cell r="D115">
            <v>28.433999999999969</v>
          </cell>
          <cell r="E115">
            <v>51.484662500000013</v>
          </cell>
          <cell r="F115">
            <v>44.244511249999988</v>
          </cell>
          <cell r="G115">
            <v>118</v>
          </cell>
          <cell r="H115">
            <v>135</v>
          </cell>
          <cell r="I115">
            <v>145.80000000000001</v>
          </cell>
          <cell r="J115">
            <v>167.67</v>
          </cell>
          <cell r="K115">
            <v>192.82049999999998</v>
          </cell>
          <cell r="L115">
            <v>231.38459999999998</v>
          </cell>
        </row>
        <row r="116">
          <cell r="A116" t="str">
            <v>Nonrecurring/Crescendo</v>
          </cell>
          <cell r="B116">
            <v>7.4</v>
          </cell>
          <cell r="C116">
            <v>9.5</v>
          </cell>
          <cell r="D116">
            <v>4</v>
          </cell>
          <cell r="E116">
            <v>14.2</v>
          </cell>
          <cell r="F116">
            <v>7.2</v>
          </cell>
          <cell r="G116">
            <v>2</v>
          </cell>
          <cell r="H116">
            <v>0</v>
          </cell>
          <cell r="I116">
            <v>0</v>
          </cell>
          <cell r="J116">
            <v>0</v>
          </cell>
          <cell r="K116">
            <v>0</v>
          </cell>
          <cell r="L116">
            <v>0</v>
          </cell>
        </row>
        <row r="118">
          <cell r="A118" t="str">
            <v>Total - Reported</v>
          </cell>
          <cell r="B118">
            <v>145.69999999999999</v>
          </cell>
          <cell r="C118">
            <v>180.8</v>
          </cell>
          <cell r="D118">
            <v>188.4</v>
          </cell>
          <cell r="E118">
            <v>233.1</v>
          </cell>
          <cell r="F118">
            <v>227.1</v>
          </cell>
          <cell r="G118">
            <v>282.27178918124997</v>
          </cell>
          <cell r="H118">
            <v>313.39161170174998</v>
          </cell>
          <cell r="I118">
            <v>355.62063268624695</v>
          </cell>
          <cell r="J118">
            <v>395.89894337545786</v>
          </cell>
          <cell r="K118">
            <v>437.78694837234121</v>
          </cell>
          <cell r="L118">
            <v>461.52606448515519</v>
          </cell>
        </row>
        <row r="120">
          <cell r="A120" t="str">
            <v>Notes:</v>
          </cell>
        </row>
        <row r="121">
          <cell r="A121" t="str">
            <v xml:space="preserve">(a) Other includes milestone payments and royalties on Muro, Baxter Infusor, and ENACT AirWatch as well as Hexalen and </v>
          </cell>
        </row>
        <row r="122">
          <cell r="A122" t="str">
            <v xml:space="preserve">NeuTrexin, until the two products were sent back to U.S. Bioscience in mid-1999. </v>
          </cell>
        </row>
        <row r="124">
          <cell r="A124" t="str">
            <v xml:space="preserve">E = Morgan Stanley Dean Witter Research Estimates </v>
          </cell>
        </row>
      </sheetData>
      <sheetData sheetId="8" refreshError="1">
        <row r="1">
          <cell r="A1" t="str">
            <v>Exhibit 6</v>
          </cell>
        </row>
        <row r="2">
          <cell r="A2" t="str">
            <v>Alza - New-Products Model 1999-2005E</v>
          </cell>
        </row>
        <row r="3">
          <cell r="A3" t="str">
            <v>($ Millions)</v>
          </cell>
        </row>
        <row r="5">
          <cell r="B5" t="str">
            <v>1999</v>
          </cell>
          <cell r="C5" t="str">
            <v>2000E</v>
          </cell>
          <cell r="D5" t="str">
            <v xml:space="preserve"> 2001E</v>
          </cell>
          <cell r="E5" t="str">
            <v xml:space="preserve"> 2002E</v>
          </cell>
          <cell r="F5" t="str">
            <v xml:space="preserve"> 2003E</v>
          </cell>
          <cell r="G5" t="str">
            <v xml:space="preserve"> 2004E</v>
          </cell>
          <cell r="H5" t="str">
            <v xml:space="preserve"> 2005E</v>
          </cell>
        </row>
        <row r="7">
          <cell r="A7" t="str">
            <v>Ditropan XL</v>
          </cell>
          <cell r="B7">
            <v>86.9</v>
          </cell>
          <cell r="C7">
            <v>177.4</v>
          </cell>
          <cell r="D7">
            <v>230</v>
          </cell>
          <cell r="E7">
            <v>253.00000000000003</v>
          </cell>
          <cell r="F7">
            <v>278.30000000000007</v>
          </cell>
          <cell r="G7">
            <v>300.56400000000008</v>
          </cell>
          <cell r="H7">
            <v>318.59784000000008</v>
          </cell>
          <cell r="J7" t="str">
            <v>Urge Urinary Incontinence; OROS</v>
          </cell>
        </row>
        <row r="8">
          <cell r="J8" t="str">
            <v>Oxybutynin; 1/day; 1/99 launch.</v>
          </cell>
        </row>
        <row r="10">
          <cell r="A10" t="str">
            <v>Concerta</v>
          </cell>
          <cell r="B10">
            <v>0</v>
          </cell>
          <cell r="C10">
            <v>45.4</v>
          </cell>
          <cell r="D10">
            <v>130</v>
          </cell>
          <cell r="E10">
            <v>200</v>
          </cell>
          <cell r="F10">
            <v>255</v>
          </cell>
          <cell r="G10">
            <v>310</v>
          </cell>
          <cell r="H10">
            <v>360</v>
          </cell>
          <cell r="J10" t="str">
            <v xml:space="preserve">Attention Deficit Disorder; </v>
          </cell>
        </row>
        <row r="11">
          <cell r="J11" t="str">
            <v>1/day; Phase III; File 2H99E.</v>
          </cell>
        </row>
        <row r="13">
          <cell r="A13" t="str">
            <v>E-TRANS Fentanyl</v>
          </cell>
          <cell r="B13">
            <v>0</v>
          </cell>
          <cell r="C13">
            <v>0</v>
          </cell>
          <cell r="D13">
            <v>0</v>
          </cell>
          <cell r="E13">
            <v>10</v>
          </cell>
          <cell r="F13">
            <v>25</v>
          </cell>
          <cell r="G13">
            <v>35</v>
          </cell>
          <cell r="H13">
            <v>50</v>
          </cell>
          <cell r="J13" t="str">
            <v>Pain; Phase III begin 2H00</v>
          </cell>
        </row>
        <row r="14">
          <cell r="A14" t="str">
            <v>IM-862</v>
          </cell>
          <cell r="B14">
            <v>0</v>
          </cell>
          <cell r="C14">
            <v>0</v>
          </cell>
          <cell r="D14">
            <v>0</v>
          </cell>
          <cell r="E14">
            <v>0</v>
          </cell>
          <cell r="F14">
            <v>0</v>
          </cell>
          <cell r="G14">
            <v>0</v>
          </cell>
          <cell r="H14">
            <v>0</v>
          </cell>
          <cell r="J14" t="str">
            <v>Phase II in various cancers, Cytran in-license</v>
          </cell>
        </row>
        <row r="15">
          <cell r="A15" t="str">
            <v>STEALTH dpIUDR</v>
          </cell>
          <cell r="B15">
            <v>0</v>
          </cell>
          <cell r="C15">
            <v>0</v>
          </cell>
          <cell r="D15">
            <v>0</v>
          </cell>
          <cell r="E15">
            <v>0</v>
          </cell>
          <cell r="F15">
            <v>0</v>
          </cell>
          <cell r="G15">
            <v>0</v>
          </cell>
          <cell r="H15">
            <v>0</v>
          </cell>
          <cell r="J15" t="str">
            <v>Phase III in mid-2000</v>
          </cell>
        </row>
        <row r="16">
          <cell r="A16" t="str">
            <v>OROS Oxycodone</v>
          </cell>
          <cell r="B16">
            <v>0</v>
          </cell>
          <cell r="C16">
            <v>0</v>
          </cell>
          <cell r="D16">
            <v>0</v>
          </cell>
          <cell r="E16">
            <v>0</v>
          </cell>
          <cell r="F16">
            <v>0</v>
          </cell>
          <cell r="G16">
            <v>0</v>
          </cell>
          <cell r="H16">
            <v>0</v>
          </cell>
          <cell r="J16" t="str">
            <v>File 2003E</v>
          </cell>
        </row>
        <row r="17">
          <cell r="A17" t="str">
            <v>OROS Cyclobendaprine</v>
          </cell>
          <cell r="B17">
            <v>0</v>
          </cell>
          <cell r="C17">
            <v>0</v>
          </cell>
          <cell r="D17">
            <v>0</v>
          </cell>
          <cell r="E17">
            <v>0</v>
          </cell>
          <cell r="F17">
            <v>0</v>
          </cell>
          <cell r="G17">
            <v>0</v>
          </cell>
          <cell r="H17">
            <v>0</v>
          </cell>
          <cell r="J17" t="str">
            <v>File 2003E</v>
          </cell>
        </row>
        <row r="18">
          <cell r="A18" t="str">
            <v>Other New Products</v>
          </cell>
          <cell r="B18">
            <v>0</v>
          </cell>
          <cell r="C18">
            <v>0</v>
          </cell>
          <cell r="D18">
            <v>0</v>
          </cell>
          <cell r="E18">
            <v>30</v>
          </cell>
          <cell r="F18">
            <v>65</v>
          </cell>
          <cell r="G18">
            <v>115</v>
          </cell>
          <cell r="H18">
            <v>185</v>
          </cell>
          <cell r="J18" t="str">
            <v>To reflect unforecast pipeline products.</v>
          </cell>
        </row>
        <row r="20">
          <cell r="A20" t="str">
            <v>Non-Integrated Products</v>
          </cell>
          <cell r="B20">
            <v>0</v>
          </cell>
          <cell r="C20">
            <v>0</v>
          </cell>
          <cell r="D20">
            <v>0</v>
          </cell>
          <cell r="E20">
            <v>40</v>
          </cell>
          <cell r="F20">
            <v>90</v>
          </cell>
          <cell r="G20">
            <v>150</v>
          </cell>
          <cell r="H20">
            <v>235</v>
          </cell>
        </row>
        <row r="22">
          <cell r="A22" t="str">
            <v>Integrated Products</v>
          </cell>
          <cell r="B22">
            <v>86.9</v>
          </cell>
          <cell r="C22">
            <v>222.8</v>
          </cell>
          <cell r="D22">
            <v>360</v>
          </cell>
          <cell r="E22">
            <v>453</v>
          </cell>
          <cell r="F22">
            <v>533.30000000000007</v>
          </cell>
          <cell r="G22">
            <v>610.56400000000008</v>
          </cell>
          <cell r="H22">
            <v>678.59784000000013</v>
          </cell>
        </row>
        <row r="24">
          <cell r="A24" t="str">
            <v>Total</v>
          </cell>
          <cell r="B24">
            <v>86.9</v>
          </cell>
          <cell r="C24">
            <v>222.8</v>
          </cell>
          <cell r="D24">
            <v>360</v>
          </cell>
          <cell r="E24">
            <v>493</v>
          </cell>
          <cell r="F24">
            <v>623.30000000000007</v>
          </cell>
          <cell r="G24">
            <v>760.56400000000008</v>
          </cell>
          <cell r="H24">
            <v>913.59784000000013</v>
          </cell>
        </row>
        <row r="26">
          <cell r="A26" t="str">
            <v xml:space="preserve">E = Morgan Stanley Dean Witter Research Estimates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9_Hidden_Lists"/>
      <sheetName val="1994"/>
      <sheetName val="Constr Drawdown"/>
    </sheetNames>
    <sheetDataSet>
      <sheetData sheetId="0" refreshError="1"/>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UM"/>
      <sheetName val="MONTHLY"/>
      <sheetName val="TRANBUDGET"/>
      <sheetName val="SPARE PARTS"/>
      <sheetName val="TOOLS AND EQUIP"/>
      <sheetName val="LABOR"/>
      <sheetName val="Operation Assumptions"/>
      <sheetName val="TranBdgtREV3.2"/>
      <sheetName val="Input Instructions &amp; Notes"/>
      <sheetName val="Income_Statement_Comp"/>
      <sheetName val="PERF_INCENTIVE"/>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Narrative"/>
      <sheetName val="ES&amp;B"/>
      <sheetName val="Benefits"/>
      <sheetName val="Dept_Payroll"/>
      <sheetName val="Dept Sum"/>
      <sheetName val="Employee Hours"/>
      <sheetName val="Income_Statement_Comp"/>
      <sheetName val="Summary"/>
      <sheetName val="January"/>
      <sheetName val="February"/>
      <sheetName val="March"/>
      <sheetName val="April"/>
      <sheetName val="May"/>
      <sheetName val="June"/>
      <sheetName val="July"/>
      <sheetName val="August"/>
      <sheetName val="September"/>
      <sheetName val="October"/>
      <sheetName val="November"/>
      <sheetName val="Decemb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Prices"/>
      <sheetName val="Apr"/>
      <sheetName val="DT-Adj"/>
      <sheetName val="Franchisee"/>
    </sheet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PP"/>
      <sheetName val="MBPP"/>
      <sheetName val="SBPP"/>
      <sheetName val="DT-Adj"/>
      <sheetName val="Daily Totals"/>
      <sheetName val="Daily Amt by Unit"/>
      <sheetName val="PRECMARGIN"/>
      <sheetName val="COVERSHEET"/>
      <sheetName val="INVOICE"/>
      <sheetName val="VOUCHER"/>
      <sheetName val="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s"/>
      <sheetName val="RawData"/>
      <sheetName val="SUMMARY"/>
      <sheetName val="August"/>
      <sheetName val="Value Summary - Not Rnd"/>
      <sheetName val="Assumptions"/>
    </sheetNames>
    <sheetDataSet>
      <sheetData sheetId="0" refreshError="1"/>
      <sheetData sheetId="1"/>
      <sheetData sheetId="2"/>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 val="supporting worksheet"/>
      <sheetName val="August"/>
      <sheetName val="IRR1295A"/>
      <sheetName val="MASTER MAPPING"/>
      <sheetName val="DT-Adj"/>
    </sheetNames>
    <definedNames>
      <definedName name="Register.DClick" refersTo="='XLQUERY'!$B$5"/>
    </definedNames>
    <sheetDataSet>
      <sheetData sheetId="0">
        <row r="5">
          <cell r="B5" t="b">
            <v>1</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 val="supporting worksheet"/>
      <sheetName val="August"/>
      <sheetName val="IRR1295A"/>
      <sheetName val="MASTER MAPPING"/>
      <sheetName val="DT-Adj"/>
    </sheetNames>
    <definedNames>
      <definedName name="Register.DClick" refersTo="='XLQUERY'!$B$5"/>
    </definedNames>
    <sheetDataSet>
      <sheetData sheetId="0">
        <row r="5">
          <cell r="B5" t="b">
            <v>1</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advance activity"/>
      <sheetName val="DUKSOL Analysis"/>
      <sheetName val="Acct 1410005 "/>
      <sheetName val="Acct 1451008"/>
      <sheetName val="Acct 1460179"/>
      <sheetName val="AR 1460181 "/>
      <sheetName val="Acct 1460228"/>
      <sheetName val="Acct 2310009 "/>
      <sheetName val="2320001-2340086"/>
      <sheetName val="Acct 2340111"/>
      <sheetName val="Acct 1451008 (2)"/>
      <sheetName val="Analysis Summary"/>
      <sheetName val="Cash 1310013 "/>
      <sheetName val="Equity Rollforward"/>
      <sheetName val="Tax_Anal "/>
      <sheetName val="DEF_Tax"/>
      <sheetName val="#REF"/>
      <sheetName val="0899Analysis"/>
      <sheetName val="Load FRX"/>
      <sheetName val="Trial Balance - Review Log"/>
      <sheetName val="Sheet1"/>
      <sheetName val="DT-Adj"/>
      <sheetName val="Daily Totals"/>
      <sheetName val="Daily Amt by Unit"/>
      <sheetName val="PRECMARGIN"/>
    </sheetNames>
    <definedNames>
      <definedName name="AVER_SHARES_EPS"/>
    </definedNames>
    <sheetDataSet>
      <sheetData sheetId="0" refreshError="1"/>
      <sheetData sheetId="1">
        <row r="4">
          <cell r="D4" t="str">
            <v>1231063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ipo"/>
      <sheetName val="drops"/>
      <sheetName val="Sheet3"/>
      <sheetName val="Sheet4"/>
      <sheetName val="Sheet5"/>
      <sheetName val="Sheet6"/>
      <sheetName val="borden_model6"/>
      <sheetName val="August"/>
    </sheetNames>
    <sheetDataSet>
      <sheetData sheetId="0" refreshError="1">
        <row r="12">
          <cell r="W12">
            <v>0</v>
          </cell>
        </row>
        <row r="102">
          <cell r="K102">
            <v>0</v>
          </cell>
          <cell r="L102">
            <v>0</v>
          </cell>
        </row>
        <row r="112">
          <cell r="J112">
            <v>54.291531544136291</v>
          </cell>
        </row>
        <row r="127">
          <cell r="J127">
            <v>321.78999999999996</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dex"/>
      <sheetName val="Sum"/>
      <sheetName val="LTM"/>
      <sheetName val="GAAP Consolidation"/>
      <sheetName val="I&amp;P"/>
      <sheetName val="PET"/>
      <sheetName val="Textiles"/>
      <sheetName val="Tirecord"/>
      <sheetName val="Technical Filaments"/>
      <sheetName val="Specialty &amp; Ventures"/>
      <sheetName val="GAAP Eliminations"/>
      <sheetName val="P&amp;L"/>
      <sheetName val="BS"/>
      <sheetName val="CFS"/>
      <sheetName val="Assump"/>
      <sheetName val="Depr"/>
      <sheetName val="Amort"/>
      <sheetName val="Debt"/>
      <sheetName val="Conv. Debt"/>
      <sheetName val="Preferred"/>
      <sheetName val="Conv. Pref."/>
      <sheetName val="Securitization"/>
      <sheetName val="Tax"/>
      <sheetName val="Options"/>
      <sheetName val="Shares Outstanding"/>
      <sheetName val="Firm Value"/>
      <sheetName val="Premium"/>
      <sheetName val="DCF_10"/>
      <sheetName val="DCF_5"/>
      <sheetName val="Comps"/>
      <sheetName val="LBO"/>
      <sheetName val="HighYield"/>
      <sheetName val="EVA"/>
      <sheetName val="Check"/>
      <sheetName val="Print Controls"/>
      <sheetName val="PrintMacro"/>
      <sheetName val="model"/>
      <sheetName val="KoSa Standalone and LBO Model 8"/>
    </sheetNames>
    <sheetDataSet>
      <sheetData sheetId="0">
        <row r="6">
          <cell r="C6" t="str">
            <v>KoSa</v>
          </cell>
        </row>
        <row r="12">
          <cell r="D12" t="str">
            <v>(Dollars in millions, Except per Share Data)</v>
          </cell>
        </row>
        <row r="13">
          <cell r="C13">
            <v>2000</v>
          </cell>
        </row>
        <row r="17">
          <cell r="D17" t="str">
            <v>Projected Fiscal Year Ending December 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Costs - Doswell"/>
      <sheetName val="Commissioning - Doswell"/>
      <sheetName val="SUCosts - Wallingford"/>
      <sheetName val="Commissioning - Wallingford"/>
      <sheetName val="Development"/>
      <sheetName val="A - Operations"/>
      <sheetName val="M - Drawdown"/>
      <sheetName val="Labor"/>
      <sheetName val="OpExWksht"/>
      <sheetName val="Shared Costs"/>
    </sheetNames>
    <sheetDataSet>
      <sheetData sheetId="0" refreshError="1"/>
      <sheetData sheetId="1" refreshError="1"/>
      <sheetData sheetId="2" refreshError="1"/>
      <sheetData sheetId="3" refreshError="1"/>
      <sheetData sheetId="4" refreshError="1"/>
      <sheetData sheetId="5" refreshError="1"/>
      <sheetData sheetId="6">
        <row r="4">
          <cell r="H4">
            <v>1</v>
          </cell>
        </row>
      </sheetData>
      <sheetData sheetId="7" refreshError="1"/>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RPTS"/>
      <sheetName val="D EXRPTS "/>
      <sheetName val="DUKE"/>
      <sheetName val="STMTS"/>
      <sheetName val="REV"/>
      <sheetName val="EXP"/>
      <sheetName val="FUEL"/>
      <sheetName val="EMIS"/>
      <sheetName val="TAX"/>
      <sheetName val="DEPR"/>
      <sheetName val="CAPX"/>
      <sheetName val="DEBT"/>
      <sheetName val="CONST"/>
      <sheetName val="CNLINK"/>
      <sheetName val="GTINPTS"/>
      <sheetName val="BOARD"/>
      <sheetName val="SENS"/>
      <sheetName val="STATS"/>
      <sheetName val="Basis"/>
      <sheetName val="Correlation"/>
      <sheetName val="Daily"/>
      <sheetName val="Performance"/>
      <sheetName val="Monthly"/>
      <sheetName val="Price and Vol Summary"/>
      <sheetName val="Monthly Implied Vol"/>
      <sheetName val="Unit List"/>
      <sheetName val="Comp1"/>
      <sheetName val="Sirona"/>
    </sheetNames>
    <sheetDataSet>
      <sheetData sheetId="0">
        <row r="146">
          <cell r="L146">
            <v>0</v>
          </cell>
        </row>
      </sheetData>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234"/>
      <sheetName val="Page 235"/>
      <sheetName val="Page 262"/>
      <sheetName val="Page 263"/>
      <sheetName val="Page 274"/>
      <sheetName val="Page 275"/>
      <sheetName val="Page 276"/>
      <sheetName val="Page 277"/>
      <sheetName val="Book11"/>
    </sheetNames>
    <definedNames>
      <definedName name="MONTH"/>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bs"/>
      <sheetName val="Reference_Data"/>
      <sheetName val="Period"/>
      <sheetName val="Opex"/>
      <sheetName val="Disposals"/>
      <sheetName val="Sep-Mar Calculations"/>
      <sheetName val="ANE Deals"/>
      <sheetName val="GasActivity"/>
      <sheetName val="DOER A&amp;G"/>
      <sheetName val="MA data"/>
      <sheetName val="NH data"/>
      <sheetName val="RIGas data"/>
      <sheetName val="RIDist data"/>
      <sheetName val="RegExpenseTypes"/>
      <sheetName val="MAExtExpA&amp;GAlloc"/>
      <sheetName val="NHExtExpA&amp;GAlloc"/>
      <sheetName val="RIGasExtExpA&amp;GAlloc"/>
      <sheetName val="RIDistExtExpA&amp;GAlloc"/>
      <sheetName val="NHOutput"/>
      <sheetName val="DOER A&amp;G Alloc"/>
      <sheetName val="RIDistOutput"/>
      <sheetName val="RIGasOutput"/>
      <sheetName val="RegAcctgMatrix"/>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Tab"/>
      <sheetName val="Estimate Summary"/>
      <sheetName val="Bid Units"/>
      <sheetName val="FSC Site"/>
      <sheetName val="Clarifications"/>
      <sheetName val="Itemized Equipment List"/>
      <sheetName val="Fleet Rates"/>
      <sheetName val="Exhibit B"/>
      <sheetName val="Job Costing"/>
      <sheetName val="Equip-Crew"/>
      <sheetName val="W.Comp Rates"/>
      <sheetName val="Suta 2017 Rates"/>
      <sheetName val="Bond Cost Calc"/>
      <sheetName val="Mirror of W.Comp Rates"/>
      <sheetName val="Data"/>
      <sheetName val="Call Sheet"/>
      <sheetName val="Codes"/>
      <sheetName val="WCTABLE"/>
      <sheetName val="Risk Assessment Example"/>
      <sheetName val="Risk Assessment"/>
      <sheetName val="Premium Time Tab"/>
      <sheetName val="KeyMetrics"/>
      <sheetName val="Schedule Data"/>
      <sheetName val="Acerno_Cache_XXXXX"/>
      <sheetName val="Tables"/>
    </sheetNames>
    <sheetDataSet>
      <sheetData sheetId="0">
        <row r="73">
          <cell r="B73">
            <v>654</v>
          </cell>
          <cell r="C73" t="str">
            <v>Concrete Construction (654)</v>
          </cell>
        </row>
        <row r="74">
          <cell r="B74">
            <v>656</v>
          </cell>
          <cell r="C74" t="str">
            <v>Electrical, Line Construction (656)</v>
          </cell>
        </row>
        <row r="75">
          <cell r="B75">
            <v>675</v>
          </cell>
          <cell r="C75" t="str">
            <v>Mach,Equip, Erect &amp; Repair (675)</v>
          </cell>
        </row>
        <row r="76">
          <cell r="B76">
            <v>951</v>
          </cell>
          <cell r="C76" t="str">
            <v>Outside Sales (951)</v>
          </cell>
        </row>
        <row r="77">
          <cell r="B77">
            <v>953</v>
          </cell>
          <cell r="C77" t="str">
            <v>Office/Clerical Support (953)</v>
          </cell>
        </row>
        <row r="78">
          <cell r="B78">
            <v>3724</v>
          </cell>
          <cell r="C78" t="str">
            <v>Electrical Install/Repair (3724)</v>
          </cell>
        </row>
        <row r="79">
          <cell r="B79">
            <v>5183</v>
          </cell>
          <cell r="C79" t="str">
            <v>Plumbing &amp; Steam fitting (5183)</v>
          </cell>
        </row>
        <row r="80">
          <cell r="B80">
            <v>5190</v>
          </cell>
          <cell r="C80" t="str">
            <v>Inside Service-Electrical Wiring (5190)</v>
          </cell>
        </row>
        <row r="81">
          <cell r="B81">
            <v>5213</v>
          </cell>
          <cell r="C81" t="str">
            <v>Concrete Work (5213)</v>
          </cell>
        </row>
        <row r="82">
          <cell r="B82">
            <v>5221</v>
          </cell>
          <cell r="C82" t="str">
            <v>Concrete Work-Foundations (5221)</v>
          </cell>
        </row>
        <row r="83">
          <cell r="B83">
            <v>5606</v>
          </cell>
          <cell r="C83" t="str">
            <v>Contractor-Executive Supervisor (5606)</v>
          </cell>
        </row>
        <row r="84">
          <cell r="B84">
            <v>6325</v>
          </cell>
          <cell r="C84" t="str">
            <v>Underground &amp; Traffic (6325)</v>
          </cell>
        </row>
        <row r="85">
          <cell r="B85">
            <v>7538</v>
          </cell>
          <cell r="C85" t="str">
            <v>Electrical Overhead Construction (7538)</v>
          </cell>
        </row>
        <row r="86">
          <cell r="B86">
            <v>7539</v>
          </cell>
          <cell r="C86" t="str">
            <v>Utility Services (7539)</v>
          </cell>
        </row>
        <row r="87">
          <cell r="B87">
            <v>7601</v>
          </cell>
          <cell r="C87" t="str">
            <v>Communications/Wiring Operations (7601)</v>
          </cell>
        </row>
        <row r="88">
          <cell r="B88">
            <v>7605</v>
          </cell>
          <cell r="C88" t="str">
            <v>Telecommunications (7605)</v>
          </cell>
        </row>
        <row r="89">
          <cell r="B89">
            <v>7611</v>
          </cell>
          <cell r="C89" t="str">
            <v>Telephone, Cable TV, Underground (7611)</v>
          </cell>
        </row>
        <row r="90">
          <cell r="B90">
            <v>7720</v>
          </cell>
          <cell r="C90" t="str">
            <v>Police Traffic Control (7720)</v>
          </cell>
        </row>
        <row r="91">
          <cell r="B91">
            <v>8227</v>
          </cell>
          <cell r="C91" t="str">
            <v>Contractors Permanent Yard (8227)</v>
          </cell>
        </row>
        <row r="92">
          <cell r="B92">
            <v>8742</v>
          </cell>
          <cell r="C92" t="str">
            <v>Salesperson-Outside (8742)</v>
          </cell>
        </row>
        <row r="93">
          <cell r="B93">
            <v>8810</v>
          </cell>
          <cell r="C93" t="str">
            <v>Office/Clerical Support (8810)</v>
          </cell>
        </row>
      </sheetData>
      <sheetData sheetId="1"/>
      <sheetData sheetId="2"/>
      <sheetData sheetId="3"/>
      <sheetData sheetId="4"/>
      <sheetData sheetId="5"/>
      <sheetData sheetId="6">
        <row r="7">
          <cell r="F7" t="str">
            <v>PICKUPS &amp; CREW TRUCKS</v>
          </cell>
        </row>
        <row r="8">
          <cell r="A8" t="str">
            <v>2A</v>
          </cell>
          <cell r="F8" t="str">
            <v xml:space="preserve">PICKUP 1/2T 4X2 LATE           </v>
          </cell>
          <cell r="G8">
            <v>752</v>
          </cell>
          <cell r="H8">
            <v>790</v>
          </cell>
          <cell r="I8">
            <v>263</v>
          </cell>
          <cell r="J8">
            <v>88</v>
          </cell>
          <cell r="M8">
            <v>1</v>
          </cell>
          <cell r="N8">
            <v>173.67205542725173</v>
          </cell>
          <cell r="O8">
            <v>182.32171705515808</v>
          </cell>
          <cell r="P8">
            <v>263</v>
          </cell>
          <cell r="Q8">
            <v>440</v>
          </cell>
        </row>
        <row r="9">
          <cell r="A9" t="str">
            <v>2A1</v>
          </cell>
          <cell r="B9">
            <v>0</v>
          </cell>
          <cell r="F9" t="str">
            <v xml:space="preserve">PICKUP 1/2T 4X2 XLT LATE       </v>
          </cell>
          <cell r="G9">
            <v>828</v>
          </cell>
          <cell r="H9">
            <v>881</v>
          </cell>
          <cell r="I9">
            <v>294</v>
          </cell>
          <cell r="J9">
            <v>98</v>
          </cell>
          <cell r="M9">
            <v>2</v>
          </cell>
          <cell r="N9">
            <v>191.22401847575057</v>
          </cell>
          <cell r="O9">
            <v>203.32333256404337</v>
          </cell>
          <cell r="P9">
            <v>294</v>
          </cell>
          <cell r="Q9">
            <v>490</v>
          </cell>
        </row>
        <row r="10">
          <cell r="A10" t="str">
            <v>2B</v>
          </cell>
          <cell r="B10">
            <v>0</v>
          </cell>
          <cell r="F10" t="str">
            <v xml:space="preserve">PICKUP 1/2T 4X4 LATE           </v>
          </cell>
          <cell r="G10">
            <v>878</v>
          </cell>
          <cell r="H10">
            <v>905</v>
          </cell>
          <cell r="I10">
            <v>302</v>
          </cell>
          <cell r="J10">
            <v>101</v>
          </cell>
          <cell r="M10">
            <v>3</v>
          </cell>
          <cell r="N10">
            <v>202.77136258660508</v>
          </cell>
          <cell r="O10">
            <v>208.86222017078236</v>
          </cell>
          <cell r="P10">
            <v>302</v>
          </cell>
          <cell r="Q10">
            <v>505</v>
          </cell>
        </row>
        <row r="11">
          <cell r="A11" t="str">
            <v>2C</v>
          </cell>
          <cell r="B11">
            <v>0</v>
          </cell>
          <cell r="F11" t="str">
            <v xml:space="preserve">PICKUP 3/4T 4X2 LATE           </v>
          </cell>
          <cell r="G11">
            <v>887</v>
          </cell>
          <cell r="H11">
            <v>1101</v>
          </cell>
          <cell r="I11">
            <v>367</v>
          </cell>
          <cell r="J11">
            <v>123</v>
          </cell>
          <cell r="M11">
            <v>4</v>
          </cell>
          <cell r="N11">
            <v>204.8498845265589</v>
          </cell>
          <cell r="O11">
            <v>254.09646895915068</v>
          </cell>
          <cell r="P11">
            <v>367</v>
          </cell>
          <cell r="Q11">
            <v>615</v>
          </cell>
        </row>
        <row r="12">
          <cell r="A12" t="str">
            <v>2DD</v>
          </cell>
          <cell r="B12">
            <v>0</v>
          </cell>
          <cell r="F12" t="str">
            <v xml:space="preserve">PICKUP 3/4T 4X4 LATE           </v>
          </cell>
          <cell r="G12">
            <v>1063</v>
          </cell>
          <cell r="H12">
            <v>1130</v>
          </cell>
          <cell r="I12">
            <v>377</v>
          </cell>
          <cell r="J12">
            <v>126</v>
          </cell>
          <cell r="M12">
            <v>5</v>
          </cell>
          <cell r="N12">
            <v>245.49653579676675</v>
          </cell>
          <cell r="O12">
            <v>260.78929148396031</v>
          </cell>
          <cell r="P12">
            <v>377</v>
          </cell>
          <cell r="Q12">
            <v>630</v>
          </cell>
        </row>
        <row r="13">
          <cell r="A13" t="str">
            <v>2F1</v>
          </cell>
          <cell r="B13">
            <v>0</v>
          </cell>
          <cell r="F13" t="str">
            <v xml:space="preserve">PICKUP 1T 4X2 REG CAB W/FBED   </v>
          </cell>
          <cell r="G13">
            <v>1187</v>
          </cell>
          <cell r="H13">
            <v>1242</v>
          </cell>
          <cell r="I13">
            <v>414</v>
          </cell>
          <cell r="J13">
            <v>138</v>
          </cell>
          <cell r="M13">
            <v>6</v>
          </cell>
          <cell r="N13">
            <v>274.13394919168593</v>
          </cell>
          <cell r="O13">
            <v>286.63743364874222</v>
          </cell>
          <cell r="P13">
            <v>414</v>
          </cell>
          <cell r="Q13">
            <v>690</v>
          </cell>
        </row>
        <row r="14">
          <cell r="A14" t="str">
            <v>2HH</v>
          </cell>
          <cell r="B14">
            <v>0</v>
          </cell>
          <cell r="F14" t="str">
            <v xml:space="preserve">1T DUALLY F/B W/LIFTGATE LATE  </v>
          </cell>
          <cell r="G14">
            <v>1275</v>
          </cell>
          <cell r="H14">
            <v>1333</v>
          </cell>
          <cell r="I14">
            <v>444</v>
          </cell>
          <cell r="J14">
            <v>148</v>
          </cell>
          <cell r="M14">
            <v>7</v>
          </cell>
          <cell r="N14">
            <v>294.45727482678984</v>
          </cell>
          <cell r="O14">
            <v>307.63904915762748</v>
          </cell>
          <cell r="P14">
            <v>444</v>
          </cell>
          <cell r="Q14">
            <v>740</v>
          </cell>
        </row>
        <row r="15">
          <cell r="A15" t="str">
            <v>2J</v>
          </cell>
          <cell r="B15">
            <v>0</v>
          </cell>
          <cell r="F15" t="str">
            <v xml:space="preserve">PICKUP 3/4T W/FLATBED LATE     </v>
          </cell>
          <cell r="G15">
            <v>1043</v>
          </cell>
          <cell r="H15">
            <v>1054</v>
          </cell>
          <cell r="I15">
            <v>351</v>
          </cell>
          <cell r="J15">
            <v>117</v>
          </cell>
          <cell r="M15">
            <v>8</v>
          </cell>
          <cell r="N15">
            <v>240.87759815242495</v>
          </cell>
          <cell r="O15">
            <v>243.24948072928686</v>
          </cell>
          <cell r="P15">
            <v>351</v>
          </cell>
          <cell r="Q15">
            <v>585</v>
          </cell>
        </row>
        <row r="16">
          <cell r="A16" t="str">
            <v>2J1</v>
          </cell>
          <cell r="B16">
            <v>0</v>
          </cell>
          <cell r="F16" t="str">
            <v xml:space="preserve">PICKUP 3/4T 4X4 EXTCAB XLT LAT </v>
          </cell>
          <cell r="G16">
            <v>1259</v>
          </cell>
          <cell r="H16">
            <v>1443</v>
          </cell>
          <cell r="I16">
            <v>481</v>
          </cell>
          <cell r="J16">
            <v>160</v>
          </cell>
          <cell r="M16">
            <v>9</v>
          </cell>
          <cell r="N16">
            <v>290.7621247113164</v>
          </cell>
          <cell r="O16">
            <v>333.02561735518117</v>
          </cell>
          <cell r="P16">
            <v>481</v>
          </cell>
          <cell r="Q16">
            <v>800</v>
          </cell>
        </row>
        <row r="17">
          <cell r="A17" t="str">
            <v>2J2</v>
          </cell>
          <cell r="B17">
            <v>0</v>
          </cell>
          <cell r="F17" t="str">
            <v xml:space="preserve">PICKUP 3/4T 4X4 CREW LARIAT DL </v>
          </cell>
          <cell r="G17">
            <v>1380</v>
          </cell>
          <cell r="H17">
            <v>1380</v>
          </cell>
          <cell r="I17">
            <v>460</v>
          </cell>
          <cell r="J17">
            <v>153</v>
          </cell>
          <cell r="M17">
            <v>10</v>
          </cell>
          <cell r="N17">
            <v>318.70669745958429</v>
          </cell>
          <cell r="O17">
            <v>318.48603738749131</v>
          </cell>
          <cell r="P17">
            <v>460</v>
          </cell>
          <cell r="Q17">
            <v>765</v>
          </cell>
        </row>
        <row r="18">
          <cell r="A18" t="str">
            <v>2JJ</v>
          </cell>
          <cell r="F18" t="str">
            <v xml:space="preserve">PICKUP 3/4T 4X4 EXTCAB LATE    </v>
          </cell>
          <cell r="G18">
            <v>1238</v>
          </cell>
          <cell r="H18">
            <v>1333</v>
          </cell>
          <cell r="I18">
            <v>444</v>
          </cell>
          <cell r="J18">
            <v>148</v>
          </cell>
          <cell r="M18">
            <v>11</v>
          </cell>
          <cell r="N18">
            <v>285.91224018475748</v>
          </cell>
          <cell r="O18">
            <v>307.63904915762748</v>
          </cell>
          <cell r="P18">
            <v>444</v>
          </cell>
          <cell r="Q18">
            <v>740</v>
          </cell>
        </row>
        <row r="19">
          <cell r="A19" t="str">
            <v>2KK</v>
          </cell>
          <cell r="B19">
            <v>0</v>
          </cell>
          <cell r="F19" t="str">
            <v xml:space="preserve">PICKUP 1T 4X4 W/FLATBED LATE   </v>
          </cell>
          <cell r="G19">
            <v>1282</v>
          </cell>
          <cell r="H19">
            <v>1342</v>
          </cell>
          <cell r="I19">
            <v>447</v>
          </cell>
          <cell r="J19">
            <v>149</v>
          </cell>
          <cell r="M19">
            <v>12</v>
          </cell>
          <cell r="N19">
            <v>296.07390300230946</v>
          </cell>
          <cell r="O19">
            <v>309.71613201015464</v>
          </cell>
          <cell r="P19">
            <v>447</v>
          </cell>
          <cell r="Q19">
            <v>745</v>
          </cell>
        </row>
        <row r="20">
          <cell r="A20" t="str">
            <v>2L</v>
          </cell>
          <cell r="B20">
            <v>0</v>
          </cell>
          <cell r="F20" t="str">
            <v xml:space="preserve">PICKUP 3/4T 4X4 XCAB HD LATE   </v>
          </cell>
          <cell r="G20">
            <v>1373</v>
          </cell>
          <cell r="H20">
            <v>1418</v>
          </cell>
          <cell r="I20">
            <v>473</v>
          </cell>
          <cell r="J20">
            <v>158</v>
          </cell>
          <cell r="M20">
            <v>13</v>
          </cell>
          <cell r="N20">
            <v>317.09006928406467</v>
          </cell>
          <cell r="O20">
            <v>327.25594276482803</v>
          </cell>
          <cell r="P20">
            <v>473</v>
          </cell>
          <cell r="Q20">
            <v>790</v>
          </cell>
        </row>
        <row r="21">
          <cell r="A21" t="str">
            <v>2L1</v>
          </cell>
          <cell r="B21">
            <v>0</v>
          </cell>
          <cell r="F21" t="str">
            <v xml:space="preserve">PICKUP 3/4T 4X4 XCAB HD XLT    </v>
          </cell>
          <cell r="G21">
            <v>1428</v>
          </cell>
          <cell r="H21">
            <v>1473</v>
          </cell>
          <cell r="I21">
            <v>491</v>
          </cell>
          <cell r="J21">
            <v>163</v>
          </cell>
          <cell r="M21">
            <v>14</v>
          </cell>
          <cell r="N21">
            <v>329.79214780600461</v>
          </cell>
          <cell r="O21">
            <v>339.94922686360491</v>
          </cell>
          <cell r="P21">
            <v>491</v>
          </cell>
          <cell r="Q21">
            <v>815</v>
          </cell>
        </row>
        <row r="22">
          <cell r="A22" t="str">
            <v>2L2</v>
          </cell>
          <cell r="B22">
            <v>0</v>
          </cell>
          <cell r="F22" t="str">
            <v xml:space="preserve">PICKUP 1T 4X4 XCAB XLT LATE    </v>
          </cell>
          <cell r="G22">
            <v>1491</v>
          </cell>
          <cell r="H22">
            <v>1601</v>
          </cell>
          <cell r="I22">
            <v>534</v>
          </cell>
          <cell r="J22">
            <v>178</v>
          </cell>
          <cell r="M22">
            <v>15</v>
          </cell>
          <cell r="N22">
            <v>344.34180138568126</v>
          </cell>
          <cell r="O22">
            <v>369.48996076621279</v>
          </cell>
          <cell r="P22">
            <v>534</v>
          </cell>
          <cell r="Q22">
            <v>890</v>
          </cell>
        </row>
        <row r="23">
          <cell r="A23" t="str">
            <v>2M</v>
          </cell>
          <cell r="B23">
            <v>0</v>
          </cell>
          <cell r="F23" t="str">
            <v xml:space="preserve">PICKUP 1/2T 4X4 XCAB XLT LATE  </v>
          </cell>
          <cell r="G23">
            <v>1041</v>
          </cell>
          <cell r="H23">
            <v>1073</v>
          </cell>
          <cell r="I23">
            <v>358</v>
          </cell>
          <cell r="J23">
            <v>119</v>
          </cell>
          <cell r="M23">
            <v>16</v>
          </cell>
          <cell r="N23">
            <v>240.41570438799076</v>
          </cell>
          <cell r="O23">
            <v>247.63443341795522</v>
          </cell>
          <cell r="P23">
            <v>358</v>
          </cell>
          <cell r="Q23">
            <v>595</v>
          </cell>
        </row>
        <row r="24">
          <cell r="A24" t="str">
            <v>2M1</v>
          </cell>
          <cell r="B24">
            <v>0</v>
          </cell>
          <cell r="F24" t="str">
            <v xml:space="preserve">PICKUP 1/2T 4X4 CREWCAB XLT    </v>
          </cell>
          <cell r="G24">
            <v>1041</v>
          </cell>
          <cell r="H24">
            <v>1073</v>
          </cell>
          <cell r="I24">
            <v>358</v>
          </cell>
          <cell r="J24">
            <v>119</v>
          </cell>
          <cell r="M24">
            <v>17</v>
          </cell>
          <cell r="N24">
            <v>240.41570438799076</v>
          </cell>
          <cell r="O24">
            <v>247.63443341795522</v>
          </cell>
          <cell r="P24">
            <v>358</v>
          </cell>
          <cell r="Q24">
            <v>595</v>
          </cell>
        </row>
        <row r="25">
          <cell r="A25" t="str">
            <v>2N</v>
          </cell>
          <cell r="B25">
            <v>0</v>
          </cell>
          <cell r="F25" t="str">
            <v xml:space="preserve">1T MECHANIC TK 4X4 LATE        </v>
          </cell>
          <cell r="G25">
            <v>1143</v>
          </cell>
          <cell r="H25">
            <v>1334</v>
          </cell>
          <cell r="I25">
            <v>445</v>
          </cell>
          <cell r="J25">
            <v>148</v>
          </cell>
          <cell r="M25">
            <v>18</v>
          </cell>
          <cell r="N25">
            <v>263.97228637413394</v>
          </cell>
          <cell r="O25">
            <v>307.86983614124165</v>
          </cell>
          <cell r="P25">
            <v>445</v>
          </cell>
          <cell r="Q25">
            <v>740</v>
          </cell>
        </row>
        <row r="26">
          <cell r="A26" t="str">
            <v>2NN</v>
          </cell>
          <cell r="B26">
            <v>0</v>
          </cell>
          <cell r="F26" t="str">
            <v xml:space="preserve">1T 4X4 CREWCAB UTILITY LATE    </v>
          </cell>
          <cell r="G26">
            <v>1543</v>
          </cell>
          <cell r="H26">
            <v>1623</v>
          </cell>
          <cell r="I26">
            <v>541</v>
          </cell>
          <cell r="J26">
            <v>181</v>
          </cell>
          <cell r="M26">
            <v>19</v>
          </cell>
          <cell r="N26">
            <v>356.35103926096997</v>
          </cell>
          <cell r="O26">
            <v>374.56727440572348</v>
          </cell>
          <cell r="P26">
            <v>541</v>
          </cell>
          <cell r="Q26">
            <v>905</v>
          </cell>
        </row>
        <row r="27">
          <cell r="A27" t="str">
            <v>2N1</v>
          </cell>
          <cell r="B27">
            <v>0</v>
          </cell>
          <cell r="F27" t="str">
            <v xml:space="preserve">1T 4X4 REG CAB FLATBED WINCH   </v>
          </cell>
          <cell r="G27">
            <v>1732</v>
          </cell>
          <cell r="H27">
            <v>1732</v>
          </cell>
          <cell r="I27">
            <v>577</v>
          </cell>
          <cell r="J27">
            <v>193</v>
          </cell>
          <cell r="M27">
            <v>20</v>
          </cell>
          <cell r="N27">
            <v>400</v>
          </cell>
          <cell r="O27">
            <v>399.72305561966306</v>
          </cell>
          <cell r="P27">
            <v>577</v>
          </cell>
          <cell r="Q27">
            <v>965</v>
          </cell>
        </row>
        <row r="28">
          <cell r="A28" t="str">
            <v>2N2</v>
          </cell>
          <cell r="B28">
            <v>0</v>
          </cell>
          <cell r="F28" t="str">
            <v xml:space="preserve">1T 4X4 CREWCAB FLATBED WINCH   </v>
          </cell>
          <cell r="G28">
            <v>1759</v>
          </cell>
          <cell r="H28">
            <v>1759</v>
          </cell>
          <cell r="I28">
            <v>586</v>
          </cell>
          <cell r="J28">
            <v>196</v>
          </cell>
          <cell r="M28">
            <v>21</v>
          </cell>
          <cell r="N28">
            <v>406.23556581986145</v>
          </cell>
          <cell r="O28">
            <v>405.95430417724441</v>
          </cell>
          <cell r="P28">
            <v>586</v>
          </cell>
          <cell r="Q28">
            <v>980</v>
          </cell>
        </row>
        <row r="29">
          <cell r="A29" t="str">
            <v>2N3</v>
          </cell>
          <cell r="B29">
            <v>0</v>
          </cell>
          <cell r="F29" t="str">
            <v xml:space="preserve">1T 4X4 CREWCAB UTIL W/CAPSTAN  </v>
          </cell>
          <cell r="G29">
            <v>1623</v>
          </cell>
          <cell r="H29">
            <v>1715</v>
          </cell>
          <cell r="I29">
            <v>572</v>
          </cell>
          <cell r="J29">
            <v>191</v>
          </cell>
          <cell r="M29">
            <v>22</v>
          </cell>
          <cell r="N29">
            <v>374.82678983833716</v>
          </cell>
          <cell r="O29">
            <v>395.79967689822291</v>
          </cell>
          <cell r="P29">
            <v>572</v>
          </cell>
          <cell r="Q29">
            <v>955</v>
          </cell>
        </row>
        <row r="30">
          <cell r="A30" t="str">
            <v>2N4</v>
          </cell>
          <cell r="B30">
            <v>0</v>
          </cell>
          <cell r="F30" t="str">
            <v xml:space="preserve">1T 4X4 CREWCAB UTILITY W/WINCH </v>
          </cell>
          <cell r="G30">
            <v>1759</v>
          </cell>
          <cell r="H30">
            <v>1841</v>
          </cell>
          <cell r="I30">
            <v>614</v>
          </cell>
          <cell r="J30">
            <v>205</v>
          </cell>
          <cell r="M30">
            <v>23</v>
          </cell>
          <cell r="N30">
            <v>406.23556581986145</v>
          </cell>
          <cell r="O30">
            <v>424.87883683360258</v>
          </cell>
          <cell r="P30">
            <v>614</v>
          </cell>
          <cell r="Q30">
            <v>1025</v>
          </cell>
        </row>
        <row r="31">
          <cell r="A31" t="str">
            <v>2N5</v>
          </cell>
          <cell r="B31">
            <v>0</v>
          </cell>
          <cell r="F31" t="str">
            <v xml:space="preserve">1T 4X4 CREWCAB FLATBED LATE    </v>
          </cell>
          <cell r="G31">
            <v>1526</v>
          </cell>
          <cell r="H31">
            <v>1608</v>
          </cell>
          <cell r="I31">
            <v>536</v>
          </cell>
          <cell r="J31">
            <v>179</v>
          </cell>
          <cell r="M31">
            <v>24</v>
          </cell>
          <cell r="N31">
            <v>352.42494226327943</v>
          </cell>
          <cell r="O31">
            <v>371.10546965151161</v>
          </cell>
          <cell r="P31">
            <v>536</v>
          </cell>
          <cell r="Q31">
            <v>895</v>
          </cell>
        </row>
        <row r="32">
          <cell r="A32" t="str">
            <v>2N6</v>
          </cell>
          <cell r="B32">
            <v>0</v>
          </cell>
          <cell r="F32" t="str">
            <v xml:space="preserve">1T 4X4 CREWCAB ENCLD UTL WINCH </v>
          </cell>
          <cell r="G32">
            <v>1759</v>
          </cell>
          <cell r="H32">
            <v>1841</v>
          </cell>
          <cell r="I32">
            <v>614</v>
          </cell>
          <cell r="J32">
            <v>205</v>
          </cell>
          <cell r="M32">
            <v>25</v>
          </cell>
          <cell r="N32">
            <v>406.23556581986145</v>
          </cell>
          <cell r="O32">
            <v>424.87883683360258</v>
          </cell>
          <cell r="P32">
            <v>614</v>
          </cell>
          <cell r="Q32">
            <v>1025</v>
          </cell>
        </row>
        <row r="33">
          <cell r="A33" t="str">
            <v>2N7</v>
          </cell>
          <cell r="B33">
            <v>0</v>
          </cell>
          <cell r="F33" t="str">
            <v xml:space="preserve">1T 4X4 CREWCAB W/CANOPY        </v>
          </cell>
          <cell r="G33">
            <v>1638</v>
          </cell>
          <cell r="H33">
            <v>1743</v>
          </cell>
          <cell r="I33">
            <v>581</v>
          </cell>
          <cell r="J33">
            <v>194</v>
          </cell>
          <cell r="M33">
            <v>26</v>
          </cell>
          <cell r="N33">
            <v>378.2909930715935</v>
          </cell>
          <cell r="O33">
            <v>402.26171243941837</v>
          </cell>
          <cell r="P33">
            <v>581</v>
          </cell>
          <cell r="Q33">
            <v>970</v>
          </cell>
        </row>
        <row r="34">
          <cell r="A34" t="str">
            <v>2N8</v>
          </cell>
          <cell r="F34" t="str">
            <v xml:space="preserve">1T 4X4 CREWCAB W/SERVICE BODY  </v>
          </cell>
          <cell r="G34">
            <v>1683</v>
          </cell>
          <cell r="H34">
            <v>1938</v>
          </cell>
          <cell r="I34">
            <v>646</v>
          </cell>
          <cell r="J34">
            <v>215</v>
          </cell>
          <cell r="M34">
            <v>27</v>
          </cell>
          <cell r="N34">
            <v>388.68360277136259</v>
          </cell>
          <cell r="O34">
            <v>447.26517424417261</v>
          </cell>
          <cell r="P34">
            <v>646</v>
          </cell>
          <cell r="Q34">
            <v>1075</v>
          </cell>
        </row>
        <row r="35">
          <cell r="A35" t="str">
            <v>2P</v>
          </cell>
          <cell r="B35">
            <v>0</v>
          </cell>
          <cell r="F35" t="str">
            <v xml:space="preserve">PICKUP 1/2T 4X2 EXTCAB LATE    </v>
          </cell>
          <cell r="G35">
            <v>789</v>
          </cell>
          <cell r="H35">
            <v>870</v>
          </cell>
          <cell r="I35">
            <v>290</v>
          </cell>
          <cell r="J35">
            <v>97</v>
          </cell>
          <cell r="M35">
            <v>28</v>
          </cell>
          <cell r="N35">
            <v>182.21709006928407</v>
          </cell>
          <cell r="O35">
            <v>200.78467574428802</v>
          </cell>
          <cell r="P35">
            <v>290</v>
          </cell>
          <cell r="Q35">
            <v>485</v>
          </cell>
        </row>
        <row r="36">
          <cell r="A36" t="str">
            <v>2QQ</v>
          </cell>
          <cell r="B36">
            <v>0</v>
          </cell>
          <cell r="F36" t="str">
            <v xml:space="preserve">PICKUP 3/4T 4X2 EXT CAB LATE   </v>
          </cell>
          <cell r="G36">
            <v>1187</v>
          </cell>
          <cell r="H36">
            <v>1347</v>
          </cell>
          <cell r="I36">
            <v>449</v>
          </cell>
          <cell r="J36">
            <v>150</v>
          </cell>
          <cell r="M36">
            <v>29</v>
          </cell>
          <cell r="N36">
            <v>274.13394919168593</v>
          </cell>
          <cell r="O36">
            <v>310.87006692822524</v>
          </cell>
          <cell r="P36">
            <v>449</v>
          </cell>
          <cell r="Q36">
            <v>750</v>
          </cell>
        </row>
        <row r="37">
          <cell r="A37" t="str">
            <v>2R</v>
          </cell>
          <cell r="B37">
            <v>0</v>
          </cell>
          <cell r="F37" t="str">
            <v xml:space="preserve">PICKUP 3/4T UTIL 4X4 LATE GAS  </v>
          </cell>
          <cell r="G37">
            <v>1156</v>
          </cell>
          <cell r="H37">
            <v>1329</v>
          </cell>
          <cell r="I37">
            <v>443</v>
          </cell>
          <cell r="J37">
            <v>148</v>
          </cell>
          <cell r="M37">
            <v>30</v>
          </cell>
          <cell r="N37">
            <v>266.97459584295609</v>
          </cell>
          <cell r="O37">
            <v>306.71590122317099</v>
          </cell>
          <cell r="P37">
            <v>443</v>
          </cell>
          <cell r="Q37">
            <v>740</v>
          </cell>
        </row>
        <row r="38">
          <cell r="A38" t="str">
            <v>2SS</v>
          </cell>
          <cell r="B38">
            <v>0</v>
          </cell>
          <cell r="F38" t="str">
            <v xml:space="preserve">PICKUP 1/2T 4X4 EXTCAB LATE    </v>
          </cell>
          <cell r="G38">
            <v>1000</v>
          </cell>
          <cell r="H38">
            <v>1034</v>
          </cell>
          <cell r="I38">
            <v>345</v>
          </cell>
          <cell r="J38">
            <v>115</v>
          </cell>
          <cell r="M38">
            <v>31</v>
          </cell>
          <cell r="N38">
            <v>230.94688221709006</v>
          </cell>
          <cell r="O38">
            <v>238.63374105700439</v>
          </cell>
          <cell r="P38">
            <v>345</v>
          </cell>
          <cell r="Q38">
            <v>575</v>
          </cell>
        </row>
        <row r="39">
          <cell r="A39" t="str">
            <v>2S1</v>
          </cell>
          <cell r="B39">
            <v>0</v>
          </cell>
          <cell r="F39" t="str">
            <v xml:space="preserve">PICKUP 1/2T 4X4 CREWCAB XL     </v>
          </cell>
          <cell r="G39">
            <v>1041</v>
          </cell>
          <cell r="H39">
            <v>1073</v>
          </cell>
          <cell r="I39">
            <v>358</v>
          </cell>
          <cell r="J39">
            <v>119</v>
          </cell>
          <cell r="M39">
            <v>32</v>
          </cell>
          <cell r="N39">
            <v>240.41570438799076</v>
          </cell>
          <cell r="O39">
            <v>247.63443341795522</v>
          </cell>
          <cell r="P39">
            <v>358</v>
          </cell>
          <cell r="Q39">
            <v>595</v>
          </cell>
        </row>
        <row r="40">
          <cell r="A40" t="str">
            <v>2TT</v>
          </cell>
          <cell r="B40">
            <v>0</v>
          </cell>
          <cell r="F40" t="str">
            <v xml:space="preserve">CREWCAB 1T 4X2 FLATBED LATE    </v>
          </cell>
          <cell r="G40">
            <v>1159</v>
          </cell>
          <cell r="H40">
            <v>1217</v>
          </cell>
          <cell r="I40">
            <v>406</v>
          </cell>
          <cell r="J40">
            <v>136</v>
          </cell>
          <cell r="M40">
            <v>33</v>
          </cell>
          <cell r="N40">
            <v>267.66743648960738</v>
          </cell>
          <cell r="O40">
            <v>280.86775905838908</v>
          </cell>
          <cell r="P40">
            <v>406</v>
          </cell>
          <cell r="Q40">
            <v>680</v>
          </cell>
        </row>
        <row r="41">
          <cell r="A41" t="str">
            <v>2W</v>
          </cell>
          <cell r="B41">
            <v>0</v>
          </cell>
          <cell r="F41" t="str">
            <v xml:space="preserve">PICKUP RANGER 4X2 LATE         </v>
          </cell>
          <cell r="G41">
            <v>690</v>
          </cell>
          <cell r="H41">
            <v>718</v>
          </cell>
          <cell r="I41">
            <v>239</v>
          </cell>
          <cell r="J41">
            <v>79</v>
          </cell>
          <cell r="M41">
            <v>34</v>
          </cell>
          <cell r="N41">
            <v>159.35334872979215</v>
          </cell>
          <cell r="O41">
            <v>165.70505423494114</v>
          </cell>
          <cell r="P41">
            <v>239</v>
          </cell>
          <cell r="Q41">
            <v>395</v>
          </cell>
        </row>
        <row r="42">
          <cell r="A42" t="str">
            <v>2WW</v>
          </cell>
          <cell r="B42">
            <v>0</v>
          </cell>
          <cell r="F42" t="str">
            <v xml:space="preserve">PICKUP RANGER 4X2 EXTCAB LATE  </v>
          </cell>
          <cell r="G42">
            <v>773</v>
          </cell>
          <cell r="H42">
            <v>800</v>
          </cell>
          <cell r="I42">
            <v>267</v>
          </cell>
          <cell r="J42">
            <v>89</v>
          </cell>
          <cell r="M42">
            <v>35</v>
          </cell>
          <cell r="N42">
            <v>178.52193995381063</v>
          </cell>
          <cell r="O42">
            <v>184.62958689129931</v>
          </cell>
          <cell r="P42">
            <v>267</v>
          </cell>
          <cell r="Q42">
            <v>445</v>
          </cell>
        </row>
        <row r="43">
          <cell r="B43">
            <v>0</v>
          </cell>
          <cell r="F43">
            <v>0</v>
          </cell>
          <cell r="G43">
            <v>0</v>
          </cell>
          <cell r="H43">
            <v>0</v>
          </cell>
          <cell r="I43">
            <v>0</v>
          </cell>
          <cell r="J43">
            <v>0</v>
          </cell>
          <cell r="M43">
            <v>0</v>
          </cell>
          <cell r="N43">
            <v>0</v>
          </cell>
          <cell r="O43">
            <v>0</v>
          </cell>
          <cell r="P43">
            <v>0</v>
          </cell>
          <cell r="Q43">
            <v>0</v>
          </cell>
        </row>
        <row r="44">
          <cell r="A44" t="str">
            <v>03B</v>
          </cell>
          <cell r="B44">
            <v>0</v>
          </cell>
          <cell r="F44" t="str">
            <v xml:space="preserve">SERVICE VAN 1T LATE            </v>
          </cell>
          <cell r="G44">
            <v>1068</v>
          </cell>
          <cell r="H44">
            <v>1104</v>
          </cell>
          <cell r="I44">
            <v>368</v>
          </cell>
          <cell r="J44">
            <v>122</v>
          </cell>
          <cell r="M44">
            <v>37</v>
          </cell>
          <cell r="N44">
            <v>246.65127020785218</v>
          </cell>
          <cell r="O44">
            <v>254.78882990999307</v>
          </cell>
          <cell r="P44">
            <v>368</v>
          </cell>
          <cell r="Q44">
            <v>610</v>
          </cell>
        </row>
        <row r="45">
          <cell r="A45" t="str">
            <v>03D</v>
          </cell>
          <cell r="B45">
            <v>0</v>
          </cell>
          <cell r="F45" t="str">
            <v xml:space="preserve">3/4 T SERVICE VAN  LATE        </v>
          </cell>
          <cell r="G45">
            <v>725</v>
          </cell>
          <cell r="H45">
            <v>985</v>
          </cell>
          <cell r="I45">
            <v>328</v>
          </cell>
          <cell r="J45">
            <v>109</v>
          </cell>
          <cell r="M45">
            <v>38</v>
          </cell>
          <cell r="N45">
            <v>167.43648960739029</v>
          </cell>
          <cell r="O45">
            <v>227.32517885991228</v>
          </cell>
          <cell r="P45">
            <v>328</v>
          </cell>
          <cell r="Q45">
            <v>545</v>
          </cell>
        </row>
        <row r="46">
          <cell r="A46" t="str">
            <v>03F</v>
          </cell>
          <cell r="B46">
            <v>0</v>
          </cell>
          <cell r="F46" t="str">
            <v xml:space="preserve">STEP VAN UNDERGROUND           </v>
          </cell>
          <cell r="G46">
            <v>994</v>
          </cell>
          <cell r="H46">
            <v>2374</v>
          </cell>
          <cell r="I46">
            <v>791</v>
          </cell>
          <cell r="J46">
            <v>258</v>
          </cell>
          <cell r="M46">
            <v>39</v>
          </cell>
          <cell r="N46">
            <v>229.56120092378754</v>
          </cell>
          <cell r="O46">
            <v>547.88829909993069</v>
          </cell>
          <cell r="P46">
            <v>791</v>
          </cell>
          <cell r="Q46">
            <v>1290</v>
          </cell>
        </row>
        <row r="47">
          <cell r="A47" t="str">
            <v>03H</v>
          </cell>
          <cell r="B47">
            <v>0</v>
          </cell>
          <cell r="F47" t="str">
            <v xml:space="preserve">SERVICE VAN PROMASTER LATE     </v>
          </cell>
          <cell r="G47">
            <v>1170</v>
          </cell>
          <cell r="H47">
            <v>1222</v>
          </cell>
          <cell r="I47">
            <v>407</v>
          </cell>
          <cell r="J47">
            <v>136</v>
          </cell>
          <cell r="M47">
            <v>40</v>
          </cell>
          <cell r="N47">
            <v>270.20785219399539</v>
          </cell>
          <cell r="O47">
            <v>282.02169397645969</v>
          </cell>
          <cell r="P47">
            <v>407</v>
          </cell>
          <cell r="Q47">
            <v>680</v>
          </cell>
        </row>
        <row r="48">
          <cell r="M48">
            <v>0</v>
          </cell>
          <cell r="N48">
            <v>0</v>
          </cell>
          <cell r="O48">
            <v>0</v>
          </cell>
          <cell r="P48">
            <v>0</v>
          </cell>
          <cell r="Q48">
            <v>0</v>
          </cell>
        </row>
        <row r="49">
          <cell r="A49" t="str">
            <v>042</v>
          </cell>
          <cell r="B49">
            <v>0</v>
          </cell>
          <cell r="F49" t="str">
            <v xml:space="preserve">5 TON 6X6 FLATBED W/WINCH      </v>
          </cell>
          <cell r="G49">
            <v>3031</v>
          </cell>
          <cell r="H49">
            <v>3518</v>
          </cell>
          <cell r="I49">
            <v>1173</v>
          </cell>
          <cell r="J49">
            <v>392</v>
          </cell>
          <cell r="M49">
            <v>42</v>
          </cell>
          <cell r="N49">
            <v>700</v>
          </cell>
          <cell r="O49">
            <v>811.90860835448882</v>
          </cell>
          <cell r="P49">
            <v>1173</v>
          </cell>
          <cell r="Q49">
            <v>1960</v>
          </cell>
          <cell r="S49" t="str">
            <v>X</v>
          </cell>
        </row>
        <row r="50">
          <cell r="A50" t="str">
            <v>043</v>
          </cell>
          <cell r="B50">
            <v>0</v>
          </cell>
          <cell r="F50" t="str">
            <v xml:space="preserve">5500 CM BED W/GOOSENECK HITCH  </v>
          </cell>
          <cell r="G50">
            <v>1873</v>
          </cell>
          <cell r="H50">
            <v>2289</v>
          </cell>
          <cell r="I50">
            <v>763</v>
          </cell>
          <cell r="J50">
            <v>254</v>
          </cell>
          <cell r="M50">
            <v>43</v>
          </cell>
          <cell r="N50">
            <v>432.56351039260971</v>
          </cell>
          <cell r="O50">
            <v>528.2714054927302</v>
          </cell>
          <cell r="P50">
            <v>763</v>
          </cell>
          <cell r="Q50">
            <v>1270</v>
          </cell>
        </row>
        <row r="51">
          <cell r="A51" t="str">
            <v>044</v>
          </cell>
          <cell r="B51" t="str">
            <v>SP</v>
          </cell>
          <cell r="F51" t="str">
            <v xml:space="preserve">SP BORE TK W/MUD SYSTEM        </v>
          </cell>
          <cell r="G51">
            <v>4162</v>
          </cell>
          <cell r="H51">
            <v>4162</v>
          </cell>
          <cell r="I51">
            <v>1387</v>
          </cell>
          <cell r="J51">
            <v>462</v>
          </cell>
          <cell r="M51">
            <v>44</v>
          </cell>
          <cell r="N51">
            <v>961.20092378752884</v>
          </cell>
          <cell r="O51">
            <v>960.53542580198473</v>
          </cell>
          <cell r="P51">
            <v>1387</v>
          </cell>
          <cell r="Q51">
            <v>2310</v>
          </cell>
        </row>
        <row r="52">
          <cell r="A52" t="str">
            <v>045</v>
          </cell>
          <cell r="B52">
            <v>0</v>
          </cell>
          <cell r="F52" t="str">
            <v xml:space="preserve">5500 4X4 REG CAB W/WELDER      </v>
          </cell>
          <cell r="G52">
            <v>1769</v>
          </cell>
          <cell r="H52">
            <v>1925</v>
          </cell>
          <cell r="I52">
            <v>642</v>
          </cell>
          <cell r="J52">
            <v>214</v>
          </cell>
          <cell r="M52">
            <v>45</v>
          </cell>
          <cell r="N52">
            <v>408.54503464203231</v>
          </cell>
          <cell r="O52">
            <v>444.26494345718902</v>
          </cell>
          <cell r="P52">
            <v>642</v>
          </cell>
          <cell r="Q52">
            <v>1070</v>
          </cell>
        </row>
        <row r="53">
          <cell r="A53" t="str">
            <v>046</v>
          </cell>
          <cell r="B53" t="str">
            <v>SP</v>
          </cell>
          <cell r="F53" t="str">
            <v xml:space="preserve">SP 5500 4X4 CREW CAB W/UTILITY </v>
          </cell>
          <cell r="G53">
            <v>2040</v>
          </cell>
          <cell r="H53">
            <v>2295</v>
          </cell>
          <cell r="I53">
            <v>765</v>
          </cell>
          <cell r="J53">
            <v>255</v>
          </cell>
          <cell r="M53">
            <v>46</v>
          </cell>
          <cell r="N53">
            <v>471.13163972286372</v>
          </cell>
          <cell r="O53">
            <v>529.65612739441497</v>
          </cell>
          <cell r="P53">
            <v>765</v>
          </cell>
          <cell r="Q53">
            <v>1275</v>
          </cell>
        </row>
        <row r="54">
          <cell r="A54" t="str">
            <v>047</v>
          </cell>
          <cell r="B54" t="str">
            <v>SP</v>
          </cell>
          <cell r="F54" t="str">
            <v xml:space="preserve">SP 16' CUTAWAY VAN LATE        </v>
          </cell>
          <cell r="G54">
            <v>1204</v>
          </cell>
          <cell r="H54">
            <v>1479</v>
          </cell>
          <cell r="I54">
            <v>493</v>
          </cell>
          <cell r="J54">
            <v>164</v>
          </cell>
          <cell r="M54">
            <v>47</v>
          </cell>
          <cell r="N54">
            <v>278.06004618937646</v>
          </cell>
          <cell r="O54">
            <v>341.33394876528962</v>
          </cell>
          <cell r="P54">
            <v>493</v>
          </cell>
          <cell r="Q54">
            <v>820</v>
          </cell>
        </row>
        <row r="55">
          <cell r="A55" t="str">
            <v>048</v>
          </cell>
          <cell r="F55" t="str">
            <v xml:space="preserve">ROLLBACK TRUCK LATE            </v>
          </cell>
          <cell r="G55">
            <v>2550</v>
          </cell>
          <cell r="H55">
            <v>3060</v>
          </cell>
          <cell r="I55">
            <v>1020</v>
          </cell>
          <cell r="J55">
            <v>340</v>
          </cell>
          <cell r="M55">
            <v>48</v>
          </cell>
          <cell r="N55">
            <v>588.91454965357968</v>
          </cell>
          <cell r="O55">
            <v>706.20816985921988</v>
          </cell>
          <cell r="P55">
            <v>1020</v>
          </cell>
          <cell r="Q55">
            <v>1700</v>
          </cell>
        </row>
        <row r="56">
          <cell r="A56" t="str">
            <v>049</v>
          </cell>
          <cell r="F56" t="str">
            <v xml:space="preserve">F550 2X4 REG CAB W/FBED/ACOMP  </v>
          </cell>
          <cell r="G56">
            <v>2193</v>
          </cell>
          <cell r="H56">
            <v>2652</v>
          </cell>
          <cell r="I56">
            <v>884</v>
          </cell>
          <cell r="J56">
            <v>295</v>
          </cell>
          <cell r="M56">
            <v>49</v>
          </cell>
          <cell r="N56">
            <v>506.46651270207849</v>
          </cell>
          <cell r="O56">
            <v>612.04708054465721</v>
          </cell>
          <cell r="P56">
            <v>884</v>
          </cell>
          <cell r="Q56">
            <v>1475</v>
          </cell>
        </row>
        <row r="57">
          <cell r="A57" t="str">
            <v>04A</v>
          </cell>
          <cell r="B57">
            <v>0</v>
          </cell>
          <cell r="F57" t="str">
            <v xml:space="preserve">TK/MATERIAL VAN LATE           </v>
          </cell>
          <cell r="G57">
            <v>1002</v>
          </cell>
          <cell r="H57">
            <v>1067</v>
          </cell>
          <cell r="I57">
            <v>356</v>
          </cell>
          <cell r="J57">
            <v>118</v>
          </cell>
          <cell r="M57">
            <v>50</v>
          </cell>
          <cell r="N57">
            <v>231.40877598152426</v>
          </cell>
          <cell r="O57">
            <v>246.24971151627048</v>
          </cell>
          <cell r="P57">
            <v>356</v>
          </cell>
          <cell r="Q57">
            <v>590</v>
          </cell>
        </row>
        <row r="58">
          <cell r="A58" t="str">
            <v>04C</v>
          </cell>
          <cell r="B58">
            <v>0</v>
          </cell>
          <cell r="F58" t="str">
            <v xml:space="preserve">TK 2-1/2T BOX VAN/BORE LATE    </v>
          </cell>
          <cell r="G58">
            <v>1971</v>
          </cell>
          <cell r="H58">
            <v>2319</v>
          </cell>
          <cell r="I58">
            <v>773</v>
          </cell>
          <cell r="J58">
            <v>257</v>
          </cell>
          <cell r="M58">
            <v>51</v>
          </cell>
          <cell r="N58">
            <v>455.19630484988454</v>
          </cell>
          <cell r="O58">
            <v>535.19501500115393</v>
          </cell>
          <cell r="P58">
            <v>773</v>
          </cell>
          <cell r="Q58">
            <v>1285</v>
          </cell>
        </row>
        <row r="59">
          <cell r="A59" t="str">
            <v>04F</v>
          </cell>
          <cell r="B59">
            <v>0</v>
          </cell>
          <cell r="F59" t="str">
            <v xml:space="preserve">LUBE TRUCK                     </v>
          </cell>
          <cell r="G59">
            <v>1380</v>
          </cell>
          <cell r="H59">
            <v>1767</v>
          </cell>
          <cell r="I59">
            <v>589</v>
          </cell>
          <cell r="J59">
            <v>196</v>
          </cell>
          <cell r="M59">
            <v>52</v>
          </cell>
          <cell r="N59">
            <v>318.70669745958429</v>
          </cell>
          <cell r="O59">
            <v>407.8006000461574</v>
          </cell>
          <cell r="P59">
            <v>589</v>
          </cell>
          <cell r="Q59">
            <v>980</v>
          </cell>
        </row>
        <row r="60">
          <cell r="A60" t="str">
            <v>04G</v>
          </cell>
          <cell r="B60">
            <v>0</v>
          </cell>
          <cell r="F60" t="str">
            <v xml:space="preserve">UNDERGRND TRK W/GEN/AIR COMP   </v>
          </cell>
          <cell r="G60">
            <v>1104</v>
          </cell>
          <cell r="H60">
            <v>1325</v>
          </cell>
          <cell r="I60">
            <v>442</v>
          </cell>
          <cell r="J60">
            <v>184</v>
          </cell>
          <cell r="M60">
            <v>53</v>
          </cell>
          <cell r="N60">
            <v>254.96535796766744</v>
          </cell>
          <cell r="O60">
            <v>305.79275328871449</v>
          </cell>
          <cell r="P60">
            <v>442</v>
          </cell>
          <cell r="Q60">
            <v>920</v>
          </cell>
        </row>
        <row r="61">
          <cell r="A61" t="str">
            <v>04H</v>
          </cell>
          <cell r="B61">
            <v>0</v>
          </cell>
          <cell r="F61" t="str">
            <v xml:space="preserve">MECHANIC TRUCK 550 2X4         </v>
          </cell>
          <cell r="G61">
            <v>1044</v>
          </cell>
          <cell r="H61">
            <v>1269</v>
          </cell>
          <cell r="I61">
            <v>423</v>
          </cell>
          <cell r="J61">
            <v>141</v>
          </cell>
          <cell r="M61">
            <v>54</v>
          </cell>
          <cell r="N61">
            <v>241.10854503464202</v>
          </cell>
          <cell r="O61">
            <v>292.86868220632357</v>
          </cell>
          <cell r="P61">
            <v>423</v>
          </cell>
          <cell r="Q61">
            <v>705</v>
          </cell>
        </row>
        <row r="62">
          <cell r="A62" t="str">
            <v>04I</v>
          </cell>
          <cell r="B62">
            <v>0</v>
          </cell>
          <cell r="F62" t="str">
            <v xml:space="preserve">F550 2X4 REG CAB W/CANOPY      </v>
          </cell>
          <cell r="G62">
            <v>1656</v>
          </cell>
          <cell r="H62">
            <v>1932</v>
          </cell>
          <cell r="I62">
            <v>644</v>
          </cell>
          <cell r="J62">
            <v>215</v>
          </cell>
          <cell r="M62">
            <v>55</v>
          </cell>
          <cell r="N62">
            <v>382.44803695150114</v>
          </cell>
          <cell r="O62">
            <v>445.88045234248784</v>
          </cell>
          <cell r="P62">
            <v>644</v>
          </cell>
          <cell r="Q62">
            <v>1075</v>
          </cell>
        </row>
        <row r="63">
          <cell r="A63" t="str">
            <v>04J</v>
          </cell>
          <cell r="B63">
            <v>0</v>
          </cell>
          <cell r="F63" t="str">
            <v xml:space="preserve">TK 2T W/LIFTGATE LATE          </v>
          </cell>
          <cell r="G63">
            <v>1615</v>
          </cell>
          <cell r="H63">
            <v>1884</v>
          </cell>
          <cell r="I63">
            <v>628</v>
          </cell>
          <cell r="J63">
            <v>210</v>
          </cell>
          <cell r="M63">
            <v>56</v>
          </cell>
          <cell r="N63">
            <v>372.97921478060044</v>
          </cell>
          <cell r="O63">
            <v>434.80267712900991</v>
          </cell>
          <cell r="P63">
            <v>628</v>
          </cell>
          <cell r="Q63">
            <v>1050</v>
          </cell>
        </row>
        <row r="64">
          <cell r="A64" t="str">
            <v>04K</v>
          </cell>
          <cell r="B64">
            <v>0</v>
          </cell>
          <cell r="F64" t="str">
            <v xml:space="preserve">TK 2-5T FLATBED LATE           </v>
          </cell>
          <cell r="G64">
            <v>1546</v>
          </cell>
          <cell r="H64">
            <v>2153</v>
          </cell>
          <cell r="I64">
            <v>718</v>
          </cell>
          <cell r="J64">
            <v>240</v>
          </cell>
          <cell r="M64">
            <v>57</v>
          </cell>
          <cell r="N64">
            <v>357.04387990762126</v>
          </cell>
          <cell r="O64">
            <v>496.88437572120932</v>
          </cell>
          <cell r="P64">
            <v>718</v>
          </cell>
          <cell r="Q64">
            <v>1200</v>
          </cell>
        </row>
        <row r="65">
          <cell r="A65" t="str">
            <v>04L</v>
          </cell>
          <cell r="B65">
            <v>0</v>
          </cell>
          <cell r="F65" t="str">
            <v xml:space="preserve">TK/MATERIAL VAN SOFT SIDE      </v>
          </cell>
          <cell r="G65">
            <v>938</v>
          </cell>
          <cell r="H65">
            <v>1104</v>
          </cell>
          <cell r="I65">
            <v>368</v>
          </cell>
          <cell r="J65">
            <v>123</v>
          </cell>
          <cell r="M65">
            <v>58</v>
          </cell>
          <cell r="N65">
            <v>216.62817551963047</v>
          </cell>
          <cell r="O65">
            <v>254.78882990999307</v>
          </cell>
          <cell r="P65">
            <v>368</v>
          </cell>
          <cell r="Q65">
            <v>615</v>
          </cell>
        </row>
        <row r="66">
          <cell r="A66" t="str">
            <v>04M</v>
          </cell>
          <cell r="B66">
            <v>0</v>
          </cell>
          <cell r="F66" t="str">
            <v xml:space="preserve">SAW TRUCK LATE                 </v>
          </cell>
          <cell r="G66">
            <v>2953</v>
          </cell>
          <cell r="H66">
            <v>3533</v>
          </cell>
          <cell r="I66">
            <v>1178</v>
          </cell>
          <cell r="J66">
            <v>393</v>
          </cell>
          <cell r="M66">
            <v>59</v>
          </cell>
          <cell r="N66">
            <v>681.986143187067</v>
          </cell>
          <cell r="O66">
            <v>815.37041310870063</v>
          </cell>
          <cell r="P66">
            <v>1178</v>
          </cell>
          <cell r="Q66">
            <v>1965</v>
          </cell>
        </row>
        <row r="67">
          <cell r="A67" t="str">
            <v>04P</v>
          </cell>
          <cell r="B67">
            <v>0</v>
          </cell>
          <cell r="F67" t="str">
            <v xml:space="preserve">MECHANIC TRUCK 2 1/2T          </v>
          </cell>
          <cell r="G67">
            <v>2648</v>
          </cell>
          <cell r="H67">
            <v>3531</v>
          </cell>
          <cell r="I67">
            <v>1177</v>
          </cell>
          <cell r="J67">
            <v>392</v>
          </cell>
          <cell r="M67">
            <v>60</v>
          </cell>
          <cell r="N67">
            <v>611.54734411085451</v>
          </cell>
          <cell r="O67">
            <v>814.90883914147241</v>
          </cell>
          <cell r="P67">
            <v>1177</v>
          </cell>
          <cell r="Q67">
            <v>1960</v>
          </cell>
        </row>
        <row r="68">
          <cell r="A68" t="str">
            <v>04R</v>
          </cell>
          <cell r="B68">
            <v>0</v>
          </cell>
          <cell r="F68" t="str">
            <v xml:space="preserve">550 MECHANIC TK 4X4 W/CRN &amp; AC </v>
          </cell>
          <cell r="G68">
            <v>3312</v>
          </cell>
          <cell r="H68">
            <v>3312</v>
          </cell>
          <cell r="I68">
            <v>1104</v>
          </cell>
          <cell r="J68">
            <v>368</v>
          </cell>
          <cell r="M68">
            <v>61</v>
          </cell>
          <cell r="N68">
            <v>764.89607390300228</v>
          </cell>
          <cell r="O68">
            <v>764.36648972997921</v>
          </cell>
          <cell r="P68">
            <v>1104</v>
          </cell>
          <cell r="Q68">
            <v>1840</v>
          </cell>
        </row>
        <row r="69">
          <cell r="A69" t="str">
            <v>04U</v>
          </cell>
          <cell r="B69">
            <v>0</v>
          </cell>
          <cell r="F69" t="str">
            <v xml:space="preserve">5 TON FLATBED W/RACK           </v>
          </cell>
          <cell r="G69">
            <v>1325</v>
          </cell>
          <cell r="H69">
            <v>1656</v>
          </cell>
          <cell r="I69">
            <v>552</v>
          </cell>
          <cell r="J69">
            <v>184</v>
          </cell>
          <cell r="M69">
            <v>62</v>
          </cell>
          <cell r="N69">
            <v>306.00461893764435</v>
          </cell>
          <cell r="O69">
            <v>382.1832448649896</v>
          </cell>
          <cell r="P69">
            <v>552</v>
          </cell>
          <cell r="Q69">
            <v>920</v>
          </cell>
        </row>
        <row r="70">
          <cell r="A70" t="str">
            <v>04V</v>
          </cell>
          <cell r="B70">
            <v>0</v>
          </cell>
          <cell r="F70" t="str">
            <v xml:space="preserve">2 TON FLATBED MAT TRK LATE     </v>
          </cell>
          <cell r="G70">
            <v>1623</v>
          </cell>
          <cell r="H70">
            <v>1913</v>
          </cell>
          <cell r="I70">
            <v>638</v>
          </cell>
          <cell r="J70">
            <v>212</v>
          </cell>
          <cell r="M70">
            <v>63</v>
          </cell>
          <cell r="N70">
            <v>374.82678983833716</v>
          </cell>
          <cell r="O70">
            <v>441.49549965381948</v>
          </cell>
          <cell r="P70">
            <v>638</v>
          </cell>
          <cell r="Q70">
            <v>1060</v>
          </cell>
        </row>
        <row r="71">
          <cell r="A71" t="str">
            <v>04W</v>
          </cell>
          <cell r="B71">
            <v>0</v>
          </cell>
          <cell r="C71" t="str">
            <v>T/S</v>
          </cell>
          <cell r="F71" t="str">
            <v xml:space="preserve">5500 4X4 QUAD CAB W/FLATBED LT </v>
          </cell>
          <cell r="G71">
            <v>1656</v>
          </cell>
          <cell r="H71">
            <v>1877</v>
          </cell>
          <cell r="I71">
            <v>626</v>
          </cell>
          <cell r="J71">
            <v>209</v>
          </cell>
          <cell r="M71">
            <v>64</v>
          </cell>
          <cell r="N71">
            <v>382.44803695150114</v>
          </cell>
          <cell r="O71">
            <v>433.18716824371103</v>
          </cell>
          <cell r="P71">
            <v>626</v>
          </cell>
          <cell r="Q71">
            <v>1045</v>
          </cell>
        </row>
        <row r="72">
          <cell r="A72" t="str">
            <v>04X</v>
          </cell>
          <cell r="B72" t="str">
            <v>SP</v>
          </cell>
          <cell r="F72" t="str">
            <v xml:space="preserve">SP 2-5 TON 4X4 FLATBED LIFTGAT </v>
          </cell>
          <cell r="G72">
            <v>1397</v>
          </cell>
          <cell r="H72">
            <v>1507</v>
          </cell>
          <cell r="I72">
            <v>502</v>
          </cell>
          <cell r="J72">
            <v>168</v>
          </cell>
          <cell r="M72">
            <v>65</v>
          </cell>
          <cell r="N72">
            <v>322.63279445727483</v>
          </cell>
          <cell r="O72">
            <v>347.79598430648508</v>
          </cell>
          <cell r="P72">
            <v>502</v>
          </cell>
          <cell r="Q72">
            <v>840</v>
          </cell>
        </row>
        <row r="73">
          <cell r="A73" t="str">
            <v>04Y</v>
          </cell>
          <cell r="B73">
            <v>0</v>
          </cell>
          <cell r="F73" t="str">
            <v xml:space="preserve">5500 DODGE 2X4 W/SERVICE BODY  </v>
          </cell>
          <cell r="G73">
            <v>1821</v>
          </cell>
          <cell r="H73">
            <v>2098</v>
          </cell>
          <cell r="I73">
            <v>699</v>
          </cell>
          <cell r="J73">
            <v>233</v>
          </cell>
          <cell r="M73">
            <v>66</v>
          </cell>
          <cell r="N73">
            <v>420.55427251732101</v>
          </cell>
          <cell r="O73">
            <v>484.19109162243245</v>
          </cell>
          <cell r="P73">
            <v>699</v>
          </cell>
          <cell r="Q73">
            <v>1165</v>
          </cell>
        </row>
        <row r="74">
          <cell r="A74" t="str">
            <v>04Z</v>
          </cell>
          <cell r="B74">
            <v>0</v>
          </cell>
          <cell r="F74" t="str">
            <v xml:space="preserve">TK/MAT VAN 16' CABOVER LATE    </v>
          </cell>
          <cell r="G74">
            <v>1215</v>
          </cell>
          <cell r="H74">
            <v>1491</v>
          </cell>
          <cell r="I74">
            <v>497</v>
          </cell>
          <cell r="J74">
            <v>166</v>
          </cell>
          <cell r="M74">
            <v>67</v>
          </cell>
          <cell r="N74">
            <v>280.60046189376442</v>
          </cell>
          <cell r="O74">
            <v>344.1033925686591</v>
          </cell>
          <cell r="P74">
            <v>497</v>
          </cell>
          <cell r="Q74">
            <v>830</v>
          </cell>
        </row>
        <row r="75">
          <cell r="M75">
            <v>0</v>
          </cell>
          <cell r="N75">
            <v>0</v>
          </cell>
          <cell r="O75">
            <v>0</v>
          </cell>
          <cell r="P75">
            <v>0</v>
          </cell>
          <cell r="Q75">
            <v>0</v>
          </cell>
        </row>
        <row r="76">
          <cell r="M76">
            <v>0</v>
          </cell>
          <cell r="N76">
            <v>0</v>
          </cell>
          <cell r="O76">
            <v>0</v>
          </cell>
          <cell r="P76">
            <v>0</v>
          </cell>
          <cell r="Q76">
            <v>0</v>
          </cell>
        </row>
        <row r="77">
          <cell r="B77">
            <v>0</v>
          </cell>
          <cell r="F77" t="str">
            <v>DUMP TRUCKS</v>
          </cell>
          <cell r="G77">
            <v>0</v>
          </cell>
          <cell r="H77">
            <v>0</v>
          </cell>
          <cell r="I77">
            <v>0</v>
          </cell>
          <cell r="J77">
            <v>0</v>
          </cell>
          <cell r="M77">
            <v>0</v>
          </cell>
          <cell r="N77">
            <v>0</v>
          </cell>
          <cell r="O77">
            <v>0</v>
          </cell>
          <cell r="P77">
            <v>0</v>
          </cell>
          <cell r="Q77">
            <v>0</v>
          </cell>
        </row>
        <row r="78">
          <cell r="A78" t="str">
            <v>05A</v>
          </cell>
          <cell r="B78">
            <v>0</v>
          </cell>
          <cell r="F78" t="str">
            <v xml:space="preserve">DUMP TK 4-6 YD LATE            </v>
          </cell>
          <cell r="G78">
            <v>1269</v>
          </cell>
          <cell r="H78">
            <v>1507</v>
          </cell>
          <cell r="I78">
            <v>502</v>
          </cell>
          <cell r="J78">
            <v>168</v>
          </cell>
          <cell r="M78">
            <v>71</v>
          </cell>
          <cell r="N78">
            <v>293.07159353348732</v>
          </cell>
          <cell r="O78">
            <v>347.79598430648508</v>
          </cell>
          <cell r="P78">
            <v>502</v>
          </cell>
          <cell r="Q78">
            <v>840</v>
          </cell>
        </row>
        <row r="79">
          <cell r="A79" t="str">
            <v>05B</v>
          </cell>
          <cell r="B79" t="str">
            <v>SP</v>
          </cell>
          <cell r="C79" t="str">
            <v>T/S</v>
          </cell>
          <cell r="F79" t="str">
            <v xml:space="preserve">SP DUMP TK 10 YD TNDM AX LATE  </v>
          </cell>
          <cell r="G79">
            <v>1904</v>
          </cell>
          <cell r="H79">
            <v>2289</v>
          </cell>
          <cell r="I79">
            <v>763</v>
          </cell>
          <cell r="J79">
            <v>254</v>
          </cell>
          <cell r="M79">
            <v>72</v>
          </cell>
          <cell r="N79">
            <v>439.72286374133949</v>
          </cell>
          <cell r="O79">
            <v>528.2714054927302</v>
          </cell>
          <cell r="P79">
            <v>763</v>
          </cell>
          <cell r="Q79">
            <v>1270</v>
          </cell>
        </row>
        <row r="80">
          <cell r="A80" t="str">
            <v>05H</v>
          </cell>
          <cell r="B80">
            <v>0</v>
          </cell>
          <cell r="F80" t="str">
            <v xml:space="preserve">DUMP TK 3 YD 1 TON             </v>
          </cell>
          <cell r="G80">
            <v>1044</v>
          </cell>
          <cell r="H80">
            <v>1269</v>
          </cell>
          <cell r="I80">
            <v>423</v>
          </cell>
          <cell r="J80">
            <v>141</v>
          </cell>
          <cell r="M80">
            <v>73</v>
          </cell>
          <cell r="N80">
            <v>241.10854503464202</v>
          </cell>
          <cell r="O80">
            <v>292.86868220632357</v>
          </cell>
          <cell r="P80">
            <v>423</v>
          </cell>
          <cell r="Q80">
            <v>705</v>
          </cell>
        </row>
        <row r="81">
          <cell r="A81" t="str">
            <v>05I</v>
          </cell>
          <cell r="B81" t="str">
            <v>SP</v>
          </cell>
          <cell r="C81" t="str">
            <v>T/S</v>
          </cell>
          <cell r="F81" t="str">
            <v xml:space="preserve">SP 4-6 YD 4X4 DUMP TRUCK       </v>
          </cell>
          <cell r="G81">
            <v>1768</v>
          </cell>
          <cell r="H81">
            <v>1971</v>
          </cell>
          <cell r="I81">
            <v>657</v>
          </cell>
          <cell r="J81">
            <v>219</v>
          </cell>
          <cell r="M81">
            <v>74</v>
          </cell>
          <cell r="N81">
            <v>408.31408775981521</v>
          </cell>
          <cell r="O81">
            <v>454.88114470343868</v>
          </cell>
          <cell r="P81">
            <v>657</v>
          </cell>
          <cell r="Q81">
            <v>1095</v>
          </cell>
        </row>
        <row r="82">
          <cell r="A82" t="str">
            <v>05J</v>
          </cell>
          <cell r="B82" t="str">
            <v>SP</v>
          </cell>
          <cell r="C82" t="str">
            <v>T/S</v>
          </cell>
          <cell r="F82" t="str">
            <v xml:space="preserve">SP IHI IC-45 CRAWLER CARRIER   </v>
          </cell>
          <cell r="G82">
            <v>3478</v>
          </cell>
          <cell r="H82">
            <v>4058</v>
          </cell>
          <cell r="I82">
            <v>1353</v>
          </cell>
          <cell r="J82">
            <v>450</v>
          </cell>
          <cell r="M82">
            <v>75</v>
          </cell>
          <cell r="N82">
            <v>803.23325635103924</v>
          </cell>
          <cell r="O82">
            <v>936.53357950611587</v>
          </cell>
          <cell r="P82">
            <v>1353</v>
          </cell>
          <cell r="Q82">
            <v>2250</v>
          </cell>
        </row>
        <row r="83">
          <cell r="A83" t="str">
            <v>05K</v>
          </cell>
          <cell r="B83" t="str">
            <v>SP</v>
          </cell>
          <cell r="F83" t="str">
            <v xml:space="preserve">SP IHI IC-100 TRACK DUMP       </v>
          </cell>
          <cell r="G83">
            <v>8119</v>
          </cell>
          <cell r="H83">
            <v>8119</v>
          </cell>
          <cell r="I83">
            <v>2706</v>
          </cell>
          <cell r="J83">
            <v>902</v>
          </cell>
          <cell r="M83">
            <v>76</v>
          </cell>
          <cell r="N83">
            <v>1875.0577367205542</v>
          </cell>
          <cell r="O83">
            <v>1873.7595199630739</v>
          </cell>
          <cell r="P83">
            <v>2706</v>
          </cell>
          <cell r="Q83">
            <v>4510</v>
          </cell>
        </row>
        <row r="84">
          <cell r="B84">
            <v>0</v>
          </cell>
          <cell r="F84">
            <v>0</v>
          </cell>
          <cell r="G84">
            <v>0</v>
          </cell>
          <cell r="H84">
            <v>0</v>
          </cell>
          <cell r="I84">
            <v>0</v>
          </cell>
          <cell r="J84">
            <v>0</v>
          </cell>
          <cell r="M84">
            <v>0</v>
          </cell>
          <cell r="N84">
            <v>0</v>
          </cell>
          <cell r="O84">
            <v>0</v>
          </cell>
          <cell r="P84">
            <v>0</v>
          </cell>
          <cell r="Q84">
            <v>0</v>
          </cell>
        </row>
        <row r="85">
          <cell r="B85">
            <v>0</v>
          </cell>
          <cell r="F85" t="str">
            <v>AERIAL LIFTS &amp; BUCKET TRUCKS</v>
          </cell>
          <cell r="G85">
            <v>0</v>
          </cell>
          <cell r="H85">
            <v>0</v>
          </cell>
          <cell r="I85">
            <v>0</v>
          </cell>
          <cell r="J85">
            <v>0</v>
          </cell>
          <cell r="M85">
            <v>0</v>
          </cell>
          <cell r="N85">
            <v>0</v>
          </cell>
          <cell r="O85">
            <v>0</v>
          </cell>
          <cell r="P85">
            <v>0</v>
          </cell>
          <cell r="Q85">
            <v>0</v>
          </cell>
        </row>
        <row r="86">
          <cell r="A86" t="str">
            <v>06A</v>
          </cell>
          <cell r="B86">
            <v>0</v>
          </cell>
          <cell r="F86" t="str">
            <v xml:space="preserve">45' MANLIFT LATE               </v>
          </cell>
          <cell r="G86">
            <v>1325</v>
          </cell>
          <cell r="H86">
            <v>1656</v>
          </cell>
          <cell r="I86">
            <v>552</v>
          </cell>
          <cell r="J86">
            <v>184</v>
          </cell>
          <cell r="M86">
            <v>79</v>
          </cell>
          <cell r="N86">
            <v>306.00461893764435</v>
          </cell>
          <cell r="O86">
            <v>382.1832448649896</v>
          </cell>
          <cell r="P86">
            <v>552</v>
          </cell>
          <cell r="Q86">
            <v>920</v>
          </cell>
        </row>
        <row r="87">
          <cell r="A87" t="str">
            <v>06H</v>
          </cell>
          <cell r="B87">
            <v>0</v>
          </cell>
          <cell r="F87" t="str">
            <v xml:space="preserve">MANLIFT 20-30' PUSH AROUND     </v>
          </cell>
          <cell r="G87">
            <v>276</v>
          </cell>
          <cell r="H87">
            <v>414</v>
          </cell>
          <cell r="I87">
            <v>138</v>
          </cell>
          <cell r="J87">
            <v>46</v>
          </cell>
          <cell r="M87">
            <v>80</v>
          </cell>
          <cell r="N87">
            <v>63.741339491916861</v>
          </cell>
          <cell r="O87">
            <v>95.545811216247401</v>
          </cell>
          <cell r="P87">
            <v>138</v>
          </cell>
          <cell r="Q87">
            <v>230</v>
          </cell>
        </row>
        <row r="88">
          <cell r="B88">
            <v>0</v>
          </cell>
          <cell r="F88">
            <v>0</v>
          </cell>
          <cell r="G88">
            <v>0</v>
          </cell>
          <cell r="H88">
            <v>0</v>
          </cell>
          <cell r="I88">
            <v>0</v>
          </cell>
          <cell r="J88">
            <v>0</v>
          </cell>
          <cell r="M88">
            <v>0</v>
          </cell>
          <cell r="N88">
            <v>0</v>
          </cell>
          <cell r="O88">
            <v>0</v>
          </cell>
          <cell r="P88">
            <v>0</v>
          </cell>
          <cell r="Q88">
            <v>0</v>
          </cell>
        </row>
        <row r="89">
          <cell r="A89" t="str">
            <v>7A</v>
          </cell>
          <cell r="B89">
            <v>0</v>
          </cell>
          <cell r="F89" t="str">
            <v xml:space="preserve">AER TK 45' SINGLE SQRT LATE    </v>
          </cell>
          <cell r="G89">
            <v>2243</v>
          </cell>
          <cell r="H89">
            <v>2346</v>
          </cell>
          <cell r="I89">
            <v>782</v>
          </cell>
          <cell r="J89">
            <v>261</v>
          </cell>
          <cell r="M89">
            <v>82</v>
          </cell>
          <cell r="N89">
            <v>518.013856812933</v>
          </cell>
          <cell r="O89">
            <v>541.42626355873529</v>
          </cell>
          <cell r="P89">
            <v>782</v>
          </cell>
          <cell r="Q89">
            <v>1305</v>
          </cell>
        </row>
        <row r="90">
          <cell r="A90" t="str">
            <v>7D</v>
          </cell>
          <cell r="B90" t="str">
            <v>SP</v>
          </cell>
          <cell r="C90" t="str">
            <v>T/S</v>
          </cell>
          <cell r="F90" t="str">
            <v xml:space="preserve">SP AER TK 80' DB T/CRC LATE    </v>
          </cell>
          <cell r="G90">
            <v>4516</v>
          </cell>
          <cell r="H90">
            <v>5738</v>
          </cell>
          <cell r="I90">
            <v>1913</v>
          </cell>
          <cell r="J90">
            <v>637</v>
          </cell>
          <cell r="M90">
            <v>83</v>
          </cell>
          <cell r="N90">
            <v>1042.9561200923788</v>
          </cell>
          <cell r="O90">
            <v>1324.2557119778444</v>
          </cell>
          <cell r="P90">
            <v>1913</v>
          </cell>
          <cell r="Q90">
            <v>3185</v>
          </cell>
        </row>
        <row r="91">
          <cell r="A91" t="str">
            <v>7E</v>
          </cell>
          <cell r="B91">
            <v>0</v>
          </cell>
          <cell r="F91" t="str">
            <v xml:space="preserve">AER TK 55' LATE                </v>
          </cell>
          <cell r="G91">
            <v>2184</v>
          </cell>
          <cell r="H91">
            <v>2427</v>
          </cell>
          <cell r="I91">
            <v>809</v>
          </cell>
          <cell r="J91">
            <v>269</v>
          </cell>
          <cell r="M91">
            <v>84</v>
          </cell>
          <cell r="N91">
            <v>504.38799076212473</v>
          </cell>
          <cell r="O91">
            <v>560.12000923147934</v>
          </cell>
          <cell r="P91">
            <v>809</v>
          </cell>
          <cell r="Q91">
            <v>1345</v>
          </cell>
        </row>
        <row r="92">
          <cell r="A92" t="str">
            <v>7G</v>
          </cell>
          <cell r="B92">
            <v>0</v>
          </cell>
          <cell r="F92" t="str">
            <v xml:space="preserve">AER TK 50-55' MATRL HAND LATE  </v>
          </cell>
          <cell r="G92">
            <v>2840</v>
          </cell>
          <cell r="H92">
            <v>3072</v>
          </cell>
          <cell r="I92">
            <v>1024</v>
          </cell>
          <cell r="J92">
            <v>341</v>
          </cell>
          <cell r="M92">
            <v>85</v>
          </cell>
          <cell r="N92">
            <v>655.88914549653578</v>
          </cell>
          <cell r="O92">
            <v>708.97761366258942</v>
          </cell>
          <cell r="P92">
            <v>1024</v>
          </cell>
          <cell r="Q92">
            <v>1705</v>
          </cell>
        </row>
        <row r="93">
          <cell r="A93" t="str">
            <v>7I</v>
          </cell>
          <cell r="B93">
            <v>0</v>
          </cell>
          <cell r="F93" t="str">
            <v xml:space="preserve">AER TK 65' AWD                 </v>
          </cell>
          <cell r="G93">
            <v>3355</v>
          </cell>
          <cell r="H93">
            <v>4869</v>
          </cell>
          <cell r="I93">
            <v>1623</v>
          </cell>
          <cell r="J93">
            <v>541</v>
          </cell>
          <cell r="M93">
            <v>86</v>
          </cell>
          <cell r="N93">
            <v>774.82678983833716</v>
          </cell>
          <cell r="O93">
            <v>1123.7018232171706</v>
          </cell>
          <cell r="P93">
            <v>1623</v>
          </cell>
          <cell r="Q93">
            <v>2705</v>
          </cell>
        </row>
        <row r="94">
          <cell r="A94" t="str">
            <v>7J</v>
          </cell>
          <cell r="B94">
            <v>0</v>
          </cell>
          <cell r="F94" t="str">
            <v xml:space="preserve">AER TK 55' 4X4 MATRL HAND LATE </v>
          </cell>
          <cell r="G94">
            <v>3246</v>
          </cell>
          <cell r="H94">
            <v>3644</v>
          </cell>
          <cell r="I94">
            <v>1215</v>
          </cell>
          <cell r="J94">
            <v>405</v>
          </cell>
          <cell r="M94">
            <v>87</v>
          </cell>
          <cell r="N94">
            <v>749.65357967667433</v>
          </cell>
          <cell r="O94">
            <v>840.98776828986843</v>
          </cell>
          <cell r="P94">
            <v>1215</v>
          </cell>
          <cell r="Q94">
            <v>2025</v>
          </cell>
        </row>
        <row r="95">
          <cell r="A95" t="str">
            <v>7K</v>
          </cell>
          <cell r="B95" t="str">
            <v>SP</v>
          </cell>
          <cell r="F95" t="str">
            <v xml:space="preserve">SP 55' MATERIAL HANDLER TRACK  </v>
          </cell>
          <cell r="G95">
            <v>7428</v>
          </cell>
          <cell r="H95">
            <v>7959</v>
          </cell>
          <cell r="I95">
            <v>2653</v>
          </cell>
          <cell r="J95">
            <v>884</v>
          </cell>
          <cell r="M95">
            <v>88</v>
          </cell>
          <cell r="N95">
            <v>1715.4734411085451</v>
          </cell>
          <cell r="O95">
            <v>1836.8336025848141</v>
          </cell>
          <cell r="P95">
            <v>2653</v>
          </cell>
          <cell r="Q95">
            <v>4420</v>
          </cell>
        </row>
        <row r="96">
          <cell r="A96" t="str">
            <v>7P</v>
          </cell>
          <cell r="B96">
            <v>0</v>
          </cell>
          <cell r="F96" t="str">
            <v xml:space="preserve">AER TK 40' SQRT BOOM LATE      </v>
          </cell>
          <cell r="G96">
            <v>2433</v>
          </cell>
          <cell r="H96">
            <v>2550</v>
          </cell>
          <cell r="I96">
            <v>850</v>
          </cell>
          <cell r="J96">
            <v>284</v>
          </cell>
          <cell r="M96">
            <v>89</v>
          </cell>
          <cell r="N96">
            <v>561.89376443418018</v>
          </cell>
          <cell r="O96">
            <v>588.50680821601657</v>
          </cell>
          <cell r="P96">
            <v>850</v>
          </cell>
          <cell r="Q96">
            <v>1420</v>
          </cell>
        </row>
        <row r="97">
          <cell r="A97" t="str">
            <v>7Q</v>
          </cell>
          <cell r="B97">
            <v>0</v>
          </cell>
          <cell r="F97" t="str">
            <v xml:space="preserve">AER TK 55' 4X4 LATE            </v>
          </cell>
          <cell r="G97">
            <v>2782</v>
          </cell>
          <cell r="H97">
            <v>3246</v>
          </cell>
          <cell r="I97">
            <v>1082</v>
          </cell>
          <cell r="J97">
            <v>361</v>
          </cell>
          <cell r="M97">
            <v>90</v>
          </cell>
          <cell r="N97">
            <v>642.4942263279446</v>
          </cell>
          <cell r="O97">
            <v>749.13454881144696</v>
          </cell>
          <cell r="P97">
            <v>1082</v>
          </cell>
          <cell r="Q97">
            <v>1805</v>
          </cell>
        </row>
        <row r="98">
          <cell r="A98" t="str">
            <v>7U</v>
          </cell>
          <cell r="B98" t="str">
            <v>SP</v>
          </cell>
          <cell r="C98" t="str">
            <v>T/S</v>
          </cell>
          <cell r="F98" t="str">
            <v xml:space="preserve">SP AER TK W/ELEVATOR 93' MH4X6 </v>
          </cell>
          <cell r="G98">
            <v>5852</v>
          </cell>
          <cell r="H98">
            <v>6691</v>
          </cell>
          <cell r="I98">
            <v>2230</v>
          </cell>
          <cell r="J98">
            <v>743</v>
          </cell>
          <cell r="M98">
            <v>91</v>
          </cell>
          <cell r="N98">
            <v>1351.5011547344111</v>
          </cell>
          <cell r="O98">
            <v>1544.1957073621047</v>
          </cell>
          <cell r="P98">
            <v>2230</v>
          </cell>
          <cell r="Q98">
            <v>3715</v>
          </cell>
        </row>
        <row r="99">
          <cell r="A99" t="str">
            <v>7UU</v>
          </cell>
          <cell r="B99" t="str">
            <v>SP</v>
          </cell>
          <cell r="F99" t="str">
            <v xml:space="preserve">SP 93' ELEV 6X6 BARE HAND KIT  </v>
          </cell>
          <cell r="G99">
            <v>7828</v>
          </cell>
          <cell r="H99">
            <v>8438</v>
          </cell>
          <cell r="I99">
            <v>2813</v>
          </cell>
          <cell r="J99">
            <v>937</v>
          </cell>
          <cell r="M99">
            <v>92</v>
          </cell>
          <cell r="N99">
            <v>1807.852193995381</v>
          </cell>
          <cell r="O99">
            <v>1947.3805677359796</v>
          </cell>
          <cell r="P99">
            <v>2813</v>
          </cell>
          <cell r="Q99">
            <v>4685</v>
          </cell>
        </row>
        <row r="100">
          <cell r="A100" t="str">
            <v>7V</v>
          </cell>
          <cell r="B100" t="str">
            <v>SP</v>
          </cell>
          <cell r="C100" t="str">
            <v>T/S</v>
          </cell>
          <cell r="F100" t="str">
            <v xml:space="preserve">SP AER TK W/ELEVATOR 100' 4X6  </v>
          </cell>
          <cell r="G100">
            <v>6086</v>
          </cell>
          <cell r="H100">
            <v>6900</v>
          </cell>
          <cell r="I100">
            <v>2300</v>
          </cell>
          <cell r="J100">
            <v>766</v>
          </cell>
          <cell r="M100">
            <v>93</v>
          </cell>
          <cell r="N100">
            <v>1405.5427251732101</v>
          </cell>
          <cell r="O100">
            <v>1592.4301869374567</v>
          </cell>
          <cell r="P100">
            <v>2300</v>
          </cell>
          <cell r="Q100">
            <v>3830</v>
          </cell>
        </row>
        <row r="101">
          <cell r="A101" t="str">
            <v>7VV</v>
          </cell>
          <cell r="B101" t="str">
            <v>SP</v>
          </cell>
          <cell r="C101" t="str">
            <v>T/S</v>
          </cell>
          <cell r="F101" t="str">
            <v xml:space="preserve">SP AER TK W/ELEVATOR 100' 6X6  </v>
          </cell>
          <cell r="G101">
            <v>6729</v>
          </cell>
          <cell r="H101">
            <v>7602</v>
          </cell>
          <cell r="I101">
            <v>2534</v>
          </cell>
          <cell r="J101">
            <v>845</v>
          </cell>
          <cell r="M101">
            <v>94</v>
          </cell>
          <cell r="N101">
            <v>1554.041570438799</v>
          </cell>
          <cell r="O101">
            <v>1754.4426494345719</v>
          </cell>
          <cell r="P101">
            <v>2534</v>
          </cell>
          <cell r="Q101">
            <v>4225</v>
          </cell>
        </row>
        <row r="102">
          <cell r="A102" t="str">
            <v>7W</v>
          </cell>
          <cell r="B102" t="str">
            <v>SP</v>
          </cell>
          <cell r="C102" t="str">
            <v>T/S</v>
          </cell>
          <cell r="F102" t="str">
            <v xml:space="preserve">SP AERIAL TK 75' 4X4 LATE      </v>
          </cell>
          <cell r="G102">
            <v>4222</v>
          </cell>
          <cell r="H102">
            <v>4546</v>
          </cell>
          <cell r="I102">
            <v>1515</v>
          </cell>
          <cell r="J102">
            <v>506</v>
          </cell>
          <cell r="M102">
            <v>95</v>
          </cell>
          <cell r="N102">
            <v>975.0577367205542</v>
          </cell>
          <cell r="O102">
            <v>1049.1576275098084</v>
          </cell>
          <cell r="P102">
            <v>1515</v>
          </cell>
          <cell r="Q102">
            <v>2530</v>
          </cell>
        </row>
        <row r="103">
          <cell r="A103" t="str">
            <v>7WW</v>
          </cell>
          <cell r="B103" t="str">
            <v>SP</v>
          </cell>
          <cell r="C103" t="str">
            <v>T/S</v>
          </cell>
          <cell r="F103" t="str">
            <v xml:space="preserve">SP 77' MATERIAL HANDLER TRACK  </v>
          </cell>
          <cell r="G103">
            <v>9937</v>
          </cell>
          <cell r="H103">
            <v>9937</v>
          </cell>
          <cell r="I103">
            <v>3312</v>
          </cell>
          <cell r="J103">
            <v>1104</v>
          </cell>
          <cell r="M103">
            <v>96</v>
          </cell>
          <cell r="N103">
            <v>2294.9191685912242</v>
          </cell>
          <cell r="O103">
            <v>2293.3302561735518</v>
          </cell>
          <cell r="P103">
            <v>3312</v>
          </cell>
          <cell r="Q103">
            <v>5520</v>
          </cell>
        </row>
        <row r="104">
          <cell r="A104" t="str">
            <v>7Y</v>
          </cell>
          <cell r="B104" t="str">
            <v>SP</v>
          </cell>
          <cell r="C104" t="str">
            <v>T/S</v>
          </cell>
          <cell r="F104" t="str">
            <v xml:space="preserve">SP AER TK 93' ELEVATOR 6X6     </v>
          </cell>
          <cell r="G104">
            <v>6788</v>
          </cell>
          <cell r="H104">
            <v>7397</v>
          </cell>
          <cell r="I104">
            <v>2466</v>
          </cell>
          <cell r="J104">
            <v>821</v>
          </cell>
          <cell r="M104">
            <v>97</v>
          </cell>
          <cell r="N104">
            <v>1567.6674364896073</v>
          </cell>
          <cell r="O104">
            <v>1707.1313177936763</v>
          </cell>
          <cell r="P104">
            <v>2466</v>
          </cell>
          <cell r="Q104">
            <v>4105</v>
          </cell>
        </row>
        <row r="105">
          <cell r="A105" t="str">
            <v>7YY</v>
          </cell>
          <cell r="B105" t="str">
            <v>SP</v>
          </cell>
          <cell r="F105" t="str">
            <v xml:space="preserve">SP 100-125' MAT HANDLER TRACK  </v>
          </cell>
          <cell r="G105">
            <v>15154</v>
          </cell>
          <cell r="H105">
            <v>16778</v>
          </cell>
          <cell r="I105">
            <v>5593</v>
          </cell>
          <cell r="J105">
            <v>1864</v>
          </cell>
          <cell r="M105">
            <v>98</v>
          </cell>
          <cell r="N105">
            <v>3499.7690531177827</v>
          </cell>
          <cell r="O105">
            <v>3872.1440110777748</v>
          </cell>
          <cell r="P105">
            <v>5593</v>
          </cell>
          <cell r="Q105">
            <v>9320</v>
          </cell>
        </row>
        <row r="106">
          <cell r="A106" t="str">
            <v>7Z</v>
          </cell>
          <cell r="B106" t="str">
            <v>SP</v>
          </cell>
          <cell r="C106" t="str">
            <v>T/S</v>
          </cell>
          <cell r="F106" t="str">
            <v xml:space="preserve">SP 125' BUCKET TRI-DRIVE TK    </v>
          </cell>
          <cell r="G106">
            <v>9937</v>
          </cell>
          <cell r="H106">
            <v>9937</v>
          </cell>
          <cell r="I106">
            <v>3312</v>
          </cell>
          <cell r="J106">
            <v>1104</v>
          </cell>
          <cell r="M106">
            <v>99</v>
          </cell>
          <cell r="N106">
            <v>2294.9191685912242</v>
          </cell>
          <cell r="O106">
            <v>2293.3302561735518</v>
          </cell>
          <cell r="P106">
            <v>3312</v>
          </cell>
          <cell r="Q106">
            <v>5520</v>
          </cell>
        </row>
        <row r="107">
          <cell r="B107">
            <v>0</v>
          </cell>
          <cell r="F107">
            <v>0</v>
          </cell>
          <cell r="G107">
            <v>0</v>
          </cell>
          <cell r="H107">
            <v>0</v>
          </cell>
          <cell r="I107">
            <v>0</v>
          </cell>
          <cell r="J107">
            <v>0</v>
          </cell>
          <cell r="M107">
            <v>0</v>
          </cell>
          <cell r="N107">
            <v>0</v>
          </cell>
          <cell r="O107">
            <v>0</v>
          </cell>
          <cell r="P107">
            <v>0</v>
          </cell>
          <cell r="Q107">
            <v>0</v>
          </cell>
        </row>
        <row r="108">
          <cell r="B108">
            <v>0</v>
          </cell>
          <cell r="F108" t="str">
            <v>BOOM TRUCKS &amp; CRANES</v>
          </cell>
          <cell r="G108">
            <v>0</v>
          </cell>
          <cell r="H108">
            <v>0</v>
          </cell>
          <cell r="I108">
            <v>0</v>
          </cell>
          <cell r="J108">
            <v>0</v>
          </cell>
          <cell r="M108">
            <v>0</v>
          </cell>
          <cell r="N108">
            <v>0</v>
          </cell>
          <cell r="O108">
            <v>0</v>
          </cell>
          <cell r="P108">
            <v>0</v>
          </cell>
          <cell r="Q108">
            <v>0</v>
          </cell>
        </row>
        <row r="109">
          <cell r="A109" t="str">
            <v>8B</v>
          </cell>
          <cell r="B109">
            <v>0</v>
          </cell>
          <cell r="F109" t="str">
            <v xml:space="preserve">BM TK 10-12T LATE              </v>
          </cell>
          <cell r="G109">
            <v>2672</v>
          </cell>
          <cell r="H109">
            <v>2927</v>
          </cell>
          <cell r="I109">
            <v>976</v>
          </cell>
          <cell r="J109">
            <v>326</v>
          </cell>
          <cell r="M109">
            <v>102</v>
          </cell>
          <cell r="N109">
            <v>617.09006928406461</v>
          </cell>
          <cell r="O109">
            <v>675.51350103854145</v>
          </cell>
          <cell r="P109">
            <v>976</v>
          </cell>
          <cell r="Q109">
            <v>1630</v>
          </cell>
        </row>
        <row r="110">
          <cell r="A110" t="str">
            <v>8C</v>
          </cell>
          <cell r="B110">
            <v>0</v>
          </cell>
          <cell r="F110" t="str">
            <v xml:space="preserve">BM TK 12-15T TNDM AXLE LATE    </v>
          </cell>
          <cell r="G110">
            <v>3298</v>
          </cell>
          <cell r="H110">
            <v>3546</v>
          </cell>
          <cell r="I110">
            <v>1182</v>
          </cell>
          <cell r="J110">
            <v>394</v>
          </cell>
          <cell r="M110">
            <v>103</v>
          </cell>
          <cell r="N110">
            <v>761.66281755196303</v>
          </cell>
          <cell r="O110">
            <v>818.37064389568422</v>
          </cell>
          <cell r="P110">
            <v>1182</v>
          </cell>
          <cell r="Q110">
            <v>1970</v>
          </cell>
        </row>
        <row r="111">
          <cell r="A111" t="str">
            <v>8D</v>
          </cell>
          <cell r="B111" t="str">
            <v>SP</v>
          </cell>
          <cell r="F111" t="str">
            <v xml:space="preserve">SP KNUCKLE BOOM IMT 14/98DL    </v>
          </cell>
          <cell r="G111">
            <v>3264</v>
          </cell>
          <cell r="H111">
            <v>3569</v>
          </cell>
          <cell r="I111">
            <v>825</v>
          </cell>
          <cell r="J111">
            <v>165</v>
          </cell>
        </row>
        <row r="112">
          <cell r="A112" t="str">
            <v>8E</v>
          </cell>
          <cell r="B112" t="str">
            <v>SP</v>
          </cell>
          <cell r="C112" t="str">
            <v>T/S</v>
          </cell>
          <cell r="F112" t="str">
            <v xml:space="preserve">SP BM TK 15T ON 6X6 LATE       </v>
          </cell>
          <cell r="G112">
            <v>4115</v>
          </cell>
          <cell r="H112">
            <v>4637</v>
          </cell>
          <cell r="I112">
            <v>1546</v>
          </cell>
          <cell r="J112">
            <v>516</v>
          </cell>
          <cell r="M112">
            <v>105</v>
          </cell>
          <cell r="N112">
            <v>950.34642032332567</v>
          </cell>
          <cell r="O112">
            <v>1070.1592430186936</v>
          </cell>
          <cell r="P112">
            <v>1546</v>
          </cell>
          <cell r="Q112">
            <v>2580</v>
          </cell>
        </row>
        <row r="113">
          <cell r="A113" t="str">
            <v>8EE</v>
          </cell>
          <cell r="B113">
            <v>0</v>
          </cell>
          <cell r="F113" t="str">
            <v xml:space="preserve">BM TK 15T KNUCKLE LATE         </v>
          </cell>
          <cell r="G113">
            <v>2349</v>
          </cell>
          <cell r="H113">
            <v>2857</v>
          </cell>
          <cell r="I113">
            <v>952</v>
          </cell>
          <cell r="J113">
            <v>318</v>
          </cell>
          <cell r="M113">
            <v>106</v>
          </cell>
          <cell r="N113">
            <v>542.4942263279446</v>
          </cell>
          <cell r="O113">
            <v>659.35841218555265</v>
          </cell>
          <cell r="P113">
            <v>952</v>
          </cell>
          <cell r="Q113">
            <v>1590</v>
          </cell>
        </row>
        <row r="114">
          <cell r="A114" t="str">
            <v>8G</v>
          </cell>
          <cell r="B114">
            <v>0</v>
          </cell>
          <cell r="F114" t="str">
            <v xml:space="preserve">BM TK 12 TON KNUCKLE 6X6 LATE  </v>
          </cell>
          <cell r="G114">
            <v>5189</v>
          </cell>
          <cell r="H114">
            <v>6073</v>
          </cell>
          <cell r="I114">
            <v>2024</v>
          </cell>
          <cell r="J114">
            <v>675</v>
          </cell>
          <cell r="M114">
            <v>107</v>
          </cell>
          <cell r="N114">
            <v>1198.3833718244803</v>
          </cell>
          <cell r="O114">
            <v>1401.5693514885759</v>
          </cell>
          <cell r="P114">
            <v>2024</v>
          </cell>
          <cell r="Q114">
            <v>3375</v>
          </cell>
        </row>
        <row r="115">
          <cell r="A115" t="str">
            <v>8GG</v>
          </cell>
          <cell r="B115">
            <v>0</v>
          </cell>
          <cell r="F115" t="str">
            <v xml:space="preserve">BM TK 17T LATE                 </v>
          </cell>
          <cell r="G115">
            <v>3682</v>
          </cell>
          <cell r="H115">
            <v>3942</v>
          </cell>
          <cell r="I115">
            <v>1314</v>
          </cell>
          <cell r="J115">
            <v>438</v>
          </cell>
          <cell r="M115">
            <v>108</v>
          </cell>
          <cell r="N115">
            <v>850.34642032332567</v>
          </cell>
          <cell r="O115">
            <v>909.76228940687736</v>
          </cell>
          <cell r="P115">
            <v>1314</v>
          </cell>
          <cell r="Q115">
            <v>2190</v>
          </cell>
        </row>
        <row r="116">
          <cell r="A116" t="str">
            <v>8O</v>
          </cell>
          <cell r="B116">
            <v>0</v>
          </cell>
          <cell r="F116" t="str">
            <v xml:space="preserve">2-4T HIAB/2X4 F/B LATE         </v>
          </cell>
          <cell r="G116">
            <v>2254</v>
          </cell>
          <cell r="H116">
            <v>2296</v>
          </cell>
          <cell r="I116">
            <v>765</v>
          </cell>
          <cell r="J116">
            <v>255</v>
          </cell>
          <cell r="M116">
            <v>109</v>
          </cell>
          <cell r="N116">
            <v>520.55427251732101</v>
          </cell>
          <cell r="O116">
            <v>529.88691437802902</v>
          </cell>
          <cell r="P116">
            <v>765</v>
          </cell>
          <cell r="Q116">
            <v>1275</v>
          </cell>
        </row>
        <row r="117">
          <cell r="A117" t="str">
            <v>8RR</v>
          </cell>
          <cell r="B117">
            <v>0</v>
          </cell>
          <cell r="F117" t="str">
            <v xml:space="preserve">22T 121' OPBAS/4X2 LATE        </v>
          </cell>
          <cell r="G117">
            <v>4531</v>
          </cell>
          <cell r="H117">
            <v>5181</v>
          </cell>
          <cell r="I117">
            <v>1727</v>
          </cell>
          <cell r="J117">
            <v>575</v>
          </cell>
          <cell r="M117">
            <v>110</v>
          </cell>
          <cell r="N117">
            <v>1046.4203233256351</v>
          </cell>
          <cell r="O117">
            <v>1195.7073621047773</v>
          </cell>
          <cell r="P117">
            <v>1727</v>
          </cell>
          <cell r="Q117">
            <v>2875</v>
          </cell>
        </row>
        <row r="118">
          <cell r="A118" t="str">
            <v>8UU</v>
          </cell>
          <cell r="B118">
            <v>0</v>
          </cell>
          <cell r="F118" t="str">
            <v xml:space="preserve">22T 6X6 U/P BASKET 149'        </v>
          </cell>
          <cell r="G118">
            <v>5724</v>
          </cell>
          <cell r="H118">
            <v>6144</v>
          </cell>
          <cell r="I118">
            <v>2048</v>
          </cell>
          <cell r="J118">
            <v>682</v>
          </cell>
          <cell r="M118">
            <v>111</v>
          </cell>
          <cell r="N118">
            <v>1321.9399538106236</v>
          </cell>
          <cell r="O118">
            <v>1417.9552273251788</v>
          </cell>
          <cell r="P118">
            <v>2048</v>
          </cell>
          <cell r="Q118">
            <v>3410</v>
          </cell>
        </row>
        <row r="119">
          <cell r="A119" t="str">
            <v>8YY</v>
          </cell>
          <cell r="B119" t="str">
            <v>SP</v>
          </cell>
          <cell r="F119" t="str">
            <v xml:space="preserve">SP 35 TON RT CRANE             </v>
          </cell>
          <cell r="G119">
            <v>4968</v>
          </cell>
          <cell r="H119">
            <v>6073</v>
          </cell>
          <cell r="I119">
            <v>2024</v>
          </cell>
          <cell r="J119">
            <v>675</v>
          </cell>
          <cell r="M119">
            <v>112</v>
          </cell>
          <cell r="N119">
            <v>1147.3441108545035</v>
          </cell>
          <cell r="O119">
            <v>1401.5693514885759</v>
          </cell>
          <cell r="P119">
            <v>2024</v>
          </cell>
          <cell r="Q119">
            <v>3375</v>
          </cell>
        </row>
        <row r="120">
          <cell r="A120" t="str">
            <v>8ZC</v>
          </cell>
          <cell r="B120" t="str">
            <v>SP</v>
          </cell>
          <cell r="C120" t="str">
            <v>T/S</v>
          </cell>
          <cell r="F120" t="str">
            <v xml:space="preserve">SP 30T 166' UP/BAS TRI/DR LATE </v>
          </cell>
          <cell r="G120">
            <v>5829</v>
          </cell>
          <cell r="H120">
            <v>7232</v>
          </cell>
          <cell r="I120">
            <v>2411</v>
          </cell>
          <cell r="J120">
            <v>804</v>
          </cell>
          <cell r="M120">
            <v>113</v>
          </cell>
          <cell r="N120">
            <v>1346.189376443418</v>
          </cell>
          <cell r="O120">
            <v>1669.0514654973458</v>
          </cell>
          <cell r="P120">
            <v>2411</v>
          </cell>
          <cell r="Q120">
            <v>4020</v>
          </cell>
        </row>
        <row r="121">
          <cell r="A121" t="str">
            <v>8ZD</v>
          </cell>
          <cell r="B121" t="str">
            <v>SP</v>
          </cell>
          <cell r="C121" t="str">
            <v>T/S</v>
          </cell>
          <cell r="F121" t="str">
            <v xml:space="preserve">SP 18 TON MANTIS CRANE LATE    </v>
          </cell>
          <cell r="G121">
            <v>7068</v>
          </cell>
          <cell r="H121">
            <v>8335</v>
          </cell>
          <cell r="I121">
            <v>2778</v>
          </cell>
          <cell r="J121">
            <v>926</v>
          </cell>
          <cell r="M121">
            <v>114</v>
          </cell>
          <cell r="N121">
            <v>1632.3325635103927</v>
          </cell>
          <cell r="O121">
            <v>1923.6095084237247</v>
          </cell>
          <cell r="P121">
            <v>2778</v>
          </cell>
          <cell r="Q121">
            <v>4630</v>
          </cell>
        </row>
        <row r="122">
          <cell r="A122" t="str">
            <v>8ZE</v>
          </cell>
          <cell r="B122" t="str">
            <v>SP</v>
          </cell>
          <cell r="C122" t="str">
            <v>T/S</v>
          </cell>
          <cell r="F122" t="str">
            <v xml:space="preserve">SP 30 TON MANTIS CRANE         </v>
          </cell>
          <cell r="G122">
            <v>8280</v>
          </cell>
          <cell r="H122">
            <v>8979</v>
          </cell>
          <cell r="I122">
            <v>2993</v>
          </cell>
          <cell r="J122">
            <v>998</v>
          </cell>
          <cell r="M122">
            <v>115</v>
          </cell>
          <cell r="N122">
            <v>1912.2401847575056</v>
          </cell>
          <cell r="O122">
            <v>2072.2363258712207</v>
          </cell>
          <cell r="P122">
            <v>2993</v>
          </cell>
          <cell r="Q122">
            <v>4990</v>
          </cell>
        </row>
        <row r="123">
          <cell r="A123" t="str">
            <v>8ZF</v>
          </cell>
          <cell r="B123" t="str">
            <v>SP</v>
          </cell>
          <cell r="C123" t="str">
            <v>T/S</v>
          </cell>
          <cell r="F123" t="str">
            <v xml:space="preserve">SP 35-38 TON 127' CRANE LATE   </v>
          </cell>
          <cell r="G123">
            <v>6677</v>
          </cell>
          <cell r="H123">
            <v>7521</v>
          </cell>
          <cell r="I123">
            <v>2507</v>
          </cell>
          <cell r="J123">
            <v>836</v>
          </cell>
          <cell r="M123">
            <v>116</v>
          </cell>
          <cell r="N123">
            <v>1542.0323325635104</v>
          </cell>
          <cell r="O123">
            <v>1735.7489037618277</v>
          </cell>
          <cell r="P123">
            <v>2507</v>
          </cell>
          <cell r="Q123">
            <v>4180</v>
          </cell>
        </row>
        <row r="124">
          <cell r="A124" t="str">
            <v>8ZG</v>
          </cell>
          <cell r="B124" t="str">
            <v>SP</v>
          </cell>
          <cell r="C124" t="str">
            <v>T/S</v>
          </cell>
          <cell r="F124" t="str">
            <v xml:space="preserve">SP GRAPPLE UNIT                </v>
          </cell>
          <cell r="G124">
            <v>3864</v>
          </cell>
          <cell r="H124">
            <v>4416</v>
          </cell>
          <cell r="I124">
            <v>1472</v>
          </cell>
          <cell r="J124">
            <v>490</v>
          </cell>
          <cell r="M124">
            <v>117</v>
          </cell>
          <cell r="N124">
            <v>892.37875288683597</v>
          </cell>
          <cell r="O124">
            <v>1019.1553196399723</v>
          </cell>
          <cell r="P124">
            <v>1472</v>
          </cell>
          <cell r="Q124">
            <v>2450</v>
          </cell>
        </row>
        <row r="125">
          <cell r="A125" t="str">
            <v>8ZH</v>
          </cell>
          <cell r="B125" t="str">
            <v>SP</v>
          </cell>
          <cell r="C125" t="str">
            <v>T/S</v>
          </cell>
          <cell r="F125" t="str">
            <v xml:space="preserve">SP 26 TON 95' TRACK CRANE LATE </v>
          </cell>
          <cell r="G125">
            <v>10434</v>
          </cell>
          <cell r="H125">
            <v>12752</v>
          </cell>
          <cell r="I125">
            <v>4251</v>
          </cell>
          <cell r="J125">
            <v>1417</v>
          </cell>
          <cell r="M125">
            <v>118</v>
          </cell>
          <cell r="N125">
            <v>2409.699769053118</v>
          </cell>
          <cell r="O125">
            <v>2942.9956150473113</v>
          </cell>
          <cell r="P125">
            <v>4251</v>
          </cell>
          <cell r="Q125">
            <v>7085</v>
          </cell>
        </row>
        <row r="126">
          <cell r="A126" t="str">
            <v>8ZI</v>
          </cell>
          <cell r="B126" t="str">
            <v>SP</v>
          </cell>
          <cell r="C126" t="str">
            <v>T/S</v>
          </cell>
          <cell r="F126" t="str">
            <v xml:space="preserve">SP 50 TON MANTIS CRANE         </v>
          </cell>
          <cell r="G126">
            <v>9937</v>
          </cell>
          <cell r="H126">
            <v>12145</v>
          </cell>
          <cell r="I126">
            <v>4048</v>
          </cell>
          <cell r="J126">
            <v>1349</v>
          </cell>
          <cell r="M126">
            <v>119</v>
          </cell>
          <cell r="N126">
            <v>2294.9191685912242</v>
          </cell>
          <cell r="O126">
            <v>2802.9079159935377</v>
          </cell>
          <cell r="P126">
            <v>4048</v>
          </cell>
          <cell r="Q126">
            <v>6745</v>
          </cell>
        </row>
        <row r="127">
          <cell r="A127" t="str">
            <v>8ZJ</v>
          </cell>
          <cell r="B127" t="str">
            <v>SP</v>
          </cell>
          <cell r="C127" t="str">
            <v>T/S</v>
          </cell>
          <cell r="F127" t="str">
            <v xml:space="preserve">SP IC-200 CARRY DECK CRANE     </v>
          </cell>
          <cell r="G127">
            <v>3533</v>
          </cell>
          <cell r="H127">
            <v>3864</v>
          </cell>
          <cell r="I127">
            <v>1288</v>
          </cell>
          <cell r="J127">
            <v>429</v>
          </cell>
          <cell r="M127">
            <v>120</v>
          </cell>
          <cell r="N127">
            <v>815.93533487297918</v>
          </cell>
          <cell r="O127">
            <v>891.76090468497569</v>
          </cell>
          <cell r="P127">
            <v>1288</v>
          </cell>
          <cell r="Q127">
            <v>2145</v>
          </cell>
        </row>
        <row r="128">
          <cell r="A128" t="str">
            <v>8ZK</v>
          </cell>
          <cell r="B128" t="str">
            <v>SP</v>
          </cell>
          <cell r="C128" t="str">
            <v>T/S</v>
          </cell>
          <cell r="F128" t="str">
            <v xml:space="preserve">SP POLE SIDE LOADER            </v>
          </cell>
          <cell r="G128">
            <v>3312</v>
          </cell>
          <cell r="H128">
            <v>3809</v>
          </cell>
          <cell r="I128">
            <v>1270</v>
          </cell>
          <cell r="J128">
            <v>423</v>
          </cell>
          <cell r="M128">
            <v>121</v>
          </cell>
          <cell r="N128">
            <v>764.89607390300228</v>
          </cell>
          <cell r="O128">
            <v>879.06762058619893</v>
          </cell>
          <cell r="P128">
            <v>1270</v>
          </cell>
          <cell r="Q128">
            <v>2115</v>
          </cell>
        </row>
        <row r="129">
          <cell r="A129" t="str">
            <v>8ZL</v>
          </cell>
          <cell r="B129" t="str">
            <v>SP</v>
          </cell>
          <cell r="C129" t="str">
            <v>T/S</v>
          </cell>
          <cell r="F129" t="str">
            <v xml:space="preserve">SP 200 TON ALL-TERRAIN CRANE   </v>
          </cell>
          <cell r="G129">
            <v>29258</v>
          </cell>
          <cell r="H129">
            <v>29258</v>
          </cell>
          <cell r="I129">
            <v>9753</v>
          </cell>
          <cell r="J129">
            <v>3250</v>
          </cell>
          <cell r="M129">
            <v>122</v>
          </cell>
          <cell r="N129">
            <v>6757.043879907621</v>
          </cell>
          <cell r="O129">
            <v>6752.3655665820443</v>
          </cell>
          <cell r="P129">
            <v>9753</v>
          </cell>
          <cell r="Q129">
            <v>16250</v>
          </cell>
        </row>
        <row r="130">
          <cell r="A130" t="str">
            <v>8ZM</v>
          </cell>
          <cell r="B130" t="str">
            <v>SP</v>
          </cell>
          <cell r="C130" t="str">
            <v>T/S</v>
          </cell>
          <cell r="F130" t="str">
            <v xml:space="preserve">SP 75 TON TRUCK CRANE          </v>
          </cell>
          <cell r="G130">
            <v>12697</v>
          </cell>
          <cell r="H130">
            <v>14353</v>
          </cell>
          <cell r="I130">
            <v>4784</v>
          </cell>
          <cell r="J130">
            <v>1594</v>
          </cell>
          <cell r="M130">
            <v>123</v>
          </cell>
          <cell r="N130">
            <v>2932.3325635103924</v>
          </cell>
          <cell r="O130">
            <v>3312.4855758135241</v>
          </cell>
          <cell r="P130">
            <v>4784</v>
          </cell>
          <cell r="Q130">
            <v>7970</v>
          </cell>
        </row>
        <row r="131">
          <cell r="A131" t="str">
            <v>8ZN</v>
          </cell>
          <cell r="B131" t="str">
            <v>SP</v>
          </cell>
          <cell r="C131" t="str">
            <v>T/S</v>
          </cell>
          <cell r="F131" t="str">
            <v xml:space="preserve">SP 40-45 TON 142' CRANE LATE   </v>
          </cell>
          <cell r="G131">
            <v>9109</v>
          </cell>
          <cell r="H131">
            <v>9937</v>
          </cell>
          <cell r="I131">
            <v>3312</v>
          </cell>
          <cell r="J131">
            <v>1104</v>
          </cell>
          <cell r="M131">
            <v>124</v>
          </cell>
          <cell r="N131">
            <v>2103.6951501154736</v>
          </cell>
          <cell r="O131">
            <v>2293.3302561735518</v>
          </cell>
          <cell r="P131">
            <v>3312</v>
          </cell>
          <cell r="Q131">
            <v>5520</v>
          </cell>
        </row>
        <row r="132">
          <cell r="A132" t="str">
            <v>8ZO</v>
          </cell>
          <cell r="B132" t="str">
            <v>SP</v>
          </cell>
          <cell r="C132" t="str">
            <v>T/S</v>
          </cell>
          <cell r="F132" t="str">
            <v xml:space="preserve">SP ELLIOTT 160-215'AERIAL BOOM </v>
          </cell>
          <cell r="G132">
            <v>9364</v>
          </cell>
          <cell r="H132">
            <v>10664</v>
          </cell>
          <cell r="I132">
            <v>3555</v>
          </cell>
          <cell r="J132">
            <v>1185</v>
          </cell>
          <cell r="M132">
            <v>125</v>
          </cell>
          <cell r="N132">
            <v>2162.5866050808313</v>
          </cell>
          <cell r="O132">
            <v>2461.1123932610199</v>
          </cell>
          <cell r="P132">
            <v>3555</v>
          </cell>
          <cell r="Q132">
            <v>5925</v>
          </cell>
        </row>
        <row r="133">
          <cell r="A133" t="str">
            <v>8ZP</v>
          </cell>
          <cell r="B133" t="str">
            <v>SP</v>
          </cell>
          <cell r="C133" t="str">
            <v>T/S</v>
          </cell>
          <cell r="F133" t="str">
            <v xml:space="preserve">SP ELLIOTT 145' AERIAL BOOM    </v>
          </cell>
          <cell r="G133">
            <v>9102</v>
          </cell>
          <cell r="H133">
            <v>9362</v>
          </cell>
          <cell r="I133">
            <v>3121</v>
          </cell>
          <cell r="J133">
            <v>1040</v>
          </cell>
          <cell r="M133">
            <v>126</v>
          </cell>
          <cell r="N133">
            <v>2102.0785219399536</v>
          </cell>
          <cell r="O133">
            <v>2160.6277405954302</v>
          </cell>
          <cell r="P133">
            <v>3121</v>
          </cell>
          <cell r="Q133">
            <v>5200</v>
          </cell>
        </row>
        <row r="134">
          <cell r="A134" t="str">
            <v>8ZX</v>
          </cell>
          <cell r="B134" t="str">
            <v>SP</v>
          </cell>
          <cell r="C134" t="str">
            <v>T/S</v>
          </cell>
          <cell r="F134" t="str">
            <v xml:space="preserve">SP 80 TON RT CRANE             </v>
          </cell>
          <cell r="G134">
            <v>13249</v>
          </cell>
          <cell r="H134">
            <v>13249</v>
          </cell>
          <cell r="I134">
            <v>4416</v>
          </cell>
          <cell r="J134">
            <v>1472</v>
          </cell>
          <cell r="M134">
            <v>127</v>
          </cell>
          <cell r="N134">
            <v>3059.8152424942264</v>
          </cell>
          <cell r="O134">
            <v>3057.6967459035309</v>
          </cell>
          <cell r="P134">
            <v>4416</v>
          </cell>
          <cell r="Q134">
            <v>7360</v>
          </cell>
        </row>
        <row r="135">
          <cell r="A135" t="str">
            <v>8ZY</v>
          </cell>
          <cell r="B135" t="str">
            <v>SP</v>
          </cell>
          <cell r="F135" t="str">
            <v xml:space="preserve">SP 70 TON RT CRANE             </v>
          </cell>
          <cell r="G135">
            <v>7287</v>
          </cell>
          <cell r="H135">
            <v>8694</v>
          </cell>
          <cell r="I135">
            <v>2898</v>
          </cell>
          <cell r="J135">
            <v>966</v>
          </cell>
          <cell r="M135">
            <v>128</v>
          </cell>
          <cell r="N135">
            <v>1682.9099307159354</v>
          </cell>
          <cell r="O135">
            <v>2006.4620355411953</v>
          </cell>
          <cell r="P135">
            <v>2898</v>
          </cell>
          <cell r="Q135">
            <v>4830</v>
          </cell>
        </row>
        <row r="136">
          <cell r="B136">
            <v>0</v>
          </cell>
          <cell r="F136" t="str">
            <v>5TH WHEEL TRUCKS</v>
          </cell>
          <cell r="G136">
            <v>0</v>
          </cell>
          <cell r="H136">
            <v>0</v>
          </cell>
          <cell r="I136">
            <v>0</v>
          </cell>
          <cell r="J136">
            <v>0</v>
          </cell>
          <cell r="M136">
            <v>0</v>
          </cell>
          <cell r="N136">
            <v>0</v>
          </cell>
          <cell r="O136">
            <v>0</v>
          </cell>
          <cell r="P136">
            <v>0</v>
          </cell>
          <cell r="Q136">
            <v>0</v>
          </cell>
        </row>
        <row r="137">
          <cell r="B137">
            <v>0</v>
          </cell>
          <cell r="G137">
            <v>0</v>
          </cell>
          <cell r="H137">
            <v>0</v>
          </cell>
          <cell r="I137">
            <v>0</v>
          </cell>
          <cell r="J137">
            <v>0</v>
          </cell>
          <cell r="M137">
            <v>0</v>
          </cell>
          <cell r="N137">
            <v>0</v>
          </cell>
          <cell r="O137">
            <v>0</v>
          </cell>
          <cell r="P137">
            <v>0</v>
          </cell>
          <cell r="Q137">
            <v>0</v>
          </cell>
        </row>
        <row r="138">
          <cell r="A138" t="str">
            <v>09B</v>
          </cell>
          <cell r="B138">
            <v>0</v>
          </cell>
          <cell r="F138" t="str">
            <v xml:space="preserve">5TH WHL 10T TDM AX LATE        </v>
          </cell>
          <cell r="G138">
            <v>2508</v>
          </cell>
          <cell r="H138">
            <v>2791</v>
          </cell>
          <cell r="I138">
            <v>930</v>
          </cell>
          <cell r="J138">
            <v>310</v>
          </cell>
          <cell r="M138">
            <v>131</v>
          </cell>
          <cell r="N138">
            <v>579.21478060046184</v>
          </cell>
          <cell r="O138">
            <v>644.12647126702052</v>
          </cell>
          <cell r="P138">
            <v>930</v>
          </cell>
          <cell r="Q138">
            <v>1550</v>
          </cell>
        </row>
        <row r="139">
          <cell r="A139" t="str">
            <v>09F</v>
          </cell>
          <cell r="B139" t="str">
            <v>SP</v>
          </cell>
          <cell r="C139" t="str">
            <v>T/S</v>
          </cell>
          <cell r="F139" t="str">
            <v xml:space="preserve">SP 5TH WHL W/POLE CRANE LATE   </v>
          </cell>
          <cell r="G139">
            <v>3709</v>
          </cell>
          <cell r="H139">
            <v>4290</v>
          </cell>
          <cell r="I139">
            <v>1430</v>
          </cell>
          <cell r="J139">
            <v>477</v>
          </cell>
          <cell r="M139">
            <v>132</v>
          </cell>
          <cell r="N139">
            <v>856.58198614318701</v>
          </cell>
          <cell r="O139">
            <v>990.07615970459267</v>
          </cell>
          <cell r="P139">
            <v>1430</v>
          </cell>
          <cell r="Q139">
            <v>2385</v>
          </cell>
        </row>
        <row r="140">
          <cell r="A140" t="str">
            <v>09G</v>
          </cell>
          <cell r="B140" t="str">
            <v>SP</v>
          </cell>
          <cell r="C140" t="str">
            <v>T/S</v>
          </cell>
          <cell r="F140" t="str">
            <v xml:space="preserve">SP 5TH WHL 10T 6X6 LATE        </v>
          </cell>
          <cell r="G140">
            <v>2977</v>
          </cell>
          <cell r="H140">
            <v>4463</v>
          </cell>
          <cell r="I140">
            <v>1488</v>
          </cell>
          <cell r="J140">
            <v>496</v>
          </cell>
          <cell r="M140">
            <v>133</v>
          </cell>
          <cell r="N140">
            <v>687.5288683602771</v>
          </cell>
          <cell r="O140">
            <v>1030.0023078698362</v>
          </cell>
          <cell r="P140">
            <v>1488</v>
          </cell>
          <cell r="Q140">
            <v>2480</v>
          </cell>
        </row>
        <row r="141">
          <cell r="A141" t="str">
            <v>09H</v>
          </cell>
          <cell r="B141" t="str">
            <v>SP</v>
          </cell>
          <cell r="F141" t="str">
            <v xml:space="preserve">SP 4 AXLE HEAVY HAUL TK TRCTR  </v>
          </cell>
          <cell r="G141">
            <v>3049</v>
          </cell>
          <cell r="H141">
            <v>3332</v>
          </cell>
          <cell r="I141">
            <v>1111</v>
          </cell>
          <cell r="J141">
            <v>370</v>
          </cell>
          <cell r="M141">
            <v>134</v>
          </cell>
          <cell r="N141">
            <v>704.15704387990763</v>
          </cell>
          <cell r="O141">
            <v>768.98222940226162</v>
          </cell>
          <cell r="P141">
            <v>1111</v>
          </cell>
          <cell r="Q141">
            <v>1850</v>
          </cell>
        </row>
        <row r="142">
          <cell r="B142">
            <v>0</v>
          </cell>
          <cell r="F142" t="str">
            <v>PRESSURE DIGGERS</v>
          </cell>
          <cell r="G142">
            <v>0</v>
          </cell>
          <cell r="H142">
            <v>0</v>
          </cell>
          <cell r="I142">
            <v>0</v>
          </cell>
          <cell r="J142">
            <v>0</v>
          </cell>
          <cell r="M142">
            <v>0</v>
          </cell>
          <cell r="N142">
            <v>0</v>
          </cell>
          <cell r="O142">
            <v>0</v>
          </cell>
          <cell r="P142">
            <v>0</v>
          </cell>
          <cell r="Q142">
            <v>0</v>
          </cell>
        </row>
        <row r="143">
          <cell r="B143">
            <v>0</v>
          </cell>
          <cell r="G143">
            <v>0</v>
          </cell>
          <cell r="H143">
            <v>0</v>
          </cell>
          <cell r="I143">
            <v>0</v>
          </cell>
          <cell r="J143">
            <v>0</v>
          </cell>
          <cell r="M143">
            <v>0</v>
          </cell>
          <cell r="N143">
            <v>0</v>
          </cell>
          <cell r="O143">
            <v>0</v>
          </cell>
          <cell r="P143">
            <v>0</v>
          </cell>
          <cell r="Q143">
            <v>0</v>
          </cell>
        </row>
        <row r="144">
          <cell r="A144" t="str">
            <v>10D</v>
          </cell>
          <cell r="B144" t="str">
            <v>SP</v>
          </cell>
          <cell r="C144" t="str">
            <v>T/S</v>
          </cell>
          <cell r="F144" t="str">
            <v xml:space="preserve">SP PROD DGR HD-35 4X6 LATE     </v>
          </cell>
          <cell r="G144">
            <v>4372</v>
          </cell>
          <cell r="H144">
            <v>6073</v>
          </cell>
          <cell r="I144">
            <v>2024</v>
          </cell>
          <cell r="J144">
            <v>675</v>
          </cell>
          <cell r="M144">
            <v>137</v>
          </cell>
          <cell r="N144">
            <v>1009.6997690531177</v>
          </cell>
          <cell r="O144">
            <v>1401.5693514885759</v>
          </cell>
          <cell r="P144">
            <v>2024</v>
          </cell>
          <cell r="Q144">
            <v>3375</v>
          </cell>
        </row>
        <row r="145">
          <cell r="A145" t="str">
            <v>10F</v>
          </cell>
          <cell r="B145" t="str">
            <v>SP</v>
          </cell>
          <cell r="C145" t="str">
            <v>T/S</v>
          </cell>
          <cell r="F145" t="str">
            <v xml:space="preserve">SP PRD DGER AWD 330 LATE       </v>
          </cell>
          <cell r="G145">
            <v>6348</v>
          </cell>
          <cell r="H145">
            <v>7652</v>
          </cell>
          <cell r="I145">
            <v>2551</v>
          </cell>
          <cell r="J145">
            <v>850</v>
          </cell>
          <cell r="M145">
            <v>138</v>
          </cell>
          <cell r="N145">
            <v>1466.0508083140878</v>
          </cell>
          <cell r="O145">
            <v>1765.9819986152779</v>
          </cell>
          <cell r="P145">
            <v>2551</v>
          </cell>
          <cell r="Q145">
            <v>4250</v>
          </cell>
        </row>
        <row r="146">
          <cell r="A146" t="str">
            <v>10G</v>
          </cell>
          <cell r="B146" t="str">
            <v>SP</v>
          </cell>
          <cell r="C146" t="str">
            <v>T/S</v>
          </cell>
          <cell r="F146" t="str">
            <v xml:space="preserve">SP TRACK MNTD DRILL 60' LATE   </v>
          </cell>
          <cell r="G146">
            <v>11041</v>
          </cell>
          <cell r="H146">
            <v>16561</v>
          </cell>
          <cell r="I146">
            <v>5520</v>
          </cell>
          <cell r="J146">
            <v>1841</v>
          </cell>
          <cell r="M146">
            <v>139</v>
          </cell>
          <cell r="N146">
            <v>2549.8845265588916</v>
          </cell>
          <cell r="O146">
            <v>3822.06323563351</v>
          </cell>
          <cell r="P146">
            <v>5520</v>
          </cell>
          <cell r="Q146">
            <v>9205</v>
          </cell>
        </row>
        <row r="147">
          <cell r="A147" t="str">
            <v>10L</v>
          </cell>
          <cell r="B147" t="str">
            <v>SP</v>
          </cell>
          <cell r="F147" t="str">
            <v xml:space="preserve">SP WAT 5000                    </v>
          </cell>
          <cell r="G147">
            <v>1821</v>
          </cell>
          <cell r="H147">
            <v>2365</v>
          </cell>
          <cell r="I147">
            <v>788</v>
          </cell>
          <cell r="J147">
            <v>263</v>
          </cell>
          <cell r="M147">
            <v>140</v>
          </cell>
          <cell r="N147">
            <v>420.55427251732101</v>
          </cell>
          <cell r="O147">
            <v>545.81121624740365</v>
          </cell>
          <cell r="P147">
            <v>788</v>
          </cell>
          <cell r="Q147">
            <v>1315</v>
          </cell>
        </row>
        <row r="148">
          <cell r="A148" t="str">
            <v>10N</v>
          </cell>
          <cell r="B148" t="str">
            <v>SP</v>
          </cell>
          <cell r="F148" t="str">
            <v xml:space="preserve">SP PROD DIGGER 330/WOOD TIGER  </v>
          </cell>
          <cell r="G148">
            <v>3749</v>
          </cell>
          <cell r="H148">
            <v>4869</v>
          </cell>
          <cell r="I148">
            <v>1623</v>
          </cell>
          <cell r="J148">
            <v>541</v>
          </cell>
          <cell r="M148">
            <v>141</v>
          </cell>
          <cell r="N148">
            <v>865.81986143187066</v>
          </cell>
          <cell r="O148">
            <v>1123.7018232171706</v>
          </cell>
          <cell r="P148">
            <v>1623</v>
          </cell>
          <cell r="Q148">
            <v>2705</v>
          </cell>
        </row>
        <row r="149">
          <cell r="A149" t="str">
            <v>10U</v>
          </cell>
          <cell r="B149" t="str">
            <v>SP</v>
          </cell>
          <cell r="C149" t="str">
            <v>T/S</v>
          </cell>
          <cell r="F149" t="str">
            <v xml:space="preserve">SP PRD DGR HD-35 AWD 30' LATE  </v>
          </cell>
          <cell r="G149">
            <v>7618</v>
          </cell>
          <cell r="H149">
            <v>8267</v>
          </cell>
          <cell r="I149">
            <v>2756</v>
          </cell>
          <cell r="J149">
            <v>919</v>
          </cell>
          <cell r="M149">
            <v>142</v>
          </cell>
          <cell r="N149">
            <v>1759.3533487297921</v>
          </cell>
          <cell r="O149">
            <v>1907.9159935379644</v>
          </cell>
          <cell r="P149">
            <v>2756</v>
          </cell>
          <cell r="Q149">
            <v>4595</v>
          </cell>
        </row>
        <row r="150">
          <cell r="A150" t="str">
            <v>10W</v>
          </cell>
          <cell r="B150" t="str">
            <v>SP</v>
          </cell>
          <cell r="C150" t="str">
            <v>T/S</v>
          </cell>
          <cell r="F150" t="str">
            <v xml:space="preserve">SP LODRIL                      </v>
          </cell>
          <cell r="G150">
            <v>10047</v>
          </cell>
          <cell r="H150">
            <v>12145</v>
          </cell>
          <cell r="I150">
            <v>4048</v>
          </cell>
          <cell r="J150">
            <v>1349</v>
          </cell>
          <cell r="M150">
            <v>143</v>
          </cell>
          <cell r="N150">
            <v>2320.3233256351041</v>
          </cell>
          <cell r="O150">
            <v>2802.9079159935377</v>
          </cell>
          <cell r="P150">
            <v>4048</v>
          </cell>
          <cell r="Q150">
            <v>6745</v>
          </cell>
        </row>
        <row r="151">
          <cell r="B151">
            <v>0</v>
          </cell>
          <cell r="F151">
            <v>0</v>
          </cell>
          <cell r="G151">
            <v>0</v>
          </cell>
          <cell r="H151">
            <v>0</v>
          </cell>
          <cell r="I151">
            <v>0</v>
          </cell>
          <cell r="J151">
            <v>0</v>
          </cell>
          <cell r="M151">
            <v>0</v>
          </cell>
          <cell r="N151">
            <v>0</v>
          </cell>
          <cell r="O151">
            <v>0</v>
          </cell>
          <cell r="P151">
            <v>0</v>
          </cell>
          <cell r="Q151">
            <v>0</v>
          </cell>
        </row>
        <row r="152">
          <cell r="B152">
            <v>0</v>
          </cell>
          <cell r="F152" t="str">
            <v>BACKHOES &amp; EXCAVATORS</v>
          </cell>
          <cell r="G152">
            <v>0</v>
          </cell>
          <cell r="H152">
            <v>0</v>
          </cell>
          <cell r="I152">
            <v>0</v>
          </cell>
          <cell r="J152">
            <v>0</v>
          </cell>
          <cell r="M152">
            <v>0</v>
          </cell>
          <cell r="N152">
            <v>0</v>
          </cell>
          <cell r="O152">
            <v>0</v>
          </cell>
          <cell r="P152">
            <v>0</v>
          </cell>
          <cell r="Q152">
            <v>0</v>
          </cell>
        </row>
        <row r="153">
          <cell r="A153" t="str">
            <v>11B</v>
          </cell>
          <cell r="B153" t="str">
            <v>SP</v>
          </cell>
          <cell r="C153" t="str">
            <v>T/S</v>
          </cell>
          <cell r="F153" t="str">
            <v xml:space="preserve">SP EXCAVATOR JOHN DEERE 270CL  </v>
          </cell>
          <cell r="G153">
            <v>5189</v>
          </cell>
          <cell r="H153">
            <v>5631</v>
          </cell>
          <cell r="I153">
            <v>1877</v>
          </cell>
          <cell r="J153">
            <v>626</v>
          </cell>
          <cell r="M153">
            <v>146</v>
          </cell>
          <cell r="N153">
            <v>1198.3833718244803</v>
          </cell>
          <cell r="O153">
            <v>1299.561504731133</v>
          </cell>
          <cell r="P153">
            <v>1877</v>
          </cell>
          <cell r="Q153">
            <v>3130</v>
          </cell>
        </row>
        <row r="154">
          <cell r="A154" t="str">
            <v>11C</v>
          </cell>
          <cell r="B154">
            <v>0</v>
          </cell>
          <cell r="F154" t="str">
            <v xml:space="preserve">EXCAVATOR 45,000 LBS LATE      </v>
          </cell>
          <cell r="G154">
            <v>4099</v>
          </cell>
          <cell r="H154">
            <v>4304</v>
          </cell>
          <cell r="I154">
            <v>1435</v>
          </cell>
          <cell r="J154">
            <v>478</v>
          </cell>
          <cell r="M154">
            <v>147</v>
          </cell>
          <cell r="N154">
            <v>946.65127020785224</v>
          </cell>
          <cell r="O154">
            <v>993.30717747519031</v>
          </cell>
          <cell r="P154">
            <v>1435</v>
          </cell>
          <cell r="Q154">
            <v>2390</v>
          </cell>
        </row>
        <row r="155">
          <cell r="A155" t="str">
            <v>11D</v>
          </cell>
          <cell r="B155">
            <v>0</v>
          </cell>
          <cell r="F155" t="str">
            <v xml:space="preserve">B/H 60 HP 17.5' D EXT/HOE LATE </v>
          </cell>
          <cell r="G155">
            <v>1565</v>
          </cell>
          <cell r="H155">
            <v>1739</v>
          </cell>
          <cell r="I155">
            <v>580</v>
          </cell>
          <cell r="J155">
            <v>193</v>
          </cell>
          <cell r="M155">
            <v>148</v>
          </cell>
          <cell r="N155">
            <v>361.43187066974593</v>
          </cell>
          <cell r="O155">
            <v>401.33856450496188</v>
          </cell>
          <cell r="P155">
            <v>580</v>
          </cell>
          <cell r="Q155">
            <v>965</v>
          </cell>
        </row>
        <row r="156">
          <cell r="A156" t="str">
            <v>11F</v>
          </cell>
          <cell r="B156">
            <v>0</v>
          </cell>
          <cell r="F156" t="str">
            <v xml:space="preserve">GROUND ROD DRIVER ATTACHMENT   </v>
          </cell>
          <cell r="G156">
            <v>1299</v>
          </cell>
          <cell r="H156">
            <v>1651</v>
          </cell>
          <cell r="I156">
            <v>550</v>
          </cell>
          <cell r="J156">
            <v>184</v>
          </cell>
          <cell r="M156">
            <v>149</v>
          </cell>
          <cell r="N156">
            <v>300</v>
          </cell>
          <cell r="O156">
            <v>381.029309946919</v>
          </cell>
          <cell r="P156">
            <v>550</v>
          </cell>
          <cell r="Q156">
            <v>920</v>
          </cell>
        </row>
        <row r="157">
          <cell r="A157" t="str">
            <v>11K</v>
          </cell>
          <cell r="B157" t="str">
            <v>SP</v>
          </cell>
          <cell r="F157" t="str">
            <v xml:space="preserve">SP EXCAVATOR JOHN DEERE 350D   </v>
          </cell>
          <cell r="G157">
            <v>6293</v>
          </cell>
          <cell r="H157">
            <v>7397</v>
          </cell>
          <cell r="I157">
            <v>2466</v>
          </cell>
          <cell r="J157">
            <v>821</v>
          </cell>
          <cell r="M157">
            <v>150</v>
          </cell>
          <cell r="N157">
            <v>1453.3487297921479</v>
          </cell>
          <cell r="O157">
            <v>1707.1313177936763</v>
          </cell>
          <cell r="P157">
            <v>2466</v>
          </cell>
          <cell r="Q157">
            <v>4105</v>
          </cell>
        </row>
        <row r="158">
          <cell r="A158" t="str">
            <v>11L</v>
          </cell>
          <cell r="B158">
            <v>0</v>
          </cell>
          <cell r="F158" t="str">
            <v xml:space="preserve">EXCAVATOR 120-160 MODELS       </v>
          </cell>
          <cell r="G158">
            <v>3890</v>
          </cell>
          <cell r="H158">
            <v>4096</v>
          </cell>
          <cell r="I158">
            <v>1365</v>
          </cell>
          <cell r="J158">
            <v>455</v>
          </cell>
          <cell r="M158">
            <v>151</v>
          </cell>
          <cell r="N158">
            <v>898.38337182448038</v>
          </cell>
          <cell r="O158">
            <v>945.30348488345248</v>
          </cell>
          <cell r="P158">
            <v>1365</v>
          </cell>
          <cell r="Q158">
            <v>2275</v>
          </cell>
        </row>
        <row r="159">
          <cell r="A159" t="str">
            <v>11O</v>
          </cell>
          <cell r="B159">
            <v>0</v>
          </cell>
          <cell r="F159" t="str">
            <v xml:space="preserve">B/H 75 HP 4X4 LATE             </v>
          </cell>
          <cell r="G159">
            <v>1372</v>
          </cell>
          <cell r="H159">
            <v>1478</v>
          </cell>
          <cell r="I159">
            <v>493</v>
          </cell>
          <cell r="J159">
            <v>165</v>
          </cell>
          <cell r="M159">
            <v>152</v>
          </cell>
          <cell r="N159">
            <v>316.85912240184757</v>
          </cell>
          <cell r="O159">
            <v>341.10316178167551</v>
          </cell>
          <cell r="P159">
            <v>493</v>
          </cell>
          <cell r="Q159">
            <v>825</v>
          </cell>
        </row>
        <row r="160">
          <cell r="A160" t="str">
            <v>11Q</v>
          </cell>
          <cell r="B160">
            <v>0</v>
          </cell>
          <cell r="F160" t="str">
            <v xml:space="preserve">B/H 75 HP 4X4 EXT/HOE LATE     </v>
          </cell>
          <cell r="G160">
            <v>1794</v>
          </cell>
          <cell r="H160">
            <v>2087</v>
          </cell>
          <cell r="I160">
            <v>696</v>
          </cell>
          <cell r="J160">
            <v>232</v>
          </cell>
          <cell r="M160">
            <v>153</v>
          </cell>
          <cell r="N160">
            <v>414.31870669745956</v>
          </cell>
          <cell r="O160">
            <v>481.65243480267713</v>
          </cell>
          <cell r="P160">
            <v>696</v>
          </cell>
          <cell r="Q160">
            <v>1160</v>
          </cell>
        </row>
        <row r="161">
          <cell r="A161" t="str">
            <v>11S</v>
          </cell>
          <cell r="B161">
            <v>0</v>
          </cell>
          <cell r="F161" t="str">
            <v xml:space="preserve">MINI EXCAVATOR LATE            </v>
          </cell>
          <cell r="G161">
            <v>1943</v>
          </cell>
          <cell r="H161">
            <v>2450</v>
          </cell>
          <cell r="I161">
            <v>817</v>
          </cell>
          <cell r="J161">
            <v>273</v>
          </cell>
          <cell r="M161">
            <v>154</v>
          </cell>
          <cell r="N161">
            <v>448.72979214780599</v>
          </cell>
          <cell r="O161">
            <v>565.42810985460414</v>
          </cell>
          <cell r="P161">
            <v>817</v>
          </cell>
          <cell r="Q161">
            <v>1365</v>
          </cell>
        </row>
        <row r="162">
          <cell r="A162" t="str">
            <v>11U</v>
          </cell>
          <cell r="B162">
            <v>0</v>
          </cell>
          <cell r="F162" t="str">
            <v xml:space="preserve">MINI EXCAVATOR 3000# LATE      </v>
          </cell>
          <cell r="G162">
            <v>1215</v>
          </cell>
          <cell r="H162">
            <v>1479</v>
          </cell>
          <cell r="I162">
            <v>493</v>
          </cell>
          <cell r="J162">
            <v>165</v>
          </cell>
          <cell r="M162">
            <v>155</v>
          </cell>
          <cell r="N162">
            <v>280.60046189376442</v>
          </cell>
          <cell r="O162">
            <v>341.33394876528962</v>
          </cell>
          <cell r="P162">
            <v>493</v>
          </cell>
          <cell r="Q162">
            <v>825</v>
          </cell>
        </row>
        <row r="163">
          <cell r="A163" t="str">
            <v>11V</v>
          </cell>
          <cell r="B163">
            <v>0</v>
          </cell>
          <cell r="F163" t="str">
            <v xml:space="preserve">BACKHOE 4X4 EXT/HOE ITC LATE   </v>
          </cell>
          <cell r="G163">
            <v>1974</v>
          </cell>
          <cell r="H163">
            <v>2191</v>
          </cell>
          <cell r="I163">
            <v>730</v>
          </cell>
          <cell r="J163">
            <v>243</v>
          </cell>
          <cell r="M163">
            <v>156</v>
          </cell>
          <cell r="N163">
            <v>455.88914549653578</v>
          </cell>
          <cell r="O163">
            <v>505.65428109854599</v>
          </cell>
          <cell r="P163">
            <v>730</v>
          </cell>
          <cell r="Q163">
            <v>1215</v>
          </cell>
        </row>
        <row r="164">
          <cell r="A164" t="str">
            <v>11W</v>
          </cell>
          <cell r="B164">
            <v>0</v>
          </cell>
          <cell r="F164" t="str">
            <v xml:space="preserve">CAT 302.5 MINI EXCAVATOR LATE  </v>
          </cell>
          <cell r="G164">
            <v>1336</v>
          </cell>
          <cell r="H164">
            <v>1621</v>
          </cell>
          <cell r="I164">
            <v>540</v>
          </cell>
          <cell r="J164">
            <v>180</v>
          </cell>
          <cell r="M164">
            <v>157</v>
          </cell>
          <cell r="N164">
            <v>308.54503464203231</v>
          </cell>
          <cell r="O164">
            <v>374.10570043849526</v>
          </cell>
          <cell r="P164">
            <v>540</v>
          </cell>
          <cell r="Q164">
            <v>900</v>
          </cell>
        </row>
        <row r="165">
          <cell r="A165" t="str">
            <v>11X</v>
          </cell>
          <cell r="B165" t="str">
            <v>SP</v>
          </cell>
          <cell r="F165" t="str">
            <v xml:space="preserve">SP ANCHOR PULL TESTER          </v>
          </cell>
          <cell r="G165">
            <v>1623</v>
          </cell>
          <cell r="H165">
            <v>1623</v>
          </cell>
          <cell r="I165">
            <v>541</v>
          </cell>
          <cell r="J165">
            <v>181</v>
          </cell>
          <cell r="M165">
            <v>158</v>
          </cell>
          <cell r="N165">
            <v>374.82678983833716</v>
          </cell>
          <cell r="O165">
            <v>374.56727440572348</v>
          </cell>
          <cell r="P165">
            <v>541</v>
          </cell>
          <cell r="Q165">
            <v>905</v>
          </cell>
        </row>
        <row r="166">
          <cell r="A166" t="str">
            <v>11Y</v>
          </cell>
          <cell r="B166" t="str">
            <v>SP</v>
          </cell>
          <cell r="F166" t="str">
            <v xml:space="preserve">SP EXCAVATOR W/SHEAR           </v>
          </cell>
          <cell r="G166">
            <v>12989</v>
          </cell>
          <cell r="H166">
            <v>12989</v>
          </cell>
          <cell r="I166">
            <v>4330</v>
          </cell>
          <cell r="J166">
            <v>1461</v>
          </cell>
          <cell r="M166">
            <v>159</v>
          </cell>
          <cell r="N166">
            <v>2999.7690531177827</v>
          </cell>
          <cell r="O166">
            <v>2997.6921301638586</v>
          </cell>
          <cell r="P166">
            <v>4330</v>
          </cell>
          <cell r="Q166">
            <v>7305</v>
          </cell>
        </row>
        <row r="167">
          <cell r="A167" t="str">
            <v>11Z</v>
          </cell>
          <cell r="B167" t="str">
            <v>SP</v>
          </cell>
          <cell r="F167" t="str">
            <v xml:space="preserve">SP JOHN HENRY EXCVTR W/ROCK DR </v>
          </cell>
          <cell r="G167">
            <v>12204</v>
          </cell>
          <cell r="H167">
            <v>12204</v>
          </cell>
          <cell r="I167">
            <v>4070</v>
          </cell>
          <cell r="J167">
            <v>1356</v>
          </cell>
          <cell r="M167">
            <v>160</v>
          </cell>
          <cell r="N167">
            <v>2818.4757505773673</v>
          </cell>
          <cell r="O167">
            <v>2816.5243480267713</v>
          </cell>
          <cell r="P167">
            <v>4070</v>
          </cell>
          <cell r="Q167">
            <v>6780</v>
          </cell>
        </row>
        <row r="168">
          <cell r="A168" t="str">
            <v>111</v>
          </cell>
          <cell r="B168">
            <v>0</v>
          </cell>
          <cell r="F168" t="str">
            <v xml:space="preserve">BACKHOE JOHN DEERE 410K        </v>
          </cell>
          <cell r="G168">
            <v>1795</v>
          </cell>
          <cell r="H168">
            <v>1976</v>
          </cell>
          <cell r="I168">
            <v>659</v>
          </cell>
          <cell r="J168">
            <v>220</v>
          </cell>
          <cell r="M168">
            <v>161</v>
          </cell>
          <cell r="N168">
            <v>414.54965357967666</v>
          </cell>
          <cell r="O168">
            <v>456.03507962150934</v>
          </cell>
          <cell r="P168">
            <v>659</v>
          </cell>
          <cell r="Q168">
            <v>1100</v>
          </cell>
        </row>
        <row r="169">
          <cell r="A169" t="str">
            <v>112</v>
          </cell>
          <cell r="B169" t="str">
            <v>SP</v>
          </cell>
          <cell r="F169" t="str">
            <v>SP EXCAVATOR W/POLE SETTER</v>
          </cell>
          <cell r="G169">
            <v>6763</v>
          </cell>
          <cell r="H169">
            <v>6763</v>
          </cell>
          <cell r="I169">
            <v>2254</v>
          </cell>
          <cell r="J169">
            <v>751</v>
          </cell>
          <cell r="M169">
            <v>162</v>
          </cell>
          <cell r="N169">
            <v>1561.8937644341802</v>
          </cell>
          <cell r="O169">
            <v>1560.8123701823217</v>
          </cell>
          <cell r="P169">
            <v>2254</v>
          </cell>
          <cell r="Q169">
            <v>3755</v>
          </cell>
        </row>
        <row r="170">
          <cell r="A170" t="str">
            <v>113</v>
          </cell>
          <cell r="B170" t="str">
            <v>SP</v>
          </cell>
          <cell r="F170" t="str">
            <v>SP ANCHOR DRILLING MACHINE</v>
          </cell>
          <cell r="G170">
            <v>4162</v>
          </cell>
          <cell r="H170">
            <v>4422</v>
          </cell>
          <cell r="I170">
            <v>1474</v>
          </cell>
          <cell r="J170">
            <v>491</v>
          </cell>
          <cell r="M170">
            <v>163</v>
          </cell>
          <cell r="N170">
            <v>961.20092378752884</v>
          </cell>
          <cell r="O170">
            <v>1020.540041541657</v>
          </cell>
          <cell r="P170">
            <v>1474</v>
          </cell>
          <cell r="Q170">
            <v>2455</v>
          </cell>
        </row>
        <row r="171">
          <cell r="A171" t="str">
            <v>114</v>
          </cell>
          <cell r="B171" t="str">
            <v>SP</v>
          </cell>
          <cell r="F171" t="str">
            <v xml:space="preserve">SP POLE LOADER                 </v>
          </cell>
          <cell r="G171">
            <v>2550</v>
          </cell>
          <cell r="H171">
            <v>2550</v>
          </cell>
          <cell r="I171">
            <v>850</v>
          </cell>
          <cell r="J171">
            <v>283</v>
          </cell>
          <cell r="M171">
            <v>164</v>
          </cell>
          <cell r="N171">
            <v>588.91454965357968</v>
          </cell>
          <cell r="O171">
            <v>588.50680821601657</v>
          </cell>
          <cell r="P171">
            <v>850</v>
          </cell>
          <cell r="Q171">
            <v>1415</v>
          </cell>
        </row>
        <row r="172">
          <cell r="A172" t="str">
            <v>115</v>
          </cell>
          <cell r="B172" t="str">
            <v>SP</v>
          </cell>
          <cell r="F172" t="str">
            <v xml:space="preserve">SP TRACK BOOM FOR EXCAVATOR    </v>
          </cell>
          <cell r="G172">
            <v>1530</v>
          </cell>
          <cell r="H172">
            <v>1530</v>
          </cell>
          <cell r="I172">
            <v>353</v>
          </cell>
          <cell r="J172">
            <v>71</v>
          </cell>
          <cell r="M172">
            <v>165</v>
          </cell>
          <cell r="N172">
            <v>353.34872979214782</v>
          </cell>
          <cell r="O172">
            <v>353.10408492960994</v>
          </cell>
          <cell r="P172">
            <v>353</v>
          </cell>
          <cell r="Q172">
            <v>355</v>
          </cell>
        </row>
        <row r="173">
          <cell r="B173">
            <v>0</v>
          </cell>
          <cell r="F173" t="str">
            <v>TRENCHERS</v>
          </cell>
          <cell r="G173">
            <v>0</v>
          </cell>
          <cell r="H173">
            <v>0</v>
          </cell>
          <cell r="I173">
            <v>0</v>
          </cell>
          <cell r="J173">
            <v>0</v>
          </cell>
          <cell r="M173">
            <v>0</v>
          </cell>
          <cell r="N173">
            <v>0</v>
          </cell>
          <cell r="O173">
            <v>0</v>
          </cell>
          <cell r="P173">
            <v>0</v>
          </cell>
          <cell r="Q173">
            <v>0</v>
          </cell>
        </row>
        <row r="174">
          <cell r="B174">
            <v>0</v>
          </cell>
          <cell r="G174">
            <v>0</v>
          </cell>
          <cell r="H174">
            <v>0</v>
          </cell>
          <cell r="I174">
            <v>0</v>
          </cell>
          <cell r="J174">
            <v>0</v>
          </cell>
          <cell r="M174">
            <v>0</v>
          </cell>
          <cell r="N174">
            <v>0</v>
          </cell>
          <cell r="O174">
            <v>0</v>
          </cell>
          <cell r="P174">
            <v>0</v>
          </cell>
          <cell r="Q174">
            <v>0</v>
          </cell>
        </row>
        <row r="175">
          <cell r="A175" t="str">
            <v>12B</v>
          </cell>
          <cell r="B175">
            <v>0</v>
          </cell>
          <cell r="F175" t="str">
            <v xml:space="preserve">TRENCHER 65 HP 4' DEPTH LATE   </v>
          </cell>
          <cell r="G175">
            <v>1818</v>
          </cell>
          <cell r="H175">
            <v>2898</v>
          </cell>
          <cell r="I175">
            <v>966</v>
          </cell>
          <cell r="J175">
            <v>322</v>
          </cell>
          <cell r="M175">
            <v>168</v>
          </cell>
          <cell r="N175">
            <v>419.86143187066972</v>
          </cell>
          <cell r="O175">
            <v>668.82067851373176</v>
          </cell>
          <cell r="P175">
            <v>966</v>
          </cell>
          <cell r="Q175">
            <v>1610</v>
          </cell>
        </row>
        <row r="176">
          <cell r="A176" t="str">
            <v>12C</v>
          </cell>
          <cell r="B176">
            <v>0</v>
          </cell>
          <cell r="F176" t="str">
            <v xml:space="preserve">TRENCHER 120HP                 </v>
          </cell>
          <cell r="G176">
            <v>3130</v>
          </cell>
          <cell r="H176">
            <v>4405</v>
          </cell>
          <cell r="I176">
            <v>1468</v>
          </cell>
          <cell r="J176">
            <v>489</v>
          </cell>
          <cell r="M176">
            <v>169</v>
          </cell>
          <cell r="N176">
            <v>722.86374133949187</v>
          </cell>
          <cell r="O176">
            <v>1016.6166628202169</v>
          </cell>
          <cell r="P176">
            <v>1468</v>
          </cell>
          <cell r="Q176">
            <v>2445</v>
          </cell>
        </row>
        <row r="177">
          <cell r="A177" t="str">
            <v>12F</v>
          </cell>
          <cell r="B177">
            <v>0</v>
          </cell>
          <cell r="F177" t="str">
            <v xml:space="preserve">D150 DELTA PLOW                </v>
          </cell>
          <cell r="G177">
            <v>6242</v>
          </cell>
          <cell r="H177">
            <v>6242</v>
          </cell>
          <cell r="I177">
            <v>2081</v>
          </cell>
          <cell r="J177">
            <v>694</v>
          </cell>
          <cell r="M177">
            <v>170</v>
          </cell>
          <cell r="N177">
            <v>1441.5704387990761</v>
          </cell>
          <cell r="O177">
            <v>1440.572351719363</v>
          </cell>
          <cell r="P177">
            <v>2081</v>
          </cell>
          <cell r="Q177">
            <v>3470</v>
          </cell>
        </row>
        <row r="178">
          <cell r="A178" t="str">
            <v>12K</v>
          </cell>
          <cell r="B178">
            <v>0</v>
          </cell>
          <cell r="F178" t="str">
            <v xml:space="preserve">TRENCHER ROCK TESMEC           </v>
          </cell>
          <cell r="G178">
            <v>8844</v>
          </cell>
          <cell r="H178">
            <v>8844</v>
          </cell>
          <cell r="I178">
            <v>2948</v>
          </cell>
          <cell r="J178">
            <v>982</v>
          </cell>
          <cell r="M178">
            <v>171</v>
          </cell>
          <cell r="N178">
            <v>2042.4942263279445</v>
          </cell>
          <cell r="O178">
            <v>2041.0800830833141</v>
          </cell>
          <cell r="P178">
            <v>2948</v>
          </cell>
          <cell r="Q178">
            <v>4910</v>
          </cell>
        </row>
        <row r="179">
          <cell r="A179" t="str">
            <v>12L</v>
          </cell>
          <cell r="B179">
            <v>0</v>
          </cell>
          <cell r="F179" t="str">
            <v xml:space="preserve">TRENCHER SHIELD /MANHOLE BOX   </v>
          </cell>
          <cell r="G179">
            <v>312</v>
          </cell>
          <cell r="H179">
            <v>312</v>
          </cell>
          <cell r="I179">
            <v>104</v>
          </cell>
          <cell r="J179">
            <v>34</v>
          </cell>
          <cell r="M179">
            <v>172</v>
          </cell>
          <cell r="N179">
            <v>72.055427251732098</v>
          </cell>
          <cell r="O179">
            <v>72.005538887606733</v>
          </cell>
          <cell r="P179">
            <v>104</v>
          </cell>
          <cell r="Q179">
            <v>170</v>
          </cell>
        </row>
        <row r="180">
          <cell r="B180">
            <v>0</v>
          </cell>
          <cell r="F180">
            <v>0</v>
          </cell>
          <cell r="G180">
            <v>0</v>
          </cell>
          <cell r="H180">
            <v>0</v>
          </cell>
          <cell r="I180">
            <v>0</v>
          </cell>
          <cell r="J180">
            <v>0</v>
          </cell>
          <cell r="M180">
            <v>0</v>
          </cell>
          <cell r="N180">
            <v>0</v>
          </cell>
          <cell r="O180">
            <v>0</v>
          </cell>
          <cell r="P180">
            <v>0</v>
          </cell>
          <cell r="Q180">
            <v>0</v>
          </cell>
        </row>
        <row r="181">
          <cell r="B181">
            <v>0</v>
          </cell>
          <cell r="F181" t="str">
            <v>TRACTORS (DOZERS)</v>
          </cell>
          <cell r="G181">
            <v>0</v>
          </cell>
          <cell r="H181">
            <v>0</v>
          </cell>
          <cell r="I181">
            <v>0</v>
          </cell>
          <cell r="J181">
            <v>0</v>
          </cell>
          <cell r="M181">
            <v>0</v>
          </cell>
          <cell r="N181">
            <v>0</v>
          </cell>
          <cell r="O181">
            <v>0</v>
          </cell>
          <cell r="P181">
            <v>0</v>
          </cell>
          <cell r="Q181">
            <v>0</v>
          </cell>
        </row>
        <row r="182">
          <cell r="A182" t="str">
            <v>13B</v>
          </cell>
          <cell r="B182" t="str">
            <v>SP</v>
          </cell>
          <cell r="C182" t="str">
            <v>T/S</v>
          </cell>
          <cell r="F182" t="str">
            <v xml:space="preserve">SP JD 750 W/2 WINCHES          </v>
          </cell>
          <cell r="G182">
            <v>4825</v>
          </cell>
          <cell r="H182">
            <v>5410</v>
          </cell>
          <cell r="I182">
            <v>1803</v>
          </cell>
          <cell r="J182">
            <v>601</v>
          </cell>
          <cell r="M182">
            <v>175</v>
          </cell>
          <cell r="N182">
            <v>1114.3187066974597</v>
          </cell>
          <cell r="O182">
            <v>1248.5575813524117</v>
          </cell>
          <cell r="P182">
            <v>1803</v>
          </cell>
          <cell r="Q182">
            <v>3005</v>
          </cell>
        </row>
        <row r="183">
          <cell r="A183" t="str">
            <v>13D</v>
          </cell>
          <cell r="B183" t="str">
            <v>SP</v>
          </cell>
          <cell r="F183" t="str">
            <v xml:space="preserve">SP HD16                        </v>
          </cell>
          <cell r="G183">
            <v>2411</v>
          </cell>
          <cell r="H183">
            <v>2921</v>
          </cell>
          <cell r="I183">
            <v>974</v>
          </cell>
          <cell r="J183">
            <v>325</v>
          </cell>
          <cell r="M183">
            <v>176</v>
          </cell>
          <cell r="N183">
            <v>556.81293302540416</v>
          </cell>
          <cell r="O183">
            <v>674.12877913685668</v>
          </cell>
          <cell r="P183">
            <v>974</v>
          </cell>
          <cell r="Q183">
            <v>1625</v>
          </cell>
        </row>
        <row r="184">
          <cell r="A184" t="str">
            <v>13E</v>
          </cell>
          <cell r="B184" t="str">
            <v>SP</v>
          </cell>
          <cell r="C184" t="str">
            <v>T/S</v>
          </cell>
          <cell r="F184" t="str">
            <v xml:space="preserve">SP JD 850 W/2 WINCHES          </v>
          </cell>
          <cell r="G184">
            <v>5841</v>
          </cell>
          <cell r="H184">
            <v>6260</v>
          </cell>
          <cell r="I184">
            <v>2087</v>
          </cell>
          <cell r="J184">
            <v>696</v>
          </cell>
          <cell r="M184">
            <v>177</v>
          </cell>
          <cell r="N184">
            <v>1348.960739030023</v>
          </cell>
          <cell r="O184">
            <v>1444.7265174244171</v>
          </cell>
          <cell r="P184">
            <v>2087</v>
          </cell>
          <cell r="Q184">
            <v>3480</v>
          </cell>
        </row>
        <row r="185">
          <cell r="A185" t="str">
            <v>13I</v>
          </cell>
          <cell r="B185" t="str">
            <v>SP</v>
          </cell>
          <cell r="C185" t="str">
            <v>T/S</v>
          </cell>
          <cell r="F185" t="str">
            <v xml:space="preserve">SP D6 LATE                     </v>
          </cell>
          <cell r="G185">
            <v>4825</v>
          </cell>
          <cell r="H185">
            <v>5410</v>
          </cell>
          <cell r="I185">
            <v>1803</v>
          </cell>
          <cell r="J185">
            <v>601</v>
          </cell>
          <cell r="M185">
            <v>178</v>
          </cell>
          <cell r="N185">
            <v>1114.3187066974597</v>
          </cell>
          <cell r="O185">
            <v>1248.5575813524117</v>
          </cell>
          <cell r="P185">
            <v>1803</v>
          </cell>
          <cell r="Q185">
            <v>3005</v>
          </cell>
        </row>
        <row r="186">
          <cell r="A186" t="str">
            <v>13J</v>
          </cell>
          <cell r="B186">
            <v>0</v>
          </cell>
          <cell r="F186" t="str">
            <v xml:space="preserve">CRAWLER TRACT/LDR 90 HP        </v>
          </cell>
          <cell r="G186">
            <v>3250</v>
          </cell>
          <cell r="H186">
            <v>3951</v>
          </cell>
          <cell r="I186">
            <v>1317</v>
          </cell>
          <cell r="J186">
            <v>439</v>
          </cell>
          <cell r="M186">
            <v>179</v>
          </cell>
          <cell r="N186">
            <v>750.57736720554271</v>
          </cell>
          <cell r="O186">
            <v>911.83937225940451</v>
          </cell>
          <cell r="P186">
            <v>1317</v>
          </cell>
          <cell r="Q186">
            <v>2195</v>
          </cell>
        </row>
        <row r="187">
          <cell r="A187" t="str">
            <v>13K</v>
          </cell>
          <cell r="B187" t="str">
            <v>SP</v>
          </cell>
          <cell r="C187" t="str">
            <v>T/S</v>
          </cell>
          <cell r="F187" t="str">
            <v xml:space="preserve">SP D8 W/3 WINCHES              </v>
          </cell>
          <cell r="G187">
            <v>9854</v>
          </cell>
          <cell r="H187">
            <v>11593</v>
          </cell>
          <cell r="I187">
            <v>3864</v>
          </cell>
          <cell r="J187">
            <v>1288</v>
          </cell>
          <cell r="M187">
            <v>180</v>
          </cell>
          <cell r="N187">
            <v>2275.7505773672056</v>
          </cell>
          <cell r="O187">
            <v>2675.5135010385411</v>
          </cell>
          <cell r="P187">
            <v>3864</v>
          </cell>
          <cell r="Q187">
            <v>6440</v>
          </cell>
        </row>
        <row r="188">
          <cell r="A188" t="str">
            <v>13M</v>
          </cell>
          <cell r="B188" t="str">
            <v>SP</v>
          </cell>
          <cell r="F188" t="str">
            <v xml:space="preserve">SP JD 1050 W/SINGLE WINCH      </v>
          </cell>
          <cell r="G188">
            <v>9854</v>
          </cell>
          <cell r="H188">
            <v>11593</v>
          </cell>
          <cell r="I188">
            <v>3864</v>
          </cell>
          <cell r="J188">
            <v>1288</v>
          </cell>
          <cell r="M188">
            <v>181</v>
          </cell>
          <cell r="N188">
            <v>2275.7505773672056</v>
          </cell>
          <cell r="O188">
            <v>2675.5135010385411</v>
          </cell>
          <cell r="P188">
            <v>3864</v>
          </cell>
          <cell r="Q188">
            <v>6440</v>
          </cell>
        </row>
        <row r="189">
          <cell r="A189" t="str">
            <v>13R</v>
          </cell>
          <cell r="B189" t="str">
            <v>SP</v>
          </cell>
          <cell r="C189" t="str">
            <v>T/S</v>
          </cell>
          <cell r="F189" t="str">
            <v xml:space="preserve">SP D5 TRACTOR W/WINCH          </v>
          </cell>
          <cell r="G189">
            <v>3511</v>
          </cell>
          <cell r="H189">
            <v>4416</v>
          </cell>
          <cell r="I189">
            <v>1472</v>
          </cell>
          <cell r="J189">
            <v>490</v>
          </cell>
          <cell r="M189">
            <v>182</v>
          </cell>
          <cell r="N189">
            <v>810.85450346420328</v>
          </cell>
          <cell r="O189">
            <v>1019.1553196399723</v>
          </cell>
          <cell r="P189">
            <v>1472</v>
          </cell>
          <cell r="Q189">
            <v>2450</v>
          </cell>
        </row>
        <row r="190">
          <cell r="A190" t="str">
            <v>13S</v>
          </cell>
          <cell r="B190" t="str">
            <v>SP</v>
          </cell>
          <cell r="F190" t="str">
            <v xml:space="preserve">SP CHALLENGER W/5TH WHL HI-DRV </v>
          </cell>
          <cell r="G190">
            <v>5603</v>
          </cell>
          <cell r="H190">
            <v>5935</v>
          </cell>
          <cell r="I190">
            <v>1978</v>
          </cell>
          <cell r="J190">
            <v>659</v>
          </cell>
          <cell r="M190">
            <v>183</v>
          </cell>
          <cell r="N190">
            <v>1293.9953810623556</v>
          </cell>
          <cell r="O190">
            <v>1369.7207477498268</v>
          </cell>
          <cell r="P190">
            <v>1978</v>
          </cell>
          <cell r="Q190">
            <v>3295</v>
          </cell>
        </row>
        <row r="191">
          <cell r="A191" t="str">
            <v>13U</v>
          </cell>
          <cell r="B191">
            <v>0</v>
          </cell>
          <cell r="F191" t="str">
            <v xml:space="preserve">D4 W/WINCH                     </v>
          </cell>
          <cell r="G191">
            <v>2208</v>
          </cell>
          <cell r="H191">
            <v>2782</v>
          </cell>
          <cell r="I191">
            <v>927</v>
          </cell>
          <cell r="J191">
            <v>309</v>
          </cell>
          <cell r="M191">
            <v>184</v>
          </cell>
          <cell r="N191">
            <v>509.93071593533489</v>
          </cell>
          <cell r="O191">
            <v>642.04938841449336</v>
          </cell>
          <cell r="P191">
            <v>927</v>
          </cell>
          <cell r="Q191">
            <v>1545</v>
          </cell>
        </row>
        <row r="192">
          <cell r="A192" t="str">
            <v>13W</v>
          </cell>
          <cell r="B192" t="str">
            <v>SP</v>
          </cell>
          <cell r="C192" t="str">
            <v>T/S</v>
          </cell>
          <cell r="F192" t="str">
            <v xml:space="preserve">SP CAT CHALLENGER LATE         </v>
          </cell>
          <cell r="G192">
            <v>4637</v>
          </cell>
          <cell r="H192">
            <v>4968</v>
          </cell>
          <cell r="I192">
            <v>1656</v>
          </cell>
          <cell r="J192">
            <v>552</v>
          </cell>
          <cell r="M192">
            <v>185</v>
          </cell>
          <cell r="N192">
            <v>1070.9006928406466</v>
          </cell>
          <cell r="O192">
            <v>1146.5497345949689</v>
          </cell>
          <cell r="P192">
            <v>1656</v>
          </cell>
          <cell r="Q192">
            <v>2760</v>
          </cell>
        </row>
        <row r="193">
          <cell r="A193" t="str">
            <v>13X</v>
          </cell>
          <cell r="B193" t="str">
            <v>SP</v>
          </cell>
          <cell r="F193" t="str">
            <v xml:space="preserve">SP DOZER PLOW W/REEL CARRIER   </v>
          </cell>
          <cell r="G193">
            <v>5722</v>
          </cell>
          <cell r="H193">
            <v>5722</v>
          </cell>
          <cell r="I193">
            <v>1907</v>
          </cell>
          <cell r="J193">
            <v>636</v>
          </cell>
          <cell r="M193">
            <v>186</v>
          </cell>
          <cell r="N193">
            <v>1321.4780600461893</v>
          </cell>
          <cell r="O193">
            <v>1320.5631202400184</v>
          </cell>
          <cell r="P193">
            <v>1907</v>
          </cell>
          <cell r="Q193">
            <v>3180</v>
          </cell>
        </row>
        <row r="194">
          <cell r="B194">
            <v>0</v>
          </cell>
          <cell r="F194">
            <v>0</v>
          </cell>
          <cell r="G194">
            <v>0</v>
          </cell>
          <cell r="H194">
            <v>0</v>
          </cell>
          <cell r="I194">
            <v>0</v>
          </cell>
          <cell r="J194">
            <v>0</v>
          </cell>
          <cell r="M194">
            <v>0</v>
          </cell>
          <cell r="N194">
            <v>0</v>
          </cell>
          <cell r="O194">
            <v>0</v>
          </cell>
          <cell r="P194">
            <v>0</v>
          </cell>
          <cell r="Q194">
            <v>0</v>
          </cell>
        </row>
        <row r="195">
          <cell r="B195">
            <v>0</v>
          </cell>
          <cell r="F195" t="str">
            <v>DIGGER DERRICKS/LINE TRUCKS</v>
          </cell>
          <cell r="G195">
            <v>0</v>
          </cell>
          <cell r="H195">
            <v>0</v>
          </cell>
          <cell r="I195">
            <v>0</v>
          </cell>
          <cell r="J195">
            <v>0</v>
          </cell>
          <cell r="M195">
            <v>0</v>
          </cell>
          <cell r="N195">
            <v>0</v>
          </cell>
          <cell r="O195">
            <v>0</v>
          </cell>
          <cell r="P195">
            <v>0</v>
          </cell>
          <cell r="Q195">
            <v>0</v>
          </cell>
        </row>
        <row r="196">
          <cell r="A196" t="str">
            <v>14A</v>
          </cell>
          <cell r="B196">
            <v>0</v>
          </cell>
          <cell r="F196" t="str">
            <v xml:space="preserve">DIGGER DERRICK LATE            </v>
          </cell>
          <cell r="G196">
            <v>2485</v>
          </cell>
          <cell r="H196">
            <v>2957</v>
          </cell>
          <cell r="I196">
            <v>986</v>
          </cell>
          <cell r="J196">
            <v>329</v>
          </cell>
          <cell r="M196">
            <v>189</v>
          </cell>
          <cell r="N196">
            <v>573.90300230946877</v>
          </cell>
          <cell r="O196">
            <v>682.43711054696507</v>
          </cell>
          <cell r="P196">
            <v>986</v>
          </cell>
          <cell r="Q196">
            <v>1645</v>
          </cell>
        </row>
        <row r="197">
          <cell r="A197" t="str">
            <v>14D</v>
          </cell>
          <cell r="B197">
            <v>0</v>
          </cell>
          <cell r="F197" t="str">
            <v xml:space="preserve">MINI DERRICK LATE              </v>
          </cell>
          <cell r="G197">
            <v>2401</v>
          </cell>
          <cell r="H197">
            <v>2898</v>
          </cell>
          <cell r="I197">
            <v>966</v>
          </cell>
          <cell r="J197">
            <v>322</v>
          </cell>
          <cell r="M197">
            <v>190</v>
          </cell>
          <cell r="N197">
            <v>554.50346420323319</v>
          </cell>
          <cell r="O197">
            <v>668.82067851373176</v>
          </cell>
          <cell r="P197">
            <v>966</v>
          </cell>
          <cell r="Q197">
            <v>1610</v>
          </cell>
        </row>
        <row r="198">
          <cell r="A198" t="str">
            <v>14E</v>
          </cell>
          <cell r="B198" t="str">
            <v>SP</v>
          </cell>
          <cell r="C198" t="str">
            <v>T/S</v>
          </cell>
          <cell r="F198" t="str">
            <v xml:space="preserve">SP DIGGER DERRICK 60-65' TRACK </v>
          </cell>
          <cell r="G198">
            <v>11041</v>
          </cell>
          <cell r="H198">
            <v>11041</v>
          </cell>
          <cell r="I198">
            <v>3680</v>
          </cell>
          <cell r="J198">
            <v>1227</v>
          </cell>
          <cell r="M198">
            <v>191</v>
          </cell>
          <cell r="N198">
            <v>2549.8845265588916</v>
          </cell>
          <cell r="O198">
            <v>2548.119086083545</v>
          </cell>
          <cell r="P198">
            <v>3680</v>
          </cell>
          <cell r="Q198">
            <v>6135</v>
          </cell>
        </row>
        <row r="199">
          <cell r="A199" t="str">
            <v>14H</v>
          </cell>
          <cell r="B199" t="str">
            <v>SP</v>
          </cell>
          <cell r="C199" t="str">
            <v>T/S</v>
          </cell>
          <cell r="F199" t="str">
            <v xml:space="preserve">SP DIGGER DERRICK 60' 6X6 LATE </v>
          </cell>
          <cell r="G199">
            <v>5366</v>
          </cell>
          <cell r="H199">
            <v>6194</v>
          </cell>
          <cell r="I199">
            <v>2065</v>
          </cell>
          <cell r="J199">
            <v>688</v>
          </cell>
          <cell r="M199">
            <v>192</v>
          </cell>
          <cell r="N199">
            <v>1239.2609699769052</v>
          </cell>
          <cell r="O199">
            <v>1429.4945765058851</v>
          </cell>
          <cell r="P199">
            <v>2065</v>
          </cell>
          <cell r="Q199">
            <v>3440</v>
          </cell>
        </row>
        <row r="200">
          <cell r="A200" t="str">
            <v>14I</v>
          </cell>
          <cell r="B200">
            <v>0</v>
          </cell>
          <cell r="F200" t="str">
            <v xml:space="preserve">DIGGER DERRICK 60' LATE        </v>
          </cell>
          <cell r="G200">
            <v>5222</v>
          </cell>
          <cell r="H200">
            <v>5738</v>
          </cell>
          <cell r="I200">
            <v>1913</v>
          </cell>
          <cell r="J200">
            <v>637</v>
          </cell>
          <cell r="M200">
            <v>193</v>
          </cell>
          <cell r="N200">
            <v>1206.0046189376444</v>
          </cell>
          <cell r="O200">
            <v>1324.2557119778444</v>
          </cell>
          <cell r="P200">
            <v>1913</v>
          </cell>
          <cell r="Q200">
            <v>3185</v>
          </cell>
        </row>
        <row r="201">
          <cell r="A201" t="str">
            <v>14J</v>
          </cell>
          <cell r="B201">
            <v>0</v>
          </cell>
          <cell r="F201" t="str">
            <v xml:space="preserve">DIGGER DERRICK 4X6 60'         </v>
          </cell>
          <cell r="G201">
            <v>2631</v>
          </cell>
          <cell r="H201">
            <v>4089</v>
          </cell>
          <cell r="I201">
            <v>1038</v>
          </cell>
          <cell r="J201">
            <v>259</v>
          </cell>
          <cell r="M201">
            <v>194</v>
          </cell>
          <cell r="N201">
            <v>607.62124711316392</v>
          </cell>
          <cell r="O201">
            <v>943.68797599815366</v>
          </cell>
          <cell r="P201">
            <v>1038</v>
          </cell>
          <cell r="Q201">
            <v>1295</v>
          </cell>
        </row>
        <row r="202">
          <cell r="A202" t="str">
            <v>14L</v>
          </cell>
          <cell r="B202" t="str">
            <v>SP</v>
          </cell>
          <cell r="F202" t="str">
            <v xml:space="preserve">SP DIGGER DERRICK TRACK 45'    </v>
          </cell>
          <cell r="G202">
            <v>5206</v>
          </cell>
          <cell r="H202">
            <v>6956</v>
          </cell>
          <cell r="I202">
            <v>2319</v>
          </cell>
          <cell r="J202">
            <v>773</v>
          </cell>
          <cell r="M202">
            <v>195</v>
          </cell>
          <cell r="N202">
            <v>1202.3094688221709</v>
          </cell>
          <cell r="O202">
            <v>1605.3542580198475</v>
          </cell>
          <cell r="P202">
            <v>2319</v>
          </cell>
          <cell r="Q202">
            <v>3865</v>
          </cell>
        </row>
        <row r="203">
          <cell r="A203" t="str">
            <v>14M</v>
          </cell>
          <cell r="B203">
            <v>0</v>
          </cell>
          <cell r="F203" t="str">
            <v xml:space="preserve">DIGGER DERRICK 4X4 LATE        </v>
          </cell>
          <cell r="G203">
            <v>3180</v>
          </cell>
          <cell r="H203">
            <v>4405</v>
          </cell>
          <cell r="I203">
            <v>1468</v>
          </cell>
          <cell r="J203">
            <v>489</v>
          </cell>
          <cell r="M203">
            <v>196</v>
          </cell>
          <cell r="N203">
            <v>734.41108545034638</v>
          </cell>
          <cell r="O203">
            <v>1016.6166628202169</v>
          </cell>
          <cell r="P203">
            <v>1468</v>
          </cell>
          <cell r="Q203">
            <v>2445</v>
          </cell>
        </row>
        <row r="204">
          <cell r="A204" t="str">
            <v>14O</v>
          </cell>
          <cell r="B204">
            <v>0</v>
          </cell>
          <cell r="F204" t="str">
            <v xml:space="preserve">DIGGER DERRICK 2055 TDMAXLE4X6 </v>
          </cell>
          <cell r="G204">
            <v>5070</v>
          </cell>
          <cell r="H204">
            <v>5507</v>
          </cell>
          <cell r="I204">
            <v>1836</v>
          </cell>
          <cell r="J204">
            <v>612</v>
          </cell>
          <cell r="M204">
            <v>197</v>
          </cell>
          <cell r="N204">
            <v>1170.9006928406466</v>
          </cell>
          <cell r="O204">
            <v>1270.9439187629816</v>
          </cell>
          <cell r="P204">
            <v>1836</v>
          </cell>
          <cell r="Q204">
            <v>3060</v>
          </cell>
        </row>
        <row r="205">
          <cell r="A205" t="str">
            <v>14P</v>
          </cell>
          <cell r="B205" t="str">
            <v>SP</v>
          </cell>
          <cell r="C205" t="str">
            <v>T/S</v>
          </cell>
          <cell r="F205" t="str">
            <v xml:space="preserve">SP DIG DER/REV MNT TDM AXL 47' </v>
          </cell>
          <cell r="G205">
            <v>2937</v>
          </cell>
          <cell r="H205">
            <v>3246</v>
          </cell>
          <cell r="I205">
            <v>1082</v>
          </cell>
          <cell r="J205">
            <v>361</v>
          </cell>
          <cell r="M205">
            <v>198</v>
          </cell>
          <cell r="N205">
            <v>678.29099307159356</v>
          </cell>
          <cell r="O205">
            <v>749.13454881144696</v>
          </cell>
          <cell r="P205">
            <v>1082</v>
          </cell>
          <cell r="Q205">
            <v>1805</v>
          </cell>
        </row>
        <row r="206">
          <cell r="A206" t="str">
            <v>14Q</v>
          </cell>
          <cell r="B206" t="str">
            <v>SP</v>
          </cell>
          <cell r="C206" t="str">
            <v>T/S</v>
          </cell>
          <cell r="F206" t="str">
            <v xml:space="preserve">SP MINI TRACK DIGGER DERRICK   </v>
          </cell>
          <cell r="G206">
            <v>2953</v>
          </cell>
          <cell r="H206">
            <v>3450</v>
          </cell>
          <cell r="I206">
            <v>1150</v>
          </cell>
          <cell r="J206">
            <v>383</v>
          </cell>
          <cell r="M206">
            <v>199</v>
          </cell>
          <cell r="N206">
            <v>681.986143187067</v>
          </cell>
          <cell r="O206">
            <v>796.21509346872836</v>
          </cell>
          <cell r="P206">
            <v>1150</v>
          </cell>
          <cell r="Q206">
            <v>1915</v>
          </cell>
        </row>
        <row r="207">
          <cell r="A207" t="str">
            <v>14R</v>
          </cell>
          <cell r="B207" t="str">
            <v>SP</v>
          </cell>
          <cell r="F207" t="str">
            <v xml:space="preserve">SP 3050 DERRICK W/ROCK DRILL   </v>
          </cell>
          <cell r="G207">
            <v>9020</v>
          </cell>
          <cell r="H207">
            <v>9020</v>
          </cell>
          <cell r="I207">
            <v>3007</v>
          </cell>
          <cell r="J207">
            <v>1002</v>
          </cell>
          <cell r="M207">
            <v>200</v>
          </cell>
          <cell r="N207">
            <v>2083.1408775981522</v>
          </cell>
          <cell r="O207">
            <v>2081.6985921994001</v>
          </cell>
          <cell r="P207">
            <v>3007</v>
          </cell>
          <cell r="Q207">
            <v>5010</v>
          </cell>
        </row>
        <row r="208">
          <cell r="A208" t="str">
            <v>14T</v>
          </cell>
          <cell r="B208" t="str">
            <v>SP</v>
          </cell>
          <cell r="F208" t="str">
            <v xml:space="preserve">SP DIGGER DERRICK 80' 6X6 LATE </v>
          </cell>
          <cell r="G208">
            <v>6761</v>
          </cell>
          <cell r="H208">
            <v>7803</v>
          </cell>
          <cell r="I208">
            <v>2636</v>
          </cell>
          <cell r="J208">
            <v>879</v>
          </cell>
          <cell r="M208">
            <v>201</v>
          </cell>
          <cell r="N208">
            <v>1561.4318706697459</v>
          </cell>
          <cell r="O208">
            <v>1800.8308331410108</v>
          </cell>
          <cell r="P208">
            <v>2636</v>
          </cell>
          <cell r="Q208">
            <v>4395</v>
          </cell>
        </row>
        <row r="209">
          <cell r="A209" t="str">
            <v>14U</v>
          </cell>
          <cell r="B209">
            <v>0</v>
          </cell>
          <cell r="F209" t="str">
            <v xml:space="preserve">DIGGER DERRICK W/UPPER CONTROL </v>
          </cell>
          <cell r="G209">
            <v>3710</v>
          </cell>
          <cell r="H209">
            <v>3805</v>
          </cell>
          <cell r="I209">
            <v>1268</v>
          </cell>
          <cell r="J209">
            <v>423</v>
          </cell>
          <cell r="M209">
            <v>202</v>
          </cell>
          <cell r="N209">
            <v>856.81293302540416</v>
          </cell>
          <cell r="O209">
            <v>878.14447265174238</v>
          </cell>
          <cell r="P209">
            <v>1268</v>
          </cell>
          <cell r="Q209">
            <v>2115</v>
          </cell>
        </row>
        <row r="210">
          <cell r="A210" t="str">
            <v>14Y</v>
          </cell>
          <cell r="B210" t="str">
            <v>SP</v>
          </cell>
          <cell r="F210" t="str">
            <v xml:space="preserve">SP RANGER DIGGER DERRICK W/BKT </v>
          </cell>
          <cell r="G210">
            <v>3533</v>
          </cell>
          <cell r="H210">
            <v>4250</v>
          </cell>
          <cell r="I210">
            <v>1417</v>
          </cell>
          <cell r="J210">
            <v>473</v>
          </cell>
          <cell r="M210">
            <v>203</v>
          </cell>
          <cell r="N210">
            <v>815.93533487297918</v>
          </cell>
          <cell r="O210">
            <v>980.84468036002761</v>
          </cell>
          <cell r="P210">
            <v>1417</v>
          </cell>
          <cell r="Q210">
            <v>2365</v>
          </cell>
        </row>
        <row r="211">
          <cell r="A211" t="str">
            <v>14Z</v>
          </cell>
          <cell r="B211" t="str">
            <v>SP</v>
          </cell>
          <cell r="F211" t="str">
            <v xml:space="preserve">SP DIGGER DERRICK 6X6 GENERAL  </v>
          </cell>
          <cell r="G211">
            <v>8844</v>
          </cell>
          <cell r="H211">
            <v>8844</v>
          </cell>
          <cell r="I211">
            <v>2948</v>
          </cell>
          <cell r="J211">
            <v>982</v>
          </cell>
          <cell r="M211">
            <v>204</v>
          </cell>
          <cell r="N211">
            <v>2042.4942263279445</v>
          </cell>
          <cell r="O211">
            <v>2041.0800830833141</v>
          </cell>
          <cell r="P211">
            <v>2948</v>
          </cell>
          <cell r="Q211">
            <v>4910</v>
          </cell>
        </row>
        <row r="212">
          <cell r="B212">
            <v>0</v>
          </cell>
          <cell r="F212">
            <v>0</v>
          </cell>
          <cell r="G212">
            <v>0</v>
          </cell>
          <cell r="H212">
            <v>0</v>
          </cell>
          <cell r="I212">
            <v>0</v>
          </cell>
          <cell r="J212">
            <v>0</v>
          </cell>
          <cell r="M212">
            <v>0</v>
          </cell>
          <cell r="N212">
            <v>0</v>
          </cell>
          <cell r="O212">
            <v>0</v>
          </cell>
          <cell r="P212">
            <v>0</v>
          </cell>
          <cell r="Q212">
            <v>0</v>
          </cell>
        </row>
        <row r="213">
          <cell r="B213">
            <v>0</v>
          </cell>
          <cell r="F213" t="str">
            <v>COMPACTORS</v>
          </cell>
          <cell r="G213">
            <v>0</v>
          </cell>
          <cell r="H213">
            <v>0</v>
          </cell>
          <cell r="I213">
            <v>0</v>
          </cell>
          <cell r="J213">
            <v>0</v>
          </cell>
          <cell r="M213">
            <v>0</v>
          </cell>
          <cell r="N213">
            <v>0</v>
          </cell>
          <cell r="O213">
            <v>0</v>
          </cell>
          <cell r="P213">
            <v>0</v>
          </cell>
          <cell r="Q213">
            <v>0</v>
          </cell>
        </row>
        <row r="214">
          <cell r="A214" t="str">
            <v>15B</v>
          </cell>
          <cell r="B214">
            <v>0</v>
          </cell>
          <cell r="F214" t="str">
            <v xml:space="preserve">TRENCH CMPCTR VIBR 24"-36" ADJ </v>
          </cell>
          <cell r="G214">
            <v>1248</v>
          </cell>
          <cell r="H214">
            <v>1353</v>
          </cell>
          <cell r="I214">
            <v>451</v>
          </cell>
          <cell r="J214">
            <v>150</v>
          </cell>
          <cell r="M214">
            <v>207</v>
          </cell>
          <cell r="N214">
            <v>288.22170900692839</v>
          </cell>
          <cell r="O214">
            <v>312.25478882990996</v>
          </cell>
          <cell r="P214">
            <v>451</v>
          </cell>
          <cell r="Q214">
            <v>750</v>
          </cell>
        </row>
        <row r="215">
          <cell r="A215" t="str">
            <v>15C</v>
          </cell>
          <cell r="B215">
            <v>0</v>
          </cell>
          <cell r="F215" t="str">
            <v xml:space="preserve">PLATE COMPACTOR W/QUICK COUPLR </v>
          </cell>
          <cell r="G215">
            <v>406</v>
          </cell>
          <cell r="H215">
            <v>406</v>
          </cell>
          <cell r="I215">
            <v>135</v>
          </cell>
          <cell r="J215">
            <v>45</v>
          </cell>
          <cell r="M215">
            <v>208</v>
          </cell>
          <cell r="N215">
            <v>93.764434180138565</v>
          </cell>
          <cell r="O215">
            <v>93.699515347334412</v>
          </cell>
          <cell r="P215">
            <v>135</v>
          </cell>
          <cell r="Q215">
            <v>225</v>
          </cell>
        </row>
        <row r="216">
          <cell r="A216" t="str">
            <v>15D</v>
          </cell>
          <cell r="B216">
            <v>0</v>
          </cell>
          <cell r="F216" t="str">
            <v xml:space="preserve">TRENCH CMPCTR VIBR 8" MAX LATE </v>
          </cell>
          <cell r="G216">
            <v>1855</v>
          </cell>
          <cell r="H216">
            <v>3478</v>
          </cell>
          <cell r="I216">
            <v>1159</v>
          </cell>
          <cell r="J216">
            <v>386</v>
          </cell>
          <cell r="M216">
            <v>209</v>
          </cell>
          <cell r="N216">
            <v>428.40646651270208</v>
          </cell>
          <cell r="O216">
            <v>802.67712900992376</v>
          </cell>
          <cell r="P216">
            <v>1159</v>
          </cell>
          <cell r="Q216">
            <v>1930</v>
          </cell>
        </row>
        <row r="217">
          <cell r="B217">
            <v>0</v>
          </cell>
          <cell r="F217">
            <v>0</v>
          </cell>
          <cell r="G217">
            <v>0</v>
          </cell>
          <cell r="H217">
            <v>0</v>
          </cell>
          <cell r="I217">
            <v>0</v>
          </cell>
          <cell r="J217">
            <v>0</v>
          </cell>
          <cell r="M217">
            <v>0</v>
          </cell>
          <cell r="N217">
            <v>0</v>
          </cell>
          <cell r="O217">
            <v>0</v>
          </cell>
          <cell r="P217">
            <v>0</v>
          </cell>
          <cell r="Q217">
            <v>0</v>
          </cell>
        </row>
        <row r="218">
          <cell r="B218">
            <v>0</v>
          </cell>
          <cell r="F218" t="str">
            <v>LOADERRS &amp; FORKLIFTS</v>
          </cell>
          <cell r="G218">
            <v>0</v>
          </cell>
          <cell r="H218">
            <v>0</v>
          </cell>
          <cell r="I218">
            <v>0</v>
          </cell>
          <cell r="J218">
            <v>0</v>
          </cell>
          <cell r="M218">
            <v>0</v>
          </cell>
          <cell r="N218">
            <v>0</v>
          </cell>
          <cell r="O218">
            <v>0</v>
          </cell>
          <cell r="P218">
            <v>0</v>
          </cell>
          <cell r="Q218">
            <v>0</v>
          </cell>
        </row>
        <row r="219">
          <cell r="A219" t="str">
            <v>16A</v>
          </cell>
          <cell r="B219">
            <v>0</v>
          </cell>
          <cell r="F219" t="str">
            <v xml:space="preserve">UNILOADER LATE                 </v>
          </cell>
          <cell r="G219">
            <v>1124</v>
          </cell>
          <cell r="H219">
            <v>1333</v>
          </cell>
          <cell r="I219">
            <v>444</v>
          </cell>
          <cell r="J219">
            <v>148</v>
          </cell>
          <cell r="M219">
            <v>212</v>
          </cell>
          <cell r="N219">
            <v>259.58429561200921</v>
          </cell>
          <cell r="O219">
            <v>307.63904915762748</v>
          </cell>
          <cell r="P219">
            <v>444</v>
          </cell>
          <cell r="Q219">
            <v>740</v>
          </cell>
        </row>
        <row r="220">
          <cell r="A220" t="str">
            <v>16B</v>
          </cell>
          <cell r="B220">
            <v>0</v>
          </cell>
          <cell r="F220" t="str">
            <v xml:space="preserve">RB TR LDR TO 2.0 YD            </v>
          </cell>
          <cell r="G220">
            <v>2186</v>
          </cell>
          <cell r="H220">
            <v>2504</v>
          </cell>
          <cell r="I220">
            <v>835</v>
          </cell>
          <cell r="J220">
            <v>278</v>
          </cell>
          <cell r="M220">
            <v>213</v>
          </cell>
          <cell r="N220">
            <v>504.84988452655887</v>
          </cell>
          <cell r="O220">
            <v>577.89060696976685</v>
          </cell>
          <cell r="P220">
            <v>835</v>
          </cell>
          <cell r="Q220">
            <v>1390</v>
          </cell>
        </row>
        <row r="221">
          <cell r="A221" t="str">
            <v>16C</v>
          </cell>
          <cell r="B221" t="str">
            <v>SP</v>
          </cell>
          <cell r="C221" t="str">
            <v>T/S</v>
          </cell>
          <cell r="F221" t="str">
            <v xml:space="preserve">SP RUB TIRE LOADER 4 YARD ITC  </v>
          </cell>
          <cell r="G221">
            <v>4770</v>
          </cell>
          <cell r="H221">
            <v>5217</v>
          </cell>
          <cell r="I221">
            <v>1739</v>
          </cell>
          <cell r="J221">
            <v>580</v>
          </cell>
          <cell r="M221">
            <v>214</v>
          </cell>
          <cell r="N221">
            <v>1101.6166281755195</v>
          </cell>
          <cell r="O221">
            <v>1204.0156935148857</v>
          </cell>
          <cell r="P221">
            <v>1739</v>
          </cell>
          <cell r="Q221">
            <v>2900</v>
          </cell>
        </row>
        <row r="222">
          <cell r="A222" t="str">
            <v>16D</v>
          </cell>
          <cell r="B222">
            <v>0</v>
          </cell>
          <cell r="F222" t="str">
            <v xml:space="preserve">BROOM ATTACHMENT               </v>
          </cell>
          <cell r="G222">
            <v>216</v>
          </cell>
          <cell r="H222">
            <v>290</v>
          </cell>
          <cell r="I222">
            <v>97</v>
          </cell>
          <cell r="J222">
            <v>32</v>
          </cell>
          <cell r="M222">
            <v>215</v>
          </cell>
          <cell r="N222">
            <v>49.884526558891451</v>
          </cell>
          <cell r="O222">
            <v>66.928225248095998</v>
          </cell>
          <cell r="P222">
            <v>97</v>
          </cell>
          <cell r="Q222">
            <v>160</v>
          </cell>
        </row>
        <row r="223">
          <cell r="A223" t="str">
            <v>16E</v>
          </cell>
          <cell r="B223" t="str">
            <v>SP</v>
          </cell>
          <cell r="C223" t="str">
            <v>T/S</v>
          </cell>
          <cell r="F223" t="str">
            <v xml:space="preserve">SP RUB TIRE LOADER 3 YARD ITC  </v>
          </cell>
          <cell r="G223">
            <v>3312</v>
          </cell>
          <cell r="H223">
            <v>4037</v>
          </cell>
          <cell r="I223">
            <v>1346</v>
          </cell>
          <cell r="J223">
            <v>448</v>
          </cell>
          <cell r="M223">
            <v>216</v>
          </cell>
          <cell r="N223">
            <v>764.89607390300228</v>
          </cell>
          <cell r="O223">
            <v>931.68705285021917</v>
          </cell>
          <cell r="P223">
            <v>1346</v>
          </cell>
          <cell r="Q223">
            <v>2240</v>
          </cell>
        </row>
        <row r="224">
          <cell r="A224" t="str">
            <v>16F</v>
          </cell>
          <cell r="B224" t="str">
            <v>SP</v>
          </cell>
          <cell r="C224" t="str">
            <v>T/S</v>
          </cell>
          <cell r="F224" t="str">
            <v xml:space="preserve">SP BOBCAT S220                 </v>
          </cell>
          <cell r="G224">
            <v>1175</v>
          </cell>
          <cell r="H224">
            <v>1362</v>
          </cell>
          <cell r="I224">
            <v>454</v>
          </cell>
          <cell r="J224">
            <v>151</v>
          </cell>
          <cell r="M224">
            <v>217</v>
          </cell>
          <cell r="N224">
            <v>271.36258660508082</v>
          </cell>
          <cell r="O224">
            <v>314.33187168243711</v>
          </cell>
          <cell r="P224">
            <v>454</v>
          </cell>
          <cell r="Q224">
            <v>755</v>
          </cell>
        </row>
        <row r="225">
          <cell r="A225" t="str">
            <v>16J</v>
          </cell>
          <cell r="B225" t="str">
            <v>SP</v>
          </cell>
          <cell r="C225" t="str">
            <v>T/S</v>
          </cell>
          <cell r="F225" t="str">
            <v xml:space="preserve">SP RUB TIRE LOADER 6 YARD ITC  </v>
          </cell>
          <cell r="G225">
            <v>7729</v>
          </cell>
          <cell r="H225">
            <v>8280</v>
          </cell>
          <cell r="I225">
            <v>2760</v>
          </cell>
          <cell r="J225">
            <v>920</v>
          </cell>
          <cell r="M225">
            <v>218</v>
          </cell>
          <cell r="N225">
            <v>1784.9884526558892</v>
          </cell>
          <cell r="O225">
            <v>1910.916224324948</v>
          </cell>
          <cell r="P225">
            <v>2760</v>
          </cell>
          <cell r="Q225">
            <v>4600</v>
          </cell>
        </row>
        <row r="226">
          <cell r="A226" t="str">
            <v>16K</v>
          </cell>
          <cell r="B226" t="str">
            <v>SP</v>
          </cell>
          <cell r="C226" t="str">
            <v>T/S</v>
          </cell>
          <cell r="F226" t="str">
            <v xml:space="preserve">SP RUB TIRE LOADER 7 YARD ITC  </v>
          </cell>
          <cell r="G226">
            <v>10213</v>
          </cell>
          <cell r="H226">
            <v>10765</v>
          </cell>
          <cell r="I226">
            <v>3588</v>
          </cell>
          <cell r="J226">
            <v>1196</v>
          </cell>
          <cell r="M226">
            <v>219</v>
          </cell>
          <cell r="N226">
            <v>2358.6605080831409</v>
          </cell>
          <cell r="O226">
            <v>2484.4218786060464</v>
          </cell>
          <cell r="P226">
            <v>3588</v>
          </cell>
          <cell r="Q226">
            <v>5980</v>
          </cell>
        </row>
        <row r="227">
          <cell r="A227" t="str">
            <v>16L</v>
          </cell>
          <cell r="B227" t="str">
            <v>SP</v>
          </cell>
          <cell r="F227" t="str">
            <v xml:space="preserve">SP SKIDSTEER TRACK             </v>
          </cell>
          <cell r="G227">
            <v>1546</v>
          </cell>
          <cell r="H227">
            <v>1821</v>
          </cell>
          <cell r="I227">
            <v>607</v>
          </cell>
          <cell r="J227">
            <v>202</v>
          </cell>
          <cell r="M227">
            <v>220</v>
          </cell>
          <cell r="N227">
            <v>357.04387990762126</v>
          </cell>
          <cell r="O227">
            <v>420.2630971613201</v>
          </cell>
          <cell r="P227">
            <v>607</v>
          </cell>
          <cell r="Q227">
            <v>1010</v>
          </cell>
        </row>
        <row r="228">
          <cell r="A228" t="str">
            <v>16M</v>
          </cell>
          <cell r="B228" t="str">
            <v>SP</v>
          </cell>
          <cell r="F228" t="str">
            <v xml:space="preserve">SP JOHN DEERE 329D TRACK       </v>
          </cell>
          <cell r="G228">
            <v>2539</v>
          </cell>
          <cell r="H228">
            <v>2871</v>
          </cell>
          <cell r="I228">
            <v>957</v>
          </cell>
          <cell r="J228">
            <v>319</v>
          </cell>
          <cell r="M228">
            <v>221</v>
          </cell>
          <cell r="N228">
            <v>586.37413394919167</v>
          </cell>
          <cell r="O228">
            <v>662.58942995615041</v>
          </cell>
          <cell r="P228">
            <v>957</v>
          </cell>
          <cell r="Q228">
            <v>1595</v>
          </cell>
        </row>
        <row r="229">
          <cell r="A229" t="str">
            <v>16N</v>
          </cell>
          <cell r="B229" t="str">
            <v>SP</v>
          </cell>
          <cell r="F229" t="str">
            <v xml:space="preserve">SP JOHN DEERE 323D SKIDSTEER   </v>
          </cell>
          <cell r="G229">
            <v>1759</v>
          </cell>
          <cell r="H229">
            <v>2056</v>
          </cell>
          <cell r="I229">
            <v>686</v>
          </cell>
          <cell r="J229">
            <v>228</v>
          </cell>
          <cell r="M229">
            <v>222</v>
          </cell>
          <cell r="N229">
            <v>406.23556581986145</v>
          </cell>
          <cell r="O229">
            <v>474.49803831063929</v>
          </cell>
          <cell r="P229">
            <v>686</v>
          </cell>
          <cell r="Q229">
            <v>1140</v>
          </cell>
        </row>
        <row r="230">
          <cell r="A230" t="str">
            <v>16O</v>
          </cell>
          <cell r="B230" t="str">
            <v>SP</v>
          </cell>
          <cell r="F230" t="str">
            <v xml:space="preserve">SP JD 323D SKIDSTEER W/SWEEPER </v>
          </cell>
          <cell r="G230">
            <v>1894</v>
          </cell>
          <cell r="H230">
            <v>2165</v>
          </cell>
          <cell r="I230">
            <v>722</v>
          </cell>
          <cell r="J230">
            <v>241</v>
          </cell>
          <cell r="M230">
            <v>223</v>
          </cell>
          <cell r="N230">
            <v>437.41339491916858</v>
          </cell>
          <cell r="O230">
            <v>499.65381952457881</v>
          </cell>
          <cell r="P230">
            <v>722</v>
          </cell>
          <cell r="Q230">
            <v>1205</v>
          </cell>
        </row>
        <row r="231">
          <cell r="A231" t="str">
            <v>16P</v>
          </cell>
          <cell r="B231" t="str">
            <v>SP</v>
          </cell>
          <cell r="F231" t="str">
            <v xml:space="preserve">SP AUGER DRIVE FOR SKIDSTEER   </v>
          </cell>
          <cell r="G231">
            <v>306</v>
          </cell>
          <cell r="H231">
            <v>306</v>
          </cell>
          <cell r="I231">
            <v>71</v>
          </cell>
          <cell r="J231">
            <v>14</v>
          </cell>
          <cell r="M231">
            <v>224</v>
          </cell>
          <cell r="N231">
            <v>70.669745958429559</v>
          </cell>
          <cell r="O231">
            <v>70.620816985921991</v>
          </cell>
          <cell r="P231">
            <v>71</v>
          </cell>
          <cell r="Q231">
            <v>70</v>
          </cell>
        </row>
        <row r="232">
          <cell r="A232" t="str">
            <v>16Q</v>
          </cell>
          <cell r="B232" t="str">
            <v>SP</v>
          </cell>
          <cell r="F232" t="str">
            <v xml:space="preserve">SP GRAPPLE FORKS               </v>
          </cell>
          <cell r="G232">
            <v>816</v>
          </cell>
          <cell r="H232">
            <v>816</v>
          </cell>
          <cell r="I232">
            <v>188</v>
          </cell>
          <cell r="J232">
            <v>38</v>
          </cell>
          <cell r="M232">
            <v>225</v>
          </cell>
          <cell r="N232">
            <v>188.45265588914549</v>
          </cell>
          <cell r="O232">
            <v>188.32217862912532</v>
          </cell>
          <cell r="P232">
            <v>188</v>
          </cell>
          <cell r="Q232">
            <v>190</v>
          </cell>
        </row>
        <row r="233">
          <cell r="B233">
            <v>0</v>
          </cell>
          <cell r="F233" t="str">
            <v>SKID STEERS</v>
          </cell>
          <cell r="G233">
            <v>0</v>
          </cell>
          <cell r="H233">
            <v>0</v>
          </cell>
          <cell r="I233">
            <v>0</v>
          </cell>
          <cell r="J233">
            <v>0</v>
          </cell>
          <cell r="M233">
            <v>0</v>
          </cell>
          <cell r="N233">
            <v>0</v>
          </cell>
          <cell r="O233">
            <v>0</v>
          </cell>
          <cell r="P233">
            <v>0</v>
          </cell>
          <cell r="Q233">
            <v>0</v>
          </cell>
        </row>
        <row r="234">
          <cell r="A234" t="str">
            <v>17B</v>
          </cell>
          <cell r="B234" t="str">
            <v>SP</v>
          </cell>
          <cell r="F234" t="str">
            <v xml:space="preserve">SP AMPHIBIOUS 4X4 F/B TRACTOR  </v>
          </cell>
          <cell r="G234">
            <v>897</v>
          </cell>
          <cell r="H234">
            <v>1072</v>
          </cell>
          <cell r="I234">
            <v>357</v>
          </cell>
          <cell r="J234">
            <v>119</v>
          </cell>
          <cell r="M234">
            <v>227</v>
          </cell>
          <cell r="N234">
            <v>207.15935334872978</v>
          </cell>
          <cell r="O234">
            <v>247.40364643434108</v>
          </cell>
          <cell r="P234">
            <v>357</v>
          </cell>
          <cell r="Q234">
            <v>595</v>
          </cell>
        </row>
        <row r="235">
          <cell r="A235" t="str">
            <v>17D</v>
          </cell>
          <cell r="B235" t="str">
            <v>SP</v>
          </cell>
          <cell r="F235" t="str">
            <v xml:space="preserve">SP AMPHIBIOUS PERSONEL CARRIER </v>
          </cell>
          <cell r="G235">
            <v>6242</v>
          </cell>
          <cell r="H235">
            <v>6763</v>
          </cell>
          <cell r="I235">
            <v>2254</v>
          </cell>
          <cell r="J235">
            <v>751</v>
          </cell>
          <cell r="M235">
            <v>228</v>
          </cell>
          <cell r="N235">
            <v>1441.5704387990761</v>
          </cell>
          <cell r="O235">
            <v>1560.8123701823217</v>
          </cell>
          <cell r="P235">
            <v>2254</v>
          </cell>
          <cell r="Q235">
            <v>3755</v>
          </cell>
        </row>
        <row r="236">
          <cell r="B236">
            <v>0</v>
          </cell>
          <cell r="F236">
            <v>0</v>
          </cell>
          <cell r="G236">
            <v>0</v>
          </cell>
          <cell r="H236">
            <v>0</v>
          </cell>
          <cell r="I236">
            <v>0</v>
          </cell>
          <cell r="J236">
            <v>0</v>
          </cell>
          <cell r="M236">
            <v>0</v>
          </cell>
          <cell r="N236">
            <v>0</v>
          </cell>
          <cell r="O236">
            <v>0</v>
          </cell>
          <cell r="P236">
            <v>0</v>
          </cell>
          <cell r="Q236">
            <v>0</v>
          </cell>
        </row>
        <row r="237">
          <cell r="A237" t="str">
            <v>18A</v>
          </cell>
          <cell r="B237">
            <v>0</v>
          </cell>
          <cell r="F237" t="str">
            <v xml:space="preserve">HAMMER ATTACHMENT              </v>
          </cell>
          <cell r="G237">
            <v>5306</v>
          </cell>
          <cell r="H237">
            <v>5306</v>
          </cell>
          <cell r="I237">
            <v>1769</v>
          </cell>
          <cell r="J237">
            <v>590</v>
          </cell>
          <cell r="M237">
            <v>230</v>
          </cell>
          <cell r="N237">
            <v>1225.4041570438799</v>
          </cell>
          <cell r="O237">
            <v>1224.5557350565427</v>
          </cell>
          <cell r="P237">
            <v>1769</v>
          </cell>
          <cell r="Q237">
            <v>2950</v>
          </cell>
        </row>
        <row r="238">
          <cell r="B238">
            <v>0</v>
          </cell>
          <cell r="F238">
            <v>0</v>
          </cell>
          <cell r="G238">
            <v>0</v>
          </cell>
          <cell r="H238">
            <v>0</v>
          </cell>
          <cell r="I238">
            <v>0</v>
          </cell>
          <cell r="J238">
            <v>0</v>
          </cell>
          <cell r="M238">
            <v>0</v>
          </cell>
          <cell r="N238">
            <v>0</v>
          </cell>
          <cell r="O238">
            <v>0</v>
          </cell>
          <cell r="P238">
            <v>0</v>
          </cell>
          <cell r="Q238">
            <v>0</v>
          </cell>
        </row>
        <row r="239">
          <cell r="B239">
            <v>0</v>
          </cell>
          <cell r="F239" t="str">
            <v>VACUUM TRAILERS &amp; TRUCKS</v>
          </cell>
          <cell r="G239">
            <v>0</v>
          </cell>
          <cell r="H239">
            <v>0</v>
          </cell>
          <cell r="I239">
            <v>0</v>
          </cell>
          <cell r="J239">
            <v>0</v>
          </cell>
          <cell r="M239">
            <v>0</v>
          </cell>
          <cell r="N239">
            <v>0</v>
          </cell>
          <cell r="O239">
            <v>0</v>
          </cell>
          <cell r="P239">
            <v>0</v>
          </cell>
          <cell r="Q239">
            <v>0</v>
          </cell>
        </row>
        <row r="240">
          <cell r="A240" t="str">
            <v>19E</v>
          </cell>
          <cell r="B240">
            <v>0</v>
          </cell>
          <cell r="F240" t="str">
            <v xml:space="preserve">VAC SYSTEM                     </v>
          </cell>
          <cell r="G240">
            <v>2554</v>
          </cell>
          <cell r="H240">
            <v>2554</v>
          </cell>
          <cell r="I240">
            <v>851</v>
          </cell>
          <cell r="J240">
            <v>284</v>
          </cell>
          <cell r="M240">
            <v>233</v>
          </cell>
          <cell r="N240">
            <v>589.83833718244807</v>
          </cell>
          <cell r="O240">
            <v>589.42995615047312</v>
          </cell>
          <cell r="P240">
            <v>851</v>
          </cell>
          <cell r="Q240">
            <v>1420</v>
          </cell>
        </row>
        <row r="241">
          <cell r="A241" t="str">
            <v>19F</v>
          </cell>
          <cell r="B241" t="str">
            <v>SP</v>
          </cell>
          <cell r="F241" t="str">
            <v xml:space="preserve">SP HYDRO EXCAVATOR             </v>
          </cell>
          <cell r="G241">
            <v>6242</v>
          </cell>
          <cell r="H241">
            <v>6242</v>
          </cell>
          <cell r="I241">
            <v>2081</v>
          </cell>
          <cell r="J241">
            <v>694</v>
          </cell>
          <cell r="M241">
            <v>234</v>
          </cell>
          <cell r="N241">
            <v>1441.5704387990761</v>
          </cell>
          <cell r="O241">
            <v>1440.572351719363</v>
          </cell>
          <cell r="P241">
            <v>2081</v>
          </cell>
          <cell r="Q241">
            <v>3470</v>
          </cell>
        </row>
        <row r="242">
          <cell r="A242" t="str">
            <v>19H</v>
          </cell>
          <cell r="B242" t="str">
            <v>SP</v>
          </cell>
          <cell r="F242" t="str">
            <v xml:space="preserve">SP MUD DOG VAC SYSTEM          </v>
          </cell>
          <cell r="G242">
            <v>7649</v>
          </cell>
          <cell r="H242">
            <v>7649</v>
          </cell>
          <cell r="I242">
            <v>2550</v>
          </cell>
          <cell r="J242">
            <v>850</v>
          </cell>
          <cell r="M242">
            <v>235</v>
          </cell>
          <cell r="N242">
            <v>1766.5127020785219</v>
          </cell>
          <cell r="O242">
            <v>1765.2896376644358</v>
          </cell>
          <cell r="P242">
            <v>2550</v>
          </cell>
          <cell r="Q242">
            <v>4250</v>
          </cell>
        </row>
        <row r="243">
          <cell r="B243">
            <v>0</v>
          </cell>
          <cell r="F243" t="str">
            <v>POLE TRAILERS</v>
          </cell>
          <cell r="G243">
            <v>0</v>
          </cell>
          <cell r="H243">
            <v>0</v>
          </cell>
          <cell r="I243">
            <v>0</v>
          </cell>
          <cell r="J243">
            <v>0</v>
          </cell>
          <cell r="M243">
            <v>0</v>
          </cell>
          <cell r="N243">
            <v>0</v>
          </cell>
          <cell r="O243">
            <v>0</v>
          </cell>
          <cell r="P243">
            <v>0</v>
          </cell>
          <cell r="Q243">
            <v>0</v>
          </cell>
        </row>
        <row r="244">
          <cell r="A244" t="str">
            <v>21A</v>
          </cell>
          <cell r="B244">
            <v>0</v>
          </cell>
          <cell r="F244" t="str">
            <v xml:space="preserve">POLE TRAILER W/TOW PINTLE      </v>
          </cell>
          <cell r="G244">
            <v>260</v>
          </cell>
          <cell r="H244">
            <v>348</v>
          </cell>
          <cell r="I244">
            <v>116</v>
          </cell>
          <cell r="J244">
            <v>39</v>
          </cell>
          <cell r="M244">
            <v>237</v>
          </cell>
          <cell r="N244">
            <v>60.046189376443415</v>
          </cell>
          <cell r="O244">
            <v>80.313870297715212</v>
          </cell>
          <cell r="P244">
            <v>116</v>
          </cell>
          <cell r="Q244">
            <v>195</v>
          </cell>
        </row>
        <row r="245">
          <cell r="A245" t="str">
            <v>21B</v>
          </cell>
          <cell r="B245">
            <v>0</v>
          </cell>
          <cell r="F245" t="str">
            <v xml:space="preserve">POLE TRAILER W/5TH WHEEL       </v>
          </cell>
          <cell r="G245">
            <v>478</v>
          </cell>
          <cell r="H245">
            <v>928</v>
          </cell>
          <cell r="I245">
            <v>309</v>
          </cell>
          <cell r="J245">
            <v>103</v>
          </cell>
          <cell r="M245">
            <v>238</v>
          </cell>
          <cell r="N245">
            <v>110.39260969976905</v>
          </cell>
          <cell r="O245">
            <v>214.17032079390722</v>
          </cell>
          <cell r="P245">
            <v>309</v>
          </cell>
          <cell r="Q245">
            <v>515</v>
          </cell>
        </row>
        <row r="246">
          <cell r="A246" t="str">
            <v>21C</v>
          </cell>
          <cell r="B246">
            <v>0</v>
          </cell>
          <cell r="F246" t="str">
            <v xml:space="preserve">POLE TRAILER TNDM W/5TH WHEEL  </v>
          </cell>
          <cell r="G246">
            <v>564</v>
          </cell>
          <cell r="H246">
            <v>740</v>
          </cell>
          <cell r="I246">
            <v>247</v>
          </cell>
          <cell r="J246">
            <v>82</v>
          </cell>
          <cell r="M246">
            <v>239</v>
          </cell>
          <cell r="N246">
            <v>130.2540415704388</v>
          </cell>
          <cell r="O246">
            <v>170.78236787445186</v>
          </cell>
          <cell r="P246">
            <v>247</v>
          </cell>
          <cell r="Q246">
            <v>410</v>
          </cell>
        </row>
        <row r="247">
          <cell r="A247" t="str">
            <v>21D</v>
          </cell>
          <cell r="B247">
            <v>0</v>
          </cell>
          <cell r="F247" t="str">
            <v xml:space="preserve">POLE/MATERIAL TRAILER LATE     </v>
          </cell>
          <cell r="G247">
            <v>373</v>
          </cell>
          <cell r="H247">
            <v>487</v>
          </cell>
          <cell r="I247">
            <v>162</v>
          </cell>
          <cell r="J247">
            <v>54</v>
          </cell>
          <cell r="M247">
            <v>240</v>
          </cell>
          <cell r="N247">
            <v>86.14318706697459</v>
          </cell>
          <cell r="O247">
            <v>112.39326102007847</v>
          </cell>
          <cell r="P247">
            <v>162</v>
          </cell>
          <cell r="Q247">
            <v>270</v>
          </cell>
        </row>
        <row r="248">
          <cell r="A248" t="str">
            <v>21E</v>
          </cell>
          <cell r="B248">
            <v>0</v>
          </cell>
          <cell r="F248" t="str">
            <v xml:space="preserve">POLE TR,TW PNTL, ADJ 80J RACKS </v>
          </cell>
          <cell r="G248">
            <v>260</v>
          </cell>
          <cell r="H248">
            <v>297</v>
          </cell>
          <cell r="I248">
            <v>99</v>
          </cell>
          <cell r="J248">
            <v>34</v>
          </cell>
          <cell r="M248">
            <v>241</v>
          </cell>
          <cell r="N248">
            <v>60.046189376443415</v>
          </cell>
          <cell r="O248">
            <v>68.543734133394878</v>
          </cell>
          <cell r="P248">
            <v>99</v>
          </cell>
          <cell r="Q248">
            <v>170</v>
          </cell>
        </row>
        <row r="249">
          <cell r="A249" t="str">
            <v>21G</v>
          </cell>
          <cell r="B249">
            <v>0</v>
          </cell>
          <cell r="F249" t="str">
            <v xml:space="preserve">18,000# TANDEM AXLE POLE TRL   </v>
          </cell>
          <cell r="G249">
            <v>373</v>
          </cell>
          <cell r="H249">
            <v>487</v>
          </cell>
          <cell r="I249">
            <v>162</v>
          </cell>
          <cell r="J249">
            <v>54</v>
          </cell>
          <cell r="M249">
            <v>242</v>
          </cell>
          <cell r="N249">
            <v>86.14318706697459</v>
          </cell>
          <cell r="O249">
            <v>112.39326102007847</v>
          </cell>
          <cell r="P249">
            <v>162</v>
          </cell>
          <cell r="Q249">
            <v>270</v>
          </cell>
        </row>
        <row r="250">
          <cell r="B250">
            <v>0</v>
          </cell>
          <cell r="F250">
            <v>0</v>
          </cell>
          <cell r="G250">
            <v>0</v>
          </cell>
          <cell r="H250">
            <v>0</v>
          </cell>
          <cell r="I250">
            <v>0</v>
          </cell>
          <cell r="J250">
            <v>0</v>
          </cell>
          <cell r="M250">
            <v>0</v>
          </cell>
          <cell r="N250">
            <v>0</v>
          </cell>
          <cell r="O250">
            <v>0</v>
          </cell>
          <cell r="P250">
            <v>0</v>
          </cell>
          <cell r="Q250">
            <v>0</v>
          </cell>
        </row>
        <row r="251">
          <cell r="B251">
            <v>0</v>
          </cell>
          <cell r="F251" t="str">
            <v>REEL TRAILERS</v>
          </cell>
          <cell r="G251">
            <v>0</v>
          </cell>
          <cell r="H251">
            <v>0</v>
          </cell>
          <cell r="I251">
            <v>0</v>
          </cell>
          <cell r="J251">
            <v>0</v>
          </cell>
          <cell r="M251">
            <v>0</v>
          </cell>
          <cell r="N251">
            <v>0</v>
          </cell>
          <cell r="O251">
            <v>0</v>
          </cell>
          <cell r="P251">
            <v>0</v>
          </cell>
          <cell r="Q251">
            <v>0</v>
          </cell>
        </row>
        <row r="252">
          <cell r="A252" t="str">
            <v>22A</v>
          </cell>
          <cell r="B252">
            <v>0</v>
          </cell>
          <cell r="F252" t="str">
            <v xml:space="preserve">REEL TRAILER 1 RL W/O BRKS     </v>
          </cell>
          <cell r="G252">
            <v>179</v>
          </cell>
          <cell r="H252">
            <v>179</v>
          </cell>
          <cell r="I252">
            <v>60</v>
          </cell>
          <cell r="J252">
            <v>19</v>
          </cell>
          <cell r="M252">
            <v>245</v>
          </cell>
          <cell r="N252">
            <v>41.339491916859124</v>
          </cell>
          <cell r="O252">
            <v>41.310870066928224</v>
          </cell>
          <cell r="P252">
            <v>60</v>
          </cell>
          <cell r="Q252">
            <v>95</v>
          </cell>
        </row>
        <row r="253">
          <cell r="A253" t="str">
            <v>22B</v>
          </cell>
          <cell r="B253">
            <v>0</v>
          </cell>
          <cell r="F253" t="str">
            <v xml:space="preserve">RL TRLR 2-3 RL WITH OR W/O BRK </v>
          </cell>
          <cell r="G253">
            <v>259</v>
          </cell>
          <cell r="H253">
            <v>288</v>
          </cell>
          <cell r="I253">
            <v>96</v>
          </cell>
          <cell r="J253">
            <v>32</v>
          </cell>
          <cell r="M253">
            <v>246</v>
          </cell>
          <cell r="N253">
            <v>59.815242494226325</v>
          </cell>
          <cell r="O253">
            <v>66.466651280867751</v>
          </cell>
          <cell r="P253">
            <v>96</v>
          </cell>
          <cell r="Q253">
            <v>160</v>
          </cell>
        </row>
        <row r="254">
          <cell r="A254" t="str">
            <v>22C</v>
          </cell>
          <cell r="B254">
            <v>0</v>
          </cell>
          <cell r="F254" t="str">
            <v xml:space="preserve">REEL TRAILER WIRE/MATL W/SP    </v>
          </cell>
          <cell r="G254">
            <v>276</v>
          </cell>
          <cell r="H254">
            <v>331</v>
          </cell>
          <cell r="I254">
            <v>110</v>
          </cell>
          <cell r="J254">
            <v>36</v>
          </cell>
          <cell r="M254">
            <v>247</v>
          </cell>
          <cell r="N254">
            <v>63.741339491916861</v>
          </cell>
          <cell r="O254">
            <v>76.390491576275096</v>
          </cell>
          <cell r="P254">
            <v>110</v>
          </cell>
          <cell r="Q254">
            <v>180</v>
          </cell>
        </row>
        <row r="255">
          <cell r="A255" t="str">
            <v>22D</v>
          </cell>
          <cell r="B255">
            <v>0</v>
          </cell>
          <cell r="F255" t="str">
            <v xml:space="preserve">REEL TRAILER TNDM AX W/BRKS    </v>
          </cell>
          <cell r="G255">
            <v>260</v>
          </cell>
          <cell r="H255">
            <v>609</v>
          </cell>
          <cell r="I255">
            <v>203</v>
          </cell>
          <cell r="J255">
            <v>67</v>
          </cell>
          <cell r="M255">
            <v>248</v>
          </cell>
          <cell r="N255">
            <v>60.046189376443415</v>
          </cell>
          <cell r="O255">
            <v>140.5492730210016</v>
          </cell>
          <cell r="P255">
            <v>203</v>
          </cell>
          <cell r="Q255">
            <v>335</v>
          </cell>
        </row>
        <row r="256">
          <cell r="A256" t="str">
            <v>22E</v>
          </cell>
          <cell r="B256">
            <v>0</v>
          </cell>
          <cell r="F256" t="str">
            <v xml:space="preserve">REEL TRAILER 1 RL W/BRKS       </v>
          </cell>
          <cell r="G256">
            <v>223</v>
          </cell>
          <cell r="H256">
            <v>401</v>
          </cell>
          <cell r="I256">
            <v>134</v>
          </cell>
          <cell r="J256">
            <v>44</v>
          </cell>
          <cell r="M256">
            <v>249</v>
          </cell>
          <cell r="N256">
            <v>51.501154734411088</v>
          </cell>
          <cell r="O256">
            <v>92.545580429263779</v>
          </cell>
          <cell r="P256">
            <v>134</v>
          </cell>
          <cell r="Q256">
            <v>220</v>
          </cell>
        </row>
        <row r="257">
          <cell r="A257" t="str">
            <v>22H</v>
          </cell>
          <cell r="B257">
            <v>0</v>
          </cell>
          <cell r="F257" t="str">
            <v xml:space="preserve">REEL TRAILER, SINGLE, SELF     </v>
          </cell>
          <cell r="G257">
            <v>431</v>
          </cell>
          <cell r="H257">
            <v>535</v>
          </cell>
          <cell r="I257">
            <v>178</v>
          </cell>
          <cell r="J257">
            <v>60</v>
          </cell>
          <cell r="M257">
            <v>250</v>
          </cell>
          <cell r="N257">
            <v>99.53810623556582</v>
          </cell>
          <cell r="O257">
            <v>123.47103623355642</v>
          </cell>
          <cell r="P257">
            <v>178</v>
          </cell>
          <cell r="Q257">
            <v>300</v>
          </cell>
        </row>
        <row r="258">
          <cell r="A258" t="str">
            <v>22L</v>
          </cell>
          <cell r="B258">
            <v>0</v>
          </cell>
          <cell r="F258" t="str">
            <v xml:space="preserve">FIBER SPLICING TRAILER         </v>
          </cell>
          <cell r="G258">
            <v>1159</v>
          </cell>
          <cell r="H258">
            <v>1325</v>
          </cell>
          <cell r="I258">
            <v>442</v>
          </cell>
          <cell r="J258">
            <v>147</v>
          </cell>
          <cell r="M258">
            <v>251</v>
          </cell>
          <cell r="N258">
            <v>267.66743648960738</v>
          </cell>
          <cell r="O258">
            <v>305.79275328871449</v>
          </cell>
          <cell r="P258">
            <v>442</v>
          </cell>
          <cell r="Q258">
            <v>735</v>
          </cell>
        </row>
        <row r="259">
          <cell r="A259" t="str">
            <v>22M</v>
          </cell>
          <cell r="B259" t="str">
            <v>SP</v>
          </cell>
          <cell r="C259" t="str">
            <v>T/S</v>
          </cell>
          <cell r="F259" t="str">
            <v xml:space="preserve">SP TRLR 25T 2RL 96-108 LATE    </v>
          </cell>
          <cell r="G259">
            <v>1245</v>
          </cell>
          <cell r="H259">
            <v>1245</v>
          </cell>
          <cell r="I259">
            <v>415</v>
          </cell>
          <cell r="J259">
            <v>139</v>
          </cell>
          <cell r="M259">
            <v>252</v>
          </cell>
          <cell r="N259">
            <v>287.52886836027716</v>
          </cell>
          <cell r="O259">
            <v>287.32979459958455</v>
          </cell>
          <cell r="P259">
            <v>415</v>
          </cell>
          <cell r="Q259">
            <v>695</v>
          </cell>
        </row>
        <row r="260">
          <cell r="A260" t="str">
            <v>22N</v>
          </cell>
          <cell r="B260" t="str">
            <v>SP</v>
          </cell>
          <cell r="C260" t="str">
            <v>T/S</v>
          </cell>
          <cell r="F260" t="str">
            <v xml:space="preserve">SP TRLR 25T 3 RL 96-108 LATE   </v>
          </cell>
          <cell r="G260">
            <v>1429</v>
          </cell>
          <cell r="H260">
            <v>1429</v>
          </cell>
          <cell r="I260">
            <v>476</v>
          </cell>
          <cell r="J260">
            <v>159</v>
          </cell>
          <cell r="M260">
            <v>253</v>
          </cell>
          <cell r="N260">
            <v>330.0230946882217</v>
          </cell>
          <cell r="O260">
            <v>329.79459958458341</v>
          </cell>
          <cell r="P260">
            <v>476</v>
          </cell>
          <cell r="Q260">
            <v>795</v>
          </cell>
        </row>
        <row r="261">
          <cell r="A261" t="str">
            <v>22P</v>
          </cell>
          <cell r="B261">
            <v>0</v>
          </cell>
          <cell r="F261" t="str">
            <v xml:space="preserve">4 REEL DIST LATE               </v>
          </cell>
          <cell r="G261">
            <v>928</v>
          </cell>
          <cell r="H261">
            <v>1014</v>
          </cell>
          <cell r="I261">
            <v>338</v>
          </cell>
          <cell r="J261">
            <v>113</v>
          </cell>
          <cell r="M261">
            <v>254</v>
          </cell>
          <cell r="N261">
            <v>214.31870669745959</v>
          </cell>
          <cell r="O261">
            <v>234.01800138472188</v>
          </cell>
          <cell r="P261">
            <v>338</v>
          </cell>
          <cell r="Q261">
            <v>565</v>
          </cell>
        </row>
        <row r="262">
          <cell r="A262" t="str">
            <v>22Q</v>
          </cell>
          <cell r="B262">
            <v>0</v>
          </cell>
          <cell r="F262" t="str">
            <v xml:space="preserve">CONTAINMENT/REEL TRAILER       </v>
          </cell>
          <cell r="G262">
            <v>330</v>
          </cell>
          <cell r="H262">
            <v>579</v>
          </cell>
          <cell r="I262">
            <v>193</v>
          </cell>
          <cell r="J262">
            <v>64</v>
          </cell>
          <cell r="M262">
            <v>255</v>
          </cell>
          <cell r="N262">
            <v>76.212471131639717</v>
          </cell>
          <cell r="O262">
            <v>133.62566351257789</v>
          </cell>
          <cell r="P262">
            <v>193</v>
          </cell>
          <cell r="Q262">
            <v>320</v>
          </cell>
        </row>
        <row r="263">
          <cell r="A263" t="str">
            <v>22R</v>
          </cell>
          <cell r="B263">
            <v>0</v>
          </cell>
          <cell r="F263" t="str">
            <v xml:space="preserve">3 REEL DISTRIBUTION TLR LATE   </v>
          </cell>
          <cell r="G263">
            <v>497</v>
          </cell>
          <cell r="H263">
            <v>745</v>
          </cell>
          <cell r="I263">
            <v>248</v>
          </cell>
          <cell r="J263">
            <v>83</v>
          </cell>
          <cell r="M263">
            <v>256</v>
          </cell>
          <cell r="N263">
            <v>114.78060046189377</v>
          </cell>
          <cell r="O263">
            <v>171.9363027925225</v>
          </cell>
          <cell r="P263">
            <v>248</v>
          </cell>
          <cell r="Q263">
            <v>415</v>
          </cell>
        </row>
        <row r="264">
          <cell r="A264" t="str">
            <v>22S</v>
          </cell>
          <cell r="B264">
            <v>0</v>
          </cell>
          <cell r="F264" t="str">
            <v xml:space="preserve">3 REEL UNDERGROUND STAND       </v>
          </cell>
          <cell r="G264">
            <v>314</v>
          </cell>
          <cell r="H264">
            <v>418</v>
          </cell>
          <cell r="I264">
            <v>97</v>
          </cell>
          <cell r="J264">
            <v>19</v>
          </cell>
          <cell r="M264">
            <v>257</v>
          </cell>
          <cell r="N264">
            <v>72.517321016166278</v>
          </cell>
          <cell r="O264">
            <v>96.468959150703895</v>
          </cell>
          <cell r="P264">
            <v>97</v>
          </cell>
          <cell r="Q264">
            <v>95</v>
          </cell>
        </row>
        <row r="265">
          <cell r="A265" t="str">
            <v>22T</v>
          </cell>
          <cell r="B265">
            <v>0</v>
          </cell>
          <cell r="F265" t="str">
            <v xml:space="preserve">REEL STAND                     </v>
          </cell>
          <cell r="G265">
            <v>276</v>
          </cell>
          <cell r="H265">
            <v>276</v>
          </cell>
          <cell r="I265">
            <v>64</v>
          </cell>
          <cell r="J265">
            <v>13</v>
          </cell>
          <cell r="M265">
            <v>258</v>
          </cell>
          <cell r="N265">
            <v>63.741339491916861</v>
          </cell>
          <cell r="O265">
            <v>63.697207477498267</v>
          </cell>
          <cell r="P265">
            <v>64</v>
          </cell>
          <cell r="Q265">
            <v>65</v>
          </cell>
        </row>
        <row r="266">
          <cell r="A266" t="str">
            <v>22U</v>
          </cell>
          <cell r="B266" t="str">
            <v>SP</v>
          </cell>
          <cell r="C266" t="str">
            <v>T/S</v>
          </cell>
          <cell r="F266" t="str">
            <v xml:space="preserve">SP TRAILER 35T 2 REEL 108X85   </v>
          </cell>
          <cell r="G266">
            <v>1215</v>
          </cell>
          <cell r="H266">
            <v>1380</v>
          </cell>
          <cell r="I266">
            <v>460</v>
          </cell>
          <cell r="J266">
            <v>153</v>
          </cell>
          <cell r="M266">
            <v>259</v>
          </cell>
          <cell r="N266">
            <v>280.60046189376442</v>
          </cell>
          <cell r="O266">
            <v>318.48603738749131</v>
          </cell>
          <cell r="P266">
            <v>460</v>
          </cell>
          <cell r="Q266">
            <v>765</v>
          </cell>
        </row>
        <row r="267">
          <cell r="A267" t="str">
            <v>22V</v>
          </cell>
          <cell r="B267">
            <v>0</v>
          </cell>
          <cell r="C267" t="str">
            <v>T/S</v>
          </cell>
          <cell r="F267" t="str">
            <v xml:space="preserve">POLY PIPE TRAILER LATE         </v>
          </cell>
          <cell r="G267">
            <v>416</v>
          </cell>
          <cell r="H267">
            <v>520</v>
          </cell>
          <cell r="I267">
            <v>173</v>
          </cell>
          <cell r="J267">
            <v>58</v>
          </cell>
          <cell r="M267">
            <v>260</v>
          </cell>
          <cell r="N267">
            <v>96.073903002309464</v>
          </cell>
          <cell r="O267">
            <v>120.00923147934456</v>
          </cell>
          <cell r="P267">
            <v>173</v>
          </cell>
          <cell r="Q267">
            <v>290</v>
          </cell>
        </row>
        <row r="268">
          <cell r="A268" t="str">
            <v>22W</v>
          </cell>
          <cell r="B268" t="str">
            <v>SP</v>
          </cell>
          <cell r="F268" t="str">
            <v xml:space="preserve">SP ROAD TRACTOR W/REEL STAND   </v>
          </cell>
          <cell r="G268">
            <v>2448</v>
          </cell>
          <cell r="H268">
            <v>2754</v>
          </cell>
          <cell r="I268">
            <v>918</v>
          </cell>
          <cell r="J268">
            <v>306</v>
          </cell>
        </row>
        <row r="269">
          <cell r="A269" t="str">
            <v>22X</v>
          </cell>
          <cell r="B269" t="str">
            <v>SP</v>
          </cell>
          <cell r="F269" t="str">
            <v xml:space="preserve">SP POWER REEL STAND TRL        </v>
          </cell>
          <cell r="G269">
            <v>663</v>
          </cell>
          <cell r="H269">
            <v>663</v>
          </cell>
          <cell r="I269">
            <v>221</v>
          </cell>
          <cell r="J269">
            <v>73</v>
          </cell>
        </row>
        <row r="270">
          <cell r="A270" t="str">
            <v>22Z</v>
          </cell>
          <cell r="F270" t="str">
            <v xml:space="preserve">WIRE TRAILER                   </v>
          </cell>
          <cell r="G270">
            <v>204</v>
          </cell>
          <cell r="H270">
            <v>255</v>
          </cell>
          <cell r="I270">
            <v>85</v>
          </cell>
          <cell r="J270">
            <v>28</v>
          </cell>
        </row>
        <row r="271">
          <cell r="B271">
            <v>0</v>
          </cell>
          <cell r="F271" t="str">
            <v>HOTSTICK TRAILERS</v>
          </cell>
          <cell r="G271">
            <v>0</v>
          </cell>
          <cell r="H271">
            <v>0</v>
          </cell>
          <cell r="I271">
            <v>0</v>
          </cell>
          <cell r="J271">
            <v>0</v>
          </cell>
          <cell r="M271">
            <v>0</v>
          </cell>
          <cell r="N271">
            <v>0</v>
          </cell>
          <cell r="O271">
            <v>0</v>
          </cell>
          <cell r="P271">
            <v>0</v>
          </cell>
          <cell r="Q271">
            <v>0</v>
          </cell>
        </row>
        <row r="272">
          <cell r="A272" t="str">
            <v>23C</v>
          </cell>
          <cell r="B272">
            <v>0</v>
          </cell>
          <cell r="F272" t="str">
            <v xml:space="preserve">HOTSTICK TRLR TNDM AXLE LATE   </v>
          </cell>
          <cell r="G272">
            <v>369</v>
          </cell>
          <cell r="H272">
            <v>369</v>
          </cell>
          <cell r="I272">
            <v>123</v>
          </cell>
          <cell r="J272">
            <v>41</v>
          </cell>
          <cell r="M272">
            <v>265</v>
          </cell>
          <cell r="N272">
            <v>85.219399538106231</v>
          </cell>
          <cell r="O272">
            <v>85.160396953611809</v>
          </cell>
          <cell r="P272">
            <v>123</v>
          </cell>
          <cell r="Q272">
            <v>205</v>
          </cell>
        </row>
        <row r="273">
          <cell r="A273" t="str">
            <v>23D</v>
          </cell>
          <cell r="B273">
            <v>0</v>
          </cell>
          <cell r="F273" t="str">
            <v xml:space="preserve">HOTSTICK TRLR W/TOOLING LATE   </v>
          </cell>
          <cell r="G273">
            <v>1215</v>
          </cell>
          <cell r="H273">
            <v>1491</v>
          </cell>
          <cell r="I273">
            <v>497</v>
          </cell>
          <cell r="J273">
            <v>166</v>
          </cell>
          <cell r="M273">
            <v>266</v>
          </cell>
          <cell r="N273">
            <v>280.60046189376442</v>
          </cell>
          <cell r="O273">
            <v>344.1033925686591</v>
          </cell>
          <cell r="P273">
            <v>497</v>
          </cell>
          <cell r="Q273">
            <v>830</v>
          </cell>
        </row>
        <row r="274">
          <cell r="A274" t="str">
            <v>23E</v>
          </cell>
          <cell r="B274" t="str">
            <v>SP</v>
          </cell>
          <cell r="F274" t="str">
            <v xml:space="preserve">SP PHASE RAISER TRAILER LATE   </v>
          </cell>
          <cell r="G274">
            <v>1910</v>
          </cell>
          <cell r="H274">
            <v>1910</v>
          </cell>
          <cell r="I274">
            <v>637</v>
          </cell>
          <cell r="J274">
            <v>212</v>
          </cell>
          <cell r="M274">
            <v>267</v>
          </cell>
          <cell r="N274">
            <v>441.10854503464202</v>
          </cell>
          <cell r="O274">
            <v>440.80313870297715</v>
          </cell>
          <cell r="P274">
            <v>637</v>
          </cell>
          <cell r="Q274">
            <v>1060</v>
          </cell>
        </row>
        <row r="275">
          <cell r="A275" t="str">
            <v>23F</v>
          </cell>
          <cell r="B275" t="str">
            <v>SP</v>
          </cell>
          <cell r="F275" t="str">
            <v xml:space="preserve">SP BARE HAND KIT               </v>
          </cell>
          <cell r="G275">
            <v>1040</v>
          </cell>
          <cell r="H275">
            <v>1040</v>
          </cell>
          <cell r="I275">
            <v>347</v>
          </cell>
          <cell r="J275">
            <v>115</v>
          </cell>
          <cell r="M275">
            <v>268</v>
          </cell>
          <cell r="N275">
            <v>240.18475750577366</v>
          </cell>
          <cell r="O275">
            <v>240.01846295868913</v>
          </cell>
          <cell r="P275">
            <v>347</v>
          </cell>
          <cell r="Q275">
            <v>575</v>
          </cell>
        </row>
        <row r="276">
          <cell r="B276">
            <v>0</v>
          </cell>
          <cell r="F276">
            <v>0</v>
          </cell>
          <cell r="G276">
            <v>0</v>
          </cell>
          <cell r="H276">
            <v>0</v>
          </cell>
          <cell r="I276">
            <v>0</v>
          </cell>
          <cell r="J276">
            <v>0</v>
          </cell>
          <cell r="M276">
            <v>0</v>
          </cell>
          <cell r="N276">
            <v>0</v>
          </cell>
          <cell r="O276">
            <v>0</v>
          </cell>
          <cell r="P276">
            <v>0</v>
          </cell>
          <cell r="Q276">
            <v>0</v>
          </cell>
        </row>
        <row r="277">
          <cell r="B277">
            <v>0</v>
          </cell>
          <cell r="F277" t="str">
            <v>TRAILERS (EQUIP &amp; MATERIAL)</v>
          </cell>
          <cell r="G277">
            <v>0</v>
          </cell>
          <cell r="H277">
            <v>0</v>
          </cell>
          <cell r="I277">
            <v>0</v>
          </cell>
          <cell r="J277">
            <v>0</v>
          </cell>
          <cell r="M277">
            <v>0</v>
          </cell>
          <cell r="N277">
            <v>0</v>
          </cell>
          <cell r="O277">
            <v>0</v>
          </cell>
          <cell r="P277">
            <v>0</v>
          </cell>
          <cell r="Q277">
            <v>0</v>
          </cell>
        </row>
        <row r="278">
          <cell r="A278" t="str">
            <v>24A</v>
          </cell>
          <cell r="B278">
            <v>0</v>
          </cell>
          <cell r="F278" t="str">
            <v xml:space="preserve">F/B EQUIP TRLR 1/2-4T PINTLE   </v>
          </cell>
          <cell r="G278">
            <v>258</v>
          </cell>
          <cell r="H278">
            <v>378</v>
          </cell>
          <cell r="I278">
            <v>126</v>
          </cell>
          <cell r="J278">
            <v>42</v>
          </cell>
          <cell r="M278">
            <v>271</v>
          </cell>
          <cell r="N278">
            <v>59.584295612009235</v>
          </cell>
          <cell r="O278">
            <v>87.237479806138936</v>
          </cell>
          <cell r="P278">
            <v>126</v>
          </cell>
          <cell r="Q278">
            <v>210</v>
          </cell>
        </row>
        <row r="279">
          <cell r="A279" t="str">
            <v>24D</v>
          </cell>
          <cell r="B279">
            <v>0</v>
          </cell>
          <cell r="F279" t="str">
            <v xml:space="preserve">F/B EQUIP TRLR 40-45T LOWBOY   </v>
          </cell>
          <cell r="G279">
            <v>688</v>
          </cell>
          <cell r="H279">
            <v>967</v>
          </cell>
          <cell r="I279">
            <v>322</v>
          </cell>
          <cell r="J279">
            <v>107</v>
          </cell>
          <cell r="M279">
            <v>272</v>
          </cell>
          <cell r="N279">
            <v>158.89145496535795</v>
          </cell>
          <cell r="O279">
            <v>223.17101315485806</v>
          </cell>
          <cell r="P279">
            <v>322</v>
          </cell>
          <cell r="Q279">
            <v>535</v>
          </cell>
        </row>
        <row r="280">
          <cell r="A280" t="str">
            <v>24E</v>
          </cell>
          <cell r="B280">
            <v>0</v>
          </cell>
          <cell r="F280" t="str">
            <v xml:space="preserve">EQUIP TRLR PINTLE 11-15T       </v>
          </cell>
          <cell r="G280">
            <v>442</v>
          </cell>
          <cell r="H280">
            <v>662</v>
          </cell>
          <cell r="I280">
            <v>221</v>
          </cell>
          <cell r="J280">
            <v>74</v>
          </cell>
          <cell r="M280">
            <v>273</v>
          </cell>
          <cell r="N280">
            <v>102.0785219399538</v>
          </cell>
          <cell r="O280">
            <v>152.78098315255019</v>
          </cell>
          <cell r="P280">
            <v>221</v>
          </cell>
          <cell r="Q280">
            <v>370</v>
          </cell>
        </row>
        <row r="281">
          <cell r="A281" t="str">
            <v>24F</v>
          </cell>
          <cell r="B281">
            <v>0</v>
          </cell>
          <cell r="F281" t="str">
            <v xml:space="preserve">EQ TRAILER 10T GOOSENECK LATE  </v>
          </cell>
          <cell r="G281">
            <v>429</v>
          </cell>
          <cell r="H281">
            <v>684</v>
          </cell>
          <cell r="I281">
            <v>228</v>
          </cell>
          <cell r="J281">
            <v>76</v>
          </cell>
          <cell r="M281">
            <v>274</v>
          </cell>
          <cell r="N281">
            <v>99.07621247113164</v>
          </cell>
          <cell r="O281">
            <v>157.85829679206091</v>
          </cell>
          <cell r="P281">
            <v>228</v>
          </cell>
          <cell r="Q281">
            <v>380</v>
          </cell>
        </row>
        <row r="282">
          <cell r="A282" t="str">
            <v>24H</v>
          </cell>
          <cell r="B282">
            <v>0</v>
          </cell>
          <cell r="F282" t="str">
            <v xml:space="preserve">F/B EQUIP TRLR 5-10T PNTL LATE </v>
          </cell>
          <cell r="G282">
            <v>425</v>
          </cell>
          <cell r="H282">
            <v>647</v>
          </cell>
          <cell r="I282">
            <v>216</v>
          </cell>
          <cell r="J282">
            <v>72</v>
          </cell>
          <cell r="M282">
            <v>275</v>
          </cell>
          <cell r="N282">
            <v>98.152424942263281</v>
          </cell>
          <cell r="O282">
            <v>149.31917839833832</v>
          </cell>
          <cell r="P282">
            <v>216</v>
          </cell>
          <cell r="Q282">
            <v>360</v>
          </cell>
        </row>
        <row r="283">
          <cell r="A283" t="str">
            <v>24J</v>
          </cell>
          <cell r="B283">
            <v>0</v>
          </cell>
          <cell r="F283" t="str">
            <v xml:space="preserve">3 AXLE LOWBOY LATE             </v>
          </cell>
          <cell r="G283">
            <v>1033</v>
          </cell>
          <cell r="H283">
            <v>1205</v>
          </cell>
          <cell r="I283">
            <v>401</v>
          </cell>
          <cell r="J283">
            <v>134</v>
          </cell>
          <cell r="M283">
            <v>276</v>
          </cell>
          <cell r="N283">
            <v>238.56812933025404</v>
          </cell>
          <cell r="O283">
            <v>278.0983152550196</v>
          </cell>
          <cell r="P283">
            <v>401</v>
          </cell>
          <cell r="Q283">
            <v>670</v>
          </cell>
        </row>
        <row r="284">
          <cell r="A284" t="str">
            <v>24K</v>
          </cell>
          <cell r="B284">
            <v>0</v>
          </cell>
          <cell r="F284" t="str">
            <v xml:space="preserve">FLATBED TRAILER LATE           </v>
          </cell>
          <cell r="G284">
            <v>447</v>
          </cell>
          <cell r="H284">
            <v>551</v>
          </cell>
          <cell r="I284">
            <v>184</v>
          </cell>
          <cell r="J284">
            <v>61</v>
          </cell>
          <cell r="M284">
            <v>277</v>
          </cell>
          <cell r="N284">
            <v>103.23325635103926</v>
          </cell>
          <cell r="O284">
            <v>127.16362797138241</v>
          </cell>
          <cell r="P284">
            <v>184</v>
          </cell>
          <cell r="Q284">
            <v>305</v>
          </cell>
        </row>
        <row r="285">
          <cell r="A285" t="str">
            <v>24N</v>
          </cell>
          <cell r="B285">
            <v>0</v>
          </cell>
          <cell r="F285" t="str">
            <v xml:space="preserve">FLATBED MATERIAL TRAILER       </v>
          </cell>
          <cell r="G285">
            <v>185</v>
          </cell>
          <cell r="H285">
            <v>232</v>
          </cell>
          <cell r="I285">
            <v>77</v>
          </cell>
          <cell r="J285">
            <v>25</v>
          </cell>
          <cell r="M285">
            <v>278</v>
          </cell>
          <cell r="N285">
            <v>42.725173210161664</v>
          </cell>
          <cell r="O285">
            <v>53.542580198476806</v>
          </cell>
          <cell r="P285">
            <v>77</v>
          </cell>
          <cell r="Q285">
            <v>125</v>
          </cell>
        </row>
        <row r="286">
          <cell r="A286" t="str">
            <v>24O</v>
          </cell>
          <cell r="B286">
            <v>0</v>
          </cell>
          <cell r="F286" t="str">
            <v xml:space="preserve">ATV TRAILER                    </v>
          </cell>
          <cell r="G286">
            <v>175</v>
          </cell>
          <cell r="H286">
            <v>186</v>
          </cell>
          <cell r="I286">
            <v>62</v>
          </cell>
          <cell r="J286">
            <v>20</v>
          </cell>
          <cell r="M286">
            <v>279</v>
          </cell>
          <cell r="N286">
            <v>40.415704387990765</v>
          </cell>
          <cell r="O286">
            <v>42.92637895222709</v>
          </cell>
          <cell r="P286">
            <v>62</v>
          </cell>
          <cell r="Q286">
            <v>100</v>
          </cell>
        </row>
        <row r="287">
          <cell r="A287" t="str">
            <v>24P</v>
          </cell>
          <cell r="B287">
            <v>0</v>
          </cell>
          <cell r="F287" t="str">
            <v xml:space="preserve">16'TO 20' UTILITY TRLR         </v>
          </cell>
          <cell r="G287">
            <v>319</v>
          </cell>
          <cell r="H287">
            <v>352</v>
          </cell>
          <cell r="I287">
            <v>117</v>
          </cell>
          <cell r="J287">
            <v>39</v>
          </cell>
          <cell r="M287">
            <v>280</v>
          </cell>
          <cell r="N287">
            <v>73.672055427251735</v>
          </cell>
          <cell r="O287">
            <v>81.237018232171707</v>
          </cell>
          <cell r="P287">
            <v>117</v>
          </cell>
          <cell r="Q287">
            <v>195</v>
          </cell>
        </row>
        <row r="288">
          <cell r="A288" t="str">
            <v>24R</v>
          </cell>
          <cell r="B288">
            <v>0</v>
          </cell>
          <cell r="F288" t="str">
            <v xml:space="preserve">20T PINTLE EQUIP TRLR LATE     </v>
          </cell>
          <cell r="G288">
            <v>649</v>
          </cell>
          <cell r="H288">
            <v>695</v>
          </cell>
          <cell r="I288">
            <v>232</v>
          </cell>
          <cell r="J288">
            <v>77</v>
          </cell>
          <cell r="M288">
            <v>281</v>
          </cell>
          <cell r="N288">
            <v>149.88452655889145</v>
          </cell>
          <cell r="O288">
            <v>160.39695361181629</v>
          </cell>
          <cell r="P288">
            <v>232</v>
          </cell>
          <cell r="Q288">
            <v>385</v>
          </cell>
        </row>
        <row r="289">
          <cell r="A289" t="str">
            <v>24S</v>
          </cell>
          <cell r="B289">
            <v>0</v>
          </cell>
          <cell r="F289" t="str">
            <v xml:space="preserve">FLATBED EXT. 40'-70' LATE      </v>
          </cell>
          <cell r="G289">
            <v>758</v>
          </cell>
          <cell r="H289">
            <v>834</v>
          </cell>
          <cell r="I289">
            <v>278</v>
          </cell>
          <cell r="J289">
            <v>93</v>
          </cell>
          <cell r="M289">
            <v>282</v>
          </cell>
          <cell r="N289">
            <v>175.05773672055426</v>
          </cell>
          <cell r="O289">
            <v>192.47634433417954</v>
          </cell>
          <cell r="P289">
            <v>278</v>
          </cell>
          <cell r="Q289">
            <v>465</v>
          </cell>
        </row>
        <row r="290">
          <cell r="A290" t="str">
            <v>24T</v>
          </cell>
          <cell r="B290">
            <v>0</v>
          </cell>
          <cell r="F290" t="str">
            <v xml:space="preserve">F/B EQUIP TRLR 25-35T LWBY LAT </v>
          </cell>
          <cell r="G290">
            <v>897</v>
          </cell>
          <cell r="H290">
            <v>939</v>
          </cell>
          <cell r="I290">
            <v>313</v>
          </cell>
          <cell r="J290">
            <v>104</v>
          </cell>
          <cell r="M290">
            <v>283</v>
          </cell>
          <cell r="N290">
            <v>207.15935334872978</v>
          </cell>
          <cell r="O290">
            <v>216.70897761366257</v>
          </cell>
          <cell r="P290">
            <v>313</v>
          </cell>
          <cell r="Q290">
            <v>520</v>
          </cell>
        </row>
        <row r="291">
          <cell r="A291" t="str">
            <v>24U</v>
          </cell>
          <cell r="B291">
            <v>0</v>
          </cell>
          <cell r="F291" t="str">
            <v xml:space="preserve">16-18' WELLS CARGO TRLR LATE   </v>
          </cell>
          <cell r="G291">
            <v>278</v>
          </cell>
          <cell r="H291">
            <v>360</v>
          </cell>
          <cell r="I291">
            <v>120</v>
          </cell>
          <cell r="J291">
            <v>40</v>
          </cell>
          <cell r="M291">
            <v>284</v>
          </cell>
          <cell r="N291">
            <v>64.203233256351041</v>
          </cell>
          <cell r="O291">
            <v>83.083314101084696</v>
          </cell>
          <cell r="P291">
            <v>120</v>
          </cell>
          <cell r="Q291">
            <v>200</v>
          </cell>
        </row>
        <row r="292">
          <cell r="A292" t="str">
            <v>24V</v>
          </cell>
          <cell r="B292">
            <v>0</v>
          </cell>
          <cell r="F292" t="str">
            <v xml:space="preserve">55 TON RGN LOWBOY              </v>
          </cell>
          <cell r="G292">
            <v>1550</v>
          </cell>
          <cell r="H292">
            <v>2087</v>
          </cell>
          <cell r="I292">
            <v>696</v>
          </cell>
          <cell r="J292">
            <v>232</v>
          </cell>
          <cell r="M292">
            <v>285</v>
          </cell>
          <cell r="N292">
            <v>357.96766743648959</v>
          </cell>
          <cell r="O292">
            <v>481.65243480267713</v>
          </cell>
          <cell r="P292">
            <v>696</v>
          </cell>
          <cell r="Q292">
            <v>1160</v>
          </cell>
        </row>
        <row r="293">
          <cell r="A293" t="str">
            <v>24W</v>
          </cell>
          <cell r="B293">
            <v>0</v>
          </cell>
          <cell r="F293" t="str">
            <v xml:space="preserve">48'-53' STEPDECK TRAILER LATE  </v>
          </cell>
          <cell r="G293">
            <v>552</v>
          </cell>
          <cell r="H293">
            <v>635</v>
          </cell>
          <cell r="I293">
            <v>212</v>
          </cell>
          <cell r="J293">
            <v>71</v>
          </cell>
          <cell r="M293">
            <v>286</v>
          </cell>
          <cell r="N293">
            <v>127.48267898383372</v>
          </cell>
          <cell r="O293">
            <v>146.54973459496884</v>
          </cell>
          <cell r="P293">
            <v>212</v>
          </cell>
          <cell r="Q293">
            <v>355</v>
          </cell>
        </row>
        <row r="294">
          <cell r="A294" t="str">
            <v>24X</v>
          </cell>
          <cell r="B294">
            <v>0</v>
          </cell>
          <cell r="F294" t="str">
            <v xml:space="preserve">3 YARD DUMP TRAILER LATE       </v>
          </cell>
          <cell r="G294">
            <v>193</v>
          </cell>
          <cell r="H294">
            <v>276</v>
          </cell>
          <cell r="I294">
            <v>92</v>
          </cell>
          <cell r="J294">
            <v>31</v>
          </cell>
          <cell r="M294">
            <v>287</v>
          </cell>
          <cell r="N294">
            <v>44.572748267898383</v>
          </cell>
          <cell r="O294">
            <v>63.697207477498267</v>
          </cell>
          <cell r="P294">
            <v>92</v>
          </cell>
          <cell r="Q294">
            <v>155</v>
          </cell>
        </row>
        <row r="295">
          <cell r="A295" t="str">
            <v>24Y</v>
          </cell>
          <cell r="B295">
            <v>0</v>
          </cell>
          <cell r="F295" t="str">
            <v xml:space="preserve">TRACK TRAILER NODWELL          </v>
          </cell>
          <cell r="G295">
            <v>312</v>
          </cell>
          <cell r="H295">
            <v>312</v>
          </cell>
          <cell r="I295">
            <v>104</v>
          </cell>
          <cell r="J295">
            <v>34</v>
          </cell>
          <cell r="M295">
            <v>288</v>
          </cell>
          <cell r="N295">
            <v>72.055427251732098</v>
          </cell>
          <cell r="O295">
            <v>72.005538887606733</v>
          </cell>
          <cell r="P295">
            <v>104</v>
          </cell>
          <cell r="Q295">
            <v>170</v>
          </cell>
        </row>
        <row r="296">
          <cell r="A296" t="str">
            <v>24Z</v>
          </cell>
          <cell r="B296">
            <v>0</v>
          </cell>
          <cell r="F296" t="str">
            <v xml:space="preserve">LOWBOY BEAM TRAILER            </v>
          </cell>
          <cell r="G296">
            <v>1550</v>
          </cell>
          <cell r="H296">
            <v>2087</v>
          </cell>
          <cell r="I296">
            <v>696</v>
          </cell>
          <cell r="J296">
            <v>232</v>
          </cell>
          <cell r="M296">
            <v>289</v>
          </cell>
          <cell r="N296">
            <v>357.96766743648959</v>
          </cell>
          <cell r="O296">
            <v>481.65243480267713</v>
          </cell>
          <cell r="P296">
            <v>696</v>
          </cell>
          <cell r="Q296">
            <v>1160</v>
          </cell>
        </row>
        <row r="297">
          <cell r="B297">
            <v>0</v>
          </cell>
          <cell r="F297" t="str">
            <v>OFFICE TRAILERS</v>
          </cell>
          <cell r="G297">
            <v>0</v>
          </cell>
          <cell r="H297">
            <v>0</v>
          </cell>
          <cell r="I297">
            <v>0</v>
          </cell>
          <cell r="J297">
            <v>0</v>
          </cell>
          <cell r="M297">
            <v>0</v>
          </cell>
          <cell r="N297">
            <v>0</v>
          </cell>
          <cell r="O297">
            <v>0</v>
          </cell>
          <cell r="P297">
            <v>0</v>
          </cell>
          <cell r="Q297">
            <v>0</v>
          </cell>
        </row>
        <row r="298">
          <cell r="A298" t="str">
            <v>25A</v>
          </cell>
          <cell r="B298">
            <v>0</v>
          </cell>
          <cell r="F298" t="str">
            <v xml:space="preserve">OFFICE TRAILER 20' LATE        </v>
          </cell>
          <cell r="G298">
            <v>272</v>
          </cell>
          <cell r="H298">
            <v>320</v>
          </cell>
          <cell r="I298">
            <v>107</v>
          </cell>
          <cell r="J298">
            <v>35</v>
          </cell>
          <cell r="M298">
            <v>291</v>
          </cell>
          <cell r="N298">
            <v>62.817551963048501</v>
          </cell>
          <cell r="O298">
            <v>73.851834756519736</v>
          </cell>
          <cell r="P298">
            <v>107</v>
          </cell>
          <cell r="Q298">
            <v>175</v>
          </cell>
        </row>
        <row r="299">
          <cell r="A299" t="str">
            <v>25B</v>
          </cell>
          <cell r="B299">
            <v>0</v>
          </cell>
          <cell r="F299" t="str">
            <v xml:space="preserve">OFFICE TRAILER 35' LATE        </v>
          </cell>
          <cell r="G299">
            <v>442</v>
          </cell>
          <cell r="H299">
            <v>607</v>
          </cell>
          <cell r="I299">
            <v>202</v>
          </cell>
          <cell r="J299">
            <v>67</v>
          </cell>
          <cell r="M299">
            <v>292</v>
          </cell>
          <cell r="N299">
            <v>102.0785219399538</v>
          </cell>
          <cell r="O299">
            <v>140.08769905377335</v>
          </cell>
          <cell r="P299">
            <v>202</v>
          </cell>
          <cell r="Q299">
            <v>335</v>
          </cell>
        </row>
        <row r="300">
          <cell r="A300" t="str">
            <v>25H</v>
          </cell>
          <cell r="B300">
            <v>0</v>
          </cell>
          <cell r="F300" t="str">
            <v xml:space="preserve">OFFICE CONEX CONTAINER 8X40    </v>
          </cell>
          <cell r="G300">
            <v>649</v>
          </cell>
          <cell r="H300">
            <v>649</v>
          </cell>
          <cell r="I300">
            <v>216</v>
          </cell>
          <cell r="J300">
            <v>73</v>
          </cell>
          <cell r="M300">
            <v>293</v>
          </cell>
          <cell r="N300">
            <v>149.88452655889145</v>
          </cell>
          <cell r="O300">
            <v>149.78075236556657</v>
          </cell>
          <cell r="P300">
            <v>216</v>
          </cell>
          <cell r="Q300">
            <v>365</v>
          </cell>
        </row>
        <row r="301">
          <cell r="B301">
            <v>0</v>
          </cell>
          <cell r="F301">
            <v>0</v>
          </cell>
          <cell r="G301">
            <v>0</v>
          </cell>
          <cell r="H301">
            <v>0</v>
          </cell>
          <cell r="I301">
            <v>0</v>
          </cell>
          <cell r="J301">
            <v>0</v>
          </cell>
          <cell r="M301">
            <v>0</v>
          </cell>
          <cell r="N301">
            <v>0</v>
          </cell>
          <cell r="O301">
            <v>0</v>
          </cell>
          <cell r="P301">
            <v>0</v>
          </cell>
          <cell r="Q301">
            <v>0</v>
          </cell>
        </row>
        <row r="302">
          <cell r="B302">
            <v>0</v>
          </cell>
          <cell r="F302" t="str">
            <v>STORAGE TRAILERS &amp; CONNEX'S</v>
          </cell>
          <cell r="G302">
            <v>0</v>
          </cell>
          <cell r="H302">
            <v>0</v>
          </cell>
          <cell r="I302">
            <v>0</v>
          </cell>
          <cell r="J302">
            <v>0</v>
          </cell>
          <cell r="M302">
            <v>0</v>
          </cell>
          <cell r="N302">
            <v>0</v>
          </cell>
          <cell r="O302">
            <v>0</v>
          </cell>
          <cell r="P302">
            <v>0</v>
          </cell>
          <cell r="Q302">
            <v>0</v>
          </cell>
        </row>
        <row r="303">
          <cell r="A303" t="str">
            <v>26A</v>
          </cell>
          <cell r="B303">
            <v>0</v>
          </cell>
          <cell r="F303" t="str">
            <v xml:space="preserve">SEMI TRLR 25'-40' VAN NONDOT   </v>
          </cell>
          <cell r="G303">
            <v>80</v>
          </cell>
          <cell r="H303">
            <v>115</v>
          </cell>
          <cell r="I303">
            <v>38</v>
          </cell>
          <cell r="J303">
            <v>13</v>
          </cell>
          <cell r="M303">
            <v>296</v>
          </cell>
          <cell r="N303">
            <v>18.475750577367204</v>
          </cell>
          <cell r="O303">
            <v>26.540503115624279</v>
          </cell>
          <cell r="P303">
            <v>38</v>
          </cell>
          <cell r="Q303">
            <v>65</v>
          </cell>
        </row>
        <row r="304">
          <cell r="A304" t="str">
            <v>26B</v>
          </cell>
          <cell r="B304">
            <v>0</v>
          </cell>
          <cell r="F304" t="str">
            <v xml:space="preserve">STORAGE VAN FOR SHOP USE       </v>
          </cell>
          <cell r="G304">
            <v>11</v>
          </cell>
          <cell r="H304">
            <v>11</v>
          </cell>
          <cell r="I304">
            <v>4</v>
          </cell>
          <cell r="J304">
            <v>1</v>
          </cell>
          <cell r="M304">
            <v>297</v>
          </cell>
          <cell r="N304">
            <v>2.5404157043879909</v>
          </cell>
          <cell r="O304">
            <v>2.5386568197553658</v>
          </cell>
          <cell r="P304">
            <v>4</v>
          </cell>
          <cell r="Q304">
            <v>5</v>
          </cell>
        </row>
        <row r="305">
          <cell r="A305" t="str">
            <v>26C</v>
          </cell>
          <cell r="B305">
            <v>0</v>
          </cell>
          <cell r="F305" t="str">
            <v xml:space="preserve">SEMI TRAILER VAN LATE          </v>
          </cell>
          <cell r="G305">
            <v>507</v>
          </cell>
          <cell r="H305">
            <v>667</v>
          </cell>
          <cell r="I305">
            <v>222</v>
          </cell>
          <cell r="J305">
            <v>74</v>
          </cell>
          <cell r="M305">
            <v>298</v>
          </cell>
          <cell r="N305">
            <v>117.09006928406467</v>
          </cell>
          <cell r="O305">
            <v>153.93491807062082</v>
          </cell>
          <cell r="P305">
            <v>222</v>
          </cell>
          <cell r="Q305">
            <v>370</v>
          </cell>
        </row>
        <row r="306">
          <cell r="A306" t="str">
            <v>26D</v>
          </cell>
          <cell r="B306">
            <v>0</v>
          </cell>
          <cell r="F306" t="str">
            <v xml:space="preserve">STORAGE SKID 20'               </v>
          </cell>
          <cell r="G306">
            <v>116</v>
          </cell>
          <cell r="H306">
            <v>140</v>
          </cell>
          <cell r="I306">
            <v>47</v>
          </cell>
          <cell r="J306">
            <v>15</v>
          </cell>
          <cell r="M306">
            <v>299</v>
          </cell>
          <cell r="N306">
            <v>26.789838337182449</v>
          </cell>
          <cell r="O306">
            <v>32.310177705977381</v>
          </cell>
          <cell r="P306">
            <v>47</v>
          </cell>
          <cell r="Q306">
            <v>75</v>
          </cell>
        </row>
        <row r="307">
          <cell r="A307" t="str">
            <v>26E</v>
          </cell>
          <cell r="B307">
            <v>0</v>
          </cell>
          <cell r="F307" t="str">
            <v xml:space="preserve">STORAGE SKID 40'               </v>
          </cell>
          <cell r="G307">
            <v>207</v>
          </cell>
          <cell r="H307">
            <v>290</v>
          </cell>
          <cell r="I307">
            <v>97</v>
          </cell>
          <cell r="J307">
            <v>32</v>
          </cell>
          <cell r="M307">
            <v>300</v>
          </cell>
          <cell r="N307">
            <v>47.806004618937642</v>
          </cell>
          <cell r="O307">
            <v>66.928225248095998</v>
          </cell>
          <cell r="P307">
            <v>97</v>
          </cell>
          <cell r="Q307">
            <v>160</v>
          </cell>
        </row>
        <row r="308">
          <cell r="A308" t="str">
            <v>26I</v>
          </cell>
          <cell r="B308">
            <v>0</v>
          </cell>
          <cell r="F308" t="str">
            <v xml:space="preserve">CARGO TRAILER ENCLOSED 15-20'  </v>
          </cell>
          <cell r="G308">
            <v>273</v>
          </cell>
          <cell r="H308">
            <v>360</v>
          </cell>
          <cell r="I308">
            <v>120</v>
          </cell>
          <cell r="J308">
            <v>40</v>
          </cell>
          <cell r="M308">
            <v>301</v>
          </cell>
          <cell r="N308">
            <v>63.048498845265591</v>
          </cell>
          <cell r="O308">
            <v>83.083314101084696</v>
          </cell>
          <cell r="P308">
            <v>120</v>
          </cell>
          <cell r="Q308">
            <v>200</v>
          </cell>
        </row>
        <row r="309">
          <cell r="A309" t="str">
            <v>26K</v>
          </cell>
          <cell r="B309">
            <v>0</v>
          </cell>
          <cell r="F309" t="str">
            <v xml:space="preserve">MILT CARGO TLR COVERED LATE    </v>
          </cell>
          <cell r="G309">
            <v>88</v>
          </cell>
          <cell r="H309">
            <v>116</v>
          </cell>
          <cell r="I309">
            <v>39</v>
          </cell>
          <cell r="J309">
            <v>13</v>
          </cell>
          <cell r="M309">
            <v>302</v>
          </cell>
          <cell r="N309">
            <v>20.323325635103927</v>
          </cell>
          <cell r="O309">
            <v>26.771290099238403</v>
          </cell>
          <cell r="P309">
            <v>39</v>
          </cell>
          <cell r="Q309">
            <v>65</v>
          </cell>
        </row>
        <row r="310">
          <cell r="A310" t="str">
            <v>26L</v>
          </cell>
          <cell r="F310" t="str">
            <v xml:space="preserve">28' 3 AXLE CARGO TRL LATE      </v>
          </cell>
          <cell r="G310">
            <v>434</v>
          </cell>
          <cell r="H310">
            <v>535</v>
          </cell>
          <cell r="I310">
            <v>179</v>
          </cell>
          <cell r="J310">
            <v>59</v>
          </cell>
          <cell r="M310">
            <v>303</v>
          </cell>
          <cell r="N310">
            <v>100.23094688221708</v>
          </cell>
          <cell r="O310">
            <v>123.47103623355642</v>
          </cell>
          <cell r="P310">
            <v>179</v>
          </cell>
          <cell r="Q310">
            <v>295</v>
          </cell>
        </row>
        <row r="311">
          <cell r="A311" t="str">
            <v>26M</v>
          </cell>
          <cell r="B311" t="str">
            <v>SP</v>
          </cell>
          <cell r="F311" t="str">
            <v xml:space="preserve">SP 45'X80' FABRIC SHOP         </v>
          </cell>
          <cell r="G311">
            <v>1530</v>
          </cell>
          <cell r="H311">
            <v>1530</v>
          </cell>
          <cell r="I311">
            <v>134</v>
          </cell>
          <cell r="J311">
            <v>71</v>
          </cell>
          <cell r="M311">
            <v>304</v>
          </cell>
          <cell r="N311">
            <v>353.34872979214782</v>
          </cell>
          <cell r="O311">
            <v>353.10408492960994</v>
          </cell>
          <cell r="P311">
            <v>134</v>
          </cell>
          <cell r="Q311">
            <v>355</v>
          </cell>
        </row>
        <row r="312">
          <cell r="B312">
            <v>0</v>
          </cell>
          <cell r="F312">
            <v>0</v>
          </cell>
          <cell r="G312">
            <v>0</v>
          </cell>
          <cell r="H312">
            <v>0</v>
          </cell>
          <cell r="I312">
            <v>0</v>
          </cell>
          <cell r="J312">
            <v>0</v>
          </cell>
          <cell r="M312">
            <v>0</v>
          </cell>
          <cell r="N312">
            <v>0</v>
          </cell>
          <cell r="O312">
            <v>0</v>
          </cell>
          <cell r="P312">
            <v>0</v>
          </cell>
          <cell r="Q312">
            <v>0</v>
          </cell>
        </row>
        <row r="313">
          <cell r="B313">
            <v>0</v>
          </cell>
          <cell r="F313" t="str">
            <v>AIR COMPRESSORS / MISCELLANOUS</v>
          </cell>
          <cell r="G313">
            <v>0</v>
          </cell>
          <cell r="H313">
            <v>0</v>
          </cell>
          <cell r="I313">
            <v>0</v>
          </cell>
          <cell r="J313">
            <v>0</v>
          </cell>
          <cell r="M313">
            <v>0</v>
          </cell>
          <cell r="N313">
            <v>0</v>
          </cell>
          <cell r="O313">
            <v>0</v>
          </cell>
          <cell r="P313">
            <v>0</v>
          </cell>
          <cell r="Q313">
            <v>0</v>
          </cell>
        </row>
        <row r="314">
          <cell r="A314" t="str">
            <v>27A</v>
          </cell>
          <cell r="B314">
            <v>0</v>
          </cell>
          <cell r="F314" t="str">
            <v xml:space="preserve">COMPRESSOR 185 CFM MIN LATE    </v>
          </cell>
          <cell r="G314">
            <v>406</v>
          </cell>
          <cell r="H314">
            <v>522</v>
          </cell>
          <cell r="I314">
            <v>174</v>
          </cell>
          <cell r="J314">
            <v>59</v>
          </cell>
          <cell r="M314">
            <v>307</v>
          </cell>
          <cell r="N314">
            <v>93.764434180138565</v>
          </cell>
          <cell r="O314">
            <v>120.47080544657281</v>
          </cell>
          <cell r="P314">
            <v>174</v>
          </cell>
          <cell r="Q314">
            <v>295</v>
          </cell>
        </row>
        <row r="315">
          <cell r="A315" t="str">
            <v>27C</v>
          </cell>
          <cell r="B315">
            <v>0</v>
          </cell>
          <cell r="F315" t="str">
            <v xml:space="preserve">COMPRESSOR UTIL TK MOUNTED     </v>
          </cell>
          <cell r="G315">
            <v>383</v>
          </cell>
          <cell r="H315">
            <v>464</v>
          </cell>
          <cell r="I315">
            <v>155</v>
          </cell>
          <cell r="J315">
            <v>52</v>
          </cell>
          <cell r="M315">
            <v>308</v>
          </cell>
          <cell r="N315">
            <v>88.45265588914549</v>
          </cell>
          <cell r="O315">
            <v>107.08516039695361</v>
          </cell>
          <cell r="P315">
            <v>155</v>
          </cell>
          <cell r="Q315">
            <v>260</v>
          </cell>
        </row>
        <row r="316">
          <cell r="A316" t="str">
            <v>27F</v>
          </cell>
          <cell r="B316">
            <v>0</v>
          </cell>
          <cell r="F316" t="str">
            <v xml:space="preserve">COMPRESSOR 375 CFM             </v>
          </cell>
          <cell r="G316">
            <v>894</v>
          </cell>
          <cell r="H316">
            <v>1005</v>
          </cell>
          <cell r="I316">
            <v>335</v>
          </cell>
          <cell r="J316">
            <v>112</v>
          </cell>
          <cell r="M316">
            <v>309</v>
          </cell>
          <cell r="N316">
            <v>206.46651270207852</v>
          </cell>
          <cell r="O316">
            <v>231.94091853219479</v>
          </cell>
          <cell r="P316">
            <v>335</v>
          </cell>
          <cell r="Q316">
            <v>560</v>
          </cell>
        </row>
        <row r="317">
          <cell r="A317" t="str">
            <v>27H</v>
          </cell>
          <cell r="F317" t="str">
            <v xml:space="preserve">COMPRESSOR 185 W/UTILITY TRL   </v>
          </cell>
          <cell r="G317">
            <v>457</v>
          </cell>
          <cell r="H317">
            <v>573</v>
          </cell>
          <cell r="I317">
            <v>191</v>
          </cell>
          <cell r="J317">
            <v>64</v>
          </cell>
          <cell r="M317">
            <v>310</v>
          </cell>
          <cell r="N317">
            <v>105.54272517321016</v>
          </cell>
          <cell r="O317">
            <v>132.24094161089315</v>
          </cell>
          <cell r="P317">
            <v>191</v>
          </cell>
          <cell r="Q317">
            <v>320</v>
          </cell>
        </row>
        <row r="318">
          <cell r="B318">
            <v>0</v>
          </cell>
          <cell r="F318">
            <v>0</v>
          </cell>
          <cell r="G318">
            <v>0</v>
          </cell>
          <cell r="H318">
            <v>0</v>
          </cell>
          <cell r="I318">
            <v>0</v>
          </cell>
          <cell r="J318">
            <v>0</v>
          </cell>
          <cell r="M318">
            <v>0</v>
          </cell>
          <cell r="N318">
            <v>0</v>
          </cell>
          <cell r="O318">
            <v>0</v>
          </cell>
          <cell r="P318">
            <v>0</v>
          </cell>
          <cell r="Q318">
            <v>0</v>
          </cell>
        </row>
        <row r="319">
          <cell r="A319" t="str">
            <v>28A</v>
          </cell>
          <cell r="B319">
            <v>0</v>
          </cell>
          <cell r="F319" t="str">
            <v xml:space="preserve">FAULT FINDER TRLR              </v>
          </cell>
          <cell r="G319">
            <v>154</v>
          </cell>
          <cell r="H319">
            <v>276</v>
          </cell>
          <cell r="I319">
            <v>92</v>
          </cell>
          <cell r="J319">
            <v>31</v>
          </cell>
          <cell r="M319">
            <v>312</v>
          </cell>
          <cell r="N319">
            <v>35.565819861431869</v>
          </cell>
          <cell r="O319">
            <v>63.697207477498267</v>
          </cell>
          <cell r="P319">
            <v>92</v>
          </cell>
          <cell r="Q319">
            <v>155</v>
          </cell>
        </row>
        <row r="320">
          <cell r="B320">
            <v>0</v>
          </cell>
          <cell r="F320">
            <v>0</v>
          </cell>
          <cell r="G320">
            <v>0</v>
          </cell>
          <cell r="H320">
            <v>0</v>
          </cell>
          <cell r="I320">
            <v>0</v>
          </cell>
          <cell r="J320">
            <v>0</v>
          </cell>
          <cell r="M320">
            <v>0</v>
          </cell>
          <cell r="N320">
            <v>0</v>
          </cell>
          <cell r="O320">
            <v>0</v>
          </cell>
          <cell r="P320">
            <v>0</v>
          </cell>
          <cell r="Q320">
            <v>0</v>
          </cell>
        </row>
        <row r="321">
          <cell r="A321" t="str">
            <v>29D</v>
          </cell>
          <cell r="B321">
            <v>0</v>
          </cell>
          <cell r="F321" t="str">
            <v xml:space="preserve">SCISSOR LIFT 19'               </v>
          </cell>
          <cell r="G321">
            <v>303</v>
          </cell>
          <cell r="H321">
            <v>414</v>
          </cell>
          <cell r="I321">
            <v>138</v>
          </cell>
          <cell r="J321">
            <v>46</v>
          </cell>
          <cell r="M321">
            <v>314</v>
          </cell>
          <cell r="N321">
            <v>69.976905311778296</v>
          </cell>
          <cell r="O321">
            <v>95.545811216247401</v>
          </cell>
          <cell r="P321">
            <v>138</v>
          </cell>
          <cell r="Q321">
            <v>230</v>
          </cell>
        </row>
        <row r="322">
          <cell r="B322">
            <v>0</v>
          </cell>
          <cell r="F322">
            <v>0</v>
          </cell>
          <cell r="G322">
            <v>0</v>
          </cell>
          <cell r="H322">
            <v>0</v>
          </cell>
          <cell r="I322">
            <v>0</v>
          </cell>
          <cell r="J322">
            <v>0</v>
          </cell>
          <cell r="M322">
            <v>0</v>
          </cell>
          <cell r="N322">
            <v>0</v>
          </cell>
          <cell r="O322">
            <v>0</v>
          </cell>
          <cell r="P322">
            <v>0</v>
          </cell>
          <cell r="Q322">
            <v>0</v>
          </cell>
        </row>
        <row r="323">
          <cell r="A323" t="str">
            <v>30A</v>
          </cell>
          <cell r="B323">
            <v>0</v>
          </cell>
          <cell r="F323" t="str">
            <v xml:space="preserve">PRESSURE WASHER - TRAILER      </v>
          </cell>
          <cell r="G323">
            <v>211</v>
          </cell>
          <cell r="H323">
            <v>318</v>
          </cell>
          <cell r="I323">
            <v>106</v>
          </cell>
          <cell r="J323">
            <v>35</v>
          </cell>
          <cell r="M323">
            <v>316</v>
          </cell>
          <cell r="N323">
            <v>48.729792147806002</v>
          </cell>
          <cell r="O323">
            <v>73.390260789291474</v>
          </cell>
          <cell r="P323">
            <v>106</v>
          </cell>
          <cell r="Q323">
            <v>175</v>
          </cell>
        </row>
        <row r="324">
          <cell r="A324" t="str">
            <v>30B</v>
          </cell>
          <cell r="B324" t="str">
            <v>SP</v>
          </cell>
          <cell r="F324" t="str">
            <v xml:space="preserve">SP PRESSURE WASHER - TRAILER   </v>
          </cell>
          <cell r="G324">
            <v>260</v>
          </cell>
          <cell r="H324">
            <v>416</v>
          </cell>
          <cell r="I324">
            <v>139</v>
          </cell>
          <cell r="J324">
            <v>46</v>
          </cell>
          <cell r="M324">
            <v>317</v>
          </cell>
          <cell r="N324">
            <v>60.046189376443415</v>
          </cell>
          <cell r="O324">
            <v>96.007385183475648</v>
          </cell>
          <cell r="P324">
            <v>139</v>
          </cell>
          <cell r="Q324">
            <v>230</v>
          </cell>
        </row>
        <row r="325">
          <cell r="B325">
            <v>0</v>
          </cell>
          <cell r="F325">
            <v>0</v>
          </cell>
          <cell r="G325">
            <v>0</v>
          </cell>
          <cell r="H325">
            <v>0</v>
          </cell>
          <cell r="I325">
            <v>0</v>
          </cell>
          <cell r="J325">
            <v>0</v>
          </cell>
          <cell r="M325">
            <v>0</v>
          </cell>
          <cell r="N325">
            <v>0</v>
          </cell>
          <cell r="O325">
            <v>0</v>
          </cell>
          <cell r="P325">
            <v>0</v>
          </cell>
          <cell r="Q325">
            <v>0</v>
          </cell>
        </row>
        <row r="326">
          <cell r="A326" t="str">
            <v>31A</v>
          </cell>
          <cell r="B326" t="str">
            <v>SP</v>
          </cell>
          <cell r="F326" t="str">
            <v xml:space="preserve">SP SWEEPER                     </v>
          </cell>
          <cell r="G326">
            <v>1299</v>
          </cell>
          <cell r="H326">
            <v>1299</v>
          </cell>
          <cell r="I326">
            <v>433</v>
          </cell>
          <cell r="J326">
            <v>144</v>
          </cell>
          <cell r="M326">
            <v>319</v>
          </cell>
          <cell r="N326">
            <v>300</v>
          </cell>
          <cell r="O326">
            <v>299.79229171474725</v>
          </cell>
          <cell r="P326">
            <v>433</v>
          </cell>
          <cell r="Q326">
            <v>720</v>
          </cell>
        </row>
        <row r="327">
          <cell r="B327">
            <v>0</v>
          </cell>
          <cell r="F327">
            <v>0</v>
          </cell>
          <cell r="G327">
            <v>0</v>
          </cell>
          <cell r="H327">
            <v>0</v>
          </cell>
          <cell r="I327">
            <v>0</v>
          </cell>
          <cell r="J327">
            <v>0</v>
          </cell>
          <cell r="M327">
            <v>0</v>
          </cell>
          <cell r="N327">
            <v>0</v>
          </cell>
          <cell r="O327">
            <v>0</v>
          </cell>
          <cell r="P327">
            <v>0</v>
          </cell>
          <cell r="Q327">
            <v>0</v>
          </cell>
        </row>
        <row r="328">
          <cell r="A328" t="str">
            <v>40A</v>
          </cell>
          <cell r="B328">
            <v>0</v>
          </cell>
          <cell r="F328" t="str">
            <v xml:space="preserve">WELDER, STICK                  </v>
          </cell>
          <cell r="G328">
            <v>345</v>
          </cell>
          <cell r="H328">
            <v>516</v>
          </cell>
          <cell r="I328">
            <v>172</v>
          </cell>
          <cell r="J328">
            <v>57</v>
          </cell>
          <cell r="M328">
            <v>321</v>
          </cell>
          <cell r="N328">
            <v>79.676674364896073</v>
          </cell>
          <cell r="O328">
            <v>119.08608354488807</v>
          </cell>
          <cell r="P328">
            <v>172</v>
          </cell>
          <cell r="Q328">
            <v>285</v>
          </cell>
        </row>
        <row r="329">
          <cell r="A329" t="str">
            <v>40B</v>
          </cell>
          <cell r="B329">
            <v>0</v>
          </cell>
          <cell r="F329" t="str">
            <v xml:space="preserve">WELDER, STICK MFG WIRE         </v>
          </cell>
          <cell r="G329">
            <v>478</v>
          </cell>
          <cell r="H329">
            <v>516</v>
          </cell>
          <cell r="I329">
            <v>172</v>
          </cell>
          <cell r="J329">
            <v>57</v>
          </cell>
          <cell r="M329">
            <v>322</v>
          </cell>
          <cell r="N329">
            <v>110.39260969976905</v>
          </cell>
          <cell r="O329">
            <v>119.08608354488807</v>
          </cell>
          <cell r="P329">
            <v>172</v>
          </cell>
          <cell r="Q329">
            <v>285</v>
          </cell>
        </row>
        <row r="330">
          <cell r="A330" t="str">
            <v>40C</v>
          </cell>
          <cell r="B330" t="str">
            <v>SP</v>
          </cell>
          <cell r="F330" t="str">
            <v xml:space="preserve">SP 20 KW GENERATOR             </v>
          </cell>
          <cell r="G330">
            <v>649</v>
          </cell>
          <cell r="H330">
            <v>649</v>
          </cell>
          <cell r="I330">
            <v>216</v>
          </cell>
          <cell r="J330">
            <v>73</v>
          </cell>
          <cell r="M330">
            <v>323</v>
          </cell>
          <cell r="N330">
            <v>149.88452655889145</v>
          </cell>
          <cell r="O330">
            <v>149.78075236556657</v>
          </cell>
          <cell r="P330">
            <v>216</v>
          </cell>
          <cell r="Q330">
            <v>365</v>
          </cell>
        </row>
        <row r="331">
          <cell r="A331" t="str">
            <v>40E</v>
          </cell>
          <cell r="B331" t="str">
            <v>SP</v>
          </cell>
          <cell r="F331" t="str">
            <v xml:space="preserve">SP 15KW LIGHT TOWER            </v>
          </cell>
          <cell r="G331">
            <v>728</v>
          </cell>
          <cell r="H331">
            <v>728</v>
          </cell>
          <cell r="I331">
            <v>243</v>
          </cell>
          <cell r="J331">
            <v>81</v>
          </cell>
          <cell r="M331">
            <v>324</v>
          </cell>
          <cell r="N331">
            <v>168.12933025404158</v>
          </cell>
          <cell r="O331">
            <v>168.01292407108238</v>
          </cell>
          <cell r="P331">
            <v>243</v>
          </cell>
          <cell r="Q331">
            <v>405</v>
          </cell>
        </row>
        <row r="332">
          <cell r="A332" t="str">
            <v>40F</v>
          </cell>
          <cell r="B332" t="str">
            <v>SP</v>
          </cell>
          <cell r="F332" t="str">
            <v xml:space="preserve">SP HEATER GROUND               </v>
          </cell>
          <cell r="G332">
            <v>676</v>
          </cell>
          <cell r="H332">
            <v>676</v>
          </cell>
          <cell r="I332">
            <v>225</v>
          </cell>
          <cell r="J332">
            <v>75</v>
          </cell>
          <cell r="M332">
            <v>325</v>
          </cell>
          <cell r="N332">
            <v>156.12009237875287</v>
          </cell>
          <cell r="O332">
            <v>156.01200092314792</v>
          </cell>
          <cell r="P332">
            <v>225</v>
          </cell>
          <cell r="Q332">
            <v>375</v>
          </cell>
        </row>
        <row r="333">
          <cell r="A333" t="str">
            <v>40G</v>
          </cell>
          <cell r="B333" t="str">
            <v>SP</v>
          </cell>
          <cell r="F333" t="str">
            <v xml:space="preserve">SP 8KW LIGHT TOWER             </v>
          </cell>
          <cell r="G333">
            <v>520</v>
          </cell>
          <cell r="H333">
            <v>520</v>
          </cell>
          <cell r="I333">
            <v>173</v>
          </cell>
          <cell r="J333">
            <v>58</v>
          </cell>
          <cell r="M333">
            <v>326</v>
          </cell>
          <cell r="N333">
            <v>120.09237875288683</v>
          </cell>
          <cell r="O333">
            <v>120.00923147934456</v>
          </cell>
          <cell r="P333">
            <v>173</v>
          </cell>
          <cell r="Q333">
            <v>290</v>
          </cell>
        </row>
        <row r="334">
          <cell r="A334" t="str">
            <v>40H</v>
          </cell>
          <cell r="B334" t="str">
            <v>SP</v>
          </cell>
          <cell r="F334" t="str">
            <v xml:space="preserve">SP HEATER TOTEM                </v>
          </cell>
          <cell r="G334">
            <v>1040</v>
          </cell>
          <cell r="H334">
            <v>1040</v>
          </cell>
          <cell r="I334">
            <v>347</v>
          </cell>
          <cell r="J334">
            <v>115</v>
          </cell>
          <cell r="M334">
            <v>327</v>
          </cell>
          <cell r="N334">
            <v>240.18475750577366</v>
          </cell>
          <cell r="O334">
            <v>240.01846295868913</v>
          </cell>
          <cell r="P334">
            <v>347</v>
          </cell>
          <cell r="Q334">
            <v>575</v>
          </cell>
        </row>
        <row r="335">
          <cell r="B335">
            <v>0</v>
          </cell>
          <cell r="F335">
            <v>0</v>
          </cell>
          <cell r="G335">
            <v>0</v>
          </cell>
          <cell r="H335">
            <v>0</v>
          </cell>
          <cell r="I335">
            <v>0</v>
          </cell>
          <cell r="J335">
            <v>0</v>
          </cell>
          <cell r="M335">
            <v>0</v>
          </cell>
          <cell r="N335">
            <v>0</v>
          </cell>
          <cell r="O335">
            <v>0</v>
          </cell>
          <cell r="P335">
            <v>0</v>
          </cell>
          <cell r="Q335">
            <v>0</v>
          </cell>
        </row>
        <row r="336">
          <cell r="A336" t="str">
            <v>41A</v>
          </cell>
          <cell r="B336">
            <v>0</v>
          </cell>
          <cell r="F336" t="str">
            <v xml:space="preserve">DIR BOR 17-20K# W/500' W/O TOO </v>
          </cell>
          <cell r="G336">
            <v>7729</v>
          </cell>
          <cell r="H336">
            <v>11041</v>
          </cell>
          <cell r="I336">
            <v>3680</v>
          </cell>
          <cell r="J336">
            <v>1227</v>
          </cell>
          <cell r="M336">
            <v>329</v>
          </cell>
          <cell r="N336">
            <v>1784.9884526558892</v>
          </cell>
          <cell r="O336">
            <v>2548.119086083545</v>
          </cell>
          <cell r="P336">
            <v>3680</v>
          </cell>
          <cell r="Q336">
            <v>6135</v>
          </cell>
        </row>
        <row r="337">
          <cell r="A337" t="str">
            <v>41B</v>
          </cell>
          <cell r="B337">
            <v>0</v>
          </cell>
          <cell r="F337" t="str">
            <v xml:space="preserve">AT-30 DIRECTIONAL DRILL        </v>
          </cell>
          <cell r="G337">
            <v>12050</v>
          </cell>
          <cell r="H337">
            <v>12050</v>
          </cell>
          <cell r="I337">
            <v>6696</v>
          </cell>
          <cell r="J337">
            <v>803</v>
          </cell>
          <cell r="M337">
            <v>330</v>
          </cell>
          <cell r="N337">
            <v>2782.9099307159354</v>
          </cell>
          <cell r="O337">
            <v>2780.9831525501959</v>
          </cell>
          <cell r="P337">
            <v>6696</v>
          </cell>
          <cell r="Q337">
            <v>4015</v>
          </cell>
        </row>
        <row r="338">
          <cell r="A338" t="str">
            <v>41F</v>
          </cell>
          <cell r="B338">
            <v>0</v>
          </cell>
          <cell r="F338" t="str">
            <v xml:space="preserve">DIR BOR 24K# W/500'R NO TOOL   </v>
          </cell>
          <cell r="G338">
            <v>11538</v>
          </cell>
          <cell r="H338">
            <v>16230</v>
          </cell>
          <cell r="I338">
            <v>5410</v>
          </cell>
          <cell r="J338">
            <v>1803</v>
          </cell>
          <cell r="M338">
            <v>331</v>
          </cell>
          <cell r="N338">
            <v>2664.6651270207853</v>
          </cell>
          <cell r="O338">
            <v>3745.6727440572349</v>
          </cell>
          <cell r="P338">
            <v>5410</v>
          </cell>
          <cell r="Q338">
            <v>9015</v>
          </cell>
        </row>
        <row r="339">
          <cell r="B339">
            <v>0</v>
          </cell>
          <cell r="F339">
            <v>0</v>
          </cell>
          <cell r="G339">
            <v>0</v>
          </cell>
          <cell r="H339">
            <v>0</v>
          </cell>
          <cell r="I339">
            <v>0</v>
          </cell>
          <cell r="J339">
            <v>0</v>
          </cell>
          <cell r="M339">
            <v>0</v>
          </cell>
          <cell r="N339">
            <v>0</v>
          </cell>
          <cell r="O339">
            <v>0</v>
          </cell>
          <cell r="P339">
            <v>0</v>
          </cell>
          <cell r="Q339">
            <v>0</v>
          </cell>
        </row>
        <row r="340">
          <cell r="A340" t="str">
            <v>43A</v>
          </cell>
          <cell r="B340" t="str">
            <v>SP</v>
          </cell>
          <cell r="F340" t="str">
            <v xml:space="preserve">SP SLEEVING MACHINE TK MNTD    </v>
          </cell>
          <cell r="G340">
            <v>2977</v>
          </cell>
          <cell r="H340">
            <v>2977</v>
          </cell>
          <cell r="I340">
            <v>992</v>
          </cell>
          <cell r="J340">
            <v>331</v>
          </cell>
          <cell r="M340">
            <v>333</v>
          </cell>
          <cell r="N340">
            <v>687.5288683602771</v>
          </cell>
          <cell r="O340">
            <v>687.0528502192476</v>
          </cell>
          <cell r="P340">
            <v>992</v>
          </cell>
          <cell r="Q340">
            <v>1655</v>
          </cell>
        </row>
        <row r="341">
          <cell r="B341">
            <v>0</v>
          </cell>
          <cell r="F341">
            <v>0</v>
          </cell>
          <cell r="G341">
            <v>0</v>
          </cell>
          <cell r="H341">
            <v>0</v>
          </cell>
          <cell r="I341">
            <v>0</v>
          </cell>
          <cell r="J341">
            <v>0</v>
          </cell>
          <cell r="M341">
            <v>0</v>
          </cell>
          <cell r="N341">
            <v>0</v>
          </cell>
          <cell r="O341">
            <v>0</v>
          </cell>
          <cell r="P341">
            <v>0</v>
          </cell>
          <cell r="Q341">
            <v>0</v>
          </cell>
        </row>
        <row r="342">
          <cell r="B342">
            <v>0</v>
          </cell>
          <cell r="F342" t="str">
            <v>WATER TRUCKS</v>
          </cell>
          <cell r="G342">
            <v>0</v>
          </cell>
          <cell r="H342">
            <v>0</v>
          </cell>
          <cell r="I342">
            <v>0</v>
          </cell>
          <cell r="J342">
            <v>0</v>
          </cell>
          <cell r="M342">
            <v>0</v>
          </cell>
          <cell r="N342">
            <v>0</v>
          </cell>
          <cell r="O342">
            <v>0</v>
          </cell>
          <cell r="P342">
            <v>0</v>
          </cell>
          <cell r="Q342">
            <v>0</v>
          </cell>
        </row>
        <row r="343">
          <cell r="A343" t="str">
            <v>44B</v>
          </cell>
          <cell r="B343">
            <v>0</v>
          </cell>
          <cell r="F343" t="str">
            <v xml:space="preserve">WATER TANK TK MNT 1500GL LATE  </v>
          </cell>
          <cell r="G343">
            <v>1971</v>
          </cell>
          <cell r="H343">
            <v>2145</v>
          </cell>
          <cell r="I343">
            <v>715</v>
          </cell>
          <cell r="J343">
            <v>238</v>
          </cell>
          <cell r="M343">
            <v>336</v>
          </cell>
          <cell r="N343">
            <v>455.19630484988454</v>
          </cell>
          <cell r="O343">
            <v>495.03807985229633</v>
          </cell>
          <cell r="P343">
            <v>715</v>
          </cell>
          <cell r="Q343">
            <v>1190</v>
          </cell>
        </row>
        <row r="344">
          <cell r="A344" t="str">
            <v>44D</v>
          </cell>
          <cell r="B344" t="str">
            <v>SP</v>
          </cell>
          <cell r="C344" t="str">
            <v>T/S</v>
          </cell>
          <cell r="F344" t="str">
            <v xml:space="preserve">SP WATR TANK TK MNT 4000GL AWD </v>
          </cell>
          <cell r="G344">
            <v>2920</v>
          </cell>
          <cell r="H344">
            <v>4058</v>
          </cell>
          <cell r="I344">
            <v>1353</v>
          </cell>
          <cell r="J344">
            <v>450</v>
          </cell>
          <cell r="M344">
            <v>337</v>
          </cell>
          <cell r="N344">
            <v>674.36489607390297</v>
          </cell>
          <cell r="O344">
            <v>936.53357950611587</v>
          </cell>
          <cell r="P344">
            <v>1353</v>
          </cell>
          <cell r="Q344">
            <v>2250</v>
          </cell>
        </row>
        <row r="345">
          <cell r="A345" t="str">
            <v>44E</v>
          </cell>
          <cell r="B345" t="str">
            <v>SP</v>
          </cell>
          <cell r="C345" t="str">
            <v>T/S</v>
          </cell>
          <cell r="F345" t="str">
            <v xml:space="preserve">SP WATR TANK TRL 6800GL        </v>
          </cell>
          <cell r="G345">
            <v>1104</v>
          </cell>
          <cell r="H345">
            <v>1656</v>
          </cell>
          <cell r="I345">
            <v>552</v>
          </cell>
          <cell r="J345">
            <v>184</v>
          </cell>
          <cell r="M345">
            <v>338</v>
          </cell>
          <cell r="N345">
            <v>254.96535796766744</v>
          </cell>
          <cell r="O345">
            <v>382.1832448649896</v>
          </cell>
          <cell r="P345">
            <v>552</v>
          </cell>
          <cell r="Q345">
            <v>920</v>
          </cell>
        </row>
        <row r="346">
          <cell r="A346" t="str">
            <v>44H</v>
          </cell>
          <cell r="B346" t="str">
            <v>SP</v>
          </cell>
          <cell r="F346" t="str">
            <v xml:space="preserve">SP FIRE FIGHTER TRAILER        </v>
          </cell>
          <cell r="G346">
            <v>541</v>
          </cell>
          <cell r="H346">
            <v>541</v>
          </cell>
          <cell r="I346">
            <v>180</v>
          </cell>
          <cell r="J346">
            <v>61</v>
          </cell>
          <cell r="M346">
            <v>339</v>
          </cell>
          <cell r="N346">
            <v>124.94226327944573</v>
          </cell>
          <cell r="O346">
            <v>124.85575813524116</v>
          </cell>
          <cell r="P346">
            <v>180</v>
          </cell>
          <cell r="Q346">
            <v>305</v>
          </cell>
        </row>
        <row r="347">
          <cell r="A347" t="str">
            <v>44J</v>
          </cell>
          <cell r="B347">
            <v>0</v>
          </cell>
          <cell r="F347" t="str">
            <v xml:space="preserve">COMBO FIRE/PRESSURE WASHER TRL </v>
          </cell>
          <cell r="G347">
            <v>720</v>
          </cell>
          <cell r="H347">
            <v>813</v>
          </cell>
          <cell r="I347">
            <v>271</v>
          </cell>
          <cell r="J347">
            <v>90</v>
          </cell>
          <cell r="M347">
            <v>340</v>
          </cell>
          <cell r="N347">
            <v>166.28175519630486</v>
          </cell>
          <cell r="O347">
            <v>187.62981767828293</v>
          </cell>
          <cell r="P347">
            <v>271</v>
          </cell>
          <cell r="Q347">
            <v>450</v>
          </cell>
        </row>
        <row r="348">
          <cell r="B348">
            <v>0</v>
          </cell>
          <cell r="F348">
            <v>0</v>
          </cell>
          <cell r="G348">
            <v>0</v>
          </cell>
          <cell r="H348">
            <v>0</v>
          </cell>
          <cell r="I348">
            <v>0</v>
          </cell>
          <cell r="J348">
            <v>0</v>
          </cell>
          <cell r="M348">
            <v>0</v>
          </cell>
          <cell r="N348">
            <v>0</v>
          </cell>
          <cell r="O348">
            <v>0</v>
          </cell>
          <cell r="P348">
            <v>0</v>
          </cell>
          <cell r="Q348">
            <v>0</v>
          </cell>
        </row>
        <row r="349">
          <cell r="B349">
            <v>0</v>
          </cell>
          <cell r="F349" t="str">
            <v>PULLERS, TRANSMISSION</v>
          </cell>
          <cell r="G349">
            <v>0</v>
          </cell>
          <cell r="H349">
            <v>0</v>
          </cell>
          <cell r="I349">
            <v>0</v>
          </cell>
          <cell r="J349">
            <v>0</v>
          </cell>
          <cell r="M349">
            <v>0</v>
          </cell>
          <cell r="N349">
            <v>0</v>
          </cell>
          <cell r="O349">
            <v>0</v>
          </cell>
          <cell r="P349">
            <v>0</v>
          </cell>
          <cell r="Q349">
            <v>0</v>
          </cell>
        </row>
        <row r="350">
          <cell r="A350" t="str">
            <v>451</v>
          </cell>
          <cell r="B350" t="str">
            <v>SP</v>
          </cell>
          <cell r="F350" t="str">
            <v xml:space="preserve">SP PULLER 1DRUM 20000# TK LATE </v>
          </cell>
          <cell r="G350">
            <v>6624</v>
          </cell>
          <cell r="H350">
            <v>6624</v>
          </cell>
          <cell r="I350">
            <v>2208</v>
          </cell>
          <cell r="J350">
            <v>736</v>
          </cell>
          <cell r="M350">
            <v>343</v>
          </cell>
          <cell r="N350">
            <v>1529.7921478060046</v>
          </cell>
          <cell r="O350">
            <v>1528.7329794599584</v>
          </cell>
          <cell r="P350">
            <v>2208</v>
          </cell>
          <cell r="Q350">
            <v>3680</v>
          </cell>
        </row>
        <row r="351">
          <cell r="A351" t="str">
            <v>452</v>
          </cell>
          <cell r="B351" t="str">
            <v>SP</v>
          </cell>
          <cell r="F351" t="str">
            <v xml:space="preserve">SP U/G TRANSMISSION PULLER     </v>
          </cell>
          <cell r="G351">
            <v>12238</v>
          </cell>
          <cell r="H351">
            <v>12238</v>
          </cell>
          <cell r="I351">
            <v>4080</v>
          </cell>
          <cell r="J351">
            <v>1360</v>
          </cell>
          <cell r="M351">
            <v>344</v>
          </cell>
          <cell r="N351">
            <v>2826.327944572748</v>
          </cell>
          <cell r="O351">
            <v>2824.3711054696514</v>
          </cell>
          <cell r="P351">
            <v>4080</v>
          </cell>
          <cell r="Q351">
            <v>6800</v>
          </cell>
        </row>
        <row r="352">
          <cell r="A352" t="str">
            <v>45&amp;</v>
          </cell>
          <cell r="B352" t="str">
            <v>SP</v>
          </cell>
          <cell r="C352" t="str">
            <v>T/S</v>
          </cell>
          <cell r="F352" t="str">
            <v xml:space="preserve">SP 1 DRUM 6000# TRK LATE       </v>
          </cell>
          <cell r="G352">
            <v>4195</v>
          </cell>
          <cell r="H352">
            <v>4637</v>
          </cell>
          <cell r="I352">
            <v>1546</v>
          </cell>
          <cell r="J352">
            <v>516</v>
          </cell>
          <cell r="M352">
            <v>345</v>
          </cell>
          <cell r="N352">
            <v>968.82217090069287</v>
          </cell>
          <cell r="O352">
            <v>1070.1592430186936</v>
          </cell>
          <cell r="P352">
            <v>1546</v>
          </cell>
          <cell r="Q352">
            <v>2580</v>
          </cell>
        </row>
        <row r="353">
          <cell r="A353" t="str">
            <v>45A</v>
          </cell>
          <cell r="B353" t="str">
            <v>SP</v>
          </cell>
          <cell r="C353" t="str">
            <v>T/S</v>
          </cell>
          <cell r="F353" t="str">
            <v xml:space="preserve">SP PULER 1 DRUM 6000# TRL LATE </v>
          </cell>
          <cell r="G353">
            <v>2102</v>
          </cell>
          <cell r="H353">
            <v>3072</v>
          </cell>
          <cell r="I353">
            <v>1024</v>
          </cell>
          <cell r="J353">
            <v>341</v>
          </cell>
          <cell r="M353">
            <v>346</v>
          </cell>
          <cell r="N353">
            <v>485.45034642032334</v>
          </cell>
          <cell r="O353">
            <v>708.97761366258942</v>
          </cell>
          <cell r="P353">
            <v>1024</v>
          </cell>
          <cell r="Q353">
            <v>1705</v>
          </cell>
        </row>
        <row r="354">
          <cell r="A354" t="str">
            <v>45F</v>
          </cell>
          <cell r="B354" t="str">
            <v>SP</v>
          </cell>
          <cell r="C354" t="str">
            <v>T/S</v>
          </cell>
          <cell r="F354" t="str">
            <v xml:space="preserve">SP V-GRV 8000-10000# TRL LATE  </v>
          </cell>
          <cell r="G354">
            <v>5196</v>
          </cell>
          <cell r="H354">
            <v>5196</v>
          </cell>
          <cell r="I354">
            <v>1732</v>
          </cell>
          <cell r="J354">
            <v>577</v>
          </cell>
          <cell r="M354">
            <v>347</v>
          </cell>
          <cell r="N354">
            <v>1200</v>
          </cell>
          <cell r="O354">
            <v>1199.169166858989</v>
          </cell>
          <cell r="P354">
            <v>1732</v>
          </cell>
          <cell r="Q354">
            <v>2885</v>
          </cell>
        </row>
        <row r="355">
          <cell r="A355" t="str">
            <v>45H</v>
          </cell>
          <cell r="B355" t="str">
            <v>SP</v>
          </cell>
          <cell r="C355" t="str">
            <v>T/S</v>
          </cell>
          <cell r="F355" t="str">
            <v xml:space="preserve">SP PULER 1 DRM 10000# TRK LATE </v>
          </cell>
          <cell r="G355">
            <v>5412</v>
          </cell>
          <cell r="H355">
            <v>5412</v>
          </cell>
          <cell r="I355">
            <v>1804</v>
          </cell>
          <cell r="J355">
            <v>602</v>
          </cell>
          <cell r="M355">
            <v>348</v>
          </cell>
          <cell r="N355">
            <v>1249.8845265588914</v>
          </cell>
          <cell r="O355">
            <v>1249.0191553196398</v>
          </cell>
          <cell r="P355">
            <v>1804</v>
          </cell>
          <cell r="Q355">
            <v>3010</v>
          </cell>
        </row>
        <row r="356">
          <cell r="A356" t="str">
            <v>45I</v>
          </cell>
          <cell r="B356" t="str">
            <v>SP</v>
          </cell>
          <cell r="C356" t="str">
            <v>T/S</v>
          </cell>
          <cell r="F356" t="str">
            <v xml:space="preserve">SP PULER 1 DRM 15000# TRK LATE </v>
          </cell>
          <cell r="G356">
            <v>5412</v>
          </cell>
          <cell r="H356">
            <v>5412</v>
          </cell>
          <cell r="I356">
            <v>1804</v>
          </cell>
          <cell r="J356">
            <v>602</v>
          </cell>
          <cell r="M356">
            <v>349</v>
          </cell>
          <cell r="N356">
            <v>1249.8845265588914</v>
          </cell>
          <cell r="O356">
            <v>1249.0191553196398</v>
          </cell>
          <cell r="P356">
            <v>1804</v>
          </cell>
          <cell r="Q356">
            <v>3010</v>
          </cell>
        </row>
        <row r="357">
          <cell r="A357" t="str">
            <v>45J</v>
          </cell>
          <cell r="B357" t="str">
            <v>SP</v>
          </cell>
          <cell r="C357" t="str">
            <v>T/S</v>
          </cell>
          <cell r="F357" t="str">
            <v xml:space="preserve">SP PULR V-GROVE 6000# TRL LATE </v>
          </cell>
          <cell r="G357">
            <v>4600</v>
          </cell>
          <cell r="H357">
            <v>4871</v>
          </cell>
          <cell r="I357">
            <v>1624</v>
          </cell>
          <cell r="J357">
            <v>541</v>
          </cell>
          <cell r="M357">
            <v>350</v>
          </cell>
          <cell r="N357">
            <v>1062.3556581986143</v>
          </cell>
          <cell r="O357">
            <v>1124.1633971843987</v>
          </cell>
          <cell r="P357">
            <v>1624</v>
          </cell>
          <cell r="Q357">
            <v>2705</v>
          </cell>
        </row>
        <row r="358">
          <cell r="A358" t="str">
            <v>45K</v>
          </cell>
          <cell r="B358" t="str">
            <v>SP</v>
          </cell>
          <cell r="F358" t="str">
            <v xml:space="preserve">SP PULR 3 DRUM 15000# TRK LATE </v>
          </cell>
          <cell r="G358">
            <v>6495</v>
          </cell>
          <cell r="H358">
            <v>7036</v>
          </cell>
          <cell r="I358">
            <v>2345</v>
          </cell>
          <cell r="J358">
            <v>782</v>
          </cell>
          <cell r="M358">
            <v>351</v>
          </cell>
          <cell r="N358">
            <v>1500</v>
          </cell>
          <cell r="O358">
            <v>1623.8172167089776</v>
          </cell>
          <cell r="P358">
            <v>2345</v>
          </cell>
          <cell r="Q358">
            <v>3910</v>
          </cell>
        </row>
        <row r="359">
          <cell r="A359" t="str">
            <v>45P</v>
          </cell>
          <cell r="B359" t="str">
            <v>SP</v>
          </cell>
          <cell r="F359" t="str">
            <v xml:space="preserve">SP PULER 3 DRUM 4000# TRK LATE </v>
          </cell>
          <cell r="G359">
            <v>5521</v>
          </cell>
          <cell r="H359">
            <v>5521</v>
          </cell>
          <cell r="I359">
            <v>1840</v>
          </cell>
          <cell r="J359">
            <v>614</v>
          </cell>
          <cell r="M359">
            <v>352</v>
          </cell>
          <cell r="N359">
            <v>1275.0577367205542</v>
          </cell>
          <cell r="O359">
            <v>1274.1749365335795</v>
          </cell>
          <cell r="P359">
            <v>1840</v>
          </cell>
          <cell r="Q359">
            <v>3070</v>
          </cell>
        </row>
        <row r="360">
          <cell r="A360" t="str">
            <v>45R</v>
          </cell>
          <cell r="B360" t="str">
            <v>SP</v>
          </cell>
          <cell r="C360" t="str">
            <v>T/S</v>
          </cell>
          <cell r="F360" t="str">
            <v xml:space="preserve">SP PULR 5 DRUM 4500# TRL LATE  </v>
          </cell>
          <cell r="G360">
            <v>5954</v>
          </cell>
          <cell r="H360">
            <v>5954</v>
          </cell>
          <cell r="I360">
            <v>1984</v>
          </cell>
          <cell r="J360">
            <v>661</v>
          </cell>
          <cell r="M360">
            <v>353</v>
          </cell>
          <cell r="N360">
            <v>1375.0577367205542</v>
          </cell>
          <cell r="O360">
            <v>1374.1057004384952</v>
          </cell>
          <cell r="P360">
            <v>1984</v>
          </cell>
          <cell r="Q360">
            <v>3305</v>
          </cell>
        </row>
        <row r="361">
          <cell r="A361" t="str">
            <v>45T</v>
          </cell>
          <cell r="B361" t="str">
            <v>SP</v>
          </cell>
          <cell r="F361" t="str">
            <v xml:space="preserve">SP PULLER 30,000# TRL LATE     </v>
          </cell>
          <cell r="G361">
            <v>7729</v>
          </cell>
          <cell r="H361">
            <v>9716</v>
          </cell>
          <cell r="I361">
            <v>3239</v>
          </cell>
          <cell r="J361">
            <v>1080</v>
          </cell>
          <cell r="M361">
            <v>354</v>
          </cell>
          <cell r="N361">
            <v>1784.9884526558892</v>
          </cell>
          <cell r="O361">
            <v>2242.3263327948303</v>
          </cell>
          <cell r="P361">
            <v>3239</v>
          </cell>
          <cell r="Q361">
            <v>5400</v>
          </cell>
        </row>
        <row r="362">
          <cell r="A362" t="str">
            <v>45U</v>
          </cell>
          <cell r="B362" t="str">
            <v>SP</v>
          </cell>
          <cell r="F362" t="str">
            <v xml:space="preserve">SP PULLER 30,000# TRK LATE     </v>
          </cell>
          <cell r="G362">
            <v>8501</v>
          </cell>
          <cell r="H362">
            <v>10489</v>
          </cell>
          <cell r="I362">
            <v>3496</v>
          </cell>
          <cell r="J362">
            <v>1166</v>
          </cell>
          <cell r="M362">
            <v>355</v>
          </cell>
          <cell r="N362">
            <v>1963.2794457274827</v>
          </cell>
          <cell r="O362">
            <v>2420.7246711285484</v>
          </cell>
          <cell r="P362">
            <v>3496</v>
          </cell>
          <cell r="Q362">
            <v>5830</v>
          </cell>
        </row>
        <row r="363">
          <cell r="A363" t="str">
            <v>45W</v>
          </cell>
          <cell r="B363" t="str">
            <v>SP</v>
          </cell>
          <cell r="F363" t="str">
            <v xml:space="preserve">SP PULR 3 DRUM 4000# TRL SDWDR </v>
          </cell>
          <cell r="G363">
            <v>3158</v>
          </cell>
          <cell r="H363">
            <v>3768</v>
          </cell>
          <cell r="I363">
            <v>1256</v>
          </cell>
          <cell r="J363">
            <v>418</v>
          </cell>
          <cell r="M363">
            <v>356</v>
          </cell>
          <cell r="N363">
            <v>729.33025404157047</v>
          </cell>
          <cell r="O363">
            <v>869.60535425801982</v>
          </cell>
          <cell r="P363">
            <v>1256</v>
          </cell>
          <cell r="Q363">
            <v>2090</v>
          </cell>
        </row>
        <row r="364">
          <cell r="A364" t="str">
            <v>45X</v>
          </cell>
          <cell r="B364" t="str">
            <v>SP</v>
          </cell>
          <cell r="F364" t="str">
            <v xml:space="preserve">SP PULER 3 DRUM 6000# TRAILER  </v>
          </cell>
          <cell r="G364">
            <v>3875</v>
          </cell>
          <cell r="H364">
            <v>4485</v>
          </cell>
          <cell r="I364">
            <v>1495</v>
          </cell>
          <cell r="J364">
            <v>498</v>
          </cell>
          <cell r="M364">
            <v>357</v>
          </cell>
          <cell r="N364">
            <v>894.91916859122398</v>
          </cell>
          <cell r="O364">
            <v>1035.0796215093469</v>
          </cell>
          <cell r="P364">
            <v>1495</v>
          </cell>
          <cell r="Q364">
            <v>2490</v>
          </cell>
        </row>
        <row r="365">
          <cell r="A365" t="str">
            <v>45Y</v>
          </cell>
          <cell r="B365" t="str">
            <v>SP</v>
          </cell>
          <cell r="F365" t="str">
            <v xml:space="preserve">SP PULLER 1 DRUM 40000# W/REEL </v>
          </cell>
          <cell r="G365">
            <v>3036</v>
          </cell>
          <cell r="H365">
            <v>4250</v>
          </cell>
          <cell r="I365">
            <v>1417</v>
          </cell>
          <cell r="J365">
            <v>473</v>
          </cell>
          <cell r="M365">
            <v>358</v>
          </cell>
          <cell r="N365">
            <v>701.15473441108543</v>
          </cell>
          <cell r="O365">
            <v>980.84468036002761</v>
          </cell>
          <cell r="P365">
            <v>1417</v>
          </cell>
          <cell r="Q365">
            <v>2365</v>
          </cell>
        </row>
        <row r="366">
          <cell r="B366">
            <v>0</v>
          </cell>
          <cell r="F366">
            <v>0</v>
          </cell>
          <cell r="G366">
            <v>0</v>
          </cell>
          <cell r="H366">
            <v>0</v>
          </cell>
          <cell r="I366">
            <v>0</v>
          </cell>
          <cell r="J366">
            <v>0</v>
          </cell>
          <cell r="M366">
            <v>0</v>
          </cell>
          <cell r="N366">
            <v>0</v>
          </cell>
          <cell r="O366">
            <v>0</v>
          </cell>
          <cell r="P366">
            <v>0</v>
          </cell>
          <cell r="Q366">
            <v>0</v>
          </cell>
        </row>
        <row r="367">
          <cell r="B367">
            <v>0</v>
          </cell>
          <cell r="F367" t="str">
            <v>PULLERS, DISTRIBUTION &amp; UNDERGROUND</v>
          </cell>
          <cell r="G367">
            <v>0</v>
          </cell>
          <cell r="H367">
            <v>0</v>
          </cell>
          <cell r="I367">
            <v>0</v>
          </cell>
          <cell r="J367">
            <v>0</v>
          </cell>
          <cell r="M367">
            <v>0</v>
          </cell>
          <cell r="N367">
            <v>0</v>
          </cell>
          <cell r="O367">
            <v>0</v>
          </cell>
          <cell r="P367">
            <v>0</v>
          </cell>
          <cell r="Q367">
            <v>0</v>
          </cell>
        </row>
        <row r="368">
          <cell r="A368" t="str">
            <v>462</v>
          </cell>
          <cell r="B368" t="str">
            <v>SP</v>
          </cell>
          <cell r="F368" t="str">
            <v xml:space="preserve">SP FIBER OPTIC CABLE JET       </v>
          </cell>
          <cell r="G368">
            <v>884</v>
          </cell>
          <cell r="H368">
            <v>884</v>
          </cell>
          <cell r="I368">
            <v>295</v>
          </cell>
          <cell r="J368">
            <v>98</v>
          </cell>
          <cell r="M368">
            <v>361</v>
          </cell>
          <cell r="N368">
            <v>204.1570438799076</v>
          </cell>
          <cell r="O368">
            <v>204.01569351488575</v>
          </cell>
          <cell r="P368">
            <v>295</v>
          </cell>
          <cell r="Q368">
            <v>490</v>
          </cell>
        </row>
        <row r="369">
          <cell r="A369" t="str">
            <v>46C</v>
          </cell>
          <cell r="B369">
            <v>0</v>
          </cell>
          <cell r="F369" t="str">
            <v xml:space="preserve">PLR O/H 4 DRM 1500# TRLR LATE  </v>
          </cell>
          <cell r="G369">
            <v>2332</v>
          </cell>
          <cell r="H369">
            <v>3304</v>
          </cell>
          <cell r="I369">
            <v>1101</v>
          </cell>
          <cell r="J369">
            <v>368</v>
          </cell>
          <cell r="M369">
            <v>362</v>
          </cell>
          <cell r="N369">
            <v>538.56812933025401</v>
          </cell>
          <cell r="O369">
            <v>762.52019386106622</v>
          </cell>
          <cell r="P369">
            <v>1101</v>
          </cell>
          <cell r="Q369">
            <v>1840</v>
          </cell>
        </row>
        <row r="370">
          <cell r="A370" t="str">
            <v>46D</v>
          </cell>
          <cell r="B370">
            <v>0</v>
          </cell>
          <cell r="F370" t="str">
            <v xml:space="preserve">PULLER U/G 1DRM 5K# TRLR LATE  </v>
          </cell>
          <cell r="G370">
            <v>2258</v>
          </cell>
          <cell r="H370">
            <v>2431</v>
          </cell>
          <cell r="I370">
            <v>810</v>
          </cell>
          <cell r="J370">
            <v>271</v>
          </cell>
          <cell r="M370">
            <v>363</v>
          </cell>
          <cell r="N370">
            <v>521.4780600461894</v>
          </cell>
          <cell r="O370">
            <v>561.04315716593578</v>
          </cell>
          <cell r="P370">
            <v>810</v>
          </cell>
          <cell r="Q370">
            <v>1355</v>
          </cell>
        </row>
        <row r="371">
          <cell r="A371" t="str">
            <v>46E</v>
          </cell>
          <cell r="B371">
            <v>0</v>
          </cell>
          <cell r="F371" t="str">
            <v xml:space="preserve">PULLER O/H 1 DRM DIST TK       </v>
          </cell>
          <cell r="G371">
            <v>1306</v>
          </cell>
          <cell r="H371">
            <v>2087</v>
          </cell>
          <cell r="I371">
            <v>696</v>
          </cell>
          <cell r="J371">
            <v>232</v>
          </cell>
          <cell r="M371">
            <v>364</v>
          </cell>
          <cell r="N371">
            <v>301.61662817551962</v>
          </cell>
          <cell r="O371">
            <v>481.65243480267713</v>
          </cell>
          <cell r="P371">
            <v>696</v>
          </cell>
          <cell r="Q371">
            <v>1160</v>
          </cell>
        </row>
        <row r="372">
          <cell r="A372" t="str">
            <v>46F</v>
          </cell>
          <cell r="B372">
            <v>0</v>
          </cell>
          <cell r="F372" t="str">
            <v xml:space="preserve">PLR O/H 1 DRM 3000# TRLR LATE  </v>
          </cell>
          <cell r="G372">
            <v>2174</v>
          </cell>
          <cell r="H372">
            <v>3044</v>
          </cell>
          <cell r="I372">
            <v>1015</v>
          </cell>
          <cell r="J372">
            <v>338</v>
          </cell>
          <cell r="M372">
            <v>365</v>
          </cell>
          <cell r="N372">
            <v>502.07852193995382</v>
          </cell>
          <cell r="O372">
            <v>702.5155781213939</v>
          </cell>
          <cell r="P372">
            <v>1015</v>
          </cell>
          <cell r="Q372">
            <v>1690</v>
          </cell>
        </row>
        <row r="373">
          <cell r="A373" t="str">
            <v>46H</v>
          </cell>
          <cell r="B373" t="str">
            <v>SP</v>
          </cell>
          <cell r="F373" t="str">
            <v xml:space="preserve">SP PULLER U/G TRUCK MOUNTED    </v>
          </cell>
          <cell r="G373">
            <v>2429</v>
          </cell>
          <cell r="H373">
            <v>3312</v>
          </cell>
          <cell r="I373">
            <v>1104</v>
          </cell>
          <cell r="J373">
            <v>368</v>
          </cell>
          <cell r="M373">
            <v>366</v>
          </cell>
          <cell r="N373">
            <v>560.9699769053118</v>
          </cell>
          <cell r="O373">
            <v>764.36648972997921</v>
          </cell>
          <cell r="P373">
            <v>1104</v>
          </cell>
          <cell r="Q373">
            <v>1840</v>
          </cell>
        </row>
        <row r="374">
          <cell r="A374" t="str">
            <v>46I</v>
          </cell>
          <cell r="B374">
            <v>0</v>
          </cell>
          <cell r="F374" t="str">
            <v xml:space="preserve">PULLER 7000# UG W/AIR          </v>
          </cell>
          <cell r="G374">
            <v>1651</v>
          </cell>
          <cell r="H374">
            <v>1971</v>
          </cell>
          <cell r="I374">
            <v>657</v>
          </cell>
          <cell r="J374">
            <v>219</v>
          </cell>
          <cell r="M374">
            <v>367</v>
          </cell>
          <cell r="N374">
            <v>381.29330254041571</v>
          </cell>
          <cell r="O374">
            <v>454.88114470343868</v>
          </cell>
          <cell r="P374">
            <v>657</v>
          </cell>
          <cell r="Q374">
            <v>1095</v>
          </cell>
        </row>
        <row r="375">
          <cell r="A375" t="str">
            <v>46M</v>
          </cell>
          <cell r="B375">
            <v>0</v>
          </cell>
          <cell r="F375" t="str">
            <v xml:space="preserve">PULLER O/H 4 DRM 3000# TK LATE </v>
          </cell>
          <cell r="G375">
            <v>3588</v>
          </cell>
          <cell r="H375">
            <v>4637</v>
          </cell>
          <cell r="I375">
            <v>1546</v>
          </cell>
          <cell r="J375">
            <v>516</v>
          </cell>
          <cell r="M375">
            <v>368</v>
          </cell>
          <cell r="N375">
            <v>828.63741339491912</v>
          </cell>
          <cell r="O375">
            <v>1070.1592430186936</v>
          </cell>
          <cell r="P375">
            <v>1546</v>
          </cell>
          <cell r="Q375">
            <v>2580</v>
          </cell>
        </row>
        <row r="376">
          <cell r="A376" t="str">
            <v>46N</v>
          </cell>
          <cell r="B376">
            <v>0</v>
          </cell>
          <cell r="F376" t="str">
            <v xml:space="preserve">PULLER O/H 4 DRM 3000# TR      </v>
          </cell>
          <cell r="G376">
            <v>2484</v>
          </cell>
          <cell r="H376">
            <v>3478</v>
          </cell>
          <cell r="I376">
            <v>1159</v>
          </cell>
          <cell r="J376">
            <v>386</v>
          </cell>
          <cell r="M376">
            <v>369</v>
          </cell>
          <cell r="N376">
            <v>573.67205542725173</v>
          </cell>
          <cell r="O376">
            <v>802.67712900992376</v>
          </cell>
          <cell r="P376">
            <v>1159</v>
          </cell>
          <cell r="Q376">
            <v>1930</v>
          </cell>
        </row>
        <row r="377">
          <cell r="A377" t="str">
            <v>46P</v>
          </cell>
          <cell r="B377" t="str">
            <v>SP</v>
          </cell>
          <cell r="C377" t="str">
            <v>T/S</v>
          </cell>
          <cell r="F377" t="str">
            <v xml:space="preserve">SP 4 DRUM 3.5# 15000' ROPE LT  </v>
          </cell>
          <cell r="G377">
            <v>2981</v>
          </cell>
          <cell r="H377">
            <v>4058</v>
          </cell>
          <cell r="I377">
            <v>1353</v>
          </cell>
          <cell r="J377">
            <v>450</v>
          </cell>
          <cell r="M377">
            <v>370</v>
          </cell>
          <cell r="N377">
            <v>688.45265588914549</v>
          </cell>
          <cell r="O377">
            <v>936.53357950611587</v>
          </cell>
          <cell r="P377">
            <v>1353</v>
          </cell>
          <cell r="Q377">
            <v>2250</v>
          </cell>
        </row>
        <row r="378">
          <cell r="A378" t="str">
            <v>46Q</v>
          </cell>
          <cell r="B378" t="str">
            <v>SP</v>
          </cell>
          <cell r="C378" t="str">
            <v>T/S</v>
          </cell>
          <cell r="F378" t="str">
            <v xml:space="preserve">SP PULLER U/G 10,000# LATE     </v>
          </cell>
          <cell r="G378">
            <v>2429</v>
          </cell>
          <cell r="H378">
            <v>2981</v>
          </cell>
          <cell r="I378">
            <v>994</v>
          </cell>
          <cell r="J378">
            <v>331</v>
          </cell>
          <cell r="M378">
            <v>371</v>
          </cell>
          <cell r="N378">
            <v>560.9699769053118</v>
          </cell>
          <cell r="O378">
            <v>687.97599815370415</v>
          </cell>
          <cell r="P378">
            <v>994</v>
          </cell>
          <cell r="Q378">
            <v>1655</v>
          </cell>
        </row>
        <row r="379">
          <cell r="A379" t="str">
            <v>46R</v>
          </cell>
          <cell r="B379">
            <v>0</v>
          </cell>
          <cell r="F379" t="str">
            <v xml:space="preserve">PLR O/H 1 DRM 4000# TRLR LATE  </v>
          </cell>
          <cell r="G379">
            <v>2336</v>
          </cell>
          <cell r="H379">
            <v>3206</v>
          </cell>
          <cell r="I379">
            <v>1069</v>
          </cell>
          <cell r="J379">
            <v>357</v>
          </cell>
          <cell r="M379">
            <v>372</v>
          </cell>
          <cell r="N379">
            <v>539.4919168591224</v>
          </cell>
          <cell r="O379">
            <v>739.90306946688202</v>
          </cell>
          <cell r="P379">
            <v>1069</v>
          </cell>
          <cell r="Q379">
            <v>1785</v>
          </cell>
        </row>
        <row r="380">
          <cell r="A380" t="str">
            <v>46S</v>
          </cell>
          <cell r="F380" t="str">
            <v xml:space="preserve">S&amp;R 7500# UNDERGROUND PULLER   </v>
          </cell>
          <cell r="G380">
            <v>2627</v>
          </cell>
          <cell r="H380">
            <v>3060</v>
          </cell>
          <cell r="I380">
            <v>1020</v>
          </cell>
          <cell r="J380">
            <v>340</v>
          </cell>
        </row>
        <row r="381">
          <cell r="A381" t="str">
            <v>46W</v>
          </cell>
          <cell r="B381" t="str">
            <v>SP</v>
          </cell>
          <cell r="F381" t="str">
            <v xml:space="preserve">SP CONDUX CABLE BLOWER         </v>
          </cell>
          <cell r="G381">
            <v>520</v>
          </cell>
          <cell r="H381">
            <v>520</v>
          </cell>
          <cell r="I381">
            <v>173</v>
          </cell>
          <cell r="J381">
            <v>58</v>
          </cell>
          <cell r="M381">
            <v>374</v>
          </cell>
          <cell r="N381">
            <v>120.09237875288683</v>
          </cell>
          <cell r="O381">
            <v>120.00923147934456</v>
          </cell>
          <cell r="P381">
            <v>173</v>
          </cell>
          <cell r="Q381">
            <v>290</v>
          </cell>
        </row>
        <row r="382">
          <cell r="A382" t="str">
            <v>46Z</v>
          </cell>
          <cell r="B382" t="str">
            <v>SP</v>
          </cell>
          <cell r="F382" t="str">
            <v xml:space="preserve">SP ELECT POWER PULLER CAPSTAND </v>
          </cell>
          <cell r="G382">
            <v>50</v>
          </cell>
          <cell r="H382">
            <v>50</v>
          </cell>
          <cell r="I382">
            <v>11</v>
          </cell>
          <cell r="J382">
            <v>2</v>
          </cell>
          <cell r="M382">
            <v>375</v>
          </cell>
          <cell r="N382">
            <v>11.547344110854503</v>
          </cell>
          <cell r="O382">
            <v>11.539349180706207</v>
          </cell>
          <cell r="P382">
            <v>11</v>
          </cell>
          <cell r="Q382">
            <v>10</v>
          </cell>
        </row>
        <row r="383">
          <cell r="B383">
            <v>0</v>
          </cell>
          <cell r="F383">
            <v>0</v>
          </cell>
          <cell r="G383">
            <v>0</v>
          </cell>
          <cell r="H383">
            <v>0</v>
          </cell>
          <cell r="I383">
            <v>0</v>
          </cell>
          <cell r="J383">
            <v>0</v>
          </cell>
          <cell r="M383">
            <v>0</v>
          </cell>
          <cell r="N383">
            <v>0</v>
          </cell>
          <cell r="O383">
            <v>0</v>
          </cell>
          <cell r="P383">
            <v>0</v>
          </cell>
          <cell r="Q383">
            <v>0</v>
          </cell>
        </row>
        <row r="384">
          <cell r="B384">
            <v>0</v>
          </cell>
          <cell r="F384" t="str">
            <v>FORKLIFTS</v>
          </cell>
          <cell r="G384">
            <v>0</v>
          </cell>
          <cell r="H384">
            <v>0</v>
          </cell>
          <cell r="I384">
            <v>0</v>
          </cell>
          <cell r="J384">
            <v>0</v>
          </cell>
          <cell r="M384">
            <v>0</v>
          </cell>
          <cell r="N384">
            <v>0</v>
          </cell>
          <cell r="O384">
            <v>0</v>
          </cell>
          <cell r="P384">
            <v>0</v>
          </cell>
          <cell r="Q384">
            <v>0</v>
          </cell>
        </row>
        <row r="385">
          <cell r="A385" t="str">
            <v>47A</v>
          </cell>
          <cell r="B385">
            <v>0</v>
          </cell>
          <cell r="F385" t="str">
            <v xml:space="preserve">3-5000# WHS GAS/PROPANE LATE   </v>
          </cell>
          <cell r="G385">
            <v>545</v>
          </cell>
          <cell r="H385">
            <v>835</v>
          </cell>
          <cell r="I385">
            <v>278</v>
          </cell>
          <cell r="J385">
            <v>93</v>
          </cell>
          <cell r="M385">
            <v>378</v>
          </cell>
          <cell r="N385">
            <v>125.86605080831409</v>
          </cell>
          <cell r="O385">
            <v>192.70713131779368</v>
          </cell>
          <cell r="P385">
            <v>278</v>
          </cell>
          <cell r="Q385">
            <v>465</v>
          </cell>
        </row>
        <row r="386">
          <cell r="A386" t="str">
            <v>47C</v>
          </cell>
          <cell r="B386">
            <v>0</v>
          </cell>
          <cell r="F386" t="str">
            <v xml:space="preserve">9-11000# RT 4X4 LATE           </v>
          </cell>
          <cell r="G386">
            <v>2429</v>
          </cell>
          <cell r="H386">
            <v>3091</v>
          </cell>
          <cell r="I386">
            <v>1030</v>
          </cell>
          <cell r="J386">
            <v>343</v>
          </cell>
          <cell r="M386">
            <v>379</v>
          </cell>
          <cell r="N386">
            <v>560.9699769053118</v>
          </cell>
          <cell r="O386">
            <v>713.36256635125778</v>
          </cell>
          <cell r="P386">
            <v>1030</v>
          </cell>
          <cell r="Q386">
            <v>1715</v>
          </cell>
        </row>
        <row r="387">
          <cell r="A387" t="str">
            <v>47E</v>
          </cell>
          <cell r="B387">
            <v>0</v>
          </cell>
          <cell r="F387" t="str">
            <v xml:space="preserve">6-8000# RT 4X4 LATE            </v>
          </cell>
          <cell r="G387">
            <v>2186</v>
          </cell>
          <cell r="H387">
            <v>2981</v>
          </cell>
          <cell r="I387">
            <v>994</v>
          </cell>
          <cell r="J387">
            <v>331</v>
          </cell>
          <cell r="M387">
            <v>380</v>
          </cell>
          <cell r="N387">
            <v>504.84988452655887</v>
          </cell>
          <cell r="O387">
            <v>687.97599815370415</v>
          </cell>
          <cell r="P387">
            <v>994</v>
          </cell>
          <cell r="Q387">
            <v>1655</v>
          </cell>
        </row>
        <row r="388">
          <cell r="A388" t="str">
            <v>47G</v>
          </cell>
          <cell r="B388">
            <v>0</v>
          </cell>
          <cell r="F388" t="str">
            <v xml:space="preserve">6-8000# STR MAST LATE          </v>
          </cell>
          <cell r="G388">
            <v>1794</v>
          </cell>
          <cell r="H388">
            <v>2319</v>
          </cell>
          <cell r="I388">
            <v>773</v>
          </cell>
          <cell r="J388">
            <v>257</v>
          </cell>
          <cell r="M388">
            <v>381</v>
          </cell>
          <cell r="N388">
            <v>414.31870669745956</v>
          </cell>
          <cell r="O388">
            <v>535.19501500115393</v>
          </cell>
          <cell r="P388">
            <v>773</v>
          </cell>
          <cell r="Q388">
            <v>1285</v>
          </cell>
        </row>
        <row r="389">
          <cell r="A389" t="str">
            <v>47J</v>
          </cell>
          <cell r="B389">
            <v>0</v>
          </cell>
          <cell r="F389" t="str">
            <v xml:space="preserve">30000# FORKLIFT                </v>
          </cell>
          <cell r="G389">
            <v>3897</v>
          </cell>
          <cell r="H389">
            <v>3897</v>
          </cell>
          <cell r="I389">
            <v>1299</v>
          </cell>
          <cell r="J389">
            <v>433</v>
          </cell>
          <cell r="M389">
            <v>382</v>
          </cell>
          <cell r="N389">
            <v>900</v>
          </cell>
          <cell r="O389">
            <v>899.37687514424181</v>
          </cell>
          <cell r="P389">
            <v>1299</v>
          </cell>
          <cell r="Q389">
            <v>2165</v>
          </cell>
        </row>
        <row r="390">
          <cell r="A390" t="str">
            <v>47K</v>
          </cell>
          <cell r="B390" t="str">
            <v>SP</v>
          </cell>
          <cell r="F390" t="str">
            <v xml:space="preserve">SP 12000# RT 4X4 LATE          </v>
          </cell>
          <cell r="G390">
            <v>2759</v>
          </cell>
          <cell r="H390">
            <v>3184</v>
          </cell>
          <cell r="I390">
            <v>1061</v>
          </cell>
          <cell r="J390">
            <v>353</v>
          </cell>
          <cell r="M390">
            <v>383</v>
          </cell>
          <cell r="N390">
            <v>637.18244803695154</v>
          </cell>
          <cell r="O390">
            <v>734.82575582737127</v>
          </cell>
          <cell r="P390">
            <v>1061</v>
          </cell>
          <cell r="Q390">
            <v>1765</v>
          </cell>
        </row>
        <row r="391">
          <cell r="A391" t="str">
            <v>47L</v>
          </cell>
          <cell r="B391" t="str">
            <v>SP</v>
          </cell>
          <cell r="F391" t="str">
            <v xml:space="preserve">SP PETTIBONE LOADER            </v>
          </cell>
          <cell r="G391">
            <v>1530</v>
          </cell>
          <cell r="H391">
            <v>1530</v>
          </cell>
          <cell r="I391">
            <v>510</v>
          </cell>
          <cell r="J391">
            <v>170</v>
          </cell>
          <cell r="M391">
            <v>384</v>
          </cell>
          <cell r="N391">
            <v>353.34872979214782</v>
          </cell>
          <cell r="O391">
            <v>353.10408492960994</v>
          </cell>
          <cell r="P391">
            <v>510</v>
          </cell>
          <cell r="Q391">
            <v>850</v>
          </cell>
        </row>
        <row r="392">
          <cell r="B392">
            <v>0</v>
          </cell>
          <cell r="F392">
            <v>0</v>
          </cell>
          <cell r="G392">
            <v>0</v>
          </cell>
          <cell r="H392">
            <v>0</v>
          </cell>
          <cell r="I392">
            <v>0</v>
          </cell>
          <cell r="J392">
            <v>0</v>
          </cell>
          <cell r="M392">
            <v>0</v>
          </cell>
          <cell r="N392">
            <v>0</v>
          </cell>
          <cell r="O392">
            <v>0</v>
          </cell>
          <cell r="P392">
            <v>0</v>
          </cell>
          <cell r="Q392">
            <v>0</v>
          </cell>
        </row>
        <row r="393">
          <cell r="B393">
            <v>0</v>
          </cell>
          <cell r="F393" t="str">
            <v>TENSIONERS</v>
          </cell>
          <cell r="G393">
            <v>0</v>
          </cell>
          <cell r="H393">
            <v>0</v>
          </cell>
          <cell r="I393">
            <v>0</v>
          </cell>
          <cell r="J393">
            <v>0</v>
          </cell>
          <cell r="M393">
            <v>0</v>
          </cell>
          <cell r="N393">
            <v>0</v>
          </cell>
          <cell r="O393">
            <v>0</v>
          </cell>
          <cell r="P393">
            <v>0</v>
          </cell>
          <cell r="Q393">
            <v>0</v>
          </cell>
        </row>
        <row r="394">
          <cell r="A394" t="str">
            <v>49H</v>
          </cell>
          <cell r="B394" t="str">
            <v>SP</v>
          </cell>
          <cell r="C394" t="str">
            <v>T/S</v>
          </cell>
          <cell r="F394" t="str">
            <v xml:space="preserve">SP TENSIONR 36" W/REEL CARRIER </v>
          </cell>
          <cell r="G394">
            <v>1364</v>
          </cell>
          <cell r="H394">
            <v>1490</v>
          </cell>
          <cell r="I394">
            <v>497</v>
          </cell>
          <cell r="J394">
            <v>166</v>
          </cell>
          <cell r="M394">
            <v>387</v>
          </cell>
          <cell r="N394">
            <v>315.01154734411085</v>
          </cell>
          <cell r="O394">
            <v>343.87260558504499</v>
          </cell>
          <cell r="P394">
            <v>497</v>
          </cell>
          <cell r="Q394">
            <v>830</v>
          </cell>
        </row>
        <row r="395">
          <cell r="A395" t="str">
            <v>49I</v>
          </cell>
          <cell r="B395" t="str">
            <v>SP</v>
          </cell>
          <cell r="C395" t="str">
            <v>T/S</v>
          </cell>
          <cell r="F395" t="str">
            <v xml:space="preserve">SP 52" FIBER TENS W/REEL CARR  </v>
          </cell>
          <cell r="G395">
            <v>1416</v>
          </cell>
          <cell r="H395">
            <v>1763</v>
          </cell>
          <cell r="I395">
            <v>588</v>
          </cell>
          <cell r="J395">
            <v>195</v>
          </cell>
          <cell r="M395">
            <v>388</v>
          </cell>
          <cell r="N395">
            <v>327.02078521939956</v>
          </cell>
          <cell r="O395">
            <v>406.8774521117009</v>
          </cell>
          <cell r="P395">
            <v>588</v>
          </cell>
          <cell r="Q395">
            <v>975</v>
          </cell>
        </row>
        <row r="396">
          <cell r="A396" t="str">
            <v>49J</v>
          </cell>
          <cell r="B396" t="str">
            <v>SP</v>
          </cell>
          <cell r="C396" t="str">
            <v>T/S</v>
          </cell>
          <cell r="F396" t="str">
            <v xml:space="preserve">SP TENSIONER 1-3 WIRE 48"-50"  </v>
          </cell>
          <cell r="G396">
            <v>3445</v>
          </cell>
          <cell r="H396">
            <v>4463</v>
          </cell>
          <cell r="I396">
            <v>1488</v>
          </cell>
          <cell r="J396">
            <v>496</v>
          </cell>
          <cell r="M396">
            <v>389</v>
          </cell>
          <cell r="N396">
            <v>795.61200923787533</v>
          </cell>
          <cell r="O396">
            <v>1030.0023078698362</v>
          </cell>
          <cell r="P396">
            <v>1488</v>
          </cell>
          <cell r="Q396">
            <v>2480</v>
          </cell>
        </row>
        <row r="397">
          <cell r="A397" t="str">
            <v>49K</v>
          </cell>
          <cell r="B397" t="str">
            <v>SP</v>
          </cell>
          <cell r="C397" t="str">
            <v>T/S</v>
          </cell>
          <cell r="F397" t="str">
            <v xml:space="preserve">SP TENSIONER 1-3 WIRE 72" LATE </v>
          </cell>
          <cell r="G397">
            <v>3798</v>
          </cell>
          <cell r="H397">
            <v>4698</v>
          </cell>
          <cell r="I397">
            <v>1566</v>
          </cell>
          <cell r="J397">
            <v>522</v>
          </cell>
          <cell r="M397">
            <v>390</v>
          </cell>
          <cell r="N397">
            <v>877.13625866050802</v>
          </cell>
          <cell r="O397">
            <v>1084.2372490191553</v>
          </cell>
          <cell r="P397">
            <v>1566</v>
          </cell>
          <cell r="Q397">
            <v>2610</v>
          </cell>
        </row>
        <row r="398">
          <cell r="A398" t="str">
            <v>49L</v>
          </cell>
          <cell r="B398" t="str">
            <v>SP</v>
          </cell>
          <cell r="F398" t="str">
            <v xml:space="preserve">SP TENSIONER 4 WIRE LATE       </v>
          </cell>
          <cell r="G398">
            <v>4505</v>
          </cell>
          <cell r="H398">
            <v>5680</v>
          </cell>
          <cell r="I398">
            <v>1893</v>
          </cell>
          <cell r="J398">
            <v>632</v>
          </cell>
          <cell r="M398">
            <v>391</v>
          </cell>
          <cell r="N398">
            <v>1040.4157043879907</v>
          </cell>
          <cell r="O398">
            <v>1310.8700669282252</v>
          </cell>
          <cell r="P398">
            <v>1893</v>
          </cell>
          <cell r="Q398">
            <v>3160</v>
          </cell>
        </row>
        <row r="399">
          <cell r="A399" t="str">
            <v>49M</v>
          </cell>
          <cell r="B399" t="str">
            <v>SP</v>
          </cell>
          <cell r="C399" t="str">
            <v>T/S</v>
          </cell>
          <cell r="F399" t="str">
            <v xml:space="preserve">SP TENSIONER 1 WIRE 60"        </v>
          </cell>
          <cell r="G399">
            <v>2010</v>
          </cell>
          <cell r="H399">
            <v>2435</v>
          </cell>
          <cell r="I399">
            <v>812</v>
          </cell>
          <cell r="J399">
            <v>271</v>
          </cell>
          <cell r="M399">
            <v>392</v>
          </cell>
          <cell r="N399">
            <v>464.20323325635104</v>
          </cell>
          <cell r="O399">
            <v>561.96630510039233</v>
          </cell>
          <cell r="P399">
            <v>812</v>
          </cell>
          <cell r="Q399">
            <v>1355</v>
          </cell>
        </row>
        <row r="400">
          <cell r="A400" t="str">
            <v>49Q</v>
          </cell>
          <cell r="B400" t="str">
            <v>SP</v>
          </cell>
          <cell r="C400" t="str">
            <v>T/S</v>
          </cell>
          <cell r="F400" t="str">
            <v xml:space="preserve">SP TENSIONER 1 WIRE 72"        </v>
          </cell>
          <cell r="G400">
            <v>2010</v>
          </cell>
          <cell r="H400">
            <v>2435</v>
          </cell>
          <cell r="I400">
            <v>812</v>
          </cell>
          <cell r="J400">
            <v>271</v>
          </cell>
          <cell r="M400">
            <v>393</v>
          </cell>
          <cell r="N400">
            <v>464.20323325635104</v>
          </cell>
          <cell r="O400">
            <v>561.96630510039233</v>
          </cell>
          <cell r="P400">
            <v>812</v>
          </cell>
          <cell r="Q400">
            <v>1355</v>
          </cell>
        </row>
        <row r="401">
          <cell r="A401" t="str">
            <v>49R</v>
          </cell>
          <cell r="B401" t="str">
            <v>SP</v>
          </cell>
          <cell r="C401" t="str">
            <v>T/S</v>
          </cell>
          <cell r="F401" t="str">
            <v xml:space="preserve">SP TENSIONER 3 BNDL 72" HYDRO  </v>
          </cell>
          <cell r="G401">
            <v>6073</v>
          </cell>
          <cell r="H401">
            <v>7397</v>
          </cell>
          <cell r="I401">
            <v>2466</v>
          </cell>
          <cell r="J401">
            <v>821</v>
          </cell>
          <cell r="M401">
            <v>394</v>
          </cell>
          <cell r="N401">
            <v>1402.5404157043879</v>
          </cell>
          <cell r="O401">
            <v>1707.1313177936763</v>
          </cell>
          <cell r="P401">
            <v>2466</v>
          </cell>
          <cell r="Q401">
            <v>4105</v>
          </cell>
        </row>
        <row r="402">
          <cell r="A402" t="str">
            <v>49S</v>
          </cell>
          <cell r="B402" t="str">
            <v>SP</v>
          </cell>
          <cell r="C402" t="str">
            <v>T/S</v>
          </cell>
          <cell r="F402" t="str">
            <v xml:space="preserve">SP 61" FIBER TENS W/REEL STAND </v>
          </cell>
          <cell r="G402">
            <v>1601</v>
          </cell>
          <cell r="H402">
            <v>1932</v>
          </cell>
          <cell r="I402">
            <v>644</v>
          </cell>
          <cell r="J402">
            <v>214</v>
          </cell>
          <cell r="M402">
            <v>395</v>
          </cell>
          <cell r="N402">
            <v>369.7459584295612</v>
          </cell>
          <cell r="O402">
            <v>445.88045234248784</v>
          </cell>
          <cell r="P402">
            <v>644</v>
          </cell>
          <cell r="Q402">
            <v>1070</v>
          </cell>
        </row>
        <row r="403">
          <cell r="A403" t="str">
            <v>49T</v>
          </cell>
          <cell r="B403" t="str">
            <v>SP</v>
          </cell>
          <cell r="F403" t="str">
            <v xml:space="preserve">SP TENSIONER 2 BNDL 72" HYDRO  </v>
          </cell>
          <cell r="G403">
            <v>5521</v>
          </cell>
          <cell r="H403">
            <v>6845</v>
          </cell>
          <cell r="I403">
            <v>2282</v>
          </cell>
          <cell r="J403">
            <v>761</v>
          </cell>
          <cell r="M403">
            <v>396</v>
          </cell>
          <cell r="N403">
            <v>1275.0577367205542</v>
          </cell>
          <cell r="O403">
            <v>1579.7369028386797</v>
          </cell>
          <cell r="P403">
            <v>2282</v>
          </cell>
          <cell r="Q403">
            <v>3805</v>
          </cell>
        </row>
        <row r="404">
          <cell r="A404" t="str">
            <v>49U</v>
          </cell>
          <cell r="B404" t="str">
            <v>SP</v>
          </cell>
          <cell r="F404" t="str">
            <v xml:space="preserve">SP TENSIONER 1 WIRE 72" HYDRO  </v>
          </cell>
          <cell r="G404">
            <v>3897</v>
          </cell>
          <cell r="H404">
            <v>4438</v>
          </cell>
          <cell r="I404">
            <v>1479</v>
          </cell>
          <cell r="J404">
            <v>494</v>
          </cell>
          <cell r="M404">
            <v>397</v>
          </cell>
          <cell r="N404">
            <v>900</v>
          </cell>
          <cell r="O404">
            <v>1024.232633279483</v>
          </cell>
          <cell r="P404">
            <v>1479</v>
          </cell>
          <cell r="Q404">
            <v>2470</v>
          </cell>
        </row>
        <row r="405">
          <cell r="B405">
            <v>0</v>
          </cell>
          <cell r="F405">
            <v>0</v>
          </cell>
          <cell r="G405">
            <v>0</v>
          </cell>
          <cell r="H405">
            <v>0</v>
          </cell>
          <cell r="I405">
            <v>0</v>
          </cell>
          <cell r="J405">
            <v>0</v>
          </cell>
          <cell r="M405">
            <v>0</v>
          </cell>
          <cell r="N405">
            <v>0</v>
          </cell>
          <cell r="O405">
            <v>0</v>
          </cell>
          <cell r="P405">
            <v>0</v>
          </cell>
          <cell r="Q405">
            <v>0</v>
          </cell>
        </row>
        <row r="406">
          <cell r="A406" t="str">
            <v>54A</v>
          </cell>
          <cell r="B406" t="str">
            <v>SP</v>
          </cell>
          <cell r="C406" t="str">
            <v>T/S</v>
          </cell>
          <cell r="F406" t="str">
            <v xml:space="preserve">SP FLOATATION TIRES            </v>
          </cell>
          <cell r="G406">
            <v>111</v>
          </cell>
          <cell r="H406">
            <v>111</v>
          </cell>
          <cell r="I406">
            <v>26</v>
          </cell>
          <cell r="J406">
            <v>5</v>
          </cell>
          <cell r="M406">
            <v>399</v>
          </cell>
          <cell r="N406">
            <v>25.635103926096996</v>
          </cell>
          <cell r="O406">
            <v>25.617355181167781</v>
          </cell>
          <cell r="P406">
            <v>26</v>
          </cell>
          <cell r="Q406">
            <v>25</v>
          </cell>
        </row>
        <row r="407">
          <cell r="B407">
            <v>0</v>
          </cell>
          <cell r="F407">
            <v>0</v>
          </cell>
          <cell r="G407">
            <v>0</v>
          </cell>
          <cell r="H407">
            <v>0</v>
          </cell>
          <cell r="I407">
            <v>0</v>
          </cell>
          <cell r="J407">
            <v>0</v>
          </cell>
          <cell r="M407">
            <v>0</v>
          </cell>
          <cell r="N407">
            <v>0</v>
          </cell>
          <cell r="O407">
            <v>0</v>
          </cell>
          <cell r="P407">
            <v>0</v>
          </cell>
          <cell r="Q407">
            <v>0</v>
          </cell>
        </row>
        <row r="408">
          <cell r="A408" t="str">
            <v>55A</v>
          </cell>
          <cell r="B408" t="str">
            <v>SP</v>
          </cell>
          <cell r="C408" t="str">
            <v>T/S</v>
          </cell>
          <cell r="F408" t="str">
            <v xml:space="preserve">SP DOLLY 5TH WHEEL             </v>
          </cell>
          <cell r="G408">
            <v>125</v>
          </cell>
          <cell r="H408">
            <v>167</v>
          </cell>
          <cell r="I408">
            <v>56</v>
          </cell>
          <cell r="J408">
            <v>19</v>
          </cell>
          <cell r="M408">
            <v>401</v>
          </cell>
          <cell r="N408">
            <v>28.868360277136258</v>
          </cell>
          <cell r="O408">
            <v>38.541426263558733</v>
          </cell>
          <cell r="P408">
            <v>56</v>
          </cell>
          <cell r="Q408">
            <v>95</v>
          </cell>
        </row>
        <row r="409">
          <cell r="A409" t="str">
            <v>55B</v>
          </cell>
          <cell r="B409" t="str">
            <v>SP</v>
          </cell>
          <cell r="F409" t="str">
            <v xml:space="preserve">SP HELPER DOLLY JO-DOG         </v>
          </cell>
          <cell r="G409">
            <v>552</v>
          </cell>
          <cell r="H409">
            <v>552</v>
          </cell>
          <cell r="I409">
            <v>184</v>
          </cell>
          <cell r="J409">
            <v>62</v>
          </cell>
          <cell r="M409">
            <v>402</v>
          </cell>
          <cell r="N409">
            <v>127.48267898383372</v>
          </cell>
          <cell r="O409">
            <v>127.39441495499653</v>
          </cell>
          <cell r="P409">
            <v>184</v>
          </cell>
          <cell r="Q409">
            <v>310</v>
          </cell>
        </row>
        <row r="410">
          <cell r="B410">
            <v>0</v>
          </cell>
          <cell r="F410">
            <v>0</v>
          </cell>
          <cell r="G410">
            <v>0</v>
          </cell>
          <cell r="H410">
            <v>0</v>
          </cell>
          <cell r="I410">
            <v>0</v>
          </cell>
          <cell r="J410">
            <v>0</v>
          </cell>
          <cell r="M410">
            <v>0</v>
          </cell>
          <cell r="N410">
            <v>0</v>
          </cell>
          <cell r="O410">
            <v>0</v>
          </cell>
          <cell r="P410">
            <v>0</v>
          </cell>
          <cell r="Q410">
            <v>0</v>
          </cell>
        </row>
        <row r="411">
          <cell r="A411" t="str">
            <v>56A</v>
          </cell>
          <cell r="B411" t="str">
            <v>SP</v>
          </cell>
          <cell r="C411" t="str">
            <v>T/S</v>
          </cell>
          <cell r="F411" t="str">
            <v xml:space="preserve">SP 3 TON COFFING HOIST         </v>
          </cell>
          <cell r="G411">
            <v>44</v>
          </cell>
          <cell r="H411">
            <v>44</v>
          </cell>
          <cell r="I411">
            <v>10</v>
          </cell>
          <cell r="J411">
            <v>2</v>
          </cell>
          <cell r="M411">
            <v>404</v>
          </cell>
          <cell r="N411">
            <v>10.161662817551964</v>
          </cell>
          <cell r="O411">
            <v>10.154627279021463</v>
          </cell>
          <cell r="P411">
            <v>10</v>
          </cell>
          <cell r="Q411">
            <v>10</v>
          </cell>
        </row>
        <row r="412">
          <cell r="A412" t="str">
            <v>56B</v>
          </cell>
          <cell r="B412" t="str">
            <v>SP</v>
          </cell>
          <cell r="F412" t="str">
            <v xml:space="preserve">SP 6 TON COFFING HOIST         </v>
          </cell>
          <cell r="G412">
            <v>55</v>
          </cell>
          <cell r="H412">
            <v>55</v>
          </cell>
          <cell r="I412">
            <v>13</v>
          </cell>
          <cell r="J412">
            <v>3</v>
          </cell>
          <cell r="M412">
            <v>405</v>
          </cell>
          <cell r="N412">
            <v>12.702078521939953</v>
          </cell>
          <cell r="O412">
            <v>12.693284098776829</v>
          </cell>
          <cell r="P412">
            <v>13</v>
          </cell>
          <cell r="Q412">
            <v>15</v>
          </cell>
        </row>
        <row r="413">
          <cell r="A413" t="str">
            <v>56C</v>
          </cell>
          <cell r="B413" t="str">
            <v>SP</v>
          </cell>
          <cell r="C413" t="str">
            <v>T/S</v>
          </cell>
          <cell r="F413" t="str">
            <v xml:space="preserve">SP 9+ TON COFFING HOIST        </v>
          </cell>
          <cell r="G413">
            <v>138</v>
          </cell>
          <cell r="H413">
            <v>138</v>
          </cell>
          <cell r="I413">
            <v>32</v>
          </cell>
          <cell r="J413">
            <v>6</v>
          </cell>
          <cell r="M413">
            <v>406</v>
          </cell>
          <cell r="N413">
            <v>31.87066974595843</v>
          </cell>
          <cell r="O413">
            <v>31.848603738749134</v>
          </cell>
          <cell r="P413">
            <v>32</v>
          </cell>
          <cell r="Q413">
            <v>30</v>
          </cell>
        </row>
        <row r="414">
          <cell r="B414">
            <v>0</v>
          </cell>
          <cell r="F414">
            <v>0</v>
          </cell>
          <cell r="G414">
            <v>0</v>
          </cell>
          <cell r="H414">
            <v>0</v>
          </cell>
          <cell r="I414">
            <v>0</v>
          </cell>
          <cell r="J414">
            <v>0</v>
          </cell>
          <cell r="M414">
            <v>0</v>
          </cell>
          <cell r="N414">
            <v>0</v>
          </cell>
          <cell r="O414">
            <v>0</v>
          </cell>
          <cell r="P414">
            <v>0</v>
          </cell>
          <cell r="Q414">
            <v>0</v>
          </cell>
        </row>
        <row r="415">
          <cell r="A415" t="str">
            <v>57B</v>
          </cell>
          <cell r="B415" t="str">
            <v>SP</v>
          </cell>
          <cell r="C415" t="str">
            <v>T/S</v>
          </cell>
          <cell r="F415" t="str">
            <v xml:space="preserve">SP JACKNG SYSTEM/VALMONT LATE  </v>
          </cell>
          <cell r="G415">
            <v>579</v>
          </cell>
          <cell r="H415">
            <v>579</v>
          </cell>
          <cell r="I415">
            <v>134</v>
          </cell>
          <cell r="J415">
            <v>27</v>
          </cell>
          <cell r="M415">
            <v>408</v>
          </cell>
          <cell r="N415">
            <v>133.71824480369514</v>
          </cell>
          <cell r="O415">
            <v>133.62566351257789</v>
          </cell>
          <cell r="P415">
            <v>134</v>
          </cell>
          <cell r="Q415">
            <v>135</v>
          </cell>
        </row>
        <row r="416">
          <cell r="A416" t="str">
            <v>57C</v>
          </cell>
          <cell r="B416" t="str">
            <v>SP</v>
          </cell>
          <cell r="F416" t="str">
            <v xml:space="preserve">SP SPREADER BAR                </v>
          </cell>
          <cell r="G416">
            <v>260</v>
          </cell>
          <cell r="H416">
            <v>260</v>
          </cell>
          <cell r="I416">
            <v>87</v>
          </cell>
          <cell r="J416">
            <v>86</v>
          </cell>
          <cell r="M416">
            <v>409</v>
          </cell>
          <cell r="N416">
            <v>60.046189376443415</v>
          </cell>
          <cell r="O416">
            <v>60.004615739672282</v>
          </cell>
          <cell r="P416">
            <v>87</v>
          </cell>
          <cell r="Q416">
            <v>430</v>
          </cell>
        </row>
        <row r="417">
          <cell r="B417">
            <v>0</v>
          </cell>
          <cell r="F417">
            <v>0</v>
          </cell>
          <cell r="G417">
            <v>0</v>
          </cell>
          <cell r="H417">
            <v>0</v>
          </cell>
          <cell r="I417">
            <v>0</v>
          </cell>
          <cell r="J417">
            <v>0</v>
          </cell>
          <cell r="M417">
            <v>0</v>
          </cell>
          <cell r="N417">
            <v>0</v>
          </cell>
          <cell r="O417">
            <v>0</v>
          </cell>
          <cell r="P417">
            <v>0</v>
          </cell>
          <cell r="Q417">
            <v>0</v>
          </cell>
        </row>
        <row r="418">
          <cell r="A418" t="str">
            <v>60B</v>
          </cell>
          <cell r="B418">
            <v>0</v>
          </cell>
          <cell r="F418" t="str">
            <v xml:space="preserve">ARROW BOARD TRAILER LATE       </v>
          </cell>
          <cell r="G418">
            <v>551</v>
          </cell>
          <cell r="H418">
            <v>754</v>
          </cell>
          <cell r="I418">
            <v>251</v>
          </cell>
          <cell r="J418">
            <v>84</v>
          </cell>
          <cell r="M418">
            <v>411</v>
          </cell>
          <cell r="N418">
            <v>127.25173210161662</v>
          </cell>
          <cell r="O418">
            <v>174.01338564504962</v>
          </cell>
          <cell r="P418">
            <v>251</v>
          </cell>
          <cell r="Q418">
            <v>420</v>
          </cell>
        </row>
        <row r="419">
          <cell r="A419" t="str">
            <v>60C</v>
          </cell>
          <cell r="B419">
            <v>0</v>
          </cell>
          <cell r="F419" t="str">
            <v xml:space="preserve">ARROW BOARD W/ATTENUATOR LATE  </v>
          </cell>
          <cell r="G419">
            <v>406</v>
          </cell>
          <cell r="H419">
            <v>406</v>
          </cell>
          <cell r="I419">
            <v>135</v>
          </cell>
          <cell r="J419">
            <v>45</v>
          </cell>
          <cell r="M419">
            <v>412</v>
          </cell>
          <cell r="N419">
            <v>93.764434180138565</v>
          </cell>
          <cell r="O419">
            <v>93.699515347334412</v>
          </cell>
          <cell r="P419">
            <v>135</v>
          </cell>
          <cell r="Q419">
            <v>225</v>
          </cell>
        </row>
        <row r="420">
          <cell r="B420">
            <v>0</v>
          </cell>
          <cell r="F420">
            <v>0</v>
          </cell>
          <cell r="G420">
            <v>0</v>
          </cell>
          <cell r="H420">
            <v>0</v>
          </cell>
          <cell r="I420">
            <v>0</v>
          </cell>
          <cell r="J420">
            <v>0</v>
          </cell>
          <cell r="M420">
            <v>0</v>
          </cell>
          <cell r="N420">
            <v>0</v>
          </cell>
          <cell r="O420">
            <v>0</v>
          </cell>
          <cell r="P420">
            <v>0</v>
          </cell>
          <cell r="Q420">
            <v>0</v>
          </cell>
        </row>
        <row r="421">
          <cell r="A421" t="str">
            <v>61A</v>
          </cell>
          <cell r="B421">
            <v>0</v>
          </cell>
          <cell r="F421" t="str">
            <v xml:space="preserve">TRK50M 4X6 W/CONC.MIXER LATE   </v>
          </cell>
          <cell r="G421">
            <v>3362</v>
          </cell>
          <cell r="H421">
            <v>4370</v>
          </cell>
          <cell r="I421">
            <v>1457</v>
          </cell>
          <cell r="J421">
            <v>486</v>
          </cell>
          <cell r="M421">
            <v>414</v>
          </cell>
          <cell r="N421">
            <v>776.44341801385679</v>
          </cell>
          <cell r="O421">
            <v>1008.5391183937226</v>
          </cell>
          <cell r="P421">
            <v>1457</v>
          </cell>
          <cell r="Q421">
            <v>2430</v>
          </cell>
        </row>
        <row r="422">
          <cell r="A422" t="str">
            <v>61C</v>
          </cell>
          <cell r="B422" t="str">
            <v>SP</v>
          </cell>
          <cell r="F422" t="str">
            <v xml:space="preserve">SP CONCRETE MIXER              </v>
          </cell>
          <cell r="G422">
            <v>2374</v>
          </cell>
          <cell r="H422">
            <v>2595</v>
          </cell>
          <cell r="I422">
            <v>864</v>
          </cell>
          <cell r="J422">
            <v>288</v>
          </cell>
          <cell r="M422">
            <v>415</v>
          </cell>
          <cell r="N422">
            <v>548.26789838337186</v>
          </cell>
          <cell r="O422">
            <v>598.89222247865223</v>
          </cell>
          <cell r="P422">
            <v>864</v>
          </cell>
          <cell r="Q422">
            <v>1440</v>
          </cell>
        </row>
        <row r="423">
          <cell r="A423" t="str">
            <v>61D</v>
          </cell>
          <cell r="B423" t="str">
            <v>SP</v>
          </cell>
          <cell r="F423" t="str">
            <v xml:space="preserve">SP FIFTH WHEEL W/GROUT MIXER   </v>
          </cell>
          <cell r="G423">
            <v>3533</v>
          </cell>
          <cell r="H423">
            <v>4140</v>
          </cell>
          <cell r="I423">
            <v>1380</v>
          </cell>
          <cell r="J423">
            <v>460</v>
          </cell>
          <cell r="M423">
            <v>416</v>
          </cell>
          <cell r="N423">
            <v>815.93533487297918</v>
          </cell>
          <cell r="O423">
            <v>955.45811216247398</v>
          </cell>
          <cell r="P423">
            <v>1380</v>
          </cell>
          <cell r="Q423">
            <v>2300</v>
          </cell>
        </row>
        <row r="424">
          <cell r="B424">
            <v>0</v>
          </cell>
          <cell r="F424">
            <v>0</v>
          </cell>
          <cell r="G424">
            <v>0</v>
          </cell>
          <cell r="H424">
            <v>0</v>
          </cell>
          <cell r="I424">
            <v>0</v>
          </cell>
          <cell r="J424">
            <v>0</v>
          </cell>
          <cell r="M424">
            <v>0</v>
          </cell>
          <cell r="N424">
            <v>0</v>
          </cell>
          <cell r="O424">
            <v>0</v>
          </cell>
          <cell r="P424">
            <v>0</v>
          </cell>
          <cell r="Q424">
            <v>0</v>
          </cell>
        </row>
        <row r="425">
          <cell r="A425" t="str">
            <v>62A</v>
          </cell>
          <cell r="B425" t="str">
            <v>SP</v>
          </cell>
          <cell r="C425" t="str">
            <v>T/S</v>
          </cell>
          <cell r="F425" t="str">
            <v xml:space="preserve">SP 84" BREAKAWAY REEL          </v>
          </cell>
          <cell r="G425">
            <v>250</v>
          </cell>
          <cell r="H425">
            <v>250</v>
          </cell>
          <cell r="I425">
            <v>58</v>
          </cell>
          <cell r="J425">
            <v>12</v>
          </cell>
          <cell r="M425">
            <v>418</v>
          </cell>
          <cell r="N425">
            <v>57.736720554272516</v>
          </cell>
          <cell r="O425">
            <v>57.696745903531038</v>
          </cell>
          <cell r="P425">
            <v>58</v>
          </cell>
          <cell r="Q425">
            <v>60</v>
          </cell>
        </row>
        <row r="426">
          <cell r="A426" t="str">
            <v>62B</v>
          </cell>
          <cell r="B426" t="str">
            <v>SP</v>
          </cell>
          <cell r="C426" t="str">
            <v>T/S</v>
          </cell>
          <cell r="F426" t="str">
            <v xml:space="preserve">SP 60" BREAKAWAY REEL          </v>
          </cell>
          <cell r="G426">
            <v>204</v>
          </cell>
          <cell r="H426">
            <v>204</v>
          </cell>
          <cell r="I426">
            <v>47</v>
          </cell>
          <cell r="J426">
            <v>9</v>
          </cell>
          <cell r="M426">
            <v>419</v>
          </cell>
          <cell r="N426">
            <v>47.113163972286372</v>
          </cell>
          <cell r="O426">
            <v>47.08054465728133</v>
          </cell>
          <cell r="P426">
            <v>47</v>
          </cell>
          <cell r="Q426">
            <v>45</v>
          </cell>
        </row>
        <row r="427">
          <cell r="A427" t="str">
            <v>62C</v>
          </cell>
          <cell r="B427" t="str">
            <v>SP</v>
          </cell>
          <cell r="C427" t="str">
            <v>T/S</v>
          </cell>
          <cell r="F427" t="str">
            <v xml:space="preserve">SP 84" PULL REEL W/10000' ROPE </v>
          </cell>
          <cell r="G427">
            <v>828</v>
          </cell>
          <cell r="H427">
            <v>938</v>
          </cell>
          <cell r="I427">
            <v>313</v>
          </cell>
          <cell r="J427">
            <v>104</v>
          </cell>
          <cell r="M427">
            <v>420</v>
          </cell>
          <cell r="N427">
            <v>191.22401847575057</v>
          </cell>
          <cell r="O427">
            <v>216.47819063004846</v>
          </cell>
          <cell r="P427">
            <v>313</v>
          </cell>
          <cell r="Q427">
            <v>520</v>
          </cell>
        </row>
        <row r="428">
          <cell r="A428" t="str">
            <v>62D</v>
          </cell>
          <cell r="B428" t="str">
            <v>SP</v>
          </cell>
          <cell r="C428" t="str">
            <v>T/S</v>
          </cell>
          <cell r="F428" t="str">
            <v xml:space="preserve">SP 84" PULL REEL W/12000' ROPE </v>
          </cell>
          <cell r="G428">
            <v>994</v>
          </cell>
          <cell r="H428">
            <v>994</v>
          </cell>
          <cell r="I428">
            <v>229</v>
          </cell>
          <cell r="J428">
            <v>46</v>
          </cell>
          <cell r="M428">
            <v>421</v>
          </cell>
          <cell r="N428">
            <v>229.56120092378754</v>
          </cell>
          <cell r="O428">
            <v>229.40226171243941</v>
          </cell>
          <cell r="P428">
            <v>229</v>
          </cell>
          <cell r="Q428">
            <v>230</v>
          </cell>
        </row>
        <row r="429">
          <cell r="A429" t="str">
            <v>62E</v>
          </cell>
          <cell r="B429" t="str">
            <v>SP</v>
          </cell>
          <cell r="F429" t="str">
            <v xml:space="preserve">SP 60X54" PULLING REEL         </v>
          </cell>
          <cell r="G429">
            <v>416</v>
          </cell>
          <cell r="H429">
            <v>416</v>
          </cell>
          <cell r="I429">
            <v>96</v>
          </cell>
          <cell r="J429">
            <v>19</v>
          </cell>
          <cell r="M429">
            <v>422</v>
          </cell>
          <cell r="N429">
            <v>96.073903002309464</v>
          </cell>
          <cell r="O429">
            <v>96.007385183475648</v>
          </cell>
          <cell r="P429">
            <v>96</v>
          </cell>
          <cell r="Q429">
            <v>95</v>
          </cell>
        </row>
        <row r="430">
          <cell r="A430" t="str">
            <v>62F</v>
          </cell>
          <cell r="B430" t="str">
            <v>SP</v>
          </cell>
          <cell r="F430" t="str">
            <v xml:space="preserve">SP 70X54" PULLING REEL         </v>
          </cell>
          <cell r="G430">
            <v>416</v>
          </cell>
          <cell r="H430">
            <v>416</v>
          </cell>
          <cell r="I430">
            <v>96</v>
          </cell>
          <cell r="J430">
            <v>19</v>
          </cell>
          <cell r="M430">
            <v>423</v>
          </cell>
          <cell r="N430">
            <v>96.073903002309464</v>
          </cell>
          <cell r="O430">
            <v>96.007385183475648</v>
          </cell>
          <cell r="P430">
            <v>96</v>
          </cell>
          <cell r="Q430">
            <v>95</v>
          </cell>
        </row>
        <row r="431">
          <cell r="B431">
            <v>0</v>
          </cell>
          <cell r="F431">
            <v>0</v>
          </cell>
          <cell r="G431">
            <v>0</v>
          </cell>
          <cell r="H431">
            <v>0</v>
          </cell>
          <cell r="I431">
            <v>0</v>
          </cell>
          <cell r="J431">
            <v>0</v>
          </cell>
          <cell r="M431">
            <v>0</v>
          </cell>
          <cell r="N431">
            <v>0</v>
          </cell>
          <cell r="O431">
            <v>0</v>
          </cell>
          <cell r="P431">
            <v>0</v>
          </cell>
          <cell r="Q431">
            <v>0</v>
          </cell>
        </row>
        <row r="432">
          <cell r="A432" t="str">
            <v>63A</v>
          </cell>
          <cell r="B432">
            <v>0</v>
          </cell>
          <cell r="F432" t="str">
            <v xml:space="preserve">GATOR/UTILITY VEHICLE          </v>
          </cell>
          <cell r="G432">
            <v>388</v>
          </cell>
          <cell r="H432">
            <v>574</v>
          </cell>
          <cell r="I432">
            <v>191</v>
          </cell>
          <cell r="J432">
            <v>64</v>
          </cell>
          <cell r="M432">
            <v>425</v>
          </cell>
          <cell r="N432">
            <v>89.607390300230946</v>
          </cell>
          <cell r="O432">
            <v>132.47172859450725</v>
          </cell>
          <cell r="P432">
            <v>191</v>
          </cell>
          <cell r="Q432">
            <v>320</v>
          </cell>
        </row>
        <row r="433">
          <cell r="A433" t="str">
            <v>63B</v>
          </cell>
          <cell r="B433" t="str">
            <v>SP</v>
          </cell>
          <cell r="F433" t="str">
            <v xml:space="preserve">SP POLARIS RANGER - TRACK      </v>
          </cell>
          <cell r="G433">
            <v>574</v>
          </cell>
          <cell r="H433">
            <v>574</v>
          </cell>
          <cell r="I433">
            <v>191</v>
          </cell>
          <cell r="J433">
            <v>191</v>
          </cell>
          <cell r="M433">
            <v>426</v>
          </cell>
          <cell r="N433">
            <v>132.56351039260969</v>
          </cell>
          <cell r="O433">
            <v>132.47172859450725</v>
          </cell>
          <cell r="P433">
            <v>191</v>
          </cell>
          <cell r="Q433">
            <v>955</v>
          </cell>
        </row>
        <row r="434">
          <cell r="A434" t="str">
            <v>63C</v>
          </cell>
          <cell r="B434" t="str">
            <v>SP</v>
          </cell>
          <cell r="F434" t="str">
            <v xml:space="preserve">SP MOWER                       </v>
          </cell>
          <cell r="G434">
            <v>265</v>
          </cell>
          <cell r="H434">
            <v>265</v>
          </cell>
          <cell r="I434">
            <v>108</v>
          </cell>
          <cell r="J434">
            <v>36</v>
          </cell>
          <cell r="M434">
            <v>427</v>
          </cell>
          <cell r="N434">
            <v>61.200923787528865</v>
          </cell>
          <cell r="O434">
            <v>61.1585506577429</v>
          </cell>
          <cell r="P434">
            <v>108</v>
          </cell>
          <cell r="Q434">
            <v>180</v>
          </cell>
        </row>
        <row r="435">
          <cell r="A435" t="str">
            <v>63D</v>
          </cell>
          <cell r="B435" t="str">
            <v>SP</v>
          </cell>
          <cell r="F435" t="str">
            <v xml:space="preserve">SP SNOW MACHINE                </v>
          </cell>
          <cell r="G435">
            <v>520</v>
          </cell>
          <cell r="H435">
            <v>520</v>
          </cell>
          <cell r="I435">
            <v>173</v>
          </cell>
          <cell r="J435">
            <v>58</v>
          </cell>
          <cell r="M435">
            <v>428</v>
          </cell>
          <cell r="N435">
            <v>120.09237875288683</v>
          </cell>
          <cell r="O435">
            <v>120.00923147934456</v>
          </cell>
          <cell r="P435">
            <v>173</v>
          </cell>
          <cell r="Q435">
            <v>290</v>
          </cell>
        </row>
        <row r="436">
          <cell r="B436">
            <v>0</v>
          </cell>
          <cell r="F436">
            <v>0</v>
          </cell>
          <cell r="G436">
            <v>0</v>
          </cell>
          <cell r="H436">
            <v>0</v>
          </cell>
          <cell r="I436">
            <v>0</v>
          </cell>
          <cell r="J436">
            <v>0</v>
          </cell>
          <cell r="M436">
            <v>0</v>
          </cell>
          <cell r="N436">
            <v>0</v>
          </cell>
          <cell r="O436">
            <v>0</v>
          </cell>
          <cell r="P436">
            <v>0</v>
          </cell>
          <cell r="Q436">
            <v>0</v>
          </cell>
        </row>
        <row r="437">
          <cell r="A437" t="str">
            <v>64A</v>
          </cell>
          <cell r="B437" t="str">
            <v>SP</v>
          </cell>
          <cell r="F437" t="str">
            <v xml:space="preserve">SPIDER SYSTEM                  </v>
          </cell>
          <cell r="G437">
            <v>189</v>
          </cell>
          <cell r="H437">
            <v>189</v>
          </cell>
          <cell r="I437">
            <v>44</v>
          </cell>
          <cell r="J437">
            <v>9</v>
          </cell>
          <cell r="M437">
            <v>430</v>
          </cell>
          <cell r="N437">
            <v>43.648960739030024</v>
          </cell>
          <cell r="O437">
            <v>43.618739903069468</v>
          </cell>
          <cell r="P437">
            <v>44</v>
          </cell>
          <cell r="Q437">
            <v>45</v>
          </cell>
        </row>
        <row r="438">
          <cell r="B438">
            <v>0</v>
          </cell>
          <cell r="F438">
            <v>0</v>
          </cell>
          <cell r="G438">
            <v>0</v>
          </cell>
          <cell r="H438">
            <v>0</v>
          </cell>
          <cell r="I438">
            <v>0</v>
          </cell>
          <cell r="J438">
            <v>0</v>
          </cell>
          <cell r="M438">
            <v>0</v>
          </cell>
          <cell r="N438">
            <v>0</v>
          </cell>
          <cell r="O438">
            <v>0</v>
          </cell>
          <cell r="P438">
            <v>0</v>
          </cell>
          <cell r="Q438">
            <v>0</v>
          </cell>
        </row>
        <row r="439">
          <cell r="A439" t="str">
            <v>65A</v>
          </cell>
          <cell r="B439" t="str">
            <v>SP</v>
          </cell>
          <cell r="C439" t="str">
            <v>T/S</v>
          </cell>
          <cell r="F439" t="str">
            <v xml:space="preserve">SP PRESSHEAD 60T               </v>
          </cell>
          <cell r="G439">
            <v>151</v>
          </cell>
          <cell r="H439">
            <v>151</v>
          </cell>
          <cell r="I439">
            <v>35</v>
          </cell>
          <cell r="J439">
            <v>7</v>
          </cell>
          <cell r="M439">
            <v>432</v>
          </cell>
          <cell r="N439">
            <v>34.872979214780599</v>
          </cell>
          <cell r="O439">
            <v>34.848834525732748</v>
          </cell>
          <cell r="P439">
            <v>35</v>
          </cell>
          <cell r="Q439">
            <v>35</v>
          </cell>
        </row>
        <row r="440">
          <cell r="A440" t="str">
            <v>65B</v>
          </cell>
          <cell r="B440" t="str">
            <v>SP</v>
          </cell>
          <cell r="C440" t="str">
            <v>T/S</v>
          </cell>
          <cell r="F440" t="str">
            <v xml:space="preserve">SP 30 GR HYDRAULIC PUMP        </v>
          </cell>
          <cell r="G440">
            <v>232</v>
          </cell>
          <cell r="H440">
            <v>232</v>
          </cell>
          <cell r="I440">
            <v>53</v>
          </cell>
          <cell r="J440">
            <v>11</v>
          </cell>
          <cell r="M440">
            <v>433</v>
          </cell>
          <cell r="N440">
            <v>53.579676674364897</v>
          </cell>
          <cell r="O440">
            <v>53.542580198476806</v>
          </cell>
          <cell r="P440">
            <v>53</v>
          </cell>
          <cell r="Q440">
            <v>55</v>
          </cell>
        </row>
        <row r="441">
          <cell r="A441" t="str">
            <v>65C</v>
          </cell>
          <cell r="B441" t="str">
            <v>SP</v>
          </cell>
          <cell r="F441" t="str">
            <v xml:space="preserve">SP PRESSHEAD 100T NEW STYLE    </v>
          </cell>
          <cell r="G441">
            <v>203</v>
          </cell>
          <cell r="H441">
            <v>203</v>
          </cell>
          <cell r="I441">
            <v>47</v>
          </cell>
          <cell r="J441">
            <v>9</v>
          </cell>
          <cell r="M441">
            <v>434</v>
          </cell>
          <cell r="N441">
            <v>46.882217090069283</v>
          </cell>
          <cell r="O441">
            <v>46.849757673667206</v>
          </cell>
          <cell r="P441">
            <v>47</v>
          </cell>
          <cell r="Q441">
            <v>45</v>
          </cell>
        </row>
        <row r="442">
          <cell r="A442" t="str">
            <v>65D</v>
          </cell>
          <cell r="B442" t="str">
            <v>SP</v>
          </cell>
          <cell r="C442" t="str">
            <v>T/S</v>
          </cell>
          <cell r="F442" t="str">
            <v xml:space="preserve">SP PRESSHEAD 100T OLD STYLE    </v>
          </cell>
          <cell r="G442">
            <v>203</v>
          </cell>
          <cell r="H442">
            <v>203</v>
          </cell>
          <cell r="I442">
            <v>47</v>
          </cell>
          <cell r="J442">
            <v>9</v>
          </cell>
          <cell r="M442">
            <v>435</v>
          </cell>
          <cell r="N442">
            <v>46.882217090069283</v>
          </cell>
          <cell r="O442">
            <v>46.849757673667206</v>
          </cell>
          <cell r="P442">
            <v>47</v>
          </cell>
          <cell r="Q442">
            <v>45</v>
          </cell>
        </row>
        <row r="443">
          <cell r="A443" t="str">
            <v>65E</v>
          </cell>
          <cell r="B443" t="str">
            <v>SP</v>
          </cell>
          <cell r="F443" t="str">
            <v xml:space="preserve">SP PRESSHEAD 200T              </v>
          </cell>
          <cell r="G443">
            <v>780</v>
          </cell>
          <cell r="H443">
            <v>780</v>
          </cell>
          <cell r="I443">
            <v>260</v>
          </cell>
          <cell r="J443">
            <v>87</v>
          </cell>
          <cell r="M443">
            <v>436</v>
          </cell>
          <cell r="N443">
            <v>180.13856812933025</v>
          </cell>
          <cell r="O443">
            <v>180.01384721901684</v>
          </cell>
          <cell r="P443">
            <v>260</v>
          </cell>
          <cell r="Q443">
            <v>435</v>
          </cell>
        </row>
        <row r="444">
          <cell r="B444">
            <v>0</v>
          </cell>
          <cell r="G444">
            <v>0</v>
          </cell>
          <cell r="H444">
            <v>0</v>
          </cell>
          <cell r="I444">
            <v>0</v>
          </cell>
          <cell r="J444">
            <v>0</v>
          </cell>
          <cell r="M444">
            <v>0</v>
          </cell>
          <cell r="N444">
            <v>0</v>
          </cell>
          <cell r="O444">
            <v>0</v>
          </cell>
          <cell r="P444">
            <v>0</v>
          </cell>
          <cell r="Q444">
            <v>0</v>
          </cell>
        </row>
        <row r="445">
          <cell r="A445" t="str">
            <v>661</v>
          </cell>
          <cell r="B445" t="str">
            <v>SP</v>
          </cell>
          <cell r="F445" t="str">
            <v xml:space="preserve">SP 42" SINGLE HELICOPTER       </v>
          </cell>
          <cell r="G445">
            <v>72</v>
          </cell>
          <cell r="H445">
            <v>72</v>
          </cell>
          <cell r="I445">
            <v>17</v>
          </cell>
          <cell r="J445">
            <v>3</v>
          </cell>
          <cell r="K445">
            <v>0</v>
          </cell>
          <cell r="M445">
            <v>438</v>
          </cell>
          <cell r="N445">
            <v>16.628175519630485</v>
          </cell>
          <cell r="O445">
            <v>16.616662820216938</v>
          </cell>
          <cell r="P445">
            <v>17</v>
          </cell>
          <cell r="Q445">
            <v>15</v>
          </cell>
        </row>
        <row r="446">
          <cell r="A446" t="str">
            <v>662</v>
          </cell>
          <cell r="B446" t="str">
            <v>SP</v>
          </cell>
          <cell r="C446" t="str">
            <v>T/S</v>
          </cell>
          <cell r="F446" t="str">
            <v xml:space="preserve">SP 16" SINGLE HELICOPTER       </v>
          </cell>
          <cell r="G446">
            <v>18</v>
          </cell>
          <cell r="H446">
            <v>18</v>
          </cell>
          <cell r="I446">
            <v>4</v>
          </cell>
          <cell r="J446">
            <v>1</v>
          </cell>
          <cell r="M446">
            <v>439</v>
          </cell>
          <cell r="N446">
            <v>4.1570438799076213</v>
          </cell>
          <cell r="O446">
            <v>4.1541657050542344</v>
          </cell>
          <cell r="P446">
            <v>4</v>
          </cell>
          <cell r="Q446">
            <v>5</v>
          </cell>
        </row>
        <row r="447">
          <cell r="A447" t="str">
            <v>663</v>
          </cell>
          <cell r="B447" t="str">
            <v>SP</v>
          </cell>
          <cell r="C447" t="str">
            <v>T/S</v>
          </cell>
          <cell r="F447" t="str">
            <v xml:space="preserve">SP 28" DOUBLE BUNDLE 30K       </v>
          </cell>
          <cell r="G447">
            <v>221</v>
          </cell>
          <cell r="H447">
            <v>221</v>
          </cell>
          <cell r="I447">
            <v>51</v>
          </cell>
          <cell r="J447">
            <v>10</v>
          </cell>
          <cell r="M447">
            <v>440</v>
          </cell>
          <cell r="N447">
            <v>51.039260969976901</v>
          </cell>
          <cell r="O447">
            <v>51.003923378721439</v>
          </cell>
          <cell r="P447">
            <v>51</v>
          </cell>
          <cell r="Q447">
            <v>50</v>
          </cell>
        </row>
        <row r="448">
          <cell r="A448">
            <v>664</v>
          </cell>
          <cell r="B448" t="str">
            <v>SP</v>
          </cell>
          <cell r="F448" t="str">
            <v xml:space="preserve">SP 16" SINGLE HELI W/GROUND    </v>
          </cell>
          <cell r="G448">
            <v>23</v>
          </cell>
          <cell r="H448">
            <v>23</v>
          </cell>
          <cell r="I448">
            <v>5</v>
          </cell>
          <cell r="J448">
            <v>1</v>
          </cell>
        </row>
        <row r="449">
          <cell r="A449" t="str">
            <v>665</v>
          </cell>
          <cell r="B449" t="str">
            <v>SP</v>
          </cell>
          <cell r="C449" t="str">
            <v>T/S</v>
          </cell>
          <cell r="F449" t="str">
            <v xml:space="preserve">SP 34" DOUBLE BUNDLE BLOCKS    </v>
          </cell>
          <cell r="G449">
            <v>216</v>
          </cell>
          <cell r="H449">
            <v>216</v>
          </cell>
          <cell r="I449">
            <v>50</v>
          </cell>
          <cell r="J449">
            <v>10</v>
          </cell>
          <cell r="M449">
            <v>442</v>
          </cell>
          <cell r="N449">
            <v>49.884526558891451</v>
          </cell>
          <cell r="O449">
            <v>49.84998846065082</v>
          </cell>
          <cell r="P449">
            <v>50</v>
          </cell>
          <cell r="Q449">
            <v>50</v>
          </cell>
        </row>
        <row r="450">
          <cell r="A450" t="str">
            <v>666</v>
          </cell>
          <cell r="B450" t="str">
            <v>SP</v>
          </cell>
          <cell r="C450" t="str">
            <v>T/S</v>
          </cell>
          <cell r="F450" t="str">
            <v xml:space="preserve">SP 34" BUNDLE BLOCKS           </v>
          </cell>
          <cell r="G450">
            <v>162</v>
          </cell>
          <cell r="H450">
            <v>162</v>
          </cell>
          <cell r="I450">
            <v>37</v>
          </cell>
          <cell r="J450">
            <v>7</v>
          </cell>
          <cell r="M450">
            <v>443</v>
          </cell>
          <cell r="N450">
            <v>37.413394919168589</v>
          </cell>
          <cell r="O450">
            <v>37.387491345488115</v>
          </cell>
          <cell r="P450">
            <v>37</v>
          </cell>
          <cell r="Q450">
            <v>35</v>
          </cell>
        </row>
        <row r="451">
          <cell r="A451" t="str">
            <v>667</v>
          </cell>
          <cell r="B451" t="str">
            <v>SP</v>
          </cell>
          <cell r="F451" t="str">
            <v xml:space="preserve">SP GROUNDS 28"-34" BUNDLE BLKS </v>
          </cell>
          <cell r="G451">
            <v>38</v>
          </cell>
          <cell r="H451">
            <v>38</v>
          </cell>
          <cell r="I451">
            <v>9</v>
          </cell>
          <cell r="J451">
            <v>2</v>
          </cell>
          <cell r="M451">
            <v>444</v>
          </cell>
          <cell r="N451">
            <v>8.7759815242494223</v>
          </cell>
          <cell r="O451">
            <v>8.7699053773367179</v>
          </cell>
          <cell r="P451">
            <v>9</v>
          </cell>
          <cell r="Q451">
            <v>10</v>
          </cell>
        </row>
        <row r="452">
          <cell r="A452" t="str">
            <v>669</v>
          </cell>
          <cell r="B452" t="str">
            <v>SP</v>
          </cell>
          <cell r="C452" t="str">
            <v>T/S</v>
          </cell>
          <cell r="F452" t="str">
            <v xml:space="preserve">SP 36" FULL FRAME BLOCK        </v>
          </cell>
          <cell r="G452">
            <v>66</v>
          </cell>
          <cell r="H452">
            <v>66</v>
          </cell>
          <cell r="I452">
            <v>15</v>
          </cell>
          <cell r="J452">
            <v>3</v>
          </cell>
          <cell r="M452">
            <v>445</v>
          </cell>
          <cell r="N452">
            <v>15.242494226327944</v>
          </cell>
          <cell r="O452">
            <v>15.231940918532194</v>
          </cell>
          <cell r="P452">
            <v>15</v>
          </cell>
          <cell r="Q452">
            <v>15</v>
          </cell>
        </row>
        <row r="453">
          <cell r="A453" t="str">
            <v>66%</v>
          </cell>
          <cell r="B453" t="str">
            <v>SP</v>
          </cell>
          <cell r="C453" t="str">
            <v>T/S</v>
          </cell>
          <cell r="F453" t="str">
            <v xml:space="preserve">SP 42" BUNDLE BLOCKS           </v>
          </cell>
          <cell r="G453">
            <v>234</v>
          </cell>
          <cell r="H453">
            <v>234</v>
          </cell>
          <cell r="I453">
            <v>54</v>
          </cell>
          <cell r="J453">
            <v>11</v>
          </cell>
          <cell r="M453">
            <v>446</v>
          </cell>
          <cell r="N453">
            <v>54.041570438799077</v>
          </cell>
          <cell r="O453">
            <v>54.004154165705053</v>
          </cell>
          <cell r="P453">
            <v>54</v>
          </cell>
          <cell r="Q453">
            <v>55</v>
          </cell>
        </row>
        <row r="454">
          <cell r="A454" t="str">
            <v>66#</v>
          </cell>
          <cell r="B454" t="str">
            <v>SP</v>
          </cell>
          <cell r="C454" t="str">
            <v>T/S</v>
          </cell>
          <cell r="F454" t="str">
            <v xml:space="preserve">SP 7X7 SHEAVE BANANA BLOCK     </v>
          </cell>
          <cell r="G454">
            <v>93</v>
          </cell>
          <cell r="H454">
            <v>93</v>
          </cell>
          <cell r="I454">
            <v>22</v>
          </cell>
          <cell r="J454">
            <v>4</v>
          </cell>
          <cell r="M454">
            <v>447</v>
          </cell>
          <cell r="N454">
            <v>21.478060046189377</v>
          </cell>
          <cell r="O454">
            <v>21.463189476113545</v>
          </cell>
          <cell r="P454">
            <v>22</v>
          </cell>
          <cell r="Q454">
            <v>20</v>
          </cell>
        </row>
        <row r="455">
          <cell r="A455" t="str">
            <v>66&amp;</v>
          </cell>
          <cell r="B455" t="str">
            <v>SP</v>
          </cell>
          <cell r="C455" t="str">
            <v>T/S</v>
          </cell>
          <cell r="F455" t="str">
            <v xml:space="preserve">SP BUNDLE BLOCKS GROUNDS       </v>
          </cell>
          <cell r="G455">
            <v>47</v>
          </cell>
          <cell r="H455">
            <v>47</v>
          </cell>
          <cell r="I455">
            <v>11</v>
          </cell>
          <cell r="J455">
            <v>2</v>
          </cell>
          <cell r="M455">
            <v>448</v>
          </cell>
          <cell r="N455">
            <v>10.854503464203233</v>
          </cell>
          <cell r="O455">
            <v>10.846988229863836</v>
          </cell>
          <cell r="P455">
            <v>11</v>
          </cell>
          <cell r="Q455">
            <v>10</v>
          </cell>
        </row>
        <row r="456">
          <cell r="A456" t="str">
            <v>66*</v>
          </cell>
          <cell r="B456" t="str">
            <v>SP</v>
          </cell>
          <cell r="C456" t="str">
            <v>T/S</v>
          </cell>
          <cell r="F456" t="str">
            <v xml:space="preserve">SP 16"-22" GROUNDS             </v>
          </cell>
          <cell r="G456">
            <v>10</v>
          </cell>
          <cell r="H456">
            <v>10</v>
          </cell>
          <cell r="I456">
            <v>2</v>
          </cell>
          <cell r="J456">
            <v>0</v>
          </cell>
          <cell r="M456">
            <v>438</v>
          </cell>
          <cell r="N456">
            <v>2.3094688221709005</v>
          </cell>
          <cell r="O456">
            <v>2.3078698361412417</v>
          </cell>
          <cell r="P456">
            <v>2</v>
          </cell>
          <cell r="Q456">
            <v>0</v>
          </cell>
        </row>
        <row r="457">
          <cell r="A457" t="str">
            <v>66@</v>
          </cell>
          <cell r="B457" t="str">
            <v>SP</v>
          </cell>
          <cell r="C457" t="str">
            <v>T/S</v>
          </cell>
          <cell r="F457" t="str">
            <v xml:space="preserve">SP 28"-36" GROUNDS             </v>
          </cell>
          <cell r="G457">
            <v>12</v>
          </cell>
          <cell r="H457">
            <v>12</v>
          </cell>
          <cell r="I457">
            <v>3</v>
          </cell>
          <cell r="J457">
            <v>1</v>
          </cell>
          <cell r="M457">
            <v>450</v>
          </cell>
          <cell r="N457">
            <v>2.7713625866050808</v>
          </cell>
          <cell r="O457">
            <v>2.7694438033694899</v>
          </cell>
          <cell r="P457">
            <v>3</v>
          </cell>
          <cell r="Q457">
            <v>5</v>
          </cell>
        </row>
        <row r="458">
          <cell r="A458" t="str">
            <v>66+</v>
          </cell>
          <cell r="B458" t="str">
            <v>SP</v>
          </cell>
          <cell r="F458" t="str">
            <v xml:space="preserve">SP 42" GROUNDS                 </v>
          </cell>
          <cell r="G458">
            <v>47</v>
          </cell>
          <cell r="H458">
            <v>47</v>
          </cell>
          <cell r="I458">
            <v>11</v>
          </cell>
          <cell r="J458">
            <v>2</v>
          </cell>
          <cell r="M458">
            <v>451</v>
          </cell>
          <cell r="N458">
            <v>10.854503464203233</v>
          </cell>
          <cell r="O458">
            <v>10.846988229863836</v>
          </cell>
          <cell r="P458">
            <v>11</v>
          </cell>
          <cell r="Q458">
            <v>10</v>
          </cell>
        </row>
        <row r="459">
          <cell r="A459" t="str">
            <v>66A</v>
          </cell>
          <cell r="B459" t="str">
            <v>SP</v>
          </cell>
          <cell r="F459" t="str">
            <v xml:space="preserve">SP 28 2 BNDL F/SZE W/GRND      </v>
          </cell>
          <cell r="G459">
            <v>67</v>
          </cell>
          <cell r="H459">
            <v>67</v>
          </cell>
          <cell r="I459">
            <v>15</v>
          </cell>
          <cell r="J459">
            <v>3</v>
          </cell>
          <cell r="M459">
            <v>452</v>
          </cell>
          <cell r="N459">
            <v>15.473441108545034</v>
          </cell>
          <cell r="O459">
            <v>15.462727902146318</v>
          </cell>
          <cell r="P459">
            <v>15</v>
          </cell>
          <cell r="Q459">
            <v>15</v>
          </cell>
        </row>
        <row r="460">
          <cell r="A460" t="str">
            <v>66B</v>
          </cell>
          <cell r="B460" t="str">
            <v>SP</v>
          </cell>
          <cell r="C460" t="str">
            <v>T/S</v>
          </cell>
          <cell r="F460" t="str">
            <v xml:space="preserve">SP 28 2-3 BNDL HELI BLCK SLMLN </v>
          </cell>
          <cell r="G460">
            <v>111</v>
          </cell>
          <cell r="H460">
            <v>111</v>
          </cell>
          <cell r="I460">
            <v>26</v>
          </cell>
          <cell r="J460">
            <v>5</v>
          </cell>
          <cell r="M460">
            <v>453</v>
          </cell>
          <cell r="N460">
            <v>25.635103926096996</v>
          </cell>
          <cell r="O460">
            <v>25.617355181167781</v>
          </cell>
          <cell r="P460">
            <v>26</v>
          </cell>
          <cell r="Q460">
            <v>25</v>
          </cell>
        </row>
        <row r="461">
          <cell r="A461" t="str">
            <v>66C</v>
          </cell>
          <cell r="B461" t="str">
            <v>SP</v>
          </cell>
          <cell r="C461" t="str">
            <v>T/S</v>
          </cell>
          <cell r="F461" t="str">
            <v xml:space="preserve">SP 32" 2-3 BNDL SLMLN FULL FRM </v>
          </cell>
          <cell r="G461">
            <v>83</v>
          </cell>
          <cell r="H461">
            <v>83</v>
          </cell>
          <cell r="I461">
            <v>19</v>
          </cell>
          <cell r="J461">
            <v>4</v>
          </cell>
          <cell r="M461">
            <v>454</v>
          </cell>
          <cell r="N461">
            <v>19.168591224018474</v>
          </cell>
          <cell r="O461">
            <v>19.155319639972305</v>
          </cell>
          <cell r="P461">
            <v>19</v>
          </cell>
          <cell r="Q461">
            <v>20</v>
          </cell>
        </row>
        <row r="462">
          <cell r="A462" t="str">
            <v>66D</v>
          </cell>
          <cell r="B462" t="str">
            <v>SP</v>
          </cell>
          <cell r="C462" t="str">
            <v>T/S</v>
          </cell>
          <cell r="F462" t="str">
            <v xml:space="preserve">SP 15" SNGLE WIDE THROAT BLOCK </v>
          </cell>
          <cell r="G462">
            <v>13</v>
          </cell>
          <cell r="H462">
            <v>13</v>
          </cell>
          <cell r="I462">
            <v>3</v>
          </cell>
          <cell r="J462">
            <v>1</v>
          </cell>
          <cell r="M462">
            <v>455</v>
          </cell>
          <cell r="N462">
            <v>3.0023094688221708</v>
          </cell>
          <cell r="O462">
            <v>3.000230786983614</v>
          </cell>
          <cell r="P462">
            <v>3</v>
          </cell>
          <cell r="Q462">
            <v>5</v>
          </cell>
        </row>
        <row r="463">
          <cell r="A463" t="str">
            <v>66E</v>
          </cell>
          <cell r="B463" t="str">
            <v>SP</v>
          </cell>
          <cell r="C463" t="str">
            <v>T/S</v>
          </cell>
          <cell r="F463" t="str">
            <v xml:space="preserve">SP 16" SINGLE BLOCK FULL FRAME </v>
          </cell>
          <cell r="G463">
            <v>16</v>
          </cell>
          <cell r="H463">
            <v>16</v>
          </cell>
          <cell r="I463">
            <v>4</v>
          </cell>
          <cell r="J463">
            <v>1</v>
          </cell>
          <cell r="M463">
            <v>456</v>
          </cell>
          <cell r="N463">
            <v>3.695150115473441</v>
          </cell>
          <cell r="O463">
            <v>3.6925917378259863</v>
          </cell>
          <cell r="P463">
            <v>4</v>
          </cell>
          <cell r="Q463">
            <v>5</v>
          </cell>
        </row>
        <row r="464">
          <cell r="A464" t="str">
            <v>66F</v>
          </cell>
          <cell r="B464" t="str">
            <v>SP</v>
          </cell>
          <cell r="C464" t="str">
            <v>T/S</v>
          </cell>
          <cell r="F464" t="str">
            <v xml:space="preserve">SP 28" SINGLE BLOCK FULL FRAME </v>
          </cell>
          <cell r="G464">
            <v>24</v>
          </cell>
          <cell r="H464">
            <v>24</v>
          </cell>
          <cell r="I464">
            <v>6</v>
          </cell>
          <cell r="J464">
            <v>1</v>
          </cell>
          <cell r="M464">
            <v>457</v>
          </cell>
          <cell r="N464">
            <v>5.5427251732101617</v>
          </cell>
          <cell r="O464">
            <v>5.5388876067389798</v>
          </cell>
          <cell r="P464">
            <v>6</v>
          </cell>
          <cell r="Q464">
            <v>5</v>
          </cell>
        </row>
        <row r="465">
          <cell r="A465" t="str">
            <v>66G</v>
          </cell>
          <cell r="B465" t="str">
            <v>SP</v>
          </cell>
          <cell r="C465" t="str">
            <v>T/S</v>
          </cell>
          <cell r="F465" t="str">
            <v xml:space="preserve">SP 32" 4 BUNDLE FULL SIZE BLOK </v>
          </cell>
          <cell r="G465">
            <v>72</v>
          </cell>
          <cell r="H465">
            <v>72</v>
          </cell>
          <cell r="I465">
            <v>17</v>
          </cell>
          <cell r="J465">
            <v>3</v>
          </cell>
          <cell r="M465">
            <v>458</v>
          </cell>
          <cell r="N465">
            <v>16.628175519630485</v>
          </cell>
          <cell r="O465">
            <v>16.616662820216938</v>
          </cell>
          <cell r="P465">
            <v>17</v>
          </cell>
          <cell r="Q465">
            <v>15</v>
          </cell>
        </row>
        <row r="466">
          <cell r="A466" t="str">
            <v>66H</v>
          </cell>
          <cell r="B466" t="str">
            <v>SP</v>
          </cell>
          <cell r="F466" t="str">
            <v xml:space="preserve">SP 28" 2 BUNDLE FULL SIZE BLOK </v>
          </cell>
          <cell r="G466">
            <v>55</v>
          </cell>
          <cell r="H466">
            <v>55</v>
          </cell>
          <cell r="I466">
            <v>13</v>
          </cell>
          <cell r="J466">
            <v>3</v>
          </cell>
          <cell r="M466">
            <v>459</v>
          </cell>
          <cell r="N466">
            <v>12.702078521939953</v>
          </cell>
          <cell r="O466">
            <v>12.693284098776829</v>
          </cell>
          <cell r="P466">
            <v>13</v>
          </cell>
          <cell r="Q466">
            <v>15</v>
          </cell>
        </row>
        <row r="467">
          <cell r="A467" t="str">
            <v>66I</v>
          </cell>
          <cell r="B467" t="str">
            <v>SP</v>
          </cell>
          <cell r="F467" t="str">
            <v xml:space="preserve">SP 28" 2-3 BNDL SLMLN HELI W/G </v>
          </cell>
          <cell r="G467">
            <v>138</v>
          </cell>
          <cell r="H467">
            <v>138</v>
          </cell>
          <cell r="I467">
            <v>32</v>
          </cell>
          <cell r="J467">
            <v>6</v>
          </cell>
          <cell r="M467">
            <v>460</v>
          </cell>
          <cell r="N467">
            <v>31.87066974595843</v>
          </cell>
          <cell r="O467">
            <v>31.848603738749134</v>
          </cell>
          <cell r="P467">
            <v>32</v>
          </cell>
          <cell r="Q467">
            <v>30</v>
          </cell>
        </row>
        <row r="468">
          <cell r="A468" t="str">
            <v>66J</v>
          </cell>
          <cell r="B468" t="str">
            <v>SP</v>
          </cell>
          <cell r="C468" t="str">
            <v>T/S</v>
          </cell>
          <cell r="F468" t="str">
            <v xml:space="preserve">SP 32 4 BNDL BLCK F/SZE W/GRND </v>
          </cell>
          <cell r="G468">
            <v>83</v>
          </cell>
          <cell r="H468">
            <v>83</v>
          </cell>
          <cell r="I468">
            <v>19</v>
          </cell>
          <cell r="J468">
            <v>4</v>
          </cell>
          <cell r="M468">
            <v>461</v>
          </cell>
          <cell r="N468">
            <v>19.168591224018474</v>
          </cell>
          <cell r="O468">
            <v>19.155319639972305</v>
          </cell>
          <cell r="P468">
            <v>19</v>
          </cell>
          <cell r="Q468">
            <v>20</v>
          </cell>
        </row>
        <row r="469">
          <cell r="A469" t="str">
            <v>66K</v>
          </cell>
          <cell r="B469" t="str">
            <v>SP</v>
          </cell>
          <cell r="C469" t="str">
            <v>T/S</v>
          </cell>
          <cell r="F469" t="str">
            <v xml:space="preserve">SP 34" SINGLE BLOCK FULL FRAME </v>
          </cell>
          <cell r="G469">
            <v>33</v>
          </cell>
          <cell r="H469">
            <v>33</v>
          </cell>
          <cell r="I469">
            <v>8</v>
          </cell>
          <cell r="J469">
            <v>2</v>
          </cell>
          <cell r="M469">
            <v>462</v>
          </cell>
          <cell r="N469">
            <v>7.6212471131639719</v>
          </cell>
          <cell r="O469">
            <v>7.6159704592660971</v>
          </cell>
          <cell r="P469">
            <v>8</v>
          </cell>
          <cell r="Q469">
            <v>10</v>
          </cell>
        </row>
        <row r="470">
          <cell r="A470" t="str">
            <v>66L</v>
          </cell>
          <cell r="B470" t="str">
            <v>SP</v>
          </cell>
          <cell r="C470" t="str">
            <v>T/S</v>
          </cell>
          <cell r="F470" t="str">
            <v xml:space="preserve">SP 22" SINGLE BLOCK FULL FRAME </v>
          </cell>
          <cell r="G470">
            <v>20</v>
          </cell>
          <cell r="H470">
            <v>20</v>
          </cell>
          <cell r="I470">
            <v>5</v>
          </cell>
          <cell r="J470">
            <v>1</v>
          </cell>
          <cell r="M470">
            <v>463</v>
          </cell>
          <cell r="N470">
            <v>4.6189376443418011</v>
          </cell>
          <cell r="O470">
            <v>4.6157396722824835</v>
          </cell>
          <cell r="P470">
            <v>5</v>
          </cell>
          <cell r="Q470">
            <v>5</v>
          </cell>
        </row>
        <row r="471">
          <cell r="A471" t="str">
            <v>66M</v>
          </cell>
          <cell r="B471" t="str">
            <v>SP</v>
          </cell>
          <cell r="C471" t="str">
            <v>T/S</v>
          </cell>
          <cell r="F471" t="str">
            <v xml:space="preserve">SP FLY BLOCK ATTACHMENTS       </v>
          </cell>
          <cell r="G471">
            <v>27</v>
          </cell>
          <cell r="H471">
            <v>27</v>
          </cell>
          <cell r="I471">
            <v>6</v>
          </cell>
          <cell r="J471">
            <v>1</v>
          </cell>
          <cell r="M471">
            <v>464</v>
          </cell>
          <cell r="N471">
            <v>6.2355658198614314</v>
          </cell>
          <cell r="O471">
            <v>6.2312485575813525</v>
          </cell>
          <cell r="P471">
            <v>6</v>
          </cell>
          <cell r="Q471">
            <v>5</v>
          </cell>
        </row>
        <row r="472">
          <cell r="A472" t="str">
            <v>66N</v>
          </cell>
          <cell r="B472" t="str">
            <v>SP</v>
          </cell>
          <cell r="C472" t="str">
            <v>T/S</v>
          </cell>
          <cell r="F472" t="str">
            <v xml:space="preserve">SP 28" SINGLE BLOCK HELICOPTER </v>
          </cell>
          <cell r="G472">
            <v>27</v>
          </cell>
          <cell r="H472">
            <v>27</v>
          </cell>
          <cell r="I472">
            <v>6</v>
          </cell>
          <cell r="J472">
            <v>1</v>
          </cell>
          <cell r="M472">
            <v>465</v>
          </cell>
          <cell r="N472">
            <v>6.2355658198614314</v>
          </cell>
          <cell r="O472">
            <v>6.2312485575813525</v>
          </cell>
          <cell r="P472">
            <v>6</v>
          </cell>
          <cell r="Q472">
            <v>5</v>
          </cell>
        </row>
        <row r="473">
          <cell r="A473" t="str">
            <v>66O</v>
          </cell>
          <cell r="B473" t="str">
            <v>SP</v>
          </cell>
          <cell r="F473" t="str">
            <v xml:space="preserve">SP 32" 2-3 B F/FRM SLMLN W/GRD </v>
          </cell>
          <cell r="G473">
            <v>94</v>
          </cell>
          <cell r="H473">
            <v>94</v>
          </cell>
          <cell r="I473">
            <v>22</v>
          </cell>
          <cell r="J473">
            <v>4</v>
          </cell>
          <cell r="M473">
            <v>466</v>
          </cell>
          <cell r="N473">
            <v>21.709006928406467</v>
          </cell>
          <cell r="O473">
            <v>21.693976459727672</v>
          </cell>
          <cell r="P473">
            <v>22</v>
          </cell>
          <cell r="Q473">
            <v>20</v>
          </cell>
        </row>
        <row r="474">
          <cell r="A474" t="str">
            <v>66P</v>
          </cell>
          <cell r="B474" t="str">
            <v>SP</v>
          </cell>
          <cell r="F474" t="str">
            <v xml:space="preserve">SP 28" 2-3 B F/FRM SLMLN LNDSY </v>
          </cell>
          <cell r="G474">
            <v>83</v>
          </cell>
          <cell r="H474">
            <v>83</v>
          </cell>
          <cell r="I474">
            <v>19</v>
          </cell>
          <cell r="J474">
            <v>4</v>
          </cell>
          <cell r="M474">
            <v>467</v>
          </cell>
          <cell r="N474">
            <v>19.168591224018474</v>
          </cell>
          <cell r="O474">
            <v>19.155319639972305</v>
          </cell>
          <cell r="P474">
            <v>19</v>
          </cell>
          <cell r="Q474">
            <v>20</v>
          </cell>
        </row>
        <row r="475">
          <cell r="A475" t="str">
            <v>66Q</v>
          </cell>
          <cell r="B475" t="str">
            <v>SP</v>
          </cell>
          <cell r="F475" t="str">
            <v xml:space="preserve">SP 28" 2-3 BNDL SLMLN FF W/GRD </v>
          </cell>
          <cell r="G475">
            <v>138</v>
          </cell>
          <cell r="H475">
            <v>138</v>
          </cell>
          <cell r="I475">
            <v>32</v>
          </cell>
          <cell r="J475">
            <v>6</v>
          </cell>
          <cell r="M475">
            <v>468</v>
          </cell>
          <cell r="N475">
            <v>31.87066974595843</v>
          </cell>
          <cell r="O475">
            <v>31.848603738749134</v>
          </cell>
          <cell r="P475">
            <v>32</v>
          </cell>
          <cell r="Q475">
            <v>30</v>
          </cell>
        </row>
        <row r="476">
          <cell r="A476" t="str">
            <v>66R</v>
          </cell>
          <cell r="B476" t="str">
            <v>SP</v>
          </cell>
          <cell r="F476" t="str">
            <v xml:space="preserve">SP 22" SINGLE BLOCK FF W/GRND  </v>
          </cell>
          <cell r="G476">
            <v>27</v>
          </cell>
          <cell r="H476">
            <v>27</v>
          </cell>
          <cell r="I476">
            <v>6</v>
          </cell>
          <cell r="J476">
            <v>1</v>
          </cell>
          <cell r="M476">
            <v>469</v>
          </cell>
          <cell r="N476">
            <v>6.2355658198614314</v>
          </cell>
          <cell r="O476">
            <v>6.2312485575813525</v>
          </cell>
          <cell r="P476">
            <v>6</v>
          </cell>
          <cell r="Q476">
            <v>5</v>
          </cell>
        </row>
        <row r="477">
          <cell r="A477" t="str">
            <v>66S</v>
          </cell>
          <cell r="B477" t="str">
            <v>SP</v>
          </cell>
          <cell r="F477" t="str">
            <v xml:space="preserve">SP 22" SINGLE BLOCK HELICOPTER </v>
          </cell>
          <cell r="G477">
            <v>25</v>
          </cell>
          <cell r="H477">
            <v>25</v>
          </cell>
          <cell r="I477">
            <v>6</v>
          </cell>
          <cell r="J477">
            <v>1</v>
          </cell>
          <cell r="M477">
            <v>470</v>
          </cell>
          <cell r="N477">
            <v>5.7736720554272516</v>
          </cell>
          <cell r="O477">
            <v>5.7696745903531035</v>
          </cell>
          <cell r="P477">
            <v>6</v>
          </cell>
          <cell r="Q477">
            <v>5</v>
          </cell>
        </row>
        <row r="478">
          <cell r="A478" t="str">
            <v>66T</v>
          </cell>
          <cell r="B478" t="str">
            <v>SP</v>
          </cell>
          <cell r="F478" t="str">
            <v xml:space="preserve">SP 28" SINGLE BLOCK FF W/GRND  </v>
          </cell>
          <cell r="G478">
            <v>31</v>
          </cell>
          <cell r="H478">
            <v>31</v>
          </cell>
          <cell r="I478">
            <v>7</v>
          </cell>
          <cell r="J478">
            <v>1</v>
          </cell>
          <cell r="M478">
            <v>471</v>
          </cell>
          <cell r="N478">
            <v>7.159353348729792</v>
          </cell>
          <cell r="O478">
            <v>7.1543964920378489</v>
          </cell>
          <cell r="P478">
            <v>7</v>
          </cell>
          <cell r="Q478">
            <v>5</v>
          </cell>
        </row>
        <row r="479">
          <cell r="A479" t="str">
            <v>66U</v>
          </cell>
          <cell r="B479" t="str">
            <v>SP</v>
          </cell>
          <cell r="F479" t="str">
            <v xml:space="preserve">SP 28" 2-3 BUNDLE 9" CENTER    </v>
          </cell>
          <cell r="G479">
            <v>55</v>
          </cell>
          <cell r="H479">
            <v>55</v>
          </cell>
          <cell r="I479">
            <v>13</v>
          </cell>
          <cell r="J479">
            <v>3</v>
          </cell>
          <cell r="M479">
            <v>472</v>
          </cell>
          <cell r="N479">
            <v>12.702078521939953</v>
          </cell>
          <cell r="O479">
            <v>12.693284098776829</v>
          </cell>
          <cell r="P479">
            <v>13</v>
          </cell>
          <cell r="Q479">
            <v>15</v>
          </cell>
        </row>
        <row r="480">
          <cell r="A480" t="str">
            <v>66V</v>
          </cell>
          <cell r="B480" t="str">
            <v>SP</v>
          </cell>
          <cell r="F480" t="str">
            <v xml:space="preserve">SP 34"-36" FLY BLOCK           </v>
          </cell>
          <cell r="G480">
            <v>38</v>
          </cell>
          <cell r="H480">
            <v>38</v>
          </cell>
          <cell r="I480">
            <v>9</v>
          </cell>
          <cell r="J480">
            <v>2</v>
          </cell>
          <cell r="M480">
            <v>473</v>
          </cell>
          <cell r="N480">
            <v>8.7759815242494223</v>
          </cell>
          <cell r="O480">
            <v>8.7699053773367179</v>
          </cell>
          <cell r="P480">
            <v>9</v>
          </cell>
          <cell r="Q480">
            <v>10</v>
          </cell>
        </row>
        <row r="481">
          <cell r="A481" t="str">
            <v>66W</v>
          </cell>
          <cell r="B481" t="str">
            <v>SP</v>
          </cell>
          <cell r="F481" t="str">
            <v xml:space="preserve">SP 28" SINGLE HELI W/GRND      </v>
          </cell>
          <cell r="G481">
            <v>33</v>
          </cell>
          <cell r="H481">
            <v>33</v>
          </cell>
          <cell r="I481">
            <v>8</v>
          </cell>
          <cell r="J481">
            <v>2</v>
          </cell>
          <cell r="M481">
            <v>474</v>
          </cell>
          <cell r="N481">
            <v>7.6212471131639719</v>
          </cell>
          <cell r="O481">
            <v>7.6159704592660971</v>
          </cell>
          <cell r="P481">
            <v>8</v>
          </cell>
          <cell r="Q481">
            <v>10</v>
          </cell>
        </row>
        <row r="482">
          <cell r="A482" t="str">
            <v>66X</v>
          </cell>
          <cell r="B482" t="str">
            <v>SP</v>
          </cell>
          <cell r="F482" t="str">
            <v xml:space="preserve">SP 7" LINED/XS-100 UNIVERSAL   </v>
          </cell>
          <cell r="G482">
            <v>8</v>
          </cell>
          <cell r="H482">
            <v>8</v>
          </cell>
          <cell r="I482">
            <v>2</v>
          </cell>
          <cell r="J482">
            <v>0</v>
          </cell>
          <cell r="M482">
            <v>475</v>
          </cell>
          <cell r="N482">
            <v>1.8475750577367205</v>
          </cell>
          <cell r="O482">
            <v>1.8462958689129931</v>
          </cell>
          <cell r="P482">
            <v>2</v>
          </cell>
          <cell r="Q482">
            <v>0</v>
          </cell>
        </row>
        <row r="483">
          <cell r="A483" t="str">
            <v>66Y</v>
          </cell>
          <cell r="B483" t="str">
            <v>SP</v>
          </cell>
          <cell r="F483" t="str">
            <v xml:space="preserve">SP 10" SINGLE HELICOPTER       </v>
          </cell>
          <cell r="G483">
            <v>12</v>
          </cell>
          <cell r="H483">
            <v>12</v>
          </cell>
          <cell r="I483">
            <v>3</v>
          </cell>
          <cell r="J483">
            <v>1</v>
          </cell>
          <cell r="M483">
            <v>476</v>
          </cell>
          <cell r="N483">
            <v>2.7713625866050808</v>
          </cell>
          <cell r="O483">
            <v>2.7694438033694899</v>
          </cell>
          <cell r="P483">
            <v>3</v>
          </cell>
          <cell r="Q483">
            <v>5</v>
          </cell>
        </row>
        <row r="484">
          <cell r="A484" t="str">
            <v>66Z</v>
          </cell>
          <cell r="B484" t="str">
            <v>SP</v>
          </cell>
          <cell r="F484" t="str">
            <v xml:space="preserve">SP 12" SINGLE HELICOPTER       </v>
          </cell>
          <cell r="G484">
            <v>15</v>
          </cell>
          <cell r="H484">
            <v>15</v>
          </cell>
          <cell r="I484">
            <v>4</v>
          </cell>
          <cell r="J484">
            <v>1</v>
          </cell>
          <cell r="M484">
            <v>477</v>
          </cell>
          <cell r="N484">
            <v>3.464203233256351</v>
          </cell>
          <cell r="O484">
            <v>3.4618047542118622</v>
          </cell>
          <cell r="P484">
            <v>4</v>
          </cell>
          <cell r="Q484">
            <v>5</v>
          </cell>
        </row>
        <row r="485">
          <cell r="M485">
            <v>0</v>
          </cell>
          <cell r="N485">
            <v>0</v>
          </cell>
          <cell r="O485">
            <v>0</v>
          </cell>
          <cell r="P485">
            <v>0</v>
          </cell>
          <cell r="Q485">
            <v>0</v>
          </cell>
        </row>
        <row r="486">
          <cell r="A486" t="str">
            <v>67A</v>
          </cell>
          <cell r="B486" t="str">
            <v>SP</v>
          </cell>
          <cell r="C486" t="str">
            <v>T/S</v>
          </cell>
          <cell r="F486" t="str">
            <v xml:space="preserve">SP SPACER CART                 </v>
          </cell>
          <cell r="G486">
            <v>530.61666666666667</v>
          </cell>
          <cell r="H486">
            <v>530.61666666666667</v>
          </cell>
          <cell r="I486">
            <v>122.44999999999999</v>
          </cell>
          <cell r="J486">
            <v>24.49</v>
          </cell>
          <cell r="M486">
            <v>479</v>
          </cell>
          <cell r="N486">
            <v>122.54426481909161</v>
          </cell>
          <cell r="O486">
            <v>122.45941995538118</v>
          </cell>
          <cell r="P486">
            <v>122.44999999999999</v>
          </cell>
          <cell r="Q486">
            <v>122.44999999999999</v>
          </cell>
        </row>
        <row r="487">
          <cell r="A487" t="str">
            <v>67B</v>
          </cell>
          <cell r="B487" t="str">
            <v>SP</v>
          </cell>
          <cell r="F487" t="str">
            <v xml:space="preserve">SP KLEIN GRIPS                 </v>
          </cell>
          <cell r="G487">
            <v>20</v>
          </cell>
          <cell r="H487">
            <v>20</v>
          </cell>
          <cell r="I487">
            <v>5</v>
          </cell>
          <cell r="J487">
            <v>1</v>
          </cell>
        </row>
        <row r="488">
          <cell r="A488" t="str">
            <v>67D</v>
          </cell>
          <cell r="B488" t="str">
            <v>SP</v>
          </cell>
          <cell r="F488" t="str">
            <v xml:space="preserve">SP INSPECTION TROLLEY          </v>
          </cell>
          <cell r="G488">
            <v>408</v>
          </cell>
          <cell r="H488">
            <v>408</v>
          </cell>
          <cell r="I488">
            <v>95</v>
          </cell>
          <cell r="J488">
            <v>19</v>
          </cell>
        </row>
        <row r="489">
          <cell r="B489">
            <v>0</v>
          </cell>
          <cell r="F489">
            <v>0</v>
          </cell>
          <cell r="G489">
            <v>0</v>
          </cell>
          <cell r="H489">
            <v>0</v>
          </cell>
          <cell r="I489">
            <v>0</v>
          </cell>
          <cell r="J489">
            <v>0</v>
          </cell>
          <cell r="M489">
            <v>0</v>
          </cell>
          <cell r="N489">
            <v>0</v>
          </cell>
          <cell r="O489">
            <v>0</v>
          </cell>
          <cell r="P489">
            <v>0</v>
          </cell>
          <cell r="Q489">
            <v>0</v>
          </cell>
        </row>
        <row r="490">
          <cell r="A490" t="str">
            <v>68A</v>
          </cell>
          <cell r="B490" t="str">
            <v>SP</v>
          </cell>
          <cell r="C490" t="str">
            <v>T/S</v>
          </cell>
          <cell r="F490" t="str">
            <v xml:space="preserve">SP SLIMLINE RUNNING BOARD      </v>
          </cell>
          <cell r="G490">
            <v>189</v>
          </cell>
          <cell r="H490">
            <v>189</v>
          </cell>
          <cell r="I490">
            <v>63</v>
          </cell>
          <cell r="J490">
            <v>22</v>
          </cell>
          <cell r="M490">
            <v>483</v>
          </cell>
          <cell r="N490">
            <v>43.648960739030024</v>
          </cell>
          <cell r="O490">
            <v>43.618739903069468</v>
          </cell>
          <cell r="P490">
            <v>63</v>
          </cell>
          <cell r="Q490">
            <v>110</v>
          </cell>
        </row>
        <row r="491">
          <cell r="B491">
            <v>0</v>
          </cell>
          <cell r="F491">
            <v>0</v>
          </cell>
          <cell r="G491">
            <v>0</v>
          </cell>
          <cell r="H491">
            <v>0</v>
          </cell>
          <cell r="I491">
            <v>0</v>
          </cell>
          <cell r="J491">
            <v>0</v>
          </cell>
          <cell r="M491">
            <v>0</v>
          </cell>
          <cell r="N491">
            <v>0</v>
          </cell>
          <cell r="O491">
            <v>0</v>
          </cell>
          <cell r="P491">
            <v>0</v>
          </cell>
          <cell r="Q491">
            <v>0</v>
          </cell>
        </row>
        <row r="492">
          <cell r="A492" t="str">
            <v>69A</v>
          </cell>
          <cell r="B492" t="str">
            <v>SP</v>
          </cell>
          <cell r="C492" t="str">
            <v>T/S</v>
          </cell>
          <cell r="F492" t="str">
            <v xml:space="preserve">SP 30-32" ROCK AUGER           </v>
          </cell>
          <cell r="G492">
            <v>100</v>
          </cell>
          <cell r="H492">
            <v>100</v>
          </cell>
          <cell r="I492">
            <v>23</v>
          </cell>
          <cell r="J492">
            <v>5</v>
          </cell>
          <cell r="M492">
            <v>485</v>
          </cell>
          <cell r="N492">
            <v>23.094688221709006</v>
          </cell>
          <cell r="O492">
            <v>23.078698361412414</v>
          </cell>
          <cell r="P492">
            <v>23</v>
          </cell>
          <cell r="Q492">
            <v>25</v>
          </cell>
        </row>
        <row r="493">
          <cell r="A493" t="str">
            <v>69B</v>
          </cell>
          <cell r="B493" t="str">
            <v>SP</v>
          </cell>
          <cell r="C493" t="str">
            <v>T/S</v>
          </cell>
          <cell r="F493" t="str">
            <v xml:space="preserve">SP 36" ROCK AUGER              </v>
          </cell>
          <cell r="G493">
            <v>102</v>
          </cell>
          <cell r="H493">
            <v>102</v>
          </cell>
          <cell r="I493">
            <v>24</v>
          </cell>
          <cell r="J493">
            <v>5</v>
          </cell>
          <cell r="M493">
            <v>486</v>
          </cell>
          <cell r="N493">
            <v>23.556581986143186</v>
          </cell>
          <cell r="O493">
            <v>23.540272328640665</v>
          </cell>
          <cell r="P493">
            <v>24</v>
          </cell>
          <cell r="Q493">
            <v>25</v>
          </cell>
        </row>
        <row r="494">
          <cell r="A494" t="str">
            <v>69C</v>
          </cell>
          <cell r="B494" t="str">
            <v>SP</v>
          </cell>
          <cell r="C494" t="str">
            <v>T/S</v>
          </cell>
          <cell r="F494" t="str">
            <v xml:space="preserve">SP 48" ROCK AUGER              </v>
          </cell>
          <cell r="G494">
            <v>221</v>
          </cell>
          <cell r="H494">
            <v>221</v>
          </cell>
          <cell r="I494">
            <v>51</v>
          </cell>
          <cell r="J494">
            <v>10</v>
          </cell>
          <cell r="M494">
            <v>487</v>
          </cell>
          <cell r="N494">
            <v>51.039260969976901</v>
          </cell>
          <cell r="O494">
            <v>51.003923378721439</v>
          </cell>
          <cell r="P494">
            <v>51</v>
          </cell>
          <cell r="Q494">
            <v>50</v>
          </cell>
        </row>
        <row r="495">
          <cell r="A495" t="str">
            <v>69D</v>
          </cell>
          <cell r="B495" t="str">
            <v>SP</v>
          </cell>
          <cell r="C495" t="str">
            <v>T/S</v>
          </cell>
          <cell r="F495" t="str">
            <v xml:space="preserve">SP 60" ROCK AUGER              </v>
          </cell>
          <cell r="G495">
            <v>132</v>
          </cell>
          <cell r="H495">
            <v>132</v>
          </cell>
          <cell r="I495">
            <v>30</v>
          </cell>
          <cell r="J495">
            <v>6</v>
          </cell>
          <cell r="M495">
            <v>488</v>
          </cell>
          <cell r="N495">
            <v>30.484988452655887</v>
          </cell>
          <cell r="O495">
            <v>30.463881837064388</v>
          </cell>
          <cell r="P495">
            <v>30</v>
          </cell>
          <cell r="Q495">
            <v>30</v>
          </cell>
        </row>
        <row r="496">
          <cell r="A496" t="str">
            <v>69E</v>
          </cell>
          <cell r="B496" t="str">
            <v>SP</v>
          </cell>
          <cell r="C496" t="str">
            <v>T/S</v>
          </cell>
          <cell r="F496" t="str">
            <v xml:space="preserve">SP 18" ROCK AUGER              </v>
          </cell>
          <cell r="G496">
            <v>132</v>
          </cell>
          <cell r="H496">
            <v>132</v>
          </cell>
          <cell r="I496">
            <v>30</v>
          </cell>
          <cell r="J496">
            <v>6</v>
          </cell>
          <cell r="M496">
            <v>489</v>
          </cell>
          <cell r="N496">
            <v>30.484988452655887</v>
          </cell>
          <cell r="O496">
            <v>30.463881837064388</v>
          </cell>
          <cell r="P496">
            <v>30</v>
          </cell>
          <cell r="Q496">
            <v>30</v>
          </cell>
        </row>
        <row r="497">
          <cell r="A497" t="str">
            <v>69F</v>
          </cell>
          <cell r="B497" t="str">
            <v>SP</v>
          </cell>
          <cell r="C497" t="str">
            <v>T/S</v>
          </cell>
          <cell r="F497" t="str">
            <v xml:space="preserve">SP 42" ROCK AUGER              </v>
          </cell>
          <cell r="G497">
            <v>132</v>
          </cell>
          <cell r="H497">
            <v>132</v>
          </cell>
          <cell r="I497">
            <v>30</v>
          </cell>
          <cell r="J497">
            <v>6</v>
          </cell>
          <cell r="M497">
            <v>490</v>
          </cell>
          <cell r="N497">
            <v>30.484988452655887</v>
          </cell>
          <cell r="O497">
            <v>30.463881837064388</v>
          </cell>
          <cell r="P497">
            <v>30</v>
          </cell>
          <cell r="Q497">
            <v>30</v>
          </cell>
        </row>
        <row r="498">
          <cell r="A498" t="str">
            <v>69G</v>
          </cell>
          <cell r="B498" t="str">
            <v>SP</v>
          </cell>
          <cell r="C498" t="str">
            <v>T/S</v>
          </cell>
          <cell r="F498" t="str">
            <v xml:space="preserve">SP 36/42" CORE BARRELL         </v>
          </cell>
          <cell r="G498">
            <v>174</v>
          </cell>
          <cell r="H498">
            <v>174</v>
          </cell>
          <cell r="I498">
            <v>40</v>
          </cell>
          <cell r="J498">
            <v>8</v>
          </cell>
          <cell r="M498">
            <v>491</v>
          </cell>
          <cell r="N498">
            <v>40.184757505773675</v>
          </cell>
          <cell r="O498">
            <v>40.156935148857606</v>
          </cell>
          <cell r="P498">
            <v>40</v>
          </cell>
          <cell r="Q498">
            <v>40</v>
          </cell>
        </row>
        <row r="499">
          <cell r="A499" t="str">
            <v>69H</v>
          </cell>
          <cell r="B499" t="str">
            <v>SP</v>
          </cell>
          <cell r="C499" t="str">
            <v>T/S</v>
          </cell>
          <cell r="F499" t="str">
            <v xml:space="preserve">SP AUGER - 4" BOX, 72" DIA     </v>
          </cell>
          <cell r="G499">
            <v>354</v>
          </cell>
          <cell r="H499">
            <v>354</v>
          </cell>
          <cell r="I499">
            <v>82</v>
          </cell>
          <cell r="J499">
            <v>16</v>
          </cell>
          <cell r="M499">
            <v>492</v>
          </cell>
          <cell r="N499">
            <v>81.755196304849889</v>
          </cell>
          <cell r="O499">
            <v>81.698592199399954</v>
          </cell>
          <cell r="P499">
            <v>82</v>
          </cell>
          <cell r="Q499">
            <v>80</v>
          </cell>
        </row>
        <row r="500">
          <cell r="A500" t="str">
            <v>69I</v>
          </cell>
          <cell r="B500" t="str">
            <v>SP</v>
          </cell>
          <cell r="C500" t="str">
            <v>T/S</v>
          </cell>
          <cell r="F500" t="str">
            <v xml:space="preserve">SP AUGER - 4" BOX, 84" DIA     </v>
          </cell>
          <cell r="G500">
            <v>434</v>
          </cell>
          <cell r="H500">
            <v>434</v>
          </cell>
          <cell r="I500">
            <v>100</v>
          </cell>
          <cell r="J500">
            <v>20</v>
          </cell>
          <cell r="M500">
            <v>493</v>
          </cell>
          <cell r="N500">
            <v>100.23094688221708</v>
          </cell>
          <cell r="O500">
            <v>100.16155088852989</v>
          </cell>
          <cell r="P500">
            <v>100</v>
          </cell>
          <cell r="Q500">
            <v>100</v>
          </cell>
        </row>
        <row r="501">
          <cell r="A501" t="str">
            <v>69J</v>
          </cell>
          <cell r="B501" t="str">
            <v>SP</v>
          </cell>
          <cell r="C501" t="str">
            <v>T/S</v>
          </cell>
          <cell r="F501" t="str">
            <v xml:space="preserve">SP AUGER - 4" BOX, 96" DIA     </v>
          </cell>
          <cell r="G501">
            <v>484</v>
          </cell>
          <cell r="H501">
            <v>484</v>
          </cell>
          <cell r="I501">
            <v>112</v>
          </cell>
          <cell r="J501">
            <v>22</v>
          </cell>
          <cell r="M501">
            <v>494</v>
          </cell>
          <cell r="N501">
            <v>111.77829099307159</v>
          </cell>
          <cell r="O501">
            <v>111.70090006923608</v>
          </cell>
          <cell r="P501">
            <v>112</v>
          </cell>
          <cell r="Q501">
            <v>110</v>
          </cell>
        </row>
        <row r="502">
          <cell r="A502" t="str">
            <v>69K</v>
          </cell>
          <cell r="B502" t="str">
            <v>SP</v>
          </cell>
          <cell r="C502" t="str">
            <v>T/S</v>
          </cell>
          <cell r="F502" t="str">
            <v xml:space="preserve">SP AUGER - 5.5" BOX, 108" DIA  </v>
          </cell>
          <cell r="G502">
            <v>514</v>
          </cell>
          <cell r="H502">
            <v>514</v>
          </cell>
          <cell r="I502">
            <v>119</v>
          </cell>
          <cell r="J502">
            <v>24</v>
          </cell>
          <cell r="M502">
            <v>495</v>
          </cell>
          <cell r="N502">
            <v>118.70669745958429</v>
          </cell>
          <cell r="O502">
            <v>118.62450957765982</v>
          </cell>
          <cell r="P502">
            <v>119</v>
          </cell>
          <cell r="Q502">
            <v>120</v>
          </cell>
        </row>
        <row r="503">
          <cell r="A503" t="str">
            <v>69L</v>
          </cell>
          <cell r="B503" t="str">
            <v>SP</v>
          </cell>
          <cell r="C503" t="str">
            <v>T/S</v>
          </cell>
          <cell r="F503" t="str">
            <v xml:space="preserve">SP AUGER - 4" BOX, 60" DIA     </v>
          </cell>
          <cell r="G503">
            <v>335</v>
          </cell>
          <cell r="H503">
            <v>335</v>
          </cell>
          <cell r="I503">
            <v>77</v>
          </cell>
          <cell r="J503">
            <v>15</v>
          </cell>
          <cell r="M503">
            <v>496</v>
          </cell>
          <cell r="N503">
            <v>77.367205542725173</v>
          </cell>
          <cell r="O503">
            <v>77.313639510731591</v>
          </cell>
          <cell r="P503">
            <v>77</v>
          </cell>
          <cell r="Q503">
            <v>75</v>
          </cell>
        </row>
        <row r="504">
          <cell r="A504" t="str">
            <v>69M</v>
          </cell>
          <cell r="B504" t="str">
            <v>SP</v>
          </cell>
          <cell r="C504" t="str">
            <v>T/S</v>
          </cell>
          <cell r="F504" t="str">
            <v xml:space="preserve">SP AUGER - 4" BOX, 78" DIA     </v>
          </cell>
          <cell r="G504">
            <v>572</v>
          </cell>
          <cell r="H504">
            <v>572</v>
          </cell>
          <cell r="I504">
            <v>132</v>
          </cell>
          <cell r="J504">
            <v>26</v>
          </cell>
          <cell r="M504">
            <v>497</v>
          </cell>
          <cell r="N504">
            <v>132.10161662817552</v>
          </cell>
          <cell r="O504">
            <v>132.01015462727901</v>
          </cell>
          <cell r="P504">
            <v>132</v>
          </cell>
          <cell r="Q504">
            <v>130</v>
          </cell>
        </row>
        <row r="505">
          <cell r="A505" t="str">
            <v>69N</v>
          </cell>
          <cell r="B505" t="str">
            <v>SP</v>
          </cell>
          <cell r="C505" t="str">
            <v>T/S</v>
          </cell>
          <cell r="F505" t="str">
            <v xml:space="preserve">SP AUGER - 4" BOX, 66" DIA     </v>
          </cell>
          <cell r="G505">
            <v>350</v>
          </cell>
          <cell r="H505">
            <v>350</v>
          </cell>
          <cell r="I505">
            <v>81</v>
          </cell>
          <cell r="J505">
            <v>16</v>
          </cell>
          <cell r="M505">
            <v>498</v>
          </cell>
          <cell r="N505">
            <v>80.831408775981529</v>
          </cell>
          <cell r="O505">
            <v>80.775444264943459</v>
          </cell>
          <cell r="P505">
            <v>81</v>
          </cell>
          <cell r="Q505">
            <v>80</v>
          </cell>
        </row>
        <row r="506">
          <cell r="A506" t="str">
            <v>69O</v>
          </cell>
          <cell r="B506" t="str">
            <v>SP</v>
          </cell>
          <cell r="C506" t="str">
            <v>T/S</v>
          </cell>
          <cell r="F506" t="str">
            <v xml:space="preserve">SP AUGER - 4" BOX, 54" DIA     </v>
          </cell>
          <cell r="G506">
            <v>989</v>
          </cell>
          <cell r="H506">
            <v>989</v>
          </cell>
          <cell r="I506">
            <v>228</v>
          </cell>
          <cell r="J506">
            <v>46</v>
          </cell>
          <cell r="M506">
            <v>499</v>
          </cell>
          <cell r="N506">
            <v>228.40646651270208</v>
          </cell>
          <cell r="O506">
            <v>228.24832679436878</v>
          </cell>
          <cell r="P506">
            <v>228</v>
          </cell>
          <cell r="Q506">
            <v>230</v>
          </cell>
        </row>
        <row r="507">
          <cell r="A507" t="str">
            <v>69P</v>
          </cell>
          <cell r="B507" t="str">
            <v>SP</v>
          </cell>
          <cell r="C507" t="str">
            <v>T/S</v>
          </cell>
          <cell r="F507" t="str">
            <v xml:space="preserve">SP AUGER - 4" BOX, 48" DIA     </v>
          </cell>
          <cell r="G507">
            <v>859</v>
          </cell>
          <cell r="H507">
            <v>859</v>
          </cell>
          <cell r="I507">
            <v>198</v>
          </cell>
          <cell r="J507">
            <v>40</v>
          </cell>
          <cell r="M507">
            <v>500</v>
          </cell>
          <cell r="N507">
            <v>198.38337182448038</v>
          </cell>
          <cell r="O507">
            <v>198.24601892453265</v>
          </cell>
          <cell r="P507">
            <v>198</v>
          </cell>
          <cell r="Q507">
            <v>200</v>
          </cell>
        </row>
        <row r="508">
          <cell r="A508" t="str">
            <v>69Q</v>
          </cell>
          <cell r="B508" t="str">
            <v>SP</v>
          </cell>
          <cell r="C508" t="str">
            <v>T/S</v>
          </cell>
          <cell r="F508" t="str">
            <v xml:space="preserve">SP 42" DERRICK DIRT AUGER 2.5" </v>
          </cell>
          <cell r="G508">
            <v>296</v>
          </cell>
          <cell r="H508">
            <v>296</v>
          </cell>
          <cell r="I508">
            <v>68</v>
          </cell>
          <cell r="J508">
            <v>14</v>
          </cell>
          <cell r="M508">
            <v>501</v>
          </cell>
          <cell r="N508">
            <v>68.360277136258659</v>
          </cell>
          <cell r="O508">
            <v>68.312947149780754</v>
          </cell>
          <cell r="P508">
            <v>68</v>
          </cell>
          <cell r="Q508">
            <v>70</v>
          </cell>
        </row>
        <row r="509">
          <cell r="A509" t="str">
            <v>69R</v>
          </cell>
          <cell r="B509" t="str">
            <v>SP</v>
          </cell>
          <cell r="C509" t="str">
            <v>T/S</v>
          </cell>
          <cell r="F509" t="str">
            <v xml:space="preserve">SP 120" ROCK AUGER             </v>
          </cell>
          <cell r="G509">
            <v>646</v>
          </cell>
          <cell r="H509">
            <v>646</v>
          </cell>
          <cell r="I509">
            <v>149</v>
          </cell>
          <cell r="J509">
            <v>30</v>
          </cell>
          <cell r="M509">
            <v>502</v>
          </cell>
          <cell r="N509">
            <v>149.19168591224019</v>
          </cell>
          <cell r="O509">
            <v>149.08839141472421</v>
          </cell>
          <cell r="P509">
            <v>149</v>
          </cell>
          <cell r="Q509">
            <v>150</v>
          </cell>
        </row>
        <row r="510">
          <cell r="A510" t="str">
            <v>69S</v>
          </cell>
          <cell r="B510" t="str">
            <v>SP</v>
          </cell>
          <cell r="F510" t="str">
            <v xml:space="preserve">SP 48" CORE BARRELL            </v>
          </cell>
          <cell r="G510">
            <v>221</v>
          </cell>
          <cell r="H510">
            <v>221</v>
          </cell>
          <cell r="I510">
            <v>51</v>
          </cell>
          <cell r="J510">
            <v>10</v>
          </cell>
          <cell r="M510">
            <v>503</v>
          </cell>
          <cell r="N510">
            <v>51.039260969976901</v>
          </cell>
          <cell r="O510">
            <v>51.003923378721439</v>
          </cell>
          <cell r="P510">
            <v>51</v>
          </cell>
          <cell r="Q510">
            <v>50</v>
          </cell>
        </row>
        <row r="511">
          <cell r="A511" t="str">
            <v>69T</v>
          </cell>
          <cell r="B511" t="str">
            <v>SP</v>
          </cell>
          <cell r="F511" t="str">
            <v xml:space="preserve">SP 24" ROCK AUGER              </v>
          </cell>
          <cell r="G511">
            <v>132</v>
          </cell>
          <cell r="H511">
            <v>132</v>
          </cell>
          <cell r="I511">
            <v>30</v>
          </cell>
          <cell r="J511">
            <v>6</v>
          </cell>
          <cell r="M511">
            <v>504</v>
          </cell>
          <cell r="N511">
            <v>30.484988452655887</v>
          </cell>
          <cell r="O511">
            <v>30.463881837064388</v>
          </cell>
          <cell r="P511">
            <v>30</v>
          </cell>
          <cell r="Q511">
            <v>30</v>
          </cell>
        </row>
        <row r="512">
          <cell r="A512" t="str">
            <v>69U</v>
          </cell>
          <cell r="B512" t="str">
            <v>SP</v>
          </cell>
          <cell r="F512" t="str">
            <v xml:space="preserve">SP AUGER - 4" BOX, 56" DIA     </v>
          </cell>
          <cell r="G512">
            <v>832</v>
          </cell>
          <cell r="H512">
            <v>832</v>
          </cell>
          <cell r="I512">
            <v>192</v>
          </cell>
          <cell r="J512">
            <v>38</v>
          </cell>
          <cell r="M512">
            <v>505</v>
          </cell>
          <cell r="N512">
            <v>192.14780600461893</v>
          </cell>
          <cell r="O512">
            <v>192.0147703669513</v>
          </cell>
          <cell r="P512">
            <v>192</v>
          </cell>
          <cell r="Q512">
            <v>190</v>
          </cell>
        </row>
        <row r="513">
          <cell r="A513" t="str">
            <v>69V</v>
          </cell>
          <cell r="B513" t="str">
            <v>SP</v>
          </cell>
          <cell r="F513" t="str">
            <v xml:space="preserve">SP AUGER - 5" BOX, 48" DIA     </v>
          </cell>
          <cell r="G513">
            <v>864</v>
          </cell>
          <cell r="H513">
            <v>864</v>
          </cell>
          <cell r="I513">
            <v>199</v>
          </cell>
          <cell r="J513">
            <v>40</v>
          </cell>
          <cell r="M513">
            <v>506</v>
          </cell>
          <cell r="N513">
            <v>199.53810623556581</v>
          </cell>
          <cell r="O513">
            <v>199.39995384260328</v>
          </cell>
          <cell r="P513">
            <v>199</v>
          </cell>
          <cell r="Q513">
            <v>200</v>
          </cell>
        </row>
        <row r="514">
          <cell r="A514" t="str">
            <v>69W</v>
          </cell>
          <cell r="B514" t="str">
            <v>SP</v>
          </cell>
          <cell r="F514" t="str">
            <v xml:space="preserve">SP SNOW CONE AUGER 6"-28"      </v>
          </cell>
          <cell r="G514">
            <v>130</v>
          </cell>
          <cell r="H514">
            <v>130</v>
          </cell>
          <cell r="I514">
            <v>30</v>
          </cell>
          <cell r="J514">
            <v>6</v>
          </cell>
          <cell r="M514">
            <v>507</v>
          </cell>
          <cell r="N514">
            <v>30.023094688221708</v>
          </cell>
          <cell r="O514">
            <v>30.002307869836141</v>
          </cell>
          <cell r="P514">
            <v>30</v>
          </cell>
          <cell r="Q514">
            <v>30</v>
          </cell>
        </row>
      </sheetData>
      <sheetData sheetId="7"/>
      <sheetData sheetId="8"/>
      <sheetData sheetId="9"/>
      <sheetData sheetId="10"/>
      <sheetData sheetId="11">
        <row r="6">
          <cell r="P6" t="str">
            <v>LEM</v>
          </cell>
          <cell r="Q6" t="str">
            <v>MYRT</v>
          </cell>
          <cell r="R6" t="str">
            <v>HAR</v>
          </cell>
          <cell r="S6" t="str">
            <v>SEC</v>
          </cell>
          <cell r="T6" t="str">
            <v>ESB</v>
          </cell>
          <cell r="U6" t="str">
            <v>GSW</v>
          </cell>
          <cell r="V6" t="str">
            <v>SECO CA</v>
          </cell>
          <cell r="W6" t="str">
            <v>HCL</v>
          </cell>
        </row>
        <row r="7">
          <cell r="O7" t="str">
            <v>Abbreviation</v>
          </cell>
          <cell r="P7">
            <v>1</v>
          </cell>
          <cell r="Q7">
            <v>3</v>
          </cell>
          <cell r="R7">
            <v>30</v>
          </cell>
          <cell r="S7">
            <v>35</v>
          </cell>
          <cell r="T7">
            <v>52</v>
          </cell>
          <cell r="U7">
            <v>65</v>
          </cell>
          <cell r="V7">
            <v>77</v>
          </cell>
          <cell r="W7">
            <v>78</v>
          </cell>
        </row>
        <row r="8">
          <cell r="O8" t="str">
            <v>AL</v>
          </cell>
          <cell r="P8">
            <v>2.3199999999999998E-2</v>
          </cell>
          <cell r="Q8">
            <v>0</v>
          </cell>
          <cell r="R8">
            <v>0</v>
          </cell>
          <cell r="S8">
            <v>0</v>
          </cell>
          <cell r="T8">
            <v>0</v>
          </cell>
          <cell r="U8">
            <v>0</v>
          </cell>
          <cell r="V8">
            <v>0</v>
          </cell>
          <cell r="W8">
            <v>0</v>
          </cell>
        </row>
        <row r="9">
          <cell r="O9" t="str">
            <v>AK</v>
          </cell>
          <cell r="P9">
            <v>0</v>
          </cell>
          <cell r="Q9">
            <v>0</v>
          </cell>
          <cell r="R9">
            <v>0</v>
          </cell>
          <cell r="S9">
            <v>1.5299999999999999E-2</v>
          </cell>
          <cell r="T9">
            <v>0</v>
          </cell>
          <cell r="U9">
            <v>0</v>
          </cell>
          <cell r="V9" t="str">
            <v xml:space="preserve"> </v>
          </cell>
          <cell r="W9">
            <v>0</v>
          </cell>
        </row>
        <row r="10">
          <cell r="O10" t="str">
            <v>AZ</v>
          </cell>
          <cell r="Q10">
            <v>0</v>
          </cell>
          <cell r="R10">
            <v>0</v>
          </cell>
          <cell r="S10">
            <v>2.2499999999999999E-2</v>
          </cell>
          <cell r="T10">
            <v>0</v>
          </cell>
          <cell r="U10">
            <v>0</v>
          </cell>
          <cell r="V10" t="str">
            <v xml:space="preserve"> </v>
          </cell>
          <cell r="W10">
            <v>0</v>
          </cell>
        </row>
        <row r="11">
          <cell r="O11" t="str">
            <v>AR</v>
          </cell>
          <cell r="P11">
            <v>0</v>
          </cell>
          <cell r="Q11">
            <v>0</v>
          </cell>
          <cell r="R11">
            <v>0</v>
          </cell>
          <cell r="S11">
            <v>3.2000000000000001E-2</v>
          </cell>
          <cell r="T11" t="str">
            <v xml:space="preserve"> </v>
          </cell>
          <cell r="U11">
            <v>3.3000000000000002E-2</v>
          </cell>
          <cell r="V11" t="str">
            <v xml:space="preserve"> </v>
          </cell>
          <cell r="W11" t="str">
            <v xml:space="preserve"> </v>
          </cell>
        </row>
        <row r="12">
          <cell r="O12" t="str">
            <v>CA</v>
          </cell>
          <cell r="P12">
            <v>0</v>
          </cell>
          <cell r="Q12">
            <v>0</v>
          </cell>
          <cell r="R12">
            <v>0</v>
          </cell>
          <cell r="S12">
            <v>6.2000000000000034E-2</v>
          </cell>
          <cell r="T12">
            <v>0</v>
          </cell>
          <cell r="U12">
            <v>0</v>
          </cell>
          <cell r="V12">
            <v>3.5000000000000003E-2</v>
          </cell>
          <cell r="W12">
            <v>3.3000000000000002E-2</v>
          </cell>
        </row>
        <row r="13">
          <cell r="O13" t="str">
            <v>CO</v>
          </cell>
          <cell r="Q13">
            <v>0</v>
          </cell>
          <cell r="S13">
            <v>3.6700000000000003E-2</v>
          </cell>
          <cell r="T13" t="str">
            <v xml:space="preserve"> </v>
          </cell>
          <cell r="U13">
            <v>1.0800000000000001E-2</v>
          </cell>
          <cell r="V13" t="str">
            <v xml:space="preserve"> </v>
          </cell>
          <cell r="W13" t="str">
            <v xml:space="preserve"> </v>
          </cell>
        </row>
        <row r="14">
          <cell r="O14" t="str">
            <v>CT</v>
          </cell>
          <cell r="P14">
            <v>0</v>
          </cell>
          <cell r="Q14">
            <v>0</v>
          </cell>
          <cell r="R14">
            <v>3.4700000000000002E-2</v>
          </cell>
          <cell r="S14">
            <v>0</v>
          </cell>
          <cell r="T14">
            <v>2.4199999999999999E-2</v>
          </cell>
          <cell r="U14">
            <v>0</v>
          </cell>
          <cell r="V14">
            <v>0</v>
          </cell>
          <cell r="W14">
            <v>0</v>
          </cell>
        </row>
        <row r="15">
          <cell r="O15" t="str">
            <v>DE</v>
          </cell>
          <cell r="P15">
            <v>0</v>
          </cell>
          <cell r="Q15">
            <v>0</v>
          </cell>
          <cell r="R15">
            <v>0.02</v>
          </cell>
          <cell r="S15">
            <v>0</v>
          </cell>
          <cell r="T15">
            <v>0</v>
          </cell>
          <cell r="U15">
            <v>0</v>
          </cell>
          <cell r="V15">
            <v>0</v>
          </cell>
          <cell r="W15">
            <v>0</v>
          </cell>
        </row>
        <row r="16">
          <cell r="O16" t="str">
            <v>FL</v>
          </cell>
          <cell r="P16">
            <v>1.1900000000000001E-2</v>
          </cell>
          <cell r="Q16">
            <v>0</v>
          </cell>
          <cell r="R16">
            <v>2.7E-2</v>
          </cell>
          <cell r="S16">
            <v>0</v>
          </cell>
          <cell r="T16">
            <v>0</v>
          </cell>
          <cell r="U16">
            <v>3.1800000000000002E-2</v>
          </cell>
          <cell r="V16">
            <v>0</v>
          </cell>
          <cell r="W16">
            <v>0</v>
          </cell>
        </row>
        <row r="17">
          <cell r="O17" t="str">
            <v>GA</v>
          </cell>
          <cell r="P17">
            <v>4.3099999999999999E-2</v>
          </cell>
          <cell r="Q17">
            <v>0</v>
          </cell>
          <cell r="S17">
            <v>0</v>
          </cell>
          <cell r="T17">
            <v>0</v>
          </cell>
          <cell r="U17">
            <v>0.05</v>
          </cell>
          <cell r="V17">
            <v>0</v>
          </cell>
          <cell r="W17">
            <v>0</v>
          </cell>
        </row>
        <row r="18">
          <cell r="O18" t="str">
            <v>HI</v>
          </cell>
          <cell r="P18">
            <v>0</v>
          </cell>
          <cell r="Q18">
            <v>0</v>
          </cell>
          <cell r="R18" t="str">
            <v xml:space="preserve"> </v>
          </cell>
          <cell r="S18">
            <v>0</v>
          </cell>
          <cell r="T18">
            <v>0</v>
          </cell>
          <cell r="U18">
            <v>0</v>
          </cell>
          <cell r="V18">
            <v>0</v>
          </cell>
          <cell r="W18">
            <v>0</v>
          </cell>
        </row>
        <row r="19">
          <cell r="O19" t="str">
            <v>ID</v>
          </cell>
          <cell r="P19">
            <v>1.4E-2</v>
          </cell>
          <cell r="Q19">
            <v>0</v>
          </cell>
          <cell r="R19">
            <v>0</v>
          </cell>
          <cell r="S19">
            <v>8.5000000000000006E-3</v>
          </cell>
          <cell r="T19">
            <v>0</v>
          </cell>
          <cell r="U19">
            <v>0</v>
          </cell>
          <cell r="V19" t="str">
            <v xml:space="preserve"> </v>
          </cell>
          <cell r="W19">
            <v>0</v>
          </cell>
        </row>
        <row r="20">
          <cell r="O20" t="str">
            <v>IL</v>
          </cell>
          <cell r="P20">
            <v>1.9E-2</v>
          </cell>
          <cell r="Q20">
            <v>2.1296328581163544E-2</v>
          </cell>
          <cell r="R20">
            <v>5.2000000000000032E-2</v>
          </cell>
          <cell r="S20" t="str">
            <v xml:space="preserve"> </v>
          </cell>
          <cell r="T20">
            <v>0</v>
          </cell>
          <cell r="U20">
            <v>0</v>
          </cell>
          <cell r="V20" t="str">
            <v xml:space="preserve"> </v>
          </cell>
          <cell r="W20">
            <v>2.64E-2</v>
          </cell>
        </row>
        <row r="21">
          <cell r="O21" t="str">
            <v>IN</v>
          </cell>
          <cell r="P21">
            <v>2.53E-2</v>
          </cell>
          <cell r="Q21">
            <v>0</v>
          </cell>
          <cell r="R21">
            <v>1.6248868132273248E-2</v>
          </cell>
          <cell r="S21" t="str">
            <v xml:space="preserve"> </v>
          </cell>
          <cell r="T21">
            <v>0</v>
          </cell>
          <cell r="U21">
            <v>0</v>
          </cell>
          <cell r="V21" t="str">
            <v xml:space="preserve"> </v>
          </cell>
          <cell r="W21">
            <v>3.2300000000000002E-2</v>
          </cell>
        </row>
        <row r="22">
          <cell r="O22" t="str">
            <v>IA</v>
          </cell>
          <cell r="P22">
            <v>2.24E-2</v>
          </cell>
          <cell r="Q22">
            <v>0.03</v>
          </cell>
          <cell r="R22">
            <v>0</v>
          </cell>
          <cell r="S22" t="str">
            <v xml:space="preserve"> </v>
          </cell>
          <cell r="T22" t="str">
            <v xml:space="preserve"> </v>
          </cell>
          <cell r="U22">
            <v>4.9700000000000001E-2</v>
          </cell>
          <cell r="V22" t="str">
            <v xml:space="preserve"> </v>
          </cell>
          <cell r="W22" t="str">
            <v xml:space="preserve"> </v>
          </cell>
        </row>
        <row r="23">
          <cell r="O23" t="str">
            <v>KS</v>
          </cell>
          <cell r="P23">
            <v>2.6700000000000002E-2</v>
          </cell>
          <cell r="Q23">
            <v>2.3300000000000001E-2</v>
          </cell>
          <cell r="S23">
            <v>2.6800000000000001E-2</v>
          </cell>
          <cell r="T23" t="str">
            <v xml:space="preserve"> </v>
          </cell>
          <cell r="U23">
            <v>0.04</v>
          </cell>
          <cell r="V23" t="str">
            <v xml:space="preserve"> </v>
          </cell>
          <cell r="W23" t="str">
            <v xml:space="preserve"> </v>
          </cell>
        </row>
        <row r="24">
          <cell r="O24" t="str">
            <v>KY</v>
          </cell>
          <cell r="P24">
            <v>4.53E-2</v>
          </cell>
          <cell r="Q24">
            <v>0</v>
          </cell>
          <cell r="R24">
            <v>4.8000000000000001E-2</v>
          </cell>
          <cell r="S24">
            <v>0</v>
          </cell>
          <cell r="T24">
            <v>0</v>
          </cell>
          <cell r="U24">
            <v>0</v>
          </cell>
          <cell r="V24">
            <v>0</v>
          </cell>
          <cell r="W24">
            <v>0</v>
          </cell>
        </row>
        <row r="25">
          <cell r="O25" t="str">
            <v>LA</v>
          </cell>
          <cell r="P25">
            <v>2.12E-2</v>
          </cell>
          <cell r="Q25">
            <v>0</v>
          </cell>
          <cell r="R25">
            <v>0</v>
          </cell>
          <cell r="S25">
            <v>0</v>
          </cell>
          <cell r="T25" t="str">
            <v xml:space="preserve"> </v>
          </cell>
          <cell r="U25">
            <v>1.2800000000000001E-2</v>
          </cell>
          <cell r="V25">
            <v>0</v>
          </cell>
          <cell r="W25" t="str">
            <v xml:space="preserve"> </v>
          </cell>
        </row>
        <row r="26">
          <cell r="O26" t="str">
            <v>ME</v>
          </cell>
          <cell r="P26">
            <v>1.21E-2</v>
          </cell>
          <cell r="Q26">
            <v>1.0999999999999999E-2</v>
          </cell>
          <cell r="R26">
            <v>1.6199999999999999E-2</v>
          </cell>
          <cell r="T26">
            <v>2.0500000000000001E-2</v>
          </cell>
          <cell r="U26">
            <v>0</v>
          </cell>
          <cell r="V26" t="str">
            <v xml:space="preserve"> </v>
          </cell>
          <cell r="W26">
            <v>0</v>
          </cell>
        </row>
        <row r="27">
          <cell r="O27" t="str">
            <v>MD</v>
          </cell>
          <cell r="P27">
            <v>0</v>
          </cell>
          <cell r="Q27">
            <v>0</v>
          </cell>
          <cell r="R27">
            <v>2.2200000000000001E-2</v>
          </cell>
          <cell r="S27">
            <v>0</v>
          </cell>
          <cell r="T27">
            <v>0</v>
          </cell>
          <cell r="U27">
            <v>0</v>
          </cell>
          <cell r="V27">
            <v>0</v>
          </cell>
          <cell r="W27">
            <v>0</v>
          </cell>
        </row>
        <row r="28">
          <cell r="O28" t="str">
            <v>MA</v>
          </cell>
          <cell r="Q28">
            <v>0</v>
          </cell>
          <cell r="R28">
            <v>4.8099999999999997E-2</v>
          </cell>
          <cell r="S28">
            <v>0</v>
          </cell>
          <cell r="T28">
            <v>5.1400000000000001E-2</v>
          </cell>
          <cell r="U28">
            <v>0</v>
          </cell>
          <cell r="V28">
            <v>0</v>
          </cell>
          <cell r="W28">
            <v>0</v>
          </cell>
        </row>
        <row r="29">
          <cell r="O29" t="str">
            <v>MI</v>
          </cell>
          <cell r="P29">
            <v>2.1299999999999999E-2</v>
          </cell>
          <cell r="Q29">
            <v>0</v>
          </cell>
          <cell r="R29">
            <v>1.9400000000000001E-2</v>
          </cell>
          <cell r="S29">
            <v>0</v>
          </cell>
          <cell r="T29">
            <v>0</v>
          </cell>
          <cell r="U29">
            <v>0</v>
          </cell>
          <cell r="V29">
            <v>0</v>
          </cell>
          <cell r="W29">
            <v>8.2000000000000003E-2</v>
          </cell>
        </row>
        <row r="30">
          <cell r="O30" t="str">
            <v>MN</v>
          </cell>
          <cell r="P30">
            <v>3.6700000000000003E-2</v>
          </cell>
          <cell r="Q30">
            <v>0</v>
          </cell>
          <cell r="R30">
            <v>2.7300000000000001E-2</v>
          </cell>
          <cell r="S30">
            <v>3.1800000000000002E-2</v>
          </cell>
          <cell r="T30" t="str">
            <v xml:space="preserve"> </v>
          </cell>
          <cell r="U30">
            <v>5.2200000000000003E-2</v>
          </cell>
          <cell r="V30" t="str">
            <v xml:space="preserve"> </v>
          </cell>
          <cell r="W30" t="str">
            <v xml:space="preserve"> </v>
          </cell>
        </row>
        <row r="31">
          <cell r="O31" t="str">
            <v>MS</v>
          </cell>
          <cell r="P31">
            <v>2.93E-2</v>
          </cell>
          <cell r="Q31">
            <v>0</v>
          </cell>
          <cell r="R31">
            <v>2.7E-2</v>
          </cell>
          <cell r="S31">
            <v>0</v>
          </cell>
          <cell r="T31">
            <v>0</v>
          </cell>
          <cell r="U31">
            <v>0</v>
          </cell>
          <cell r="V31">
            <v>0</v>
          </cell>
          <cell r="W31">
            <v>0</v>
          </cell>
        </row>
        <row r="32">
          <cell r="O32" t="str">
            <v>MO</v>
          </cell>
          <cell r="P32">
            <v>2.9000000000000001E-2</v>
          </cell>
          <cell r="Q32">
            <v>0</v>
          </cell>
          <cell r="R32">
            <v>0</v>
          </cell>
          <cell r="S32">
            <v>0</v>
          </cell>
          <cell r="T32">
            <v>0</v>
          </cell>
          <cell r="U32">
            <v>0</v>
          </cell>
          <cell r="V32">
            <v>0</v>
          </cell>
          <cell r="W32">
            <v>0</v>
          </cell>
        </row>
        <row r="33">
          <cell r="O33" t="str">
            <v>MT</v>
          </cell>
          <cell r="P33">
            <v>0</v>
          </cell>
          <cell r="Q33">
            <v>0</v>
          </cell>
          <cell r="R33">
            <v>0</v>
          </cell>
          <cell r="S33">
            <v>2.7799999999999998E-2</v>
          </cell>
          <cell r="T33">
            <v>0</v>
          </cell>
          <cell r="U33">
            <v>0</v>
          </cell>
          <cell r="V33">
            <v>0</v>
          </cell>
          <cell r="W33">
            <v>2.7799999999999998E-2</v>
          </cell>
        </row>
        <row r="34">
          <cell r="O34" t="str">
            <v>NE</v>
          </cell>
          <cell r="P34">
            <v>1.8200000000000001E-2</v>
          </cell>
          <cell r="Q34">
            <v>0</v>
          </cell>
          <cell r="R34">
            <v>5.3999999999999999E-2</v>
          </cell>
          <cell r="S34">
            <v>1.6E-2</v>
          </cell>
          <cell r="T34" t="str">
            <v xml:space="preserve"> </v>
          </cell>
          <cell r="U34">
            <v>2.1499999999999998E-2</v>
          </cell>
          <cell r="V34" t="str">
            <v xml:space="preserve"> </v>
          </cell>
          <cell r="W34">
            <v>5.3999999999999999E-2</v>
          </cell>
        </row>
        <row r="35">
          <cell r="O35" t="str">
            <v>NV</v>
          </cell>
          <cell r="P35">
            <v>2.9899999999999999E-2</v>
          </cell>
          <cell r="Q35">
            <v>0</v>
          </cell>
          <cell r="R35">
            <v>0</v>
          </cell>
          <cell r="S35">
            <v>4.9399999999999999E-2</v>
          </cell>
          <cell r="T35">
            <v>0</v>
          </cell>
          <cell r="U35">
            <v>0</v>
          </cell>
          <cell r="V35" t="str">
            <v xml:space="preserve"> </v>
          </cell>
          <cell r="W35">
            <v>2.7699999999999999E-2</v>
          </cell>
        </row>
        <row r="36">
          <cell r="O36" t="str">
            <v>NH</v>
          </cell>
          <cell r="Q36">
            <v>0</v>
          </cell>
          <cell r="R36">
            <v>9.2999999999999992E-3</v>
          </cell>
          <cell r="S36">
            <v>0</v>
          </cell>
          <cell r="T36">
            <v>3.44E-2</v>
          </cell>
          <cell r="U36">
            <v>0</v>
          </cell>
          <cell r="V36">
            <v>0</v>
          </cell>
          <cell r="W36">
            <v>0</v>
          </cell>
        </row>
        <row r="37">
          <cell r="O37" t="str">
            <v>NJ</v>
          </cell>
          <cell r="P37">
            <v>3.399999999999985E-2</v>
          </cell>
          <cell r="Q37">
            <v>0</v>
          </cell>
          <cell r="R37">
            <v>6.3E-2</v>
          </cell>
          <cell r="S37">
            <v>0</v>
          </cell>
          <cell r="T37">
            <v>0</v>
          </cell>
          <cell r="U37">
            <v>0</v>
          </cell>
          <cell r="V37">
            <v>0</v>
          </cell>
          <cell r="W37">
            <v>0</v>
          </cell>
        </row>
        <row r="38">
          <cell r="O38" t="str">
            <v>NM</v>
          </cell>
          <cell r="P38">
            <v>0</v>
          </cell>
          <cell r="Q38">
            <v>0</v>
          </cell>
          <cell r="R38">
            <v>0</v>
          </cell>
          <cell r="S38">
            <v>4.4200000000000003E-2</v>
          </cell>
          <cell r="T38" t="str">
            <v xml:space="preserve"> </v>
          </cell>
          <cell r="U38">
            <v>1.8700000000000001E-2</v>
          </cell>
          <cell r="V38" t="str">
            <v xml:space="preserve"> </v>
          </cell>
          <cell r="W38" t="str">
            <v xml:space="preserve"> </v>
          </cell>
        </row>
        <row r="39">
          <cell r="O39" t="str">
            <v>NY</v>
          </cell>
          <cell r="P39" t="str">
            <v xml:space="preserve"> </v>
          </cell>
          <cell r="Q39">
            <v>0</v>
          </cell>
          <cell r="R39">
            <v>3.2578874194999038E-2</v>
          </cell>
          <cell r="S39" t="str">
            <v xml:space="preserve"> </v>
          </cell>
          <cell r="T39">
            <v>0</v>
          </cell>
          <cell r="U39">
            <v>0</v>
          </cell>
          <cell r="V39" t="str">
            <v xml:space="preserve"> </v>
          </cell>
          <cell r="W39">
            <v>0</v>
          </cell>
        </row>
        <row r="40">
          <cell r="O40" t="str">
            <v>NC</v>
          </cell>
          <cell r="P40">
            <v>2.24E-2</v>
          </cell>
          <cell r="Q40">
            <v>0</v>
          </cell>
          <cell r="R40">
            <v>9.6000000000000234E-3</v>
          </cell>
          <cell r="S40">
            <v>0</v>
          </cell>
          <cell r="T40">
            <v>0</v>
          </cell>
          <cell r="U40">
            <v>0</v>
          </cell>
          <cell r="V40">
            <v>0</v>
          </cell>
          <cell r="W40">
            <v>0</v>
          </cell>
        </row>
        <row r="41">
          <cell r="O41" t="str">
            <v>ND</v>
          </cell>
          <cell r="P41">
            <v>4.6199999999999998E-2</v>
          </cell>
          <cell r="Q41">
            <v>0</v>
          </cell>
          <cell r="R41">
            <v>0</v>
          </cell>
          <cell r="S41" t="str">
            <v xml:space="preserve"> </v>
          </cell>
          <cell r="T41" t="str">
            <v xml:space="preserve"> </v>
          </cell>
          <cell r="U41">
            <v>3.4700000000000002E-2</v>
          </cell>
          <cell r="V41" t="str">
            <v xml:space="preserve"> </v>
          </cell>
          <cell r="W41" t="str">
            <v xml:space="preserve"> </v>
          </cell>
        </row>
        <row r="42">
          <cell r="O42" t="str">
            <v>OH</v>
          </cell>
          <cell r="P42">
            <v>2.5399999999999999E-2</v>
          </cell>
          <cell r="Q42">
            <v>0</v>
          </cell>
          <cell r="R42">
            <v>3.6999999999999998E-2</v>
          </cell>
          <cell r="S42">
            <v>0</v>
          </cell>
          <cell r="T42">
            <v>0</v>
          </cell>
          <cell r="U42">
            <v>0</v>
          </cell>
          <cell r="V42">
            <v>0</v>
          </cell>
          <cell r="W42">
            <v>0</v>
          </cell>
        </row>
        <row r="43">
          <cell r="O43" t="str">
            <v>OK</v>
          </cell>
          <cell r="P43">
            <v>4.0850732305061158E-3</v>
          </cell>
          <cell r="Q43">
            <v>0</v>
          </cell>
          <cell r="R43">
            <v>0</v>
          </cell>
          <cell r="S43">
            <v>0</v>
          </cell>
          <cell r="T43" t="str">
            <v xml:space="preserve"> </v>
          </cell>
          <cell r="U43">
            <v>3.8000000000005384E-2</v>
          </cell>
          <cell r="V43">
            <v>0</v>
          </cell>
          <cell r="W43">
            <v>9.7999999999999997E-3</v>
          </cell>
        </row>
        <row r="44">
          <cell r="O44" t="str">
            <v>OR</v>
          </cell>
          <cell r="Q44">
            <v>0</v>
          </cell>
          <cell r="R44">
            <v>0</v>
          </cell>
          <cell r="S44">
            <v>2.1000000000000681E-2</v>
          </cell>
          <cell r="T44">
            <v>0</v>
          </cell>
          <cell r="U44">
            <v>0</v>
          </cell>
          <cell r="V44" t="str">
            <v xml:space="preserve"> </v>
          </cell>
          <cell r="W44">
            <v>0</v>
          </cell>
        </row>
        <row r="45">
          <cell r="O45" t="str">
            <v>PA</v>
          </cell>
          <cell r="Q45">
            <v>3.6799999999999999E-2</v>
          </cell>
          <cell r="R45">
            <v>4.0576387606311992E-2</v>
          </cell>
          <cell r="S45" t="str">
            <v xml:space="preserve"> </v>
          </cell>
          <cell r="T45">
            <v>0</v>
          </cell>
          <cell r="U45">
            <v>0</v>
          </cell>
          <cell r="V45" t="str">
            <v xml:space="preserve"> </v>
          </cell>
          <cell r="W45">
            <v>0</v>
          </cell>
        </row>
        <row r="46">
          <cell r="O46" t="str">
            <v>RI</v>
          </cell>
          <cell r="P46">
            <v>0</v>
          </cell>
          <cell r="Q46">
            <v>0</v>
          </cell>
          <cell r="R46">
            <v>0</v>
          </cell>
          <cell r="S46">
            <v>0</v>
          </cell>
          <cell r="T46">
            <v>1.7399999999999999E-2</v>
          </cell>
          <cell r="U46">
            <v>0</v>
          </cell>
          <cell r="V46">
            <v>0</v>
          </cell>
          <cell r="W46">
            <v>0</v>
          </cell>
        </row>
        <row r="47">
          <cell r="O47" t="str">
            <v>SC</v>
          </cell>
          <cell r="P47">
            <v>0</v>
          </cell>
          <cell r="Q47">
            <v>0</v>
          </cell>
          <cell r="R47">
            <v>0</v>
          </cell>
          <cell r="S47">
            <v>0</v>
          </cell>
          <cell r="T47">
            <v>0</v>
          </cell>
          <cell r="U47">
            <v>0</v>
          </cell>
          <cell r="V47">
            <v>0</v>
          </cell>
          <cell r="W47">
            <v>0</v>
          </cell>
        </row>
        <row r="48">
          <cell r="O48" t="str">
            <v>SD</v>
          </cell>
          <cell r="P48">
            <v>6.2399999999999997E-2</v>
          </cell>
          <cell r="Q48">
            <v>0</v>
          </cell>
          <cell r="R48">
            <v>0</v>
          </cell>
          <cell r="S48">
            <v>0</v>
          </cell>
          <cell r="T48">
            <v>0</v>
          </cell>
          <cell r="U48">
            <v>0</v>
          </cell>
          <cell r="V48">
            <v>0</v>
          </cell>
          <cell r="W48">
            <v>0</v>
          </cell>
        </row>
        <row r="49">
          <cell r="O49" t="str">
            <v>TN</v>
          </cell>
          <cell r="P49">
            <v>3.49E-2</v>
          </cell>
          <cell r="Q49">
            <v>0</v>
          </cell>
          <cell r="R49">
            <v>4.2900000000000001E-2</v>
          </cell>
          <cell r="S49" t="str">
            <v xml:space="preserve"> </v>
          </cell>
          <cell r="T49">
            <v>0</v>
          </cell>
          <cell r="U49">
            <v>0</v>
          </cell>
          <cell r="V49" t="str">
            <v xml:space="preserve"> </v>
          </cell>
          <cell r="W49">
            <v>0</v>
          </cell>
        </row>
        <row r="50">
          <cell r="O50" t="str">
            <v>TX</v>
          </cell>
          <cell r="P50">
            <v>1.5599999999999999E-2</v>
          </cell>
          <cell r="Q50">
            <v>4.4600000000000001E-2</v>
          </cell>
          <cell r="R50">
            <v>0</v>
          </cell>
          <cell r="S50">
            <v>1.0699999999999999E-2</v>
          </cell>
          <cell r="T50" t="str">
            <v xml:space="preserve"> </v>
          </cell>
          <cell r="U50">
            <v>2.3800000000000002E-2</v>
          </cell>
          <cell r="V50" t="str">
            <v xml:space="preserve"> </v>
          </cell>
          <cell r="W50">
            <v>4.4600000000000001E-2</v>
          </cell>
        </row>
        <row r="51">
          <cell r="O51" t="str">
            <v>UT</v>
          </cell>
          <cell r="P51">
            <v>2.92E-2</v>
          </cell>
          <cell r="Q51">
            <v>0</v>
          </cell>
          <cell r="R51" t="str">
            <v xml:space="preserve"> </v>
          </cell>
          <cell r="S51">
            <v>1.5299999999999999E-2</v>
          </cell>
          <cell r="T51" t="str">
            <v xml:space="preserve"> </v>
          </cell>
          <cell r="U51">
            <v>2.0000000000000013E-3</v>
          </cell>
          <cell r="V51" t="str">
            <v xml:space="preserve"> </v>
          </cell>
          <cell r="W51">
            <v>1.78E-2</v>
          </cell>
        </row>
        <row r="52">
          <cell r="O52" t="str">
            <v>VT</v>
          </cell>
          <cell r="P52">
            <v>0</v>
          </cell>
          <cell r="Q52">
            <v>0</v>
          </cell>
          <cell r="R52">
            <v>0</v>
          </cell>
          <cell r="S52">
            <v>0</v>
          </cell>
          <cell r="T52">
            <v>2.0899999999999998E-2</v>
          </cell>
          <cell r="U52">
            <v>0</v>
          </cell>
          <cell r="V52">
            <v>0</v>
          </cell>
          <cell r="W52">
            <v>0</v>
          </cell>
        </row>
        <row r="53">
          <cell r="O53" t="str">
            <v>VA</v>
          </cell>
          <cell r="P53">
            <v>1.7500000000000002E-2</v>
          </cell>
          <cell r="Q53">
            <v>0</v>
          </cell>
          <cell r="R53">
            <v>3.2552215132693713E-2</v>
          </cell>
          <cell r="S53">
            <v>0</v>
          </cell>
          <cell r="T53">
            <v>0</v>
          </cell>
          <cell r="U53">
            <v>0.05</v>
          </cell>
          <cell r="V53">
            <v>0</v>
          </cell>
          <cell r="W53">
            <v>0</v>
          </cell>
        </row>
        <row r="54">
          <cell r="O54" t="str">
            <v>WA</v>
          </cell>
          <cell r="P54">
            <v>3.3500000000000002E-2</v>
          </cell>
          <cell r="Q54">
            <v>0</v>
          </cell>
          <cell r="R54">
            <v>0</v>
          </cell>
          <cell r="S54">
            <v>5.0799999999996875E-2</v>
          </cell>
          <cell r="T54" t="str">
            <v xml:space="preserve"> </v>
          </cell>
          <cell r="U54" t="str">
            <v xml:space="preserve"> </v>
          </cell>
          <cell r="V54" t="str">
            <v xml:space="preserve"> </v>
          </cell>
          <cell r="W54" t="str">
            <v xml:space="preserve"> </v>
          </cell>
        </row>
        <row r="55">
          <cell r="O55" t="str">
            <v>WV</v>
          </cell>
          <cell r="P55">
            <v>1.7517780863106926E-2</v>
          </cell>
          <cell r="Q55">
            <v>0</v>
          </cell>
          <cell r="R55">
            <v>1.500000000000001E-2</v>
          </cell>
          <cell r="S55">
            <v>0</v>
          </cell>
          <cell r="T55">
            <v>0</v>
          </cell>
          <cell r="U55">
            <v>0</v>
          </cell>
          <cell r="V55">
            <v>0</v>
          </cell>
          <cell r="W55">
            <v>0</v>
          </cell>
        </row>
        <row r="56">
          <cell r="O56" t="str">
            <v>WI</v>
          </cell>
          <cell r="P56">
            <v>3.867941129301776E-2</v>
          </cell>
          <cell r="Q56">
            <v>0</v>
          </cell>
          <cell r="R56" t="str">
            <v xml:space="preserve"> </v>
          </cell>
          <cell r="S56" t="str">
            <v xml:space="preserve"> </v>
          </cell>
          <cell r="T56" t="str">
            <v xml:space="preserve"> </v>
          </cell>
          <cell r="U56" t="str">
            <v xml:space="preserve"> </v>
          </cell>
          <cell r="V56" t="str">
            <v xml:space="preserve"> </v>
          </cell>
          <cell r="W56" t="str">
            <v xml:space="preserve"> </v>
          </cell>
        </row>
        <row r="57">
          <cell r="O57" t="str">
            <v>WY</v>
          </cell>
          <cell r="P57">
            <v>0</v>
          </cell>
          <cell r="Q57">
            <v>0</v>
          </cell>
          <cell r="R57">
            <v>0</v>
          </cell>
          <cell r="S57">
            <v>4.4999999999999998E-2</v>
          </cell>
          <cell r="T57" t="str">
            <v xml:space="preserve"> </v>
          </cell>
          <cell r="U57">
            <v>3.9190170721975254E-2</v>
          </cell>
          <cell r="V57" t="str">
            <v xml:space="preserve"> </v>
          </cell>
          <cell r="W57" t="str">
            <v xml:space="preserve"> </v>
          </cell>
        </row>
      </sheetData>
      <sheetData sheetId="12">
        <row r="109">
          <cell r="H109">
            <v>1</v>
          </cell>
          <cell r="I109">
            <v>2</v>
          </cell>
          <cell r="J109">
            <v>3</v>
          </cell>
          <cell r="K109">
            <v>4</v>
          </cell>
          <cell r="L109">
            <v>5</v>
          </cell>
          <cell r="M109">
            <v>6</v>
          </cell>
          <cell r="N109">
            <v>7</v>
          </cell>
          <cell r="O109">
            <v>8</v>
          </cell>
          <cell r="P109">
            <v>9</v>
          </cell>
          <cell r="Q109">
            <v>10</v>
          </cell>
          <cell r="R109">
            <v>11</v>
          </cell>
          <cell r="S109">
            <v>12</v>
          </cell>
          <cell r="T109">
            <v>13</v>
          </cell>
          <cell r="U109">
            <v>14</v>
          </cell>
          <cell r="V109">
            <v>15</v>
          </cell>
          <cell r="W109">
            <v>16</v>
          </cell>
          <cell r="X109">
            <v>17</v>
          </cell>
          <cell r="Y109">
            <v>18</v>
          </cell>
          <cell r="Z109">
            <v>19</v>
          </cell>
          <cell r="AA109">
            <v>20</v>
          </cell>
          <cell r="AB109">
            <v>21</v>
          </cell>
          <cell r="AC109">
            <v>22</v>
          </cell>
          <cell r="AD109">
            <v>23</v>
          </cell>
          <cell r="AE109">
            <v>24</v>
          </cell>
          <cell r="AF109">
            <v>25</v>
          </cell>
        </row>
        <row r="110">
          <cell r="H110" t="str">
            <v>AL</v>
          </cell>
          <cell r="I110">
            <v>0</v>
          </cell>
          <cell r="J110">
            <v>0</v>
          </cell>
          <cell r="K110">
            <v>0</v>
          </cell>
          <cell r="L110">
            <v>0</v>
          </cell>
          <cell r="M110">
            <v>0</v>
          </cell>
          <cell r="N110">
            <v>0</v>
          </cell>
          <cell r="P110">
            <v>0</v>
          </cell>
          <cell r="Q110">
            <v>0</v>
          </cell>
          <cell r="R110">
            <v>0</v>
          </cell>
          <cell r="S110">
            <v>0</v>
          </cell>
          <cell r="T110">
            <v>0</v>
          </cell>
          <cell r="U110">
            <v>0</v>
          </cell>
          <cell r="W110">
            <v>0</v>
          </cell>
          <cell r="X110">
            <v>0</v>
          </cell>
          <cell r="Y110">
            <v>0</v>
          </cell>
          <cell r="Z110">
            <v>0</v>
          </cell>
          <cell r="AA110">
            <v>0</v>
          </cell>
          <cell r="AB110">
            <v>0</v>
          </cell>
          <cell r="AD110">
            <v>0</v>
          </cell>
          <cell r="AE110">
            <v>0</v>
          </cell>
          <cell r="AF110">
            <v>0</v>
          </cell>
        </row>
        <row r="111">
          <cell r="H111" t="str">
            <v>AK</v>
          </cell>
          <cell r="I111">
            <v>0</v>
          </cell>
          <cell r="J111">
            <v>0</v>
          </cell>
          <cell r="K111">
            <v>0</v>
          </cell>
          <cell r="L111">
            <v>0</v>
          </cell>
          <cell r="M111">
            <v>0</v>
          </cell>
          <cell r="N111">
            <v>0</v>
          </cell>
          <cell r="P111">
            <v>0</v>
          </cell>
          <cell r="Q111">
            <v>0</v>
          </cell>
          <cell r="R111">
            <v>0</v>
          </cell>
          <cell r="S111">
            <v>0</v>
          </cell>
          <cell r="T111">
            <v>0</v>
          </cell>
          <cell r="U111">
            <v>0</v>
          </cell>
          <cell r="W111">
            <v>0</v>
          </cell>
          <cell r="X111">
            <v>0</v>
          </cell>
          <cell r="Y111">
            <v>0</v>
          </cell>
          <cell r="Z111">
            <v>0</v>
          </cell>
          <cell r="AA111">
            <v>0</v>
          </cell>
          <cell r="AB111">
            <v>0</v>
          </cell>
          <cell r="AD111">
            <v>0</v>
          </cell>
          <cell r="AE111">
            <v>0</v>
          </cell>
          <cell r="AF111">
            <v>0</v>
          </cell>
        </row>
        <row r="112">
          <cell r="H112" t="str">
            <v>AZ</v>
          </cell>
          <cell r="I112">
            <v>0</v>
          </cell>
          <cell r="J112">
            <v>0</v>
          </cell>
          <cell r="K112">
            <v>0</v>
          </cell>
          <cell r="L112">
            <v>0</v>
          </cell>
          <cell r="M112">
            <v>0</v>
          </cell>
          <cell r="N112">
            <v>0</v>
          </cell>
          <cell r="P112">
            <v>0</v>
          </cell>
          <cell r="Q112">
            <v>0</v>
          </cell>
          <cell r="R112">
            <v>0</v>
          </cell>
          <cell r="S112">
            <v>0</v>
          </cell>
          <cell r="T112">
            <v>0</v>
          </cell>
          <cell r="U112">
            <v>0</v>
          </cell>
          <cell r="W112">
            <v>0</v>
          </cell>
          <cell r="X112">
            <v>0</v>
          </cell>
          <cell r="Y112">
            <v>0</v>
          </cell>
          <cell r="Z112">
            <v>0</v>
          </cell>
          <cell r="AA112">
            <v>0</v>
          </cell>
          <cell r="AB112">
            <v>0</v>
          </cell>
          <cell r="AD112">
            <v>0</v>
          </cell>
          <cell r="AE112">
            <v>0</v>
          </cell>
          <cell r="AF112">
            <v>0</v>
          </cell>
        </row>
        <row r="113">
          <cell r="H113" t="str">
            <v>AR</v>
          </cell>
          <cell r="I113">
            <v>0</v>
          </cell>
          <cell r="J113">
            <v>0</v>
          </cell>
          <cell r="K113">
            <v>0</v>
          </cell>
          <cell r="L113">
            <v>0</v>
          </cell>
          <cell r="M113">
            <v>0</v>
          </cell>
          <cell r="N113">
            <v>0</v>
          </cell>
          <cell r="P113">
            <v>0</v>
          </cell>
          <cell r="Q113">
            <v>0</v>
          </cell>
          <cell r="R113">
            <v>0</v>
          </cell>
          <cell r="S113">
            <v>0</v>
          </cell>
          <cell r="T113">
            <v>0</v>
          </cell>
          <cell r="U113">
            <v>0</v>
          </cell>
          <cell r="W113">
            <v>0</v>
          </cell>
          <cell r="X113">
            <v>0</v>
          </cell>
          <cell r="Y113">
            <v>0</v>
          </cell>
          <cell r="Z113">
            <v>0</v>
          </cell>
          <cell r="AA113">
            <v>0</v>
          </cell>
          <cell r="AB113">
            <v>0</v>
          </cell>
          <cell r="AD113">
            <v>0</v>
          </cell>
          <cell r="AE113">
            <v>0</v>
          </cell>
          <cell r="AF113">
            <v>0</v>
          </cell>
        </row>
        <row r="114">
          <cell r="H114" t="str">
            <v>CA</v>
          </cell>
          <cell r="I114">
            <v>0</v>
          </cell>
          <cell r="J114">
            <v>0</v>
          </cell>
          <cell r="K114">
            <v>0</v>
          </cell>
          <cell r="L114">
            <v>0</v>
          </cell>
          <cell r="M114">
            <v>0</v>
          </cell>
          <cell r="N114">
            <v>0</v>
          </cell>
          <cell r="P114">
            <v>0</v>
          </cell>
          <cell r="Q114">
            <v>0</v>
          </cell>
          <cell r="R114">
            <v>0</v>
          </cell>
          <cell r="S114">
            <v>0</v>
          </cell>
          <cell r="T114">
            <v>0</v>
          </cell>
          <cell r="U114">
            <v>0</v>
          </cell>
          <cell r="W114">
            <v>0</v>
          </cell>
          <cell r="X114">
            <v>0</v>
          </cell>
          <cell r="Y114">
            <v>0</v>
          </cell>
          <cell r="Z114">
            <v>0</v>
          </cell>
          <cell r="AA114">
            <v>0</v>
          </cell>
          <cell r="AB114">
            <v>0</v>
          </cell>
          <cell r="AD114">
            <v>0</v>
          </cell>
          <cell r="AE114">
            <v>0</v>
          </cell>
          <cell r="AF114">
            <v>0</v>
          </cell>
        </row>
        <row r="115">
          <cell r="H115" t="str">
            <v>CO</v>
          </cell>
          <cell r="I115">
            <v>0</v>
          </cell>
          <cell r="J115">
            <v>0</v>
          </cell>
          <cell r="K115">
            <v>0</v>
          </cell>
          <cell r="L115">
            <v>0</v>
          </cell>
          <cell r="M115">
            <v>0</v>
          </cell>
          <cell r="N115">
            <v>0</v>
          </cell>
          <cell r="P115">
            <v>0</v>
          </cell>
          <cell r="Q115">
            <v>0</v>
          </cell>
          <cell r="R115">
            <v>0</v>
          </cell>
          <cell r="S115">
            <v>0</v>
          </cell>
          <cell r="T115">
            <v>0</v>
          </cell>
          <cell r="U115">
            <v>0</v>
          </cell>
          <cell r="W115">
            <v>0</v>
          </cell>
          <cell r="X115">
            <v>0</v>
          </cell>
          <cell r="Y115">
            <v>0</v>
          </cell>
          <cell r="Z115">
            <v>0</v>
          </cell>
          <cell r="AA115">
            <v>0</v>
          </cell>
          <cell r="AB115">
            <v>0</v>
          </cell>
          <cell r="AD115">
            <v>0</v>
          </cell>
          <cell r="AE115">
            <v>0</v>
          </cell>
          <cell r="AF115">
            <v>0</v>
          </cell>
        </row>
        <row r="116">
          <cell r="H116" t="str">
            <v>CT</v>
          </cell>
          <cell r="I116">
            <v>0</v>
          </cell>
          <cell r="J116">
            <v>0</v>
          </cell>
          <cell r="K116">
            <v>0</v>
          </cell>
          <cell r="L116">
            <v>0</v>
          </cell>
          <cell r="M116">
            <v>0</v>
          </cell>
          <cell r="N116">
            <v>0</v>
          </cell>
          <cell r="P116">
            <v>0</v>
          </cell>
          <cell r="Q116">
            <v>0</v>
          </cell>
          <cell r="R116">
            <v>0</v>
          </cell>
          <cell r="S116">
            <v>0</v>
          </cell>
          <cell r="T116">
            <v>0</v>
          </cell>
          <cell r="U116">
            <v>0</v>
          </cell>
          <cell r="W116">
            <v>0</v>
          </cell>
          <cell r="X116">
            <v>0</v>
          </cell>
          <cell r="Y116">
            <v>0</v>
          </cell>
          <cell r="Z116">
            <v>0</v>
          </cell>
          <cell r="AA116">
            <v>0</v>
          </cell>
          <cell r="AB116">
            <v>0</v>
          </cell>
          <cell r="AD116">
            <v>0</v>
          </cell>
          <cell r="AE116">
            <v>0</v>
          </cell>
          <cell r="AF116">
            <v>0</v>
          </cell>
        </row>
        <row r="117">
          <cell r="H117" t="str">
            <v>DE</v>
          </cell>
          <cell r="I117">
            <v>0</v>
          </cell>
          <cell r="J117">
            <v>0</v>
          </cell>
          <cell r="K117">
            <v>0</v>
          </cell>
          <cell r="L117">
            <v>0</v>
          </cell>
          <cell r="M117">
            <v>0</v>
          </cell>
          <cell r="N117">
            <v>0</v>
          </cell>
          <cell r="P117">
            <v>0</v>
          </cell>
          <cell r="Q117">
            <v>0</v>
          </cell>
          <cell r="R117">
            <v>0</v>
          </cell>
          <cell r="S117">
            <v>0</v>
          </cell>
          <cell r="T117">
            <v>0</v>
          </cell>
          <cell r="U117">
            <v>0</v>
          </cell>
          <cell r="W117">
            <v>0</v>
          </cell>
          <cell r="X117">
            <v>0</v>
          </cell>
          <cell r="Y117">
            <v>0</v>
          </cell>
          <cell r="Z117">
            <v>0</v>
          </cell>
          <cell r="AA117">
            <v>0</v>
          </cell>
          <cell r="AB117">
            <v>0</v>
          </cell>
          <cell r="AD117">
            <v>0</v>
          </cell>
          <cell r="AE117">
            <v>0</v>
          </cell>
          <cell r="AF117">
            <v>0</v>
          </cell>
        </row>
        <row r="118">
          <cell r="H118" t="str">
            <v>FL</v>
          </cell>
          <cell r="I118">
            <v>0</v>
          </cell>
          <cell r="J118">
            <v>0</v>
          </cell>
          <cell r="K118">
            <v>0</v>
          </cell>
          <cell r="L118">
            <v>0</v>
          </cell>
          <cell r="M118">
            <v>0</v>
          </cell>
          <cell r="N118">
            <v>0</v>
          </cell>
          <cell r="P118">
            <v>0</v>
          </cell>
          <cell r="Q118">
            <v>0</v>
          </cell>
          <cell r="R118">
            <v>0</v>
          </cell>
          <cell r="S118">
            <v>0</v>
          </cell>
          <cell r="T118">
            <v>0</v>
          </cell>
          <cell r="U118">
            <v>0</v>
          </cell>
          <cell r="W118">
            <v>0</v>
          </cell>
          <cell r="X118">
            <v>0</v>
          </cell>
          <cell r="Y118">
            <v>0</v>
          </cell>
          <cell r="Z118">
            <v>0</v>
          </cell>
          <cell r="AA118">
            <v>0</v>
          </cell>
          <cell r="AB118">
            <v>0</v>
          </cell>
          <cell r="AD118">
            <v>0</v>
          </cell>
          <cell r="AE118">
            <v>0</v>
          </cell>
          <cell r="AF118">
            <v>0</v>
          </cell>
        </row>
        <row r="119">
          <cell r="H119" t="str">
            <v>GA</v>
          </cell>
          <cell r="I119">
            <v>0</v>
          </cell>
          <cell r="J119">
            <v>0</v>
          </cell>
          <cell r="K119">
            <v>0</v>
          </cell>
          <cell r="L119">
            <v>0</v>
          </cell>
          <cell r="M119">
            <v>0</v>
          </cell>
          <cell r="N119">
            <v>0</v>
          </cell>
          <cell r="P119">
            <v>0</v>
          </cell>
          <cell r="Q119">
            <v>0</v>
          </cell>
          <cell r="R119">
            <v>0</v>
          </cell>
          <cell r="S119">
            <v>0</v>
          </cell>
          <cell r="T119">
            <v>0</v>
          </cell>
          <cell r="U119">
            <v>0</v>
          </cell>
          <cell r="W119">
            <v>0</v>
          </cell>
          <cell r="X119">
            <v>0</v>
          </cell>
          <cell r="Y119">
            <v>0</v>
          </cell>
          <cell r="Z119">
            <v>0</v>
          </cell>
          <cell r="AA119">
            <v>0</v>
          </cell>
          <cell r="AB119">
            <v>0</v>
          </cell>
          <cell r="AD119">
            <v>0</v>
          </cell>
          <cell r="AE119">
            <v>0</v>
          </cell>
          <cell r="AF119">
            <v>0</v>
          </cell>
        </row>
        <row r="120">
          <cell r="H120" t="str">
            <v>HI</v>
          </cell>
          <cell r="I120">
            <v>0</v>
          </cell>
          <cell r="J120">
            <v>0</v>
          </cell>
          <cell r="K120">
            <v>0</v>
          </cell>
          <cell r="L120">
            <v>0</v>
          </cell>
          <cell r="M120">
            <v>0</v>
          </cell>
          <cell r="N120">
            <v>0</v>
          </cell>
          <cell r="P120">
            <v>0</v>
          </cell>
          <cell r="Q120">
            <v>0</v>
          </cell>
          <cell r="R120">
            <v>0</v>
          </cell>
          <cell r="S120">
            <v>0</v>
          </cell>
          <cell r="T120">
            <v>0</v>
          </cell>
          <cell r="U120">
            <v>0</v>
          </cell>
          <cell r="W120">
            <v>0</v>
          </cell>
          <cell r="X120">
            <v>0</v>
          </cell>
          <cell r="Y120">
            <v>0</v>
          </cell>
          <cell r="Z120">
            <v>0</v>
          </cell>
          <cell r="AA120">
            <v>0</v>
          </cell>
          <cell r="AB120">
            <v>0</v>
          </cell>
          <cell r="AD120">
            <v>0</v>
          </cell>
          <cell r="AE120">
            <v>0</v>
          </cell>
          <cell r="AF120">
            <v>0</v>
          </cell>
        </row>
        <row r="121">
          <cell r="H121" t="str">
            <v>ID</v>
          </cell>
          <cell r="I121">
            <v>0</v>
          </cell>
          <cell r="J121">
            <v>0</v>
          </cell>
          <cell r="K121">
            <v>0</v>
          </cell>
          <cell r="L121">
            <v>0</v>
          </cell>
          <cell r="M121">
            <v>0</v>
          </cell>
          <cell r="N121">
            <v>0</v>
          </cell>
          <cell r="P121">
            <v>0</v>
          </cell>
          <cell r="Q121">
            <v>0</v>
          </cell>
          <cell r="R121">
            <v>0</v>
          </cell>
          <cell r="S121">
            <v>0</v>
          </cell>
          <cell r="T121">
            <v>0</v>
          </cell>
          <cell r="U121">
            <v>0</v>
          </cell>
          <cell r="W121">
            <v>0</v>
          </cell>
          <cell r="X121">
            <v>0</v>
          </cell>
          <cell r="Y121">
            <v>0</v>
          </cell>
          <cell r="Z121">
            <v>0</v>
          </cell>
          <cell r="AA121">
            <v>0</v>
          </cell>
          <cell r="AB121">
            <v>0</v>
          </cell>
          <cell r="AD121">
            <v>0</v>
          </cell>
          <cell r="AE121">
            <v>0</v>
          </cell>
          <cell r="AF121">
            <v>0</v>
          </cell>
        </row>
        <row r="122">
          <cell r="H122" t="str">
            <v>IL</v>
          </cell>
          <cell r="I122">
            <v>0</v>
          </cell>
          <cell r="J122">
            <v>0</v>
          </cell>
          <cell r="K122">
            <v>0</v>
          </cell>
          <cell r="L122">
            <v>0</v>
          </cell>
          <cell r="M122">
            <v>0</v>
          </cell>
          <cell r="N122">
            <v>0</v>
          </cell>
          <cell r="P122">
            <v>0</v>
          </cell>
          <cell r="Q122">
            <v>0</v>
          </cell>
          <cell r="R122">
            <v>0</v>
          </cell>
          <cell r="S122">
            <v>0</v>
          </cell>
          <cell r="T122">
            <v>0</v>
          </cell>
          <cell r="U122">
            <v>0</v>
          </cell>
          <cell r="W122">
            <v>0</v>
          </cell>
          <cell r="X122">
            <v>0</v>
          </cell>
          <cell r="Y122">
            <v>0</v>
          </cell>
          <cell r="Z122">
            <v>0</v>
          </cell>
          <cell r="AA122">
            <v>0</v>
          </cell>
          <cell r="AB122">
            <v>0</v>
          </cell>
          <cell r="AD122">
            <v>0</v>
          </cell>
          <cell r="AE122">
            <v>0</v>
          </cell>
          <cell r="AF122">
            <v>0</v>
          </cell>
        </row>
        <row r="123">
          <cell r="H123" t="str">
            <v>IN</v>
          </cell>
          <cell r="I123">
            <v>0</v>
          </cell>
          <cell r="J123">
            <v>0</v>
          </cell>
          <cell r="K123">
            <v>0</v>
          </cell>
          <cell r="L123">
            <v>0</v>
          </cell>
          <cell r="M123">
            <v>0</v>
          </cell>
          <cell r="N123">
            <v>0</v>
          </cell>
          <cell r="P123">
            <v>0</v>
          </cell>
          <cell r="Q123">
            <v>0</v>
          </cell>
          <cell r="R123">
            <v>0</v>
          </cell>
          <cell r="S123">
            <v>0</v>
          </cell>
          <cell r="T123">
            <v>0</v>
          </cell>
          <cell r="U123">
            <v>0</v>
          </cell>
          <cell r="W123">
            <v>0</v>
          </cell>
          <cell r="X123">
            <v>0</v>
          </cell>
          <cell r="Y123">
            <v>0</v>
          </cell>
          <cell r="Z123">
            <v>0</v>
          </cell>
          <cell r="AA123">
            <v>0</v>
          </cell>
          <cell r="AB123">
            <v>0</v>
          </cell>
          <cell r="AD123">
            <v>0</v>
          </cell>
          <cell r="AE123">
            <v>0</v>
          </cell>
          <cell r="AF123">
            <v>0</v>
          </cell>
        </row>
        <row r="124">
          <cell r="H124" t="str">
            <v>IA</v>
          </cell>
          <cell r="I124">
            <v>0</v>
          </cell>
          <cell r="J124">
            <v>0</v>
          </cell>
          <cell r="K124">
            <v>0</v>
          </cell>
          <cell r="L124">
            <v>0</v>
          </cell>
          <cell r="M124">
            <v>0</v>
          </cell>
          <cell r="N124">
            <v>0</v>
          </cell>
          <cell r="P124">
            <v>0</v>
          </cell>
          <cell r="Q124">
            <v>0</v>
          </cell>
          <cell r="R124">
            <v>0</v>
          </cell>
          <cell r="S124">
            <v>0</v>
          </cell>
          <cell r="T124">
            <v>0</v>
          </cell>
          <cell r="U124">
            <v>0</v>
          </cell>
          <cell r="W124">
            <v>0</v>
          </cell>
          <cell r="X124">
            <v>0</v>
          </cell>
          <cell r="Y124">
            <v>0</v>
          </cell>
          <cell r="Z124">
            <v>0</v>
          </cell>
          <cell r="AA124">
            <v>0</v>
          </cell>
          <cell r="AB124">
            <v>0</v>
          </cell>
          <cell r="AD124">
            <v>0</v>
          </cell>
          <cell r="AE124">
            <v>0</v>
          </cell>
          <cell r="AF124">
            <v>0</v>
          </cell>
        </row>
        <row r="125">
          <cell r="H125" t="str">
            <v>KS</v>
          </cell>
          <cell r="I125">
            <v>0</v>
          </cell>
          <cell r="J125">
            <v>0</v>
          </cell>
          <cell r="K125">
            <v>0</v>
          </cell>
          <cell r="L125">
            <v>0</v>
          </cell>
          <cell r="M125">
            <v>0</v>
          </cell>
          <cell r="N125">
            <v>0</v>
          </cell>
          <cell r="P125">
            <v>0</v>
          </cell>
          <cell r="Q125">
            <v>0</v>
          </cell>
          <cell r="R125">
            <v>0</v>
          </cell>
          <cell r="S125">
            <v>0</v>
          </cell>
          <cell r="T125">
            <v>0</v>
          </cell>
          <cell r="U125">
            <v>0</v>
          </cell>
          <cell r="W125">
            <v>0</v>
          </cell>
          <cell r="X125">
            <v>0</v>
          </cell>
          <cell r="Y125">
            <v>0</v>
          </cell>
          <cell r="Z125">
            <v>0</v>
          </cell>
          <cell r="AA125">
            <v>0</v>
          </cell>
          <cell r="AB125">
            <v>0</v>
          </cell>
          <cell r="AD125">
            <v>0</v>
          </cell>
          <cell r="AE125">
            <v>0</v>
          </cell>
          <cell r="AF125">
            <v>0</v>
          </cell>
        </row>
        <row r="126">
          <cell r="H126" t="str">
            <v>KY</v>
          </cell>
          <cell r="I126">
            <v>0</v>
          </cell>
          <cell r="J126">
            <v>0</v>
          </cell>
          <cell r="K126">
            <v>0</v>
          </cell>
          <cell r="L126">
            <v>0</v>
          </cell>
          <cell r="M126">
            <v>0</v>
          </cell>
          <cell r="N126">
            <v>0</v>
          </cell>
          <cell r="P126">
            <v>0</v>
          </cell>
          <cell r="Q126">
            <v>0</v>
          </cell>
          <cell r="R126">
            <v>0</v>
          </cell>
          <cell r="S126">
            <v>0</v>
          </cell>
          <cell r="T126">
            <v>0</v>
          </cell>
          <cell r="U126">
            <v>0</v>
          </cell>
          <cell r="W126">
            <v>0</v>
          </cell>
          <cell r="X126">
            <v>0</v>
          </cell>
          <cell r="Y126">
            <v>0</v>
          </cell>
          <cell r="Z126">
            <v>0</v>
          </cell>
          <cell r="AA126">
            <v>0</v>
          </cell>
          <cell r="AB126">
            <v>0</v>
          </cell>
          <cell r="AD126">
            <v>0</v>
          </cell>
          <cell r="AE126">
            <v>0</v>
          </cell>
          <cell r="AF126">
            <v>0</v>
          </cell>
        </row>
        <row r="127">
          <cell r="H127" t="str">
            <v>LA</v>
          </cell>
          <cell r="I127">
            <v>0</v>
          </cell>
          <cell r="J127">
            <v>0</v>
          </cell>
          <cell r="K127">
            <v>0</v>
          </cell>
          <cell r="L127">
            <v>0</v>
          </cell>
          <cell r="M127">
            <v>0</v>
          </cell>
          <cell r="N127">
            <v>0</v>
          </cell>
          <cell r="P127">
            <v>0</v>
          </cell>
          <cell r="Q127">
            <v>0</v>
          </cell>
          <cell r="R127">
            <v>0</v>
          </cell>
          <cell r="S127">
            <v>0</v>
          </cell>
          <cell r="T127">
            <v>0</v>
          </cell>
          <cell r="U127">
            <v>0</v>
          </cell>
          <cell r="W127">
            <v>0</v>
          </cell>
          <cell r="X127">
            <v>0</v>
          </cell>
          <cell r="Y127">
            <v>0</v>
          </cell>
          <cell r="Z127">
            <v>0</v>
          </cell>
          <cell r="AA127">
            <v>0</v>
          </cell>
          <cell r="AB127">
            <v>0</v>
          </cell>
          <cell r="AD127">
            <v>0</v>
          </cell>
          <cell r="AE127">
            <v>0</v>
          </cell>
          <cell r="AF127">
            <v>0</v>
          </cell>
        </row>
        <row r="128">
          <cell r="H128" t="str">
            <v>ME</v>
          </cell>
          <cell r="I128">
            <v>0</v>
          </cell>
          <cell r="J128">
            <v>0</v>
          </cell>
          <cell r="K128">
            <v>0</v>
          </cell>
          <cell r="L128">
            <v>0</v>
          </cell>
          <cell r="M128">
            <v>0</v>
          </cell>
          <cell r="N128">
            <v>0</v>
          </cell>
          <cell r="P128">
            <v>0</v>
          </cell>
          <cell r="Q128">
            <v>0</v>
          </cell>
          <cell r="R128">
            <v>0</v>
          </cell>
          <cell r="S128">
            <v>0</v>
          </cell>
          <cell r="T128">
            <v>0</v>
          </cell>
          <cell r="U128">
            <v>0</v>
          </cell>
          <cell r="W128">
            <v>0</v>
          </cell>
          <cell r="X128">
            <v>0</v>
          </cell>
          <cell r="Y128">
            <v>0</v>
          </cell>
          <cell r="Z128">
            <v>0</v>
          </cell>
          <cell r="AA128">
            <v>0</v>
          </cell>
          <cell r="AB128">
            <v>0</v>
          </cell>
          <cell r="AD128">
            <v>0</v>
          </cell>
          <cell r="AE128">
            <v>0</v>
          </cell>
          <cell r="AF128">
            <v>0</v>
          </cell>
        </row>
        <row r="129">
          <cell r="H129" t="str">
            <v>MD</v>
          </cell>
          <cell r="I129">
            <v>0</v>
          </cell>
          <cell r="J129">
            <v>0</v>
          </cell>
          <cell r="K129">
            <v>0</v>
          </cell>
          <cell r="L129">
            <v>0</v>
          </cell>
          <cell r="M129">
            <v>0</v>
          </cell>
          <cell r="N129">
            <v>0</v>
          </cell>
          <cell r="P129">
            <v>0</v>
          </cell>
          <cell r="Q129">
            <v>0</v>
          </cell>
          <cell r="R129">
            <v>0</v>
          </cell>
          <cell r="S129">
            <v>0</v>
          </cell>
          <cell r="T129">
            <v>0</v>
          </cell>
          <cell r="U129">
            <v>0</v>
          </cell>
          <cell r="W129">
            <v>0</v>
          </cell>
          <cell r="X129">
            <v>0</v>
          </cell>
          <cell r="Y129">
            <v>0</v>
          </cell>
          <cell r="Z129">
            <v>0</v>
          </cell>
          <cell r="AA129">
            <v>0</v>
          </cell>
          <cell r="AB129">
            <v>0</v>
          </cell>
          <cell r="AD129">
            <v>0</v>
          </cell>
          <cell r="AE129">
            <v>0</v>
          </cell>
          <cell r="AF129">
            <v>0</v>
          </cell>
        </row>
        <row r="130">
          <cell r="H130" t="str">
            <v>MA</v>
          </cell>
          <cell r="I130">
            <v>0</v>
          </cell>
          <cell r="J130">
            <v>0</v>
          </cell>
          <cell r="K130">
            <v>0</v>
          </cell>
          <cell r="L130">
            <v>0</v>
          </cell>
          <cell r="M130">
            <v>0</v>
          </cell>
          <cell r="N130">
            <v>0</v>
          </cell>
          <cell r="P130">
            <v>0</v>
          </cell>
          <cell r="Q130">
            <v>0</v>
          </cell>
          <cell r="R130">
            <v>0</v>
          </cell>
          <cell r="S130">
            <v>0</v>
          </cell>
          <cell r="T130">
            <v>0</v>
          </cell>
          <cell r="U130">
            <v>0</v>
          </cell>
          <cell r="W130">
            <v>0</v>
          </cell>
          <cell r="X130">
            <v>0</v>
          </cell>
          <cell r="Y130">
            <v>0</v>
          </cell>
          <cell r="Z130">
            <v>0</v>
          </cell>
          <cell r="AA130">
            <v>0</v>
          </cell>
          <cell r="AB130">
            <v>0</v>
          </cell>
          <cell r="AD130">
            <v>0</v>
          </cell>
          <cell r="AE130">
            <v>0</v>
          </cell>
          <cell r="AF130">
            <v>0</v>
          </cell>
        </row>
        <row r="131">
          <cell r="H131" t="str">
            <v>MI</v>
          </cell>
          <cell r="I131">
            <v>0</v>
          </cell>
          <cell r="J131">
            <v>0</v>
          </cell>
          <cell r="K131">
            <v>0</v>
          </cell>
          <cell r="L131">
            <v>0</v>
          </cell>
          <cell r="M131">
            <v>0</v>
          </cell>
          <cell r="N131">
            <v>0</v>
          </cell>
          <cell r="P131">
            <v>0</v>
          </cell>
          <cell r="Q131">
            <v>0</v>
          </cell>
          <cell r="R131">
            <v>0</v>
          </cell>
          <cell r="S131">
            <v>0</v>
          </cell>
          <cell r="T131">
            <v>0</v>
          </cell>
          <cell r="U131">
            <v>0</v>
          </cell>
          <cell r="W131">
            <v>0</v>
          </cell>
          <cell r="X131">
            <v>0</v>
          </cell>
          <cell r="Y131">
            <v>0</v>
          </cell>
          <cell r="Z131">
            <v>0</v>
          </cell>
          <cell r="AA131">
            <v>0</v>
          </cell>
          <cell r="AB131">
            <v>0</v>
          </cell>
          <cell r="AD131">
            <v>0</v>
          </cell>
          <cell r="AE131">
            <v>0</v>
          </cell>
          <cell r="AF131">
            <v>0</v>
          </cell>
        </row>
        <row r="132">
          <cell r="H132" t="str">
            <v>MN</v>
          </cell>
          <cell r="I132">
            <v>0</v>
          </cell>
          <cell r="J132">
            <v>0</v>
          </cell>
          <cell r="K132">
            <v>0</v>
          </cell>
          <cell r="L132">
            <v>0</v>
          </cell>
          <cell r="M132">
            <v>0</v>
          </cell>
          <cell r="N132">
            <v>0</v>
          </cell>
          <cell r="P132">
            <v>0</v>
          </cell>
          <cell r="Q132">
            <v>0</v>
          </cell>
          <cell r="R132">
            <v>0</v>
          </cell>
          <cell r="S132">
            <v>0</v>
          </cell>
          <cell r="T132">
            <v>0</v>
          </cell>
          <cell r="U132">
            <v>0</v>
          </cell>
          <cell r="W132">
            <v>0</v>
          </cell>
          <cell r="X132">
            <v>0</v>
          </cell>
          <cell r="Y132">
            <v>0</v>
          </cell>
          <cell r="Z132">
            <v>0</v>
          </cell>
          <cell r="AA132">
            <v>0</v>
          </cell>
          <cell r="AB132">
            <v>0</v>
          </cell>
          <cell r="AD132">
            <v>0</v>
          </cell>
          <cell r="AE132">
            <v>0</v>
          </cell>
          <cell r="AF132">
            <v>0</v>
          </cell>
        </row>
        <row r="133">
          <cell r="H133" t="str">
            <v>MS</v>
          </cell>
          <cell r="I133">
            <v>0</v>
          </cell>
          <cell r="J133">
            <v>0</v>
          </cell>
          <cell r="K133">
            <v>0</v>
          </cell>
          <cell r="L133">
            <v>0</v>
          </cell>
          <cell r="M133">
            <v>0</v>
          </cell>
          <cell r="N133">
            <v>0</v>
          </cell>
          <cell r="P133">
            <v>0</v>
          </cell>
          <cell r="Q133">
            <v>0</v>
          </cell>
          <cell r="R133">
            <v>0</v>
          </cell>
          <cell r="S133">
            <v>0</v>
          </cell>
          <cell r="T133">
            <v>0</v>
          </cell>
          <cell r="U133">
            <v>0</v>
          </cell>
          <cell r="W133">
            <v>0</v>
          </cell>
          <cell r="X133">
            <v>0</v>
          </cell>
          <cell r="Y133">
            <v>0</v>
          </cell>
          <cell r="Z133">
            <v>0</v>
          </cell>
          <cell r="AA133">
            <v>0</v>
          </cell>
          <cell r="AB133">
            <v>0</v>
          </cell>
          <cell r="AD133">
            <v>0</v>
          </cell>
          <cell r="AE133">
            <v>0</v>
          </cell>
          <cell r="AF133">
            <v>0</v>
          </cell>
        </row>
        <row r="134">
          <cell r="H134" t="str">
            <v>MO</v>
          </cell>
          <cell r="I134">
            <v>0</v>
          </cell>
          <cell r="J134">
            <v>0</v>
          </cell>
          <cell r="K134">
            <v>0</v>
          </cell>
          <cell r="L134">
            <v>0</v>
          </cell>
          <cell r="M134">
            <v>0</v>
          </cell>
          <cell r="N134">
            <v>0</v>
          </cell>
          <cell r="P134">
            <v>0</v>
          </cell>
          <cell r="Q134">
            <v>0</v>
          </cell>
          <cell r="R134">
            <v>0</v>
          </cell>
          <cell r="S134">
            <v>0</v>
          </cell>
          <cell r="T134">
            <v>0</v>
          </cell>
          <cell r="U134">
            <v>0</v>
          </cell>
          <cell r="W134">
            <v>0</v>
          </cell>
          <cell r="X134">
            <v>0</v>
          </cell>
          <cell r="Y134">
            <v>0</v>
          </cell>
          <cell r="Z134">
            <v>0</v>
          </cell>
          <cell r="AA134">
            <v>0</v>
          </cell>
          <cell r="AB134">
            <v>0</v>
          </cell>
          <cell r="AD134">
            <v>0</v>
          </cell>
          <cell r="AE134">
            <v>0</v>
          </cell>
          <cell r="AF134">
            <v>0</v>
          </cell>
        </row>
        <row r="135">
          <cell r="H135" t="str">
            <v>MT</v>
          </cell>
          <cell r="I135">
            <v>0</v>
          </cell>
          <cell r="J135">
            <v>0</v>
          </cell>
          <cell r="K135">
            <v>0</v>
          </cell>
          <cell r="L135">
            <v>0</v>
          </cell>
          <cell r="M135">
            <v>0</v>
          </cell>
          <cell r="N135">
            <v>0</v>
          </cell>
          <cell r="P135">
            <v>0</v>
          </cell>
          <cell r="Q135">
            <v>0</v>
          </cell>
          <cell r="R135">
            <v>0</v>
          </cell>
          <cell r="S135">
            <v>0</v>
          </cell>
          <cell r="T135">
            <v>0</v>
          </cell>
          <cell r="U135">
            <v>0</v>
          </cell>
          <cell r="W135">
            <v>0</v>
          </cell>
          <cell r="X135">
            <v>0</v>
          </cell>
          <cell r="Y135">
            <v>0</v>
          </cell>
          <cell r="Z135">
            <v>0</v>
          </cell>
          <cell r="AA135">
            <v>0</v>
          </cell>
          <cell r="AB135">
            <v>0</v>
          </cell>
          <cell r="AD135">
            <v>0</v>
          </cell>
          <cell r="AE135">
            <v>0</v>
          </cell>
          <cell r="AF135">
            <v>0</v>
          </cell>
        </row>
        <row r="136">
          <cell r="H136" t="str">
            <v>NE</v>
          </cell>
          <cell r="I136">
            <v>0</v>
          </cell>
          <cell r="J136">
            <v>0</v>
          </cell>
          <cell r="K136">
            <v>0</v>
          </cell>
          <cell r="L136">
            <v>0</v>
          </cell>
          <cell r="M136">
            <v>0</v>
          </cell>
          <cell r="N136">
            <v>0</v>
          </cell>
          <cell r="P136">
            <v>0</v>
          </cell>
          <cell r="Q136">
            <v>0</v>
          </cell>
          <cell r="R136">
            <v>0</v>
          </cell>
          <cell r="S136">
            <v>0</v>
          </cell>
          <cell r="T136">
            <v>0</v>
          </cell>
          <cell r="U136">
            <v>0</v>
          </cell>
          <cell r="W136">
            <v>0</v>
          </cell>
          <cell r="X136">
            <v>0</v>
          </cell>
          <cell r="Y136">
            <v>0</v>
          </cell>
          <cell r="Z136">
            <v>0</v>
          </cell>
          <cell r="AA136">
            <v>0</v>
          </cell>
          <cell r="AB136">
            <v>0</v>
          </cell>
          <cell r="AD136">
            <v>0</v>
          </cell>
          <cell r="AE136">
            <v>0</v>
          </cell>
          <cell r="AF136">
            <v>0</v>
          </cell>
        </row>
        <row r="137">
          <cell r="H137" t="str">
            <v>NV</v>
          </cell>
          <cell r="I137">
            <v>0</v>
          </cell>
          <cell r="J137">
            <v>0</v>
          </cell>
          <cell r="K137">
            <v>0</v>
          </cell>
          <cell r="L137">
            <v>0</v>
          </cell>
          <cell r="M137">
            <v>0</v>
          </cell>
          <cell r="N137">
            <v>0</v>
          </cell>
          <cell r="P137">
            <v>0</v>
          </cell>
          <cell r="Q137">
            <v>0</v>
          </cell>
          <cell r="R137">
            <v>0</v>
          </cell>
          <cell r="S137">
            <v>0</v>
          </cell>
          <cell r="T137">
            <v>0</v>
          </cell>
          <cell r="U137">
            <v>0</v>
          </cell>
          <cell r="W137">
            <v>0</v>
          </cell>
          <cell r="X137">
            <v>0</v>
          </cell>
          <cell r="Y137">
            <v>0</v>
          </cell>
          <cell r="Z137">
            <v>0</v>
          </cell>
          <cell r="AA137">
            <v>0</v>
          </cell>
          <cell r="AB137">
            <v>0</v>
          </cell>
          <cell r="AD137">
            <v>0</v>
          </cell>
          <cell r="AE137">
            <v>0</v>
          </cell>
          <cell r="AF137">
            <v>0</v>
          </cell>
        </row>
        <row r="138">
          <cell r="H138" t="str">
            <v>NH</v>
          </cell>
          <cell r="I138">
            <v>0</v>
          </cell>
          <cell r="J138">
            <v>0</v>
          </cell>
          <cell r="K138">
            <v>0</v>
          </cell>
          <cell r="L138">
            <v>0</v>
          </cell>
          <cell r="M138">
            <v>0</v>
          </cell>
          <cell r="N138">
            <v>0</v>
          </cell>
          <cell r="P138">
            <v>0</v>
          </cell>
          <cell r="Q138">
            <v>0</v>
          </cell>
          <cell r="R138">
            <v>0</v>
          </cell>
          <cell r="S138">
            <v>0</v>
          </cell>
          <cell r="T138">
            <v>0</v>
          </cell>
          <cell r="U138">
            <v>0</v>
          </cell>
          <cell r="W138">
            <v>0</v>
          </cell>
          <cell r="X138">
            <v>0</v>
          </cell>
          <cell r="Y138">
            <v>0</v>
          </cell>
          <cell r="Z138">
            <v>0</v>
          </cell>
          <cell r="AA138">
            <v>0</v>
          </cell>
          <cell r="AB138">
            <v>0</v>
          </cell>
          <cell r="AD138">
            <v>0</v>
          </cell>
          <cell r="AE138">
            <v>0</v>
          </cell>
          <cell r="AF138">
            <v>0</v>
          </cell>
        </row>
        <row r="139">
          <cell r="H139" t="str">
            <v>NJ</v>
          </cell>
          <cell r="I139">
            <v>0</v>
          </cell>
          <cell r="J139">
            <v>0</v>
          </cell>
          <cell r="K139">
            <v>0</v>
          </cell>
          <cell r="L139">
            <v>0</v>
          </cell>
          <cell r="M139">
            <v>0</v>
          </cell>
          <cell r="N139">
            <v>0</v>
          </cell>
          <cell r="P139">
            <v>0</v>
          </cell>
          <cell r="Q139">
            <v>0</v>
          </cell>
          <cell r="R139">
            <v>0</v>
          </cell>
          <cell r="S139">
            <v>0</v>
          </cell>
          <cell r="T139">
            <v>0</v>
          </cell>
          <cell r="U139">
            <v>0</v>
          </cell>
          <cell r="W139">
            <v>0</v>
          </cell>
          <cell r="X139">
            <v>0</v>
          </cell>
          <cell r="Y139">
            <v>0</v>
          </cell>
          <cell r="Z139">
            <v>0</v>
          </cell>
          <cell r="AA139">
            <v>0</v>
          </cell>
          <cell r="AB139">
            <v>0</v>
          </cell>
          <cell r="AD139">
            <v>0</v>
          </cell>
          <cell r="AE139">
            <v>0</v>
          </cell>
          <cell r="AF139">
            <v>0</v>
          </cell>
        </row>
        <row r="140">
          <cell r="H140" t="str">
            <v>NM</v>
          </cell>
          <cell r="I140">
            <v>0</v>
          </cell>
          <cell r="J140">
            <v>0</v>
          </cell>
          <cell r="K140">
            <v>0</v>
          </cell>
          <cell r="L140">
            <v>0</v>
          </cell>
          <cell r="M140">
            <v>0</v>
          </cell>
          <cell r="N140">
            <v>0</v>
          </cell>
          <cell r="P140">
            <v>0</v>
          </cell>
          <cell r="Q140">
            <v>0</v>
          </cell>
          <cell r="R140">
            <v>0</v>
          </cell>
          <cell r="S140">
            <v>0</v>
          </cell>
          <cell r="T140">
            <v>0</v>
          </cell>
          <cell r="U140">
            <v>0</v>
          </cell>
          <cell r="W140">
            <v>0</v>
          </cell>
          <cell r="X140">
            <v>0</v>
          </cell>
          <cell r="Y140">
            <v>0</v>
          </cell>
          <cell r="Z140">
            <v>0</v>
          </cell>
          <cell r="AA140">
            <v>0</v>
          </cell>
          <cell r="AB140">
            <v>0</v>
          </cell>
          <cell r="AD140">
            <v>0</v>
          </cell>
          <cell r="AE140">
            <v>0</v>
          </cell>
          <cell r="AF140">
            <v>0</v>
          </cell>
        </row>
        <row r="141">
          <cell r="H141" t="str">
            <v>NY</v>
          </cell>
          <cell r="I141">
            <v>0</v>
          </cell>
          <cell r="J141">
            <v>0</v>
          </cell>
          <cell r="K141">
            <v>0</v>
          </cell>
          <cell r="L141">
            <v>0</v>
          </cell>
          <cell r="M141">
            <v>0</v>
          </cell>
          <cell r="N141">
            <v>0</v>
          </cell>
          <cell r="P141">
            <v>0</v>
          </cell>
          <cell r="Q141">
            <v>0</v>
          </cell>
          <cell r="R141">
            <v>0</v>
          </cell>
          <cell r="S141">
            <v>0</v>
          </cell>
          <cell r="T141">
            <v>0</v>
          </cell>
          <cell r="U141">
            <v>0</v>
          </cell>
          <cell r="W141">
            <v>0</v>
          </cell>
          <cell r="X141">
            <v>0</v>
          </cell>
          <cell r="Y141">
            <v>0</v>
          </cell>
          <cell r="Z141">
            <v>0</v>
          </cell>
          <cell r="AA141">
            <v>0</v>
          </cell>
          <cell r="AB141">
            <v>0</v>
          </cell>
          <cell r="AD141">
            <v>0</v>
          </cell>
          <cell r="AE141">
            <v>0</v>
          </cell>
          <cell r="AF141">
            <v>0</v>
          </cell>
        </row>
        <row r="142">
          <cell r="H142" t="str">
            <v>NC</v>
          </cell>
          <cell r="I142">
            <v>0</v>
          </cell>
          <cell r="J142">
            <v>0</v>
          </cell>
          <cell r="K142">
            <v>0</v>
          </cell>
          <cell r="L142">
            <v>0</v>
          </cell>
          <cell r="M142">
            <v>0</v>
          </cell>
          <cell r="N142">
            <v>0</v>
          </cell>
          <cell r="P142">
            <v>0</v>
          </cell>
          <cell r="Q142">
            <v>0</v>
          </cell>
          <cell r="R142">
            <v>0</v>
          </cell>
          <cell r="S142">
            <v>0</v>
          </cell>
          <cell r="T142">
            <v>0</v>
          </cell>
          <cell r="U142">
            <v>0</v>
          </cell>
          <cell r="W142">
            <v>0</v>
          </cell>
          <cell r="X142">
            <v>0</v>
          </cell>
          <cell r="Y142">
            <v>0</v>
          </cell>
          <cell r="Z142">
            <v>0</v>
          </cell>
          <cell r="AA142">
            <v>0</v>
          </cell>
          <cell r="AB142">
            <v>0</v>
          </cell>
          <cell r="AD142">
            <v>0</v>
          </cell>
          <cell r="AE142">
            <v>0</v>
          </cell>
          <cell r="AF142">
            <v>0</v>
          </cell>
        </row>
        <row r="143">
          <cell r="H143" t="str">
            <v>ND</v>
          </cell>
          <cell r="I143">
            <v>0</v>
          </cell>
          <cell r="J143">
            <v>0</v>
          </cell>
          <cell r="K143">
            <v>0</v>
          </cell>
          <cell r="L143">
            <v>0</v>
          </cell>
          <cell r="M143">
            <v>0</v>
          </cell>
          <cell r="N143">
            <v>0</v>
          </cell>
          <cell r="P143">
            <v>0</v>
          </cell>
          <cell r="Q143">
            <v>0</v>
          </cell>
          <cell r="R143">
            <v>0</v>
          </cell>
          <cell r="S143">
            <v>0</v>
          </cell>
          <cell r="T143">
            <v>0</v>
          </cell>
          <cell r="U143">
            <v>0</v>
          </cell>
          <cell r="W143">
            <v>0</v>
          </cell>
          <cell r="X143">
            <v>0</v>
          </cell>
          <cell r="Y143">
            <v>0</v>
          </cell>
          <cell r="Z143">
            <v>0</v>
          </cell>
          <cell r="AA143">
            <v>0</v>
          </cell>
          <cell r="AB143">
            <v>0</v>
          </cell>
          <cell r="AD143">
            <v>0</v>
          </cell>
          <cell r="AE143">
            <v>0</v>
          </cell>
          <cell r="AF143">
            <v>0</v>
          </cell>
        </row>
        <row r="144">
          <cell r="H144" t="str">
            <v>OH</v>
          </cell>
          <cell r="I144">
            <v>0</v>
          </cell>
          <cell r="J144">
            <v>0</v>
          </cell>
          <cell r="K144">
            <v>0</v>
          </cell>
          <cell r="L144">
            <v>0</v>
          </cell>
          <cell r="M144">
            <v>0</v>
          </cell>
          <cell r="N144">
            <v>0</v>
          </cell>
          <cell r="P144">
            <v>0</v>
          </cell>
          <cell r="Q144">
            <v>0</v>
          </cell>
          <cell r="R144">
            <v>0</v>
          </cell>
          <cell r="S144">
            <v>0</v>
          </cell>
          <cell r="T144">
            <v>0</v>
          </cell>
          <cell r="U144">
            <v>0</v>
          </cell>
          <cell r="W144">
            <v>0</v>
          </cell>
          <cell r="X144">
            <v>0</v>
          </cell>
          <cell r="Y144">
            <v>0</v>
          </cell>
          <cell r="Z144">
            <v>0</v>
          </cell>
          <cell r="AA144">
            <v>0</v>
          </cell>
          <cell r="AB144">
            <v>0</v>
          </cell>
          <cell r="AD144">
            <v>0</v>
          </cell>
          <cell r="AE144">
            <v>0</v>
          </cell>
          <cell r="AF144">
            <v>0</v>
          </cell>
        </row>
        <row r="145">
          <cell r="H145" t="str">
            <v>OK</v>
          </cell>
          <cell r="I145">
            <v>0</v>
          </cell>
          <cell r="J145">
            <v>0</v>
          </cell>
          <cell r="K145">
            <v>0</v>
          </cell>
          <cell r="L145">
            <v>0</v>
          </cell>
          <cell r="M145">
            <v>0</v>
          </cell>
          <cell r="N145">
            <v>0</v>
          </cell>
          <cell r="P145">
            <v>0</v>
          </cell>
          <cell r="Q145">
            <v>0</v>
          </cell>
          <cell r="R145">
            <v>0</v>
          </cell>
          <cell r="S145">
            <v>0</v>
          </cell>
          <cell r="T145">
            <v>0</v>
          </cell>
          <cell r="U145">
            <v>0</v>
          </cell>
          <cell r="W145">
            <v>0</v>
          </cell>
          <cell r="X145">
            <v>0</v>
          </cell>
          <cell r="Y145">
            <v>0</v>
          </cell>
          <cell r="Z145">
            <v>0</v>
          </cell>
          <cell r="AA145">
            <v>0</v>
          </cell>
          <cell r="AB145">
            <v>0</v>
          </cell>
          <cell r="AD145">
            <v>0</v>
          </cell>
          <cell r="AE145">
            <v>0</v>
          </cell>
          <cell r="AF145">
            <v>0</v>
          </cell>
        </row>
        <row r="146">
          <cell r="H146" t="str">
            <v>OR</v>
          </cell>
          <cell r="I146">
            <v>0</v>
          </cell>
          <cell r="J146">
            <v>0</v>
          </cell>
          <cell r="K146">
            <v>0</v>
          </cell>
          <cell r="L146">
            <v>0</v>
          </cell>
          <cell r="M146">
            <v>0</v>
          </cell>
          <cell r="N146">
            <v>0</v>
          </cell>
          <cell r="P146">
            <v>0</v>
          </cell>
          <cell r="Q146">
            <v>0</v>
          </cell>
          <cell r="R146">
            <v>0</v>
          </cell>
          <cell r="S146">
            <v>0</v>
          </cell>
          <cell r="T146">
            <v>0</v>
          </cell>
          <cell r="U146">
            <v>0</v>
          </cell>
          <cell r="W146">
            <v>0</v>
          </cell>
          <cell r="X146">
            <v>0</v>
          </cell>
          <cell r="Y146">
            <v>0</v>
          </cell>
          <cell r="Z146">
            <v>0</v>
          </cell>
          <cell r="AA146">
            <v>0</v>
          </cell>
          <cell r="AB146">
            <v>0</v>
          </cell>
          <cell r="AD146">
            <v>0</v>
          </cell>
          <cell r="AE146">
            <v>0</v>
          </cell>
          <cell r="AF146">
            <v>0</v>
          </cell>
        </row>
        <row r="147">
          <cell r="H147" t="str">
            <v>PA</v>
          </cell>
          <cell r="I147">
            <v>0</v>
          </cell>
          <cell r="J147">
            <v>0</v>
          </cell>
          <cell r="K147">
            <v>0</v>
          </cell>
          <cell r="L147">
            <v>0</v>
          </cell>
          <cell r="M147">
            <v>0</v>
          </cell>
          <cell r="N147">
            <v>0</v>
          </cell>
          <cell r="P147">
            <v>0</v>
          </cell>
          <cell r="Q147">
            <v>0</v>
          </cell>
          <cell r="R147">
            <v>0</v>
          </cell>
          <cell r="S147">
            <v>0</v>
          </cell>
          <cell r="T147">
            <v>0</v>
          </cell>
          <cell r="U147">
            <v>0</v>
          </cell>
          <cell r="W147">
            <v>0</v>
          </cell>
          <cell r="X147">
            <v>0</v>
          </cell>
          <cell r="Y147">
            <v>0</v>
          </cell>
          <cell r="Z147">
            <v>0</v>
          </cell>
          <cell r="AA147">
            <v>0</v>
          </cell>
          <cell r="AB147">
            <v>0</v>
          </cell>
          <cell r="AD147">
            <v>0</v>
          </cell>
          <cell r="AE147">
            <v>0</v>
          </cell>
          <cell r="AF147">
            <v>0</v>
          </cell>
        </row>
        <row r="148">
          <cell r="H148" t="str">
            <v>RI</v>
          </cell>
          <cell r="I148">
            <v>0</v>
          </cell>
          <cell r="J148">
            <v>0</v>
          </cell>
          <cell r="K148">
            <v>0</v>
          </cell>
          <cell r="L148">
            <v>0</v>
          </cell>
          <cell r="M148">
            <v>0</v>
          </cell>
          <cell r="N148">
            <v>0</v>
          </cell>
          <cell r="P148">
            <v>0</v>
          </cell>
          <cell r="Q148">
            <v>0</v>
          </cell>
          <cell r="R148">
            <v>0</v>
          </cell>
          <cell r="S148">
            <v>0</v>
          </cell>
          <cell r="T148">
            <v>0</v>
          </cell>
          <cell r="U148">
            <v>0</v>
          </cell>
          <cell r="W148">
            <v>0</v>
          </cell>
          <cell r="X148">
            <v>0</v>
          </cell>
          <cell r="Y148">
            <v>0</v>
          </cell>
          <cell r="Z148">
            <v>0</v>
          </cell>
          <cell r="AA148">
            <v>0</v>
          </cell>
          <cell r="AB148">
            <v>0</v>
          </cell>
          <cell r="AD148">
            <v>0</v>
          </cell>
          <cell r="AE148">
            <v>0</v>
          </cell>
          <cell r="AF148">
            <v>0</v>
          </cell>
        </row>
        <row r="149">
          <cell r="H149" t="str">
            <v>SC</v>
          </cell>
          <cell r="I149">
            <v>0</v>
          </cell>
          <cell r="J149">
            <v>0</v>
          </cell>
          <cell r="K149">
            <v>0</v>
          </cell>
          <cell r="L149">
            <v>0</v>
          </cell>
          <cell r="M149">
            <v>0</v>
          </cell>
          <cell r="N149">
            <v>0</v>
          </cell>
          <cell r="P149">
            <v>0</v>
          </cell>
          <cell r="Q149">
            <v>0</v>
          </cell>
          <cell r="R149">
            <v>0</v>
          </cell>
          <cell r="S149">
            <v>0</v>
          </cell>
          <cell r="T149">
            <v>0</v>
          </cell>
          <cell r="U149">
            <v>0</v>
          </cell>
          <cell r="W149">
            <v>0</v>
          </cell>
          <cell r="X149">
            <v>0</v>
          </cell>
          <cell r="Y149">
            <v>0</v>
          </cell>
          <cell r="Z149">
            <v>0</v>
          </cell>
          <cell r="AA149">
            <v>0</v>
          </cell>
          <cell r="AB149">
            <v>0</v>
          </cell>
          <cell r="AD149">
            <v>0</v>
          </cell>
          <cell r="AE149">
            <v>0</v>
          </cell>
          <cell r="AF149">
            <v>0</v>
          </cell>
        </row>
        <row r="150">
          <cell r="H150" t="str">
            <v>SD</v>
          </cell>
          <cell r="I150">
            <v>0</v>
          </cell>
          <cell r="J150">
            <v>0</v>
          </cell>
          <cell r="K150">
            <v>0</v>
          </cell>
          <cell r="L150">
            <v>0</v>
          </cell>
          <cell r="M150">
            <v>0</v>
          </cell>
          <cell r="N150">
            <v>0</v>
          </cell>
          <cell r="P150">
            <v>0</v>
          </cell>
          <cell r="Q150">
            <v>0</v>
          </cell>
          <cell r="R150">
            <v>0</v>
          </cell>
          <cell r="S150">
            <v>0</v>
          </cell>
          <cell r="T150">
            <v>0</v>
          </cell>
          <cell r="U150">
            <v>0</v>
          </cell>
          <cell r="W150">
            <v>0</v>
          </cell>
          <cell r="X150">
            <v>0</v>
          </cell>
          <cell r="Y150">
            <v>0</v>
          </cell>
          <cell r="Z150">
            <v>0</v>
          </cell>
          <cell r="AA150">
            <v>0</v>
          </cell>
          <cell r="AB150">
            <v>0</v>
          </cell>
          <cell r="AD150">
            <v>0</v>
          </cell>
          <cell r="AE150">
            <v>0</v>
          </cell>
          <cell r="AF150">
            <v>0</v>
          </cell>
        </row>
        <row r="151">
          <cell r="H151" t="str">
            <v>TN</v>
          </cell>
          <cell r="I151">
            <v>0</v>
          </cell>
          <cell r="J151">
            <v>0</v>
          </cell>
          <cell r="K151">
            <v>0</v>
          </cell>
          <cell r="L151">
            <v>0</v>
          </cell>
          <cell r="M151">
            <v>0</v>
          </cell>
          <cell r="N151">
            <v>0</v>
          </cell>
          <cell r="P151">
            <v>0</v>
          </cell>
          <cell r="Q151">
            <v>0</v>
          </cell>
          <cell r="R151">
            <v>0</v>
          </cell>
          <cell r="S151">
            <v>0</v>
          </cell>
          <cell r="T151">
            <v>0</v>
          </cell>
          <cell r="U151">
            <v>0</v>
          </cell>
          <cell r="W151">
            <v>0</v>
          </cell>
          <cell r="X151">
            <v>0</v>
          </cell>
          <cell r="Y151">
            <v>0</v>
          </cell>
          <cell r="Z151">
            <v>0</v>
          </cell>
          <cell r="AA151">
            <v>0</v>
          </cell>
          <cell r="AB151">
            <v>0</v>
          </cell>
          <cell r="AD151">
            <v>0</v>
          </cell>
          <cell r="AE151">
            <v>0</v>
          </cell>
          <cell r="AF151">
            <v>0</v>
          </cell>
        </row>
        <row r="152">
          <cell r="H152" t="str">
            <v>TX</v>
          </cell>
          <cell r="I152">
            <v>0</v>
          </cell>
          <cell r="J152">
            <v>0</v>
          </cell>
          <cell r="K152">
            <v>0</v>
          </cell>
          <cell r="L152">
            <v>0</v>
          </cell>
          <cell r="M152">
            <v>0</v>
          </cell>
          <cell r="N152">
            <v>0</v>
          </cell>
          <cell r="P152">
            <v>0</v>
          </cell>
          <cell r="Q152">
            <v>0</v>
          </cell>
          <cell r="R152">
            <v>0</v>
          </cell>
          <cell r="S152">
            <v>0</v>
          </cell>
          <cell r="T152">
            <v>0</v>
          </cell>
          <cell r="U152">
            <v>0</v>
          </cell>
          <cell r="W152">
            <v>0</v>
          </cell>
          <cell r="X152">
            <v>0</v>
          </cell>
          <cell r="Y152">
            <v>0</v>
          </cell>
          <cell r="Z152">
            <v>0</v>
          </cell>
          <cell r="AA152">
            <v>0</v>
          </cell>
          <cell r="AB152">
            <v>0</v>
          </cell>
          <cell r="AD152">
            <v>0</v>
          </cell>
          <cell r="AE152">
            <v>0</v>
          </cell>
          <cell r="AF152">
            <v>0</v>
          </cell>
        </row>
        <row r="153">
          <cell r="H153" t="str">
            <v>UT</v>
          </cell>
          <cell r="I153">
            <v>0</v>
          </cell>
          <cell r="J153">
            <v>0</v>
          </cell>
          <cell r="K153">
            <v>0</v>
          </cell>
          <cell r="L153">
            <v>0</v>
          </cell>
          <cell r="M153">
            <v>0</v>
          </cell>
          <cell r="N153">
            <v>0</v>
          </cell>
          <cell r="P153">
            <v>0</v>
          </cell>
          <cell r="Q153">
            <v>0</v>
          </cell>
          <cell r="R153">
            <v>0</v>
          </cell>
          <cell r="S153">
            <v>0</v>
          </cell>
          <cell r="T153">
            <v>0</v>
          </cell>
          <cell r="U153">
            <v>0</v>
          </cell>
          <cell r="W153">
            <v>0</v>
          </cell>
          <cell r="X153">
            <v>0</v>
          </cell>
          <cell r="Y153">
            <v>0</v>
          </cell>
          <cell r="Z153">
            <v>0</v>
          </cell>
          <cell r="AA153">
            <v>0</v>
          </cell>
          <cell r="AB153">
            <v>0</v>
          </cell>
          <cell r="AD153">
            <v>0</v>
          </cell>
          <cell r="AE153">
            <v>0</v>
          </cell>
          <cell r="AF153">
            <v>0</v>
          </cell>
        </row>
        <row r="154">
          <cell r="H154" t="str">
            <v>VT</v>
          </cell>
          <cell r="I154">
            <v>0</v>
          </cell>
          <cell r="J154">
            <v>0</v>
          </cell>
          <cell r="K154">
            <v>0</v>
          </cell>
          <cell r="L154">
            <v>0</v>
          </cell>
          <cell r="M154">
            <v>0</v>
          </cell>
          <cell r="N154">
            <v>0</v>
          </cell>
          <cell r="P154">
            <v>0</v>
          </cell>
          <cell r="Q154">
            <v>0</v>
          </cell>
          <cell r="R154">
            <v>0</v>
          </cell>
          <cell r="S154">
            <v>0</v>
          </cell>
          <cell r="T154">
            <v>0</v>
          </cell>
          <cell r="U154">
            <v>0</v>
          </cell>
          <cell r="W154">
            <v>0</v>
          </cell>
          <cell r="X154">
            <v>0</v>
          </cell>
          <cell r="Y154">
            <v>0</v>
          </cell>
          <cell r="Z154">
            <v>0</v>
          </cell>
          <cell r="AA154">
            <v>0</v>
          </cell>
          <cell r="AB154">
            <v>0</v>
          </cell>
          <cell r="AD154">
            <v>0</v>
          </cell>
          <cell r="AE154">
            <v>0</v>
          </cell>
          <cell r="AF154">
            <v>0</v>
          </cell>
        </row>
        <row r="155">
          <cell r="H155" t="str">
            <v>VA</v>
          </cell>
          <cell r="I155">
            <v>0</v>
          </cell>
          <cell r="J155">
            <v>0</v>
          </cell>
          <cell r="K155">
            <v>0</v>
          </cell>
          <cell r="L155">
            <v>0</v>
          </cell>
          <cell r="M155">
            <v>0</v>
          </cell>
          <cell r="N155">
            <v>0</v>
          </cell>
          <cell r="P155">
            <v>0</v>
          </cell>
          <cell r="Q155">
            <v>0</v>
          </cell>
          <cell r="R155">
            <v>0</v>
          </cell>
          <cell r="S155">
            <v>0</v>
          </cell>
          <cell r="T155">
            <v>0</v>
          </cell>
          <cell r="U155">
            <v>0</v>
          </cell>
          <cell r="W155">
            <v>0</v>
          </cell>
          <cell r="X155">
            <v>0</v>
          </cell>
          <cell r="Y155">
            <v>0</v>
          </cell>
          <cell r="Z155">
            <v>0</v>
          </cell>
          <cell r="AA155">
            <v>0</v>
          </cell>
          <cell r="AB155">
            <v>0</v>
          </cell>
          <cell r="AD155">
            <v>0</v>
          </cell>
          <cell r="AE155">
            <v>0</v>
          </cell>
          <cell r="AF155">
            <v>0</v>
          </cell>
        </row>
        <row r="156">
          <cell r="H156" t="str">
            <v>WA</v>
          </cell>
          <cell r="I156">
            <v>0</v>
          </cell>
          <cell r="J156">
            <v>0</v>
          </cell>
          <cell r="K156">
            <v>0</v>
          </cell>
          <cell r="L156">
            <v>0</v>
          </cell>
          <cell r="M156">
            <v>0</v>
          </cell>
          <cell r="N156">
            <v>0</v>
          </cell>
          <cell r="P156">
            <v>0</v>
          </cell>
          <cell r="Q156">
            <v>0</v>
          </cell>
          <cell r="R156">
            <v>0</v>
          </cell>
          <cell r="S156">
            <v>0</v>
          </cell>
          <cell r="T156">
            <v>0</v>
          </cell>
          <cell r="U156">
            <v>0</v>
          </cell>
          <cell r="W156">
            <v>0</v>
          </cell>
          <cell r="X156">
            <v>0</v>
          </cell>
          <cell r="Y156">
            <v>0</v>
          </cell>
          <cell r="Z156">
            <v>0</v>
          </cell>
          <cell r="AA156">
            <v>0</v>
          </cell>
          <cell r="AB156">
            <v>0</v>
          </cell>
          <cell r="AD156">
            <v>0</v>
          </cell>
          <cell r="AE156">
            <v>0</v>
          </cell>
          <cell r="AF156">
            <v>0</v>
          </cell>
        </row>
        <row r="157">
          <cell r="H157" t="str">
            <v>WV</v>
          </cell>
          <cell r="I157">
            <v>0</v>
          </cell>
          <cell r="J157">
            <v>0</v>
          </cell>
          <cell r="K157">
            <v>0</v>
          </cell>
          <cell r="L157">
            <v>0</v>
          </cell>
          <cell r="M157">
            <v>0</v>
          </cell>
          <cell r="N157">
            <v>0</v>
          </cell>
          <cell r="P157">
            <v>0</v>
          </cell>
          <cell r="Q157">
            <v>0</v>
          </cell>
          <cell r="R157">
            <v>0</v>
          </cell>
          <cell r="S157">
            <v>0</v>
          </cell>
          <cell r="T157">
            <v>0</v>
          </cell>
          <cell r="U157">
            <v>0</v>
          </cell>
          <cell r="W157">
            <v>0</v>
          </cell>
          <cell r="X157">
            <v>0</v>
          </cell>
          <cell r="Y157">
            <v>0</v>
          </cell>
          <cell r="Z157">
            <v>0</v>
          </cell>
          <cell r="AA157">
            <v>0</v>
          </cell>
          <cell r="AB157">
            <v>0</v>
          </cell>
          <cell r="AD157">
            <v>0</v>
          </cell>
          <cell r="AE157">
            <v>0</v>
          </cell>
          <cell r="AF157">
            <v>0</v>
          </cell>
        </row>
        <row r="158">
          <cell r="H158" t="str">
            <v>WI</v>
          </cell>
          <cell r="I158">
            <v>0</v>
          </cell>
          <cell r="J158">
            <v>0</v>
          </cell>
          <cell r="K158">
            <v>0</v>
          </cell>
          <cell r="L158">
            <v>0</v>
          </cell>
          <cell r="M158">
            <v>0</v>
          </cell>
          <cell r="N158">
            <v>0</v>
          </cell>
          <cell r="P158">
            <v>0</v>
          </cell>
          <cell r="Q158">
            <v>0</v>
          </cell>
          <cell r="R158">
            <v>0</v>
          </cell>
          <cell r="S158">
            <v>0</v>
          </cell>
          <cell r="T158">
            <v>0</v>
          </cell>
          <cell r="U158">
            <v>0</v>
          </cell>
          <cell r="W158">
            <v>0</v>
          </cell>
          <cell r="X158">
            <v>0</v>
          </cell>
          <cell r="Y158">
            <v>0</v>
          </cell>
          <cell r="Z158">
            <v>0</v>
          </cell>
          <cell r="AA158">
            <v>0</v>
          </cell>
          <cell r="AB158">
            <v>0</v>
          </cell>
          <cell r="AD158">
            <v>0</v>
          </cell>
          <cell r="AE158">
            <v>0</v>
          </cell>
          <cell r="AF158">
            <v>0</v>
          </cell>
        </row>
        <row r="159">
          <cell r="H159" t="str">
            <v>WY</v>
          </cell>
          <cell r="I159">
            <v>0</v>
          </cell>
          <cell r="J159">
            <v>0</v>
          </cell>
          <cell r="K159">
            <v>0</v>
          </cell>
          <cell r="L159">
            <v>0</v>
          </cell>
          <cell r="M159">
            <v>0</v>
          </cell>
          <cell r="N159">
            <v>0</v>
          </cell>
          <cell r="P159">
            <v>0</v>
          </cell>
          <cell r="Q159">
            <v>0</v>
          </cell>
          <cell r="R159">
            <v>0</v>
          </cell>
          <cell r="S159">
            <v>0</v>
          </cell>
          <cell r="T159">
            <v>0</v>
          </cell>
          <cell r="U159">
            <v>0</v>
          </cell>
          <cell r="W159">
            <v>0</v>
          </cell>
          <cell r="X159">
            <v>0</v>
          </cell>
          <cell r="Y159">
            <v>0</v>
          </cell>
          <cell r="Z159">
            <v>0</v>
          </cell>
          <cell r="AA159">
            <v>0</v>
          </cell>
          <cell r="AB159">
            <v>0</v>
          </cell>
          <cell r="AD159">
            <v>0</v>
          </cell>
          <cell r="AE159">
            <v>0</v>
          </cell>
          <cell r="AF159">
            <v>0</v>
          </cell>
        </row>
        <row r="160">
          <cell r="H160" t="str">
            <v>CAN</v>
          </cell>
          <cell r="I160">
            <v>0</v>
          </cell>
          <cell r="J160">
            <v>0</v>
          </cell>
          <cell r="K160">
            <v>0</v>
          </cell>
          <cell r="L160">
            <v>0</v>
          </cell>
          <cell r="M160">
            <v>0</v>
          </cell>
          <cell r="N160">
            <v>0</v>
          </cell>
          <cell r="P160">
            <v>0</v>
          </cell>
          <cell r="Q160">
            <v>0</v>
          </cell>
          <cell r="R160">
            <v>0</v>
          </cell>
          <cell r="S160">
            <v>0</v>
          </cell>
          <cell r="T160">
            <v>0</v>
          </cell>
          <cell r="U160">
            <v>0</v>
          </cell>
          <cell r="W160">
            <v>0</v>
          </cell>
          <cell r="X160">
            <v>0</v>
          </cell>
          <cell r="Y160">
            <v>0</v>
          </cell>
          <cell r="Z160">
            <v>0</v>
          </cell>
          <cell r="AA160">
            <v>0</v>
          </cell>
          <cell r="AB160">
            <v>0</v>
          </cell>
          <cell r="AD160">
            <v>0</v>
          </cell>
          <cell r="AE160">
            <v>0</v>
          </cell>
          <cell r="AF160">
            <v>0</v>
          </cell>
        </row>
      </sheetData>
      <sheetData sheetId="13"/>
      <sheetData sheetId="14"/>
      <sheetData sheetId="15"/>
      <sheetData sheetId="16"/>
      <sheetData sheetId="17">
        <row r="8">
          <cell r="O8">
            <v>654</v>
          </cell>
          <cell r="P8">
            <v>656</v>
          </cell>
          <cell r="Q8">
            <v>675</v>
          </cell>
          <cell r="R8">
            <v>951</v>
          </cell>
          <cell r="S8">
            <v>953</v>
          </cell>
          <cell r="T8">
            <v>3724</v>
          </cell>
          <cell r="U8">
            <v>5183</v>
          </cell>
          <cell r="V8">
            <v>5190</v>
          </cell>
          <cell r="W8">
            <v>5213</v>
          </cell>
          <cell r="X8">
            <v>5221</v>
          </cell>
          <cell r="Y8">
            <v>5606</v>
          </cell>
          <cell r="Z8">
            <v>6325</v>
          </cell>
          <cell r="AA8">
            <v>7538</v>
          </cell>
          <cell r="AB8">
            <v>7539</v>
          </cell>
          <cell r="AC8">
            <v>7601</v>
          </cell>
          <cell r="AD8">
            <v>7605</v>
          </cell>
          <cell r="AE8">
            <v>7611</v>
          </cell>
          <cell r="AF8">
            <v>7720</v>
          </cell>
          <cell r="AG8">
            <v>8227</v>
          </cell>
          <cell r="AH8">
            <v>8742</v>
          </cell>
          <cell r="AI8">
            <v>8810</v>
          </cell>
          <cell r="AJ8" t="str">
            <v>G/L</v>
          </cell>
        </row>
        <row r="9">
          <cell r="N9">
            <v>1</v>
          </cell>
          <cell r="O9">
            <v>2</v>
          </cell>
          <cell r="P9">
            <v>3</v>
          </cell>
          <cell r="Q9">
            <v>4</v>
          </cell>
          <cell r="R9">
            <v>5</v>
          </cell>
          <cell r="S9">
            <v>6</v>
          </cell>
          <cell r="T9">
            <v>7</v>
          </cell>
          <cell r="U9">
            <v>8</v>
          </cell>
          <cell r="V9">
            <v>9</v>
          </cell>
          <cell r="W9">
            <v>10</v>
          </cell>
          <cell r="X9">
            <v>11</v>
          </cell>
          <cell r="Y9">
            <v>12</v>
          </cell>
          <cell r="Z9">
            <v>13</v>
          </cell>
          <cell r="AA9">
            <v>14</v>
          </cell>
          <cell r="AB9">
            <v>15</v>
          </cell>
          <cell r="AC9">
            <v>16</v>
          </cell>
          <cell r="AD9">
            <v>17</v>
          </cell>
          <cell r="AE9">
            <v>18</v>
          </cell>
          <cell r="AF9">
            <v>19</v>
          </cell>
          <cell r="AG9">
            <v>20</v>
          </cell>
          <cell r="AH9">
            <v>21</v>
          </cell>
          <cell r="AI9">
            <v>22</v>
          </cell>
          <cell r="AJ9">
            <v>23</v>
          </cell>
        </row>
        <row r="10">
          <cell r="O10">
            <v>654</v>
          </cell>
          <cell r="P10">
            <v>656</v>
          </cell>
          <cell r="Q10">
            <v>675</v>
          </cell>
          <cell r="R10">
            <v>951</v>
          </cell>
          <cell r="S10">
            <v>953</v>
          </cell>
          <cell r="T10">
            <v>3724</v>
          </cell>
          <cell r="U10">
            <v>5183</v>
          </cell>
          <cell r="V10">
            <v>5190</v>
          </cell>
          <cell r="W10">
            <v>5213</v>
          </cell>
          <cell r="X10">
            <v>5221</v>
          </cell>
          <cell r="Y10">
            <v>5606</v>
          </cell>
          <cell r="Z10">
            <v>6325</v>
          </cell>
          <cell r="AA10">
            <v>7538</v>
          </cell>
          <cell r="AB10">
            <v>7539</v>
          </cell>
          <cell r="AC10">
            <v>7601</v>
          </cell>
          <cell r="AD10">
            <v>7605</v>
          </cell>
          <cell r="AE10">
            <v>7611</v>
          </cell>
          <cell r="AF10">
            <v>7720</v>
          </cell>
          <cell r="AG10">
            <v>8227</v>
          </cell>
          <cell r="AH10">
            <v>8742</v>
          </cell>
          <cell r="AI10">
            <v>8810</v>
          </cell>
          <cell r="AJ10" t="str">
            <v>G/L</v>
          </cell>
        </row>
        <row r="11">
          <cell r="N11" t="str">
            <v>AL</v>
          </cell>
          <cell r="O11">
            <v>0</v>
          </cell>
          <cell r="P11">
            <v>0</v>
          </cell>
          <cell r="Q11">
            <v>0</v>
          </cell>
          <cell r="R11">
            <v>0</v>
          </cell>
          <cell r="S11">
            <v>0</v>
          </cell>
          <cell r="T11">
            <v>6.89</v>
          </cell>
          <cell r="U11">
            <v>4.33</v>
          </cell>
          <cell r="V11">
            <v>4.2699999999999996</v>
          </cell>
          <cell r="W11">
            <v>5.98</v>
          </cell>
          <cell r="X11">
            <v>4.42</v>
          </cell>
          <cell r="Y11">
            <v>2.44</v>
          </cell>
          <cell r="Z11">
            <v>8.9700000000000006</v>
          </cell>
          <cell r="AA11">
            <v>12.8</v>
          </cell>
          <cell r="AB11">
            <v>2.76</v>
          </cell>
          <cell r="AC11">
            <v>14.05</v>
          </cell>
          <cell r="AD11">
            <v>2.84</v>
          </cell>
          <cell r="AE11">
            <v>5.64</v>
          </cell>
          <cell r="AF11">
            <v>0</v>
          </cell>
          <cell r="AG11">
            <v>7.44</v>
          </cell>
          <cell r="AH11">
            <v>0.63</v>
          </cell>
          <cell r="AI11">
            <v>0.32</v>
          </cell>
          <cell r="AJ11">
            <v>0</v>
          </cell>
        </row>
        <row r="12">
          <cell r="N12" t="str">
            <v>AR</v>
          </cell>
          <cell r="O12">
            <v>0</v>
          </cell>
          <cell r="P12">
            <v>0</v>
          </cell>
          <cell r="Q12">
            <v>0</v>
          </cell>
          <cell r="R12">
            <v>0</v>
          </cell>
          <cell r="S12">
            <v>0</v>
          </cell>
          <cell r="T12">
            <v>3.68</v>
          </cell>
          <cell r="U12">
            <v>2.09</v>
          </cell>
          <cell r="V12">
            <v>1.99</v>
          </cell>
          <cell r="W12">
            <v>4.08</v>
          </cell>
          <cell r="X12">
            <v>2.97</v>
          </cell>
          <cell r="Y12">
            <v>1.23</v>
          </cell>
          <cell r="Z12">
            <v>3.26</v>
          </cell>
          <cell r="AA12">
            <v>6.94</v>
          </cell>
          <cell r="AB12">
            <v>2.84</v>
          </cell>
          <cell r="AC12">
            <v>6.38</v>
          </cell>
          <cell r="AD12">
            <v>1.93</v>
          </cell>
          <cell r="AE12">
            <v>3.32</v>
          </cell>
          <cell r="AF12">
            <v>0</v>
          </cell>
          <cell r="AG12">
            <v>2.42</v>
          </cell>
          <cell r="AH12">
            <v>0.28999999999999998</v>
          </cell>
          <cell r="AI12">
            <v>0.14000000000000001</v>
          </cell>
          <cell r="AJ12">
            <v>0</v>
          </cell>
        </row>
        <row r="13">
          <cell r="N13" t="str">
            <v>AZ</v>
          </cell>
          <cell r="O13">
            <v>0</v>
          </cell>
          <cell r="P13">
            <v>0</v>
          </cell>
          <cell r="Q13">
            <v>0</v>
          </cell>
          <cell r="R13">
            <v>0</v>
          </cell>
          <cell r="S13">
            <v>0</v>
          </cell>
          <cell r="T13">
            <v>2.96</v>
          </cell>
          <cell r="U13">
            <v>0</v>
          </cell>
          <cell r="V13">
            <v>2.86</v>
          </cell>
          <cell r="W13">
            <v>4.5</v>
          </cell>
          <cell r="X13">
            <v>2.35</v>
          </cell>
          <cell r="Y13">
            <v>1.1399999999999999</v>
          </cell>
          <cell r="Z13">
            <v>3.15</v>
          </cell>
          <cell r="AA13">
            <v>4.68</v>
          </cell>
          <cell r="AB13">
            <v>0</v>
          </cell>
          <cell r="AC13">
            <v>0</v>
          </cell>
          <cell r="AD13">
            <v>1.65</v>
          </cell>
          <cell r="AE13">
            <v>0</v>
          </cell>
          <cell r="AF13">
            <v>0</v>
          </cell>
          <cell r="AG13">
            <v>4.32</v>
          </cell>
          <cell r="AH13">
            <v>0.3</v>
          </cell>
          <cell r="AI13">
            <v>0.17</v>
          </cell>
          <cell r="AJ13">
            <v>0</v>
          </cell>
        </row>
        <row r="14">
          <cell r="N14" t="str">
            <v>CA</v>
          </cell>
          <cell r="O14">
            <v>0</v>
          </cell>
          <cell r="P14">
            <v>0</v>
          </cell>
          <cell r="Q14">
            <v>0</v>
          </cell>
          <cell r="R14">
            <v>0</v>
          </cell>
          <cell r="S14">
            <v>0</v>
          </cell>
          <cell r="T14">
            <v>5.85</v>
          </cell>
          <cell r="U14">
            <v>7.47</v>
          </cell>
          <cell r="V14">
            <v>4.6900000000000004</v>
          </cell>
          <cell r="W14">
            <v>8.4700000000000006</v>
          </cell>
          <cell r="X14">
            <v>0</v>
          </cell>
          <cell r="Y14">
            <v>1.76</v>
          </cell>
          <cell r="Z14">
            <v>6.22</v>
          </cell>
          <cell r="AA14">
            <v>13.61</v>
          </cell>
          <cell r="AB14">
            <v>0</v>
          </cell>
          <cell r="AC14">
            <v>10.81</v>
          </cell>
          <cell r="AD14">
            <v>3.93</v>
          </cell>
          <cell r="AE14">
            <v>0</v>
          </cell>
          <cell r="AF14">
            <v>0</v>
          </cell>
          <cell r="AG14">
            <v>8.42</v>
          </cell>
          <cell r="AH14">
            <v>0.79</v>
          </cell>
          <cell r="AI14">
            <v>0.69</v>
          </cell>
          <cell r="AJ14">
            <v>0</v>
          </cell>
        </row>
        <row r="15">
          <cell r="N15" t="str">
            <v>CO</v>
          </cell>
          <cell r="O15">
            <v>0</v>
          </cell>
          <cell r="P15">
            <v>0</v>
          </cell>
          <cell r="Q15">
            <v>0</v>
          </cell>
          <cell r="R15">
            <v>0</v>
          </cell>
          <cell r="S15">
            <v>0</v>
          </cell>
          <cell r="T15">
            <v>3.87</v>
          </cell>
          <cell r="U15">
            <v>5.44</v>
          </cell>
          <cell r="V15">
            <v>3.33</v>
          </cell>
          <cell r="W15">
            <v>8.8800000000000008</v>
          </cell>
          <cell r="X15">
            <v>4.8</v>
          </cell>
          <cell r="Y15">
            <v>1.96</v>
          </cell>
          <cell r="Z15">
            <v>4.0999999999999996</v>
          </cell>
          <cell r="AA15">
            <v>15.88</v>
          </cell>
          <cell r="AB15">
            <v>0</v>
          </cell>
          <cell r="AC15">
            <v>0</v>
          </cell>
          <cell r="AD15">
            <v>2.2400000000000002</v>
          </cell>
          <cell r="AE15">
            <v>0</v>
          </cell>
          <cell r="AF15">
            <v>0</v>
          </cell>
          <cell r="AG15">
            <v>4.66</v>
          </cell>
          <cell r="AH15">
            <v>0.5</v>
          </cell>
          <cell r="AI15">
            <v>0.28999999999999998</v>
          </cell>
          <cell r="AJ15">
            <v>0</v>
          </cell>
        </row>
        <row r="16">
          <cell r="N16" t="str">
            <v>CT</v>
          </cell>
          <cell r="O16">
            <v>0</v>
          </cell>
          <cell r="P16">
            <v>0</v>
          </cell>
          <cell r="Q16">
            <v>0</v>
          </cell>
          <cell r="R16">
            <v>0</v>
          </cell>
          <cell r="S16">
            <v>0</v>
          </cell>
          <cell r="T16">
            <v>6.03</v>
          </cell>
          <cell r="U16">
            <v>5.41</v>
          </cell>
          <cell r="V16">
            <v>4.22</v>
          </cell>
          <cell r="W16">
            <v>12.01</v>
          </cell>
          <cell r="X16">
            <v>6.08</v>
          </cell>
          <cell r="Y16">
            <v>2.35</v>
          </cell>
          <cell r="Z16">
            <v>6.59</v>
          </cell>
          <cell r="AA16">
            <v>13.21</v>
          </cell>
          <cell r="AB16">
            <v>1.71</v>
          </cell>
          <cell r="AC16">
            <v>10.45</v>
          </cell>
          <cell r="AD16">
            <v>3.55</v>
          </cell>
          <cell r="AE16">
            <v>4.55</v>
          </cell>
          <cell r="AF16">
            <v>0</v>
          </cell>
          <cell r="AG16">
            <v>6.23</v>
          </cell>
          <cell r="AH16">
            <v>0.39</v>
          </cell>
          <cell r="AI16">
            <v>0.23</v>
          </cell>
          <cell r="AJ16">
            <v>0</v>
          </cell>
        </row>
        <row r="17">
          <cell r="N17" t="str">
            <v>DC</v>
          </cell>
          <cell r="O17">
            <v>0</v>
          </cell>
          <cell r="P17">
            <v>0</v>
          </cell>
          <cell r="Q17">
            <v>0</v>
          </cell>
          <cell r="R17">
            <v>0</v>
          </cell>
          <cell r="S17">
            <v>0</v>
          </cell>
          <cell r="T17">
            <v>4.2</v>
          </cell>
          <cell r="U17">
            <v>4.68</v>
          </cell>
          <cell r="V17">
            <v>2.81</v>
          </cell>
          <cell r="W17">
            <v>4.84</v>
          </cell>
          <cell r="X17">
            <v>4.9000000000000004</v>
          </cell>
          <cell r="Y17">
            <v>1.7</v>
          </cell>
          <cell r="Z17">
            <v>5.42</v>
          </cell>
          <cell r="AA17">
            <v>5.75</v>
          </cell>
          <cell r="AB17">
            <v>1.21</v>
          </cell>
          <cell r="AC17">
            <v>5.24</v>
          </cell>
          <cell r="AD17">
            <v>1.82</v>
          </cell>
          <cell r="AE17">
            <v>3.58</v>
          </cell>
          <cell r="AF17">
            <v>0</v>
          </cell>
          <cell r="AG17">
            <v>2.82</v>
          </cell>
          <cell r="AH17">
            <v>0.11</v>
          </cell>
          <cell r="AI17">
            <v>0.13</v>
          </cell>
          <cell r="AJ17">
            <v>0</v>
          </cell>
        </row>
        <row r="18">
          <cell r="N18" t="str">
            <v>DE</v>
          </cell>
          <cell r="O18">
            <v>8.19</v>
          </cell>
          <cell r="P18">
            <v>10.08</v>
          </cell>
          <cell r="Q18">
            <v>4.8600000000000003</v>
          </cell>
          <cell r="R18">
            <v>0.7</v>
          </cell>
          <cell r="S18">
            <v>0.47</v>
          </cell>
          <cell r="T18">
            <v>0</v>
          </cell>
          <cell r="U18">
            <v>0</v>
          </cell>
          <cell r="V18">
            <v>0</v>
          </cell>
          <cell r="W18">
            <v>8.19</v>
          </cell>
          <cell r="X18">
            <v>8.66</v>
          </cell>
          <cell r="Y18">
            <v>0</v>
          </cell>
          <cell r="Z18">
            <v>0</v>
          </cell>
          <cell r="AA18">
            <v>10.08</v>
          </cell>
          <cell r="AB18">
            <v>0</v>
          </cell>
          <cell r="AC18">
            <v>0</v>
          </cell>
          <cell r="AD18">
            <v>0</v>
          </cell>
          <cell r="AE18">
            <v>0</v>
          </cell>
          <cell r="AF18">
            <v>0</v>
          </cell>
          <cell r="AG18">
            <v>0</v>
          </cell>
          <cell r="AH18">
            <v>0.77</v>
          </cell>
          <cell r="AI18">
            <v>0.51</v>
          </cell>
          <cell r="AJ18">
            <v>0</v>
          </cell>
        </row>
        <row r="19">
          <cell r="N19" t="str">
            <v>FL</v>
          </cell>
          <cell r="O19">
            <v>0</v>
          </cell>
          <cell r="P19">
            <v>0</v>
          </cell>
          <cell r="Q19">
            <v>0</v>
          </cell>
          <cell r="R19">
            <v>0</v>
          </cell>
          <cell r="S19">
            <v>0</v>
          </cell>
          <cell r="T19">
            <v>4.2300000000000004</v>
          </cell>
          <cell r="U19">
            <v>4.32</v>
          </cell>
          <cell r="V19">
            <v>4.08</v>
          </cell>
          <cell r="W19">
            <v>9.75</v>
          </cell>
          <cell r="X19">
            <v>4.76</v>
          </cell>
          <cell r="Y19">
            <v>1.75</v>
          </cell>
          <cell r="Z19">
            <v>4.95</v>
          </cell>
          <cell r="AA19">
            <v>8.65</v>
          </cell>
          <cell r="AB19">
            <v>1.24</v>
          </cell>
          <cell r="AC19">
            <v>0</v>
          </cell>
          <cell r="AD19">
            <v>2.56</v>
          </cell>
          <cell r="AE19">
            <v>0</v>
          </cell>
          <cell r="AF19">
            <v>0</v>
          </cell>
          <cell r="AG19">
            <v>4.6900000000000004</v>
          </cell>
          <cell r="AH19">
            <v>0.45</v>
          </cell>
          <cell r="AI19">
            <v>0.25</v>
          </cell>
          <cell r="AJ19">
            <v>0</v>
          </cell>
        </row>
        <row r="20">
          <cell r="N20" t="str">
            <v>GA</v>
          </cell>
          <cell r="O20">
            <v>0</v>
          </cell>
          <cell r="P20">
            <v>0</v>
          </cell>
          <cell r="Q20">
            <v>0</v>
          </cell>
          <cell r="R20">
            <v>0</v>
          </cell>
          <cell r="S20">
            <v>0</v>
          </cell>
          <cell r="T20">
            <v>5.16</v>
          </cell>
          <cell r="U20">
            <v>4.49</v>
          </cell>
          <cell r="V20">
            <v>3.97</v>
          </cell>
          <cell r="W20">
            <v>10.19</v>
          </cell>
          <cell r="X20">
            <v>4.93</v>
          </cell>
          <cell r="Y20">
            <v>2.36</v>
          </cell>
          <cell r="Z20">
            <v>7.26</v>
          </cell>
          <cell r="AA20">
            <v>12.12</v>
          </cell>
          <cell r="AB20">
            <v>2.99</v>
          </cell>
          <cell r="AC20">
            <v>7.03</v>
          </cell>
          <cell r="AD20">
            <v>2.62</v>
          </cell>
          <cell r="AE20">
            <v>5.37</v>
          </cell>
          <cell r="AF20">
            <v>0</v>
          </cell>
          <cell r="AG20">
            <v>5.46</v>
          </cell>
          <cell r="AH20">
            <v>0.38</v>
          </cell>
          <cell r="AI20">
            <v>0.22</v>
          </cell>
          <cell r="AJ20">
            <v>0</v>
          </cell>
        </row>
        <row r="21">
          <cell r="N21" t="str">
            <v>IA</v>
          </cell>
          <cell r="O21">
            <v>0</v>
          </cell>
          <cell r="P21">
            <v>0</v>
          </cell>
          <cell r="Q21">
            <v>0</v>
          </cell>
          <cell r="R21">
            <v>0</v>
          </cell>
          <cell r="S21">
            <v>0</v>
          </cell>
          <cell r="T21">
            <v>5.18</v>
          </cell>
          <cell r="U21">
            <v>3.51</v>
          </cell>
          <cell r="V21">
            <v>2.81</v>
          </cell>
          <cell r="W21">
            <v>8.14</v>
          </cell>
          <cell r="X21">
            <v>4.6500000000000004</v>
          </cell>
          <cell r="Y21">
            <v>1.82</v>
          </cell>
          <cell r="Z21">
            <v>3.54</v>
          </cell>
          <cell r="AA21">
            <v>8.58</v>
          </cell>
          <cell r="AB21">
            <v>0</v>
          </cell>
          <cell r="AC21">
            <v>8.8000000000000007</v>
          </cell>
          <cell r="AD21">
            <v>1.74</v>
          </cell>
          <cell r="AE21">
            <v>4.99</v>
          </cell>
          <cell r="AF21">
            <v>0</v>
          </cell>
          <cell r="AG21">
            <v>3.58</v>
          </cell>
          <cell r="AH21">
            <v>0.43</v>
          </cell>
          <cell r="AI21">
            <v>0.21</v>
          </cell>
          <cell r="AJ21">
            <v>0</v>
          </cell>
        </row>
        <row r="22">
          <cell r="N22" t="str">
            <v>ID</v>
          </cell>
          <cell r="O22">
            <v>0</v>
          </cell>
          <cell r="P22">
            <v>0</v>
          </cell>
          <cell r="Q22">
            <v>0</v>
          </cell>
          <cell r="R22">
            <v>0</v>
          </cell>
          <cell r="S22">
            <v>0</v>
          </cell>
          <cell r="T22">
            <v>4.88</v>
          </cell>
          <cell r="U22">
            <v>3.82</v>
          </cell>
          <cell r="V22">
            <v>3.06</v>
          </cell>
          <cell r="W22">
            <v>7.46</v>
          </cell>
          <cell r="X22">
            <v>4.32</v>
          </cell>
          <cell r="Y22">
            <v>1.62</v>
          </cell>
          <cell r="Z22">
            <v>5.19</v>
          </cell>
          <cell r="AA22">
            <v>6.09</v>
          </cell>
          <cell r="AB22">
            <v>0</v>
          </cell>
          <cell r="AC22">
            <v>8.09</v>
          </cell>
          <cell r="AD22">
            <v>1.92</v>
          </cell>
          <cell r="AE22">
            <v>6.07</v>
          </cell>
          <cell r="AF22">
            <v>0</v>
          </cell>
          <cell r="AG22">
            <v>3.25</v>
          </cell>
          <cell r="AH22">
            <v>0.45</v>
          </cell>
          <cell r="AI22">
            <v>0.28000000000000003</v>
          </cell>
          <cell r="AJ22">
            <v>0</v>
          </cell>
        </row>
        <row r="23">
          <cell r="N23" t="str">
            <v>IL</v>
          </cell>
          <cell r="O23">
            <v>0</v>
          </cell>
          <cell r="P23">
            <v>0</v>
          </cell>
          <cell r="Q23">
            <v>0</v>
          </cell>
          <cell r="R23">
            <v>0</v>
          </cell>
          <cell r="S23">
            <v>0</v>
          </cell>
          <cell r="T23">
            <v>8.52</v>
          </cell>
          <cell r="U23">
            <v>7.31</v>
          </cell>
          <cell r="V23">
            <v>6.53</v>
          </cell>
          <cell r="W23">
            <v>19.28</v>
          </cell>
          <cell r="X23">
            <v>8.39</v>
          </cell>
          <cell r="Y23">
            <v>3</v>
          </cell>
          <cell r="Z23">
            <v>7.73</v>
          </cell>
          <cell r="AA23">
            <v>18.32</v>
          </cell>
          <cell r="AB23">
            <v>3.76</v>
          </cell>
          <cell r="AC23">
            <v>17.260000000000002</v>
          </cell>
          <cell r="AD23">
            <v>3.74</v>
          </cell>
          <cell r="AE23">
            <v>8.26</v>
          </cell>
          <cell r="AF23">
            <v>0</v>
          </cell>
          <cell r="AG23">
            <v>8.94</v>
          </cell>
          <cell r="AH23">
            <v>0.44</v>
          </cell>
          <cell r="AI23">
            <v>0.24</v>
          </cell>
          <cell r="AJ23">
            <v>0</v>
          </cell>
        </row>
        <row r="24">
          <cell r="N24" t="str">
            <v>IN</v>
          </cell>
          <cell r="O24">
            <v>0</v>
          </cell>
          <cell r="P24">
            <v>0</v>
          </cell>
          <cell r="Q24">
            <v>0</v>
          </cell>
          <cell r="R24">
            <v>0</v>
          </cell>
          <cell r="S24">
            <v>0</v>
          </cell>
          <cell r="T24">
            <v>2.21</v>
          </cell>
          <cell r="U24">
            <v>1.65</v>
          </cell>
          <cell r="V24">
            <v>1.68</v>
          </cell>
          <cell r="W24">
            <v>2.94</v>
          </cell>
          <cell r="X24">
            <v>2.04</v>
          </cell>
          <cell r="Y24">
            <v>0.88</v>
          </cell>
          <cell r="Z24">
            <v>2.74</v>
          </cell>
          <cell r="AA24">
            <v>4.78</v>
          </cell>
          <cell r="AB24">
            <v>0.87</v>
          </cell>
          <cell r="AC24">
            <v>4.0999999999999996</v>
          </cell>
          <cell r="AD24">
            <v>1.18</v>
          </cell>
          <cell r="AE24">
            <v>2.5</v>
          </cell>
          <cell r="AF24">
            <v>0</v>
          </cell>
          <cell r="AG24">
            <v>2.37</v>
          </cell>
          <cell r="AH24">
            <v>0.21</v>
          </cell>
          <cell r="AI24">
            <v>0.13</v>
          </cell>
          <cell r="AJ24">
            <v>0</v>
          </cell>
        </row>
        <row r="25">
          <cell r="N25" t="str">
            <v>KS</v>
          </cell>
          <cell r="O25">
            <v>0</v>
          </cell>
          <cell r="P25">
            <v>0</v>
          </cell>
          <cell r="Q25">
            <v>0</v>
          </cell>
          <cell r="R25">
            <v>0</v>
          </cell>
          <cell r="S25">
            <v>0</v>
          </cell>
          <cell r="T25">
            <v>3.13</v>
          </cell>
          <cell r="U25">
            <v>3.07</v>
          </cell>
          <cell r="V25">
            <v>2.67</v>
          </cell>
          <cell r="W25">
            <v>4.9000000000000004</v>
          </cell>
          <cell r="X25">
            <v>5.05</v>
          </cell>
          <cell r="Y25">
            <v>0.99</v>
          </cell>
          <cell r="Z25">
            <v>4.54</v>
          </cell>
          <cell r="AA25">
            <v>4.83</v>
          </cell>
          <cell r="AB25" t="e">
            <v>#REF!</v>
          </cell>
          <cell r="AC25" t="e">
            <v>#REF!</v>
          </cell>
          <cell r="AD25">
            <v>1.65</v>
          </cell>
          <cell r="AE25" t="e">
            <v>#REF!</v>
          </cell>
          <cell r="AF25">
            <v>0</v>
          </cell>
          <cell r="AG25">
            <v>3.08</v>
          </cell>
          <cell r="AH25">
            <v>0.31</v>
          </cell>
          <cell r="AI25">
            <v>0.17</v>
          </cell>
          <cell r="AJ25">
            <v>0</v>
          </cell>
        </row>
        <row r="26">
          <cell r="N26" t="str">
            <v>KY</v>
          </cell>
          <cell r="O26">
            <v>0</v>
          </cell>
          <cell r="P26">
            <v>0</v>
          </cell>
          <cell r="Q26">
            <v>0</v>
          </cell>
          <cell r="R26">
            <v>0</v>
          </cell>
          <cell r="S26">
            <v>0</v>
          </cell>
          <cell r="T26">
            <v>6.36</v>
          </cell>
          <cell r="U26">
            <v>5.01</v>
          </cell>
          <cell r="V26">
            <v>4.79</v>
          </cell>
          <cell r="W26">
            <v>9.9499999999999993</v>
          </cell>
          <cell r="X26">
            <v>5.0199999999999996</v>
          </cell>
          <cell r="Y26">
            <v>1.93</v>
          </cell>
          <cell r="Z26">
            <v>5.49</v>
          </cell>
          <cell r="AA26">
            <v>10.18</v>
          </cell>
          <cell r="AB26">
            <v>2.2999999999999998</v>
          </cell>
          <cell r="AC26">
            <v>11.99</v>
          </cell>
          <cell r="AD26">
            <v>3.81</v>
          </cell>
          <cell r="AE26">
            <v>7.25</v>
          </cell>
          <cell r="AF26">
            <v>0</v>
          </cell>
          <cell r="AG26">
            <v>6.95</v>
          </cell>
          <cell r="AH26">
            <v>0.53</v>
          </cell>
          <cell r="AI26">
            <v>0.24</v>
          </cell>
          <cell r="AJ26">
            <v>0</v>
          </cell>
        </row>
        <row r="27">
          <cell r="N27" t="str">
            <v>LA</v>
          </cell>
          <cell r="O27">
            <v>0</v>
          </cell>
          <cell r="P27">
            <v>0</v>
          </cell>
          <cell r="Q27">
            <v>0</v>
          </cell>
          <cell r="R27">
            <v>0</v>
          </cell>
          <cell r="S27">
            <v>0</v>
          </cell>
          <cell r="T27">
            <v>4.99</v>
          </cell>
          <cell r="U27">
            <v>3.6</v>
          </cell>
          <cell r="V27">
            <v>3.89</v>
          </cell>
          <cell r="W27">
            <v>7.78</v>
          </cell>
          <cell r="X27">
            <v>5.22</v>
          </cell>
          <cell r="Y27">
            <v>2.09</v>
          </cell>
          <cell r="Z27">
            <v>6.8</v>
          </cell>
          <cell r="AA27">
            <v>8.64</v>
          </cell>
          <cell r="AB27">
            <v>1.83</v>
          </cell>
          <cell r="AC27">
            <v>8.15</v>
          </cell>
          <cell r="AD27">
            <v>3.06</v>
          </cell>
          <cell r="AE27">
            <v>7.58</v>
          </cell>
          <cell r="AF27">
            <v>0</v>
          </cell>
          <cell r="AG27">
            <v>5.97</v>
          </cell>
          <cell r="AH27">
            <v>0.62</v>
          </cell>
          <cell r="AI27">
            <v>0.25</v>
          </cell>
          <cell r="AJ27">
            <v>0</v>
          </cell>
        </row>
        <row r="28">
          <cell r="N28" t="str">
            <v>MA</v>
          </cell>
          <cell r="O28">
            <v>0</v>
          </cell>
          <cell r="P28">
            <v>0</v>
          </cell>
          <cell r="Q28">
            <v>0</v>
          </cell>
          <cell r="R28">
            <v>0</v>
          </cell>
          <cell r="S28">
            <v>0</v>
          </cell>
          <cell r="T28">
            <v>4.1500000000000004</v>
          </cell>
          <cell r="U28">
            <v>2.79</v>
          </cell>
          <cell r="V28">
            <v>2.2599999999999998</v>
          </cell>
          <cell r="W28">
            <v>14.29</v>
          </cell>
          <cell r="X28">
            <v>4.7699999999999996</v>
          </cell>
          <cell r="Y28">
            <v>1.24</v>
          </cell>
          <cell r="Z28">
            <v>3.22</v>
          </cell>
          <cell r="AA28">
            <v>3.96</v>
          </cell>
          <cell r="AB28">
            <v>1.04</v>
          </cell>
          <cell r="AC28">
            <v>3.96</v>
          </cell>
          <cell r="AD28">
            <v>0</v>
          </cell>
          <cell r="AE28">
            <v>0</v>
          </cell>
          <cell r="AF28">
            <v>0</v>
          </cell>
          <cell r="AG28">
            <v>2.89</v>
          </cell>
          <cell r="AH28">
            <v>0.13</v>
          </cell>
          <cell r="AI28">
            <v>0.08</v>
          </cell>
          <cell r="AJ28">
            <v>0</v>
          </cell>
        </row>
        <row r="29">
          <cell r="N29" t="str">
            <v>MD</v>
          </cell>
          <cell r="O29">
            <v>0</v>
          </cell>
          <cell r="P29">
            <v>0</v>
          </cell>
          <cell r="Q29">
            <v>0</v>
          </cell>
          <cell r="R29">
            <v>0</v>
          </cell>
          <cell r="S29">
            <v>0</v>
          </cell>
          <cell r="T29">
            <v>4.38</v>
          </cell>
          <cell r="U29">
            <v>4.59</v>
          </cell>
          <cell r="V29">
            <v>3.74</v>
          </cell>
          <cell r="W29">
            <v>7.84</v>
          </cell>
          <cell r="X29">
            <v>3.95</v>
          </cell>
          <cell r="Y29">
            <v>1.89</v>
          </cell>
          <cell r="Z29">
            <v>4.63</v>
          </cell>
          <cell r="AA29">
            <v>11.77</v>
          </cell>
          <cell r="AB29">
            <v>1.03</v>
          </cell>
          <cell r="AC29">
            <v>5.38</v>
          </cell>
          <cell r="AD29">
            <v>2.14</v>
          </cell>
          <cell r="AE29">
            <v>5.17</v>
          </cell>
          <cell r="AF29">
            <v>0</v>
          </cell>
          <cell r="AG29">
            <v>4.59</v>
          </cell>
          <cell r="AH29">
            <v>0.28999999999999998</v>
          </cell>
          <cell r="AI29">
            <v>0.18</v>
          </cell>
          <cell r="AJ29">
            <v>0</v>
          </cell>
        </row>
        <row r="30">
          <cell r="N30" t="str">
            <v>ME</v>
          </cell>
          <cell r="O30">
            <v>0</v>
          </cell>
          <cell r="P30">
            <v>0</v>
          </cell>
          <cell r="Q30">
            <v>0</v>
          </cell>
          <cell r="R30">
            <v>0</v>
          </cell>
          <cell r="S30">
            <v>0</v>
          </cell>
          <cell r="T30">
            <v>8.14</v>
          </cell>
          <cell r="U30">
            <v>6.22</v>
          </cell>
          <cell r="V30">
            <v>3.48</v>
          </cell>
          <cell r="W30">
            <v>13.12</v>
          </cell>
          <cell r="X30">
            <v>5.22</v>
          </cell>
          <cell r="Y30">
            <v>2.41</v>
          </cell>
          <cell r="Z30">
            <v>6.3</v>
          </cell>
          <cell r="AA30">
            <v>12.69</v>
          </cell>
          <cell r="AB30">
            <v>3.03</v>
          </cell>
          <cell r="AC30">
            <v>7.73</v>
          </cell>
          <cell r="AD30">
            <v>2.34</v>
          </cell>
          <cell r="AE30">
            <v>6.28</v>
          </cell>
          <cell r="AF30">
            <v>0</v>
          </cell>
          <cell r="AG30">
            <v>5.73</v>
          </cell>
          <cell r="AH30">
            <v>0.43</v>
          </cell>
          <cell r="AI30">
            <v>0.37</v>
          </cell>
          <cell r="AJ30">
            <v>0</v>
          </cell>
        </row>
        <row r="31">
          <cell r="N31" t="str">
            <v>MI</v>
          </cell>
          <cell r="O31">
            <v>0</v>
          </cell>
          <cell r="P31">
            <v>0</v>
          </cell>
          <cell r="Q31">
            <v>0</v>
          </cell>
          <cell r="R31">
            <v>0</v>
          </cell>
          <cell r="S31">
            <v>0</v>
          </cell>
          <cell r="T31">
            <v>3.9</v>
          </cell>
          <cell r="U31">
            <v>3.22</v>
          </cell>
          <cell r="V31">
            <v>2.13</v>
          </cell>
          <cell r="W31">
            <v>6.88</v>
          </cell>
          <cell r="X31">
            <v>4.1100000000000003</v>
          </cell>
          <cell r="Y31">
            <v>1.42</v>
          </cell>
          <cell r="Z31">
            <v>5.47</v>
          </cell>
          <cell r="AA31">
            <v>3.26</v>
          </cell>
          <cell r="AB31">
            <v>1.29</v>
          </cell>
          <cell r="AC31">
            <v>0</v>
          </cell>
          <cell r="AD31">
            <v>0</v>
          </cell>
          <cell r="AE31">
            <v>0</v>
          </cell>
          <cell r="AF31">
            <v>0</v>
          </cell>
          <cell r="AG31">
            <v>3.74</v>
          </cell>
          <cell r="AH31">
            <v>0.28999999999999998</v>
          </cell>
          <cell r="AI31">
            <v>0.14000000000000001</v>
          </cell>
          <cell r="AJ31">
            <v>0</v>
          </cell>
        </row>
        <row r="32">
          <cell r="N32" t="str">
            <v>MN</v>
          </cell>
          <cell r="O32">
            <v>0</v>
          </cell>
          <cell r="P32">
            <v>0</v>
          </cell>
          <cell r="Q32">
            <v>0</v>
          </cell>
          <cell r="R32">
            <v>0</v>
          </cell>
          <cell r="S32">
            <v>0</v>
          </cell>
          <cell r="T32">
            <v>9.4499999999999993</v>
          </cell>
          <cell r="U32">
            <v>5.78</v>
          </cell>
          <cell r="V32">
            <v>3.98</v>
          </cell>
          <cell r="W32">
            <v>6.29</v>
          </cell>
          <cell r="X32">
            <v>8.23</v>
          </cell>
          <cell r="Y32">
            <v>2.16</v>
          </cell>
          <cell r="Z32">
            <v>10.75</v>
          </cell>
          <cell r="AA32">
            <v>14.25</v>
          </cell>
          <cell r="AB32">
            <v>2.0099999999999998</v>
          </cell>
          <cell r="AC32">
            <v>15.32</v>
          </cell>
          <cell r="AD32">
            <v>1.19</v>
          </cell>
          <cell r="AE32">
            <v>0</v>
          </cell>
          <cell r="AF32">
            <v>0</v>
          </cell>
          <cell r="AG32">
            <v>5.36</v>
          </cell>
          <cell r="AH32">
            <v>0.56000000000000005</v>
          </cell>
          <cell r="AI32">
            <v>0.2</v>
          </cell>
          <cell r="AJ32">
            <v>0</v>
          </cell>
        </row>
        <row r="33">
          <cell r="N33" t="str">
            <v>MO</v>
          </cell>
          <cell r="O33">
            <v>0</v>
          </cell>
          <cell r="P33">
            <v>0</v>
          </cell>
          <cell r="Q33">
            <v>0</v>
          </cell>
          <cell r="R33">
            <v>0</v>
          </cell>
          <cell r="S33">
            <v>0</v>
          </cell>
          <cell r="T33">
            <v>5.07</v>
          </cell>
          <cell r="U33">
            <v>4.3600000000000003</v>
          </cell>
          <cell r="V33">
            <v>3.18</v>
          </cell>
          <cell r="W33">
            <v>7.71</v>
          </cell>
          <cell r="X33">
            <v>4.5</v>
          </cell>
          <cell r="Y33">
            <v>2.2200000000000002</v>
          </cell>
          <cell r="Z33">
            <v>4.5</v>
          </cell>
          <cell r="AA33">
            <v>13.17</v>
          </cell>
          <cell r="AB33">
            <v>3.66</v>
          </cell>
          <cell r="AC33">
            <v>5.89</v>
          </cell>
          <cell r="AD33">
            <v>2.89</v>
          </cell>
          <cell r="AE33">
            <v>6.02</v>
          </cell>
          <cell r="AF33">
            <v>0</v>
          </cell>
          <cell r="AG33">
            <v>4.07</v>
          </cell>
          <cell r="AH33">
            <v>0.4</v>
          </cell>
          <cell r="AI33">
            <v>0.22</v>
          </cell>
          <cell r="AJ33">
            <v>0</v>
          </cell>
        </row>
        <row r="34">
          <cell r="N34" t="str">
            <v>MS</v>
          </cell>
          <cell r="O34">
            <v>0</v>
          </cell>
          <cell r="P34">
            <v>0</v>
          </cell>
          <cell r="Q34">
            <v>0</v>
          </cell>
          <cell r="R34">
            <v>0</v>
          </cell>
          <cell r="S34">
            <v>0</v>
          </cell>
          <cell r="T34">
            <v>3.83</v>
          </cell>
          <cell r="U34">
            <v>3.95</v>
          </cell>
          <cell r="V34">
            <v>2.59</v>
          </cell>
          <cell r="W34">
            <v>5.24</v>
          </cell>
          <cell r="X34">
            <v>3.47</v>
          </cell>
          <cell r="Y34">
            <v>1.89</v>
          </cell>
          <cell r="Z34">
            <v>4.7</v>
          </cell>
          <cell r="AA34">
            <v>8.14</v>
          </cell>
          <cell r="AB34">
            <v>1.45</v>
          </cell>
          <cell r="AC34">
            <v>4.5999999999999996</v>
          </cell>
          <cell r="AD34">
            <v>1.87</v>
          </cell>
          <cell r="AE34">
            <v>4.78</v>
          </cell>
          <cell r="AF34">
            <v>0</v>
          </cell>
          <cell r="AG34">
            <v>4.84</v>
          </cell>
          <cell r="AH34">
            <v>0.55000000000000004</v>
          </cell>
          <cell r="AI34">
            <v>0.28999999999999998</v>
          </cell>
          <cell r="AJ34">
            <v>0</v>
          </cell>
        </row>
        <row r="35">
          <cell r="N35" t="str">
            <v>MT</v>
          </cell>
          <cell r="O35">
            <v>0</v>
          </cell>
          <cell r="P35">
            <v>0</v>
          </cell>
          <cell r="Q35">
            <v>0</v>
          </cell>
          <cell r="R35">
            <v>0</v>
          </cell>
          <cell r="S35">
            <v>0</v>
          </cell>
          <cell r="T35">
            <v>11.97</v>
          </cell>
          <cell r="U35">
            <v>9.61</v>
          </cell>
          <cell r="V35">
            <v>7.02</v>
          </cell>
          <cell r="W35">
            <v>13.57</v>
          </cell>
          <cell r="X35">
            <v>14.04</v>
          </cell>
          <cell r="Y35">
            <v>2.4</v>
          </cell>
          <cell r="Z35">
            <v>13.31</v>
          </cell>
          <cell r="AA35">
            <v>16.23</v>
          </cell>
          <cell r="AB35">
            <v>3.97</v>
          </cell>
          <cell r="AC35">
            <v>14.36</v>
          </cell>
          <cell r="AD35">
            <v>4.91</v>
          </cell>
          <cell r="AE35">
            <v>0</v>
          </cell>
          <cell r="AF35">
            <v>0</v>
          </cell>
          <cell r="AG35">
            <v>9.61</v>
          </cell>
          <cell r="AH35">
            <v>1.06</v>
          </cell>
          <cell r="AI35">
            <v>0.77</v>
          </cell>
          <cell r="AJ35">
            <v>0</v>
          </cell>
        </row>
        <row r="36">
          <cell r="N36" t="str">
            <v>NC</v>
          </cell>
          <cell r="O36">
            <v>0</v>
          </cell>
          <cell r="P36">
            <v>0</v>
          </cell>
          <cell r="Q36">
            <v>0</v>
          </cell>
          <cell r="R36">
            <v>0</v>
          </cell>
          <cell r="S36">
            <v>0</v>
          </cell>
          <cell r="T36">
            <v>5.12</v>
          </cell>
          <cell r="U36">
            <v>4.34</v>
          </cell>
          <cell r="V36">
            <v>5.03</v>
          </cell>
          <cell r="W36">
            <v>8.2799999999999994</v>
          </cell>
          <cell r="X36">
            <v>3.82</v>
          </cell>
          <cell r="Y36">
            <v>1.84</v>
          </cell>
          <cell r="Z36">
            <v>11.29</v>
          </cell>
          <cell r="AA36">
            <v>13.42</v>
          </cell>
          <cell r="AB36">
            <v>2.66</v>
          </cell>
          <cell r="AC36">
            <v>8.52</v>
          </cell>
          <cell r="AD36">
            <v>3.01</v>
          </cell>
          <cell r="AE36">
            <v>5.99</v>
          </cell>
          <cell r="AF36">
            <v>0</v>
          </cell>
          <cell r="AG36">
            <v>4.72</v>
          </cell>
          <cell r="AH36">
            <v>0.5</v>
          </cell>
          <cell r="AI36">
            <v>0.26</v>
          </cell>
          <cell r="AJ36">
            <v>0</v>
          </cell>
        </row>
        <row r="37">
          <cell r="N37" t="str">
            <v>NE</v>
          </cell>
          <cell r="O37">
            <v>0</v>
          </cell>
          <cell r="P37">
            <v>0</v>
          </cell>
          <cell r="Q37">
            <v>0</v>
          </cell>
          <cell r="R37">
            <v>0</v>
          </cell>
          <cell r="S37">
            <v>0</v>
          </cell>
          <cell r="T37">
            <v>4.07</v>
          </cell>
          <cell r="U37">
            <v>3.64</v>
          </cell>
          <cell r="V37">
            <v>3.28</v>
          </cell>
          <cell r="W37">
            <v>8.91</v>
          </cell>
          <cell r="X37">
            <v>4.67</v>
          </cell>
          <cell r="Y37">
            <v>2.5099999999999998</v>
          </cell>
          <cell r="Z37">
            <v>4.18</v>
          </cell>
          <cell r="AA37">
            <v>10.6</v>
          </cell>
          <cell r="AB37">
            <v>2.56</v>
          </cell>
          <cell r="AC37">
            <v>4.66</v>
          </cell>
          <cell r="AD37">
            <v>2.57</v>
          </cell>
          <cell r="AE37">
            <v>5.93</v>
          </cell>
          <cell r="AF37">
            <v>0</v>
          </cell>
          <cell r="AG37">
            <v>0</v>
          </cell>
          <cell r="AH37">
            <v>0.37</v>
          </cell>
          <cell r="AI37">
            <v>0.21</v>
          </cell>
          <cell r="AJ37">
            <v>0</v>
          </cell>
        </row>
        <row r="38">
          <cell r="N38" t="str">
            <v>NH</v>
          </cell>
          <cell r="O38">
            <v>0</v>
          </cell>
          <cell r="P38">
            <v>0</v>
          </cell>
          <cell r="Q38">
            <v>0</v>
          </cell>
          <cell r="R38">
            <v>0</v>
          </cell>
          <cell r="S38">
            <v>0</v>
          </cell>
          <cell r="T38">
            <v>6.11</v>
          </cell>
          <cell r="U38">
            <v>5.48</v>
          </cell>
          <cell r="V38">
            <v>3.75</v>
          </cell>
          <cell r="W38">
            <v>15.27</v>
          </cell>
          <cell r="X38">
            <v>7.6</v>
          </cell>
          <cell r="Y38">
            <v>1.9</v>
          </cell>
          <cell r="Z38">
            <v>5.95</v>
          </cell>
          <cell r="AA38">
            <v>9.36</v>
          </cell>
          <cell r="AB38">
            <v>2.0699999999999998</v>
          </cell>
          <cell r="AC38">
            <v>6.71</v>
          </cell>
          <cell r="AD38">
            <v>3.38</v>
          </cell>
          <cell r="AE38">
            <v>7.68</v>
          </cell>
          <cell r="AF38">
            <v>0</v>
          </cell>
          <cell r="AG38">
            <v>0</v>
          </cell>
          <cell r="AH38">
            <v>0.42</v>
          </cell>
          <cell r="AI38">
            <v>0.26</v>
          </cell>
          <cell r="AJ38">
            <v>0</v>
          </cell>
        </row>
        <row r="39">
          <cell r="N39" t="str">
            <v>NJ</v>
          </cell>
          <cell r="O39">
            <v>0</v>
          </cell>
          <cell r="P39">
            <v>0</v>
          </cell>
          <cell r="Q39">
            <v>0</v>
          </cell>
          <cell r="R39">
            <v>0</v>
          </cell>
          <cell r="S39">
            <v>0</v>
          </cell>
          <cell r="T39">
            <v>7.51</v>
          </cell>
          <cell r="U39">
            <v>5.68</v>
          </cell>
          <cell r="V39">
            <v>4.33</v>
          </cell>
          <cell r="W39">
            <v>14.47</v>
          </cell>
          <cell r="X39">
            <v>0</v>
          </cell>
          <cell r="Y39">
            <v>2.29</v>
          </cell>
          <cell r="Z39">
            <v>4.74</v>
          </cell>
          <cell r="AA39">
            <v>6.29</v>
          </cell>
          <cell r="AB39">
            <v>2.85</v>
          </cell>
          <cell r="AC39">
            <v>4.62</v>
          </cell>
          <cell r="AD39">
            <v>2.98</v>
          </cell>
          <cell r="AE39">
            <v>0</v>
          </cell>
          <cell r="AF39">
            <v>0</v>
          </cell>
          <cell r="AG39">
            <v>6.63</v>
          </cell>
          <cell r="AH39">
            <v>0.51</v>
          </cell>
          <cell r="AI39">
            <v>0.24</v>
          </cell>
          <cell r="AJ39">
            <v>0</v>
          </cell>
        </row>
        <row r="40">
          <cell r="N40" t="str">
            <v>NM</v>
          </cell>
          <cell r="O40">
            <v>0</v>
          </cell>
          <cell r="P40">
            <v>0</v>
          </cell>
          <cell r="Q40">
            <v>0</v>
          </cell>
          <cell r="R40">
            <v>0</v>
          </cell>
          <cell r="S40">
            <v>0</v>
          </cell>
          <cell r="T40">
            <v>4.1399999999999997</v>
          </cell>
          <cell r="U40">
            <v>3.82</v>
          </cell>
          <cell r="V40">
            <v>2.73</v>
          </cell>
          <cell r="W40">
            <v>7.82</v>
          </cell>
          <cell r="X40">
            <v>4.12</v>
          </cell>
          <cell r="Y40">
            <v>1.45</v>
          </cell>
          <cell r="Z40">
            <v>5.74</v>
          </cell>
          <cell r="AA40">
            <v>9.44</v>
          </cell>
          <cell r="AB40">
            <v>2.09</v>
          </cell>
          <cell r="AC40">
            <v>5.7</v>
          </cell>
          <cell r="AD40">
            <v>2.04</v>
          </cell>
          <cell r="AE40">
            <v>4.1399999999999997</v>
          </cell>
          <cell r="AF40">
            <v>0</v>
          </cell>
          <cell r="AG40">
            <v>0</v>
          </cell>
          <cell r="AH40">
            <v>0</v>
          </cell>
          <cell r="AI40">
            <v>0</v>
          </cell>
          <cell r="AJ40">
            <v>0</v>
          </cell>
        </row>
        <row r="41">
          <cell r="N41" t="str">
            <v>NV</v>
          </cell>
          <cell r="O41">
            <v>0</v>
          </cell>
          <cell r="P41">
            <v>0</v>
          </cell>
          <cell r="Q41">
            <v>0</v>
          </cell>
          <cell r="R41">
            <v>0</v>
          </cell>
          <cell r="S41">
            <v>0</v>
          </cell>
          <cell r="T41">
            <v>3.83</v>
          </cell>
          <cell r="U41">
            <v>4.45</v>
          </cell>
          <cell r="V41">
            <v>4.0999999999999996</v>
          </cell>
          <cell r="W41">
            <v>7.16</v>
          </cell>
          <cell r="X41">
            <v>4.55</v>
          </cell>
          <cell r="Y41">
            <v>2.85</v>
          </cell>
          <cell r="Z41">
            <v>7.49</v>
          </cell>
          <cell r="AA41">
            <v>6.65</v>
          </cell>
          <cell r="AB41">
            <v>3.19</v>
          </cell>
          <cell r="AC41">
            <v>4.58</v>
          </cell>
          <cell r="AD41">
            <v>3.22</v>
          </cell>
          <cell r="AE41">
            <v>6.56</v>
          </cell>
          <cell r="AF41">
            <v>0</v>
          </cell>
          <cell r="AG41">
            <v>0.33</v>
          </cell>
          <cell r="AH41">
            <v>0.63</v>
          </cell>
          <cell r="AI41">
            <v>0.45</v>
          </cell>
          <cell r="AJ41">
            <v>0</v>
          </cell>
        </row>
        <row r="42">
          <cell r="N42" t="str">
            <v>NY</v>
          </cell>
          <cell r="O42">
            <v>0</v>
          </cell>
          <cell r="P42">
            <v>0</v>
          </cell>
          <cell r="Q42">
            <v>0</v>
          </cell>
          <cell r="R42">
            <v>0</v>
          </cell>
          <cell r="S42">
            <v>0</v>
          </cell>
          <cell r="T42">
            <v>6.49</v>
          </cell>
          <cell r="U42">
            <v>5.6</v>
          </cell>
          <cell r="V42">
            <v>4.66</v>
          </cell>
          <cell r="W42">
            <v>13.04</v>
          </cell>
          <cell r="X42">
            <v>9.01</v>
          </cell>
          <cell r="Y42">
            <v>3.79</v>
          </cell>
          <cell r="Z42">
            <v>5.63</v>
          </cell>
          <cell r="AA42">
            <v>10.52</v>
          </cell>
          <cell r="AB42">
            <v>1.6</v>
          </cell>
          <cell r="AC42">
            <v>10.52</v>
          </cell>
          <cell r="AD42">
            <v>0</v>
          </cell>
          <cell r="AE42">
            <v>0</v>
          </cell>
          <cell r="AF42">
            <v>0</v>
          </cell>
          <cell r="AG42">
            <v>7.96</v>
          </cell>
          <cell r="AH42">
            <v>0.39</v>
          </cell>
          <cell r="AI42">
            <v>0.24</v>
          </cell>
          <cell r="AJ42">
            <v>0</v>
          </cell>
        </row>
        <row r="43">
          <cell r="N43" t="str">
            <v>OH</v>
          </cell>
          <cell r="O43">
            <v>0</v>
          </cell>
          <cell r="P43">
            <v>0</v>
          </cell>
          <cell r="Q43">
            <v>0</v>
          </cell>
          <cell r="R43">
            <v>0</v>
          </cell>
          <cell r="S43">
            <v>0</v>
          </cell>
          <cell r="T43">
            <v>4.21</v>
          </cell>
          <cell r="U43">
            <v>0</v>
          </cell>
          <cell r="V43">
            <v>0</v>
          </cell>
          <cell r="W43">
            <v>0</v>
          </cell>
          <cell r="X43">
            <v>0</v>
          </cell>
          <cell r="Y43">
            <v>4.21</v>
          </cell>
          <cell r="Z43">
            <v>0</v>
          </cell>
          <cell r="AA43">
            <v>4.21</v>
          </cell>
          <cell r="AB43">
            <v>0</v>
          </cell>
          <cell r="AC43">
            <v>0</v>
          </cell>
          <cell r="AD43">
            <v>0</v>
          </cell>
          <cell r="AE43">
            <v>0</v>
          </cell>
          <cell r="AF43">
            <v>0</v>
          </cell>
          <cell r="AG43">
            <v>0</v>
          </cell>
          <cell r="AH43">
            <v>0</v>
          </cell>
          <cell r="AI43">
            <v>0.4</v>
          </cell>
          <cell r="AJ43">
            <v>0</v>
          </cell>
        </row>
        <row r="44">
          <cell r="N44" t="str">
            <v>OK</v>
          </cell>
          <cell r="O44">
            <v>0</v>
          </cell>
          <cell r="P44">
            <v>0</v>
          </cell>
          <cell r="Q44">
            <v>0</v>
          </cell>
          <cell r="R44">
            <v>0</v>
          </cell>
          <cell r="S44">
            <v>0</v>
          </cell>
          <cell r="T44">
            <v>5.54</v>
          </cell>
          <cell r="U44">
            <v>6.51</v>
          </cell>
          <cell r="V44">
            <v>5.21</v>
          </cell>
          <cell r="W44">
            <v>10.07</v>
          </cell>
          <cell r="X44">
            <v>5.57</v>
          </cell>
          <cell r="Y44">
            <v>2.0499999999999998</v>
          </cell>
          <cell r="Z44">
            <v>10.51</v>
          </cell>
          <cell r="AA44">
            <v>15.36</v>
          </cell>
          <cell r="AB44">
            <v>2.96</v>
          </cell>
          <cell r="AC44">
            <v>11.27</v>
          </cell>
          <cell r="AD44">
            <v>3.45</v>
          </cell>
          <cell r="AE44">
            <v>8</v>
          </cell>
          <cell r="AF44">
            <v>0</v>
          </cell>
          <cell r="AG44">
            <v>5.75</v>
          </cell>
          <cell r="AH44">
            <v>0.65</v>
          </cell>
          <cell r="AI44">
            <v>0.45</v>
          </cell>
          <cell r="AJ44">
            <v>0</v>
          </cell>
        </row>
        <row r="45">
          <cell r="N45" t="str">
            <v>OR</v>
          </cell>
          <cell r="O45">
            <v>0</v>
          </cell>
          <cell r="P45">
            <v>0</v>
          </cell>
          <cell r="Q45">
            <v>0</v>
          </cell>
          <cell r="R45">
            <v>0</v>
          </cell>
          <cell r="S45">
            <v>0</v>
          </cell>
          <cell r="T45">
            <v>8.69</v>
          </cell>
          <cell r="U45">
            <v>3.97</v>
          </cell>
          <cell r="V45">
            <v>3.66</v>
          </cell>
          <cell r="W45">
            <v>9.99</v>
          </cell>
          <cell r="X45">
            <v>6.31</v>
          </cell>
          <cell r="Y45">
            <v>1.29</v>
          </cell>
          <cell r="Z45">
            <v>8.0299999999999994</v>
          </cell>
          <cell r="AA45">
            <v>12.33</v>
          </cell>
          <cell r="AB45">
            <v>2.8</v>
          </cell>
          <cell r="AC45">
            <v>10.83</v>
          </cell>
          <cell r="AD45">
            <v>3.38</v>
          </cell>
          <cell r="AE45">
            <v>0</v>
          </cell>
          <cell r="AF45">
            <v>0</v>
          </cell>
          <cell r="AG45">
            <v>4.09</v>
          </cell>
          <cell r="AH45">
            <v>0.32</v>
          </cell>
          <cell r="AI45">
            <v>0.2</v>
          </cell>
          <cell r="AJ45">
            <v>0</v>
          </cell>
        </row>
        <row r="46">
          <cell r="N46" t="str">
            <v>PA</v>
          </cell>
          <cell r="O46">
            <v>0</v>
          </cell>
          <cell r="P46">
            <v>8.76</v>
          </cell>
          <cell r="Q46">
            <v>5.8</v>
          </cell>
          <cell r="R46">
            <v>0.64</v>
          </cell>
          <cell r="S46">
            <v>0.34</v>
          </cell>
          <cell r="T46">
            <v>5.27</v>
          </cell>
          <cell r="U46">
            <v>0</v>
          </cell>
          <cell r="V46">
            <v>0</v>
          </cell>
          <cell r="W46">
            <v>0</v>
          </cell>
          <cell r="X46">
            <v>0</v>
          </cell>
          <cell r="Y46">
            <v>0</v>
          </cell>
          <cell r="Z46">
            <v>0</v>
          </cell>
          <cell r="AA46">
            <v>8.76</v>
          </cell>
          <cell r="AB46">
            <v>0</v>
          </cell>
          <cell r="AC46">
            <v>0</v>
          </cell>
          <cell r="AD46">
            <v>0</v>
          </cell>
          <cell r="AE46">
            <v>0</v>
          </cell>
          <cell r="AF46">
            <v>0</v>
          </cell>
          <cell r="AG46">
            <v>0</v>
          </cell>
          <cell r="AH46">
            <v>0</v>
          </cell>
          <cell r="AI46">
            <v>0.34</v>
          </cell>
          <cell r="AJ46">
            <v>0</v>
          </cell>
        </row>
        <row r="47">
          <cell r="N47" t="str">
            <v>RI</v>
          </cell>
          <cell r="O47">
            <v>0</v>
          </cell>
          <cell r="P47">
            <v>0</v>
          </cell>
          <cell r="Q47">
            <v>0</v>
          </cell>
          <cell r="R47">
            <v>0</v>
          </cell>
          <cell r="S47">
            <v>0</v>
          </cell>
          <cell r="T47">
            <v>3.63</v>
          </cell>
          <cell r="U47">
            <v>2.91</v>
          </cell>
          <cell r="V47">
            <v>2.99</v>
          </cell>
          <cell r="W47">
            <v>8.2100000000000009</v>
          </cell>
          <cell r="X47">
            <v>7.88</v>
          </cell>
          <cell r="Y47">
            <v>1.7</v>
          </cell>
          <cell r="Z47">
            <v>3.72</v>
          </cell>
          <cell r="AA47">
            <v>6.52</v>
          </cell>
          <cell r="AB47">
            <v>1.55</v>
          </cell>
          <cell r="AC47">
            <v>6.98</v>
          </cell>
          <cell r="AD47">
            <v>2.31</v>
          </cell>
          <cell r="AE47">
            <v>4.79</v>
          </cell>
          <cell r="AF47">
            <v>0</v>
          </cell>
          <cell r="AG47">
            <v>0</v>
          </cell>
          <cell r="AH47">
            <v>0.28999999999999998</v>
          </cell>
          <cell r="AI47">
            <v>0.19</v>
          </cell>
          <cell r="AJ47">
            <v>0</v>
          </cell>
        </row>
        <row r="48">
          <cell r="N48" t="str">
            <v>SC</v>
          </cell>
          <cell r="O48">
            <v>0</v>
          </cell>
          <cell r="P48">
            <v>0</v>
          </cell>
          <cell r="Q48">
            <v>0</v>
          </cell>
          <cell r="R48">
            <v>0</v>
          </cell>
          <cell r="S48">
            <v>0</v>
          </cell>
          <cell r="T48">
            <v>5.38</v>
          </cell>
          <cell r="U48">
            <v>5.43</v>
          </cell>
          <cell r="V48">
            <v>5.24</v>
          </cell>
          <cell r="W48">
            <v>6.95</v>
          </cell>
          <cell r="X48">
            <v>4.25</v>
          </cell>
          <cell r="Y48">
            <v>2.13</v>
          </cell>
          <cell r="Z48">
            <v>6.2</v>
          </cell>
          <cell r="AA48">
            <v>14.4</v>
          </cell>
          <cell r="AB48">
            <v>2.02</v>
          </cell>
          <cell r="AC48">
            <v>8.99</v>
          </cell>
          <cell r="AD48">
            <v>2.4300000000000002</v>
          </cell>
          <cell r="AE48">
            <v>7.27</v>
          </cell>
          <cell r="AF48">
            <v>0</v>
          </cell>
          <cell r="AG48">
            <v>0</v>
          </cell>
          <cell r="AH48">
            <v>0.59</v>
          </cell>
          <cell r="AI48">
            <v>0.37</v>
          </cell>
          <cell r="AJ48">
            <v>0</v>
          </cell>
        </row>
        <row r="49">
          <cell r="N49" t="str">
            <v>SD</v>
          </cell>
          <cell r="O49">
            <v>0</v>
          </cell>
          <cell r="P49">
            <v>0</v>
          </cell>
          <cell r="Q49">
            <v>0</v>
          </cell>
          <cell r="R49">
            <v>0</v>
          </cell>
          <cell r="S49">
            <v>0</v>
          </cell>
          <cell r="T49">
            <v>4.82</v>
          </cell>
          <cell r="U49">
            <v>6.76</v>
          </cell>
          <cell r="V49">
            <v>3.18</v>
          </cell>
          <cell r="W49">
            <v>14.71</v>
          </cell>
          <cell r="X49">
            <v>5.49</v>
          </cell>
          <cell r="Y49">
            <v>4.1900000000000004</v>
          </cell>
          <cell r="Z49">
            <v>5.95</v>
          </cell>
          <cell r="AA49">
            <v>10.15</v>
          </cell>
          <cell r="AB49">
            <v>3.29</v>
          </cell>
          <cell r="AC49">
            <v>9.7200000000000006</v>
          </cell>
          <cell r="AD49">
            <v>3.09</v>
          </cell>
          <cell r="AE49">
            <v>4.91</v>
          </cell>
          <cell r="AF49">
            <v>0</v>
          </cell>
          <cell r="AG49">
            <v>0</v>
          </cell>
          <cell r="AH49">
            <v>0.93</v>
          </cell>
          <cell r="AI49">
            <v>0.27</v>
          </cell>
          <cell r="AJ49">
            <v>0</v>
          </cell>
        </row>
        <row r="50">
          <cell r="N50" t="str">
            <v>TN</v>
          </cell>
          <cell r="O50">
            <v>0</v>
          </cell>
          <cell r="P50">
            <v>0</v>
          </cell>
          <cell r="Q50">
            <v>0</v>
          </cell>
          <cell r="R50">
            <v>0</v>
          </cell>
          <cell r="S50">
            <v>0</v>
          </cell>
          <cell r="T50">
            <v>6.07</v>
          </cell>
          <cell r="U50">
            <v>3.79</v>
          </cell>
          <cell r="V50">
            <v>3.53</v>
          </cell>
          <cell r="W50">
            <v>7.27</v>
          </cell>
          <cell r="X50">
            <v>3.99</v>
          </cell>
          <cell r="Y50">
            <v>1.68</v>
          </cell>
          <cell r="Z50">
            <v>4.67</v>
          </cell>
          <cell r="AA50">
            <v>9.69</v>
          </cell>
          <cell r="AB50">
            <v>2.71</v>
          </cell>
          <cell r="AC50">
            <v>6.29</v>
          </cell>
          <cell r="AD50">
            <v>1.94</v>
          </cell>
          <cell r="AE50">
            <v>0</v>
          </cell>
          <cell r="AF50">
            <v>0</v>
          </cell>
          <cell r="AG50">
            <v>3.63</v>
          </cell>
          <cell r="AH50">
            <v>0.47</v>
          </cell>
          <cell r="AI50">
            <v>0.25</v>
          </cell>
          <cell r="AJ50">
            <v>0</v>
          </cell>
        </row>
        <row r="51">
          <cell r="N51" t="str">
            <v>TX</v>
          </cell>
          <cell r="O51">
            <v>0</v>
          </cell>
          <cell r="P51">
            <v>0</v>
          </cell>
          <cell r="Q51">
            <v>0</v>
          </cell>
          <cell r="R51">
            <v>0</v>
          </cell>
          <cell r="S51">
            <v>0</v>
          </cell>
          <cell r="T51">
            <v>3.78</v>
          </cell>
          <cell r="U51">
            <v>3.68</v>
          </cell>
          <cell r="V51">
            <v>3.72</v>
          </cell>
          <cell r="W51">
            <v>5.21</v>
          </cell>
          <cell r="X51">
            <v>0</v>
          </cell>
          <cell r="Y51">
            <v>1.3</v>
          </cell>
          <cell r="Z51">
            <v>6.12</v>
          </cell>
          <cell r="AA51">
            <v>11.69</v>
          </cell>
          <cell r="AB51">
            <v>1.62</v>
          </cell>
          <cell r="AC51">
            <v>0</v>
          </cell>
          <cell r="AD51">
            <v>0</v>
          </cell>
          <cell r="AE51">
            <v>0</v>
          </cell>
          <cell r="AF51">
            <v>0</v>
          </cell>
          <cell r="AG51">
            <v>2.73</v>
          </cell>
          <cell r="AH51">
            <v>0.38</v>
          </cell>
          <cell r="AI51">
            <v>0.24</v>
          </cell>
          <cell r="AJ51">
            <v>0</v>
          </cell>
        </row>
        <row r="52">
          <cell r="N52" t="str">
            <v>UT</v>
          </cell>
          <cell r="O52">
            <v>0</v>
          </cell>
          <cell r="P52">
            <v>0</v>
          </cell>
          <cell r="Q52">
            <v>0</v>
          </cell>
          <cell r="R52">
            <v>0</v>
          </cell>
          <cell r="S52">
            <v>0</v>
          </cell>
          <cell r="T52">
            <v>5.9</v>
          </cell>
          <cell r="U52">
            <v>3.33</v>
          </cell>
          <cell r="V52">
            <v>2.86</v>
          </cell>
          <cell r="W52">
            <v>4.8099999999999996</v>
          </cell>
          <cell r="X52">
            <v>4.43</v>
          </cell>
          <cell r="Y52">
            <v>1.38</v>
          </cell>
          <cell r="Z52">
            <v>6.88</v>
          </cell>
          <cell r="AA52">
            <v>5.16</v>
          </cell>
          <cell r="AB52">
            <v>1.31</v>
          </cell>
          <cell r="AC52">
            <v>10.74</v>
          </cell>
          <cell r="AD52">
            <v>1.6</v>
          </cell>
          <cell r="AE52">
            <v>3.57</v>
          </cell>
          <cell r="AF52">
            <v>0</v>
          </cell>
          <cell r="AG52">
            <v>2.0499999999999998</v>
          </cell>
          <cell r="AH52">
            <v>0.37</v>
          </cell>
          <cell r="AI52">
            <v>0.17</v>
          </cell>
          <cell r="AJ52">
            <v>0</v>
          </cell>
        </row>
        <row r="53">
          <cell r="N53" t="str">
            <v>VA</v>
          </cell>
          <cell r="O53">
            <v>0</v>
          </cell>
          <cell r="P53">
            <v>0</v>
          </cell>
          <cell r="Q53">
            <v>0</v>
          </cell>
          <cell r="R53">
            <v>0</v>
          </cell>
          <cell r="S53">
            <v>0</v>
          </cell>
          <cell r="T53">
            <v>3.79</v>
          </cell>
          <cell r="U53">
            <v>2.7</v>
          </cell>
          <cell r="V53">
            <v>2.46</v>
          </cell>
          <cell r="W53">
            <v>4.95</v>
          </cell>
          <cell r="X53">
            <v>2.5</v>
          </cell>
          <cell r="Y53">
            <v>1.64</v>
          </cell>
          <cell r="Z53">
            <v>3.71</v>
          </cell>
          <cell r="AA53">
            <v>6.73</v>
          </cell>
          <cell r="AB53">
            <v>1.1100000000000001</v>
          </cell>
          <cell r="AC53">
            <v>5.16</v>
          </cell>
          <cell r="AD53">
            <v>1.37</v>
          </cell>
          <cell r="AE53">
            <v>3.32</v>
          </cell>
          <cell r="AF53">
            <v>0</v>
          </cell>
          <cell r="AG53">
            <v>2.97</v>
          </cell>
          <cell r="AH53">
            <v>0.23</v>
          </cell>
          <cell r="AI53">
            <v>0.11</v>
          </cell>
          <cell r="AJ53">
            <v>0</v>
          </cell>
        </row>
        <row r="54">
          <cell r="N54" t="str">
            <v>VT</v>
          </cell>
          <cell r="O54">
            <v>0</v>
          </cell>
          <cell r="P54">
            <v>0</v>
          </cell>
          <cell r="Q54">
            <v>0</v>
          </cell>
          <cell r="R54">
            <v>0</v>
          </cell>
          <cell r="S54">
            <v>0</v>
          </cell>
          <cell r="T54">
            <v>4.26</v>
          </cell>
          <cell r="U54">
            <v>4.58</v>
          </cell>
          <cell r="V54">
            <v>3.2</v>
          </cell>
          <cell r="W54">
            <v>8.86</v>
          </cell>
          <cell r="X54">
            <v>4.3600000000000003</v>
          </cell>
          <cell r="Y54">
            <v>1.79</v>
          </cell>
          <cell r="Z54">
            <v>4.66</v>
          </cell>
          <cell r="AA54">
            <v>7.07</v>
          </cell>
          <cell r="AB54">
            <v>2.19</v>
          </cell>
          <cell r="AC54">
            <v>5.72</v>
          </cell>
          <cell r="AD54">
            <v>2.19</v>
          </cell>
          <cell r="AE54">
            <v>6.71</v>
          </cell>
          <cell r="AF54">
            <v>0</v>
          </cell>
          <cell r="AG54">
            <v>0</v>
          </cell>
          <cell r="AH54">
            <v>0.5</v>
          </cell>
          <cell r="AI54">
            <v>0.28999999999999998</v>
          </cell>
          <cell r="AJ54">
            <v>0</v>
          </cell>
        </row>
        <row r="55">
          <cell r="N55" t="str">
            <v>WI</v>
          </cell>
          <cell r="O55">
            <v>0</v>
          </cell>
          <cell r="P55">
            <v>0</v>
          </cell>
          <cell r="Q55">
            <v>0</v>
          </cell>
          <cell r="R55">
            <v>0</v>
          </cell>
          <cell r="S55">
            <v>0</v>
          </cell>
          <cell r="T55">
            <v>6.63</v>
          </cell>
          <cell r="U55">
            <v>4.24</v>
          </cell>
          <cell r="V55">
            <v>4.2699999999999996</v>
          </cell>
          <cell r="W55">
            <v>8.0500000000000007</v>
          </cell>
          <cell r="X55">
            <v>5.74</v>
          </cell>
          <cell r="Y55">
            <v>2</v>
          </cell>
          <cell r="Z55">
            <v>5.75</v>
          </cell>
          <cell r="AA55">
            <v>12.81</v>
          </cell>
          <cell r="AB55">
            <v>1.84</v>
          </cell>
          <cell r="AC55">
            <v>10.94</v>
          </cell>
          <cell r="AD55">
            <v>3.55</v>
          </cell>
          <cell r="AE55">
            <v>0</v>
          </cell>
          <cell r="AF55">
            <v>0</v>
          </cell>
          <cell r="AG55">
            <v>6.09</v>
          </cell>
          <cell r="AH55">
            <v>0.49</v>
          </cell>
          <cell r="AI55">
            <v>0.19</v>
          </cell>
          <cell r="AJ55">
            <v>0</v>
          </cell>
        </row>
        <row r="56">
          <cell r="N56" t="str">
            <v>WV</v>
          </cell>
          <cell r="O56">
            <v>0</v>
          </cell>
          <cell r="P56">
            <v>0</v>
          </cell>
          <cell r="Q56">
            <v>0</v>
          </cell>
          <cell r="R56">
            <v>0</v>
          </cell>
          <cell r="S56">
            <v>0</v>
          </cell>
          <cell r="T56">
            <v>0</v>
          </cell>
          <cell r="U56">
            <v>0</v>
          </cell>
          <cell r="V56">
            <v>0</v>
          </cell>
          <cell r="W56">
            <v>0</v>
          </cell>
          <cell r="X56">
            <v>2.87</v>
          </cell>
          <cell r="Y56">
            <v>1.26</v>
          </cell>
          <cell r="Z56">
            <v>5.19</v>
          </cell>
          <cell r="AA56">
            <v>7.63</v>
          </cell>
          <cell r="AB56">
            <v>0</v>
          </cell>
          <cell r="AC56">
            <v>0</v>
          </cell>
          <cell r="AD56">
            <v>0</v>
          </cell>
          <cell r="AE56">
            <v>0</v>
          </cell>
          <cell r="AF56">
            <v>0</v>
          </cell>
          <cell r="AG56">
            <v>0</v>
          </cell>
          <cell r="AH56">
            <v>0.41</v>
          </cell>
          <cell r="AI56">
            <v>0.19</v>
          </cell>
          <cell r="AJ56">
            <v>0</v>
          </cell>
        </row>
        <row r="57">
          <cell r="N57" t="str">
            <v>ND</v>
          </cell>
          <cell r="O57">
            <v>0</v>
          </cell>
          <cell r="P57">
            <v>0</v>
          </cell>
          <cell r="Q57">
            <v>0</v>
          </cell>
          <cell r="R57">
            <v>0</v>
          </cell>
          <cell r="S57">
            <v>0</v>
          </cell>
          <cell r="T57">
            <v>0</v>
          </cell>
          <cell r="U57">
            <v>0</v>
          </cell>
          <cell r="V57">
            <v>0</v>
          </cell>
          <cell r="W57">
            <v>0</v>
          </cell>
          <cell r="X57">
            <v>0</v>
          </cell>
          <cell r="Y57">
            <v>0</v>
          </cell>
          <cell r="Z57">
            <v>0</v>
          </cell>
          <cell r="AA57">
            <v>7.26</v>
          </cell>
          <cell r="AB57">
            <v>0</v>
          </cell>
          <cell r="AC57">
            <v>0</v>
          </cell>
          <cell r="AD57">
            <v>0</v>
          </cell>
          <cell r="AE57">
            <v>0</v>
          </cell>
          <cell r="AF57">
            <v>0</v>
          </cell>
          <cell r="AG57">
            <v>0</v>
          </cell>
          <cell r="AH57">
            <v>0</v>
          </cell>
          <cell r="AI57">
            <v>0.68</v>
          </cell>
          <cell r="AJ57">
            <v>0</v>
          </cell>
        </row>
        <row r="58">
          <cell r="N58" t="str">
            <v>WA</v>
          </cell>
          <cell r="O58">
            <v>0</v>
          </cell>
          <cell r="P58">
            <v>0</v>
          </cell>
          <cell r="Q58">
            <v>0</v>
          </cell>
          <cell r="R58">
            <v>0</v>
          </cell>
          <cell r="S58">
            <v>0</v>
          </cell>
          <cell r="T58">
            <v>0.8125</v>
          </cell>
          <cell r="U58">
            <v>0</v>
          </cell>
          <cell r="V58">
            <v>0.8125</v>
          </cell>
          <cell r="W58">
            <v>0</v>
          </cell>
          <cell r="X58">
            <v>0</v>
          </cell>
          <cell r="Y58">
            <v>0.38419999999999999</v>
          </cell>
          <cell r="Z58">
            <v>1.4794</v>
          </cell>
          <cell r="AA58">
            <v>1.9460999999999999</v>
          </cell>
          <cell r="AB58">
            <v>0</v>
          </cell>
          <cell r="AC58">
            <v>0</v>
          </cell>
          <cell r="AD58">
            <v>0</v>
          </cell>
          <cell r="AE58">
            <v>1.2987</v>
          </cell>
          <cell r="AF58">
            <v>0</v>
          </cell>
          <cell r="AG58">
            <v>0.1178</v>
          </cell>
          <cell r="AH58">
            <v>0.15529999999999999</v>
          </cell>
          <cell r="AI58">
            <v>0.1178</v>
          </cell>
          <cell r="AJ58">
            <v>0</v>
          </cell>
        </row>
        <row r="59">
          <cell r="N59" t="str">
            <v>WY</v>
          </cell>
          <cell r="O59">
            <v>0</v>
          </cell>
          <cell r="P59">
            <v>0</v>
          </cell>
          <cell r="Q59">
            <v>0</v>
          </cell>
          <cell r="R59">
            <v>0</v>
          </cell>
          <cell r="S59">
            <v>0</v>
          </cell>
          <cell r="T59">
            <v>0</v>
          </cell>
          <cell r="U59">
            <v>0</v>
          </cell>
          <cell r="V59">
            <v>2.97</v>
          </cell>
          <cell r="W59">
            <v>0</v>
          </cell>
          <cell r="X59">
            <v>0</v>
          </cell>
          <cell r="Y59">
            <v>0.34</v>
          </cell>
          <cell r="Z59">
            <v>2.17</v>
          </cell>
          <cell r="AA59">
            <v>2.17</v>
          </cell>
          <cell r="AB59">
            <v>0</v>
          </cell>
          <cell r="AC59">
            <v>0</v>
          </cell>
          <cell r="AD59">
            <v>0</v>
          </cell>
          <cell r="AE59">
            <v>0</v>
          </cell>
          <cell r="AF59">
            <v>0</v>
          </cell>
          <cell r="AG59">
            <v>0</v>
          </cell>
          <cell r="AH59">
            <v>0</v>
          </cell>
          <cell r="AI59">
            <v>0.34</v>
          </cell>
          <cell r="AJ59">
            <v>0</v>
          </cell>
        </row>
        <row r="60">
          <cell r="N60" t="str">
            <v>AK</v>
          </cell>
          <cell r="O60">
            <v>0</v>
          </cell>
          <cell r="P60">
            <v>0</v>
          </cell>
          <cell r="Q60">
            <v>0</v>
          </cell>
          <cell r="R60">
            <v>0</v>
          </cell>
          <cell r="S60">
            <v>0</v>
          </cell>
          <cell r="T60">
            <v>4.2699999999999996</v>
          </cell>
          <cell r="U60">
            <v>3.22</v>
          </cell>
          <cell r="V60">
            <v>2.92</v>
          </cell>
          <cell r="W60">
            <v>5.4</v>
          </cell>
          <cell r="X60">
            <v>4.9000000000000004</v>
          </cell>
          <cell r="Y60">
            <v>1.29</v>
          </cell>
          <cell r="Z60">
            <v>3.91</v>
          </cell>
          <cell r="AA60">
            <v>9.2899999999999991</v>
          </cell>
          <cell r="AB60">
            <v>2.71</v>
          </cell>
          <cell r="AC60">
            <v>5.17</v>
          </cell>
          <cell r="AD60">
            <v>1.92</v>
          </cell>
          <cell r="AE60">
            <v>0</v>
          </cell>
          <cell r="AF60">
            <v>0</v>
          </cell>
          <cell r="AG60">
            <v>3.52</v>
          </cell>
          <cell r="AH60">
            <v>0.63</v>
          </cell>
          <cell r="AI60">
            <v>0.43</v>
          </cell>
          <cell r="AJ60">
            <v>0</v>
          </cell>
        </row>
        <row r="76">
          <cell r="O76">
            <v>654</v>
          </cell>
          <cell r="P76">
            <v>656</v>
          </cell>
          <cell r="Q76">
            <v>675</v>
          </cell>
          <cell r="R76">
            <v>951</v>
          </cell>
          <cell r="S76">
            <v>953</v>
          </cell>
          <cell r="T76">
            <v>3724</v>
          </cell>
          <cell r="U76">
            <v>5183</v>
          </cell>
          <cell r="V76">
            <v>5190</v>
          </cell>
          <cell r="W76">
            <v>5213</v>
          </cell>
          <cell r="X76">
            <v>5221</v>
          </cell>
          <cell r="Y76">
            <v>5606</v>
          </cell>
          <cell r="Z76">
            <v>6325</v>
          </cell>
          <cell r="AA76">
            <v>7538</v>
          </cell>
          <cell r="AB76">
            <v>7539</v>
          </cell>
          <cell r="AC76">
            <v>7601</v>
          </cell>
          <cell r="AD76">
            <v>7605</v>
          </cell>
          <cell r="AE76">
            <v>7611</v>
          </cell>
          <cell r="AF76">
            <v>7720</v>
          </cell>
          <cell r="AG76">
            <v>8227</v>
          </cell>
          <cell r="AH76">
            <v>8742</v>
          </cell>
          <cell r="AI76">
            <v>8810</v>
          </cell>
          <cell r="AJ76" t="str">
            <v>G/L</v>
          </cell>
        </row>
        <row r="98">
          <cell r="O98">
            <v>654</v>
          </cell>
          <cell r="P98">
            <v>656</v>
          </cell>
          <cell r="Q98">
            <v>675</v>
          </cell>
          <cell r="R98">
            <v>951</v>
          </cell>
          <cell r="S98">
            <v>953</v>
          </cell>
          <cell r="T98">
            <v>3724</v>
          </cell>
          <cell r="U98">
            <v>5183</v>
          </cell>
          <cell r="V98">
            <v>5190</v>
          </cell>
          <cell r="W98">
            <v>5213</v>
          </cell>
          <cell r="X98">
            <v>5221</v>
          </cell>
          <cell r="Y98">
            <v>5606</v>
          </cell>
          <cell r="Z98">
            <v>6325</v>
          </cell>
          <cell r="AA98">
            <v>7538</v>
          </cell>
          <cell r="AB98">
            <v>7539</v>
          </cell>
          <cell r="AC98">
            <v>7601</v>
          </cell>
          <cell r="AD98">
            <v>7605</v>
          </cell>
          <cell r="AE98">
            <v>7611</v>
          </cell>
          <cell r="AF98">
            <v>7720</v>
          </cell>
          <cell r="AG98">
            <v>8227</v>
          </cell>
          <cell r="AH98">
            <v>8742</v>
          </cell>
          <cell r="AI98">
            <v>8810</v>
          </cell>
          <cell r="AJ98" t="str">
            <v>G/L</v>
          </cell>
        </row>
        <row r="120">
          <cell r="O120">
            <v>654</v>
          </cell>
          <cell r="P120">
            <v>656</v>
          </cell>
          <cell r="Q120">
            <v>675</v>
          </cell>
          <cell r="R120">
            <v>951</v>
          </cell>
          <cell r="S120">
            <v>953</v>
          </cell>
          <cell r="T120">
            <v>3724</v>
          </cell>
          <cell r="U120">
            <v>5183</v>
          </cell>
          <cell r="V120">
            <v>5190</v>
          </cell>
          <cell r="W120">
            <v>5213</v>
          </cell>
          <cell r="X120">
            <v>5221</v>
          </cell>
          <cell r="Y120">
            <v>5606</v>
          </cell>
          <cell r="Z120">
            <v>6325</v>
          </cell>
          <cell r="AA120">
            <v>7538</v>
          </cell>
          <cell r="AB120">
            <v>7539</v>
          </cell>
          <cell r="AC120">
            <v>7601</v>
          </cell>
          <cell r="AD120">
            <v>7605</v>
          </cell>
          <cell r="AE120">
            <v>7611</v>
          </cell>
          <cell r="AF120">
            <v>7720</v>
          </cell>
          <cell r="AG120">
            <v>8227</v>
          </cell>
          <cell r="AH120">
            <v>8742</v>
          </cell>
          <cell r="AI120">
            <v>8810</v>
          </cell>
          <cell r="AJ120" t="str">
            <v>G/L</v>
          </cell>
        </row>
        <row r="142">
          <cell r="O142">
            <v>654</v>
          </cell>
          <cell r="P142">
            <v>656</v>
          </cell>
          <cell r="Q142">
            <v>675</v>
          </cell>
          <cell r="R142">
            <v>951</v>
          </cell>
          <cell r="S142">
            <v>953</v>
          </cell>
          <cell r="T142">
            <v>3724</v>
          </cell>
          <cell r="U142">
            <v>5183</v>
          </cell>
          <cell r="V142">
            <v>5190</v>
          </cell>
          <cell r="W142">
            <v>5213</v>
          </cell>
          <cell r="X142">
            <v>5221</v>
          </cell>
          <cell r="Y142">
            <v>5606</v>
          </cell>
          <cell r="Z142">
            <v>6325</v>
          </cell>
          <cell r="AA142">
            <v>7538</v>
          </cell>
          <cell r="AB142">
            <v>7539</v>
          </cell>
          <cell r="AC142">
            <v>7601</v>
          </cell>
          <cell r="AD142">
            <v>7605</v>
          </cell>
          <cell r="AE142">
            <v>7611</v>
          </cell>
          <cell r="AF142">
            <v>7720</v>
          </cell>
          <cell r="AG142">
            <v>8227</v>
          </cell>
          <cell r="AH142">
            <v>8742</v>
          </cell>
          <cell r="AI142">
            <v>8810</v>
          </cell>
          <cell r="AJ142" t="str">
            <v>G/L</v>
          </cell>
        </row>
        <row r="164">
          <cell r="O164">
            <v>654</v>
          </cell>
          <cell r="P164">
            <v>656</v>
          </cell>
          <cell r="Q164">
            <v>675</v>
          </cell>
          <cell r="R164">
            <v>951</v>
          </cell>
          <cell r="S164">
            <v>953</v>
          </cell>
          <cell r="T164">
            <v>3724</v>
          </cell>
          <cell r="U164">
            <v>5183</v>
          </cell>
          <cell r="V164">
            <v>5190</v>
          </cell>
          <cell r="W164">
            <v>5213</v>
          </cell>
          <cell r="X164">
            <v>5221</v>
          </cell>
          <cell r="Y164">
            <v>5606</v>
          </cell>
          <cell r="Z164">
            <v>6325</v>
          </cell>
          <cell r="AA164">
            <v>7538</v>
          </cell>
          <cell r="AB164">
            <v>7539</v>
          </cell>
          <cell r="AC164">
            <v>7601</v>
          </cell>
          <cell r="AD164">
            <v>7605</v>
          </cell>
          <cell r="AE164">
            <v>7611</v>
          </cell>
          <cell r="AF164">
            <v>7720</v>
          </cell>
          <cell r="AG164">
            <v>8227</v>
          </cell>
          <cell r="AH164">
            <v>8742</v>
          </cell>
          <cell r="AI164">
            <v>8810</v>
          </cell>
          <cell r="AJ164" t="str">
            <v>G/L</v>
          </cell>
        </row>
        <row r="186">
          <cell r="O186">
            <v>654</v>
          </cell>
          <cell r="P186">
            <v>656</v>
          </cell>
          <cell r="Q186">
            <v>675</v>
          </cell>
          <cell r="R186">
            <v>951</v>
          </cell>
          <cell r="S186">
            <v>953</v>
          </cell>
          <cell r="T186">
            <v>3724</v>
          </cell>
          <cell r="U186">
            <v>5183</v>
          </cell>
          <cell r="V186">
            <v>5190</v>
          </cell>
          <cell r="W186">
            <v>5213</v>
          </cell>
          <cell r="X186">
            <v>5221</v>
          </cell>
          <cell r="Y186">
            <v>5606</v>
          </cell>
          <cell r="Z186">
            <v>6325</v>
          </cell>
          <cell r="AA186">
            <v>7538</v>
          </cell>
          <cell r="AB186">
            <v>7539</v>
          </cell>
          <cell r="AC186">
            <v>7601</v>
          </cell>
          <cell r="AD186">
            <v>7605</v>
          </cell>
          <cell r="AE186">
            <v>7611</v>
          </cell>
          <cell r="AF186">
            <v>7720</v>
          </cell>
          <cell r="AG186">
            <v>8227</v>
          </cell>
          <cell r="AH186">
            <v>8742</v>
          </cell>
          <cell r="AI186">
            <v>8810</v>
          </cell>
          <cell r="AJ186" t="str">
            <v>G/L</v>
          </cell>
        </row>
        <row r="208">
          <cell r="O208">
            <v>654</v>
          </cell>
          <cell r="P208">
            <v>656</v>
          </cell>
          <cell r="Q208">
            <v>675</v>
          </cell>
          <cell r="R208">
            <v>951</v>
          </cell>
          <cell r="S208">
            <v>953</v>
          </cell>
          <cell r="T208">
            <v>3724</v>
          </cell>
          <cell r="U208">
            <v>5183</v>
          </cell>
          <cell r="V208">
            <v>5190</v>
          </cell>
          <cell r="W208">
            <v>5213</v>
          </cell>
          <cell r="X208">
            <v>5221</v>
          </cell>
          <cell r="Y208">
            <v>5606</v>
          </cell>
          <cell r="Z208">
            <v>6325</v>
          </cell>
          <cell r="AA208">
            <v>7538</v>
          </cell>
          <cell r="AB208">
            <v>7539</v>
          </cell>
          <cell r="AC208">
            <v>7601</v>
          </cell>
          <cell r="AD208">
            <v>7605</v>
          </cell>
          <cell r="AE208">
            <v>7611</v>
          </cell>
          <cell r="AF208">
            <v>7720</v>
          </cell>
          <cell r="AG208">
            <v>8227</v>
          </cell>
          <cell r="AH208">
            <v>8742</v>
          </cell>
          <cell r="AI208">
            <v>8810</v>
          </cell>
          <cell r="AJ208" t="str">
            <v>G/L</v>
          </cell>
        </row>
        <row r="230">
          <cell r="O230">
            <v>654</v>
          </cell>
          <cell r="P230">
            <v>656</v>
          </cell>
          <cell r="Q230">
            <v>675</v>
          </cell>
          <cell r="R230">
            <v>951</v>
          </cell>
          <cell r="S230">
            <v>953</v>
          </cell>
          <cell r="T230">
            <v>3724</v>
          </cell>
          <cell r="U230">
            <v>5183</v>
          </cell>
          <cell r="V230">
            <v>5190</v>
          </cell>
          <cell r="W230">
            <v>5213</v>
          </cell>
          <cell r="X230">
            <v>5221</v>
          </cell>
          <cell r="Y230">
            <v>5606</v>
          </cell>
          <cell r="Z230">
            <v>6325</v>
          </cell>
          <cell r="AA230">
            <v>7538</v>
          </cell>
          <cell r="AB230">
            <v>7539</v>
          </cell>
          <cell r="AC230">
            <v>7601</v>
          </cell>
          <cell r="AD230">
            <v>7605</v>
          </cell>
          <cell r="AE230">
            <v>7611</v>
          </cell>
          <cell r="AF230">
            <v>7720</v>
          </cell>
          <cell r="AG230">
            <v>8227</v>
          </cell>
          <cell r="AH230">
            <v>8742</v>
          </cell>
          <cell r="AI230">
            <v>8810</v>
          </cell>
          <cell r="AJ230" t="str">
            <v>G/L</v>
          </cell>
        </row>
        <row r="252">
          <cell r="O252">
            <v>654</v>
          </cell>
          <cell r="P252">
            <v>656</v>
          </cell>
          <cell r="Q252">
            <v>675</v>
          </cell>
          <cell r="R252">
            <v>951</v>
          </cell>
          <cell r="S252">
            <v>953</v>
          </cell>
          <cell r="T252">
            <v>3724</v>
          </cell>
          <cell r="U252">
            <v>5183</v>
          </cell>
          <cell r="V252">
            <v>5190</v>
          </cell>
          <cell r="W252">
            <v>5213</v>
          </cell>
          <cell r="X252">
            <v>5221</v>
          </cell>
          <cell r="Y252">
            <v>5606</v>
          </cell>
          <cell r="Z252">
            <v>6325</v>
          </cell>
          <cell r="AA252">
            <v>7538</v>
          </cell>
          <cell r="AB252">
            <v>7539</v>
          </cell>
          <cell r="AC252">
            <v>7601</v>
          </cell>
          <cell r="AD252">
            <v>7605</v>
          </cell>
          <cell r="AE252">
            <v>7611</v>
          </cell>
          <cell r="AF252">
            <v>7720</v>
          </cell>
          <cell r="AG252">
            <v>8227</v>
          </cell>
          <cell r="AH252">
            <v>8742</v>
          </cell>
          <cell r="AI252">
            <v>8810</v>
          </cell>
          <cell r="AJ252" t="str">
            <v>G/L</v>
          </cell>
        </row>
        <row r="274">
          <cell r="O274">
            <v>654</v>
          </cell>
          <cell r="P274">
            <v>656</v>
          </cell>
          <cell r="Q274">
            <v>675</v>
          </cell>
          <cell r="R274">
            <v>951</v>
          </cell>
          <cell r="S274">
            <v>953</v>
          </cell>
          <cell r="T274">
            <v>3724</v>
          </cell>
          <cell r="U274">
            <v>5183</v>
          </cell>
          <cell r="V274">
            <v>5190</v>
          </cell>
          <cell r="W274">
            <v>5213</v>
          </cell>
          <cell r="X274">
            <v>5221</v>
          </cell>
          <cell r="Y274">
            <v>5606</v>
          </cell>
          <cell r="Z274">
            <v>6325</v>
          </cell>
          <cell r="AA274">
            <v>7538</v>
          </cell>
          <cell r="AB274">
            <v>7539</v>
          </cell>
          <cell r="AC274">
            <v>7601</v>
          </cell>
          <cell r="AD274">
            <v>7605</v>
          </cell>
          <cell r="AE274">
            <v>7611</v>
          </cell>
          <cell r="AF274">
            <v>7720</v>
          </cell>
          <cell r="AG274">
            <v>8227</v>
          </cell>
          <cell r="AH274">
            <v>8742</v>
          </cell>
          <cell r="AI274">
            <v>8810</v>
          </cell>
          <cell r="AJ274" t="str">
            <v>G/L</v>
          </cell>
        </row>
        <row r="296">
          <cell r="O296">
            <v>654</v>
          </cell>
          <cell r="P296">
            <v>656</v>
          </cell>
          <cell r="Q296">
            <v>675</v>
          </cell>
          <cell r="R296">
            <v>951</v>
          </cell>
          <cell r="S296">
            <v>953</v>
          </cell>
          <cell r="T296">
            <v>3724</v>
          </cell>
          <cell r="U296">
            <v>5183</v>
          </cell>
          <cell r="V296">
            <v>5190</v>
          </cell>
          <cell r="W296">
            <v>5213</v>
          </cell>
          <cell r="X296">
            <v>5221</v>
          </cell>
          <cell r="Y296">
            <v>5606</v>
          </cell>
          <cell r="Z296">
            <v>6325</v>
          </cell>
          <cell r="AA296">
            <v>7538</v>
          </cell>
          <cell r="AB296">
            <v>7539</v>
          </cell>
          <cell r="AC296">
            <v>7601</v>
          </cell>
          <cell r="AD296">
            <v>7605</v>
          </cell>
          <cell r="AE296">
            <v>7611</v>
          </cell>
          <cell r="AF296">
            <v>7720</v>
          </cell>
          <cell r="AG296">
            <v>8227</v>
          </cell>
          <cell r="AH296">
            <v>8742</v>
          </cell>
          <cell r="AI296">
            <v>8810</v>
          </cell>
          <cell r="AJ296" t="str">
            <v>G/L</v>
          </cell>
        </row>
        <row r="318">
          <cell r="O318">
            <v>654</v>
          </cell>
          <cell r="P318">
            <v>656</v>
          </cell>
          <cell r="Q318">
            <v>675</v>
          </cell>
          <cell r="R318">
            <v>951</v>
          </cell>
          <cell r="S318">
            <v>953</v>
          </cell>
          <cell r="T318">
            <v>3724</v>
          </cell>
          <cell r="U318">
            <v>5183</v>
          </cell>
          <cell r="V318">
            <v>5190</v>
          </cell>
          <cell r="W318">
            <v>5213</v>
          </cell>
          <cell r="X318">
            <v>5221</v>
          </cell>
          <cell r="Y318">
            <v>5606</v>
          </cell>
          <cell r="Z318">
            <v>6325</v>
          </cell>
          <cell r="AA318">
            <v>7538</v>
          </cell>
          <cell r="AB318" t="e">
            <v>#REF!</v>
          </cell>
          <cell r="AC318" t="e">
            <v>#REF!</v>
          </cell>
          <cell r="AD318">
            <v>7605</v>
          </cell>
          <cell r="AE318" t="e">
            <v>#REF!</v>
          </cell>
          <cell r="AF318">
            <v>7720</v>
          </cell>
          <cell r="AG318">
            <v>8227</v>
          </cell>
          <cell r="AH318">
            <v>8742</v>
          </cell>
          <cell r="AI318">
            <v>8810</v>
          </cell>
          <cell r="AJ318" t="str">
            <v>G/L</v>
          </cell>
        </row>
        <row r="340">
          <cell r="O340">
            <v>654</v>
          </cell>
          <cell r="P340">
            <v>656</v>
          </cell>
          <cell r="Q340">
            <v>675</v>
          </cell>
          <cell r="R340">
            <v>951</v>
          </cell>
          <cell r="S340">
            <v>953</v>
          </cell>
          <cell r="T340">
            <v>3724</v>
          </cell>
          <cell r="U340">
            <v>5183</v>
          </cell>
          <cell r="V340">
            <v>5190</v>
          </cell>
          <cell r="W340">
            <v>5213</v>
          </cell>
          <cell r="X340">
            <v>5221</v>
          </cell>
          <cell r="Y340">
            <v>5606</v>
          </cell>
          <cell r="Z340">
            <v>6325</v>
          </cell>
          <cell r="AA340">
            <v>7538</v>
          </cell>
          <cell r="AB340">
            <v>7539</v>
          </cell>
          <cell r="AC340">
            <v>7601</v>
          </cell>
          <cell r="AD340">
            <v>7605</v>
          </cell>
          <cell r="AE340">
            <v>7611</v>
          </cell>
          <cell r="AF340">
            <v>7720</v>
          </cell>
          <cell r="AG340">
            <v>8227</v>
          </cell>
          <cell r="AH340">
            <v>8742</v>
          </cell>
          <cell r="AI340">
            <v>8810</v>
          </cell>
          <cell r="AJ340" t="str">
            <v>G/L</v>
          </cell>
        </row>
        <row r="362">
          <cell r="O362">
            <v>654</v>
          </cell>
          <cell r="P362">
            <v>656</v>
          </cell>
          <cell r="Q362">
            <v>675</v>
          </cell>
          <cell r="R362">
            <v>951</v>
          </cell>
          <cell r="S362">
            <v>953</v>
          </cell>
          <cell r="T362">
            <v>3724</v>
          </cell>
          <cell r="U362">
            <v>5183</v>
          </cell>
          <cell r="V362">
            <v>5190</v>
          </cell>
          <cell r="W362">
            <v>5213</v>
          </cell>
          <cell r="X362">
            <v>5221</v>
          </cell>
          <cell r="Y362">
            <v>5606</v>
          </cell>
          <cell r="Z362">
            <v>6325</v>
          </cell>
          <cell r="AA362">
            <v>7538</v>
          </cell>
          <cell r="AB362">
            <v>7539</v>
          </cell>
          <cell r="AC362">
            <v>7601</v>
          </cell>
          <cell r="AD362">
            <v>7605</v>
          </cell>
          <cell r="AE362">
            <v>7611</v>
          </cell>
          <cell r="AF362">
            <v>7720</v>
          </cell>
          <cell r="AG362">
            <v>8227</v>
          </cell>
          <cell r="AH362">
            <v>8742</v>
          </cell>
          <cell r="AI362">
            <v>8810</v>
          </cell>
          <cell r="AJ362" t="str">
            <v>G/L</v>
          </cell>
        </row>
        <row r="384">
          <cell r="O384">
            <v>654</v>
          </cell>
          <cell r="P384">
            <v>656</v>
          </cell>
          <cell r="Q384">
            <v>675</v>
          </cell>
          <cell r="R384">
            <v>951</v>
          </cell>
          <cell r="S384">
            <v>953</v>
          </cell>
          <cell r="T384">
            <v>3724</v>
          </cell>
          <cell r="U384">
            <v>5183</v>
          </cell>
          <cell r="V384">
            <v>5190</v>
          </cell>
          <cell r="W384">
            <v>5213</v>
          </cell>
          <cell r="X384">
            <v>5221</v>
          </cell>
          <cell r="Y384">
            <v>5606</v>
          </cell>
          <cell r="Z384">
            <v>6325</v>
          </cell>
          <cell r="AA384">
            <v>7538</v>
          </cell>
          <cell r="AB384">
            <v>7539</v>
          </cell>
          <cell r="AC384">
            <v>7601</v>
          </cell>
          <cell r="AD384">
            <v>7605</v>
          </cell>
          <cell r="AE384">
            <v>7611</v>
          </cell>
          <cell r="AF384">
            <v>7720</v>
          </cell>
          <cell r="AG384">
            <v>8227</v>
          </cell>
          <cell r="AH384">
            <v>8742</v>
          </cell>
          <cell r="AI384">
            <v>8810</v>
          </cell>
          <cell r="AJ384" t="str">
            <v>G/L</v>
          </cell>
        </row>
        <row r="406">
          <cell r="O406">
            <v>654</v>
          </cell>
          <cell r="P406">
            <v>656</v>
          </cell>
          <cell r="Q406">
            <v>675</v>
          </cell>
          <cell r="R406">
            <v>951</v>
          </cell>
          <cell r="S406">
            <v>953</v>
          </cell>
          <cell r="T406">
            <v>3724</v>
          </cell>
          <cell r="U406">
            <v>5183</v>
          </cell>
          <cell r="V406">
            <v>5190</v>
          </cell>
          <cell r="W406">
            <v>5213</v>
          </cell>
          <cell r="X406">
            <v>5221</v>
          </cell>
          <cell r="Y406">
            <v>5606</v>
          </cell>
          <cell r="Z406">
            <v>6325</v>
          </cell>
          <cell r="AA406">
            <v>7538</v>
          </cell>
          <cell r="AB406">
            <v>7539</v>
          </cell>
          <cell r="AC406">
            <v>7601</v>
          </cell>
          <cell r="AD406">
            <v>7605</v>
          </cell>
          <cell r="AE406">
            <v>7611</v>
          </cell>
          <cell r="AF406">
            <v>7720</v>
          </cell>
          <cell r="AG406">
            <v>8227</v>
          </cell>
          <cell r="AH406">
            <v>8742</v>
          </cell>
          <cell r="AI406">
            <v>8810</v>
          </cell>
          <cell r="AJ406" t="str">
            <v>G/L</v>
          </cell>
        </row>
        <row r="428">
          <cell r="O428">
            <v>654</v>
          </cell>
          <cell r="P428">
            <v>656</v>
          </cell>
          <cell r="Q428">
            <v>675</v>
          </cell>
          <cell r="R428">
            <v>951</v>
          </cell>
          <cell r="S428">
            <v>953</v>
          </cell>
          <cell r="T428">
            <v>3724</v>
          </cell>
          <cell r="U428">
            <v>5183</v>
          </cell>
          <cell r="V428">
            <v>5190</v>
          </cell>
          <cell r="W428">
            <v>5213</v>
          </cell>
          <cell r="X428">
            <v>5221</v>
          </cell>
          <cell r="Y428">
            <v>5606</v>
          </cell>
          <cell r="Z428">
            <v>6325</v>
          </cell>
          <cell r="AA428">
            <v>7538</v>
          </cell>
          <cell r="AB428">
            <v>7539</v>
          </cell>
          <cell r="AC428">
            <v>7601</v>
          </cell>
          <cell r="AD428">
            <v>7605</v>
          </cell>
          <cell r="AE428">
            <v>7611</v>
          </cell>
          <cell r="AF428">
            <v>7720</v>
          </cell>
          <cell r="AG428">
            <v>8227</v>
          </cell>
          <cell r="AH428">
            <v>8742</v>
          </cell>
          <cell r="AI428">
            <v>8810</v>
          </cell>
          <cell r="AJ428" t="str">
            <v>G/L</v>
          </cell>
        </row>
        <row r="450">
          <cell r="O450">
            <v>654</v>
          </cell>
          <cell r="P450">
            <v>656</v>
          </cell>
          <cell r="Q450">
            <v>675</v>
          </cell>
          <cell r="R450">
            <v>951</v>
          </cell>
          <cell r="S450">
            <v>953</v>
          </cell>
          <cell r="T450">
            <v>3724</v>
          </cell>
          <cell r="U450">
            <v>5183</v>
          </cell>
          <cell r="V450">
            <v>5190</v>
          </cell>
          <cell r="W450">
            <v>5213</v>
          </cell>
          <cell r="X450">
            <v>5221</v>
          </cell>
          <cell r="Y450">
            <v>5606</v>
          </cell>
          <cell r="Z450">
            <v>6325</v>
          </cell>
          <cell r="AA450">
            <v>7538</v>
          </cell>
          <cell r="AB450">
            <v>7539</v>
          </cell>
          <cell r="AC450">
            <v>7601</v>
          </cell>
          <cell r="AD450">
            <v>7605</v>
          </cell>
          <cell r="AE450">
            <v>7611</v>
          </cell>
          <cell r="AF450">
            <v>7720</v>
          </cell>
          <cell r="AG450">
            <v>8227</v>
          </cell>
          <cell r="AH450">
            <v>8742</v>
          </cell>
          <cell r="AI450">
            <v>8810</v>
          </cell>
          <cell r="AJ450" t="str">
            <v>G/L</v>
          </cell>
        </row>
        <row r="472">
          <cell r="O472">
            <v>654</v>
          </cell>
          <cell r="P472">
            <v>656</v>
          </cell>
          <cell r="Q472">
            <v>675</v>
          </cell>
          <cell r="R472">
            <v>951</v>
          </cell>
          <cell r="S472">
            <v>953</v>
          </cell>
          <cell r="T472">
            <v>3724</v>
          </cell>
          <cell r="U472">
            <v>5183</v>
          </cell>
          <cell r="V472">
            <v>5190</v>
          </cell>
          <cell r="W472">
            <v>5213</v>
          </cell>
          <cell r="X472">
            <v>5221</v>
          </cell>
          <cell r="Y472">
            <v>5606</v>
          </cell>
          <cell r="Z472">
            <v>6325</v>
          </cell>
          <cell r="AA472">
            <v>7538</v>
          </cell>
          <cell r="AB472">
            <v>7539</v>
          </cell>
          <cell r="AC472">
            <v>7601</v>
          </cell>
          <cell r="AD472">
            <v>7605</v>
          </cell>
          <cell r="AE472">
            <v>7611</v>
          </cell>
          <cell r="AF472">
            <v>7720</v>
          </cell>
          <cell r="AG472">
            <v>8227</v>
          </cell>
          <cell r="AH472">
            <v>8742</v>
          </cell>
          <cell r="AI472">
            <v>8810</v>
          </cell>
          <cell r="AJ472" t="str">
            <v>G/L</v>
          </cell>
        </row>
        <row r="494">
          <cell r="O494">
            <v>654</v>
          </cell>
          <cell r="P494">
            <v>656</v>
          </cell>
          <cell r="Q494">
            <v>675</v>
          </cell>
          <cell r="R494">
            <v>951</v>
          </cell>
          <cell r="S494">
            <v>953</v>
          </cell>
          <cell r="T494">
            <v>3724</v>
          </cell>
          <cell r="U494">
            <v>5183</v>
          </cell>
          <cell r="V494">
            <v>5190</v>
          </cell>
          <cell r="W494">
            <v>5213</v>
          </cell>
          <cell r="X494">
            <v>5221</v>
          </cell>
          <cell r="Y494">
            <v>5606</v>
          </cell>
          <cell r="Z494">
            <v>6325</v>
          </cell>
          <cell r="AA494">
            <v>7538</v>
          </cell>
          <cell r="AB494">
            <v>7539</v>
          </cell>
          <cell r="AC494">
            <v>7601</v>
          </cell>
          <cell r="AD494">
            <v>7605</v>
          </cell>
          <cell r="AE494">
            <v>7611</v>
          </cell>
          <cell r="AF494">
            <v>7720</v>
          </cell>
          <cell r="AG494">
            <v>8227</v>
          </cell>
          <cell r="AH494">
            <v>8742</v>
          </cell>
          <cell r="AI494">
            <v>8810</v>
          </cell>
          <cell r="AJ494" t="str">
            <v>G/L</v>
          </cell>
        </row>
        <row r="516">
          <cell r="O516">
            <v>654</v>
          </cell>
          <cell r="P516">
            <v>656</v>
          </cell>
          <cell r="Q516">
            <v>675</v>
          </cell>
          <cell r="R516">
            <v>951</v>
          </cell>
          <cell r="S516">
            <v>953</v>
          </cell>
          <cell r="T516">
            <v>3724</v>
          </cell>
          <cell r="U516">
            <v>5183</v>
          </cell>
          <cell r="V516">
            <v>5190</v>
          </cell>
          <cell r="W516">
            <v>5213</v>
          </cell>
          <cell r="X516">
            <v>5221</v>
          </cell>
          <cell r="Y516">
            <v>5606</v>
          </cell>
          <cell r="Z516">
            <v>6325</v>
          </cell>
          <cell r="AA516">
            <v>7538</v>
          </cell>
          <cell r="AB516">
            <v>7539</v>
          </cell>
          <cell r="AC516">
            <v>7601</v>
          </cell>
          <cell r="AD516">
            <v>7605</v>
          </cell>
          <cell r="AE516">
            <v>7611</v>
          </cell>
          <cell r="AF516">
            <v>7720</v>
          </cell>
          <cell r="AG516">
            <v>8227</v>
          </cell>
          <cell r="AH516">
            <v>8742</v>
          </cell>
          <cell r="AI516">
            <v>8810</v>
          </cell>
          <cell r="AJ516" t="str">
            <v>G/L</v>
          </cell>
        </row>
        <row r="538">
          <cell r="O538">
            <v>654</v>
          </cell>
          <cell r="P538">
            <v>656</v>
          </cell>
          <cell r="Q538">
            <v>675</v>
          </cell>
          <cell r="R538">
            <v>951</v>
          </cell>
          <cell r="S538">
            <v>953</v>
          </cell>
          <cell r="T538">
            <v>3724</v>
          </cell>
          <cell r="U538">
            <v>5183</v>
          </cell>
          <cell r="V538">
            <v>5190</v>
          </cell>
          <cell r="W538">
            <v>5213</v>
          </cell>
          <cell r="X538">
            <v>5221</v>
          </cell>
          <cell r="Y538">
            <v>5606</v>
          </cell>
          <cell r="Z538">
            <v>6325</v>
          </cell>
          <cell r="AA538">
            <v>7538</v>
          </cell>
          <cell r="AB538">
            <v>7539</v>
          </cell>
          <cell r="AC538">
            <v>7601</v>
          </cell>
          <cell r="AD538">
            <v>7605</v>
          </cell>
          <cell r="AE538">
            <v>7611</v>
          </cell>
          <cell r="AF538">
            <v>7720</v>
          </cell>
          <cell r="AG538">
            <v>8227</v>
          </cell>
          <cell r="AH538">
            <v>8742</v>
          </cell>
          <cell r="AI538">
            <v>8810</v>
          </cell>
          <cell r="AJ538" t="str">
            <v>G/L</v>
          </cell>
        </row>
        <row r="560">
          <cell r="O560">
            <v>654</v>
          </cell>
          <cell r="P560">
            <v>656</v>
          </cell>
          <cell r="Q560">
            <v>675</v>
          </cell>
          <cell r="R560">
            <v>951</v>
          </cell>
          <cell r="S560">
            <v>953</v>
          </cell>
          <cell r="T560">
            <v>3724</v>
          </cell>
          <cell r="U560">
            <v>5183</v>
          </cell>
          <cell r="V560">
            <v>5190</v>
          </cell>
          <cell r="W560">
            <v>5213</v>
          </cell>
          <cell r="X560">
            <v>5221</v>
          </cell>
          <cell r="Y560">
            <v>5606</v>
          </cell>
          <cell r="Z560">
            <v>6325</v>
          </cell>
          <cell r="AA560">
            <v>7538</v>
          </cell>
          <cell r="AB560">
            <v>7539</v>
          </cell>
          <cell r="AC560">
            <v>7601</v>
          </cell>
          <cell r="AD560">
            <v>7605</v>
          </cell>
          <cell r="AE560">
            <v>7611</v>
          </cell>
          <cell r="AF560">
            <v>7720</v>
          </cell>
          <cell r="AG560">
            <v>8227</v>
          </cell>
          <cell r="AH560">
            <v>8742</v>
          </cell>
          <cell r="AI560">
            <v>8810</v>
          </cell>
          <cell r="AJ560" t="str">
            <v>G/L</v>
          </cell>
        </row>
        <row r="582">
          <cell r="O582">
            <v>654</v>
          </cell>
          <cell r="P582">
            <v>656</v>
          </cell>
          <cell r="Q582">
            <v>675</v>
          </cell>
          <cell r="R582">
            <v>951</v>
          </cell>
          <cell r="S582">
            <v>953</v>
          </cell>
          <cell r="T582">
            <v>3724</v>
          </cell>
          <cell r="U582">
            <v>5183</v>
          </cell>
          <cell r="V582">
            <v>5190</v>
          </cell>
          <cell r="W582">
            <v>5213</v>
          </cell>
          <cell r="X582">
            <v>5221</v>
          </cell>
          <cell r="Y582">
            <v>5606</v>
          </cell>
          <cell r="Z582">
            <v>6325</v>
          </cell>
          <cell r="AA582">
            <v>7538</v>
          </cell>
          <cell r="AB582">
            <v>7539</v>
          </cell>
          <cell r="AC582">
            <v>7601</v>
          </cell>
          <cell r="AD582">
            <v>7605</v>
          </cell>
          <cell r="AE582">
            <v>7611</v>
          </cell>
          <cell r="AF582">
            <v>7720</v>
          </cell>
          <cell r="AG582">
            <v>8227</v>
          </cell>
          <cell r="AH582">
            <v>8742</v>
          </cell>
          <cell r="AI582">
            <v>8810</v>
          </cell>
          <cell r="AJ582" t="str">
            <v>G/L</v>
          </cell>
        </row>
        <row r="604">
          <cell r="O604">
            <v>654</v>
          </cell>
          <cell r="P604">
            <v>656</v>
          </cell>
          <cell r="Q604">
            <v>675</v>
          </cell>
          <cell r="R604">
            <v>951</v>
          </cell>
          <cell r="S604">
            <v>953</v>
          </cell>
          <cell r="T604">
            <v>3724</v>
          </cell>
          <cell r="U604">
            <v>5183</v>
          </cell>
          <cell r="V604">
            <v>5190</v>
          </cell>
          <cell r="W604">
            <v>5213</v>
          </cell>
          <cell r="X604">
            <v>5221</v>
          </cell>
          <cell r="Y604">
            <v>5606</v>
          </cell>
          <cell r="Z604">
            <v>6325</v>
          </cell>
          <cell r="AA604">
            <v>7538</v>
          </cell>
          <cell r="AB604">
            <v>7539</v>
          </cell>
          <cell r="AC604">
            <v>7601</v>
          </cell>
          <cell r="AD604">
            <v>7605</v>
          </cell>
          <cell r="AE604">
            <v>7611</v>
          </cell>
          <cell r="AF604">
            <v>7720</v>
          </cell>
          <cell r="AG604">
            <v>8227</v>
          </cell>
          <cell r="AH604">
            <v>8742</v>
          </cell>
          <cell r="AI604">
            <v>8810</v>
          </cell>
          <cell r="AJ604" t="str">
            <v>G/L</v>
          </cell>
        </row>
        <row r="626">
          <cell r="O626">
            <v>654</v>
          </cell>
          <cell r="P626">
            <v>656</v>
          </cell>
          <cell r="Q626">
            <v>675</v>
          </cell>
          <cell r="R626">
            <v>951</v>
          </cell>
          <cell r="S626">
            <v>953</v>
          </cell>
          <cell r="T626">
            <v>3724</v>
          </cell>
          <cell r="U626">
            <v>5183</v>
          </cell>
          <cell r="V626">
            <v>5190</v>
          </cell>
          <cell r="W626">
            <v>5213</v>
          </cell>
          <cell r="X626">
            <v>5221</v>
          </cell>
          <cell r="Y626">
            <v>5606</v>
          </cell>
          <cell r="Z626">
            <v>6325</v>
          </cell>
          <cell r="AA626">
            <v>7538</v>
          </cell>
          <cell r="AB626">
            <v>7539</v>
          </cell>
          <cell r="AC626">
            <v>7601</v>
          </cell>
          <cell r="AD626">
            <v>7605</v>
          </cell>
          <cell r="AE626">
            <v>7611</v>
          </cell>
          <cell r="AF626">
            <v>7720</v>
          </cell>
          <cell r="AG626">
            <v>8227</v>
          </cell>
          <cell r="AH626">
            <v>8742</v>
          </cell>
          <cell r="AI626">
            <v>8810</v>
          </cell>
          <cell r="AJ626" t="str">
            <v>G/L</v>
          </cell>
        </row>
        <row r="648">
          <cell r="O648">
            <v>654</v>
          </cell>
          <cell r="P648">
            <v>656</v>
          </cell>
          <cell r="Q648">
            <v>675</v>
          </cell>
          <cell r="R648">
            <v>951</v>
          </cell>
          <cell r="S648">
            <v>953</v>
          </cell>
          <cell r="T648">
            <v>3724</v>
          </cell>
          <cell r="U648">
            <v>5183</v>
          </cell>
          <cell r="V648">
            <v>5190</v>
          </cell>
          <cell r="W648">
            <v>5213</v>
          </cell>
          <cell r="X648">
            <v>5221</v>
          </cell>
          <cell r="Y648">
            <v>5606</v>
          </cell>
          <cell r="Z648">
            <v>6325</v>
          </cell>
          <cell r="AA648">
            <v>7538</v>
          </cell>
          <cell r="AB648">
            <v>7539</v>
          </cell>
          <cell r="AC648">
            <v>7601</v>
          </cell>
          <cell r="AD648">
            <v>7605</v>
          </cell>
          <cell r="AE648">
            <v>7611</v>
          </cell>
          <cell r="AF648">
            <v>7720</v>
          </cell>
          <cell r="AG648">
            <v>8227</v>
          </cell>
          <cell r="AH648">
            <v>8742</v>
          </cell>
          <cell r="AI648">
            <v>8810</v>
          </cell>
          <cell r="AJ648" t="str">
            <v>G/L</v>
          </cell>
        </row>
        <row r="670">
          <cell r="O670">
            <v>654</v>
          </cell>
          <cell r="P670">
            <v>656</v>
          </cell>
          <cell r="Q670">
            <v>675</v>
          </cell>
          <cell r="R670">
            <v>951</v>
          </cell>
          <cell r="S670">
            <v>953</v>
          </cell>
          <cell r="T670">
            <v>3724</v>
          </cell>
          <cell r="U670">
            <v>5183</v>
          </cell>
          <cell r="V670">
            <v>5190</v>
          </cell>
          <cell r="W670">
            <v>5213</v>
          </cell>
          <cell r="X670">
            <v>5221</v>
          </cell>
          <cell r="Y670">
            <v>5606</v>
          </cell>
          <cell r="Z670">
            <v>6325</v>
          </cell>
          <cell r="AA670">
            <v>7538</v>
          </cell>
          <cell r="AB670">
            <v>7539</v>
          </cell>
          <cell r="AC670">
            <v>7601</v>
          </cell>
          <cell r="AD670">
            <v>7605</v>
          </cell>
          <cell r="AE670">
            <v>7611</v>
          </cell>
          <cell r="AF670">
            <v>7720</v>
          </cell>
          <cell r="AG670">
            <v>8227</v>
          </cell>
          <cell r="AH670">
            <v>8742</v>
          </cell>
          <cell r="AI670">
            <v>8810</v>
          </cell>
          <cell r="AJ670" t="str">
            <v>G/L</v>
          </cell>
        </row>
        <row r="692">
          <cell r="O692">
            <v>654</v>
          </cell>
          <cell r="P692">
            <v>656</v>
          </cell>
          <cell r="Q692">
            <v>675</v>
          </cell>
          <cell r="R692">
            <v>951</v>
          </cell>
          <cell r="S692">
            <v>953</v>
          </cell>
          <cell r="T692">
            <v>3724</v>
          </cell>
          <cell r="U692">
            <v>5183</v>
          </cell>
          <cell r="V692">
            <v>5190</v>
          </cell>
          <cell r="W692">
            <v>5213</v>
          </cell>
          <cell r="X692">
            <v>5221</v>
          </cell>
          <cell r="Y692">
            <v>5606</v>
          </cell>
          <cell r="Z692">
            <v>6325</v>
          </cell>
          <cell r="AA692">
            <v>7538</v>
          </cell>
          <cell r="AB692">
            <v>7539</v>
          </cell>
          <cell r="AC692">
            <v>7601</v>
          </cell>
          <cell r="AD692">
            <v>7605</v>
          </cell>
          <cell r="AE692">
            <v>7611</v>
          </cell>
          <cell r="AF692">
            <v>7720</v>
          </cell>
          <cell r="AG692">
            <v>8227</v>
          </cell>
          <cell r="AH692">
            <v>8742</v>
          </cell>
          <cell r="AI692">
            <v>8810</v>
          </cell>
          <cell r="AJ692" t="str">
            <v>G/L</v>
          </cell>
        </row>
        <row r="714">
          <cell r="O714">
            <v>654</v>
          </cell>
          <cell r="P714">
            <v>656</v>
          </cell>
          <cell r="Q714">
            <v>675</v>
          </cell>
          <cell r="R714">
            <v>951</v>
          </cell>
          <cell r="S714">
            <v>953</v>
          </cell>
          <cell r="T714">
            <v>3724</v>
          </cell>
          <cell r="U714">
            <v>5183</v>
          </cell>
          <cell r="V714">
            <v>5190</v>
          </cell>
          <cell r="W714">
            <v>5213</v>
          </cell>
          <cell r="X714">
            <v>5221</v>
          </cell>
          <cell r="Y714">
            <v>5606</v>
          </cell>
          <cell r="Z714">
            <v>6325</v>
          </cell>
          <cell r="AA714">
            <v>7538</v>
          </cell>
          <cell r="AB714">
            <v>7539</v>
          </cell>
          <cell r="AC714">
            <v>7601</v>
          </cell>
          <cell r="AD714">
            <v>7605</v>
          </cell>
          <cell r="AE714">
            <v>7611</v>
          </cell>
          <cell r="AF714">
            <v>7720</v>
          </cell>
          <cell r="AG714">
            <v>8227</v>
          </cell>
          <cell r="AH714">
            <v>8742</v>
          </cell>
          <cell r="AI714">
            <v>8810</v>
          </cell>
          <cell r="AJ714" t="str">
            <v>G/L</v>
          </cell>
        </row>
        <row r="736">
          <cell r="O736">
            <v>654</v>
          </cell>
          <cell r="P736">
            <v>656</v>
          </cell>
          <cell r="Q736">
            <v>675</v>
          </cell>
          <cell r="R736">
            <v>951</v>
          </cell>
          <cell r="S736">
            <v>953</v>
          </cell>
          <cell r="T736">
            <v>3724</v>
          </cell>
          <cell r="U736">
            <v>5183</v>
          </cell>
          <cell r="V736">
            <v>5190</v>
          </cell>
          <cell r="W736">
            <v>5213</v>
          </cell>
          <cell r="X736">
            <v>5221</v>
          </cell>
          <cell r="Y736">
            <v>5606</v>
          </cell>
          <cell r="Z736">
            <v>6325</v>
          </cell>
          <cell r="AA736">
            <v>7538</v>
          </cell>
          <cell r="AB736">
            <v>7539</v>
          </cell>
          <cell r="AC736">
            <v>7601</v>
          </cell>
          <cell r="AD736">
            <v>7605</v>
          </cell>
          <cell r="AE736">
            <v>7611</v>
          </cell>
          <cell r="AF736">
            <v>7720</v>
          </cell>
          <cell r="AG736">
            <v>8227</v>
          </cell>
          <cell r="AH736">
            <v>8742</v>
          </cell>
          <cell r="AI736">
            <v>8810</v>
          </cell>
          <cell r="AJ736" t="str">
            <v>G/L</v>
          </cell>
        </row>
        <row r="758">
          <cell r="O758">
            <v>654</v>
          </cell>
          <cell r="P758">
            <v>656</v>
          </cell>
          <cell r="Q758">
            <v>675</v>
          </cell>
          <cell r="R758">
            <v>951</v>
          </cell>
          <cell r="S758">
            <v>953</v>
          </cell>
          <cell r="T758">
            <v>3724</v>
          </cell>
          <cell r="U758">
            <v>5183</v>
          </cell>
          <cell r="V758">
            <v>5190</v>
          </cell>
          <cell r="W758">
            <v>5213</v>
          </cell>
          <cell r="X758">
            <v>5221</v>
          </cell>
          <cell r="Y758">
            <v>5606</v>
          </cell>
          <cell r="Z758">
            <v>6325</v>
          </cell>
          <cell r="AA758">
            <v>7538</v>
          </cell>
          <cell r="AB758">
            <v>7539</v>
          </cell>
          <cell r="AC758">
            <v>7601</v>
          </cell>
          <cell r="AD758">
            <v>7605</v>
          </cell>
          <cell r="AE758">
            <v>7611</v>
          </cell>
          <cell r="AF758">
            <v>7720</v>
          </cell>
          <cell r="AG758">
            <v>8227</v>
          </cell>
          <cell r="AH758">
            <v>8742</v>
          </cell>
          <cell r="AI758">
            <v>8810</v>
          </cell>
          <cell r="AJ758" t="str">
            <v>G/L</v>
          </cell>
        </row>
        <row r="780">
          <cell r="O780">
            <v>654</v>
          </cell>
          <cell r="P780">
            <v>656</v>
          </cell>
          <cell r="Q780">
            <v>675</v>
          </cell>
          <cell r="R780">
            <v>951</v>
          </cell>
          <cell r="S780">
            <v>953</v>
          </cell>
          <cell r="T780">
            <v>3724</v>
          </cell>
          <cell r="U780">
            <v>5183</v>
          </cell>
          <cell r="V780">
            <v>5190</v>
          </cell>
          <cell r="W780">
            <v>5213</v>
          </cell>
          <cell r="X780">
            <v>5221</v>
          </cell>
          <cell r="Y780">
            <v>5606</v>
          </cell>
          <cell r="Z780">
            <v>6325</v>
          </cell>
          <cell r="AA780">
            <v>7538</v>
          </cell>
          <cell r="AB780">
            <v>7539</v>
          </cell>
          <cell r="AC780">
            <v>7601</v>
          </cell>
          <cell r="AD780">
            <v>7605</v>
          </cell>
          <cell r="AE780">
            <v>7611</v>
          </cell>
          <cell r="AF780">
            <v>7720</v>
          </cell>
          <cell r="AG780">
            <v>8227</v>
          </cell>
          <cell r="AH780">
            <v>8742</v>
          </cell>
          <cell r="AI780">
            <v>8810</v>
          </cell>
          <cell r="AJ780" t="str">
            <v>G/L</v>
          </cell>
        </row>
        <row r="802">
          <cell r="O802">
            <v>654</v>
          </cell>
          <cell r="P802">
            <v>656</v>
          </cell>
          <cell r="Q802">
            <v>675</v>
          </cell>
          <cell r="R802">
            <v>951</v>
          </cell>
          <cell r="S802">
            <v>953</v>
          </cell>
          <cell r="T802">
            <v>3724</v>
          </cell>
          <cell r="U802">
            <v>5183</v>
          </cell>
          <cell r="V802">
            <v>5190</v>
          </cell>
          <cell r="W802">
            <v>5213</v>
          </cell>
          <cell r="X802">
            <v>5221</v>
          </cell>
          <cell r="Y802">
            <v>5606</v>
          </cell>
          <cell r="Z802">
            <v>6325</v>
          </cell>
          <cell r="AA802">
            <v>7538</v>
          </cell>
          <cell r="AB802">
            <v>7539</v>
          </cell>
          <cell r="AC802">
            <v>7601</v>
          </cell>
          <cell r="AD802">
            <v>7605</v>
          </cell>
          <cell r="AE802">
            <v>7611</v>
          </cell>
          <cell r="AF802">
            <v>7720</v>
          </cell>
          <cell r="AG802">
            <v>8227</v>
          </cell>
          <cell r="AH802">
            <v>8742</v>
          </cell>
          <cell r="AI802">
            <v>8810</v>
          </cell>
          <cell r="AJ802" t="str">
            <v>G/L</v>
          </cell>
        </row>
        <row r="824">
          <cell r="O824">
            <v>654</v>
          </cell>
          <cell r="P824">
            <v>656</v>
          </cell>
          <cell r="Q824">
            <v>675</v>
          </cell>
          <cell r="R824">
            <v>951</v>
          </cell>
          <cell r="S824">
            <v>953</v>
          </cell>
          <cell r="T824">
            <v>3724</v>
          </cell>
          <cell r="U824">
            <v>5183</v>
          </cell>
          <cell r="V824">
            <v>5190</v>
          </cell>
          <cell r="W824">
            <v>5213</v>
          </cell>
          <cell r="X824">
            <v>5221</v>
          </cell>
          <cell r="Y824">
            <v>5606</v>
          </cell>
          <cell r="Z824">
            <v>6325</v>
          </cell>
          <cell r="AA824">
            <v>7538</v>
          </cell>
          <cell r="AB824">
            <v>7539</v>
          </cell>
          <cell r="AC824">
            <v>7601</v>
          </cell>
          <cell r="AD824">
            <v>7605</v>
          </cell>
          <cell r="AE824">
            <v>7611</v>
          </cell>
          <cell r="AF824">
            <v>7720</v>
          </cell>
          <cell r="AG824">
            <v>8227</v>
          </cell>
          <cell r="AH824">
            <v>8742</v>
          </cell>
          <cell r="AI824">
            <v>8810</v>
          </cell>
          <cell r="AJ824" t="str">
            <v>G/L</v>
          </cell>
        </row>
        <row r="846">
          <cell r="O846">
            <v>654</v>
          </cell>
          <cell r="P846">
            <v>656</v>
          </cell>
          <cell r="Q846">
            <v>675</v>
          </cell>
          <cell r="R846">
            <v>951</v>
          </cell>
          <cell r="S846">
            <v>953</v>
          </cell>
          <cell r="T846">
            <v>3724</v>
          </cell>
          <cell r="U846">
            <v>5183</v>
          </cell>
          <cell r="V846">
            <v>5190</v>
          </cell>
          <cell r="W846">
            <v>5213</v>
          </cell>
          <cell r="X846">
            <v>5221</v>
          </cell>
          <cell r="Y846">
            <v>5606</v>
          </cell>
          <cell r="Z846">
            <v>6325</v>
          </cell>
          <cell r="AA846">
            <v>7538</v>
          </cell>
          <cell r="AB846">
            <v>7539</v>
          </cell>
          <cell r="AC846">
            <v>7601</v>
          </cell>
          <cell r="AD846">
            <v>7605</v>
          </cell>
          <cell r="AE846">
            <v>7611</v>
          </cell>
          <cell r="AF846">
            <v>7720</v>
          </cell>
          <cell r="AG846">
            <v>8227</v>
          </cell>
          <cell r="AH846">
            <v>8742</v>
          </cell>
          <cell r="AI846">
            <v>8810</v>
          </cell>
          <cell r="AJ846" t="str">
            <v>G/L</v>
          </cell>
        </row>
        <row r="868">
          <cell r="O868">
            <v>654</v>
          </cell>
          <cell r="P868">
            <v>656</v>
          </cell>
          <cell r="Q868">
            <v>675</v>
          </cell>
          <cell r="R868">
            <v>951</v>
          </cell>
          <cell r="S868">
            <v>953</v>
          </cell>
          <cell r="T868">
            <v>3724</v>
          </cell>
          <cell r="U868">
            <v>5183</v>
          </cell>
          <cell r="V868">
            <v>5190</v>
          </cell>
          <cell r="W868">
            <v>5213</v>
          </cell>
          <cell r="X868">
            <v>5221</v>
          </cell>
          <cell r="Y868">
            <v>5606</v>
          </cell>
          <cell r="Z868">
            <v>6325</v>
          </cell>
          <cell r="AA868">
            <v>7538</v>
          </cell>
          <cell r="AB868">
            <v>7539</v>
          </cell>
          <cell r="AC868">
            <v>7601</v>
          </cell>
          <cell r="AD868">
            <v>7605</v>
          </cell>
          <cell r="AE868">
            <v>7611</v>
          </cell>
          <cell r="AF868">
            <v>7720</v>
          </cell>
          <cell r="AG868">
            <v>8227</v>
          </cell>
          <cell r="AH868">
            <v>8742</v>
          </cell>
          <cell r="AI868">
            <v>8810</v>
          </cell>
          <cell r="AJ868" t="str">
            <v>G/L</v>
          </cell>
        </row>
        <row r="890">
          <cell r="O890">
            <v>654</v>
          </cell>
          <cell r="P890">
            <v>656</v>
          </cell>
          <cell r="Q890">
            <v>675</v>
          </cell>
          <cell r="R890">
            <v>951</v>
          </cell>
          <cell r="S890">
            <v>953</v>
          </cell>
          <cell r="T890">
            <v>3724</v>
          </cell>
          <cell r="U890">
            <v>5183</v>
          </cell>
          <cell r="V890">
            <v>5190</v>
          </cell>
          <cell r="W890">
            <v>5213</v>
          </cell>
          <cell r="X890">
            <v>5221</v>
          </cell>
          <cell r="Y890">
            <v>5606</v>
          </cell>
          <cell r="Z890">
            <v>6325</v>
          </cell>
          <cell r="AA890">
            <v>7538</v>
          </cell>
          <cell r="AB890">
            <v>7539</v>
          </cell>
          <cell r="AC890">
            <v>7601</v>
          </cell>
          <cell r="AD890">
            <v>7605</v>
          </cell>
          <cell r="AE890">
            <v>7611</v>
          </cell>
          <cell r="AF890">
            <v>7720</v>
          </cell>
          <cell r="AG890">
            <v>8227</v>
          </cell>
          <cell r="AH890">
            <v>8742</v>
          </cell>
          <cell r="AI890">
            <v>8810</v>
          </cell>
          <cell r="AJ890" t="str">
            <v>G/L</v>
          </cell>
        </row>
        <row r="912">
          <cell r="O912">
            <v>654</v>
          </cell>
          <cell r="P912">
            <v>656</v>
          </cell>
          <cell r="Q912">
            <v>675</v>
          </cell>
          <cell r="R912">
            <v>951</v>
          </cell>
          <cell r="S912">
            <v>953</v>
          </cell>
          <cell r="T912">
            <v>3724</v>
          </cell>
          <cell r="U912">
            <v>5183</v>
          </cell>
          <cell r="V912">
            <v>5190</v>
          </cell>
          <cell r="W912">
            <v>5213</v>
          </cell>
          <cell r="X912">
            <v>5221</v>
          </cell>
          <cell r="Y912">
            <v>5606</v>
          </cell>
          <cell r="Z912">
            <v>6325</v>
          </cell>
          <cell r="AA912">
            <v>7538</v>
          </cell>
          <cell r="AB912">
            <v>7539</v>
          </cell>
          <cell r="AC912">
            <v>7601</v>
          </cell>
          <cell r="AD912">
            <v>7605</v>
          </cell>
          <cell r="AE912">
            <v>7611</v>
          </cell>
          <cell r="AF912">
            <v>7720</v>
          </cell>
          <cell r="AG912">
            <v>8227</v>
          </cell>
          <cell r="AH912">
            <v>8742</v>
          </cell>
          <cell r="AI912">
            <v>8810</v>
          </cell>
          <cell r="AJ912" t="str">
            <v>G/L</v>
          </cell>
        </row>
        <row r="934">
          <cell r="O934">
            <v>654</v>
          </cell>
          <cell r="P934">
            <v>656</v>
          </cell>
          <cell r="Q934">
            <v>675</v>
          </cell>
          <cell r="R934">
            <v>951</v>
          </cell>
          <cell r="S934">
            <v>953</v>
          </cell>
          <cell r="T934">
            <v>3724</v>
          </cell>
          <cell r="U934">
            <v>5183</v>
          </cell>
          <cell r="V934">
            <v>5190</v>
          </cell>
          <cell r="W934">
            <v>5213</v>
          </cell>
          <cell r="X934">
            <v>5221</v>
          </cell>
          <cell r="Y934">
            <v>5606</v>
          </cell>
          <cell r="Z934">
            <v>6325</v>
          </cell>
          <cell r="AA934">
            <v>7538</v>
          </cell>
          <cell r="AB934">
            <v>7539</v>
          </cell>
          <cell r="AC934">
            <v>7601</v>
          </cell>
          <cell r="AD934">
            <v>7605</v>
          </cell>
          <cell r="AE934">
            <v>7611</v>
          </cell>
          <cell r="AF934">
            <v>7720</v>
          </cell>
          <cell r="AG934">
            <v>8227</v>
          </cell>
          <cell r="AH934">
            <v>8742</v>
          </cell>
          <cell r="AI934">
            <v>8810</v>
          </cell>
          <cell r="AJ934" t="str">
            <v>G/L</v>
          </cell>
        </row>
        <row r="956">
          <cell r="O956">
            <v>654</v>
          </cell>
          <cell r="P956">
            <v>656</v>
          </cell>
          <cell r="Q956">
            <v>675</v>
          </cell>
          <cell r="R956">
            <v>951</v>
          </cell>
          <cell r="S956">
            <v>953</v>
          </cell>
          <cell r="T956">
            <v>3724</v>
          </cell>
          <cell r="U956">
            <v>5183</v>
          </cell>
          <cell r="V956">
            <v>5190</v>
          </cell>
          <cell r="W956">
            <v>5213</v>
          </cell>
          <cell r="X956">
            <v>5221</v>
          </cell>
          <cell r="Y956">
            <v>5606</v>
          </cell>
          <cell r="Z956">
            <v>6325</v>
          </cell>
          <cell r="AA956">
            <v>7538</v>
          </cell>
          <cell r="AB956">
            <v>7539</v>
          </cell>
          <cell r="AC956">
            <v>7601</v>
          </cell>
          <cell r="AD956">
            <v>7605</v>
          </cell>
          <cell r="AE956">
            <v>7611</v>
          </cell>
          <cell r="AF956">
            <v>7720</v>
          </cell>
          <cell r="AG956">
            <v>8227</v>
          </cell>
          <cell r="AH956">
            <v>8742</v>
          </cell>
          <cell r="AI956">
            <v>8810</v>
          </cell>
          <cell r="AJ956" t="str">
            <v>G/L</v>
          </cell>
        </row>
        <row r="978">
          <cell r="O978">
            <v>654</v>
          </cell>
          <cell r="P978">
            <v>656</v>
          </cell>
          <cell r="Q978">
            <v>675</v>
          </cell>
          <cell r="R978">
            <v>951</v>
          </cell>
          <cell r="S978">
            <v>953</v>
          </cell>
          <cell r="T978">
            <v>3724</v>
          </cell>
          <cell r="U978">
            <v>5183</v>
          </cell>
          <cell r="V978">
            <v>5190</v>
          </cell>
          <cell r="W978">
            <v>5213</v>
          </cell>
          <cell r="X978">
            <v>5221</v>
          </cell>
          <cell r="Y978">
            <v>5606</v>
          </cell>
          <cell r="Z978">
            <v>6325</v>
          </cell>
          <cell r="AA978">
            <v>7538</v>
          </cell>
          <cell r="AB978">
            <v>7539</v>
          </cell>
          <cell r="AC978">
            <v>7601</v>
          </cell>
          <cell r="AD978">
            <v>7605</v>
          </cell>
          <cell r="AE978">
            <v>7611</v>
          </cell>
          <cell r="AF978">
            <v>7720</v>
          </cell>
          <cell r="AG978">
            <v>8227</v>
          </cell>
          <cell r="AH978">
            <v>8742</v>
          </cell>
          <cell r="AI978">
            <v>8810</v>
          </cell>
          <cell r="AJ978" t="str">
            <v>G/L</v>
          </cell>
        </row>
        <row r="1000">
          <cell r="O1000">
            <v>654</v>
          </cell>
          <cell r="P1000">
            <v>656</v>
          </cell>
          <cell r="Q1000">
            <v>675</v>
          </cell>
          <cell r="R1000">
            <v>951</v>
          </cell>
          <cell r="S1000">
            <v>953</v>
          </cell>
          <cell r="T1000">
            <v>3724</v>
          </cell>
          <cell r="U1000">
            <v>5183</v>
          </cell>
          <cell r="V1000">
            <v>5190</v>
          </cell>
          <cell r="W1000">
            <v>5213</v>
          </cell>
          <cell r="X1000">
            <v>5221</v>
          </cell>
          <cell r="Y1000">
            <v>5606</v>
          </cell>
          <cell r="Z1000">
            <v>6325</v>
          </cell>
          <cell r="AA1000">
            <v>7538</v>
          </cell>
          <cell r="AB1000">
            <v>7539</v>
          </cell>
          <cell r="AC1000">
            <v>7601</v>
          </cell>
          <cell r="AD1000">
            <v>7605</v>
          </cell>
          <cell r="AE1000">
            <v>7611</v>
          </cell>
          <cell r="AF1000">
            <v>7720</v>
          </cell>
          <cell r="AG1000">
            <v>8227</v>
          </cell>
          <cell r="AH1000">
            <v>8742</v>
          </cell>
          <cell r="AI1000">
            <v>8810</v>
          </cell>
          <cell r="AJ1000" t="str">
            <v>G/L</v>
          </cell>
        </row>
        <row r="2047">
          <cell r="N2047" t="str">
            <v>WV</v>
          </cell>
          <cell r="O2047">
            <v>0</v>
          </cell>
          <cell r="P2047">
            <v>0</v>
          </cell>
          <cell r="Q2047">
            <v>0</v>
          </cell>
          <cell r="R2047">
            <v>0</v>
          </cell>
          <cell r="S2047">
            <v>0</v>
          </cell>
          <cell r="T2047">
            <v>0</v>
          </cell>
          <cell r="U2047">
            <v>0</v>
          </cell>
          <cell r="V2047">
            <v>0</v>
          </cell>
          <cell r="W2047">
            <v>0</v>
          </cell>
          <cell r="X2047">
            <v>2.87</v>
          </cell>
          <cell r="Y2047">
            <v>1.26</v>
          </cell>
          <cell r="Z2047">
            <v>5.19</v>
          </cell>
          <cell r="AA2047">
            <v>7.63</v>
          </cell>
          <cell r="AB2047">
            <v>0</v>
          </cell>
          <cell r="AC2047">
            <v>0</v>
          </cell>
          <cell r="AD2047">
            <v>0</v>
          </cell>
          <cell r="AE2047">
            <v>0</v>
          </cell>
          <cell r="AF2047">
            <v>0</v>
          </cell>
          <cell r="AG2047">
            <v>0</v>
          </cell>
          <cell r="AH2047">
            <v>0.41</v>
          </cell>
          <cell r="AI2047">
            <v>0.19</v>
          </cell>
          <cell r="AJ2047">
            <v>0</v>
          </cell>
        </row>
        <row r="2090">
          <cell r="N2090" t="str">
            <v>ND</v>
          </cell>
          <cell r="O2090">
            <v>654</v>
          </cell>
          <cell r="P2090">
            <v>656</v>
          </cell>
          <cell r="Q2090">
            <v>675</v>
          </cell>
          <cell r="R2090">
            <v>951</v>
          </cell>
          <cell r="S2090">
            <v>953</v>
          </cell>
          <cell r="T2090">
            <v>3724</v>
          </cell>
          <cell r="U2090">
            <v>5183</v>
          </cell>
          <cell r="V2090">
            <v>5190</v>
          </cell>
          <cell r="W2090">
            <v>5213</v>
          </cell>
          <cell r="X2090">
            <v>5221</v>
          </cell>
          <cell r="Y2090">
            <v>5606</v>
          </cell>
          <cell r="Z2090">
            <v>6325</v>
          </cell>
          <cell r="AA2090">
            <v>7538</v>
          </cell>
          <cell r="AB2090">
            <v>7539</v>
          </cell>
          <cell r="AC2090">
            <v>7601</v>
          </cell>
          <cell r="AD2090">
            <v>7605</v>
          </cell>
          <cell r="AE2090">
            <v>7611</v>
          </cell>
          <cell r="AF2090">
            <v>7720</v>
          </cell>
          <cell r="AG2090">
            <v>8227</v>
          </cell>
          <cell r="AH2090">
            <v>8742</v>
          </cell>
          <cell r="AI2090">
            <v>8810</v>
          </cell>
          <cell r="AJ2090" t="str">
            <v>G/L</v>
          </cell>
        </row>
        <row r="2112">
          <cell r="N2112" t="str">
            <v>WA</v>
          </cell>
          <cell r="O2112">
            <v>654</v>
          </cell>
          <cell r="P2112">
            <v>656</v>
          </cell>
          <cell r="Q2112">
            <v>675</v>
          </cell>
          <cell r="R2112">
            <v>951</v>
          </cell>
          <cell r="S2112">
            <v>953</v>
          </cell>
          <cell r="T2112">
            <v>3724</v>
          </cell>
          <cell r="U2112">
            <v>5183</v>
          </cell>
          <cell r="V2112">
            <v>5190</v>
          </cell>
          <cell r="W2112">
            <v>5213</v>
          </cell>
          <cell r="X2112">
            <v>5221</v>
          </cell>
          <cell r="Y2112">
            <v>5606</v>
          </cell>
          <cell r="Z2112">
            <v>6325</v>
          </cell>
          <cell r="AA2112">
            <v>7538</v>
          </cell>
          <cell r="AB2112">
            <v>7539</v>
          </cell>
          <cell r="AC2112">
            <v>7601</v>
          </cell>
          <cell r="AD2112">
            <v>7605</v>
          </cell>
          <cell r="AE2112">
            <v>7611</v>
          </cell>
          <cell r="AF2112">
            <v>7720</v>
          </cell>
          <cell r="AG2112">
            <v>8227</v>
          </cell>
          <cell r="AH2112">
            <v>8742</v>
          </cell>
          <cell r="AI2112">
            <v>8810</v>
          </cell>
          <cell r="AJ2112" t="str">
            <v>G/L</v>
          </cell>
        </row>
        <row r="2134">
          <cell r="N2134" t="str">
            <v>WY</v>
          </cell>
          <cell r="O2134">
            <v>654</v>
          </cell>
          <cell r="P2134">
            <v>656</v>
          </cell>
          <cell r="Q2134">
            <v>675</v>
          </cell>
          <cell r="R2134">
            <v>951</v>
          </cell>
          <cell r="S2134">
            <v>953</v>
          </cell>
          <cell r="T2134">
            <v>3724</v>
          </cell>
          <cell r="U2134">
            <v>5183</v>
          </cell>
          <cell r="V2134">
            <v>5190</v>
          </cell>
          <cell r="W2134">
            <v>5213</v>
          </cell>
          <cell r="X2134">
            <v>5221</v>
          </cell>
          <cell r="Y2134">
            <v>5606</v>
          </cell>
          <cell r="Z2134">
            <v>6325</v>
          </cell>
          <cell r="AA2134">
            <v>7538</v>
          </cell>
          <cell r="AB2134">
            <v>7539</v>
          </cell>
          <cell r="AC2134">
            <v>7601</v>
          </cell>
          <cell r="AD2134">
            <v>7605</v>
          </cell>
          <cell r="AE2134">
            <v>7611</v>
          </cell>
          <cell r="AF2134">
            <v>7720</v>
          </cell>
          <cell r="AG2134">
            <v>8227</v>
          </cell>
          <cell r="AH2134">
            <v>8742</v>
          </cell>
          <cell r="AI2134">
            <v>8810</v>
          </cell>
          <cell r="AJ2134" t="str">
            <v>G/L</v>
          </cell>
        </row>
      </sheetData>
      <sheetData sheetId="18"/>
      <sheetData sheetId="19"/>
      <sheetData sheetId="20">
        <row r="8">
          <cell r="H8">
            <v>32</v>
          </cell>
          <cell r="I8">
            <v>32</v>
          </cell>
          <cell r="K8">
            <v>0</v>
          </cell>
        </row>
        <row r="10">
          <cell r="H10">
            <v>36</v>
          </cell>
          <cell r="I10">
            <v>38</v>
          </cell>
          <cell r="K10">
            <v>5.555555555555558E-2</v>
          </cell>
        </row>
        <row r="12">
          <cell r="H12">
            <v>40</v>
          </cell>
          <cell r="I12">
            <v>44</v>
          </cell>
          <cell r="K12">
            <v>0.10000000000000009</v>
          </cell>
        </row>
        <row r="14">
          <cell r="H14">
            <v>44</v>
          </cell>
          <cell r="I14">
            <v>50</v>
          </cell>
          <cell r="K14">
            <v>0.13636363636363646</v>
          </cell>
        </row>
        <row r="16">
          <cell r="H16">
            <v>48</v>
          </cell>
          <cell r="I16">
            <v>56</v>
          </cell>
          <cell r="K16">
            <v>0.16666666666666674</v>
          </cell>
        </row>
        <row r="18">
          <cell r="H18">
            <v>40</v>
          </cell>
          <cell r="I18">
            <v>40</v>
          </cell>
          <cell r="K18">
            <v>0</v>
          </cell>
        </row>
        <row r="20">
          <cell r="H20">
            <v>45</v>
          </cell>
          <cell r="I20">
            <v>47.5</v>
          </cell>
          <cell r="K20">
            <v>5.555555555555558E-2</v>
          </cell>
        </row>
        <row r="22">
          <cell r="H22">
            <v>50</v>
          </cell>
          <cell r="I22">
            <v>55</v>
          </cell>
          <cell r="K22">
            <v>0.10000000000000009</v>
          </cell>
        </row>
        <row r="24">
          <cell r="H24">
            <v>55</v>
          </cell>
          <cell r="I24">
            <v>62.5</v>
          </cell>
          <cell r="K24">
            <v>0.13636363636363646</v>
          </cell>
        </row>
        <row r="26">
          <cell r="H26">
            <v>60</v>
          </cell>
          <cell r="I26">
            <v>70</v>
          </cell>
          <cell r="K26">
            <v>0.16666666666666674</v>
          </cell>
        </row>
        <row r="28">
          <cell r="H28">
            <v>48</v>
          </cell>
          <cell r="I28">
            <v>52</v>
          </cell>
          <cell r="K28">
            <v>8.3333333333333259E-2</v>
          </cell>
        </row>
        <row r="30">
          <cell r="H30">
            <v>54</v>
          </cell>
          <cell r="I30">
            <v>61</v>
          </cell>
          <cell r="K30">
            <v>0.12962962962962954</v>
          </cell>
        </row>
        <row r="32">
          <cell r="H32">
            <v>60</v>
          </cell>
          <cell r="I32">
            <v>70</v>
          </cell>
          <cell r="K32">
            <v>0.16666666666666674</v>
          </cell>
        </row>
        <row r="34">
          <cell r="H34">
            <v>66</v>
          </cell>
          <cell r="I34">
            <v>79</v>
          </cell>
          <cell r="K34">
            <v>0.19696969696969702</v>
          </cell>
        </row>
        <row r="36">
          <cell r="H36">
            <v>72</v>
          </cell>
          <cell r="I36">
            <v>88</v>
          </cell>
          <cell r="K36">
            <v>0.22222222222222232</v>
          </cell>
        </row>
        <row r="38">
          <cell r="H38">
            <v>56</v>
          </cell>
          <cell r="I38">
            <v>68</v>
          </cell>
          <cell r="K38">
            <v>0.21428571428571419</v>
          </cell>
        </row>
        <row r="40">
          <cell r="H40">
            <v>63</v>
          </cell>
          <cell r="I40">
            <v>79</v>
          </cell>
          <cell r="K40">
            <v>0.25396825396825395</v>
          </cell>
        </row>
        <row r="42">
          <cell r="H42">
            <v>70</v>
          </cell>
          <cell r="I42">
            <v>90</v>
          </cell>
          <cell r="K42">
            <v>0.28571428571428581</v>
          </cell>
        </row>
        <row r="44">
          <cell r="H44">
            <v>77</v>
          </cell>
          <cell r="I44">
            <v>101</v>
          </cell>
          <cell r="K44">
            <v>0.31168831168831179</v>
          </cell>
        </row>
        <row r="46">
          <cell r="H46">
            <v>84</v>
          </cell>
          <cell r="I46">
            <v>112</v>
          </cell>
          <cell r="K46">
            <v>0.33333333333333326</v>
          </cell>
        </row>
      </sheetData>
      <sheetData sheetId="21"/>
      <sheetData sheetId="22"/>
      <sheetData sheetId="23"/>
      <sheetData sheetId="24">
        <row r="3">
          <cell r="C3" t="str">
            <v>Abbrev.</v>
          </cell>
          <cell r="E3" t="str">
            <v>Districts</v>
          </cell>
          <cell r="F3" t="str">
            <v>Bid Log Districts</v>
          </cell>
          <cell r="G3" t="str">
            <v>Abbrev.</v>
          </cell>
          <cell r="H3" t="str">
            <v>Entity</v>
          </cell>
          <cell r="I3" t="str">
            <v>Company</v>
          </cell>
          <cell r="J3" t="str">
            <v>Type of Work</v>
          </cell>
          <cell r="M3" t="str">
            <v>Bid Result</v>
          </cell>
          <cell r="P3" t="str">
            <v>Explaination_1</v>
          </cell>
          <cell r="Q3" t="str">
            <v>Work Type</v>
          </cell>
          <cell r="T3" t="str">
            <v>CONTRACT TYPES</v>
          </cell>
          <cell r="X3" t="str">
            <v>Response</v>
          </cell>
          <cell r="Y3" t="str">
            <v>Y/N</v>
          </cell>
        </row>
        <row r="4">
          <cell r="A4" t="str">
            <v>AL</v>
          </cell>
          <cell r="B4" t="str">
            <v>ALABAMA</v>
          </cell>
          <cell r="C4" t="str">
            <v>AL</v>
          </cell>
          <cell r="E4" t="str">
            <v>Alaska</v>
          </cell>
          <cell r="F4" t="str">
            <v>Alaska</v>
          </cell>
          <cell r="G4" t="str">
            <v>ALK</v>
          </cell>
          <cell r="H4">
            <v>35</v>
          </cell>
          <cell r="J4" t="str">
            <v>D01 - Distribution Overhead</v>
          </cell>
          <cell r="M4" t="str">
            <v>Won</v>
          </cell>
          <cell r="P4" t="str">
            <v>MT0 - Street Lighting</v>
          </cell>
          <cell r="T4" t="str">
            <v>WIP - WIP Entry</v>
          </cell>
          <cell r="X4" t="str">
            <v>Yes</v>
          </cell>
          <cell r="Y4" t="str">
            <v>Yes</v>
          </cell>
        </row>
        <row r="5">
          <cell r="A5" t="str">
            <v>AK</v>
          </cell>
          <cell r="B5" t="str">
            <v>ALASKA</v>
          </cell>
          <cell r="C5" t="str">
            <v>AK</v>
          </cell>
          <cell r="E5" t="str">
            <v>Arizona Construction</v>
          </cell>
          <cell r="F5" t="str">
            <v>Tucson C&amp;I</v>
          </cell>
          <cell r="G5" t="str">
            <v>AZC</v>
          </cell>
          <cell r="H5">
            <v>35</v>
          </cell>
          <cell r="I5" t="str">
            <v>C&amp;I</v>
          </cell>
          <cell r="J5" t="str">
            <v>D02 - Distribution Under</v>
          </cell>
          <cell r="M5" t="str">
            <v>Won Partial</v>
          </cell>
          <cell r="P5" t="str">
            <v>MT1 - Transmission</v>
          </cell>
          <cell r="Q5" t="str">
            <v>Transmission</v>
          </cell>
          <cell r="T5" t="str">
            <v>BD - Bidder Design</v>
          </cell>
          <cell r="X5" t="str">
            <v>No</v>
          </cell>
          <cell r="Y5" t="str">
            <v>No</v>
          </cell>
        </row>
        <row r="6">
          <cell r="A6" t="str">
            <v>AZ</v>
          </cell>
          <cell r="B6" t="str">
            <v>ARIZONA</v>
          </cell>
          <cell r="C6" t="str">
            <v>AZ</v>
          </cell>
          <cell r="E6" t="str">
            <v>California</v>
          </cell>
          <cell r="F6" t="str">
            <v>California Sturgeon</v>
          </cell>
          <cell r="G6" t="str">
            <v>CAL</v>
          </cell>
          <cell r="H6">
            <v>77</v>
          </cell>
          <cell r="I6" t="str">
            <v>Sturgeon</v>
          </cell>
          <cell r="J6" t="str">
            <v>D03 - Storm Work Dist.</v>
          </cell>
          <cell r="M6" t="str">
            <v>Lost</v>
          </cell>
          <cell r="P6" t="str">
            <v>MT2 - Distribution</v>
          </cell>
          <cell r="Q6" t="str">
            <v>Distribution</v>
          </cell>
          <cell r="T6" t="str">
            <v>C - Cost Plus</v>
          </cell>
          <cell r="X6" t="str">
            <v>Partial</v>
          </cell>
        </row>
        <row r="7">
          <cell r="A7" t="str">
            <v>AR</v>
          </cell>
          <cell r="B7" t="str">
            <v>ARKANSAS</v>
          </cell>
          <cell r="C7" t="str">
            <v>AR</v>
          </cell>
          <cell r="E7" t="str">
            <v>Canada</v>
          </cell>
          <cell r="F7" t="str">
            <v>MYR Trans Services Canada, LTD</v>
          </cell>
          <cell r="G7" t="str">
            <v>CDN</v>
          </cell>
          <cell r="H7">
            <v>91</v>
          </cell>
          <cell r="J7" t="str">
            <v>M00 - Street Lighting</v>
          </cell>
          <cell r="M7" t="str">
            <v>Pending</v>
          </cell>
          <cell r="P7" t="str">
            <v>MT3 - Substation</v>
          </cell>
          <cell r="Q7" t="str">
            <v>Substation</v>
          </cell>
          <cell r="T7" t="str">
            <v>EQ - Equipment Expense</v>
          </cell>
        </row>
        <row r="8">
          <cell r="A8" t="str">
            <v>CA</v>
          </cell>
          <cell r="B8" t="str">
            <v>CALIFORNIA</v>
          </cell>
          <cell r="C8" t="str">
            <v>CA</v>
          </cell>
          <cell r="E8" t="str">
            <v>Chattanooga</v>
          </cell>
          <cell r="F8" t="str">
            <v>Chattanooga</v>
          </cell>
          <cell r="G8" t="str">
            <v>CHA</v>
          </cell>
          <cell r="H8">
            <v>1</v>
          </cell>
          <cell r="I8" t="str">
            <v>LE Myers</v>
          </cell>
          <cell r="J8" t="str">
            <v>M05 - Foundations only</v>
          </cell>
          <cell r="M8" t="str">
            <v>No Bid</v>
          </cell>
          <cell r="P8" t="str">
            <v>MT4 - Electrical Construction</v>
          </cell>
          <cell r="Q8" t="str">
            <v>Fiber</v>
          </cell>
          <cell r="T8" t="str">
            <v>FF - Fixed Fee</v>
          </cell>
        </row>
        <row r="9">
          <cell r="A9" t="str">
            <v>CO</v>
          </cell>
          <cell r="B9" t="str">
            <v>COLORADO</v>
          </cell>
          <cell r="C9" t="str">
            <v>CO</v>
          </cell>
          <cell r="E9" t="str">
            <v>Colorado Construction</v>
          </cell>
          <cell r="F9" t="str">
            <v>Colorado C&amp;I</v>
          </cell>
          <cell r="G9" t="str">
            <v>COC</v>
          </cell>
          <cell r="H9">
            <v>35</v>
          </cell>
          <cell r="I9" t="str">
            <v>C&amp;I</v>
          </cell>
          <cell r="J9" t="str">
            <v>S01 - Substation Rebuild</v>
          </cell>
          <cell r="M9" t="str">
            <v>Budget</v>
          </cell>
          <cell r="P9" t="str">
            <v>MT5 - Mechanical Construction</v>
          </cell>
          <cell r="T9" t="str">
            <v>GM - Cost Plus w/ Guaranteed Max.</v>
          </cell>
        </row>
        <row r="10">
          <cell r="A10" t="str">
            <v>CT</v>
          </cell>
          <cell r="B10" t="str">
            <v>CONNECTICUT</v>
          </cell>
          <cell r="C10" t="str">
            <v>CT</v>
          </cell>
          <cell r="E10" t="str">
            <v>Colorado Line</v>
          </cell>
          <cell r="F10" t="str">
            <v>Colorado Line</v>
          </cell>
          <cell r="G10" t="str">
            <v>COL</v>
          </cell>
          <cell r="H10">
            <v>35</v>
          </cell>
          <cell r="I10" t="str">
            <v>Sturgeon</v>
          </cell>
          <cell r="J10" t="str">
            <v>S02 - Substation New Const</v>
          </cell>
          <cell r="P10" t="str">
            <v>MT6 - Transportation</v>
          </cell>
          <cell r="T10" t="str">
            <v>HM - Hard Money</v>
          </cell>
        </row>
        <row r="11">
          <cell r="A11" t="str">
            <v>DC</v>
          </cell>
          <cell r="B11" t="str">
            <v>DISTRICT OF COLUMBIA</v>
          </cell>
          <cell r="C11" t="str">
            <v>DC</v>
          </cell>
          <cell r="E11" t="str">
            <v>Decatur</v>
          </cell>
          <cell r="F11" t="str">
            <v>Decatur</v>
          </cell>
          <cell r="G11" t="str">
            <v>DEC</v>
          </cell>
          <cell r="H11">
            <v>1</v>
          </cell>
          <cell r="I11" t="str">
            <v>LE Myers</v>
          </cell>
          <cell r="J11" t="str">
            <v>S03 - Substation Oil Contain</v>
          </cell>
          <cell r="P11" t="str">
            <v>MT7 - Telecommunications</v>
          </cell>
          <cell r="T11" t="str">
            <v>INS - Insurance</v>
          </cell>
        </row>
        <row r="12">
          <cell r="A12" t="str">
            <v>DE</v>
          </cell>
          <cell r="B12" t="str">
            <v>DELAWARE</v>
          </cell>
          <cell r="C12" t="str">
            <v>DE</v>
          </cell>
          <cell r="E12" t="str">
            <v>Detroit</v>
          </cell>
          <cell r="F12" t="str">
            <v>Detroit</v>
          </cell>
          <cell r="G12" t="str">
            <v>HAR</v>
          </cell>
          <cell r="H12">
            <v>30</v>
          </cell>
          <cell r="I12" t="str">
            <v>Harlan</v>
          </cell>
          <cell r="J12" t="str">
            <v>T01 - 500kV &amp;&gt; New Construction</v>
          </cell>
          <cell r="P12" t="str">
            <v>MT8 - Service</v>
          </cell>
          <cell r="T12" t="str">
            <v>LS - Lump Sum</v>
          </cell>
        </row>
        <row r="13">
          <cell r="A13" t="str">
            <v>FL</v>
          </cell>
          <cell r="B13" t="str">
            <v>FLORIDA</v>
          </cell>
          <cell r="C13" t="str">
            <v>FL</v>
          </cell>
          <cell r="E13" t="str">
            <v>Florida</v>
          </cell>
          <cell r="F13" t="str">
            <v>Florida</v>
          </cell>
          <cell r="G13" t="str">
            <v>FLO</v>
          </cell>
          <cell r="H13">
            <v>1</v>
          </cell>
          <cell r="I13" t="str">
            <v>LE Myers</v>
          </cell>
          <cell r="J13" t="str">
            <v>T02 - 500kV &amp;&gt; Reconductor</v>
          </cell>
          <cell r="P13" t="str">
            <v>MT9 - Overhead/Equip/Tools/Ins.</v>
          </cell>
          <cell r="T13" t="str">
            <v>NE - Negotiated</v>
          </cell>
        </row>
        <row r="14">
          <cell r="A14" t="str">
            <v>GA</v>
          </cell>
          <cell r="B14" t="str">
            <v>GEORGIA</v>
          </cell>
          <cell r="C14" t="str">
            <v>GA</v>
          </cell>
          <cell r="E14" t="str">
            <v>Great Southwestern</v>
          </cell>
          <cell r="F14" t="str">
            <v>Great Southwestern Construction</v>
          </cell>
          <cell r="G14" t="str">
            <v>GSW</v>
          </cell>
          <cell r="H14">
            <v>65</v>
          </cell>
          <cell r="I14" t="str">
            <v>Great Southwestern</v>
          </cell>
          <cell r="J14" t="str">
            <v>T03 - 500kV &amp;&gt; Rebuild and/or Remove</v>
          </cell>
          <cell r="T14" t="str">
            <v>NTE - Not to Exceed</v>
          </cell>
        </row>
        <row r="15">
          <cell r="A15" t="str">
            <v>HI</v>
          </cell>
          <cell r="B15" t="str">
            <v>HAWAII</v>
          </cell>
          <cell r="C15" t="str">
            <v>HI</v>
          </cell>
          <cell r="E15" t="str">
            <v>Harrisburg</v>
          </cell>
          <cell r="F15" t="str">
            <v>Harrisburg</v>
          </cell>
          <cell r="G15" t="str">
            <v>CAR</v>
          </cell>
          <cell r="H15">
            <v>30</v>
          </cell>
          <cell r="I15" t="str">
            <v>Harlan</v>
          </cell>
          <cell r="J15" t="str">
            <v>T04 - 345kV New Construction</v>
          </cell>
          <cell r="T15" t="str">
            <v>OH - Overhead Expense</v>
          </cell>
        </row>
        <row r="16">
          <cell r="A16" t="str">
            <v>ID</v>
          </cell>
          <cell r="B16" t="str">
            <v>IDAHO</v>
          </cell>
          <cell r="C16" t="str">
            <v>ID</v>
          </cell>
          <cell r="E16" t="str">
            <v>High Country</v>
          </cell>
          <cell r="F16" t="str">
            <v>High Country</v>
          </cell>
          <cell r="G16" t="str">
            <v>HCL</v>
          </cell>
          <cell r="H16">
            <v>78</v>
          </cell>
          <cell r="I16" t="str">
            <v>High Country</v>
          </cell>
          <cell r="J16" t="str">
            <v>T05 - 345kV Reconductor</v>
          </cell>
          <cell r="T16" t="str">
            <v>REB - Rebate to Customer</v>
          </cell>
        </row>
        <row r="17">
          <cell r="A17" t="str">
            <v>IL</v>
          </cell>
          <cell r="B17" t="str">
            <v>ILLINOIS</v>
          </cell>
          <cell r="C17" t="str">
            <v>IL</v>
          </cell>
          <cell r="E17" t="str">
            <v>Indianapolis</v>
          </cell>
          <cell r="F17" t="str">
            <v>Indianapolis</v>
          </cell>
          <cell r="G17" t="str">
            <v>IN2</v>
          </cell>
          <cell r="H17">
            <v>1</v>
          </cell>
          <cell r="I17" t="str">
            <v>LE Myers</v>
          </cell>
          <cell r="J17" t="str">
            <v>T06 - 345kV Rebuild and/or Removal</v>
          </cell>
          <cell r="T17" t="str">
            <v>SAF - Safety Expense</v>
          </cell>
        </row>
        <row r="18">
          <cell r="A18" t="str">
            <v>IN</v>
          </cell>
          <cell r="B18" t="str">
            <v>INDIANA</v>
          </cell>
          <cell r="C18" t="str">
            <v>IN</v>
          </cell>
          <cell r="E18" t="str">
            <v>Kansas</v>
          </cell>
          <cell r="F18" t="str">
            <v>Kansas</v>
          </cell>
          <cell r="G18" t="str">
            <v>KNS</v>
          </cell>
          <cell r="H18">
            <v>35</v>
          </cell>
          <cell r="I18" t="str">
            <v>Sturgeon</v>
          </cell>
          <cell r="J18" t="str">
            <v>T07 - 230kV New Construction</v>
          </cell>
          <cell r="T18" t="str">
            <v>TE - Time &amp; Equipment</v>
          </cell>
        </row>
        <row r="19">
          <cell r="A19" t="str">
            <v>IA</v>
          </cell>
          <cell r="B19" t="str">
            <v>IOWA</v>
          </cell>
          <cell r="C19" t="str">
            <v>IA</v>
          </cell>
          <cell r="E19" t="str">
            <v>Large Projects Group</v>
          </cell>
          <cell r="F19" t="str">
            <v>MYR Transmission</v>
          </cell>
          <cell r="G19" t="str">
            <v>LPT</v>
          </cell>
          <cell r="H19">
            <v>1</v>
          </cell>
          <cell r="I19" t="str">
            <v>LE Myers</v>
          </cell>
          <cell r="J19" t="str">
            <v>T08 - 230kV Reconductor</v>
          </cell>
          <cell r="T19" t="str">
            <v>TM - Time &amp; Materials</v>
          </cell>
        </row>
        <row r="20">
          <cell r="A20" t="str">
            <v>KS</v>
          </cell>
          <cell r="B20" t="str">
            <v>KANSAS</v>
          </cell>
          <cell r="C20" t="str">
            <v>KS</v>
          </cell>
          <cell r="E20" t="str">
            <v>Marshalltown</v>
          </cell>
          <cell r="F20" t="str">
            <v>Marshalltown</v>
          </cell>
          <cell r="G20" t="str">
            <v>MAR</v>
          </cell>
          <cell r="H20">
            <v>1</v>
          </cell>
          <cell r="I20" t="str">
            <v>LE Myers</v>
          </cell>
          <cell r="J20" t="str">
            <v>T09 - 230kV Rebuild and/or Removal</v>
          </cell>
          <cell r="T20" t="str">
            <v>TO - Tool Expense</v>
          </cell>
        </row>
        <row r="21">
          <cell r="A21" t="str">
            <v>KY</v>
          </cell>
          <cell r="B21" t="str">
            <v>KENTUCKY</v>
          </cell>
          <cell r="C21" t="str">
            <v>KY</v>
          </cell>
          <cell r="E21" t="str">
            <v>MYR Transmission</v>
          </cell>
          <cell r="F21" t="str">
            <v>MYR Transmission</v>
          </cell>
          <cell r="G21" t="str">
            <v>MYRT</v>
          </cell>
          <cell r="H21">
            <v>3</v>
          </cell>
          <cell r="J21" t="str">
            <v>T10 - Under 230kV New Construction</v>
          </cell>
          <cell r="T21" t="str">
            <v>UP - Unit Price</v>
          </cell>
        </row>
        <row r="22">
          <cell r="A22" t="str">
            <v>LA</v>
          </cell>
          <cell r="B22" t="str">
            <v>LOUISIANA</v>
          </cell>
          <cell r="C22" t="str">
            <v>LA</v>
          </cell>
          <cell r="E22" t="str">
            <v>North East</v>
          </cell>
          <cell r="F22" t="str">
            <v>Methuen</v>
          </cell>
          <cell r="G22" t="str">
            <v>CON</v>
          </cell>
          <cell r="H22">
            <v>30</v>
          </cell>
          <cell r="I22" t="str">
            <v>Harlan</v>
          </cell>
          <cell r="J22" t="str">
            <v>T11 - Under 230kV Reconductor</v>
          </cell>
          <cell r="T22" t="str">
            <v>MLS - Misc. Lump Sum Projects</v>
          </cell>
        </row>
        <row r="23">
          <cell r="A23" t="str">
            <v>ME</v>
          </cell>
          <cell r="B23" t="str">
            <v>MAINE</v>
          </cell>
          <cell r="C23" t="str">
            <v>ME</v>
          </cell>
          <cell r="E23" t="str">
            <v>North Salt Lake</v>
          </cell>
          <cell r="F23" t="str">
            <v>Salt Lake</v>
          </cell>
          <cell r="G23" t="str">
            <v>NSL</v>
          </cell>
          <cell r="H23">
            <v>35</v>
          </cell>
          <cell r="I23" t="str">
            <v>Sturgeon</v>
          </cell>
          <cell r="J23" t="str">
            <v>T12 - Under 230kV Rebuild or Remove</v>
          </cell>
        </row>
        <row r="24">
          <cell r="A24" t="str">
            <v>MD</v>
          </cell>
          <cell r="B24" t="str">
            <v>MARYLAND</v>
          </cell>
          <cell r="C24" t="str">
            <v>MD</v>
          </cell>
          <cell r="E24" t="str">
            <v>Pasadena</v>
          </cell>
          <cell r="F24" t="str">
            <v>Pasadena</v>
          </cell>
          <cell r="G24" t="str">
            <v>PAS</v>
          </cell>
          <cell r="H24">
            <v>1</v>
          </cell>
          <cell r="I24" t="str">
            <v>LE Myers</v>
          </cell>
          <cell r="J24" t="str">
            <v>T13 - Undergrnd Transmission Install</v>
          </cell>
        </row>
        <row r="25">
          <cell r="A25" t="str">
            <v>MA</v>
          </cell>
          <cell r="B25" t="str">
            <v>MASSACHUSETTS</v>
          </cell>
          <cell r="C25" t="str">
            <v>MA</v>
          </cell>
          <cell r="E25" t="str">
            <v>Phoenix Construction</v>
          </cell>
          <cell r="F25" t="str">
            <v>Phoenix C&amp;I</v>
          </cell>
          <cell r="G25" t="str">
            <v>PXC</v>
          </cell>
          <cell r="H25">
            <v>35</v>
          </cell>
          <cell r="I25" t="str">
            <v>C&amp;I</v>
          </cell>
          <cell r="J25" t="str">
            <v>T14 - Transmission Storm Work</v>
          </cell>
        </row>
        <row r="26">
          <cell r="A26" t="str">
            <v>MI</v>
          </cell>
          <cell r="B26" t="str">
            <v>MICHIGAN</v>
          </cell>
          <cell r="C26" t="str">
            <v>MI</v>
          </cell>
          <cell r="E26" t="str">
            <v>Phoenix Line</v>
          </cell>
          <cell r="F26" t="str">
            <v>Phoenix Line</v>
          </cell>
          <cell r="G26" t="str">
            <v>PXL</v>
          </cell>
          <cell r="H26">
            <v>35</v>
          </cell>
          <cell r="I26" t="str">
            <v>Sturgeon</v>
          </cell>
          <cell r="J26" t="str">
            <v>T15 - Transmission Maintenance</v>
          </cell>
        </row>
        <row r="27">
          <cell r="A27" t="str">
            <v>MN</v>
          </cell>
          <cell r="B27" t="str">
            <v>MINNESOTA</v>
          </cell>
          <cell r="C27" t="str">
            <v>MN</v>
          </cell>
          <cell r="E27" t="str">
            <v>Portland</v>
          </cell>
          <cell r="F27" t="str">
            <v>Portland</v>
          </cell>
          <cell r="G27" t="str">
            <v>POR</v>
          </cell>
          <cell r="H27">
            <v>35</v>
          </cell>
          <cell r="I27" t="str">
            <v>Sturgeon</v>
          </cell>
        </row>
        <row r="28">
          <cell r="A28" t="str">
            <v>MS</v>
          </cell>
          <cell r="B28" t="str">
            <v>MISSISSIPPI</v>
          </cell>
          <cell r="C28" t="str">
            <v>MS</v>
          </cell>
          <cell r="E28" t="str">
            <v>Rural Hall</v>
          </cell>
          <cell r="F28" t="str">
            <v>Rural Hall</v>
          </cell>
          <cell r="G28" t="str">
            <v>WCO</v>
          </cell>
          <cell r="H28">
            <v>1</v>
          </cell>
          <cell r="I28" t="str">
            <v>LE Myers</v>
          </cell>
        </row>
        <row r="29">
          <cell r="A29" t="str">
            <v>MO</v>
          </cell>
          <cell r="B29" t="str">
            <v>MISSOURI</v>
          </cell>
          <cell r="C29" t="str">
            <v>MO</v>
          </cell>
          <cell r="E29" t="str">
            <v>Seattle</v>
          </cell>
          <cell r="F29" t="str">
            <v>Seattle</v>
          </cell>
          <cell r="G29" t="str">
            <v>SEA</v>
          </cell>
          <cell r="H29">
            <v>35</v>
          </cell>
          <cell r="I29" t="str">
            <v>C&amp;I</v>
          </cell>
        </row>
        <row r="30">
          <cell r="A30" t="str">
            <v>MT</v>
          </cell>
          <cell r="B30" t="str">
            <v>MONTANA</v>
          </cell>
          <cell r="C30" t="str">
            <v>MT</v>
          </cell>
          <cell r="E30" t="str">
            <v>Traffic</v>
          </cell>
          <cell r="F30" t="str">
            <v>Colorado Trans</v>
          </cell>
          <cell r="G30" t="str">
            <v>TRA</v>
          </cell>
          <cell r="H30">
            <v>35</v>
          </cell>
          <cell r="I30" t="str">
            <v>C&amp;I</v>
          </cell>
        </row>
        <row r="31">
          <cell r="A31" t="str">
            <v>NE</v>
          </cell>
          <cell r="B31" t="str">
            <v>NEBRASKA</v>
          </cell>
          <cell r="C31" t="str">
            <v>NE</v>
          </cell>
        </row>
        <row r="32">
          <cell r="A32" t="str">
            <v>NV</v>
          </cell>
          <cell r="B32" t="str">
            <v>NEVADA</v>
          </cell>
          <cell r="C32" t="str">
            <v>NV</v>
          </cell>
        </row>
        <row r="33">
          <cell r="A33" t="str">
            <v>NH</v>
          </cell>
          <cell r="B33" t="str">
            <v>NEW HAMPSHIRE</v>
          </cell>
          <cell r="C33" t="str">
            <v>NH</v>
          </cell>
        </row>
        <row r="34">
          <cell r="A34" t="str">
            <v>NJ</v>
          </cell>
          <cell r="B34" t="str">
            <v>NEW JERSEY</v>
          </cell>
          <cell r="C34" t="str">
            <v>NJ</v>
          </cell>
        </row>
        <row r="35">
          <cell r="A35" t="str">
            <v>NM</v>
          </cell>
          <cell r="B35" t="str">
            <v>NEW MEXICO</v>
          </cell>
          <cell r="C35" t="str">
            <v>NM</v>
          </cell>
        </row>
        <row r="36">
          <cell r="A36" t="str">
            <v>NY</v>
          </cell>
          <cell r="B36" t="str">
            <v>NEW YORK</v>
          </cell>
          <cell r="C36" t="str">
            <v>NY</v>
          </cell>
        </row>
        <row r="37">
          <cell r="A37" t="str">
            <v>NC</v>
          </cell>
          <cell r="B37" t="str">
            <v>NORTH CAROLINA</v>
          </cell>
          <cell r="C37" t="str">
            <v>NC</v>
          </cell>
        </row>
        <row r="38">
          <cell r="A38" t="str">
            <v>ND</v>
          </cell>
          <cell r="B38" t="str">
            <v>NORTH DAKOTA</v>
          </cell>
          <cell r="C38" t="str">
            <v>ND</v>
          </cell>
        </row>
        <row r="39">
          <cell r="A39" t="str">
            <v>OH</v>
          </cell>
          <cell r="B39" t="str">
            <v>OHIO</v>
          </cell>
          <cell r="C39" t="str">
            <v>OH</v>
          </cell>
        </row>
        <row r="40">
          <cell r="A40" t="str">
            <v>OK</v>
          </cell>
          <cell r="B40" t="str">
            <v>OKLAHOMA</v>
          </cell>
          <cell r="C40" t="str">
            <v>OK</v>
          </cell>
        </row>
        <row r="41">
          <cell r="A41" t="str">
            <v>OR</v>
          </cell>
          <cell r="B41" t="str">
            <v>OREGON</v>
          </cell>
          <cell r="C41" t="str">
            <v>OR</v>
          </cell>
        </row>
        <row r="42">
          <cell r="A42" t="str">
            <v>PA</v>
          </cell>
          <cell r="B42" t="str">
            <v>PENNSYLVANIA</v>
          </cell>
          <cell r="C42" t="str">
            <v>PA</v>
          </cell>
        </row>
        <row r="43">
          <cell r="A43" t="str">
            <v>RI</v>
          </cell>
          <cell r="B43" t="str">
            <v>RHODE ISLAND</v>
          </cell>
          <cell r="C43" t="str">
            <v>RI</v>
          </cell>
        </row>
        <row r="44">
          <cell r="A44" t="str">
            <v>SC</v>
          </cell>
          <cell r="B44" t="str">
            <v>SOUTH CAROLINA</v>
          </cell>
          <cell r="C44" t="str">
            <v>SC</v>
          </cell>
        </row>
        <row r="45">
          <cell r="A45" t="str">
            <v>SD</v>
          </cell>
          <cell r="B45" t="str">
            <v>SOUTH DAKOTA</v>
          </cell>
          <cell r="C45" t="str">
            <v>SD</v>
          </cell>
        </row>
        <row r="46">
          <cell r="A46" t="str">
            <v>TN</v>
          </cell>
          <cell r="B46" t="str">
            <v>TENNESSEE</v>
          </cell>
          <cell r="C46" t="str">
            <v>TN</v>
          </cell>
        </row>
        <row r="47">
          <cell r="A47" t="str">
            <v>TX</v>
          </cell>
          <cell r="B47" t="str">
            <v>TEXAS</v>
          </cell>
          <cell r="C47" t="str">
            <v>TX</v>
          </cell>
        </row>
        <row r="48">
          <cell r="A48" t="str">
            <v>UT</v>
          </cell>
          <cell r="B48" t="str">
            <v>UTAH</v>
          </cell>
          <cell r="C48" t="str">
            <v>UT</v>
          </cell>
        </row>
        <row r="49">
          <cell r="A49" t="str">
            <v>VT</v>
          </cell>
          <cell r="B49" t="str">
            <v>VERMONT</v>
          </cell>
          <cell r="C49" t="str">
            <v>VT</v>
          </cell>
        </row>
        <row r="50">
          <cell r="A50" t="str">
            <v>VA</v>
          </cell>
          <cell r="B50" t="str">
            <v>VIRGINIA</v>
          </cell>
          <cell r="C50" t="str">
            <v>VA</v>
          </cell>
        </row>
        <row r="51">
          <cell r="A51" t="str">
            <v>WA</v>
          </cell>
          <cell r="B51" t="str">
            <v>WASHINGTON</v>
          </cell>
          <cell r="C51" t="str">
            <v>WA</v>
          </cell>
        </row>
        <row r="52">
          <cell r="A52" t="str">
            <v>WV</v>
          </cell>
          <cell r="B52" t="str">
            <v>WEST VIRGINIA</v>
          </cell>
          <cell r="C52" t="str">
            <v>WV</v>
          </cell>
        </row>
        <row r="53">
          <cell r="A53" t="str">
            <v>WI</v>
          </cell>
          <cell r="B53" t="str">
            <v>WISCONSIN</v>
          </cell>
          <cell r="C53" t="str">
            <v>WI</v>
          </cell>
        </row>
        <row r="54">
          <cell r="A54" t="str">
            <v>WY</v>
          </cell>
          <cell r="B54" t="str">
            <v>WYOMING</v>
          </cell>
          <cell r="C54" t="str">
            <v>WY</v>
          </cell>
        </row>
        <row r="55">
          <cell r="A55" t="str">
            <v>CAN</v>
          </cell>
          <cell r="B55" t="str">
            <v>CANADA</v>
          </cell>
          <cell r="C55" t="str">
            <v>CAN</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WIT"/>
      <sheetName val="Sheet1"/>
      <sheetName val="Sheet1 (2)"/>
      <sheetName val="Sheet2"/>
      <sheetName val="Org"/>
      <sheetName val="Muni1"/>
      <sheetName val="Sheet4"/>
      <sheetName val="BV Cost Est"/>
    </sheetNames>
    <sheetDataSet>
      <sheetData sheetId="0"/>
      <sheetData sheetId="1"/>
      <sheetData sheetId="2"/>
      <sheetData sheetId="3"/>
      <sheetData sheetId="4">
        <row r="1">
          <cell r="A1" t="str">
            <v>CE1</v>
          </cell>
        </row>
        <row r="2">
          <cell r="A2" t="str">
            <v>TC1</v>
          </cell>
        </row>
        <row r="3">
          <cell r="A3" t="str">
            <v>TC10</v>
          </cell>
        </row>
        <row r="4">
          <cell r="A4" t="str">
            <v>TC100</v>
          </cell>
        </row>
        <row r="5">
          <cell r="A5" t="str">
            <v>TC101</v>
          </cell>
        </row>
        <row r="6">
          <cell r="A6" t="str">
            <v>TC102</v>
          </cell>
        </row>
        <row r="7">
          <cell r="A7" t="str">
            <v>TC103</v>
          </cell>
        </row>
        <row r="8">
          <cell r="A8" t="str">
            <v>TC104</v>
          </cell>
        </row>
        <row r="9">
          <cell r="A9" t="str">
            <v>TC105</v>
          </cell>
        </row>
        <row r="10">
          <cell r="A10" t="str">
            <v>TC106</v>
          </cell>
          <cell r="B10">
            <v>50000</v>
          </cell>
        </row>
        <row r="11">
          <cell r="A11" t="str">
            <v>TC107</v>
          </cell>
          <cell r="B11">
            <v>40000</v>
          </cell>
        </row>
        <row r="12">
          <cell r="A12" t="str">
            <v>TC108</v>
          </cell>
        </row>
        <row r="13">
          <cell r="A13" t="str">
            <v>TC109</v>
          </cell>
        </row>
        <row r="14">
          <cell r="A14" t="str">
            <v>TC11</v>
          </cell>
        </row>
        <row r="15">
          <cell r="A15" t="str">
            <v>TC110</v>
          </cell>
        </row>
        <row r="16">
          <cell r="A16" t="str">
            <v>TC111</v>
          </cell>
        </row>
        <row r="17">
          <cell r="A17" t="str">
            <v>TC112</v>
          </cell>
        </row>
        <row r="18">
          <cell r="A18" t="str">
            <v>TC113</v>
          </cell>
          <cell r="B18">
            <v>150000</v>
          </cell>
        </row>
        <row r="19">
          <cell r="A19" t="str">
            <v>TC114</v>
          </cell>
        </row>
        <row r="20">
          <cell r="A20" t="str">
            <v>TC115</v>
          </cell>
        </row>
        <row r="21">
          <cell r="A21" t="str">
            <v>TC116</v>
          </cell>
        </row>
        <row r="22">
          <cell r="A22" t="str">
            <v>TC117</v>
          </cell>
        </row>
        <row r="23">
          <cell r="A23" t="str">
            <v>TC118</v>
          </cell>
        </row>
        <row r="24">
          <cell r="A24" t="str">
            <v>TC119</v>
          </cell>
        </row>
        <row r="25">
          <cell r="A25" t="str">
            <v>TC12</v>
          </cell>
          <cell r="B25">
            <v>100000</v>
          </cell>
        </row>
        <row r="26">
          <cell r="A26" t="str">
            <v>TC120</v>
          </cell>
        </row>
        <row r="27">
          <cell r="A27" t="str">
            <v>TC121</v>
          </cell>
        </row>
        <row r="28">
          <cell r="A28" t="str">
            <v>TC122</v>
          </cell>
        </row>
        <row r="29">
          <cell r="A29" t="str">
            <v>TC123</v>
          </cell>
        </row>
        <row r="30">
          <cell r="A30" t="str">
            <v>TC124</v>
          </cell>
        </row>
        <row r="31">
          <cell r="A31" t="str">
            <v>TC125</v>
          </cell>
          <cell r="B31">
            <v>5000000</v>
          </cell>
        </row>
        <row r="32">
          <cell r="A32" t="str">
            <v>TC126</v>
          </cell>
        </row>
        <row r="33">
          <cell r="A33" t="str">
            <v>TC127</v>
          </cell>
        </row>
        <row r="34">
          <cell r="A34" t="str">
            <v>TC128</v>
          </cell>
        </row>
        <row r="35">
          <cell r="A35" t="str">
            <v>TC129</v>
          </cell>
        </row>
        <row r="36">
          <cell r="A36" t="str">
            <v>TC13</v>
          </cell>
        </row>
        <row r="37">
          <cell r="A37" t="str">
            <v>TC130</v>
          </cell>
          <cell r="B37">
            <v>10000</v>
          </cell>
        </row>
        <row r="38">
          <cell r="A38" t="str">
            <v>TC131</v>
          </cell>
        </row>
        <row r="39">
          <cell r="A39" t="str">
            <v>TC132</v>
          </cell>
        </row>
        <row r="40">
          <cell r="A40" t="str">
            <v>TC133</v>
          </cell>
        </row>
        <row r="41">
          <cell r="A41" t="str">
            <v>TC134</v>
          </cell>
        </row>
        <row r="42">
          <cell r="A42" t="str">
            <v>TC135</v>
          </cell>
        </row>
        <row r="43">
          <cell r="A43" t="str">
            <v>TC136</v>
          </cell>
        </row>
        <row r="44">
          <cell r="A44" t="str">
            <v>TC137</v>
          </cell>
        </row>
        <row r="45">
          <cell r="A45" t="str">
            <v>TC138</v>
          </cell>
        </row>
        <row r="46">
          <cell r="A46" t="str">
            <v>TC139</v>
          </cell>
        </row>
        <row r="47">
          <cell r="A47" t="str">
            <v>TC14</v>
          </cell>
        </row>
        <row r="48">
          <cell r="A48" t="str">
            <v>TC140</v>
          </cell>
        </row>
        <row r="49">
          <cell r="A49" t="str">
            <v>TC141</v>
          </cell>
        </row>
        <row r="50">
          <cell r="A50" t="str">
            <v>TC142</v>
          </cell>
        </row>
        <row r="51">
          <cell r="A51" t="str">
            <v>TC143</v>
          </cell>
        </row>
        <row r="52">
          <cell r="A52" t="str">
            <v>TC144</v>
          </cell>
        </row>
        <row r="53">
          <cell r="A53" t="str">
            <v>TC145</v>
          </cell>
        </row>
        <row r="54">
          <cell r="A54" t="str">
            <v>TC146</v>
          </cell>
        </row>
        <row r="55">
          <cell r="A55" t="str">
            <v>TC147</v>
          </cell>
        </row>
        <row r="56">
          <cell r="A56" t="str">
            <v>TC148</v>
          </cell>
          <cell r="B56">
            <v>840000</v>
          </cell>
        </row>
        <row r="57">
          <cell r="A57" t="str">
            <v>TC149</v>
          </cell>
        </row>
        <row r="58">
          <cell r="A58" t="str">
            <v>TC15</v>
          </cell>
        </row>
        <row r="59">
          <cell r="A59" t="str">
            <v>TC150</v>
          </cell>
        </row>
        <row r="60">
          <cell r="A60" t="str">
            <v>TC151</v>
          </cell>
        </row>
        <row r="61">
          <cell r="A61" t="str">
            <v>TC152</v>
          </cell>
        </row>
        <row r="62">
          <cell r="A62" t="str">
            <v>TC153</v>
          </cell>
        </row>
        <row r="63">
          <cell r="A63" t="str">
            <v>TC154</v>
          </cell>
          <cell r="B63">
            <v>100000</v>
          </cell>
        </row>
        <row r="64">
          <cell r="A64" t="str">
            <v>TC155</v>
          </cell>
        </row>
        <row r="65">
          <cell r="A65" t="str">
            <v>TC156</v>
          </cell>
        </row>
        <row r="66">
          <cell r="A66" t="str">
            <v>TC157</v>
          </cell>
          <cell r="B66">
            <v>250000</v>
          </cell>
        </row>
        <row r="67">
          <cell r="A67" t="str">
            <v>TC158</v>
          </cell>
          <cell r="B67">
            <v>250000</v>
          </cell>
        </row>
        <row r="68">
          <cell r="A68" t="str">
            <v>TC159</v>
          </cell>
          <cell r="B68">
            <v>150000</v>
          </cell>
        </row>
        <row r="69">
          <cell r="A69" t="str">
            <v>TC16</v>
          </cell>
          <cell r="B69">
            <v>58000</v>
          </cell>
        </row>
        <row r="70">
          <cell r="A70" t="str">
            <v>TC160</v>
          </cell>
        </row>
        <row r="71">
          <cell r="A71" t="str">
            <v>TC161</v>
          </cell>
        </row>
        <row r="72">
          <cell r="A72" t="str">
            <v>TC162</v>
          </cell>
        </row>
        <row r="73">
          <cell r="A73" t="str">
            <v>TC163</v>
          </cell>
        </row>
        <row r="74">
          <cell r="A74" t="str">
            <v>TC164</v>
          </cell>
        </row>
        <row r="75">
          <cell r="A75" t="str">
            <v>TC165</v>
          </cell>
        </row>
        <row r="76">
          <cell r="A76" t="str">
            <v>TC166</v>
          </cell>
          <cell r="B76">
            <v>90000</v>
          </cell>
        </row>
        <row r="77">
          <cell r="A77" t="str">
            <v>TC167</v>
          </cell>
        </row>
        <row r="78">
          <cell r="A78" t="str">
            <v>TC168</v>
          </cell>
        </row>
        <row r="79">
          <cell r="A79" t="str">
            <v>TC169</v>
          </cell>
        </row>
        <row r="80">
          <cell r="A80" t="str">
            <v>TC17</v>
          </cell>
        </row>
        <row r="81">
          <cell r="A81" t="str">
            <v>TC170</v>
          </cell>
        </row>
        <row r="82">
          <cell r="A82" t="str">
            <v>TC171</v>
          </cell>
        </row>
        <row r="83">
          <cell r="A83" t="str">
            <v>TC172</v>
          </cell>
        </row>
        <row r="84">
          <cell r="A84" t="str">
            <v>TC173</v>
          </cell>
        </row>
        <row r="85">
          <cell r="A85" t="str">
            <v>TC174</v>
          </cell>
        </row>
        <row r="86">
          <cell r="A86" t="str">
            <v>TC175</v>
          </cell>
        </row>
        <row r="87">
          <cell r="A87" t="str">
            <v>TC176</v>
          </cell>
        </row>
        <row r="88">
          <cell r="A88" t="str">
            <v>TC177</v>
          </cell>
        </row>
        <row r="89">
          <cell r="A89" t="str">
            <v>TC178</v>
          </cell>
        </row>
        <row r="90">
          <cell r="A90" t="str">
            <v>TC179</v>
          </cell>
        </row>
        <row r="91">
          <cell r="A91" t="str">
            <v>TC18</v>
          </cell>
        </row>
        <row r="92">
          <cell r="A92" t="str">
            <v>TC180</v>
          </cell>
          <cell r="B92">
            <v>40000</v>
          </cell>
        </row>
        <row r="93">
          <cell r="A93" t="str">
            <v>TC181</v>
          </cell>
          <cell r="B93">
            <v>3000</v>
          </cell>
        </row>
        <row r="94">
          <cell r="A94" t="str">
            <v>TC182</v>
          </cell>
        </row>
        <row r="95">
          <cell r="A95" t="str">
            <v>TC183</v>
          </cell>
        </row>
        <row r="96">
          <cell r="A96" t="str">
            <v>TC184</v>
          </cell>
          <cell r="B96">
            <v>5000</v>
          </cell>
        </row>
        <row r="97">
          <cell r="A97" t="str">
            <v>TC185</v>
          </cell>
          <cell r="B97">
            <v>15000</v>
          </cell>
        </row>
        <row r="98">
          <cell r="A98" t="str">
            <v>TC186</v>
          </cell>
          <cell r="B98">
            <v>5000</v>
          </cell>
        </row>
        <row r="99">
          <cell r="A99" t="str">
            <v>TC187</v>
          </cell>
          <cell r="B99">
            <v>5000</v>
          </cell>
        </row>
        <row r="100">
          <cell r="A100" t="str">
            <v>TC188</v>
          </cell>
          <cell r="B100">
            <v>60000</v>
          </cell>
        </row>
        <row r="101">
          <cell r="A101" t="str">
            <v>TC189</v>
          </cell>
        </row>
        <row r="102">
          <cell r="A102" t="str">
            <v>TC19</v>
          </cell>
          <cell r="B102">
            <v>20000</v>
          </cell>
        </row>
        <row r="103">
          <cell r="A103" t="str">
            <v>TC190</v>
          </cell>
          <cell r="B103">
            <v>10000</v>
          </cell>
        </row>
        <row r="104">
          <cell r="A104" t="str">
            <v>TC191</v>
          </cell>
          <cell r="B104">
            <v>20000</v>
          </cell>
        </row>
        <row r="105">
          <cell r="A105" t="str">
            <v>TC192</v>
          </cell>
        </row>
        <row r="106">
          <cell r="A106" t="str">
            <v>TC193</v>
          </cell>
          <cell r="B106">
            <v>1000</v>
          </cell>
        </row>
        <row r="107">
          <cell r="A107" t="str">
            <v>TC194</v>
          </cell>
        </row>
        <row r="108">
          <cell r="A108" t="str">
            <v>TC195</v>
          </cell>
          <cell r="B108">
            <v>2000</v>
          </cell>
        </row>
        <row r="109">
          <cell r="A109" t="str">
            <v>TC196</v>
          </cell>
          <cell r="B109">
            <v>2000</v>
          </cell>
        </row>
        <row r="110">
          <cell r="A110" t="str">
            <v>TC197</v>
          </cell>
          <cell r="B110">
            <v>2000</v>
          </cell>
        </row>
        <row r="111">
          <cell r="A111" t="str">
            <v>TC198</v>
          </cell>
          <cell r="B111">
            <v>2000</v>
          </cell>
        </row>
        <row r="112">
          <cell r="A112" t="str">
            <v>TC199</v>
          </cell>
          <cell r="B112">
            <v>20000</v>
          </cell>
        </row>
        <row r="113">
          <cell r="A113" t="str">
            <v>TC2</v>
          </cell>
        </row>
        <row r="114">
          <cell r="A114" t="str">
            <v>TC20</v>
          </cell>
          <cell r="B114">
            <v>145000</v>
          </cell>
        </row>
        <row r="115">
          <cell r="A115" t="str">
            <v>TC200</v>
          </cell>
        </row>
        <row r="116">
          <cell r="A116" t="str">
            <v>TC201</v>
          </cell>
        </row>
        <row r="117">
          <cell r="A117" t="str">
            <v>TC202</v>
          </cell>
        </row>
        <row r="118">
          <cell r="A118" t="str">
            <v>TC203</v>
          </cell>
        </row>
        <row r="119">
          <cell r="A119" t="str">
            <v>TC204</v>
          </cell>
        </row>
        <row r="120">
          <cell r="A120" t="str">
            <v>TC205</v>
          </cell>
        </row>
        <row r="121">
          <cell r="A121" t="str">
            <v>TC206</v>
          </cell>
        </row>
        <row r="122">
          <cell r="A122" t="str">
            <v>TC207</v>
          </cell>
        </row>
        <row r="123">
          <cell r="A123" t="str">
            <v>TC208</v>
          </cell>
        </row>
        <row r="124">
          <cell r="A124" t="str">
            <v>TC209</v>
          </cell>
        </row>
        <row r="125">
          <cell r="A125" t="str">
            <v>TC21</v>
          </cell>
        </row>
        <row r="126">
          <cell r="A126" t="str">
            <v>TC210</v>
          </cell>
        </row>
        <row r="127">
          <cell r="A127" t="str">
            <v>TC211</v>
          </cell>
        </row>
        <row r="128">
          <cell r="A128" t="str">
            <v>TC212</v>
          </cell>
          <cell r="B128">
            <v>10000</v>
          </cell>
        </row>
        <row r="129">
          <cell r="A129" t="str">
            <v>TC213</v>
          </cell>
        </row>
        <row r="130">
          <cell r="A130" t="str">
            <v>TC214</v>
          </cell>
          <cell r="B130">
            <v>20000</v>
          </cell>
        </row>
        <row r="131">
          <cell r="A131" t="str">
            <v>TC215</v>
          </cell>
        </row>
        <row r="132">
          <cell r="A132" t="str">
            <v>TC216</v>
          </cell>
          <cell r="B132">
            <v>10000</v>
          </cell>
        </row>
        <row r="133">
          <cell r="A133" t="str">
            <v>TC217</v>
          </cell>
        </row>
        <row r="134">
          <cell r="A134" t="str">
            <v>TC218</v>
          </cell>
          <cell r="B134">
            <v>20000</v>
          </cell>
        </row>
        <row r="135">
          <cell r="A135" t="str">
            <v>TC219</v>
          </cell>
          <cell r="B135">
            <v>15000</v>
          </cell>
        </row>
        <row r="136">
          <cell r="A136" t="str">
            <v>TC22</v>
          </cell>
        </row>
        <row r="137">
          <cell r="A137" t="str">
            <v>TC220</v>
          </cell>
          <cell r="B137">
            <v>30000</v>
          </cell>
        </row>
        <row r="138">
          <cell r="A138" t="str">
            <v>TC221</v>
          </cell>
        </row>
        <row r="139">
          <cell r="A139" t="str">
            <v>TC222</v>
          </cell>
        </row>
        <row r="140">
          <cell r="A140" t="str">
            <v>TC223</v>
          </cell>
        </row>
        <row r="141">
          <cell r="A141" t="str">
            <v>TC224</v>
          </cell>
        </row>
        <row r="142">
          <cell r="A142" t="str">
            <v>TC225</v>
          </cell>
        </row>
        <row r="143">
          <cell r="A143" t="str">
            <v>TC226</v>
          </cell>
        </row>
        <row r="144">
          <cell r="A144" t="str">
            <v>TC227</v>
          </cell>
        </row>
        <row r="145">
          <cell r="A145" t="str">
            <v>TC228</v>
          </cell>
        </row>
        <row r="146">
          <cell r="A146" t="str">
            <v>TC229</v>
          </cell>
        </row>
        <row r="147">
          <cell r="A147" t="str">
            <v>TC23</v>
          </cell>
          <cell r="B147">
            <v>14500</v>
          </cell>
        </row>
        <row r="148">
          <cell r="A148" t="str">
            <v>TC230</v>
          </cell>
        </row>
        <row r="149">
          <cell r="A149" t="str">
            <v>TC231</v>
          </cell>
        </row>
        <row r="150">
          <cell r="A150" t="str">
            <v>TC232</v>
          </cell>
        </row>
        <row r="151">
          <cell r="A151" t="str">
            <v>TC233</v>
          </cell>
        </row>
        <row r="152">
          <cell r="A152" t="str">
            <v>TC234</v>
          </cell>
        </row>
        <row r="153">
          <cell r="A153" t="str">
            <v>TC235</v>
          </cell>
        </row>
        <row r="154">
          <cell r="A154" t="str">
            <v>TC236</v>
          </cell>
          <cell r="B154">
            <v>2000000</v>
          </cell>
        </row>
        <row r="155">
          <cell r="A155" t="str">
            <v>TC24</v>
          </cell>
        </row>
        <row r="156">
          <cell r="A156" t="str">
            <v>TC25</v>
          </cell>
        </row>
        <row r="157">
          <cell r="A157" t="str">
            <v>TC26</v>
          </cell>
        </row>
        <row r="158">
          <cell r="A158" t="str">
            <v>TC27</v>
          </cell>
        </row>
        <row r="159">
          <cell r="A159" t="str">
            <v>TC28</v>
          </cell>
        </row>
        <row r="160">
          <cell r="A160" t="str">
            <v>TC29</v>
          </cell>
        </row>
        <row r="161">
          <cell r="A161" t="str">
            <v>TC3</v>
          </cell>
        </row>
        <row r="162">
          <cell r="A162" t="str">
            <v>TC30</v>
          </cell>
        </row>
        <row r="163">
          <cell r="A163" t="str">
            <v>TC31</v>
          </cell>
        </row>
        <row r="164">
          <cell r="A164" t="str">
            <v>TC32</v>
          </cell>
        </row>
        <row r="165">
          <cell r="A165" t="str">
            <v>TC33</v>
          </cell>
        </row>
        <row r="166">
          <cell r="A166" t="str">
            <v>TC34</v>
          </cell>
        </row>
        <row r="167">
          <cell r="A167" t="str">
            <v>TC35</v>
          </cell>
        </row>
        <row r="168">
          <cell r="A168" t="str">
            <v>TC36</v>
          </cell>
        </row>
        <row r="169">
          <cell r="A169" t="str">
            <v>TC37</v>
          </cell>
        </row>
        <row r="170">
          <cell r="A170" t="str">
            <v>TC38</v>
          </cell>
        </row>
        <row r="171">
          <cell r="A171" t="str">
            <v>TC39</v>
          </cell>
        </row>
        <row r="172">
          <cell r="A172" t="str">
            <v>TC4</v>
          </cell>
          <cell r="B172">
            <v>3000</v>
          </cell>
        </row>
        <row r="173">
          <cell r="A173" t="str">
            <v>TC40</v>
          </cell>
        </row>
        <row r="174">
          <cell r="A174" t="str">
            <v>TC41</v>
          </cell>
        </row>
        <row r="175">
          <cell r="A175" t="str">
            <v>TC42</v>
          </cell>
        </row>
        <row r="176">
          <cell r="A176" t="str">
            <v>TC43</v>
          </cell>
          <cell r="B176">
            <v>10000</v>
          </cell>
        </row>
        <row r="177">
          <cell r="A177" t="str">
            <v>TC44</v>
          </cell>
        </row>
        <row r="178">
          <cell r="A178" t="str">
            <v>TC45</v>
          </cell>
          <cell r="B178">
            <v>10000</v>
          </cell>
        </row>
        <row r="179">
          <cell r="A179" t="str">
            <v>TC46</v>
          </cell>
          <cell r="B179">
            <v>10000</v>
          </cell>
        </row>
        <row r="180">
          <cell r="A180" t="str">
            <v>TC47</v>
          </cell>
        </row>
        <row r="181">
          <cell r="A181" t="str">
            <v>TC48</v>
          </cell>
        </row>
        <row r="182">
          <cell r="A182" t="str">
            <v>TC49</v>
          </cell>
        </row>
        <row r="183">
          <cell r="A183" t="str">
            <v>TC5</v>
          </cell>
        </row>
        <row r="184">
          <cell r="A184" t="str">
            <v>TC50</v>
          </cell>
        </row>
        <row r="185">
          <cell r="A185" t="str">
            <v>TC51</v>
          </cell>
        </row>
        <row r="186">
          <cell r="A186" t="str">
            <v>TC52</v>
          </cell>
        </row>
        <row r="187">
          <cell r="A187" t="str">
            <v>TC53</v>
          </cell>
        </row>
        <row r="188">
          <cell r="A188" t="str">
            <v>TC54</v>
          </cell>
        </row>
        <row r="189">
          <cell r="A189" t="str">
            <v>TC55</v>
          </cell>
        </row>
        <row r="190">
          <cell r="A190" t="str">
            <v>TC56</v>
          </cell>
        </row>
        <row r="191">
          <cell r="A191" t="str">
            <v>TC57</v>
          </cell>
          <cell r="B191">
            <v>30000</v>
          </cell>
        </row>
        <row r="192">
          <cell r="A192" t="str">
            <v>TC58</v>
          </cell>
          <cell r="B192">
            <v>120000</v>
          </cell>
        </row>
        <row r="193">
          <cell r="A193" t="str">
            <v>TC59</v>
          </cell>
        </row>
        <row r="194">
          <cell r="A194" t="str">
            <v>TC6</v>
          </cell>
        </row>
        <row r="195">
          <cell r="A195" t="str">
            <v>TC60</v>
          </cell>
        </row>
        <row r="196">
          <cell r="A196" t="str">
            <v>TC61</v>
          </cell>
        </row>
        <row r="197">
          <cell r="A197" t="str">
            <v>TC62</v>
          </cell>
          <cell r="B197">
            <v>100000</v>
          </cell>
        </row>
        <row r="198">
          <cell r="A198" t="str">
            <v>TC63</v>
          </cell>
        </row>
        <row r="199">
          <cell r="A199" t="str">
            <v>TC64</v>
          </cell>
          <cell r="B199">
            <v>50000</v>
          </cell>
        </row>
        <row r="200">
          <cell r="A200" t="str">
            <v>TC65</v>
          </cell>
          <cell r="B200">
            <v>100000</v>
          </cell>
        </row>
        <row r="201">
          <cell r="A201" t="str">
            <v>TC66</v>
          </cell>
        </row>
        <row r="202">
          <cell r="A202" t="str">
            <v>TC67</v>
          </cell>
        </row>
        <row r="203">
          <cell r="A203" t="str">
            <v>TC68</v>
          </cell>
        </row>
        <row r="204">
          <cell r="A204" t="str">
            <v>TC69</v>
          </cell>
        </row>
        <row r="205">
          <cell r="A205" t="str">
            <v>TC7</v>
          </cell>
        </row>
        <row r="206">
          <cell r="A206" t="str">
            <v>TC70</v>
          </cell>
        </row>
        <row r="207">
          <cell r="A207" t="str">
            <v>TC71</v>
          </cell>
        </row>
        <row r="208">
          <cell r="A208" t="str">
            <v>TC72</v>
          </cell>
        </row>
        <row r="209">
          <cell r="A209" t="str">
            <v>TC73</v>
          </cell>
        </row>
        <row r="210">
          <cell r="A210" t="str">
            <v>TC74</v>
          </cell>
        </row>
        <row r="211">
          <cell r="A211" t="str">
            <v>TC75</v>
          </cell>
        </row>
        <row r="212">
          <cell r="A212" t="str">
            <v>TC76</v>
          </cell>
        </row>
        <row r="213">
          <cell r="A213" t="str">
            <v>TC77</v>
          </cell>
          <cell r="B213">
            <v>40000</v>
          </cell>
        </row>
        <row r="214">
          <cell r="A214" t="str">
            <v>TC78</v>
          </cell>
        </row>
        <row r="215">
          <cell r="A215" t="str">
            <v>TC79</v>
          </cell>
        </row>
        <row r="216">
          <cell r="A216" t="str">
            <v>TC8</v>
          </cell>
          <cell r="B216">
            <v>20000</v>
          </cell>
        </row>
        <row r="217">
          <cell r="A217" t="str">
            <v>TC80</v>
          </cell>
        </row>
        <row r="218">
          <cell r="A218" t="str">
            <v>TC81</v>
          </cell>
        </row>
        <row r="219">
          <cell r="A219" t="str">
            <v>TC82</v>
          </cell>
        </row>
        <row r="220">
          <cell r="A220" t="str">
            <v>TC83</v>
          </cell>
        </row>
        <row r="221">
          <cell r="A221" t="str">
            <v>TC84</v>
          </cell>
        </row>
        <row r="222">
          <cell r="A222" t="str">
            <v>TC85</v>
          </cell>
        </row>
        <row r="223">
          <cell r="A223" t="str">
            <v>TC86</v>
          </cell>
          <cell r="B223">
            <v>50000</v>
          </cell>
        </row>
        <row r="224">
          <cell r="A224" t="str">
            <v>TC87</v>
          </cell>
        </row>
        <row r="225">
          <cell r="A225" t="str">
            <v>TC88</v>
          </cell>
        </row>
        <row r="226">
          <cell r="A226" t="str">
            <v>TC89</v>
          </cell>
        </row>
        <row r="227">
          <cell r="A227" t="str">
            <v>TC9</v>
          </cell>
          <cell r="B227">
            <v>145000</v>
          </cell>
        </row>
        <row r="228">
          <cell r="A228" t="str">
            <v>TC90</v>
          </cell>
          <cell r="B228">
            <v>20000</v>
          </cell>
        </row>
        <row r="229">
          <cell r="A229" t="str">
            <v>TC91</v>
          </cell>
        </row>
        <row r="230">
          <cell r="A230" t="str">
            <v>TC92</v>
          </cell>
        </row>
        <row r="231">
          <cell r="A231" t="str">
            <v>TC93</v>
          </cell>
        </row>
        <row r="232">
          <cell r="A232" t="str">
            <v>TC94</v>
          </cell>
        </row>
        <row r="233">
          <cell r="A233" t="str">
            <v>TC95</v>
          </cell>
        </row>
        <row r="234">
          <cell r="A234" t="str">
            <v>TC96</v>
          </cell>
        </row>
        <row r="235">
          <cell r="A235" t="str">
            <v>TC97</v>
          </cell>
          <cell r="B235">
            <v>30000</v>
          </cell>
        </row>
        <row r="236">
          <cell r="A236" t="str">
            <v>TC98</v>
          </cell>
        </row>
        <row r="237">
          <cell r="A237" t="str">
            <v>TC99</v>
          </cell>
        </row>
        <row r="238">
          <cell r="A238" t="str">
            <v>TE1</v>
          </cell>
        </row>
        <row r="239">
          <cell r="A239" t="str">
            <v>TE10</v>
          </cell>
          <cell r="B239">
            <v>2000</v>
          </cell>
        </row>
        <row r="240">
          <cell r="A240" t="str">
            <v>TE100</v>
          </cell>
        </row>
        <row r="241">
          <cell r="A241" t="str">
            <v>TE101</v>
          </cell>
          <cell r="B241">
            <v>150000</v>
          </cell>
        </row>
        <row r="242">
          <cell r="A242" t="str">
            <v>TE102</v>
          </cell>
        </row>
        <row r="243">
          <cell r="A243" t="str">
            <v>TE103</v>
          </cell>
        </row>
        <row r="244">
          <cell r="A244" t="str">
            <v>TE104</v>
          </cell>
        </row>
        <row r="245">
          <cell r="A245" t="str">
            <v>TE105</v>
          </cell>
        </row>
        <row r="246">
          <cell r="A246" t="str">
            <v>TE106</v>
          </cell>
        </row>
        <row r="247">
          <cell r="A247" t="str">
            <v>TE107</v>
          </cell>
        </row>
        <row r="248">
          <cell r="A248" t="str">
            <v>TE108</v>
          </cell>
        </row>
        <row r="249">
          <cell r="A249" t="str">
            <v>TE109</v>
          </cell>
          <cell r="B249">
            <v>10000</v>
          </cell>
        </row>
        <row r="250">
          <cell r="A250" t="str">
            <v>TE11</v>
          </cell>
        </row>
        <row r="251">
          <cell r="A251" t="str">
            <v>TE110</v>
          </cell>
          <cell r="B251">
            <v>200000</v>
          </cell>
        </row>
        <row r="252">
          <cell r="A252" t="str">
            <v>TE111</v>
          </cell>
        </row>
        <row r="253">
          <cell r="A253" t="str">
            <v>TE112</v>
          </cell>
        </row>
        <row r="254">
          <cell r="A254" t="str">
            <v>TE113</v>
          </cell>
        </row>
        <row r="255">
          <cell r="A255" t="str">
            <v>TE114</v>
          </cell>
        </row>
        <row r="256">
          <cell r="A256" t="str">
            <v>TE115</v>
          </cell>
        </row>
        <row r="257">
          <cell r="A257" t="str">
            <v>TE116</v>
          </cell>
        </row>
        <row r="258">
          <cell r="A258" t="str">
            <v>TE117</v>
          </cell>
        </row>
        <row r="259">
          <cell r="A259" t="str">
            <v>TE118</v>
          </cell>
          <cell r="B259">
            <v>200000</v>
          </cell>
        </row>
        <row r="260">
          <cell r="A260" t="str">
            <v>TE119</v>
          </cell>
        </row>
        <row r="261">
          <cell r="A261" t="str">
            <v>TE12</v>
          </cell>
        </row>
        <row r="262">
          <cell r="A262" t="str">
            <v>TE120</v>
          </cell>
          <cell r="B262">
            <v>250000</v>
          </cell>
        </row>
        <row r="263">
          <cell r="A263" t="str">
            <v>TE121</v>
          </cell>
        </row>
        <row r="264">
          <cell r="A264" t="str">
            <v>TE122</v>
          </cell>
        </row>
        <row r="265">
          <cell r="A265" t="str">
            <v>TE123</v>
          </cell>
        </row>
        <row r="266">
          <cell r="A266" t="str">
            <v>TE124</v>
          </cell>
          <cell r="B266">
            <v>120000</v>
          </cell>
        </row>
        <row r="267">
          <cell r="A267" t="str">
            <v>TE125</v>
          </cell>
        </row>
        <row r="268">
          <cell r="A268" t="str">
            <v>TE126</v>
          </cell>
        </row>
        <row r="269">
          <cell r="A269" t="str">
            <v>TE127</v>
          </cell>
          <cell r="B269">
            <v>50000</v>
          </cell>
        </row>
        <row r="270">
          <cell r="A270" t="str">
            <v>TE128</v>
          </cell>
        </row>
        <row r="271">
          <cell r="A271" t="str">
            <v>TE129</v>
          </cell>
        </row>
        <row r="272">
          <cell r="A272" t="str">
            <v>TE13</v>
          </cell>
          <cell r="B272">
            <v>22000</v>
          </cell>
        </row>
        <row r="273">
          <cell r="A273" t="str">
            <v>TE130</v>
          </cell>
        </row>
        <row r="274">
          <cell r="A274" t="str">
            <v>TE131</v>
          </cell>
          <cell r="B274">
            <v>10000</v>
          </cell>
        </row>
        <row r="275">
          <cell r="A275" t="str">
            <v>TE132</v>
          </cell>
        </row>
        <row r="276">
          <cell r="A276" t="str">
            <v>TE133</v>
          </cell>
          <cell r="B276">
            <v>2500</v>
          </cell>
        </row>
        <row r="277">
          <cell r="A277" t="str">
            <v>TE134</v>
          </cell>
        </row>
        <row r="278">
          <cell r="A278" t="str">
            <v>TE135</v>
          </cell>
          <cell r="B278">
            <v>5000</v>
          </cell>
        </row>
        <row r="279">
          <cell r="A279" t="str">
            <v>TE136</v>
          </cell>
        </row>
        <row r="280">
          <cell r="A280" t="str">
            <v>TE137</v>
          </cell>
        </row>
        <row r="281">
          <cell r="A281" t="str">
            <v>TE138</v>
          </cell>
          <cell r="B281">
            <v>5000</v>
          </cell>
        </row>
        <row r="282">
          <cell r="A282" t="str">
            <v>TE139</v>
          </cell>
        </row>
        <row r="283">
          <cell r="A283" t="str">
            <v>TE14</v>
          </cell>
          <cell r="B283">
            <v>2900</v>
          </cell>
        </row>
        <row r="284">
          <cell r="A284" t="str">
            <v>TE140</v>
          </cell>
          <cell r="B284">
            <v>5000</v>
          </cell>
        </row>
        <row r="285">
          <cell r="A285" t="str">
            <v>TE141</v>
          </cell>
          <cell r="B285">
            <v>500000</v>
          </cell>
        </row>
        <row r="286">
          <cell r="A286" t="str">
            <v>TE142</v>
          </cell>
        </row>
        <row r="287">
          <cell r="A287" t="str">
            <v>TE143</v>
          </cell>
        </row>
        <row r="288">
          <cell r="A288" t="str">
            <v>TE144</v>
          </cell>
        </row>
        <row r="289">
          <cell r="A289" t="str">
            <v>TE145</v>
          </cell>
        </row>
        <row r="290">
          <cell r="A290" t="str">
            <v>TE146</v>
          </cell>
        </row>
        <row r="291">
          <cell r="A291" t="str">
            <v>TE147</v>
          </cell>
        </row>
        <row r="292">
          <cell r="A292" t="str">
            <v>TE148</v>
          </cell>
          <cell r="B292">
            <v>100000</v>
          </cell>
        </row>
        <row r="293">
          <cell r="A293" t="str">
            <v>TE149</v>
          </cell>
        </row>
        <row r="294">
          <cell r="A294" t="str">
            <v>TE15</v>
          </cell>
        </row>
        <row r="295">
          <cell r="A295" t="str">
            <v>TE150</v>
          </cell>
          <cell r="B295">
            <v>100000</v>
          </cell>
        </row>
        <row r="296">
          <cell r="A296" t="str">
            <v>TE151</v>
          </cell>
        </row>
        <row r="297">
          <cell r="A297" t="str">
            <v>TE152</v>
          </cell>
        </row>
        <row r="298">
          <cell r="A298" t="str">
            <v>TE153</v>
          </cell>
          <cell r="B298">
            <v>10000</v>
          </cell>
        </row>
        <row r="299">
          <cell r="A299" t="str">
            <v>TE154</v>
          </cell>
          <cell r="B299">
            <v>20000</v>
          </cell>
        </row>
        <row r="300">
          <cell r="A300" t="str">
            <v>TE155</v>
          </cell>
        </row>
        <row r="301">
          <cell r="A301" t="str">
            <v>TE156</v>
          </cell>
        </row>
        <row r="302">
          <cell r="A302" t="str">
            <v>TE157</v>
          </cell>
        </row>
        <row r="303">
          <cell r="A303" t="str">
            <v>TE158</v>
          </cell>
        </row>
        <row r="304">
          <cell r="A304" t="str">
            <v>TE159</v>
          </cell>
        </row>
        <row r="305">
          <cell r="A305" t="str">
            <v>TE16</v>
          </cell>
          <cell r="B305">
            <v>25000</v>
          </cell>
        </row>
        <row r="306">
          <cell r="A306" t="str">
            <v>TE160</v>
          </cell>
          <cell r="B306">
            <v>20000000</v>
          </cell>
        </row>
        <row r="307">
          <cell r="A307" t="str">
            <v>TE161</v>
          </cell>
        </row>
        <row r="308">
          <cell r="A308" t="str">
            <v>TE162</v>
          </cell>
        </row>
        <row r="309">
          <cell r="A309" t="str">
            <v>TE163</v>
          </cell>
          <cell r="B309">
            <v>334000</v>
          </cell>
        </row>
        <row r="310">
          <cell r="A310" t="str">
            <v>TE164</v>
          </cell>
          <cell r="B310">
            <v>250000</v>
          </cell>
        </row>
        <row r="311">
          <cell r="A311" t="str">
            <v>TE165</v>
          </cell>
        </row>
        <row r="312">
          <cell r="A312" t="str">
            <v>TE166</v>
          </cell>
          <cell r="B312">
            <v>100000</v>
          </cell>
        </row>
        <row r="313">
          <cell r="A313" t="str">
            <v>TE167</v>
          </cell>
        </row>
        <row r="314">
          <cell r="A314" t="str">
            <v>TE168</v>
          </cell>
        </row>
        <row r="315">
          <cell r="A315" t="str">
            <v>TE169</v>
          </cell>
        </row>
        <row r="316">
          <cell r="A316" t="str">
            <v>TE17</v>
          </cell>
          <cell r="B316">
            <v>5000</v>
          </cell>
        </row>
        <row r="317">
          <cell r="A317" t="str">
            <v>TE170</v>
          </cell>
          <cell r="B317">
            <v>100000</v>
          </cell>
        </row>
        <row r="318">
          <cell r="A318" t="str">
            <v>TE171</v>
          </cell>
        </row>
        <row r="319">
          <cell r="A319" t="str">
            <v>TE172</v>
          </cell>
        </row>
        <row r="320">
          <cell r="A320" t="str">
            <v>TE173</v>
          </cell>
        </row>
        <row r="321">
          <cell r="A321" t="str">
            <v>TE173</v>
          </cell>
        </row>
        <row r="322">
          <cell r="A322" t="str">
            <v>TE174</v>
          </cell>
        </row>
        <row r="323">
          <cell r="A323" t="str">
            <v>TE175</v>
          </cell>
        </row>
        <row r="324">
          <cell r="A324" t="str">
            <v>TE176</v>
          </cell>
        </row>
        <row r="325">
          <cell r="A325" t="str">
            <v>TE177</v>
          </cell>
        </row>
        <row r="326">
          <cell r="A326" t="str">
            <v>TE178</v>
          </cell>
        </row>
        <row r="327">
          <cell r="A327" t="str">
            <v>TE179</v>
          </cell>
        </row>
        <row r="328">
          <cell r="A328" t="str">
            <v>TE18</v>
          </cell>
        </row>
        <row r="329">
          <cell r="A329" t="str">
            <v>TE180</v>
          </cell>
        </row>
        <row r="330">
          <cell r="A330" t="str">
            <v>TE181</v>
          </cell>
          <cell r="B330">
            <v>200000</v>
          </cell>
        </row>
        <row r="331">
          <cell r="A331" t="str">
            <v>TE182</v>
          </cell>
        </row>
        <row r="332">
          <cell r="A332" t="str">
            <v>TE183</v>
          </cell>
        </row>
        <row r="333">
          <cell r="A333" t="str">
            <v>TE184</v>
          </cell>
        </row>
        <row r="334">
          <cell r="A334" t="str">
            <v>TE185</v>
          </cell>
        </row>
        <row r="335">
          <cell r="A335" t="str">
            <v>TE186</v>
          </cell>
          <cell r="B335">
            <v>20000</v>
          </cell>
        </row>
        <row r="336">
          <cell r="A336" t="str">
            <v>TE187</v>
          </cell>
        </row>
        <row r="337">
          <cell r="A337" t="str">
            <v>TE188</v>
          </cell>
          <cell r="B337">
            <v>20000</v>
          </cell>
        </row>
        <row r="338">
          <cell r="A338" t="str">
            <v>TE189</v>
          </cell>
        </row>
        <row r="339">
          <cell r="A339" t="str">
            <v>TE19</v>
          </cell>
        </row>
        <row r="340">
          <cell r="A340" t="str">
            <v>TE190</v>
          </cell>
        </row>
        <row r="341">
          <cell r="A341" t="str">
            <v>TE191</v>
          </cell>
        </row>
        <row r="342">
          <cell r="A342" t="str">
            <v>TE192</v>
          </cell>
        </row>
        <row r="343">
          <cell r="A343" t="str">
            <v>TE193</v>
          </cell>
        </row>
        <row r="344">
          <cell r="A344" t="str">
            <v>TE194</v>
          </cell>
        </row>
        <row r="345">
          <cell r="A345" t="str">
            <v>TE195</v>
          </cell>
        </row>
        <row r="346">
          <cell r="A346" t="str">
            <v>TE196</v>
          </cell>
          <cell r="B346">
            <v>40000</v>
          </cell>
        </row>
        <row r="347">
          <cell r="A347" t="str">
            <v>TE197</v>
          </cell>
          <cell r="B347">
            <v>100000</v>
          </cell>
        </row>
        <row r="348">
          <cell r="A348" t="str">
            <v>TE198</v>
          </cell>
        </row>
        <row r="349">
          <cell r="A349" t="str">
            <v>TE199</v>
          </cell>
        </row>
        <row r="350">
          <cell r="A350" t="str">
            <v>TE2</v>
          </cell>
          <cell r="B350" t="str">
            <v>TE4</v>
          </cell>
        </row>
        <row r="351">
          <cell r="A351" t="str">
            <v>TE20</v>
          </cell>
        </row>
        <row r="352">
          <cell r="A352" t="str">
            <v>TE200</v>
          </cell>
        </row>
        <row r="353">
          <cell r="A353" t="str">
            <v>TE201</v>
          </cell>
          <cell r="B353">
            <v>20000</v>
          </cell>
        </row>
        <row r="354">
          <cell r="A354" t="str">
            <v>TE202</v>
          </cell>
          <cell r="B354">
            <v>100000</v>
          </cell>
        </row>
        <row r="355">
          <cell r="A355" t="str">
            <v>TE203</v>
          </cell>
        </row>
        <row r="356">
          <cell r="A356" t="str">
            <v>TE204</v>
          </cell>
        </row>
        <row r="357">
          <cell r="A357" t="str">
            <v>TE205</v>
          </cell>
          <cell r="B357">
            <v>9250000</v>
          </cell>
        </row>
        <row r="358">
          <cell r="A358" t="str">
            <v>TE206</v>
          </cell>
        </row>
        <row r="359">
          <cell r="A359" t="str">
            <v>TE207</v>
          </cell>
        </row>
        <row r="360">
          <cell r="A360" t="str">
            <v>TE208</v>
          </cell>
          <cell r="B360" t="str">
            <v>TE202</v>
          </cell>
        </row>
        <row r="361">
          <cell r="A361" t="str">
            <v>TE209</v>
          </cell>
        </row>
        <row r="362">
          <cell r="A362" t="str">
            <v>TE21</v>
          </cell>
          <cell r="B362">
            <v>15000</v>
          </cell>
        </row>
        <row r="363">
          <cell r="A363" t="str">
            <v>TE210</v>
          </cell>
        </row>
        <row r="364">
          <cell r="A364" t="str">
            <v>TE211</v>
          </cell>
        </row>
        <row r="365">
          <cell r="A365" t="str">
            <v>TE212</v>
          </cell>
          <cell r="B365">
            <v>80000</v>
          </cell>
        </row>
        <row r="366">
          <cell r="A366" t="str">
            <v>TE213</v>
          </cell>
        </row>
        <row r="367">
          <cell r="A367" t="str">
            <v>TE214</v>
          </cell>
          <cell r="B367">
            <v>100000</v>
          </cell>
        </row>
        <row r="368">
          <cell r="A368" t="str">
            <v>TE215</v>
          </cell>
        </row>
        <row r="369">
          <cell r="A369" t="str">
            <v>TE216</v>
          </cell>
          <cell r="B369">
            <v>200000</v>
          </cell>
        </row>
        <row r="370">
          <cell r="A370" t="str">
            <v>TE217</v>
          </cell>
        </row>
        <row r="371">
          <cell r="A371" t="str">
            <v>TE218</v>
          </cell>
        </row>
        <row r="372">
          <cell r="A372" t="str">
            <v>TE219</v>
          </cell>
        </row>
        <row r="373">
          <cell r="A373" t="str">
            <v>TE22</v>
          </cell>
          <cell r="B373">
            <v>20000</v>
          </cell>
        </row>
        <row r="374">
          <cell r="A374" t="str">
            <v>TE220</v>
          </cell>
        </row>
        <row r="375">
          <cell r="A375" t="str">
            <v>TE221</v>
          </cell>
          <cell r="B375">
            <v>15000</v>
          </cell>
        </row>
        <row r="376">
          <cell r="A376" t="str">
            <v>TE222</v>
          </cell>
        </row>
        <row r="377">
          <cell r="A377" t="str">
            <v>TE223</v>
          </cell>
        </row>
        <row r="378">
          <cell r="A378" t="str">
            <v>TE224</v>
          </cell>
          <cell r="B378">
            <v>10000</v>
          </cell>
        </row>
        <row r="379">
          <cell r="A379" t="str">
            <v>TE225</v>
          </cell>
          <cell r="B379">
            <v>10000</v>
          </cell>
        </row>
        <row r="380">
          <cell r="A380" t="str">
            <v>TE226</v>
          </cell>
        </row>
        <row r="381">
          <cell r="A381" t="str">
            <v>TE227</v>
          </cell>
        </row>
        <row r="382">
          <cell r="A382" t="str">
            <v>TE228</v>
          </cell>
        </row>
        <row r="383">
          <cell r="A383" t="str">
            <v>TE229</v>
          </cell>
        </row>
        <row r="384">
          <cell r="A384" t="str">
            <v>TE23</v>
          </cell>
          <cell r="B384">
            <v>1000</v>
          </cell>
        </row>
        <row r="385">
          <cell r="A385" t="str">
            <v>TE230</v>
          </cell>
          <cell r="B385">
            <v>100000</v>
          </cell>
        </row>
        <row r="386">
          <cell r="A386" t="str">
            <v>TE231</v>
          </cell>
        </row>
        <row r="387">
          <cell r="A387" t="str">
            <v>TE232</v>
          </cell>
          <cell r="B387">
            <v>600000</v>
          </cell>
        </row>
        <row r="388">
          <cell r="A388" t="str">
            <v>TE233</v>
          </cell>
        </row>
        <row r="389">
          <cell r="A389" t="str">
            <v>TE234</v>
          </cell>
          <cell r="B389" t="str">
            <v>TE99</v>
          </cell>
        </row>
        <row r="390">
          <cell r="A390" t="str">
            <v>TE234</v>
          </cell>
        </row>
        <row r="391">
          <cell r="A391" t="str">
            <v>TE235</v>
          </cell>
          <cell r="B391" t="str">
            <v>TE120</v>
          </cell>
        </row>
        <row r="392">
          <cell r="A392" t="str">
            <v>TE236</v>
          </cell>
        </row>
        <row r="393">
          <cell r="A393" t="str">
            <v>TE237</v>
          </cell>
          <cell r="B393">
            <v>100000</v>
          </cell>
        </row>
        <row r="394">
          <cell r="A394" t="str">
            <v>TE238</v>
          </cell>
        </row>
        <row r="395">
          <cell r="A395" t="str">
            <v>TE239</v>
          </cell>
          <cell r="B395">
            <v>300000</v>
          </cell>
        </row>
        <row r="396">
          <cell r="A396" t="str">
            <v>TE24</v>
          </cell>
          <cell r="B396">
            <v>1000</v>
          </cell>
        </row>
        <row r="397">
          <cell r="A397" t="str">
            <v>TE240</v>
          </cell>
        </row>
        <row r="398">
          <cell r="A398" t="str">
            <v>TE241</v>
          </cell>
        </row>
        <row r="399">
          <cell r="A399" t="str">
            <v>TE242</v>
          </cell>
        </row>
        <row r="400">
          <cell r="A400" t="str">
            <v>TE243</v>
          </cell>
        </row>
        <row r="401">
          <cell r="A401" t="str">
            <v>TE244</v>
          </cell>
        </row>
        <row r="402">
          <cell r="A402" t="str">
            <v>TE245</v>
          </cell>
          <cell r="B402">
            <v>80000</v>
          </cell>
        </row>
        <row r="403">
          <cell r="A403" t="str">
            <v>TE246</v>
          </cell>
        </row>
        <row r="404">
          <cell r="A404" t="str">
            <v>TE247</v>
          </cell>
        </row>
        <row r="405">
          <cell r="A405" t="str">
            <v>TE248</v>
          </cell>
        </row>
        <row r="406">
          <cell r="A406" t="str">
            <v>TE249</v>
          </cell>
          <cell r="B406">
            <v>100000</v>
          </cell>
        </row>
        <row r="407">
          <cell r="A407" t="str">
            <v>TE25</v>
          </cell>
        </row>
        <row r="408">
          <cell r="A408" t="str">
            <v>TE250</v>
          </cell>
        </row>
        <row r="409">
          <cell r="A409" t="str">
            <v>TE251</v>
          </cell>
        </row>
        <row r="410">
          <cell r="A410" t="str">
            <v>TE252</v>
          </cell>
        </row>
        <row r="411">
          <cell r="A411" t="str">
            <v>TE253</v>
          </cell>
        </row>
        <row r="412">
          <cell r="A412" t="str">
            <v>TE254</v>
          </cell>
        </row>
        <row r="413">
          <cell r="A413" t="str">
            <v>TE255</v>
          </cell>
        </row>
        <row r="414">
          <cell r="A414" t="str">
            <v>TE256</v>
          </cell>
        </row>
        <row r="415">
          <cell r="A415" t="str">
            <v>TE257</v>
          </cell>
        </row>
        <row r="416">
          <cell r="A416" t="str">
            <v>TE258</v>
          </cell>
        </row>
        <row r="417">
          <cell r="A417" t="str">
            <v>TE259</v>
          </cell>
        </row>
        <row r="418">
          <cell r="A418" t="str">
            <v>TE26</v>
          </cell>
          <cell r="B418">
            <v>50000</v>
          </cell>
        </row>
        <row r="419">
          <cell r="A419" t="str">
            <v>TE260</v>
          </cell>
        </row>
        <row r="420">
          <cell r="A420" t="str">
            <v>TE261</v>
          </cell>
          <cell r="B420">
            <v>100000</v>
          </cell>
        </row>
        <row r="421">
          <cell r="A421" t="str">
            <v>TE262</v>
          </cell>
        </row>
        <row r="422">
          <cell r="A422" t="str">
            <v>TE263</v>
          </cell>
        </row>
        <row r="423">
          <cell r="A423" t="str">
            <v>TE264</v>
          </cell>
          <cell r="B423">
            <v>200000</v>
          </cell>
        </row>
        <row r="424">
          <cell r="A424" t="str">
            <v>TE265</v>
          </cell>
          <cell r="B424">
            <v>150000</v>
          </cell>
        </row>
        <row r="425">
          <cell r="A425" t="str">
            <v>TE266</v>
          </cell>
        </row>
        <row r="426">
          <cell r="A426" t="str">
            <v>TE267</v>
          </cell>
        </row>
        <row r="427">
          <cell r="A427" t="str">
            <v>TE268</v>
          </cell>
        </row>
        <row r="428">
          <cell r="A428" t="str">
            <v>TE269</v>
          </cell>
        </row>
        <row r="429">
          <cell r="A429" t="str">
            <v>TE27</v>
          </cell>
          <cell r="B429">
            <v>100000</v>
          </cell>
        </row>
        <row r="430">
          <cell r="A430" t="str">
            <v>TE270</v>
          </cell>
        </row>
        <row r="431">
          <cell r="A431" t="str">
            <v>TE271</v>
          </cell>
        </row>
        <row r="432">
          <cell r="A432" t="str">
            <v>TE272</v>
          </cell>
        </row>
        <row r="433">
          <cell r="A433" t="str">
            <v>TE273</v>
          </cell>
        </row>
        <row r="434">
          <cell r="A434" t="str">
            <v>TE274</v>
          </cell>
        </row>
        <row r="435">
          <cell r="A435" t="str">
            <v>TE275</v>
          </cell>
        </row>
        <row r="436">
          <cell r="A436" t="str">
            <v>TE276</v>
          </cell>
        </row>
        <row r="437">
          <cell r="A437" t="str">
            <v>TE277</v>
          </cell>
        </row>
        <row r="438">
          <cell r="A438" t="str">
            <v>TE278</v>
          </cell>
        </row>
        <row r="439">
          <cell r="A439" t="str">
            <v>TE279</v>
          </cell>
        </row>
        <row r="440">
          <cell r="A440" t="str">
            <v>TE28</v>
          </cell>
        </row>
        <row r="441">
          <cell r="A441" t="str">
            <v>TE280</v>
          </cell>
        </row>
        <row r="442">
          <cell r="A442" t="str">
            <v>TE281</v>
          </cell>
        </row>
        <row r="443">
          <cell r="A443" t="str">
            <v>TE282</v>
          </cell>
          <cell r="B443">
            <v>100000</v>
          </cell>
        </row>
        <row r="444">
          <cell r="A444" t="str">
            <v>TE283</v>
          </cell>
          <cell r="B444">
            <v>200000</v>
          </cell>
        </row>
        <row r="445">
          <cell r="A445" t="str">
            <v>TE284</v>
          </cell>
          <cell r="B445">
            <v>10000</v>
          </cell>
        </row>
        <row r="446">
          <cell r="A446" t="str">
            <v>TE285</v>
          </cell>
        </row>
        <row r="447">
          <cell r="A447" t="str">
            <v>TE286</v>
          </cell>
        </row>
        <row r="448">
          <cell r="A448" t="str">
            <v>TE287</v>
          </cell>
        </row>
        <row r="449">
          <cell r="A449" t="str">
            <v>TE288</v>
          </cell>
        </row>
        <row r="450">
          <cell r="A450" t="str">
            <v>TE289</v>
          </cell>
        </row>
        <row r="451">
          <cell r="A451" t="str">
            <v>TE29</v>
          </cell>
          <cell r="B451">
            <v>50000</v>
          </cell>
        </row>
        <row r="452">
          <cell r="A452" t="str">
            <v>TE290</v>
          </cell>
        </row>
        <row r="453">
          <cell r="A453" t="str">
            <v>TE291</v>
          </cell>
        </row>
        <row r="454">
          <cell r="A454" t="str">
            <v>TE292</v>
          </cell>
        </row>
        <row r="455">
          <cell r="A455" t="str">
            <v>TE293</v>
          </cell>
          <cell r="B455">
            <v>5000</v>
          </cell>
        </row>
        <row r="456">
          <cell r="A456" t="str">
            <v>TE294</v>
          </cell>
        </row>
        <row r="457">
          <cell r="A457" t="str">
            <v>TE295</v>
          </cell>
        </row>
        <row r="458">
          <cell r="A458" t="str">
            <v>TE296</v>
          </cell>
          <cell r="B458">
            <v>5000</v>
          </cell>
        </row>
        <row r="459">
          <cell r="A459" t="str">
            <v>TE297</v>
          </cell>
        </row>
        <row r="460">
          <cell r="A460" t="str">
            <v>TE298</v>
          </cell>
        </row>
        <row r="461">
          <cell r="A461" t="str">
            <v>TE299</v>
          </cell>
          <cell r="B461">
            <v>175000</v>
          </cell>
        </row>
        <row r="462">
          <cell r="A462" t="str">
            <v>TE3</v>
          </cell>
        </row>
        <row r="463">
          <cell r="A463" t="str">
            <v>TE30</v>
          </cell>
        </row>
        <row r="464">
          <cell r="A464" t="str">
            <v>TE300</v>
          </cell>
          <cell r="B464">
            <v>100000</v>
          </cell>
        </row>
        <row r="465">
          <cell r="A465" t="str">
            <v>TE301</v>
          </cell>
        </row>
        <row r="466">
          <cell r="A466" t="str">
            <v>TE302</v>
          </cell>
        </row>
        <row r="467">
          <cell r="A467" t="str">
            <v>TE303</v>
          </cell>
        </row>
        <row r="468">
          <cell r="A468" t="str">
            <v>TE304</v>
          </cell>
        </row>
        <row r="469">
          <cell r="A469" t="str">
            <v>TE305</v>
          </cell>
        </row>
        <row r="470">
          <cell r="A470" t="str">
            <v>TE306</v>
          </cell>
        </row>
        <row r="471">
          <cell r="A471" t="str">
            <v>TE307</v>
          </cell>
        </row>
        <row r="472">
          <cell r="A472" t="str">
            <v>TE308</v>
          </cell>
        </row>
        <row r="473">
          <cell r="A473" t="str">
            <v>TE309</v>
          </cell>
        </row>
        <row r="474">
          <cell r="A474" t="str">
            <v>TE31</v>
          </cell>
        </row>
        <row r="475">
          <cell r="A475" t="str">
            <v>TE310</v>
          </cell>
        </row>
        <row r="476">
          <cell r="A476" t="str">
            <v>TE311</v>
          </cell>
        </row>
        <row r="477">
          <cell r="A477" t="str">
            <v>TE312</v>
          </cell>
        </row>
        <row r="478">
          <cell r="A478" t="str">
            <v>TE313</v>
          </cell>
        </row>
        <row r="479">
          <cell r="A479" t="str">
            <v>TE314</v>
          </cell>
        </row>
        <row r="480">
          <cell r="A480" t="str">
            <v>TE315</v>
          </cell>
          <cell r="B480">
            <v>50000</v>
          </cell>
        </row>
        <row r="481">
          <cell r="A481" t="str">
            <v>TE316</v>
          </cell>
          <cell r="B481">
            <v>10000</v>
          </cell>
        </row>
        <row r="482">
          <cell r="A482" t="str">
            <v>TE317</v>
          </cell>
        </row>
        <row r="483">
          <cell r="A483" t="str">
            <v>TE318</v>
          </cell>
        </row>
        <row r="484">
          <cell r="A484" t="str">
            <v>TE319</v>
          </cell>
        </row>
        <row r="485">
          <cell r="A485" t="str">
            <v>TE32</v>
          </cell>
        </row>
        <row r="486">
          <cell r="A486" t="str">
            <v>TE320</v>
          </cell>
        </row>
        <row r="487">
          <cell r="A487" t="str">
            <v>TE321</v>
          </cell>
        </row>
        <row r="488">
          <cell r="A488" t="str">
            <v>TE322</v>
          </cell>
          <cell r="B488">
            <v>10000</v>
          </cell>
        </row>
        <row r="489">
          <cell r="A489" t="str">
            <v>TE323</v>
          </cell>
          <cell r="B489">
            <v>30000</v>
          </cell>
        </row>
        <row r="490">
          <cell r="A490" t="str">
            <v>TE324</v>
          </cell>
          <cell r="B490">
            <v>30000</v>
          </cell>
        </row>
        <row r="491">
          <cell r="A491" t="str">
            <v>TE325</v>
          </cell>
        </row>
        <row r="492">
          <cell r="A492" t="str">
            <v>TE326</v>
          </cell>
        </row>
        <row r="493">
          <cell r="A493" t="str">
            <v>TE327</v>
          </cell>
          <cell r="B493">
            <v>2381000</v>
          </cell>
        </row>
        <row r="494">
          <cell r="A494" t="str">
            <v>TE328</v>
          </cell>
        </row>
        <row r="495">
          <cell r="A495" t="str">
            <v>TE329</v>
          </cell>
        </row>
        <row r="496">
          <cell r="A496" t="str">
            <v>TE33</v>
          </cell>
        </row>
        <row r="497">
          <cell r="A497" t="str">
            <v>TE330</v>
          </cell>
        </row>
        <row r="498">
          <cell r="A498" t="str">
            <v>TE331</v>
          </cell>
        </row>
        <row r="499">
          <cell r="A499" t="str">
            <v>TE332</v>
          </cell>
        </row>
        <row r="500">
          <cell r="A500" t="str">
            <v>TE333</v>
          </cell>
          <cell r="B500">
            <v>29000</v>
          </cell>
        </row>
        <row r="501">
          <cell r="A501" t="str">
            <v>TE334</v>
          </cell>
        </row>
        <row r="502">
          <cell r="A502" t="str">
            <v>TE335</v>
          </cell>
        </row>
        <row r="503">
          <cell r="A503" t="str">
            <v>TE336</v>
          </cell>
        </row>
        <row r="504">
          <cell r="A504" t="str">
            <v>TE337</v>
          </cell>
        </row>
        <row r="505">
          <cell r="A505" t="str">
            <v>TE338</v>
          </cell>
        </row>
        <row r="506">
          <cell r="A506" t="str">
            <v>TE339</v>
          </cell>
        </row>
        <row r="507">
          <cell r="A507" t="str">
            <v>TE34</v>
          </cell>
        </row>
        <row r="508">
          <cell r="A508" t="str">
            <v>TE340</v>
          </cell>
        </row>
        <row r="509">
          <cell r="A509" t="str">
            <v>TE341</v>
          </cell>
        </row>
        <row r="510">
          <cell r="A510" t="str">
            <v>TE342</v>
          </cell>
        </row>
        <row r="511">
          <cell r="A511" t="str">
            <v>TE343</v>
          </cell>
        </row>
        <row r="512">
          <cell r="A512" t="str">
            <v>TE344</v>
          </cell>
        </row>
        <row r="513">
          <cell r="A513" t="str">
            <v>TE345</v>
          </cell>
        </row>
        <row r="514">
          <cell r="A514" t="str">
            <v>TE346</v>
          </cell>
          <cell r="B514">
            <v>4000</v>
          </cell>
        </row>
        <row r="515">
          <cell r="A515" t="str">
            <v>TE347</v>
          </cell>
          <cell r="B515" t="str">
            <v>TE142</v>
          </cell>
        </row>
        <row r="516">
          <cell r="A516" t="str">
            <v>TE348</v>
          </cell>
          <cell r="B516">
            <v>10000</v>
          </cell>
        </row>
        <row r="517">
          <cell r="A517" t="str">
            <v>TE349</v>
          </cell>
        </row>
        <row r="518">
          <cell r="A518" t="str">
            <v>TE35</v>
          </cell>
        </row>
        <row r="519">
          <cell r="A519" t="str">
            <v>TE350</v>
          </cell>
          <cell r="B519">
            <v>5000</v>
          </cell>
        </row>
        <row r="520">
          <cell r="A520" t="str">
            <v>TE351</v>
          </cell>
          <cell r="B520">
            <v>25000</v>
          </cell>
        </row>
        <row r="521">
          <cell r="A521" t="str">
            <v>TE352</v>
          </cell>
          <cell r="B521" t="str">
            <v>TE205</v>
          </cell>
        </row>
        <row r="522">
          <cell r="A522" t="str">
            <v>TE353</v>
          </cell>
        </row>
        <row r="523">
          <cell r="A523" t="str">
            <v>TE354</v>
          </cell>
          <cell r="B523">
            <v>100000</v>
          </cell>
        </row>
        <row r="524">
          <cell r="A524" t="str">
            <v>TE355</v>
          </cell>
          <cell r="B524">
            <v>15000</v>
          </cell>
        </row>
        <row r="525">
          <cell r="A525" t="str">
            <v>TE356</v>
          </cell>
          <cell r="B525">
            <v>20000</v>
          </cell>
        </row>
        <row r="526">
          <cell r="A526" t="str">
            <v>TE357</v>
          </cell>
        </row>
        <row r="527">
          <cell r="A527" t="str">
            <v>TE358</v>
          </cell>
        </row>
        <row r="528">
          <cell r="A528" t="str">
            <v>TE359</v>
          </cell>
          <cell r="B528" t="str">
            <v>TE205</v>
          </cell>
        </row>
        <row r="529">
          <cell r="A529" t="str">
            <v>TE36</v>
          </cell>
        </row>
        <row r="530">
          <cell r="A530" t="str">
            <v>TE360</v>
          </cell>
        </row>
        <row r="531">
          <cell r="A531" t="str">
            <v>TE361</v>
          </cell>
          <cell r="B531">
            <v>100000</v>
          </cell>
        </row>
        <row r="532">
          <cell r="A532" t="str">
            <v>TE362</v>
          </cell>
          <cell r="B532">
            <v>50000</v>
          </cell>
        </row>
        <row r="533">
          <cell r="A533" t="str">
            <v>TE363</v>
          </cell>
          <cell r="B533">
            <v>1000</v>
          </cell>
        </row>
        <row r="534">
          <cell r="A534" t="str">
            <v>TE364</v>
          </cell>
          <cell r="B534">
            <v>1000</v>
          </cell>
        </row>
        <row r="535">
          <cell r="A535" t="str">
            <v>TE365</v>
          </cell>
          <cell r="B535">
            <v>1000</v>
          </cell>
        </row>
        <row r="536">
          <cell r="A536" t="str">
            <v>TE365</v>
          </cell>
          <cell r="B536">
            <v>1000</v>
          </cell>
        </row>
        <row r="537">
          <cell r="A537" t="str">
            <v>TE365</v>
          </cell>
          <cell r="B537">
            <v>1000</v>
          </cell>
        </row>
        <row r="538">
          <cell r="A538" t="str">
            <v>TE366</v>
          </cell>
          <cell r="B538">
            <v>1000</v>
          </cell>
        </row>
        <row r="539">
          <cell r="A539" t="str">
            <v>TE367</v>
          </cell>
          <cell r="B539">
            <v>1000</v>
          </cell>
        </row>
        <row r="540">
          <cell r="A540" t="str">
            <v>TE368</v>
          </cell>
          <cell r="B540">
            <v>1000</v>
          </cell>
        </row>
        <row r="541">
          <cell r="A541" t="str">
            <v>TE369</v>
          </cell>
          <cell r="B541">
            <v>1000</v>
          </cell>
        </row>
        <row r="542">
          <cell r="A542" t="str">
            <v>TE37</v>
          </cell>
        </row>
        <row r="543">
          <cell r="A543" t="str">
            <v>TE370</v>
          </cell>
          <cell r="B543">
            <v>1000</v>
          </cell>
        </row>
        <row r="544">
          <cell r="A544" t="str">
            <v>TE371</v>
          </cell>
          <cell r="B544">
            <v>1000</v>
          </cell>
        </row>
        <row r="545">
          <cell r="A545" t="str">
            <v>TE372</v>
          </cell>
          <cell r="B545">
            <v>1000</v>
          </cell>
        </row>
        <row r="546">
          <cell r="A546" t="str">
            <v>TE373</v>
          </cell>
          <cell r="B546">
            <v>1000</v>
          </cell>
        </row>
        <row r="547">
          <cell r="A547" t="str">
            <v>TE374</v>
          </cell>
          <cell r="B547">
            <v>1000</v>
          </cell>
        </row>
        <row r="548">
          <cell r="A548" t="str">
            <v>TE375</v>
          </cell>
          <cell r="B548">
            <v>1000</v>
          </cell>
        </row>
        <row r="549">
          <cell r="A549" t="str">
            <v>TE376</v>
          </cell>
          <cell r="B549">
            <v>1000</v>
          </cell>
        </row>
        <row r="550">
          <cell r="A550" t="str">
            <v>TE377</v>
          </cell>
          <cell r="B550">
            <v>1000</v>
          </cell>
        </row>
        <row r="551">
          <cell r="A551" t="str">
            <v>TE378</v>
          </cell>
          <cell r="B551">
            <v>1000</v>
          </cell>
        </row>
        <row r="552">
          <cell r="A552" t="str">
            <v>TE379</v>
          </cell>
          <cell r="B552">
            <v>10000</v>
          </cell>
        </row>
        <row r="553">
          <cell r="A553" t="str">
            <v>TE38</v>
          </cell>
        </row>
        <row r="554">
          <cell r="A554" t="str">
            <v>TE380</v>
          </cell>
          <cell r="B554">
            <v>80000</v>
          </cell>
        </row>
        <row r="555">
          <cell r="A555" t="str">
            <v>TE381</v>
          </cell>
          <cell r="B555">
            <v>30000</v>
          </cell>
        </row>
        <row r="556">
          <cell r="A556" t="str">
            <v>TE382</v>
          </cell>
          <cell r="B556">
            <v>5000</v>
          </cell>
        </row>
        <row r="557">
          <cell r="A557" t="str">
            <v>TE383</v>
          </cell>
          <cell r="B557">
            <v>5000</v>
          </cell>
        </row>
        <row r="558">
          <cell r="A558" t="str">
            <v>TE384</v>
          </cell>
        </row>
        <row r="559">
          <cell r="A559" t="str">
            <v>TE385</v>
          </cell>
        </row>
        <row r="560">
          <cell r="A560" t="str">
            <v>TE386</v>
          </cell>
        </row>
        <row r="561">
          <cell r="A561" t="str">
            <v>TE387</v>
          </cell>
        </row>
        <row r="562">
          <cell r="A562" t="str">
            <v>TE388</v>
          </cell>
        </row>
        <row r="563">
          <cell r="A563" t="str">
            <v>TE389</v>
          </cell>
        </row>
        <row r="564">
          <cell r="A564" t="str">
            <v>TE39</v>
          </cell>
        </row>
        <row r="565">
          <cell r="A565" t="str">
            <v>TE390</v>
          </cell>
        </row>
        <row r="566">
          <cell r="A566" t="str">
            <v>TE4</v>
          </cell>
          <cell r="B566">
            <v>70000</v>
          </cell>
        </row>
        <row r="567">
          <cell r="A567" t="str">
            <v>TE40</v>
          </cell>
          <cell r="B567">
            <v>100000</v>
          </cell>
        </row>
        <row r="568">
          <cell r="A568" t="str">
            <v>TE41</v>
          </cell>
          <cell r="B568">
            <v>20000</v>
          </cell>
        </row>
        <row r="569">
          <cell r="A569" t="str">
            <v>TE42</v>
          </cell>
        </row>
        <row r="570">
          <cell r="A570" t="str">
            <v>TE43</v>
          </cell>
        </row>
        <row r="571">
          <cell r="A571" t="str">
            <v>TE44</v>
          </cell>
          <cell r="B571">
            <v>100000</v>
          </cell>
        </row>
        <row r="572">
          <cell r="A572" t="str">
            <v>TE45</v>
          </cell>
        </row>
        <row r="573">
          <cell r="A573" t="str">
            <v>TE46</v>
          </cell>
        </row>
        <row r="574">
          <cell r="A574" t="str">
            <v>TE47</v>
          </cell>
        </row>
        <row r="575">
          <cell r="A575" t="str">
            <v>TE48</v>
          </cell>
        </row>
        <row r="576">
          <cell r="A576" t="str">
            <v>TE49</v>
          </cell>
          <cell r="B576">
            <v>500000</v>
          </cell>
        </row>
        <row r="577">
          <cell r="A577" t="str">
            <v>TE5</v>
          </cell>
          <cell r="B577">
            <v>10000</v>
          </cell>
        </row>
        <row r="578">
          <cell r="A578" t="str">
            <v>TE50</v>
          </cell>
          <cell r="B578">
            <v>50000</v>
          </cell>
        </row>
        <row r="579">
          <cell r="A579" t="str">
            <v>TE51</v>
          </cell>
        </row>
        <row r="580">
          <cell r="A580" t="str">
            <v>TE52</v>
          </cell>
        </row>
        <row r="581">
          <cell r="A581" t="str">
            <v>TE53</v>
          </cell>
        </row>
        <row r="582">
          <cell r="A582" t="str">
            <v>TE54</v>
          </cell>
          <cell r="B582">
            <v>200000</v>
          </cell>
        </row>
        <row r="583">
          <cell r="A583" t="str">
            <v>TE55</v>
          </cell>
          <cell r="B583">
            <v>50000</v>
          </cell>
        </row>
        <row r="584">
          <cell r="A584" t="str">
            <v>TE56</v>
          </cell>
          <cell r="B584">
            <v>20000</v>
          </cell>
        </row>
        <row r="585">
          <cell r="A585" t="str">
            <v>TE57</v>
          </cell>
        </row>
        <row r="586">
          <cell r="A586" t="str">
            <v>TE58</v>
          </cell>
        </row>
        <row r="587">
          <cell r="A587" t="str">
            <v>TE59</v>
          </cell>
        </row>
        <row r="588">
          <cell r="A588" t="str">
            <v>TE6</v>
          </cell>
        </row>
        <row r="589">
          <cell r="A589" t="str">
            <v>TE60</v>
          </cell>
        </row>
        <row r="590">
          <cell r="A590" t="str">
            <v>TE61</v>
          </cell>
        </row>
        <row r="591">
          <cell r="A591" t="str">
            <v>TE62</v>
          </cell>
        </row>
        <row r="592">
          <cell r="A592" t="str">
            <v>TE63</v>
          </cell>
        </row>
        <row r="593">
          <cell r="A593" t="str">
            <v>TE64</v>
          </cell>
          <cell r="B593">
            <v>1000000</v>
          </cell>
        </row>
        <row r="594">
          <cell r="A594" t="str">
            <v>TE65</v>
          </cell>
        </row>
        <row r="595">
          <cell r="A595" t="str">
            <v>TE66</v>
          </cell>
          <cell r="B595">
            <v>100000</v>
          </cell>
        </row>
        <row r="596">
          <cell r="A596" t="str">
            <v>TE67</v>
          </cell>
        </row>
        <row r="597">
          <cell r="A597" t="str">
            <v>TE68</v>
          </cell>
        </row>
        <row r="598">
          <cell r="A598" t="str">
            <v>TE69</v>
          </cell>
          <cell r="B598" t="str">
            <v>TE60</v>
          </cell>
        </row>
        <row r="599">
          <cell r="A599" t="str">
            <v>TE7</v>
          </cell>
          <cell r="B599">
            <v>10000</v>
          </cell>
        </row>
        <row r="600">
          <cell r="A600" t="str">
            <v>TE70</v>
          </cell>
        </row>
        <row r="601">
          <cell r="A601" t="str">
            <v>TE71</v>
          </cell>
          <cell r="B601">
            <v>50000</v>
          </cell>
        </row>
        <row r="602">
          <cell r="A602" t="str">
            <v>TE72</v>
          </cell>
          <cell r="B602">
            <v>2500</v>
          </cell>
        </row>
        <row r="603">
          <cell r="A603" t="str">
            <v>TE73</v>
          </cell>
        </row>
        <row r="604">
          <cell r="A604" t="str">
            <v>TE74</v>
          </cell>
          <cell r="B604">
            <v>10000</v>
          </cell>
        </row>
        <row r="605">
          <cell r="A605" t="str">
            <v>TE75</v>
          </cell>
        </row>
        <row r="606">
          <cell r="A606" t="str">
            <v>TE76</v>
          </cell>
        </row>
        <row r="607">
          <cell r="A607" t="str">
            <v>TE77</v>
          </cell>
        </row>
        <row r="608">
          <cell r="A608" t="str">
            <v>TE78</v>
          </cell>
        </row>
        <row r="609">
          <cell r="A609" t="str">
            <v>TE79</v>
          </cell>
        </row>
        <row r="610">
          <cell r="A610" t="str">
            <v>TE8</v>
          </cell>
          <cell r="B610">
            <v>10000</v>
          </cell>
        </row>
        <row r="611">
          <cell r="A611" t="str">
            <v>TE80</v>
          </cell>
          <cell r="B611">
            <v>6000000</v>
          </cell>
        </row>
        <row r="612">
          <cell r="A612" t="str">
            <v>TE81</v>
          </cell>
        </row>
        <row r="613">
          <cell r="A613" t="str">
            <v>TE82</v>
          </cell>
        </row>
        <row r="614">
          <cell r="A614" t="str">
            <v>TE83</v>
          </cell>
        </row>
        <row r="615">
          <cell r="A615" t="str">
            <v>TE84</v>
          </cell>
        </row>
        <row r="616">
          <cell r="A616" t="str">
            <v>TE85</v>
          </cell>
        </row>
        <row r="617">
          <cell r="A617" t="str">
            <v>TE86</v>
          </cell>
        </row>
        <row r="618">
          <cell r="A618" t="str">
            <v>TE87</v>
          </cell>
        </row>
        <row r="619">
          <cell r="A619" t="str">
            <v>TE88</v>
          </cell>
        </row>
        <row r="620">
          <cell r="A620" t="str">
            <v>TE89</v>
          </cell>
        </row>
        <row r="621">
          <cell r="A621" t="str">
            <v>TE9</v>
          </cell>
        </row>
        <row r="622">
          <cell r="A622" t="str">
            <v>TE90</v>
          </cell>
        </row>
        <row r="623">
          <cell r="A623" t="str">
            <v>TE91</v>
          </cell>
        </row>
        <row r="624">
          <cell r="A624" t="str">
            <v>TE92</v>
          </cell>
        </row>
        <row r="625">
          <cell r="A625" t="str">
            <v>TE93</v>
          </cell>
        </row>
        <row r="626">
          <cell r="A626" t="str">
            <v>TE94</v>
          </cell>
          <cell r="B626">
            <v>200000</v>
          </cell>
        </row>
        <row r="627">
          <cell r="A627" t="str">
            <v>TE95</v>
          </cell>
          <cell r="B627">
            <v>2000000</v>
          </cell>
        </row>
        <row r="628">
          <cell r="A628" t="str">
            <v>TE96</v>
          </cell>
          <cell r="B628">
            <v>200000</v>
          </cell>
        </row>
        <row r="629">
          <cell r="A629" t="str">
            <v>TE97</v>
          </cell>
        </row>
        <row r="630">
          <cell r="A630" t="str">
            <v>TE98</v>
          </cell>
          <cell r="B630" t="str">
            <v>TE64</v>
          </cell>
        </row>
        <row r="631">
          <cell r="A631" t="str">
            <v>TE99</v>
          </cell>
          <cell r="B631">
            <v>400000</v>
          </cell>
        </row>
      </sheetData>
      <sheetData sheetId="5"/>
      <sheetData sheetId="6"/>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Forecast Worksheet"/>
      <sheetName val="03 Worksheet Report"/>
      <sheetName val="03 Worksheet Summary"/>
      <sheetName val="03 Worksheet Filter"/>
      <sheetName val="Usage Notes"/>
      <sheetName val="04-08 Forecast Input"/>
      <sheetName val="Steering Controls"/>
      <sheetName val="Forecast Chart"/>
      <sheetName val="Forecast Report"/>
      <sheetName val="FinPivot1"/>
      <sheetName val="FinPivot2"/>
      <sheetName val="FinPivot3"/>
      <sheetName val="Finance Reports"/>
      <sheetName val="NI Report"/>
      <sheetName val="Reference-04"/>
      <sheetName val="Lookup"/>
      <sheetName val="Product Taxonomy"/>
      <sheetName val="Reference-03"/>
      <sheetName val="Rates"/>
      <sheetName val="Temp"/>
      <sheetName val="Basis"/>
      <sheetName val="Correlation"/>
      <sheetName val="Daily"/>
      <sheetName val="Performance"/>
      <sheetName val="Monthly"/>
      <sheetName val="Price and Vol Summary"/>
      <sheetName val="model"/>
    </sheetNames>
    <sheetDataSet>
      <sheetData sheetId="0"/>
      <sheetData sheetId="1"/>
      <sheetData sheetId="2"/>
      <sheetData sheetId="3"/>
      <sheetData sheetId="4"/>
      <sheetData sheetId="5">
        <row r="27">
          <cell r="A27" t="str">
            <v>BAS</v>
          </cell>
        </row>
        <row r="28">
          <cell r="A28" t="str">
            <v>CarChn</v>
          </cell>
        </row>
        <row r="29">
          <cell r="A29" t="str">
            <v>Com. Sat Svc</v>
          </cell>
        </row>
        <row r="30">
          <cell r="A30" t="str">
            <v>GXS</v>
          </cell>
        </row>
        <row r="31">
          <cell r="A31" t="str">
            <v>Lease</v>
          </cell>
        </row>
      </sheetData>
      <sheetData sheetId="6">
        <row r="4">
          <cell r="H4" t="str">
            <v>||||||</v>
          </cell>
          <cell r="I4">
            <v>1</v>
          </cell>
          <cell r="Q4" t="str">
            <v>|Gov|CAMCB|C|</v>
          </cell>
          <cell r="R4">
            <v>1196529.6378632728</v>
          </cell>
          <cell r="S4">
            <v>-0.01</v>
          </cell>
        </row>
        <row r="5">
          <cell r="H5" t="str">
            <v>||||||</v>
          </cell>
          <cell r="Q5" t="str">
            <v>|Gov|CAMCB|Ku|</v>
          </cell>
          <cell r="R5">
            <v>1083331.9277838361</v>
          </cell>
          <cell r="S5">
            <v>-0.01</v>
          </cell>
        </row>
        <row r="6">
          <cell r="H6" t="str">
            <v>||||||</v>
          </cell>
          <cell r="Q6" t="str">
            <v>|Gov|EAS|C|</v>
          </cell>
          <cell r="R6">
            <v>1179538.121661928</v>
          </cell>
          <cell r="S6">
            <v>-0.01</v>
          </cell>
        </row>
        <row r="7">
          <cell r="H7" t="str">
            <v>||||||</v>
          </cell>
          <cell r="Q7" t="str">
            <v>|Gov|EAS|Ku|</v>
          </cell>
          <cell r="R7">
            <v>1311078.3124948358</v>
          </cell>
          <cell r="S7">
            <v>-0.01</v>
          </cell>
        </row>
        <row r="8">
          <cell r="H8" t="str">
            <v>||||||</v>
          </cell>
          <cell r="Q8" t="str">
            <v>|Gov|EEU|C|</v>
          </cell>
          <cell r="R8">
            <v>1253267.3171664004</v>
          </cell>
          <cell r="S8">
            <v>-0.01</v>
          </cell>
        </row>
        <row r="9">
          <cell r="H9" t="str">
            <v>||||||</v>
          </cell>
          <cell r="Q9" t="str">
            <v>|Gov|EEU|Ku|</v>
          </cell>
          <cell r="R9">
            <v>1404964.1687040015</v>
          </cell>
          <cell r="S9">
            <v>-0.01</v>
          </cell>
        </row>
        <row r="10">
          <cell r="H10" t="str">
            <v>||||||</v>
          </cell>
          <cell r="Q10" t="str">
            <v>|Gov|MEANA|C|</v>
          </cell>
          <cell r="R10">
            <v>1312722.3155064827</v>
          </cell>
          <cell r="S10">
            <v>-0.01</v>
          </cell>
        </row>
        <row r="11">
          <cell r="H11" t="str">
            <v>||||||</v>
          </cell>
          <cell r="Q11" t="str">
            <v>|Gov|MEANA|Ku|</v>
          </cell>
          <cell r="R11">
            <v>1475470.0969940284</v>
          </cell>
          <cell r="S11">
            <v>-0.01</v>
          </cell>
        </row>
        <row r="12">
          <cell r="H12" t="str">
            <v>||||||</v>
          </cell>
          <cell r="Q12" t="str">
            <v>|Gov|NAM|C|</v>
          </cell>
          <cell r="R12">
            <v>1196529.6378632728</v>
          </cell>
          <cell r="S12">
            <v>-0.01</v>
          </cell>
        </row>
        <row r="13">
          <cell r="H13" t="str">
            <v>||||||</v>
          </cell>
          <cell r="Q13" t="str">
            <v>|Gov|NAM|Ku|</v>
          </cell>
          <cell r="R13">
            <v>1083331.9277838361</v>
          </cell>
          <cell r="S13">
            <v>-0.01</v>
          </cell>
        </row>
        <row r="14">
          <cell r="H14" t="str">
            <v>||||||</v>
          </cell>
          <cell r="Q14" t="str">
            <v>|Gov|SAM|C|</v>
          </cell>
          <cell r="R14">
            <v>1191450.6483840002</v>
          </cell>
          <cell r="S14">
            <v>-0.01</v>
          </cell>
        </row>
        <row r="15">
          <cell r="H15" t="str">
            <v>||||||</v>
          </cell>
          <cell r="Q15" t="str">
            <v>|Gov|SAM|Ku|</v>
          </cell>
          <cell r="R15">
            <v>1150762.012992</v>
          </cell>
          <cell r="S15">
            <v>-0.01</v>
          </cell>
        </row>
        <row r="16">
          <cell r="H16" t="str">
            <v>||||||</v>
          </cell>
          <cell r="Q16" t="str">
            <v>|Gov|SCA|C|</v>
          </cell>
          <cell r="R16">
            <v>1179538.121661928</v>
          </cell>
          <cell r="S16">
            <v>-0.01</v>
          </cell>
        </row>
        <row r="17">
          <cell r="H17" t="str">
            <v>||||||</v>
          </cell>
          <cell r="Q17" t="str">
            <v>|Gov|SCA|Ku|</v>
          </cell>
          <cell r="R17">
            <v>1311078.3124948358</v>
          </cell>
          <cell r="S17">
            <v>-0.01</v>
          </cell>
        </row>
        <row r="18">
          <cell r="H18" t="str">
            <v>||||||</v>
          </cell>
          <cell r="Q18" t="str">
            <v>|Gov|SEA|C|</v>
          </cell>
          <cell r="R18">
            <v>1179538.121661928</v>
          </cell>
          <cell r="S18">
            <v>-0.01</v>
          </cell>
        </row>
        <row r="19">
          <cell r="H19" t="str">
            <v>||||||</v>
          </cell>
          <cell r="Q19" t="str">
            <v>|Gov|SEA|Ku|</v>
          </cell>
          <cell r="R19">
            <v>1311078.3124948358</v>
          </cell>
          <cell r="S19">
            <v>-0.01</v>
          </cell>
        </row>
        <row r="20">
          <cell r="H20" t="str">
            <v>||||||</v>
          </cell>
          <cell r="Q20" t="str">
            <v>|Gov|SSA|C|</v>
          </cell>
          <cell r="R20">
            <v>1407372.3469954282</v>
          </cell>
          <cell r="S20">
            <v>-0.01</v>
          </cell>
        </row>
        <row r="21">
          <cell r="H21" t="str">
            <v>||||||</v>
          </cell>
          <cell r="Q21" t="str">
            <v>|Gov|SSA|Ku|</v>
          </cell>
          <cell r="R21">
            <v>1404964.1687040015</v>
          </cell>
          <cell r="S21">
            <v>-0.01</v>
          </cell>
        </row>
        <row r="22">
          <cell r="H22" t="str">
            <v>||||||</v>
          </cell>
          <cell r="Q22" t="str">
            <v>|Gov|WEU|C|</v>
          </cell>
          <cell r="R22">
            <v>1253267.3171664004</v>
          </cell>
          <cell r="S22">
            <v>-0.01</v>
          </cell>
        </row>
        <row r="23">
          <cell r="H23" t="str">
            <v>||||||</v>
          </cell>
          <cell r="Q23" t="str">
            <v>|Gov|WEU|Ku|</v>
          </cell>
          <cell r="R23">
            <v>1404964.1687040015</v>
          </cell>
          <cell r="S23">
            <v>-0.01</v>
          </cell>
        </row>
        <row r="24">
          <cell r="H24" t="str">
            <v>||||||</v>
          </cell>
          <cell r="Q24" t="str">
            <v>|Gov|Global|C|</v>
          </cell>
          <cell r="R24">
            <v>2779812.1301552262</v>
          </cell>
          <cell r="S24">
            <v>-0.01</v>
          </cell>
        </row>
        <row r="25">
          <cell r="H25" t="str">
            <v>||||||</v>
          </cell>
          <cell r="Q25" t="str">
            <v>|Data|CAMCB|C|</v>
          </cell>
          <cell r="R25">
            <v>1196529.6378632728</v>
          </cell>
          <cell r="S25">
            <v>-0.01</v>
          </cell>
        </row>
        <row r="26">
          <cell r="H26" t="str">
            <v>||||||</v>
          </cell>
          <cell r="Q26" t="str">
            <v>|Data|CAMCB|Ku|</v>
          </cell>
          <cell r="R26">
            <v>1328436.227736</v>
          </cell>
          <cell r="S26">
            <v>-0.01</v>
          </cell>
        </row>
        <row r="27">
          <cell r="H27" t="str">
            <v>||||||</v>
          </cell>
          <cell r="Q27" t="str">
            <v>|Data|EAS|C|</v>
          </cell>
          <cell r="R27">
            <v>1059470.9804231094</v>
          </cell>
          <cell r="S27">
            <v>-0.01</v>
          </cell>
        </row>
        <row r="28">
          <cell r="H28" t="str">
            <v>||||||</v>
          </cell>
          <cell r="Q28" t="str">
            <v>|Data|EAS|Ku|</v>
          </cell>
          <cell r="R28">
            <v>1174522.5475282511</v>
          </cell>
          <cell r="S28">
            <v>-0.01</v>
          </cell>
        </row>
        <row r="29">
          <cell r="H29" t="str">
            <v>||||||</v>
          </cell>
          <cell r="Q29" t="str">
            <v>|Data|EEU|C|</v>
          </cell>
          <cell r="R29">
            <v>1253267.3171664004</v>
          </cell>
          <cell r="S29">
            <v>-0.01</v>
          </cell>
        </row>
        <row r="30">
          <cell r="H30" t="str">
            <v>||||||</v>
          </cell>
          <cell r="Q30" t="str">
            <v>|Data|EEU|Ku|</v>
          </cell>
          <cell r="R30">
            <v>1404964.1687040015</v>
          </cell>
          <cell r="S30">
            <v>-0.01</v>
          </cell>
        </row>
        <row r="31">
          <cell r="H31" t="str">
            <v>||||||</v>
          </cell>
          <cell r="Q31" t="str">
            <v>|Data|MEANA|C|</v>
          </cell>
          <cell r="R31">
            <v>1312722.3155064827</v>
          </cell>
          <cell r="S31">
            <v>-0.01</v>
          </cell>
        </row>
        <row r="32">
          <cell r="H32" t="str">
            <v>||||||</v>
          </cell>
          <cell r="Q32" t="str">
            <v>|Data|MEANA|Ku|</v>
          </cell>
          <cell r="R32">
            <v>1475470.0969940284</v>
          </cell>
          <cell r="S32">
            <v>-0.01</v>
          </cell>
        </row>
        <row r="33">
          <cell r="H33" t="str">
            <v>||||||</v>
          </cell>
          <cell r="Q33" t="str">
            <v>|Data|NAM|C|</v>
          </cell>
          <cell r="R33">
            <v>1196529.6378632728</v>
          </cell>
          <cell r="S33">
            <v>-0.01</v>
          </cell>
        </row>
        <row r="34">
          <cell r="H34" t="str">
            <v>||||||</v>
          </cell>
          <cell r="Q34" t="str">
            <v>|Data|NAM|Ku|</v>
          </cell>
          <cell r="R34">
            <v>1328436.227736</v>
          </cell>
          <cell r="S34">
            <v>-0.01</v>
          </cell>
        </row>
        <row r="35">
          <cell r="H35" t="str">
            <v>||||||</v>
          </cell>
          <cell r="Q35" t="str">
            <v>|Data|SAM|C|</v>
          </cell>
          <cell r="R35">
            <v>1191450.6483840002</v>
          </cell>
          <cell r="S35">
            <v>-0.01</v>
          </cell>
        </row>
        <row r="36">
          <cell r="H36" t="str">
            <v>||||||</v>
          </cell>
          <cell r="Q36" t="str">
            <v>|Data|SAM|Ku|</v>
          </cell>
          <cell r="R36">
            <v>1150762.012992</v>
          </cell>
          <cell r="S36">
            <v>-0.01</v>
          </cell>
        </row>
        <row r="37">
          <cell r="H37" t="str">
            <v>||||||</v>
          </cell>
          <cell r="Q37" t="str">
            <v>|Data|SCA|C|</v>
          </cell>
          <cell r="R37">
            <v>1059470.9804231094</v>
          </cell>
          <cell r="S37">
            <v>-0.01</v>
          </cell>
        </row>
        <row r="38">
          <cell r="H38" t="str">
            <v>||||||</v>
          </cell>
          <cell r="Q38" t="str">
            <v>|Data|SCA|Ku|</v>
          </cell>
          <cell r="R38">
            <v>1174522.5475282511</v>
          </cell>
          <cell r="S38">
            <v>-0.01</v>
          </cell>
        </row>
        <row r="39">
          <cell r="H39" t="str">
            <v>||||||</v>
          </cell>
          <cell r="Q39" t="str">
            <v>|Data|SEA|C|</v>
          </cell>
          <cell r="R39">
            <v>1059470.9804231094</v>
          </cell>
          <cell r="S39">
            <v>-0.01</v>
          </cell>
        </row>
        <row r="40">
          <cell r="H40" t="str">
            <v>||||||</v>
          </cell>
          <cell r="Q40" t="str">
            <v>|Data|SEA|Ku|</v>
          </cell>
          <cell r="R40">
            <v>1174522.5475282511</v>
          </cell>
          <cell r="S40">
            <v>-0.01</v>
          </cell>
        </row>
        <row r="41">
          <cell r="H41" t="str">
            <v>||||||</v>
          </cell>
          <cell r="Q41" t="str">
            <v>|Data|SSA|C|</v>
          </cell>
          <cell r="R41">
            <v>1407372.3469954282</v>
          </cell>
          <cell r="S41">
            <v>-0.01</v>
          </cell>
        </row>
        <row r="42">
          <cell r="H42" t="str">
            <v>||||||</v>
          </cell>
          <cell r="Q42" t="str">
            <v>|Data|SSA|Ku|</v>
          </cell>
          <cell r="R42">
            <v>1404964.1687040015</v>
          </cell>
          <cell r="S42">
            <v>-0.01</v>
          </cell>
        </row>
        <row r="43">
          <cell r="H43" t="str">
            <v>||||||</v>
          </cell>
          <cell r="Q43" t="str">
            <v>|Data|WEU|C|</v>
          </cell>
          <cell r="R43">
            <v>1253267.3171664004</v>
          </cell>
          <cell r="S43">
            <v>-0.01</v>
          </cell>
        </row>
        <row r="44">
          <cell r="H44" t="str">
            <v>||||||</v>
          </cell>
          <cell r="Q44" t="str">
            <v>|Data|WEU|Ku|</v>
          </cell>
          <cell r="R44">
            <v>1404964.1687040015</v>
          </cell>
          <cell r="S44">
            <v>-0.01</v>
          </cell>
        </row>
        <row r="45">
          <cell r="H45" t="str">
            <v>||||||</v>
          </cell>
          <cell r="Q45" t="str">
            <v>|Data|Global|C|</v>
          </cell>
          <cell r="R45">
            <v>2014021.6708378152</v>
          </cell>
          <cell r="S45">
            <v>-0.01</v>
          </cell>
        </row>
        <row r="46">
          <cell r="H46" t="str">
            <v>||||||</v>
          </cell>
          <cell r="Q46" t="str">
            <v>|Corporate|CAMCB|C|</v>
          </cell>
          <cell r="R46">
            <v>1017303.2952073211</v>
          </cell>
          <cell r="S46">
            <v>-0.01</v>
          </cell>
        </row>
        <row r="47">
          <cell r="H47" t="str">
            <v>||||||</v>
          </cell>
          <cell r="Q47" t="str">
            <v>|Corporate|CAMCB|Ku|</v>
          </cell>
          <cell r="R47">
            <v>1328436.227736</v>
          </cell>
          <cell r="S47">
            <v>-0.01</v>
          </cell>
        </row>
        <row r="48">
          <cell r="H48" t="str">
            <v>||||||</v>
          </cell>
          <cell r="Q48" t="str">
            <v>|Corporate|EAS|C|</v>
          </cell>
          <cell r="R48">
            <v>1179538.121661928</v>
          </cell>
          <cell r="S48">
            <v>-0.01</v>
          </cell>
        </row>
        <row r="49">
          <cell r="H49" t="str">
            <v>||||||</v>
          </cell>
          <cell r="Q49" t="str">
            <v>|Corporate|EAS|Ku|</v>
          </cell>
          <cell r="R49">
            <v>1311078.3124948358</v>
          </cell>
          <cell r="S49">
            <v>-0.01</v>
          </cell>
        </row>
        <row r="50">
          <cell r="H50" t="str">
            <v>||||||</v>
          </cell>
          <cell r="Q50" t="str">
            <v>|Corporate|EEU|C|</v>
          </cell>
          <cell r="R50">
            <v>1253267.3171664004</v>
          </cell>
          <cell r="S50">
            <v>-0.01</v>
          </cell>
        </row>
        <row r="51">
          <cell r="H51" t="str">
            <v>||||||</v>
          </cell>
          <cell r="Q51" t="str">
            <v>|Corporate|EEU|Ku|</v>
          </cell>
          <cell r="R51">
            <v>1404964.1687040015</v>
          </cell>
          <cell r="S51">
            <v>-0.01</v>
          </cell>
        </row>
        <row r="52">
          <cell r="H52" t="str">
            <v>||||||</v>
          </cell>
          <cell r="Q52" t="str">
            <v>|Corporate|MEANA|C|</v>
          </cell>
          <cell r="R52">
            <v>1312722.3155064827</v>
          </cell>
          <cell r="S52">
            <v>-0.01</v>
          </cell>
        </row>
        <row r="53">
          <cell r="H53" t="str">
            <v>||||||</v>
          </cell>
          <cell r="Q53" t="str">
            <v>|Corporate|MEANA|Ku|</v>
          </cell>
          <cell r="R53">
            <v>1475470.0969940284</v>
          </cell>
          <cell r="S53">
            <v>-0.01</v>
          </cell>
        </row>
        <row r="54">
          <cell r="Q54" t="str">
            <v>|Corporate|NAM|C|</v>
          </cell>
          <cell r="R54">
            <v>1017303.2952073211</v>
          </cell>
          <cell r="S54">
            <v>-0.01</v>
          </cell>
        </row>
        <row r="55">
          <cell r="Q55" t="str">
            <v>|Corporate|NAM|Ku|</v>
          </cell>
          <cell r="R55">
            <v>1328436.227736</v>
          </cell>
          <cell r="S55">
            <v>-0.01</v>
          </cell>
        </row>
        <row r="56">
          <cell r="Q56" t="str">
            <v>|Corporate|SAM|C|</v>
          </cell>
          <cell r="R56">
            <v>1191450.6483840002</v>
          </cell>
          <cell r="S56">
            <v>-0.01</v>
          </cell>
        </row>
        <row r="57">
          <cell r="Q57" t="str">
            <v>|Corporate|SAM|Ku|</v>
          </cell>
          <cell r="R57">
            <v>1150762.012992</v>
          </cell>
          <cell r="S57">
            <v>-0.01</v>
          </cell>
        </row>
        <row r="58">
          <cell r="Q58" t="str">
            <v>|Corporate|SCA|C|</v>
          </cell>
          <cell r="R58">
            <v>1179538.121661928</v>
          </cell>
          <cell r="S58">
            <v>-0.01</v>
          </cell>
        </row>
        <row r="59">
          <cell r="Q59" t="str">
            <v>|Corporate|SCA|Ku|</v>
          </cell>
          <cell r="R59">
            <v>1311078.3124948358</v>
          </cell>
          <cell r="S59">
            <v>-0.01</v>
          </cell>
        </row>
        <row r="60">
          <cell r="Q60" t="str">
            <v>|Corporate|SEA|C|</v>
          </cell>
          <cell r="R60">
            <v>1179538.121661928</v>
          </cell>
          <cell r="S60">
            <v>-0.01</v>
          </cell>
        </row>
        <row r="61">
          <cell r="Q61" t="str">
            <v>|Corporate|SEA|Ku|</v>
          </cell>
          <cell r="R61">
            <v>1311078.3124948358</v>
          </cell>
          <cell r="S61">
            <v>-0.01</v>
          </cell>
        </row>
        <row r="62">
          <cell r="Q62" t="str">
            <v>|Corporate|SSA|C|</v>
          </cell>
          <cell r="R62">
            <v>1407372.3469954282</v>
          </cell>
          <cell r="S62">
            <v>-0.01</v>
          </cell>
        </row>
        <row r="63">
          <cell r="Q63" t="str">
            <v>|Corporate|SSA|Ku|</v>
          </cell>
          <cell r="R63">
            <v>1404964.1687040015</v>
          </cell>
          <cell r="S63">
            <v>-0.01</v>
          </cell>
        </row>
        <row r="64">
          <cell r="Q64" t="str">
            <v>|Corporate|WEU|C|</v>
          </cell>
          <cell r="R64">
            <v>1253267.3171664004</v>
          </cell>
          <cell r="S64">
            <v>-0.01</v>
          </cell>
        </row>
        <row r="65">
          <cell r="Q65" t="str">
            <v>|Corporate|WEU|Ku|</v>
          </cell>
          <cell r="R65">
            <v>1404964.1687040015</v>
          </cell>
          <cell r="S65">
            <v>-0.01</v>
          </cell>
        </row>
        <row r="66">
          <cell r="Q66" t="str">
            <v>|Corporate|Global|C|</v>
          </cell>
          <cell r="R66">
            <v>2274819.1541276504</v>
          </cell>
          <cell r="S66">
            <v>-0.01</v>
          </cell>
        </row>
        <row r="67">
          <cell r="Q67" t="str">
            <v>|Internet|CAMCB|C|</v>
          </cell>
          <cell r="R67">
            <v>1196529.6378632728</v>
          </cell>
          <cell r="S67">
            <v>-0.01</v>
          </cell>
        </row>
        <row r="68">
          <cell r="Q68" t="str">
            <v>|Internet|CAMCB|Ku|</v>
          </cell>
          <cell r="R68">
            <v>1328436.227736</v>
          </cell>
          <cell r="S68">
            <v>-0.01</v>
          </cell>
        </row>
        <row r="69">
          <cell r="Q69" t="str">
            <v>|Internet|EAS|C|</v>
          </cell>
          <cell r="R69">
            <v>1179538.121661928</v>
          </cell>
          <cell r="S69">
            <v>-0.01</v>
          </cell>
        </row>
        <row r="70">
          <cell r="Q70" t="str">
            <v>|Internet|EAS|Ku|</v>
          </cell>
          <cell r="R70">
            <v>1311078.3124948358</v>
          </cell>
          <cell r="S70">
            <v>-0.01</v>
          </cell>
        </row>
        <row r="71">
          <cell r="Q71" t="str">
            <v>|Internet|EEU|C|</v>
          </cell>
          <cell r="R71">
            <v>1253267.3171664004</v>
          </cell>
          <cell r="S71">
            <v>-0.01</v>
          </cell>
        </row>
        <row r="72">
          <cell r="Q72" t="str">
            <v>|Internet|EEU|Ku|</v>
          </cell>
          <cell r="R72">
            <v>1404964.1687040015</v>
          </cell>
          <cell r="S72">
            <v>-0.01</v>
          </cell>
        </row>
        <row r="73">
          <cell r="Q73" t="str">
            <v>|Internet|MEANA|C|</v>
          </cell>
          <cell r="R73">
            <v>1312722.3155064827</v>
          </cell>
          <cell r="S73">
            <v>-0.01</v>
          </cell>
        </row>
        <row r="74">
          <cell r="Q74" t="str">
            <v>|Internet|MEANA|Ku|</v>
          </cell>
          <cell r="R74">
            <v>1475470.0969940284</v>
          </cell>
          <cell r="S74">
            <v>-0.01</v>
          </cell>
        </row>
        <row r="75">
          <cell r="Q75" t="str">
            <v>|Internet|NAM|C|</v>
          </cell>
          <cell r="R75">
            <v>1196529.6378632728</v>
          </cell>
          <cell r="S75">
            <v>-0.01</v>
          </cell>
        </row>
        <row r="76">
          <cell r="Q76" t="str">
            <v>|Internet|NAM|Ku|</v>
          </cell>
          <cell r="R76">
            <v>1328436.227736</v>
          </cell>
          <cell r="S76">
            <v>-0.01</v>
          </cell>
        </row>
        <row r="77">
          <cell r="Q77" t="str">
            <v>|Internet|SAM|C|</v>
          </cell>
          <cell r="R77">
            <v>1191450.6483840002</v>
          </cell>
          <cell r="S77">
            <v>-0.01</v>
          </cell>
        </row>
        <row r="78">
          <cell r="Q78" t="str">
            <v>|Internet|SAM|Ku|</v>
          </cell>
          <cell r="R78">
            <v>1150762.012992</v>
          </cell>
          <cell r="S78">
            <v>-0.01</v>
          </cell>
        </row>
        <row r="79">
          <cell r="Q79" t="str">
            <v>|Internet|SCA|C|</v>
          </cell>
          <cell r="R79">
            <v>1179538.121661928</v>
          </cell>
          <cell r="S79">
            <v>-0.01</v>
          </cell>
        </row>
        <row r="80">
          <cell r="Q80" t="str">
            <v>|Internet|SCA|Ku|</v>
          </cell>
          <cell r="R80">
            <v>1311078.3124948358</v>
          </cell>
          <cell r="S80">
            <v>-0.01</v>
          </cell>
        </row>
        <row r="81">
          <cell r="Q81" t="str">
            <v>|Internet|SEA|C|</v>
          </cell>
          <cell r="R81">
            <v>1179538.121661928</v>
          </cell>
          <cell r="S81">
            <v>-0.01</v>
          </cell>
        </row>
        <row r="82">
          <cell r="Q82" t="str">
            <v>|Internet|SEA|Ku|</v>
          </cell>
          <cell r="R82">
            <v>1311078.3124948358</v>
          </cell>
          <cell r="S82">
            <v>-0.01</v>
          </cell>
        </row>
        <row r="83">
          <cell r="Q83" t="str">
            <v>|Internet|SSA|C|</v>
          </cell>
          <cell r="R83">
            <v>1407372.3469954282</v>
          </cell>
          <cell r="S83">
            <v>-0.01</v>
          </cell>
        </row>
        <row r="84">
          <cell r="Q84" t="str">
            <v>|Internet|SSA|Ku|</v>
          </cell>
          <cell r="R84">
            <v>1404964.1687040015</v>
          </cell>
          <cell r="S84">
            <v>-0.01</v>
          </cell>
        </row>
        <row r="85">
          <cell r="Q85" t="str">
            <v>|Internet|WEU|C|</v>
          </cell>
          <cell r="R85">
            <v>1253267.3171664004</v>
          </cell>
          <cell r="S85">
            <v>-0.01</v>
          </cell>
        </row>
        <row r="86">
          <cell r="Q86" t="str">
            <v>|Internet|WEU|Ku|</v>
          </cell>
          <cell r="R86">
            <v>1404964.1687040015</v>
          </cell>
          <cell r="S86">
            <v>-0.01</v>
          </cell>
        </row>
        <row r="87">
          <cell r="Q87" t="str">
            <v>|Internet|Global|C|</v>
          </cell>
          <cell r="R87">
            <v>2014021.6708378152</v>
          </cell>
          <cell r="S87">
            <v>-0.01</v>
          </cell>
        </row>
        <row r="88">
          <cell r="Q88" t="str">
            <v>|M&amp;E|CAMCB|C|</v>
          </cell>
          <cell r="R88">
            <v>1196529.6378632728</v>
          </cell>
          <cell r="S88">
            <v>-0.01</v>
          </cell>
        </row>
        <row r="89">
          <cell r="Q89" t="str">
            <v>|M&amp;E|CAMCB|Ku|</v>
          </cell>
          <cell r="R89">
            <v>1328436.227736</v>
          </cell>
          <cell r="S89">
            <v>-0.01</v>
          </cell>
        </row>
        <row r="90">
          <cell r="Q90" t="str">
            <v>|M&amp;E|EAS|C|</v>
          </cell>
          <cell r="R90">
            <v>1179538.121661928</v>
          </cell>
          <cell r="S90">
            <v>-0.01</v>
          </cell>
        </row>
        <row r="91">
          <cell r="Q91" t="str">
            <v>|M&amp;E|EAS|Ku|</v>
          </cell>
          <cell r="R91">
            <v>1123181.2995719269</v>
          </cell>
          <cell r="S91">
            <v>-0.01</v>
          </cell>
        </row>
        <row r="92">
          <cell r="Q92" t="str">
            <v>|M&amp;E|EEU|C|</v>
          </cell>
          <cell r="R92">
            <v>1253267.3171664004</v>
          </cell>
          <cell r="S92">
            <v>-0.01</v>
          </cell>
        </row>
        <row r="93">
          <cell r="Q93" t="str">
            <v>|M&amp;E|EEU|Ku|</v>
          </cell>
          <cell r="R93">
            <v>1008601.949272122</v>
          </cell>
          <cell r="S93">
            <v>-0.01</v>
          </cell>
        </row>
        <row r="94">
          <cell r="Q94" t="str">
            <v>|M&amp;E|MEANA|C|</v>
          </cell>
          <cell r="R94">
            <v>1312722.3155064827</v>
          </cell>
          <cell r="S94">
            <v>-0.01</v>
          </cell>
        </row>
        <row r="95">
          <cell r="Q95" t="str">
            <v>|M&amp;E|MEANA|Ku|</v>
          </cell>
          <cell r="R95">
            <v>1475470.0969940284</v>
          </cell>
          <cell r="S95">
            <v>-0.01</v>
          </cell>
        </row>
        <row r="96">
          <cell r="Q96" t="str">
            <v>|M&amp;E|NAM|C|</v>
          </cell>
          <cell r="R96">
            <v>1196529.6378632728</v>
          </cell>
          <cell r="S96">
            <v>-0.01</v>
          </cell>
        </row>
        <row r="97">
          <cell r="Q97" t="str">
            <v>|M&amp;E|NAM|Ku|</v>
          </cell>
          <cell r="R97">
            <v>1328436.227736</v>
          </cell>
          <cell r="S97">
            <v>-0.01</v>
          </cell>
        </row>
        <row r="98">
          <cell r="Q98" t="str">
            <v>|M&amp;E|SAM|C|</v>
          </cell>
          <cell r="R98">
            <v>1191450.6483840002</v>
          </cell>
          <cell r="S98">
            <v>-0.01</v>
          </cell>
        </row>
        <row r="99">
          <cell r="Q99" t="str">
            <v>|M&amp;E|SAM|Ku|</v>
          </cell>
          <cell r="R99">
            <v>1150762.012992</v>
          </cell>
          <cell r="S99">
            <v>-0.01</v>
          </cell>
        </row>
        <row r="100">
          <cell r="Q100" t="str">
            <v>|M&amp;E|SCA|C|</v>
          </cell>
          <cell r="R100">
            <v>1179538.121661928</v>
          </cell>
          <cell r="S100">
            <v>-0.01</v>
          </cell>
        </row>
        <row r="101">
          <cell r="Q101" t="str">
            <v>|M&amp;E|SCA|Ku|</v>
          </cell>
          <cell r="R101">
            <v>1123181.2995719269</v>
          </cell>
          <cell r="S101">
            <v>-0.01</v>
          </cell>
        </row>
        <row r="102">
          <cell r="Q102" t="str">
            <v>|M&amp;E|SEA|C|</v>
          </cell>
          <cell r="R102">
            <v>1179538.121661928</v>
          </cell>
          <cell r="S102">
            <v>-0.01</v>
          </cell>
        </row>
        <row r="103">
          <cell r="Q103" t="str">
            <v>|M&amp;E|SEA|Ku|</v>
          </cell>
          <cell r="R103">
            <v>1123181.2995719269</v>
          </cell>
          <cell r="S103">
            <v>-0.01</v>
          </cell>
        </row>
        <row r="104">
          <cell r="Q104" t="str">
            <v>|M&amp;E|SSA|C|</v>
          </cell>
          <cell r="R104">
            <v>1407372.3469954282</v>
          </cell>
          <cell r="S104">
            <v>-0.01</v>
          </cell>
        </row>
        <row r="105">
          <cell r="Q105" t="str">
            <v>|M&amp;E|SSA|Ku|</v>
          </cell>
          <cell r="R105">
            <v>1404964.1687040015</v>
          </cell>
          <cell r="S105">
            <v>-0.01</v>
          </cell>
        </row>
        <row r="106">
          <cell r="Q106" t="str">
            <v>|M&amp;E|WEU|C|</v>
          </cell>
          <cell r="R106">
            <v>1253267.3171664004</v>
          </cell>
          <cell r="S106">
            <v>-0.01</v>
          </cell>
        </row>
        <row r="107">
          <cell r="Q107" t="str">
            <v>|M&amp;E|WEU|Ku|</v>
          </cell>
          <cell r="R107">
            <v>1008601.949272122</v>
          </cell>
          <cell r="S107">
            <v>-0.01</v>
          </cell>
        </row>
        <row r="108">
          <cell r="Q108" t="str">
            <v>|M&amp;E|Global|C|</v>
          </cell>
          <cell r="R108">
            <v>1640987.6543209876</v>
          </cell>
          <cell r="S108">
            <v>-0.01</v>
          </cell>
        </row>
        <row r="109">
          <cell r="Q109" t="str">
            <v>|CSS|CAMCB|C|</v>
          </cell>
          <cell r="S109">
            <v>-0.01</v>
          </cell>
        </row>
        <row r="110">
          <cell r="Q110" t="str">
            <v>|CSS|CAMCB|Ku|</v>
          </cell>
          <cell r="S110">
            <v>-0.01</v>
          </cell>
        </row>
        <row r="111">
          <cell r="Q111" t="str">
            <v>|CSS|EAS|C|</v>
          </cell>
          <cell r="S111">
            <v>-0.01</v>
          </cell>
        </row>
        <row r="112">
          <cell r="Q112" t="str">
            <v>|CSS|EAS|Ku|</v>
          </cell>
          <cell r="S112">
            <v>-0.01</v>
          </cell>
        </row>
        <row r="113">
          <cell r="Q113" t="str">
            <v>|CSS|EEU|C|</v>
          </cell>
          <cell r="S113">
            <v>-0.01</v>
          </cell>
        </row>
        <row r="114">
          <cell r="Q114" t="str">
            <v>|CSS|EEU|Ku|</v>
          </cell>
          <cell r="S114">
            <v>-0.01</v>
          </cell>
        </row>
        <row r="115">
          <cell r="Q115" t="str">
            <v>|CSS|MEANA|C|</v>
          </cell>
          <cell r="S115">
            <v>-0.01</v>
          </cell>
        </row>
        <row r="116">
          <cell r="Q116" t="str">
            <v>|CSS|MEANA|Ku|</v>
          </cell>
          <cell r="S116">
            <v>-0.01</v>
          </cell>
        </row>
        <row r="117">
          <cell r="Q117" t="str">
            <v>|CSS|NAM|C|</v>
          </cell>
          <cell r="S117">
            <v>-0.01</v>
          </cell>
        </row>
        <row r="118">
          <cell r="Q118" t="str">
            <v>|CSS|NAM|Ku|</v>
          </cell>
          <cell r="S118">
            <v>-0.01</v>
          </cell>
        </row>
        <row r="119">
          <cell r="Q119" t="str">
            <v>|CSS|SAM|C|</v>
          </cell>
          <cell r="S119">
            <v>-0.01</v>
          </cell>
        </row>
        <row r="120">
          <cell r="Q120" t="str">
            <v>|CSS|SAM|Ku|</v>
          </cell>
          <cell r="S120">
            <v>-0.01</v>
          </cell>
        </row>
        <row r="121">
          <cell r="Q121" t="str">
            <v>|CSS|SCA|C|</v>
          </cell>
          <cell r="S121">
            <v>-0.01</v>
          </cell>
        </row>
        <row r="122">
          <cell r="Q122" t="str">
            <v>|CSS|SCA|Ku|</v>
          </cell>
          <cell r="S122">
            <v>-0.01</v>
          </cell>
        </row>
        <row r="123">
          <cell r="Q123" t="str">
            <v>|CSS|SEA|C|</v>
          </cell>
          <cell r="S123">
            <v>-0.01</v>
          </cell>
        </row>
        <row r="124">
          <cell r="Q124" t="str">
            <v>|CSS|SEA|Ku|</v>
          </cell>
          <cell r="S124">
            <v>-0.01</v>
          </cell>
        </row>
        <row r="125">
          <cell r="Q125" t="str">
            <v>|CSS|SSA|C|</v>
          </cell>
          <cell r="S125">
            <v>-0.01</v>
          </cell>
        </row>
        <row r="126">
          <cell r="Q126" t="str">
            <v>|CSS|SSA|Ku|</v>
          </cell>
          <cell r="S126">
            <v>-0.01</v>
          </cell>
        </row>
        <row r="127">
          <cell r="Q127" t="str">
            <v>|CSS|WEU|C|</v>
          </cell>
          <cell r="S127">
            <v>-0.01</v>
          </cell>
        </row>
        <row r="128">
          <cell r="Q128" t="str">
            <v>|CSS|WEU|Ku|</v>
          </cell>
          <cell r="S128">
            <v>-0.01</v>
          </cell>
        </row>
        <row r="129">
          <cell r="Q129" t="str">
            <v>|TBD|CAMCB|C|</v>
          </cell>
          <cell r="R129">
            <v>0</v>
          </cell>
          <cell r="S129">
            <v>0</v>
          </cell>
        </row>
        <row r="130">
          <cell r="Q130" t="str">
            <v>|TBD|CAMCB|Ku|</v>
          </cell>
          <cell r="R130">
            <v>0</v>
          </cell>
          <cell r="S130">
            <v>0</v>
          </cell>
        </row>
        <row r="131">
          <cell r="Q131" t="str">
            <v>|TBD|EAS|C|</v>
          </cell>
          <cell r="R131">
            <v>0</v>
          </cell>
          <cell r="S131">
            <v>0</v>
          </cell>
        </row>
        <row r="132">
          <cell r="Q132" t="str">
            <v>|TBD|EAS|Ku|</v>
          </cell>
          <cell r="R132">
            <v>0</v>
          </cell>
          <cell r="S132">
            <v>0</v>
          </cell>
        </row>
        <row r="133">
          <cell r="Q133" t="str">
            <v>|TBD|EEU|C|</v>
          </cell>
          <cell r="R133">
            <v>0</v>
          </cell>
          <cell r="S133">
            <v>0</v>
          </cell>
        </row>
        <row r="134">
          <cell r="Q134" t="str">
            <v>|TBD|EEU|Ku|</v>
          </cell>
          <cell r="R134">
            <v>0</v>
          </cell>
          <cell r="S134">
            <v>0</v>
          </cell>
        </row>
        <row r="135">
          <cell r="Q135" t="str">
            <v>|TBD|MEANA|C|</v>
          </cell>
          <cell r="R135">
            <v>0</v>
          </cell>
          <cell r="S135">
            <v>0</v>
          </cell>
        </row>
        <row r="136">
          <cell r="Q136" t="str">
            <v>|TBD|MEANA|Ku|</v>
          </cell>
          <cell r="R136">
            <v>0</v>
          </cell>
          <cell r="S136">
            <v>0</v>
          </cell>
        </row>
        <row r="137">
          <cell r="Q137" t="str">
            <v>|TBD|NAM|C|</v>
          </cell>
          <cell r="R137">
            <v>0</v>
          </cell>
          <cell r="S137">
            <v>0</v>
          </cell>
        </row>
        <row r="138">
          <cell r="Q138" t="str">
            <v>|TBD|NAM|Ku|</v>
          </cell>
          <cell r="R138">
            <v>0</v>
          </cell>
          <cell r="S138">
            <v>0</v>
          </cell>
        </row>
        <row r="139">
          <cell r="Q139" t="str">
            <v>|TBD|SAM|C|</v>
          </cell>
          <cell r="R139">
            <v>0</v>
          </cell>
          <cell r="S139">
            <v>0</v>
          </cell>
        </row>
        <row r="140">
          <cell r="Q140" t="str">
            <v>|TBD|SAM|Ku|</v>
          </cell>
          <cell r="R140">
            <v>0</v>
          </cell>
          <cell r="S140">
            <v>0</v>
          </cell>
        </row>
        <row r="141">
          <cell r="Q141" t="str">
            <v>|TBD|SCA|C|</v>
          </cell>
          <cell r="R141">
            <v>0</v>
          </cell>
          <cell r="S141">
            <v>0</v>
          </cell>
        </row>
        <row r="142">
          <cell r="Q142" t="str">
            <v>|TBD|SCA|Ku|</v>
          </cell>
          <cell r="R142">
            <v>0</v>
          </cell>
          <cell r="S142">
            <v>0</v>
          </cell>
        </row>
        <row r="143">
          <cell r="Q143" t="str">
            <v>|TBD|SEA|C|</v>
          </cell>
          <cell r="R143">
            <v>0</v>
          </cell>
          <cell r="S143">
            <v>0</v>
          </cell>
        </row>
        <row r="144">
          <cell r="Q144" t="str">
            <v>|TBD|SEA|Ku|</v>
          </cell>
          <cell r="R144">
            <v>0</v>
          </cell>
          <cell r="S144">
            <v>0</v>
          </cell>
        </row>
        <row r="145">
          <cell r="Q145" t="str">
            <v>|TBD|SSA|C|</v>
          </cell>
          <cell r="R145">
            <v>0</v>
          </cell>
          <cell r="S145">
            <v>0</v>
          </cell>
        </row>
        <row r="146">
          <cell r="Q146" t="str">
            <v>|TBD|SSA|Ku|</v>
          </cell>
          <cell r="R146">
            <v>0</v>
          </cell>
          <cell r="S146">
            <v>0</v>
          </cell>
        </row>
        <row r="147">
          <cell r="Q147" t="str">
            <v>|TBD|WEU|C|</v>
          </cell>
          <cell r="R147">
            <v>0</v>
          </cell>
          <cell r="S147">
            <v>0</v>
          </cell>
        </row>
        <row r="148">
          <cell r="Q148" t="str">
            <v>|TBD|WEU|Ku|</v>
          </cell>
          <cell r="R148">
            <v>0</v>
          </cell>
          <cell r="S148">
            <v>0</v>
          </cell>
        </row>
        <row r="149">
          <cell r="Q149" t="str">
            <v>|TBD|None|TBD|</v>
          </cell>
          <cell r="R149">
            <v>0</v>
          </cell>
          <cell r="S149">
            <v>0</v>
          </cell>
        </row>
        <row r="150">
          <cell r="Q150" t="str">
            <v>|TBD|None|TBD|</v>
          </cell>
          <cell r="R150">
            <v>0</v>
          </cell>
          <cell r="S150">
            <v>0</v>
          </cell>
        </row>
        <row r="151">
          <cell r="Q151" t="str">
            <v>|TBD|None|TBD|</v>
          </cell>
          <cell r="R151">
            <v>0</v>
          </cell>
          <cell r="S151">
            <v>0</v>
          </cell>
        </row>
        <row r="152">
          <cell r="Q152" t="str">
            <v>|TBD|None|TBD|</v>
          </cell>
          <cell r="R152">
            <v>0</v>
          </cell>
          <cell r="S152">
            <v>0</v>
          </cell>
        </row>
        <row r="153">
          <cell r="Q153" t="str">
            <v>|TBD|None|TBD|</v>
          </cell>
          <cell r="R153">
            <v>0</v>
          </cell>
          <cell r="S153">
            <v>0</v>
          </cell>
        </row>
        <row r="154">
          <cell r="Q154" t="str">
            <v>|TBD|None|TBD|</v>
          </cell>
          <cell r="R154">
            <v>0</v>
          </cell>
          <cell r="S154">
            <v>0</v>
          </cell>
        </row>
        <row r="155">
          <cell r="Q155" t="str">
            <v>|TBD|None|TBD|</v>
          </cell>
          <cell r="R155">
            <v>0</v>
          </cell>
          <cell r="S155">
            <v>0</v>
          </cell>
        </row>
        <row r="156">
          <cell r="Q156" t="str">
            <v>|TBD|None|TBD|</v>
          </cell>
          <cell r="R156">
            <v>0</v>
          </cell>
          <cell r="S156">
            <v>0</v>
          </cell>
        </row>
        <row r="157">
          <cell r="Q157" t="str">
            <v>|TBD|None|TBD|</v>
          </cell>
          <cell r="R157">
            <v>0</v>
          </cell>
          <cell r="S157">
            <v>0</v>
          </cell>
        </row>
        <row r="158">
          <cell r="Q158" t="str">
            <v>|TBD|None|TBD|</v>
          </cell>
          <cell r="R158">
            <v>0</v>
          </cell>
          <cell r="S158">
            <v>0</v>
          </cell>
        </row>
        <row r="159">
          <cell r="Q159" t="str">
            <v>|TBD|None|TBD|</v>
          </cell>
          <cell r="R159">
            <v>0</v>
          </cell>
          <cell r="S159">
            <v>0</v>
          </cell>
        </row>
        <row r="160">
          <cell r="Q160" t="str">
            <v>|TBD|None|TBD|</v>
          </cell>
          <cell r="R160">
            <v>0</v>
          </cell>
          <cell r="S160">
            <v>0</v>
          </cell>
        </row>
        <row r="161">
          <cell r="Q161" t="str">
            <v>|TBD|None|TBD|</v>
          </cell>
          <cell r="R161">
            <v>0</v>
          </cell>
          <cell r="S161">
            <v>0</v>
          </cell>
        </row>
        <row r="162">
          <cell r="Q162" t="str">
            <v>|TBD|None|TBD|</v>
          </cell>
          <cell r="R162">
            <v>0</v>
          </cell>
          <cell r="S162">
            <v>0</v>
          </cell>
        </row>
        <row r="163">
          <cell r="Q163" t="str">
            <v>|TBD|None|TBD|</v>
          </cell>
          <cell r="R163">
            <v>0</v>
          </cell>
          <cell r="S163">
            <v>0</v>
          </cell>
        </row>
        <row r="164">
          <cell r="Q164" t="str">
            <v>|TBD|None|TBD|</v>
          </cell>
          <cell r="R164">
            <v>0</v>
          </cell>
          <cell r="S164">
            <v>0</v>
          </cell>
        </row>
        <row r="165">
          <cell r="Q165" t="str">
            <v>|TBD|None|TBD|</v>
          </cell>
          <cell r="R165">
            <v>0</v>
          </cell>
          <cell r="S165">
            <v>0</v>
          </cell>
        </row>
        <row r="166">
          <cell r="Q166" t="str">
            <v>|TBD|None|TBD|</v>
          </cell>
          <cell r="R166">
            <v>0</v>
          </cell>
          <cell r="S166">
            <v>0</v>
          </cell>
        </row>
        <row r="167">
          <cell r="Q167" t="str">
            <v>|TBD|None|TBD|</v>
          </cell>
          <cell r="R167">
            <v>0</v>
          </cell>
          <cell r="S167">
            <v>0</v>
          </cell>
        </row>
        <row r="168">
          <cell r="Q168" t="str">
            <v>|TBD|None|TBD|</v>
          </cell>
          <cell r="R168">
            <v>0</v>
          </cell>
          <cell r="S168">
            <v>0</v>
          </cell>
        </row>
      </sheetData>
      <sheetData sheetId="7" refreshError="1"/>
      <sheetData sheetId="8"/>
      <sheetData sheetId="9"/>
      <sheetData sheetId="10"/>
      <sheetData sheetId="11"/>
      <sheetData sheetId="12">
        <row r="12">
          <cell r="B12" t="str">
            <v>Initiative</v>
          </cell>
          <cell r="C12" t="str">
            <v>Weight</v>
          </cell>
        </row>
        <row r="13">
          <cell r="B13" t="str">
            <v>Unknown</v>
          </cell>
          <cell r="C13">
            <v>1</v>
          </cell>
        </row>
        <row r="14">
          <cell r="B14" t="str">
            <v xml:space="preserve"> Grow GXS</v>
          </cell>
          <cell r="C14">
            <v>1</v>
          </cell>
        </row>
        <row r="15">
          <cell r="B15" t="str">
            <v xml:space="preserve"> Grow Wholesale Corporate Solutions</v>
          </cell>
          <cell r="C15">
            <v>1</v>
          </cell>
        </row>
        <row r="16">
          <cell r="B16" t="str">
            <v xml:space="preserve"> Grow BAS</v>
          </cell>
          <cell r="C16">
            <v>1</v>
          </cell>
        </row>
        <row r="17">
          <cell r="B17" t="str">
            <v>iGov</v>
          </cell>
          <cell r="C17">
            <v>1</v>
          </cell>
        </row>
        <row r="18">
          <cell r="B18" t="e">
            <v>#REF!</v>
          </cell>
          <cell r="C18">
            <v>1</v>
          </cell>
        </row>
        <row r="19">
          <cell r="B19" t="e">
            <v>#REF!</v>
          </cell>
          <cell r="C19">
            <v>1</v>
          </cell>
        </row>
        <row r="20">
          <cell r="B20" t="e">
            <v>#REF!</v>
          </cell>
          <cell r="C20">
            <v>1</v>
          </cell>
        </row>
        <row r="21">
          <cell r="B21" t="e">
            <v>#REF!</v>
          </cell>
          <cell r="C21">
            <v>1</v>
          </cell>
        </row>
        <row r="22">
          <cell r="B22" t="e">
            <v>#REF!</v>
          </cell>
          <cell r="C22">
            <v>1</v>
          </cell>
        </row>
        <row r="23">
          <cell r="B23" t="str">
            <v xml:space="preserve">  Video Communities</v>
          </cell>
          <cell r="C23">
            <v>1</v>
          </cell>
        </row>
        <row r="24">
          <cell r="B24" t="str">
            <v xml:space="preserve">  Global EtoE Svc</v>
          </cell>
          <cell r="C24">
            <v>1</v>
          </cell>
        </row>
        <row r="25">
          <cell r="B25" t="str">
            <v xml:space="preserve">  Galaxy</v>
          </cell>
          <cell r="C25">
            <v>1</v>
          </cell>
        </row>
        <row r="26">
          <cell r="B26" t="str">
            <v xml:space="preserve">  Loral Acq</v>
          </cell>
          <cell r="C26">
            <v>1</v>
          </cell>
        </row>
        <row r="27">
          <cell r="B27" t="e">
            <v>#REF!</v>
          </cell>
          <cell r="C27">
            <v>1</v>
          </cell>
        </row>
        <row r="28">
          <cell r="B28">
            <v>0</v>
          </cell>
          <cell r="C28">
            <v>1</v>
          </cell>
        </row>
        <row r="29">
          <cell r="B29">
            <v>0</v>
          </cell>
          <cell r="C29">
            <v>1</v>
          </cell>
        </row>
        <row r="30">
          <cell r="B30">
            <v>0</v>
          </cell>
          <cell r="C30">
            <v>1</v>
          </cell>
        </row>
        <row r="31">
          <cell r="B31">
            <v>0</v>
          </cell>
          <cell r="C31">
            <v>1</v>
          </cell>
        </row>
        <row r="32">
          <cell r="B32">
            <v>0</v>
          </cell>
          <cell r="C32">
            <v>1</v>
          </cell>
        </row>
        <row r="33">
          <cell r="B33">
            <v>0</v>
          </cell>
          <cell r="C33">
            <v>1</v>
          </cell>
        </row>
        <row r="34">
          <cell r="B34">
            <v>0</v>
          </cell>
          <cell r="C34">
            <v>1</v>
          </cell>
        </row>
        <row r="35">
          <cell r="B35">
            <v>0</v>
          </cell>
          <cell r="C35">
            <v>1</v>
          </cell>
        </row>
        <row r="36">
          <cell r="B36">
            <v>0</v>
          </cell>
          <cell r="C36">
            <v>1</v>
          </cell>
        </row>
        <row r="37">
          <cell r="B37" t="e">
            <v>#REF!</v>
          </cell>
          <cell r="C37">
            <v>1</v>
          </cell>
        </row>
        <row r="38">
          <cell r="B38" t="e">
            <v>#REF!</v>
          </cell>
          <cell r="C38">
            <v>1</v>
          </cell>
        </row>
        <row r="39">
          <cell r="B39" t="e">
            <v>#REF!</v>
          </cell>
          <cell r="C39">
            <v>1</v>
          </cell>
        </row>
        <row r="40">
          <cell r="B40" t="e">
            <v>#REF!</v>
          </cell>
          <cell r="C40">
            <v>1</v>
          </cell>
        </row>
        <row r="41">
          <cell r="B41" t="e">
            <v>#REF!</v>
          </cell>
          <cell r="C41">
            <v>1</v>
          </cell>
        </row>
        <row r="42">
          <cell r="B42" t="e">
            <v>#REF!</v>
          </cell>
          <cell r="C42">
            <v>1</v>
          </cell>
        </row>
        <row r="43">
          <cell r="B43" t="e">
            <v>#REF!</v>
          </cell>
          <cell r="C43">
            <v>1</v>
          </cell>
        </row>
        <row r="44">
          <cell r="B44" t="e">
            <v>#REF!</v>
          </cell>
          <cell r="C44">
            <v>1</v>
          </cell>
        </row>
        <row r="45">
          <cell r="B45" t="e">
            <v>#REF!</v>
          </cell>
          <cell r="C45">
            <v>1</v>
          </cell>
        </row>
      </sheetData>
      <sheetData sheetId="13"/>
      <sheetData sheetId="14"/>
      <sheetData sheetId="15">
        <row r="2">
          <cell r="J2">
            <v>0</v>
          </cell>
          <cell r="K2" t="str">
            <v>None</v>
          </cell>
          <cell r="L2">
            <v>0</v>
          </cell>
          <cell r="O2" t="str">
            <v>DontKnow</v>
          </cell>
          <cell r="P2" t="str">
            <v>None</v>
          </cell>
          <cell r="V2" t="str">
            <v>1TELEFONICA MOVILES EL SALVAD(6593)...</v>
          </cell>
          <cell r="W2" t="str">
            <v>6593</v>
          </cell>
        </row>
        <row r="3">
          <cell r="J3" t="str">
            <v>None</v>
          </cell>
          <cell r="K3" t="str">
            <v>None</v>
          </cell>
          <cell r="L3">
            <v>0</v>
          </cell>
          <cell r="O3" t="str">
            <v>None</v>
          </cell>
          <cell r="P3" t="str">
            <v>None</v>
          </cell>
          <cell r="V3" t="str">
            <v>21ST CENTURY TECHNOLOGIES</v>
          </cell>
          <cell r="W3" t="str">
            <v>4750</v>
          </cell>
        </row>
        <row r="4">
          <cell r="J4" t="str">
            <v>CAMCB</v>
          </cell>
          <cell r="K4" t="str">
            <v>Central America / Caribbean</v>
          </cell>
          <cell r="L4">
            <v>1445.2802108911574</v>
          </cell>
          <cell r="O4" t="str">
            <v>DVS-Distribution</v>
          </cell>
          <cell r="P4" t="str">
            <v>Leases</v>
          </cell>
          <cell r="V4" t="str">
            <v>A.D. MAKEDONSKI TELEKOMUNIKACII</v>
          </cell>
          <cell r="W4" t="str">
            <v>721</v>
          </cell>
        </row>
        <row r="5">
          <cell r="J5" t="str">
            <v>EAS</v>
          </cell>
          <cell r="K5" t="str">
            <v>Eastern Asia</v>
          </cell>
          <cell r="L5">
            <v>1188.6730147974561</v>
          </cell>
          <cell r="O5" t="str">
            <v>DVS-DTH</v>
          </cell>
          <cell r="P5" t="str">
            <v>Leases</v>
          </cell>
          <cell r="V5" t="str">
            <v>ACCESS NETCARD</v>
          </cell>
          <cell r="W5" t="str">
            <v>22875</v>
          </cell>
        </row>
        <row r="6">
          <cell r="J6" t="str">
            <v>EEU</v>
          </cell>
          <cell r="K6" t="str">
            <v>Eastern Europe</v>
          </cell>
          <cell r="L6">
            <v>1610.1197061088501</v>
          </cell>
          <cell r="O6" t="str">
            <v>DVS-Contribution</v>
          </cell>
          <cell r="P6" t="str">
            <v>Leases</v>
          </cell>
          <cell r="V6" t="str">
            <v>ACS BUSINESS PROCESS SOLUTION-</v>
          </cell>
          <cell r="W6" t="str">
            <v>17252</v>
          </cell>
        </row>
        <row r="7">
          <cell r="J7" t="str">
            <v>MEANA</v>
          </cell>
          <cell r="K7" t="str">
            <v>Middle East / North Africa</v>
          </cell>
          <cell r="L7">
            <v>1896.2627258361701</v>
          </cell>
          <cell r="O7" t="str">
            <v>Other Leases</v>
          </cell>
          <cell r="P7" t="str">
            <v>Leases</v>
          </cell>
          <cell r="V7" t="str">
            <v>ADISAM TELECOM S.A.</v>
          </cell>
          <cell r="W7" t="str">
            <v>13734</v>
          </cell>
        </row>
        <row r="8">
          <cell r="J8" t="str">
            <v>NAM</v>
          </cell>
          <cell r="K8" t="str">
            <v>North America</v>
          </cell>
          <cell r="L8">
            <v>1072.4996926202236</v>
          </cell>
          <cell r="O8" t="str">
            <v>IBS</v>
          </cell>
          <cell r="P8" t="str">
            <v>Carrier &amp; Channel Services</v>
          </cell>
          <cell r="V8" t="str">
            <v>ADVANCE TELECOMUNICACIONES (ARG)</v>
          </cell>
          <cell r="W8" t="str">
            <v>5993</v>
          </cell>
        </row>
        <row r="9">
          <cell r="J9" t="str">
            <v>SAM</v>
          </cell>
          <cell r="K9" t="str">
            <v>South America</v>
          </cell>
          <cell r="L9">
            <v>1080.1635276966824</v>
          </cell>
          <cell r="O9" t="str">
            <v>TCM/IBS</v>
          </cell>
          <cell r="P9" t="str">
            <v>Carrier &amp; Channel Services</v>
          </cell>
          <cell r="V9" t="str">
            <v>AFRICAN DEVELOPMENT BANK (CTI)</v>
          </cell>
          <cell r="W9" t="str">
            <v>5973</v>
          </cell>
        </row>
        <row r="10">
          <cell r="J10" t="str">
            <v>SCA</v>
          </cell>
          <cell r="K10" t="str">
            <v>South &amp; Central Asia</v>
          </cell>
          <cell r="L10">
            <v>1480.2809971003671</v>
          </cell>
          <cell r="O10" t="str">
            <v>Defined Connectivity Services</v>
          </cell>
          <cell r="P10" t="str">
            <v>Carrier &amp; Channel Services</v>
          </cell>
          <cell r="V10" t="str">
            <v>AIR TRAFFIC &amp; NAVIGATION SERVICES CO.</v>
          </cell>
          <cell r="W10" t="str">
            <v>12153</v>
          </cell>
        </row>
        <row r="11">
          <cell r="J11" t="str">
            <v>SEA</v>
          </cell>
          <cell r="K11" t="str">
            <v>Southeast Asia</v>
          </cell>
          <cell r="L11">
            <v>1166.6813348241167</v>
          </cell>
          <cell r="O11" t="str">
            <v>IDR</v>
          </cell>
          <cell r="P11" t="str">
            <v>Carrier &amp; Channel Services</v>
          </cell>
          <cell r="V11" t="str">
            <v>AIRE NETWORKS LLC</v>
          </cell>
          <cell r="W11" t="str">
            <v>18693</v>
          </cell>
        </row>
        <row r="12">
          <cell r="J12" t="str">
            <v>SSA</v>
          </cell>
          <cell r="K12" t="str">
            <v>Sub Sahara Africa</v>
          </cell>
          <cell r="L12">
            <v>1220.6884040941213</v>
          </cell>
          <cell r="O12" t="str">
            <v>TCM/IDR</v>
          </cell>
          <cell r="P12" t="str">
            <v>Carrier &amp; Channel Services</v>
          </cell>
          <cell r="V12" t="str">
            <v>AIS ENGINEERING, INC</v>
          </cell>
          <cell r="W12" t="str">
            <v>15414</v>
          </cell>
        </row>
        <row r="13">
          <cell r="J13" t="str">
            <v>WEU</v>
          </cell>
          <cell r="K13" t="str">
            <v>Western Europe</v>
          </cell>
          <cell r="L13">
            <v>1236.2006188198748</v>
          </cell>
          <cell r="O13" t="str">
            <v>DAMA</v>
          </cell>
          <cell r="P13" t="str">
            <v>Carrier &amp; Channel Services</v>
          </cell>
          <cell r="V13" t="str">
            <v>AMERICAN SAMOA GOV'T-COMM</v>
          </cell>
          <cell r="W13" t="str">
            <v>17352</v>
          </cell>
        </row>
        <row r="14">
          <cell r="O14" t="str">
            <v>TDMA</v>
          </cell>
          <cell r="P14" t="str">
            <v>Carrier &amp; Channel Services</v>
          </cell>
          <cell r="V14" t="str">
            <v>AMERICATEL CORPORATION</v>
          </cell>
          <cell r="W14" t="str">
            <v>17257</v>
          </cell>
        </row>
        <row r="15">
          <cell r="O15" t="str">
            <v>Phased-Out</v>
          </cell>
          <cell r="P15" t="str">
            <v>Carrier &amp; Channel Services</v>
          </cell>
          <cell r="V15" t="str">
            <v>AMEROM TELEVISION SRL</v>
          </cell>
          <cell r="W15" t="str">
            <v>21492</v>
          </cell>
        </row>
        <row r="16">
          <cell r="O16" t="str">
            <v>ITS–Basic</v>
          </cell>
          <cell r="P16" t="str">
            <v>GlobalConnex Solutions</v>
          </cell>
          <cell r="V16" t="str">
            <v>AMK GLOBAL</v>
          </cell>
          <cell r="W16" t="str">
            <v>21412</v>
          </cell>
        </row>
        <row r="17">
          <cell r="O17" t="str">
            <v>ITS–Shared User Group</v>
          </cell>
          <cell r="P17" t="str">
            <v>GlobalConnex Solutions</v>
          </cell>
          <cell r="V17" t="str">
            <v>AMN TELEVISION MARKETING</v>
          </cell>
          <cell r="W17" t="str">
            <v>16375</v>
          </cell>
        </row>
        <row r="18">
          <cell r="O18" t="str">
            <v>ITS–Dedicated</v>
          </cell>
          <cell r="P18" t="str">
            <v>GlobalConnex Solutions</v>
          </cell>
          <cell r="V18" t="str">
            <v>ANDINA DE RADIODIFUSION (PERU)</v>
          </cell>
          <cell r="W18" t="str">
            <v>9953</v>
          </cell>
        </row>
        <row r="19">
          <cell r="O19" t="str">
            <v>ITS-Custom</v>
          </cell>
          <cell r="P19" t="str">
            <v>GlobalConnex Solutions</v>
          </cell>
          <cell r="V19" t="str">
            <v>ANDINATEL S.A. (EQA)</v>
          </cell>
          <cell r="W19" t="str">
            <v>5353</v>
          </cell>
        </row>
        <row r="20">
          <cell r="O20" t="str">
            <v>ITS–Terrestrial</v>
          </cell>
          <cell r="P20" t="str">
            <v>GlobalConnex Solutions</v>
          </cell>
          <cell r="V20" t="str">
            <v>ANGOLA TELECOM</v>
          </cell>
          <cell r="W20" t="str">
            <v>2</v>
          </cell>
        </row>
        <row r="21">
          <cell r="O21" t="str">
            <v>IPL-OnNet</v>
          </cell>
          <cell r="P21" t="str">
            <v>GlobalConnex Solutions</v>
          </cell>
          <cell r="V21" t="str">
            <v>ANTEL URUGUAY</v>
          </cell>
          <cell r="W21" t="str">
            <v>109</v>
          </cell>
        </row>
        <row r="22">
          <cell r="O22" t="str">
            <v>IPL-OffNet</v>
          </cell>
          <cell r="P22" t="str">
            <v>GlobalConnex Solutions</v>
          </cell>
          <cell r="V22" t="str">
            <v>APTN LONDON</v>
          </cell>
          <cell r="W22" t="str">
            <v>4404</v>
          </cell>
        </row>
        <row r="23">
          <cell r="O23" t="str">
            <v>IPL-Custom</v>
          </cell>
          <cell r="P23" t="str">
            <v>GlobalConnex Solutions</v>
          </cell>
          <cell r="V23" t="str">
            <v>ARENTO-</v>
          </cell>
          <cell r="W23" t="str">
            <v>17261</v>
          </cell>
        </row>
        <row r="24">
          <cell r="O24" t="str">
            <v>IPL-Terrestrial</v>
          </cell>
          <cell r="P24" t="str">
            <v>GlobalConnex Solutions</v>
          </cell>
          <cell r="V24" t="str">
            <v>ARROWHEAD SPACE &amp; TELECOMS (USA)</v>
          </cell>
          <cell r="W24" t="str">
            <v>8255</v>
          </cell>
        </row>
        <row r="25">
          <cell r="O25" t="str">
            <v>BB-Managed Service</v>
          </cell>
          <cell r="P25" t="str">
            <v>Broadband</v>
          </cell>
          <cell r="V25" t="str">
            <v>ARTEL INC. (USA)</v>
          </cell>
          <cell r="W25" t="str">
            <v>10973</v>
          </cell>
        </row>
        <row r="26">
          <cell r="O26" t="str">
            <v>BB-Space</v>
          </cell>
          <cell r="P26" t="str">
            <v>Broadband</v>
          </cell>
          <cell r="V26" t="str">
            <v>ASECNA (MDG)</v>
          </cell>
          <cell r="W26" t="str">
            <v>4953</v>
          </cell>
        </row>
        <row r="27">
          <cell r="O27" t="str">
            <v>OVS-Short Term Video</v>
          </cell>
          <cell r="P27" t="str">
            <v>Occasional Solutions</v>
          </cell>
          <cell r="V27" t="str">
            <v>ASIANET USA LLC</v>
          </cell>
          <cell r="W27" t="str">
            <v>19252</v>
          </cell>
        </row>
        <row r="28">
          <cell r="O28" t="str">
            <v>OVS-Ad Hoc</v>
          </cell>
          <cell r="P28" t="str">
            <v>Occasional Solutions</v>
          </cell>
          <cell r="V28" t="str">
            <v>AT&amp;T COMMUNICATIONS</v>
          </cell>
          <cell r="W28" t="str">
            <v>17262</v>
          </cell>
        </row>
        <row r="29">
          <cell r="O29" t="str">
            <v>Commercial Satellite Services</v>
          </cell>
          <cell r="P29" t="str">
            <v>Commercial Satellite Services</v>
          </cell>
          <cell r="V29" t="str">
            <v>AT&amp;T PERU S.A.</v>
          </cell>
          <cell r="W29" t="str">
            <v>6633</v>
          </cell>
        </row>
        <row r="30">
          <cell r="O30" t="str">
            <v>Galaxy Teleport</v>
          </cell>
          <cell r="P30" t="str">
            <v>Galaxy</v>
          </cell>
          <cell r="V30" t="str">
            <v>AVAD NETWORKS INC. (USA)</v>
          </cell>
          <cell r="W30" t="str">
            <v>10893</v>
          </cell>
        </row>
        <row r="31">
          <cell r="O31" t="str">
            <v>Galaxy DTH</v>
          </cell>
          <cell r="P31" t="str">
            <v>Galaxy</v>
          </cell>
          <cell r="V31" t="str">
            <v>AXESAT</v>
          </cell>
          <cell r="W31" t="str">
            <v>19852</v>
          </cell>
        </row>
        <row r="32">
          <cell r="O32" t="str">
            <v>New1-Leases</v>
          </cell>
          <cell r="P32" t="str">
            <v>Leases</v>
          </cell>
          <cell r="V32" t="str">
            <v>BANGLADESH T&amp;T BOARD</v>
          </cell>
          <cell r="W32" t="str">
            <v>7</v>
          </cell>
        </row>
        <row r="33">
          <cell r="O33" t="str">
            <v>New2-CarChnl</v>
          </cell>
          <cell r="P33" t="str">
            <v>Carrier &amp; Channel Services</v>
          </cell>
          <cell r="V33" t="str">
            <v>BANQUE CENTRALE DES ETATS DE L'AFRIQUE</v>
          </cell>
          <cell r="W33" t="str">
            <v>13474</v>
          </cell>
        </row>
        <row r="34">
          <cell r="O34" t="str">
            <v>New3-GXS</v>
          </cell>
          <cell r="P34" t="str">
            <v>GlobalConnex Solutions</v>
          </cell>
          <cell r="V34" t="str">
            <v>BARASH COMM. TECHNOLOGIES (TKM)</v>
          </cell>
          <cell r="W34" t="str">
            <v>7293</v>
          </cell>
        </row>
        <row r="35">
          <cell r="O35" t="str">
            <v>New4-BB</v>
          </cell>
          <cell r="P35" t="str">
            <v>Broadband</v>
          </cell>
          <cell r="V35" t="str">
            <v>BATELCO BAHRAIN (BAHRAIN TELECOM. CO.)</v>
          </cell>
          <cell r="W35" t="str">
            <v>117</v>
          </cell>
        </row>
        <row r="36">
          <cell r="O36" t="str">
            <v>New5-OS</v>
          </cell>
          <cell r="P36" t="str">
            <v>Occasional Solutions</v>
          </cell>
          <cell r="V36" t="str">
            <v>BATELCO/BAHAMAS TELECOM</v>
          </cell>
          <cell r="W36" t="str">
            <v>6</v>
          </cell>
        </row>
        <row r="37">
          <cell r="O37" t="str">
            <v>New6-CSS</v>
          </cell>
          <cell r="P37" t="str">
            <v>Commercial Satellite Services</v>
          </cell>
          <cell r="V37" t="str">
            <v>BAYER S.A. (PARAGUAY)</v>
          </cell>
          <cell r="W37" t="str">
            <v>5813</v>
          </cell>
        </row>
        <row r="38">
          <cell r="V38" t="str">
            <v>BAY-SAT KOMMUNIKATIONSNETZWERKE GMBH</v>
          </cell>
          <cell r="W38" t="str">
            <v>5253</v>
          </cell>
        </row>
        <row r="39">
          <cell r="K39" t="str">
            <v>Plan</v>
          </cell>
          <cell r="V39" t="str">
            <v>BELGACOM</v>
          </cell>
          <cell r="W39" t="str">
            <v>2036</v>
          </cell>
        </row>
        <row r="40">
          <cell r="K40" t="str">
            <v>Renewal</v>
          </cell>
          <cell r="V40" t="str">
            <v>BELGACOM COR</v>
          </cell>
          <cell r="W40" t="str">
            <v>17952</v>
          </cell>
        </row>
        <row r="41">
          <cell r="K41" t="str">
            <v>Backlog</v>
          </cell>
          <cell r="V41" t="str">
            <v>BELIZE TELECOMS</v>
          </cell>
          <cell r="W41" t="str">
            <v>118</v>
          </cell>
        </row>
        <row r="42">
          <cell r="V42" t="str">
            <v>BELL SOUTH INTERNATIONAL</v>
          </cell>
          <cell r="W42" t="str">
            <v>17263</v>
          </cell>
        </row>
        <row r="43">
          <cell r="V43" t="str">
            <v>BELTELECOM REPUBLICAN ASSOCIATION</v>
          </cell>
          <cell r="W43" t="str">
            <v>4870</v>
          </cell>
        </row>
        <row r="44">
          <cell r="V44" t="str">
            <v>BEMA GOLD CORPORATION</v>
          </cell>
          <cell r="W44" t="str">
            <v>16381</v>
          </cell>
        </row>
        <row r="45">
          <cell r="J45" t="str">
            <v>Div Carriers</v>
          </cell>
          <cell r="K45" t="str">
            <v>Diversified Carriers</v>
          </cell>
          <cell r="L45" t="str">
            <v>DCI</v>
          </cell>
          <cell r="V45" t="str">
            <v>BEZEQ TELECOM</v>
          </cell>
          <cell r="W45" t="str">
            <v>49</v>
          </cell>
        </row>
        <row r="46">
          <cell r="J46" t="str">
            <v>CorpNet</v>
          </cell>
          <cell r="K46" t="str">
            <v>Corporate Network Providers</v>
          </cell>
          <cell r="L46" t="str">
            <v>DCI</v>
          </cell>
          <cell r="V46" t="str">
            <v>BHARTI BROADBAND NETWORKS, LTD.</v>
          </cell>
          <cell r="W46" t="str">
            <v>17053</v>
          </cell>
        </row>
        <row r="47">
          <cell r="J47" t="str">
            <v>Gov</v>
          </cell>
          <cell r="K47" t="str">
            <v>Government</v>
          </cell>
          <cell r="L47" t="str">
            <v>Government/Military</v>
          </cell>
          <cell r="V47" t="str">
            <v>BHARTI TELESONIC LTD.</v>
          </cell>
          <cell r="W47" t="str">
            <v>17052</v>
          </cell>
        </row>
        <row r="48">
          <cell r="J48" t="str">
            <v>Internet</v>
          </cell>
          <cell r="K48" t="str">
            <v>Internet Service Providers</v>
          </cell>
          <cell r="L48" t="str">
            <v>DCI</v>
          </cell>
          <cell r="V48" t="str">
            <v>BIOS SUNBEACH COMMUNICATIONS</v>
          </cell>
          <cell r="W48" t="str">
            <v>16439</v>
          </cell>
        </row>
        <row r="49">
          <cell r="J49" t="str">
            <v>Video</v>
          </cell>
          <cell r="K49" t="str">
            <v>Video Service Providers</v>
          </cell>
          <cell r="L49" t="str">
            <v>Media &amp; Entertainment</v>
          </cell>
          <cell r="V49" t="str">
            <v>BLUESKY SATELLITE COMMUNICATIONS</v>
          </cell>
          <cell r="W49" t="str">
            <v>21172</v>
          </cell>
        </row>
        <row r="50">
          <cell r="J50" t="str">
            <v>CSS</v>
          </cell>
          <cell r="K50" t="str">
            <v>Commercial Satellite Services</v>
          </cell>
          <cell r="L50" t="str">
            <v>CSS</v>
          </cell>
          <cell r="V50" t="str">
            <v>BOEING COMMERCIAL SPACE COMPANY</v>
          </cell>
          <cell r="W50" t="str">
            <v>18652</v>
          </cell>
        </row>
        <row r="51">
          <cell r="J51" t="str">
            <v>TBD</v>
          </cell>
          <cell r="K51" t="str">
            <v>ToBeDeterm</v>
          </cell>
          <cell r="L51" t="str">
            <v>TBD</v>
          </cell>
          <cell r="V51" t="str">
            <v>BOEING ISDS-</v>
          </cell>
          <cell r="W51" t="str">
            <v>17264</v>
          </cell>
        </row>
        <row r="52">
          <cell r="J52">
            <v>0</v>
          </cell>
          <cell r="K52" t="str">
            <v>Unassigned</v>
          </cell>
          <cell r="L52" t="str">
            <v>TBD</v>
          </cell>
          <cell r="V52" t="str">
            <v>BOTSWANA TELECOMMUNICATIONS CORP.</v>
          </cell>
          <cell r="W52" t="str">
            <v>120</v>
          </cell>
        </row>
        <row r="53">
          <cell r="V53" t="str">
            <v>BRITISH TELECOMMUNICATIONS PLC</v>
          </cell>
          <cell r="W53" t="str">
            <v>162</v>
          </cell>
        </row>
        <row r="54">
          <cell r="V54" t="str">
            <v>BROADBAND MARITIME INC.</v>
          </cell>
          <cell r="W54" t="str">
            <v>15174</v>
          </cell>
        </row>
        <row r="55">
          <cell r="V55" t="str">
            <v>BROADBAND TECHNOLOGIES LTD.</v>
          </cell>
          <cell r="W55" t="str">
            <v>17572</v>
          </cell>
        </row>
        <row r="56">
          <cell r="V56" t="str">
            <v>BT BROADCAST SERVICES-</v>
          </cell>
          <cell r="W56" t="str">
            <v>17266</v>
          </cell>
        </row>
        <row r="57">
          <cell r="V57" t="str">
            <v>BULGARIAN TELECOMMUNICATIONS CO. LTD.</v>
          </cell>
          <cell r="W57" t="str">
            <v>168</v>
          </cell>
        </row>
        <row r="58">
          <cell r="V58" t="str">
            <v>C.FOSTER</v>
          </cell>
          <cell r="W58" t="str">
            <v>19792</v>
          </cell>
        </row>
        <row r="59">
          <cell r="V59" t="str">
            <v>C2C TELECOM NV (HOL)</v>
          </cell>
          <cell r="W59" t="str">
            <v>6713</v>
          </cell>
        </row>
        <row r="60">
          <cell r="V60" t="str">
            <v>CABLE &amp; WIRELESS (ANTIGUA &amp; BARBADOS)</v>
          </cell>
          <cell r="W60" t="str">
            <v>2179</v>
          </cell>
        </row>
        <row r="61">
          <cell r="V61" t="str">
            <v>CABLE &amp; WIRELESS (ASCENSION ISLAND)</v>
          </cell>
          <cell r="W61" t="str">
            <v>2178</v>
          </cell>
        </row>
        <row r="62">
          <cell r="V62" t="str">
            <v>CABLE &amp; WIRELESS (BERMUDA)</v>
          </cell>
          <cell r="W62" t="str">
            <v>2180</v>
          </cell>
        </row>
        <row r="63">
          <cell r="V63" t="str">
            <v>CABLE &amp; WIRELESS (DIEGO GARCIA)</v>
          </cell>
          <cell r="W63" t="str">
            <v>2182</v>
          </cell>
        </row>
        <row r="64">
          <cell r="V64" t="str">
            <v>CABLE &amp; WIRELESS (TURKS &amp; CAICOS)</v>
          </cell>
          <cell r="W64" t="str">
            <v>2189</v>
          </cell>
        </row>
        <row r="65">
          <cell r="V65" t="str">
            <v>CABLE &amp; WIRELESS BET LTD. -BARBADOS</v>
          </cell>
          <cell r="W65" t="str">
            <v>8</v>
          </cell>
        </row>
        <row r="66">
          <cell r="V66" t="str">
            <v>CABLE &amp; WIRELESS CAYMAN ISLAND</v>
          </cell>
          <cell r="W66" t="str">
            <v>2181</v>
          </cell>
        </row>
        <row r="67">
          <cell r="V67" t="str">
            <v>CABLE &amp; WIRELESS PANAMA</v>
          </cell>
          <cell r="W67" t="str">
            <v>79</v>
          </cell>
        </row>
        <row r="68">
          <cell r="V68" t="str">
            <v>CABLE &amp; WIRELESS UK</v>
          </cell>
          <cell r="W68" t="str">
            <v>152</v>
          </cell>
        </row>
        <row r="69">
          <cell r="V69" t="str">
            <v>CABLE AND WIRELESS FALKLANDS ISLANDS</v>
          </cell>
          <cell r="W69" t="str">
            <v>2183</v>
          </cell>
        </row>
        <row r="70">
          <cell r="V70" t="str">
            <v>CABLE AND WIRELESS JAMAICA LTD.</v>
          </cell>
          <cell r="W70" t="str">
            <v>51</v>
          </cell>
        </row>
        <row r="71">
          <cell r="V71" t="str">
            <v>CABLE AND WIRELESS SEYCHELLES</v>
          </cell>
          <cell r="W71" t="str">
            <v>2187</v>
          </cell>
        </row>
        <row r="72">
          <cell r="V72" t="str">
            <v>CABLE AND WIRELESS ST. HELENA</v>
          </cell>
          <cell r="W72" t="str">
            <v>2188</v>
          </cell>
        </row>
        <row r="73">
          <cell r="V73" t="str">
            <v>CABO VERDE TELECOM SARL</v>
          </cell>
          <cell r="W73" t="str">
            <v>16</v>
          </cell>
        </row>
        <row r="74">
          <cell r="V74" t="str">
            <v>CAFE INFORMATIQUE ET TELECOMMUNICATIONS</v>
          </cell>
          <cell r="W74" t="str">
            <v>18193</v>
          </cell>
        </row>
        <row r="75">
          <cell r="V75" t="str">
            <v>CAMBIOR, INC.</v>
          </cell>
          <cell r="W75" t="str">
            <v>15593</v>
          </cell>
        </row>
        <row r="76">
          <cell r="V76" t="str">
            <v>CAMEROON TELECOMMUNICATIONS (CAMTEL)</v>
          </cell>
          <cell r="W76" t="str">
            <v>14</v>
          </cell>
        </row>
        <row r="77">
          <cell r="V77" t="str">
            <v>CANTV</v>
          </cell>
          <cell r="W77" t="str">
            <v>111</v>
          </cell>
        </row>
        <row r="78">
          <cell r="V78" t="str">
            <v>CAPROCK SERVICE CORPORATION</v>
          </cell>
          <cell r="W78" t="str">
            <v>2170</v>
          </cell>
        </row>
        <row r="79">
          <cell r="V79" t="str">
            <v>CAPROCK UK, LTD.</v>
          </cell>
          <cell r="W79" t="str">
            <v>6173</v>
          </cell>
        </row>
        <row r="80">
          <cell r="V80" t="str">
            <v>CARIB-LINK LIMITED</v>
          </cell>
          <cell r="W80" t="str">
            <v>16394</v>
          </cell>
        </row>
        <row r="81">
          <cell r="V81" t="str">
            <v>CBRT UKRAINE</v>
          </cell>
          <cell r="W81" t="str">
            <v>217</v>
          </cell>
        </row>
        <row r="82">
          <cell r="V82" t="str">
            <v>CDR INTERNATIONAL LLC</v>
          </cell>
          <cell r="W82" t="str">
            <v>21152</v>
          </cell>
        </row>
        <row r="83">
          <cell r="V83" t="str">
            <v>CELCOM (MALAYSIA) SDN. BHD.  (167469-A)</v>
          </cell>
          <cell r="W83" t="str">
            <v>4764</v>
          </cell>
        </row>
        <row r="84">
          <cell r="V84" t="str">
            <v>CENTRAL BANK OF RUSSIA FEDERATION</v>
          </cell>
          <cell r="W84" t="str">
            <v>6453</v>
          </cell>
        </row>
        <row r="85">
          <cell r="V85" t="str">
            <v>CENTRE NATIONAL D'ETUDES SPATIALES</v>
          </cell>
          <cell r="W85" t="str">
            <v>20252</v>
          </cell>
        </row>
        <row r="86">
          <cell r="V86" t="str">
            <v>CESKE RADIOKOMUNIKACE A.S.</v>
          </cell>
          <cell r="W86" t="str">
            <v>126</v>
          </cell>
        </row>
        <row r="87">
          <cell r="V87" t="str">
            <v>CEYCOM GLOBAL COMMUNICATION LTD.</v>
          </cell>
          <cell r="W87" t="str">
            <v>4697</v>
          </cell>
        </row>
        <row r="88">
          <cell r="V88" t="str">
            <v>CHILESAT</v>
          </cell>
          <cell r="W88" t="str">
            <v>159</v>
          </cell>
        </row>
        <row r="89">
          <cell r="V89" t="str">
            <v>CHINA TELECOM</v>
          </cell>
          <cell r="W89" t="str">
            <v>20</v>
          </cell>
        </row>
        <row r="90">
          <cell r="V90" t="str">
            <v>CHOIZCOM LIMITED</v>
          </cell>
          <cell r="W90" t="str">
            <v>22492</v>
          </cell>
        </row>
        <row r="91">
          <cell r="V91" t="str">
            <v>CHUNGHWA TELECOM (CHT-I)</v>
          </cell>
          <cell r="W91" t="str">
            <v>2015</v>
          </cell>
        </row>
        <row r="92">
          <cell r="V92" t="str">
            <v>CIA. LATINOAMERICANA DE RADIODIFUSION SA</v>
          </cell>
          <cell r="W92" t="str">
            <v>4967</v>
          </cell>
        </row>
        <row r="93">
          <cell r="V93" t="str">
            <v>CI-TELECOM</v>
          </cell>
          <cell r="W93" t="str">
            <v>24</v>
          </cell>
        </row>
        <row r="94">
          <cell r="V94" t="str">
            <v>CITIC TELECOM 1616 LIMITED</v>
          </cell>
          <cell r="W94" t="str">
            <v>15693</v>
          </cell>
        </row>
        <row r="95">
          <cell r="V95" t="str">
            <v>CIVIL AVIATION AUTHORITY OF MONGOLIA</v>
          </cell>
          <cell r="W95" t="str">
            <v>5059</v>
          </cell>
        </row>
        <row r="96">
          <cell r="V96" t="str">
            <v>COCA COLA DEL PARAGUAY S.A.</v>
          </cell>
          <cell r="W96" t="str">
            <v>5064</v>
          </cell>
        </row>
        <row r="97">
          <cell r="V97" t="str">
            <v>COCESNA</v>
          </cell>
          <cell r="W97" t="str">
            <v>14233</v>
          </cell>
        </row>
        <row r="98">
          <cell r="V98" t="str">
            <v>CODETEL</v>
          </cell>
          <cell r="W98" t="str">
            <v>27</v>
          </cell>
        </row>
        <row r="99">
          <cell r="V99" t="str">
            <v>CODIGINT CORPORATION</v>
          </cell>
          <cell r="W99" t="str">
            <v>14293</v>
          </cell>
        </row>
        <row r="100">
          <cell r="V100" t="str">
            <v>COMMUNICATIONS AUTHORITY OF THAILAND</v>
          </cell>
          <cell r="W100" t="str">
            <v>101</v>
          </cell>
        </row>
        <row r="101">
          <cell r="V101" t="str">
            <v>COMMUNITY OF YUGOSLAV PTT</v>
          </cell>
          <cell r="W101" t="str">
            <v>114</v>
          </cell>
        </row>
        <row r="102">
          <cell r="V102" t="str">
            <v>COMPANIA DE TELECOM DE EL SALVADOR</v>
          </cell>
          <cell r="W102" t="str">
            <v>30</v>
          </cell>
        </row>
        <row r="103">
          <cell r="V103" t="str">
            <v>COMSAT (ARGENTINA) S.A.</v>
          </cell>
          <cell r="W103" t="str">
            <v>233</v>
          </cell>
        </row>
        <row r="104">
          <cell r="V104" t="str">
            <v>COMSAT (BRAZIL) LTDA.</v>
          </cell>
          <cell r="W104" t="str">
            <v>7233</v>
          </cell>
        </row>
        <row r="105">
          <cell r="V105" t="str">
            <v>COMSAT (PERU) S.A.C.</v>
          </cell>
          <cell r="W105" t="str">
            <v>9013</v>
          </cell>
        </row>
        <row r="106">
          <cell r="V106" t="str">
            <v>COMSAT ARGENTINA</v>
          </cell>
          <cell r="W106" t="str">
            <v>17274</v>
          </cell>
        </row>
        <row r="107">
          <cell r="V107" t="str">
            <v>COMSAT GENERAL (UK)</v>
          </cell>
          <cell r="W107" t="str">
            <v>2024</v>
          </cell>
        </row>
        <row r="108">
          <cell r="V108" t="str">
            <v>COMSAT GENERAL BOSNIA</v>
          </cell>
          <cell r="W108" t="str">
            <v>2099</v>
          </cell>
        </row>
        <row r="109">
          <cell r="V109" t="str">
            <v>COMSAT GENERAL CORPORATION-</v>
          </cell>
          <cell r="W109" t="str">
            <v>17348</v>
          </cell>
        </row>
        <row r="110">
          <cell r="V110" t="str">
            <v>COMSAT GENERAL CORPORATION (USA)</v>
          </cell>
          <cell r="W110" t="str">
            <v>8153</v>
          </cell>
        </row>
        <row r="111">
          <cell r="V111" t="str">
            <v>COMSAT GENERAL UK</v>
          </cell>
          <cell r="W111" t="str">
            <v>17277</v>
          </cell>
        </row>
        <row r="112">
          <cell r="V112" t="str">
            <v>COMSAT INTERNATIONAL VENEZUELA-</v>
          </cell>
          <cell r="W112" t="str">
            <v>18012</v>
          </cell>
        </row>
        <row r="113">
          <cell r="V113" t="str">
            <v>COMSAT VENEZUELA (COMSATVEN), S.A.</v>
          </cell>
          <cell r="W113" t="str">
            <v>2074</v>
          </cell>
        </row>
        <row r="114">
          <cell r="V114" t="str">
            <v>COMUNICACIONES SATELITALES DE COLOMBIA</v>
          </cell>
          <cell r="W114" t="str">
            <v>4974</v>
          </cell>
        </row>
        <row r="115">
          <cell r="V115" t="str">
            <v>CONNEXION BY BOEING</v>
          </cell>
          <cell r="W115" t="str">
            <v>14053</v>
          </cell>
        </row>
        <row r="116">
          <cell r="V116" t="str">
            <v>COPACO S.A.</v>
          </cell>
          <cell r="W116" t="str">
            <v>81</v>
          </cell>
        </row>
        <row r="117">
          <cell r="V117" t="str">
            <v>CORPORATE ACCESS (H.K) LTD.</v>
          </cell>
          <cell r="W117" t="str">
            <v>6694</v>
          </cell>
        </row>
        <row r="118">
          <cell r="V118" t="str">
            <v>CRISIS COMMUNICATIONS GROUP</v>
          </cell>
          <cell r="W118" t="str">
            <v>21532</v>
          </cell>
        </row>
        <row r="119">
          <cell r="V119" t="str">
            <v>C-SYSTEMS, INC.</v>
          </cell>
          <cell r="W119" t="str">
            <v>17892</v>
          </cell>
        </row>
        <row r="120">
          <cell r="V120" t="str">
            <v>CTM</v>
          </cell>
          <cell r="W120" t="str">
            <v>136</v>
          </cell>
        </row>
        <row r="121">
          <cell r="V121" t="str">
            <v>CURACAO TELECOM (ATN)</v>
          </cell>
          <cell r="W121" t="str">
            <v>10693</v>
          </cell>
        </row>
        <row r="122">
          <cell r="V122" t="str">
            <v>CYTA</v>
          </cell>
          <cell r="W122" t="str">
            <v>25</v>
          </cell>
        </row>
        <row r="123">
          <cell r="V123" t="str">
            <v>DACOM CORPORATION</v>
          </cell>
          <cell r="W123" t="str">
            <v>156</v>
          </cell>
        </row>
        <row r="124">
          <cell r="V124" t="str">
            <v>DANCOM PAKISTAN (PVT.) LTD.</v>
          </cell>
          <cell r="W124" t="str">
            <v>20835</v>
          </cell>
        </row>
        <row r="125">
          <cell r="V125" t="str">
            <v>DATA MARINE SYSTEMS LTD.</v>
          </cell>
          <cell r="W125" t="str">
            <v>2591</v>
          </cell>
        </row>
        <row r="126">
          <cell r="V126" t="str">
            <v>DATASAT COMMUNICATIONS</v>
          </cell>
          <cell r="W126" t="str">
            <v>2156</v>
          </cell>
        </row>
        <row r="127">
          <cell r="V127" t="str">
            <v>DATASTREAM TECHNOLOGY-COMM. (DSTCOM)</v>
          </cell>
          <cell r="W127" t="str">
            <v>4728</v>
          </cell>
        </row>
        <row r="128">
          <cell r="V128" t="str">
            <v>DCC SATELLITE &amp; NETWORKS</v>
          </cell>
          <cell r="W128" t="str">
            <v>16395</v>
          </cell>
        </row>
        <row r="129">
          <cell r="V129" t="str">
            <v>DEKSAR MULTIMEDYA VE TELEKOM. A.S.</v>
          </cell>
          <cell r="W129" t="str">
            <v>22472</v>
          </cell>
        </row>
        <row r="130">
          <cell r="V130" t="str">
            <v>DEPARTMENT OF SPACE, GOVERNMENT OF INDIA</v>
          </cell>
          <cell r="W130" t="str">
            <v>17812</v>
          </cell>
        </row>
        <row r="131">
          <cell r="V131" t="str">
            <v>DEVELOPMENT VENTURES INTERNATIONAL (USA)</v>
          </cell>
          <cell r="W131" t="str">
            <v>10073</v>
          </cell>
        </row>
        <row r="132">
          <cell r="V132" t="str">
            <v>DHIRAAGU PVT. LTD.</v>
          </cell>
          <cell r="W132" t="str">
            <v>137</v>
          </cell>
        </row>
        <row r="133">
          <cell r="V133" t="str">
            <v>DJIBOUTI TELECOM</v>
          </cell>
          <cell r="W133" t="str">
            <v>127</v>
          </cell>
        </row>
        <row r="134">
          <cell r="V134" t="str">
            <v>DOT CX LIMITED</v>
          </cell>
          <cell r="W134" t="str">
            <v>19213</v>
          </cell>
        </row>
        <row r="135">
          <cell r="V135" t="str">
            <v>EADS-MULTICOMS</v>
          </cell>
          <cell r="W135" t="str">
            <v>6953</v>
          </cell>
        </row>
        <row r="136">
          <cell r="V136" t="str">
            <v>EASTERN SPACE SYSTEM SRL</v>
          </cell>
          <cell r="W136" t="str">
            <v>18972</v>
          </cell>
        </row>
        <row r="137">
          <cell r="V137" t="str">
            <v>EGYPTIAN RADIO AND TV UNION</v>
          </cell>
          <cell r="W137" t="str">
            <v>2011</v>
          </cell>
        </row>
        <row r="138">
          <cell r="V138" t="str">
            <v>EIRCOM PLC</v>
          </cell>
          <cell r="W138" t="str">
            <v>48</v>
          </cell>
        </row>
        <row r="139">
          <cell r="V139" t="str">
            <v>EMBRATEL</v>
          </cell>
          <cell r="W139" t="str">
            <v>12</v>
          </cell>
        </row>
        <row r="140">
          <cell r="V140" t="str">
            <v>EMOQUAD LTD.</v>
          </cell>
          <cell r="W140" t="str">
            <v>16396</v>
          </cell>
        </row>
        <row r="141">
          <cell r="V141" t="str">
            <v>EMPRESA DE TELECOMUNICACIONES DE BOGOTA</v>
          </cell>
          <cell r="W141" t="str">
            <v>5313</v>
          </cell>
        </row>
        <row r="142">
          <cell r="V142" t="str">
            <v>EMPRESA DE TELECOMUNICACIONES DE CUBA SA</v>
          </cell>
          <cell r="W142" t="str">
            <v>125</v>
          </cell>
        </row>
        <row r="143">
          <cell r="V143" t="str">
            <v>EMPRESA NACIONAL DE TELECOMS MOZAMBIQUE</v>
          </cell>
          <cell r="W143" t="str">
            <v>69</v>
          </cell>
        </row>
        <row r="144">
          <cell r="V144" t="str">
            <v>ENTEL BOLIVIA</v>
          </cell>
          <cell r="W144" t="str">
            <v>11</v>
          </cell>
        </row>
        <row r="145">
          <cell r="V145" t="str">
            <v>ENTEL CHILE</v>
          </cell>
          <cell r="W145" t="str">
            <v>19</v>
          </cell>
        </row>
        <row r="146">
          <cell r="V146" t="str">
            <v>ENTERPRISE OF TELECOMMUNICATIONS LAO</v>
          </cell>
          <cell r="W146" t="str">
            <v>255</v>
          </cell>
        </row>
        <row r="147">
          <cell r="V147" t="str">
            <v>EQUANT NETWORK SYSTEMS LTD</v>
          </cell>
          <cell r="W147" t="str">
            <v>15673</v>
          </cell>
        </row>
        <row r="148">
          <cell r="V148" t="str">
            <v>ERE ENERJI TELEKOM-</v>
          </cell>
          <cell r="W148" t="str">
            <v>17953</v>
          </cell>
        </row>
        <row r="149">
          <cell r="V149" t="str">
            <v>ERICSSON COMPONEDEX</v>
          </cell>
          <cell r="W149" t="str">
            <v>9094</v>
          </cell>
        </row>
        <row r="150">
          <cell r="V150" t="str">
            <v>ESATEL COMMUNICATIONS INC</v>
          </cell>
          <cell r="W150" t="str">
            <v>17287</v>
          </cell>
        </row>
        <row r="151">
          <cell r="V151" t="str">
            <v>ESATEL COMMUNICATIONS INC. (USA)</v>
          </cell>
          <cell r="W151" t="str">
            <v>8115</v>
          </cell>
        </row>
        <row r="152">
          <cell r="V152" t="str">
            <v>ETAPA-EMPRESSA PUBLICA MUNICIPAL DE TEL.</v>
          </cell>
          <cell r="W152" t="str">
            <v>6773</v>
          </cell>
        </row>
        <row r="153">
          <cell r="V153" t="str">
            <v>ETAPATELECOM S.A.</v>
          </cell>
          <cell r="W153" t="str">
            <v>19392</v>
          </cell>
        </row>
        <row r="154">
          <cell r="V154" t="str">
            <v>ETHIOPIAN TELECOMM. CORPORATION</v>
          </cell>
          <cell r="W154" t="str">
            <v>31</v>
          </cell>
        </row>
        <row r="155">
          <cell r="V155" t="str">
            <v>ETISALAT EMIRATES TELECOM CORP</v>
          </cell>
          <cell r="W155" t="str">
            <v>106</v>
          </cell>
        </row>
        <row r="156">
          <cell r="V156" t="str">
            <v>EUROMAYA TECNOLOGIAS S.A. DE C.V.</v>
          </cell>
          <cell r="W156" t="str">
            <v>4701</v>
          </cell>
        </row>
        <row r="157">
          <cell r="V157" t="str">
            <v>FAST TELECOMMUNICATIONS CO. W.L.L.</v>
          </cell>
          <cell r="W157" t="str">
            <v>17472</v>
          </cell>
        </row>
        <row r="158">
          <cell r="V158" t="str">
            <v>FIJI INTERNATIONAL TELECOM - FINTEL</v>
          </cell>
          <cell r="W158" t="str">
            <v>32</v>
          </cell>
        </row>
        <row r="159">
          <cell r="V159" t="str">
            <v>FLOWLINE COMMUNICATIONS LTD. (G)</v>
          </cell>
          <cell r="W159" t="str">
            <v>6394</v>
          </cell>
        </row>
        <row r="160">
          <cell r="V160" t="str">
            <v>FRANCE TELECOM</v>
          </cell>
          <cell r="W160" t="str">
            <v>34</v>
          </cell>
        </row>
        <row r="161">
          <cell r="V161" t="str">
            <v>FREEFALLNET LIMITED</v>
          </cell>
          <cell r="W161" t="str">
            <v>17872</v>
          </cell>
        </row>
        <row r="162">
          <cell r="V162" t="str">
            <v>FSM TELECOMMUNICATIONS CORP.</v>
          </cell>
          <cell r="W162" t="str">
            <v>637</v>
          </cell>
        </row>
        <row r="163">
          <cell r="V163" t="str">
            <v>FUNVISIS (VEN)</v>
          </cell>
          <cell r="W163" t="str">
            <v>9353</v>
          </cell>
        </row>
        <row r="164">
          <cell r="V164" t="str">
            <v>GABON TELECOM S.A.</v>
          </cell>
          <cell r="W164" t="str">
            <v>35</v>
          </cell>
        </row>
        <row r="165">
          <cell r="V165" t="str">
            <v>GALAXY SATELLITE BROADCASTING LTD.</v>
          </cell>
          <cell r="W165" t="str">
            <v>11693</v>
          </cell>
        </row>
        <row r="166">
          <cell r="V166" t="str">
            <v>GAMTEL</v>
          </cell>
          <cell r="W166" t="str">
            <v>128</v>
          </cell>
        </row>
        <row r="167">
          <cell r="V167" t="str">
            <v>GATEWAY COMMUNICATIONS</v>
          </cell>
          <cell r="W167" t="str">
            <v>19192</v>
          </cell>
        </row>
        <row r="168">
          <cell r="V168" t="str">
            <v>GECAMINES EXPLOITATION</v>
          </cell>
          <cell r="W168" t="str">
            <v>716</v>
          </cell>
        </row>
        <row r="169">
          <cell r="V169" t="str">
            <v>GENSAT (FRANCE)</v>
          </cell>
          <cell r="W169" t="str">
            <v>7413</v>
          </cell>
        </row>
        <row r="170">
          <cell r="V170" t="str">
            <v>GHANA TELECOMMUNICATIONS COMPANY LIMITED</v>
          </cell>
          <cell r="W170" t="str">
            <v>37</v>
          </cell>
        </row>
        <row r="171">
          <cell r="V171" t="str">
            <v>GIB. TELECOM. INT'L</v>
          </cell>
          <cell r="W171" t="str">
            <v>147</v>
          </cell>
        </row>
        <row r="172">
          <cell r="V172" t="str">
            <v>GLOBACOM LIMITED</v>
          </cell>
          <cell r="W172" t="str">
            <v>19684</v>
          </cell>
        </row>
        <row r="173">
          <cell r="V173" t="str">
            <v>GLOBAL CONNECTIVITY CORP</v>
          </cell>
          <cell r="W173" t="str">
            <v>15573</v>
          </cell>
        </row>
        <row r="174">
          <cell r="V174" t="str">
            <v>GLOBECAST-</v>
          </cell>
          <cell r="W174" t="str">
            <v>17373</v>
          </cell>
        </row>
        <row r="175">
          <cell r="V175" t="str">
            <v>GLOBECAST NORTH AMERICA INCORPORATED</v>
          </cell>
          <cell r="W175" t="str">
            <v>8633</v>
          </cell>
        </row>
        <row r="176">
          <cell r="V176" t="str">
            <v>GLOBECAST NORTHERN EUROPE LTD. (UK)</v>
          </cell>
          <cell r="W176" t="str">
            <v>254</v>
          </cell>
        </row>
        <row r="177">
          <cell r="V177" t="str">
            <v>GLOBECOMM SYSTEMS</v>
          </cell>
          <cell r="W177" t="str">
            <v>17304</v>
          </cell>
        </row>
        <row r="178">
          <cell r="V178" t="str">
            <v>GLOBUS 120 S.A. (CHL)</v>
          </cell>
          <cell r="W178" t="str">
            <v>250</v>
          </cell>
        </row>
        <row r="179">
          <cell r="V179" t="str">
            <v>GOLDEN SIGNET INVESTMENT LIMITED</v>
          </cell>
          <cell r="W179" t="str">
            <v>20812</v>
          </cell>
        </row>
        <row r="180">
          <cell r="V180" t="str">
            <v>GOVERNATORATO SCV VATICAN CITY STATE</v>
          </cell>
          <cell r="W180" t="str">
            <v>110</v>
          </cell>
        </row>
        <row r="181">
          <cell r="V181" t="str">
            <v>GOVNAU</v>
          </cell>
          <cell r="W181" t="str">
            <v>139</v>
          </cell>
        </row>
        <row r="182">
          <cell r="V182" t="str">
            <v>GS TELECOM AFRICA LTD.</v>
          </cell>
          <cell r="W182" t="str">
            <v>12133</v>
          </cell>
        </row>
        <row r="183">
          <cell r="V183" t="str">
            <v>GTE HAWAIIAN TELEPHONE CO.</v>
          </cell>
          <cell r="W183" t="str">
            <v>17307</v>
          </cell>
        </row>
        <row r="184">
          <cell r="V184" t="str">
            <v>GTECH ARGENTINA S.A.</v>
          </cell>
          <cell r="W184" t="str">
            <v>4645</v>
          </cell>
        </row>
        <row r="185">
          <cell r="V185" t="str">
            <v>GUAM EDUCATIONAL RADIO FOUNDATION</v>
          </cell>
          <cell r="W185" t="str">
            <v>18873</v>
          </cell>
        </row>
        <row r="186">
          <cell r="V186" t="str">
            <v>GUINEA TELECOM</v>
          </cell>
          <cell r="W186" t="str">
            <v>151</v>
          </cell>
        </row>
        <row r="187">
          <cell r="V187" t="str">
            <v>GULFSAT - MADAGASCAR</v>
          </cell>
          <cell r="W187" t="str">
            <v>11013</v>
          </cell>
        </row>
        <row r="188">
          <cell r="V188" t="str">
            <v>GULFSAT COMMUNICATIONS CO.</v>
          </cell>
          <cell r="W188" t="str">
            <v>16472</v>
          </cell>
        </row>
        <row r="189">
          <cell r="V189" t="str">
            <v>GUYANA TELEPHONE &amp; TELEGRAPH CO.</v>
          </cell>
          <cell r="W189" t="str">
            <v>582</v>
          </cell>
        </row>
        <row r="190">
          <cell r="V190" t="str">
            <v>HAITEL S.A.</v>
          </cell>
          <cell r="W190" t="str">
            <v>7553</v>
          </cell>
        </row>
        <row r="191">
          <cell r="V191" t="str">
            <v>HALCO MINING INC.</v>
          </cell>
          <cell r="W191" t="str">
            <v>229</v>
          </cell>
        </row>
        <row r="192">
          <cell r="V192" t="str">
            <v>HARRIS CORPORATION, GCSD</v>
          </cell>
          <cell r="W192" t="str">
            <v>17954</v>
          </cell>
        </row>
        <row r="193">
          <cell r="V193" t="str">
            <v>HARRIS MARITIME COMMUNICATION (USA)</v>
          </cell>
          <cell r="W193" t="str">
            <v>8373</v>
          </cell>
        </row>
        <row r="194">
          <cell r="V194" t="str">
            <v>HCJB WORLD RADIO (USA)</v>
          </cell>
          <cell r="W194" t="str">
            <v>10473</v>
          </cell>
        </row>
        <row r="195">
          <cell r="V195" t="str">
            <v>HELLENIC TELECOM</v>
          </cell>
          <cell r="W195" t="str">
            <v>38</v>
          </cell>
        </row>
        <row r="196">
          <cell r="V196" t="str">
            <v>HISPANIC INFORMATION &amp; CNN</v>
          </cell>
          <cell r="W196" t="str">
            <v>17331</v>
          </cell>
        </row>
        <row r="197">
          <cell r="V197" t="str">
            <v>HONDUTEL</v>
          </cell>
          <cell r="W197" t="str">
            <v>42</v>
          </cell>
        </row>
        <row r="198">
          <cell r="V198" t="str">
            <v>HORMUUD TELECOM SOMALIA INC.</v>
          </cell>
          <cell r="W198" t="str">
            <v>15834</v>
          </cell>
        </row>
        <row r="199">
          <cell r="V199" t="str">
            <v>HUGHES GLOBAL SERVICES (USA)</v>
          </cell>
          <cell r="W199" t="str">
            <v>8774</v>
          </cell>
        </row>
        <row r="200">
          <cell r="V200" t="str">
            <v>HUGHES NETWORK SYSTEMS-USA</v>
          </cell>
          <cell r="W200" t="str">
            <v>17395</v>
          </cell>
        </row>
        <row r="201">
          <cell r="V201" t="str">
            <v>HUNSAT COMMUNICATIONS COMPANY LIMITED</v>
          </cell>
          <cell r="W201" t="str">
            <v>708</v>
          </cell>
        </row>
        <row r="202">
          <cell r="V202" t="str">
            <v>IBM WORLD TRADE CORP.-PRG</v>
          </cell>
          <cell r="W202" t="str">
            <v>4991</v>
          </cell>
        </row>
        <row r="203">
          <cell r="V203" t="str">
            <v>ICELAND TELECOM LTD.</v>
          </cell>
          <cell r="W203" t="str">
            <v>43</v>
          </cell>
        </row>
        <row r="204">
          <cell r="V204" t="str">
            <v>IMPSAT (BRAZIL)</v>
          </cell>
          <cell r="W204" t="str">
            <v>7174</v>
          </cell>
        </row>
        <row r="205">
          <cell r="V205" t="str">
            <v>IMPSAT CHILE S.A.</v>
          </cell>
          <cell r="W205" t="str">
            <v>12953</v>
          </cell>
        </row>
        <row r="206">
          <cell r="V206" t="str">
            <v>IMPSAT S.A. (ARGENTINA)</v>
          </cell>
          <cell r="W206" t="str">
            <v>2246</v>
          </cell>
        </row>
        <row r="207">
          <cell r="V207" t="str">
            <v>IMPSAT S.A. (PERU)</v>
          </cell>
          <cell r="W207" t="str">
            <v>8534</v>
          </cell>
        </row>
        <row r="208">
          <cell r="V208" t="str">
            <v>IMPSAT S.A. COLOMBIA</v>
          </cell>
          <cell r="W208" t="str">
            <v>4969</v>
          </cell>
        </row>
        <row r="209">
          <cell r="V209" t="str">
            <v>IMPSAT USA, INC.</v>
          </cell>
          <cell r="W209" t="str">
            <v>8333</v>
          </cell>
        </row>
        <row r="210">
          <cell r="V210" t="str">
            <v>INCOMNET CO. LTD - MNG</v>
          </cell>
          <cell r="W210" t="str">
            <v>12053</v>
          </cell>
        </row>
        <row r="211">
          <cell r="V211" t="str">
            <v>INFINETWORX CARIBBEAN INC.</v>
          </cell>
          <cell r="W211" t="str">
            <v>16452</v>
          </cell>
        </row>
        <row r="212">
          <cell r="V212" t="str">
            <v>INFOCHANNEL LTD.</v>
          </cell>
          <cell r="W212" t="str">
            <v>16412</v>
          </cell>
        </row>
        <row r="213">
          <cell r="V213" t="str">
            <v>INFORMATICA DATAPOINT DE COLOMBIA LTDA</v>
          </cell>
          <cell r="W213" t="str">
            <v>14413</v>
          </cell>
        </row>
        <row r="214">
          <cell r="V214" t="str">
            <v>INSTITUTO COSTARRICENSE DE ELECTRICIDAD</v>
          </cell>
          <cell r="W214" t="str">
            <v>23</v>
          </cell>
        </row>
        <row r="215">
          <cell r="V215" t="str">
            <v>INTELIG TELECOMUNICACOES LTDA. (B)</v>
          </cell>
          <cell r="W215" t="str">
            <v>7573</v>
          </cell>
        </row>
        <row r="216">
          <cell r="V216" t="str">
            <v>INTELSAT OPERATIONS CENTER</v>
          </cell>
          <cell r="W216" t="str">
            <v>2606</v>
          </cell>
        </row>
        <row r="217">
          <cell r="V217" t="str">
            <v>INTERDATA</v>
          </cell>
          <cell r="W217" t="str">
            <v>17033</v>
          </cell>
        </row>
        <row r="218">
          <cell r="V218" t="str">
            <v>INTERNATIONAL CIVIL AVIATION ORG.</v>
          </cell>
          <cell r="W218" t="str">
            <v>21012</v>
          </cell>
        </row>
        <row r="219">
          <cell r="V219" t="str">
            <v>INTERNET GABON</v>
          </cell>
          <cell r="W219" t="str">
            <v>17992</v>
          </cell>
        </row>
        <row r="220">
          <cell r="V220" t="str">
            <v>INTERNEXA S. A.</v>
          </cell>
          <cell r="W220" t="str">
            <v>6573</v>
          </cell>
        </row>
        <row r="221">
          <cell r="V221" t="str">
            <v>IP PLANET NETWORKS LTD.</v>
          </cell>
          <cell r="W221" t="str">
            <v>12673</v>
          </cell>
        </row>
        <row r="222">
          <cell r="V222" t="str">
            <v>ISTITUTO NAZIONALE DI GEOFISICA E VULCAN</v>
          </cell>
          <cell r="W222" t="str">
            <v>15233</v>
          </cell>
        </row>
        <row r="223">
          <cell r="V223" t="str">
            <v>ITE OVERSEAS INC. (GUAM)</v>
          </cell>
          <cell r="W223" t="str">
            <v>17397</v>
          </cell>
        </row>
        <row r="224">
          <cell r="V224" t="str">
            <v>ITISSALAT AL MAGHRIB S.A.-MOROCCO</v>
          </cell>
          <cell r="W224" t="str">
            <v>68</v>
          </cell>
        </row>
        <row r="225">
          <cell r="V225" t="str">
            <v>ITXC CORP</v>
          </cell>
          <cell r="W225" t="str">
            <v>17232</v>
          </cell>
        </row>
        <row r="226">
          <cell r="V226" t="str">
            <v>JABATAN TELEKOM BRUNEI</v>
          </cell>
          <cell r="W226" t="str">
            <v>121</v>
          </cell>
        </row>
        <row r="227">
          <cell r="V227" t="str">
            <v>JAPAN TELECOM CO. LTD.</v>
          </cell>
          <cell r="W227" t="str">
            <v>157</v>
          </cell>
        </row>
        <row r="228">
          <cell r="V228" t="str">
            <v>JORDAN TELECOMMUNICATIONS COMPANY</v>
          </cell>
          <cell r="W228" t="str">
            <v>53</v>
          </cell>
        </row>
        <row r="229">
          <cell r="V229" t="str">
            <v>JSC "TELEPORT-TP"</v>
          </cell>
          <cell r="W229" t="str">
            <v>691</v>
          </cell>
        </row>
        <row r="230">
          <cell r="V230" t="str">
            <v>JSC KAZAKHSTAN TELECOMM. (KATELCO)</v>
          </cell>
          <cell r="W230" t="str">
            <v>5054</v>
          </cell>
        </row>
        <row r="231">
          <cell r="V231" t="str">
            <v>JSC UKRAINIAN SATELLITE SYSTEMS</v>
          </cell>
          <cell r="W231" t="str">
            <v>5233</v>
          </cell>
        </row>
        <row r="232">
          <cell r="V232" t="str">
            <v>JSC UZBEKTELECOM</v>
          </cell>
          <cell r="W232" t="str">
            <v>638</v>
          </cell>
        </row>
        <row r="233">
          <cell r="V233" t="str">
            <v>KAZAKTELECOM</v>
          </cell>
          <cell r="W233" t="str">
            <v>2167</v>
          </cell>
        </row>
        <row r="234">
          <cell r="V234" t="str">
            <v>KB IMPULS HELLAS</v>
          </cell>
          <cell r="W234" t="str">
            <v>19232</v>
          </cell>
        </row>
        <row r="235">
          <cell r="V235" t="str">
            <v>KCC EUROPE GMBH</v>
          </cell>
          <cell r="W235" t="str">
            <v>20833</v>
          </cell>
        </row>
        <row r="236">
          <cell r="V236" t="str">
            <v>KDDI CORPORATION</v>
          </cell>
          <cell r="W236" t="str">
            <v>52</v>
          </cell>
        </row>
        <row r="237">
          <cell r="V237" t="str">
            <v>KINGSTON MEDIASTREAM (UK)</v>
          </cell>
          <cell r="W237" t="str">
            <v>2038</v>
          </cell>
        </row>
        <row r="238">
          <cell r="V238" t="str">
            <v>KISH TELECOM CO.</v>
          </cell>
          <cell r="W238" t="str">
            <v>21892</v>
          </cell>
        </row>
        <row r="239">
          <cell r="V239" t="str">
            <v>KOREA TELECOM</v>
          </cell>
          <cell r="W239" t="str">
            <v>55</v>
          </cell>
        </row>
        <row r="240">
          <cell r="V240" t="str">
            <v>KPN SATCOM B.V.</v>
          </cell>
          <cell r="W240" t="str">
            <v>71</v>
          </cell>
        </row>
        <row r="241">
          <cell r="V241" t="str">
            <v>KYRGYZTELECOM JOINT STOCK COMPANY</v>
          </cell>
          <cell r="W241" t="str">
            <v>7593</v>
          </cell>
        </row>
        <row r="242">
          <cell r="V242" t="str">
            <v>LANKA COMMUNICATION SERVICES</v>
          </cell>
          <cell r="W242" t="str">
            <v>256</v>
          </cell>
        </row>
        <row r="243">
          <cell r="V243" t="str">
            <v>LANKA INTERNET SERVICES LTD.</v>
          </cell>
          <cell r="W243" t="str">
            <v>2605</v>
          </cell>
        </row>
        <row r="244">
          <cell r="V244" t="str">
            <v>LIBROS FORANEOS S.A. DE C.V.</v>
          </cell>
          <cell r="W244" t="str">
            <v>14253</v>
          </cell>
        </row>
        <row r="245">
          <cell r="V245" t="str">
            <v>LIBTELCO</v>
          </cell>
          <cell r="W245" t="str">
            <v>135</v>
          </cell>
        </row>
        <row r="246">
          <cell r="V246" t="str">
            <v>LINK AFRICA B.V.</v>
          </cell>
          <cell r="W246" t="str">
            <v>13313</v>
          </cell>
        </row>
        <row r="247">
          <cell r="V247" t="str">
            <v>LMGT GOVERNMENT SYSTEMS (USA)</v>
          </cell>
          <cell r="W247" t="str">
            <v>8754</v>
          </cell>
        </row>
        <row r="248">
          <cell r="V248" t="str">
            <v>LOCKHEED MARTIN</v>
          </cell>
          <cell r="W248" t="str">
            <v>17255</v>
          </cell>
        </row>
        <row r="249">
          <cell r="V249" t="str">
            <v>LORAL CYBERSTAR (UK)</v>
          </cell>
          <cell r="W249" t="str">
            <v>4904</v>
          </cell>
        </row>
        <row r="250">
          <cell r="V250" t="str">
            <v>LORAL CYBERSTAR INC. (USA)</v>
          </cell>
          <cell r="W250" t="str">
            <v>8393</v>
          </cell>
        </row>
        <row r="251">
          <cell r="V251" t="str">
            <v>LUKOIL-INFORM JSC</v>
          </cell>
          <cell r="W251" t="str">
            <v>13754</v>
          </cell>
        </row>
        <row r="252">
          <cell r="V252" t="str">
            <v>M TELECOM</v>
          </cell>
          <cell r="W252" t="str">
            <v>20732</v>
          </cell>
        </row>
        <row r="253">
          <cell r="V253" t="str">
            <v>MADACOM</v>
          </cell>
          <cell r="W253" t="str">
            <v>6073</v>
          </cell>
        </row>
        <row r="254">
          <cell r="V254" t="str">
            <v>MALAWI TELECOMMS LIMITED</v>
          </cell>
          <cell r="W254" t="str">
            <v>62</v>
          </cell>
        </row>
        <row r="255">
          <cell r="V255" t="str">
            <v>MALI TELECOM. CO. (SOTELMA)</v>
          </cell>
          <cell r="W255" t="str">
            <v>64</v>
          </cell>
        </row>
        <row r="256">
          <cell r="V256" t="str">
            <v>MALTACOM</v>
          </cell>
          <cell r="W256" t="str">
            <v>138</v>
          </cell>
        </row>
        <row r="257">
          <cell r="V257" t="str">
            <v>MARSHALL ISLANDS NAT'L TELECOM AUTHORITY</v>
          </cell>
          <cell r="W257" t="str">
            <v>578</v>
          </cell>
        </row>
        <row r="258">
          <cell r="V258" t="str">
            <v>MAURITEL</v>
          </cell>
          <cell r="W258" t="str">
            <v>65</v>
          </cell>
        </row>
        <row r="259">
          <cell r="V259" t="str">
            <v>MAURITIUS TELECOM LTD.</v>
          </cell>
          <cell r="W259" t="str">
            <v>66</v>
          </cell>
        </row>
        <row r="260">
          <cell r="V260" t="str">
            <v>MCKINNEY CONSULTING</v>
          </cell>
          <cell r="W260" t="str">
            <v>16512</v>
          </cell>
        </row>
        <row r="261">
          <cell r="V261" t="str">
            <v>MEDIA CAPITAL TELECOMUNICACOES, S.A.</v>
          </cell>
          <cell r="W261" t="str">
            <v>12593</v>
          </cell>
        </row>
        <row r="262">
          <cell r="V262" t="str">
            <v>MEDITERRANEAN NETWORK-</v>
          </cell>
          <cell r="W262" t="str">
            <v>17413</v>
          </cell>
        </row>
        <row r="263">
          <cell r="V263" t="str">
            <v>MEDITERRANEAN NETWORK (MONACO)</v>
          </cell>
          <cell r="W263" t="str">
            <v>2059</v>
          </cell>
        </row>
        <row r="264">
          <cell r="V264" t="str">
            <v>MICOM</v>
          </cell>
          <cell r="W264" t="str">
            <v>14173</v>
          </cell>
        </row>
        <row r="265">
          <cell r="V265" t="str">
            <v>MINAJ SYSTEMS LIMITED (NIGERIA)</v>
          </cell>
          <cell r="W265" t="str">
            <v>11353</v>
          </cell>
        </row>
        <row r="266">
          <cell r="V266" t="str">
            <v>MINISTERIO TRANSPORTES Y COMUNICACIONES</v>
          </cell>
          <cell r="W266" t="str">
            <v>190</v>
          </cell>
        </row>
        <row r="267">
          <cell r="V267" t="str">
            <v>MINISTRY OF COMMUNICATIONS (KUWAIT)</v>
          </cell>
          <cell r="W267" t="str">
            <v>56</v>
          </cell>
        </row>
        <row r="268">
          <cell r="V268" t="str">
            <v>MINISTRY OF COMMUNICATIONS (TAJIKISTAN)</v>
          </cell>
          <cell r="W268" t="str">
            <v>583</v>
          </cell>
        </row>
        <row r="269">
          <cell r="V269" t="str">
            <v>MINISTRY OF COMMUNICATIONS AZERBAIJAN</v>
          </cell>
          <cell r="W269" t="str">
            <v>566</v>
          </cell>
        </row>
        <row r="270">
          <cell r="V270" t="str">
            <v>MINISTRY OF FOREIGN AFFAIRS OMAN</v>
          </cell>
          <cell r="W270" t="str">
            <v>5773</v>
          </cell>
        </row>
        <row r="271">
          <cell r="V271" t="str">
            <v>MINISTRY OF P &amp; T (GUINEA)</v>
          </cell>
          <cell r="W271" t="str">
            <v>40</v>
          </cell>
        </row>
        <row r="272">
          <cell r="V272" t="str">
            <v>MINISTRY OF POST AND TELECOMMS - KRE</v>
          </cell>
          <cell r="W272" t="str">
            <v>133</v>
          </cell>
        </row>
        <row r="273">
          <cell r="V273" t="str">
            <v>MINISTRY OF POSTS &amp; COMMUNICATIONS-CBG</v>
          </cell>
          <cell r="W273" t="str">
            <v>575</v>
          </cell>
        </row>
        <row r="274">
          <cell r="V274" t="str">
            <v>MINISTRY OF PTT (ALGERIA)</v>
          </cell>
          <cell r="W274" t="str">
            <v>1</v>
          </cell>
        </row>
        <row r="275">
          <cell r="V275" t="str">
            <v>MINISTRY OF TELECOMMUNICATION OF LEBANON</v>
          </cell>
          <cell r="W275" t="str">
            <v>57</v>
          </cell>
        </row>
        <row r="276">
          <cell r="V276" t="str">
            <v>MINISTRY OF TELECOMMUNICATIONS - ARMENIA</v>
          </cell>
          <cell r="W276" t="str">
            <v>569</v>
          </cell>
        </row>
        <row r="277">
          <cell r="V277" t="str">
            <v>MINISTRY OF TRANSPORT &amp; COMM. (KGZ)</v>
          </cell>
          <cell r="W277" t="str">
            <v>2025</v>
          </cell>
        </row>
        <row r="278">
          <cell r="V278" t="str">
            <v>MINISTRY OF WORKS &amp; D COMM. (TUVALU)</v>
          </cell>
          <cell r="W278" t="str">
            <v>177</v>
          </cell>
        </row>
        <row r="279">
          <cell r="V279" t="str">
            <v>M-LINK LIMITED</v>
          </cell>
          <cell r="W279" t="str">
            <v>17732</v>
          </cell>
        </row>
        <row r="280">
          <cell r="V280" t="str">
            <v>MONGOLIA TELECOM</v>
          </cell>
          <cell r="W280" t="str">
            <v>226</v>
          </cell>
        </row>
        <row r="281">
          <cell r="V281" t="str">
            <v>MOSITA COMMUNICATION LTD</v>
          </cell>
          <cell r="W281" t="str">
            <v>16013</v>
          </cell>
        </row>
        <row r="282">
          <cell r="V282" t="str">
            <v>MOSSEL/DIGICEL (JAMAICA) LTD.</v>
          </cell>
          <cell r="W282" t="str">
            <v>13273</v>
          </cell>
        </row>
        <row r="283">
          <cell r="V283" t="str">
            <v>MPT</v>
          </cell>
          <cell r="W283" t="str">
            <v>122</v>
          </cell>
        </row>
        <row r="284">
          <cell r="V284" t="str">
            <v>M-S ELECTROTEKS LIMITED</v>
          </cell>
          <cell r="W284" t="str">
            <v>4885</v>
          </cell>
        </row>
        <row r="285">
          <cell r="V285" t="str">
            <v>MTN - MARITIME TELECOM. NETWORK INC.</v>
          </cell>
          <cell r="W285" t="str">
            <v>18394</v>
          </cell>
        </row>
        <row r="286">
          <cell r="V286" t="str">
            <v>MTN NETWORKS (PRIVATE) LIMITED</v>
          </cell>
          <cell r="W286" t="str">
            <v>16232</v>
          </cell>
        </row>
        <row r="287">
          <cell r="V287" t="str">
            <v>MTN NIGERIA COMMUNICATIONS LIMITED</v>
          </cell>
          <cell r="W287" t="str">
            <v>12733</v>
          </cell>
        </row>
        <row r="288">
          <cell r="V288" t="str">
            <v>MTN RWANDACELL SARL</v>
          </cell>
          <cell r="W288" t="str">
            <v>10773</v>
          </cell>
        </row>
        <row r="289">
          <cell r="V289" t="str">
            <v>MTN UGANDA LTD.</v>
          </cell>
          <cell r="W289" t="str">
            <v>7075</v>
          </cell>
        </row>
        <row r="290">
          <cell r="V290" t="str">
            <v>MTT NETWORK (PRIVATE) LIMITED</v>
          </cell>
          <cell r="W290" t="str">
            <v>16312</v>
          </cell>
        </row>
        <row r="291">
          <cell r="V291" t="str">
            <v>MULTICANAL S.A. (ARG)</v>
          </cell>
          <cell r="W291" t="str">
            <v>8133</v>
          </cell>
        </row>
        <row r="292">
          <cell r="V292" t="str">
            <v>MULTILINK S.A.</v>
          </cell>
          <cell r="W292" t="str">
            <v>16433</v>
          </cell>
        </row>
        <row r="293">
          <cell r="V293" t="str">
            <v>MULTIMEDIAKOM</v>
          </cell>
          <cell r="W293" t="str">
            <v>15833</v>
          </cell>
        </row>
        <row r="294">
          <cell r="V294" t="str">
            <v>MULTIPOINT COMMUNICATIONS LTD.</v>
          </cell>
          <cell r="W294" t="str">
            <v>668</v>
          </cell>
        </row>
        <row r="295">
          <cell r="V295" t="str">
            <v>MUSICAR S.A. (COLOMBIA)</v>
          </cell>
          <cell r="W295" t="str">
            <v>5069</v>
          </cell>
        </row>
        <row r="296">
          <cell r="V296" t="str">
            <v>NAMCHE NETWORKS PRIVATE LIMITED</v>
          </cell>
          <cell r="W296" t="str">
            <v>22912</v>
          </cell>
        </row>
        <row r="297">
          <cell r="V297" t="str">
            <v>NAS GLOBAL NETWORKS, INC.</v>
          </cell>
          <cell r="W297" t="str">
            <v>11493</v>
          </cell>
        </row>
        <row r="298">
          <cell r="V298" t="str">
            <v>NATIONAL OCEANIC &amp; ATMOSPHERIC ADMIN.</v>
          </cell>
          <cell r="W298" t="str">
            <v>13113</v>
          </cell>
        </row>
        <row r="299">
          <cell r="V299" t="str">
            <v>NATIONLINK SOMALIA, INC.</v>
          </cell>
          <cell r="W299" t="str">
            <v>5010</v>
          </cell>
        </row>
        <row r="300">
          <cell r="V300" t="str">
            <v>NET BAHAMAS</v>
          </cell>
          <cell r="W300" t="str">
            <v>16434</v>
          </cell>
        </row>
        <row r="301">
          <cell r="V301" t="str">
            <v>NETCOM S.A.</v>
          </cell>
          <cell r="W301" t="str">
            <v>15493</v>
          </cell>
        </row>
        <row r="302">
          <cell r="V302" t="str">
            <v>NETWORK COMPUTER SYSTEMS LTD</v>
          </cell>
          <cell r="W302" t="str">
            <v>12653</v>
          </cell>
        </row>
        <row r="303">
          <cell r="V303" t="str">
            <v>New Customer 1</v>
          </cell>
          <cell r="W303">
            <v>99991</v>
          </cell>
        </row>
        <row r="304">
          <cell r="V304" t="str">
            <v>New Customer 2</v>
          </cell>
          <cell r="W304">
            <v>99992</v>
          </cell>
        </row>
        <row r="305">
          <cell r="V305" t="str">
            <v>New Customer 3</v>
          </cell>
          <cell r="W305">
            <v>99993</v>
          </cell>
        </row>
        <row r="306">
          <cell r="V306" t="str">
            <v>New Customer 4</v>
          </cell>
          <cell r="W306">
            <v>99994</v>
          </cell>
        </row>
        <row r="307">
          <cell r="V307" t="str">
            <v>New Customer 5</v>
          </cell>
          <cell r="W307">
            <v>99995</v>
          </cell>
        </row>
        <row r="308">
          <cell r="V308" t="str">
            <v>New Customer 6</v>
          </cell>
          <cell r="W308">
            <v>99996</v>
          </cell>
        </row>
        <row r="309">
          <cell r="V309" t="str">
            <v>New Customer 7</v>
          </cell>
          <cell r="W309">
            <v>99997</v>
          </cell>
        </row>
        <row r="310">
          <cell r="V310" t="str">
            <v>New Customer 8</v>
          </cell>
          <cell r="W310">
            <v>99998</v>
          </cell>
        </row>
        <row r="311">
          <cell r="V311" t="str">
            <v>New Customer 9</v>
          </cell>
          <cell r="W311">
            <v>99999</v>
          </cell>
        </row>
        <row r="312">
          <cell r="V312" t="str">
            <v>NIGERIAN TELECOMMUNICATIONS-NITEL</v>
          </cell>
          <cell r="W312" t="str">
            <v>75</v>
          </cell>
        </row>
        <row r="313">
          <cell r="V313" t="str">
            <v>NIGERIAN TELEVISION AUTHORITY</v>
          </cell>
          <cell r="W313" t="str">
            <v>4315</v>
          </cell>
        </row>
        <row r="314">
          <cell r="V314" t="str">
            <v>NOVA INTERNET SOLUTIONS NIGERIA LTD.</v>
          </cell>
          <cell r="W314" t="str">
            <v>18348</v>
          </cell>
        </row>
        <row r="315">
          <cell r="V315" t="str">
            <v>NOVOLINK-USA</v>
          </cell>
          <cell r="W315" t="str">
            <v>12573</v>
          </cell>
        </row>
        <row r="316">
          <cell r="V316" t="str">
            <v>N-TEL COMMUNICATIONS LTD</v>
          </cell>
          <cell r="W316" t="str">
            <v>12073</v>
          </cell>
        </row>
        <row r="317">
          <cell r="V317" t="str">
            <v>NTL (UK)</v>
          </cell>
          <cell r="W317" t="str">
            <v>222</v>
          </cell>
        </row>
        <row r="318">
          <cell r="V318" t="str">
            <v>NTL SINGAPORE</v>
          </cell>
          <cell r="W318" t="str">
            <v>10553</v>
          </cell>
        </row>
        <row r="319">
          <cell r="V319" t="str">
            <v>NUBIAN TECH</v>
          </cell>
          <cell r="W319" t="str">
            <v>16436</v>
          </cell>
        </row>
        <row r="320">
          <cell r="V320" t="str">
            <v>OFFICE DES POSTES &amp; TELECOMS BENIN</v>
          </cell>
          <cell r="W320" t="str">
            <v>10</v>
          </cell>
        </row>
        <row r="321">
          <cell r="V321" t="str">
            <v>OFFICE OF PRESIDENT (CONGO)</v>
          </cell>
          <cell r="W321" t="str">
            <v>9713</v>
          </cell>
        </row>
        <row r="322">
          <cell r="V322" t="str">
            <v>OJSC ASTEL</v>
          </cell>
          <cell r="W322" t="str">
            <v>18232</v>
          </cell>
        </row>
        <row r="323">
          <cell r="V323" t="str">
            <v>OMAN TELECOMMUNICATIONS COMPANY</v>
          </cell>
          <cell r="W323" t="str">
            <v>77</v>
          </cell>
        </row>
        <row r="324">
          <cell r="V324" t="str">
            <v>OMNES DO BRAZIL LIMITADA</v>
          </cell>
          <cell r="W324" t="str">
            <v>16712</v>
          </cell>
        </row>
        <row r="325">
          <cell r="V325" t="str">
            <v>OMNES LTD</v>
          </cell>
          <cell r="W325" t="str">
            <v>11733</v>
          </cell>
        </row>
        <row r="326">
          <cell r="V326" t="str">
            <v>ONATEL BURKINA FASO</v>
          </cell>
          <cell r="W326" t="str">
            <v>13</v>
          </cell>
        </row>
        <row r="327">
          <cell r="V327" t="str">
            <v>ONATEL BURUNDI</v>
          </cell>
          <cell r="W327" t="str">
            <v>123</v>
          </cell>
        </row>
        <row r="328">
          <cell r="V328" t="str">
            <v>ONPT-REP. OF CONGO</v>
          </cell>
          <cell r="W328" t="str">
            <v>22</v>
          </cell>
        </row>
        <row r="329">
          <cell r="V329" t="str">
            <v>ONSE TELECOMMUNICATIONS CORP. -KOR</v>
          </cell>
          <cell r="W329" t="str">
            <v>4929</v>
          </cell>
        </row>
        <row r="330">
          <cell r="V330" t="str">
            <v>OPT FRENCH POLYNESIA (OCE)</v>
          </cell>
          <cell r="W330" t="str">
            <v>5038</v>
          </cell>
        </row>
        <row r="331">
          <cell r="V331" t="str">
            <v>OPT NEW CALEDONIA</v>
          </cell>
          <cell r="W331" t="str">
            <v>22052</v>
          </cell>
        </row>
        <row r="332">
          <cell r="V332" t="str">
            <v>OPTUS</v>
          </cell>
          <cell r="W332" t="str">
            <v>181</v>
          </cell>
        </row>
        <row r="333">
          <cell r="V333" t="str">
            <v>ORBITEL (CLM)</v>
          </cell>
          <cell r="W333" t="str">
            <v>5110</v>
          </cell>
        </row>
        <row r="334">
          <cell r="V334" t="str">
            <v>OUTREMER TELECOM (FRANCE)</v>
          </cell>
          <cell r="W334" t="str">
            <v>5713</v>
          </cell>
        </row>
        <row r="335">
          <cell r="V335" t="str">
            <v>OUTREMER TELECOM (MARTINIQUE)</v>
          </cell>
          <cell r="W335" t="str">
            <v>5413</v>
          </cell>
        </row>
        <row r="336">
          <cell r="V336" t="str">
            <v>P.T.D.</v>
          </cell>
          <cell r="W336" t="str">
            <v>58</v>
          </cell>
        </row>
        <row r="337">
          <cell r="V337" t="str">
            <v>PACIFIC TELEVISION CENTER (USA)</v>
          </cell>
          <cell r="W337" t="str">
            <v>8214</v>
          </cell>
        </row>
        <row r="338">
          <cell r="V338" t="str">
            <v>PACIFICTEL S.A. (ECUADOR)</v>
          </cell>
          <cell r="W338" t="str">
            <v>2122</v>
          </cell>
        </row>
        <row r="339">
          <cell r="V339" t="str">
            <v>PAKISTAN TELECOMMUNICATION CO. LTD.</v>
          </cell>
          <cell r="W339" t="str">
            <v>78</v>
          </cell>
        </row>
        <row r="340">
          <cell r="V340" t="str">
            <v>PALAU NATIONAL COMMUNICATIONS CORP.</v>
          </cell>
          <cell r="W340" t="str">
            <v>2042</v>
          </cell>
        </row>
        <row r="341">
          <cell r="V341" t="str">
            <v>PHILCOMSAT</v>
          </cell>
          <cell r="W341" t="str">
            <v>83</v>
          </cell>
        </row>
        <row r="342">
          <cell r="V342" t="str">
            <v>PITTSBURGH INT'L TELECOMMUNICATIONS</v>
          </cell>
          <cell r="W342" t="str">
            <v>17419</v>
          </cell>
        </row>
        <row r="343">
          <cell r="V343" t="str">
            <v>PLENEXIS GMBH - D</v>
          </cell>
          <cell r="W343" t="str">
            <v>4699</v>
          </cell>
        </row>
        <row r="344">
          <cell r="V344" t="str">
            <v>POSTS &amp; TELECOMMUNICATIONS CORP-ZIMBABWE</v>
          </cell>
          <cell r="W344" t="str">
            <v>189</v>
          </cell>
        </row>
        <row r="345">
          <cell r="V345" t="str">
            <v>PROTRONICS</v>
          </cell>
          <cell r="W345" t="str">
            <v>17514</v>
          </cell>
        </row>
        <row r="346">
          <cell r="V346" t="str">
            <v>PT COMUNICACOES, S.A.</v>
          </cell>
          <cell r="W346" t="str">
            <v>84</v>
          </cell>
        </row>
        <row r="347">
          <cell r="V347" t="str">
            <v>PT INDOSAT</v>
          </cell>
          <cell r="W347" t="str">
            <v>45</v>
          </cell>
        </row>
        <row r="348">
          <cell r="V348" t="str">
            <v>PT PRIME (PORTUGAL)</v>
          </cell>
          <cell r="W348" t="str">
            <v>10953</v>
          </cell>
        </row>
        <row r="349">
          <cell r="V349" t="str">
            <v>PUBLIC ENTERPRISE FOR PTT TRANSPORT -BIH</v>
          </cell>
          <cell r="W349" t="str">
            <v>213</v>
          </cell>
        </row>
        <row r="350">
          <cell r="V350" t="str">
            <v>QATAR TELECOM Q.S.C. (Q-TEL)</v>
          </cell>
          <cell r="W350" t="str">
            <v>85</v>
          </cell>
        </row>
        <row r="351">
          <cell r="V351" t="str">
            <v>RADIO GEORGIA LTD.</v>
          </cell>
          <cell r="W351" t="str">
            <v>5793</v>
          </cell>
        </row>
        <row r="352">
          <cell r="V352" t="str">
            <v>RADIO HCJB THE VOICE OF THE ANDES - EQA</v>
          </cell>
          <cell r="W352" t="str">
            <v>5066</v>
          </cell>
        </row>
        <row r="353">
          <cell r="V353" t="str">
            <v>RADIO SAN LUIS SRI</v>
          </cell>
          <cell r="W353" t="str">
            <v>4959</v>
          </cell>
        </row>
        <row r="354">
          <cell r="V354" t="str">
            <v>RADIO TELEFIS EIREANN-IRL</v>
          </cell>
          <cell r="W354" t="str">
            <v>2154</v>
          </cell>
        </row>
        <row r="355">
          <cell r="V355" t="str">
            <v>RADIO TELEVISAO PORTUGUESA</v>
          </cell>
          <cell r="W355" t="str">
            <v>7473</v>
          </cell>
        </row>
        <row r="356">
          <cell r="V356" t="str">
            <v>RADIO TELEVISION GUATEMALA, S.A.</v>
          </cell>
          <cell r="W356" t="str">
            <v>12773</v>
          </cell>
        </row>
        <row r="357">
          <cell r="V357" t="str">
            <v>RADIO TELEVISION IVOIRIENNE</v>
          </cell>
          <cell r="W357" t="str">
            <v>2035</v>
          </cell>
        </row>
        <row r="358">
          <cell r="V358" t="str">
            <v>RADIODIFFUSION TELEVISION SENEGALAISE</v>
          </cell>
          <cell r="W358" t="str">
            <v>5933</v>
          </cell>
        </row>
        <row r="359">
          <cell r="V359" t="str">
            <v>RADIOGRAFICA COSTARRICENSE SA</v>
          </cell>
          <cell r="W359" t="str">
            <v>201</v>
          </cell>
        </row>
        <row r="360">
          <cell r="V360" t="str">
            <v>RASCOM-GAB</v>
          </cell>
          <cell r="W360" t="str">
            <v>2269</v>
          </cell>
        </row>
        <row r="361">
          <cell r="V361" t="str">
            <v>REACH NETWORK PTY LTD. - AUSTRALIA</v>
          </cell>
          <cell r="W361" t="str">
            <v>4</v>
          </cell>
        </row>
        <row r="362">
          <cell r="V362" t="str">
            <v>REACH NETWORKS HONG KONG</v>
          </cell>
          <cell r="W362" t="str">
            <v>130</v>
          </cell>
        </row>
        <row r="363">
          <cell r="V363" t="str">
            <v>RED A.D.VENIR (BOLIVIA) GMII INC.</v>
          </cell>
          <cell r="W363" t="str">
            <v>18052</v>
          </cell>
        </row>
        <row r="364">
          <cell r="V364" t="str">
            <v>RED GLOBAL S.A.</v>
          </cell>
          <cell r="W364" t="str">
            <v>14853</v>
          </cell>
        </row>
        <row r="365">
          <cell r="V365" t="str">
            <v>REDWING SATELLITE SOLUTIONS LTD.-G</v>
          </cell>
          <cell r="W365" t="str">
            <v>5033</v>
          </cell>
        </row>
        <row r="366">
          <cell r="V366" t="str">
            <v>REUTERS AMERICA INC.-</v>
          </cell>
          <cell r="W366" t="str">
            <v>17290</v>
          </cell>
        </row>
        <row r="367">
          <cell r="V367" t="str">
            <v>RITENET-</v>
          </cell>
          <cell r="W367" t="str">
            <v>17958</v>
          </cell>
        </row>
        <row r="368">
          <cell r="V368" t="str">
            <v>ROBERTS FLIGHT INFORMATION REGION</v>
          </cell>
          <cell r="W368" t="str">
            <v>17852</v>
          </cell>
        </row>
        <row r="369">
          <cell r="V369" t="str">
            <v>ROMTELEKOM</v>
          </cell>
          <cell r="W369" t="str">
            <v>4647</v>
          </cell>
        </row>
        <row r="370">
          <cell r="V370" t="str">
            <v>RR SATELLITE COMMUNICATIONS LTD. (ISR)</v>
          </cell>
          <cell r="W370" t="str">
            <v>5113</v>
          </cell>
        </row>
        <row r="371">
          <cell r="V371" t="str">
            <v>RUSSIAN SATELLITE COMMUNICATION CO.</v>
          </cell>
          <cell r="W371" t="str">
            <v>193</v>
          </cell>
        </row>
        <row r="372">
          <cell r="V372" t="str">
            <v>RWANDATEL S.A.</v>
          </cell>
          <cell r="W372" t="str">
            <v>87</v>
          </cell>
        </row>
        <row r="373">
          <cell r="V373" t="str">
            <v>SADC COMMUNICATIONS (PTY) LTD</v>
          </cell>
          <cell r="W373" t="str">
            <v>15694</v>
          </cell>
        </row>
        <row r="374">
          <cell r="V374" t="str">
            <v>SAHARA COMMUNICATIONS &amp; PUBLISHING CO.</v>
          </cell>
          <cell r="W374" t="str">
            <v>12353</v>
          </cell>
        </row>
        <row r="375">
          <cell r="V375" t="str">
            <v>SAMOATEL LTD.</v>
          </cell>
          <cell r="W375" t="str">
            <v>146</v>
          </cell>
        </row>
        <row r="376">
          <cell r="V376" t="str">
            <v>SATCOM NETWORKS AFRICA LTD</v>
          </cell>
          <cell r="W376" t="str">
            <v>12274</v>
          </cell>
        </row>
        <row r="377">
          <cell r="V377" t="str">
            <v>SATELLITE DATA NETWORK-</v>
          </cell>
          <cell r="W377" t="str">
            <v>17955</v>
          </cell>
        </row>
        <row r="378">
          <cell r="V378" t="str">
            <v>SATELLITE MEDIA SERVICES</v>
          </cell>
          <cell r="W378" t="str">
            <v>2056</v>
          </cell>
        </row>
        <row r="379">
          <cell r="V379" t="str">
            <v>SATLYNX GMBH</v>
          </cell>
          <cell r="W379" t="str">
            <v>657</v>
          </cell>
        </row>
        <row r="380">
          <cell r="V380" t="str">
            <v>SAUDI TELECOM COMPANY</v>
          </cell>
          <cell r="W380" t="str">
            <v>88</v>
          </cell>
        </row>
        <row r="381">
          <cell r="V381" t="str">
            <v>SCANCOM LIMITED</v>
          </cell>
          <cell r="W381" t="str">
            <v>13033</v>
          </cell>
        </row>
        <row r="382">
          <cell r="V382" t="str">
            <v>SEC EQUIPMENT &amp; COMMUNICATIONS (NIG) LTD</v>
          </cell>
          <cell r="W382" t="str">
            <v>13333</v>
          </cell>
        </row>
        <row r="383">
          <cell r="V383" t="str">
            <v>SEISMOLOGICAL INSTITUTE</v>
          </cell>
          <cell r="W383" t="str">
            <v>14673</v>
          </cell>
        </row>
        <row r="384">
          <cell r="V384" t="str">
            <v>SERVICIO PARA EL TRANSP. DE INFO. S.A.</v>
          </cell>
          <cell r="W384" t="str">
            <v>2070</v>
          </cell>
        </row>
        <row r="385">
          <cell r="V385" t="str">
            <v>SES AMERICOM</v>
          </cell>
          <cell r="W385" t="str">
            <v>2089</v>
          </cell>
        </row>
        <row r="386">
          <cell r="V386" t="str">
            <v>SETAR</v>
          </cell>
          <cell r="W386" t="str">
            <v>149</v>
          </cell>
        </row>
        <row r="387">
          <cell r="V387" t="str">
            <v>SHIN SATELLITE PLC (THAICOM)</v>
          </cell>
          <cell r="W387" t="str">
            <v>22112</v>
          </cell>
        </row>
        <row r="388">
          <cell r="V388" t="str">
            <v>SHORELINE COMMUNICATIONS LTD. (TONGA)</v>
          </cell>
          <cell r="W388" t="str">
            <v>9453</v>
          </cell>
        </row>
        <row r="389">
          <cell r="V389" t="str">
            <v>SHYAM INTERNET SERVICES LTD.</v>
          </cell>
          <cell r="W389" t="str">
            <v>16952</v>
          </cell>
        </row>
        <row r="390">
          <cell r="V390" t="str">
            <v>SIERRATEL</v>
          </cell>
          <cell r="W390" t="str">
            <v>142</v>
          </cell>
        </row>
        <row r="391">
          <cell r="V391" t="str">
            <v>SINGAPORE TELECOMMUNICATIONS LIMITED</v>
          </cell>
          <cell r="W391" t="str">
            <v>90</v>
          </cell>
        </row>
        <row r="392">
          <cell r="V392" t="str">
            <v>SINOSAT</v>
          </cell>
          <cell r="W392" t="str">
            <v>11153</v>
          </cell>
        </row>
        <row r="393">
          <cell r="V393" t="str">
            <v>SIOTEL NIGERIA LIMITED</v>
          </cell>
          <cell r="W393" t="str">
            <v>16437</v>
          </cell>
        </row>
        <row r="394">
          <cell r="V394" t="str">
            <v>SKY FRAMES INC.</v>
          </cell>
          <cell r="W394" t="str">
            <v>16092</v>
          </cell>
        </row>
        <row r="395">
          <cell r="V395" t="str">
            <v>SKYTEL GLOBAL SERVICES (PRIVATE) LIMITED</v>
          </cell>
          <cell r="W395" t="str">
            <v>19116</v>
          </cell>
        </row>
        <row r="396">
          <cell r="V396" t="str">
            <v>SMITCOMS N.V. (NETHERLANDS ANTILLES)</v>
          </cell>
          <cell r="W396" t="str">
            <v>9513</v>
          </cell>
        </row>
        <row r="397">
          <cell r="V397" t="str">
            <v>SOC. NATIONALA RADIOCOMUNICATII ROMANIA</v>
          </cell>
          <cell r="W397" t="str">
            <v>86</v>
          </cell>
        </row>
        <row r="398">
          <cell r="V398" t="str">
            <v>SOCATEL</v>
          </cell>
          <cell r="W398" t="str">
            <v>17</v>
          </cell>
        </row>
        <row r="399">
          <cell r="V399" t="str">
            <v>SOCIETE DES TELECOMMUNICATIONS DU TOGO</v>
          </cell>
          <cell r="W399" t="str">
            <v>102</v>
          </cell>
        </row>
        <row r="400">
          <cell r="V400" t="str">
            <v>SOCIETE MALGACHE DE MOBILES (MDG)</v>
          </cell>
          <cell r="W400" t="str">
            <v>6473</v>
          </cell>
        </row>
        <row r="401">
          <cell r="V401" t="str">
            <v>SOCIETE NAT'L POSTS &amp; TELECOMS-COMOROS</v>
          </cell>
          <cell r="W401" t="str">
            <v>179</v>
          </cell>
        </row>
        <row r="402">
          <cell r="V402" t="str">
            <v>SOCIETE NIGERIENNE DE TELECOMMS.</v>
          </cell>
          <cell r="W402" t="str">
            <v>74</v>
          </cell>
        </row>
        <row r="403">
          <cell r="V403" t="str">
            <v>SOLOMON TELEKOM (SOLTEL)</v>
          </cell>
          <cell r="W403" t="str">
            <v>143</v>
          </cell>
        </row>
        <row r="404">
          <cell r="V404" t="str">
            <v>SOMALILAND TELECOM CORP. (STC)</v>
          </cell>
          <cell r="W404" t="str">
            <v>5042</v>
          </cell>
        </row>
        <row r="405">
          <cell r="V405" t="str">
            <v>SONATEL</v>
          </cell>
          <cell r="W405" t="str">
            <v>89</v>
          </cell>
        </row>
        <row r="406">
          <cell r="V406" t="str">
            <v>SOTEL - TCHAD</v>
          </cell>
          <cell r="W406" t="str">
            <v>18</v>
          </cell>
        </row>
        <row r="407">
          <cell r="V407" t="str">
            <v>SOTELGUI</v>
          </cell>
          <cell r="W407" t="str">
            <v>5013</v>
          </cell>
        </row>
        <row r="408">
          <cell r="V408" t="str">
            <v>SOVINTEL, LLC EDN</v>
          </cell>
          <cell r="W408" t="str">
            <v>13753</v>
          </cell>
        </row>
        <row r="409">
          <cell r="V409" t="str">
            <v>SPACELINK INTERNATIONAL LLC-G</v>
          </cell>
          <cell r="W409" t="str">
            <v>2280</v>
          </cell>
        </row>
        <row r="410">
          <cell r="V410" t="str">
            <v>SPACETEL BENIN</v>
          </cell>
          <cell r="W410" t="str">
            <v>10613</v>
          </cell>
        </row>
        <row r="411">
          <cell r="V411" t="str">
            <v>SPRINT</v>
          </cell>
          <cell r="W411" t="str">
            <v>17294</v>
          </cell>
        </row>
        <row r="412">
          <cell r="V412" t="str">
            <v>SRI LANKA TELECOM</v>
          </cell>
          <cell r="W412" t="str">
            <v>94</v>
          </cell>
        </row>
        <row r="413">
          <cell r="V413" t="str">
            <v>ST. KITTS BRUSH CO. LTD.</v>
          </cell>
          <cell r="W413" t="str">
            <v>16438</v>
          </cell>
        </row>
        <row r="414">
          <cell r="V414" t="str">
            <v>STARHUB PTE. LTD. (SNG)</v>
          </cell>
          <cell r="W414" t="str">
            <v>9293</v>
          </cell>
        </row>
        <row r="415">
          <cell r="V415" t="str">
            <v>STATE COMMITTEE TV BROADCASTING (TJK)</v>
          </cell>
          <cell r="W415" t="str">
            <v>10593</v>
          </cell>
        </row>
        <row r="416">
          <cell r="V416" t="str">
            <v>STUDIO STEREO S.A. (PERU)</v>
          </cell>
          <cell r="W416" t="str">
            <v>6293</v>
          </cell>
        </row>
        <row r="417">
          <cell r="V417" t="str">
            <v>SUBURBAN TELECOM</v>
          </cell>
          <cell r="W417" t="str">
            <v>13913</v>
          </cell>
        </row>
        <row r="418">
          <cell r="V418" t="str">
            <v>SUDATEL</v>
          </cell>
          <cell r="W418" t="str">
            <v>742</v>
          </cell>
        </row>
        <row r="419">
          <cell r="V419" t="str">
            <v>SUPERONLINE</v>
          </cell>
          <cell r="W419" t="str">
            <v>21973</v>
          </cell>
        </row>
        <row r="420">
          <cell r="V420" t="str">
            <v>SWAZILAND POSTS &amp; TELCOMM CORP.</v>
          </cell>
          <cell r="W420" t="str">
            <v>96</v>
          </cell>
        </row>
        <row r="421">
          <cell r="V421" t="str">
            <v>SWE-DISH</v>
          </cell>
          <cell r="W421" t="str">
            <v>19452</v>
          </cell>
        </row>
        <row r="422">
          <cell r="V422" t="str">
            <v>SYRIAN TELECOMMUNICATIONS ESTABLISHMENT</v>
          </cell>
          <cell r="W422" t="str">
            <v>99</v>
          </cell>
        </row>
        <row r="423">
          <cell r="V423" t="str">
            <v>TANZANIA TELECOMMUNICATIONS COMPANY LTD.</v>
          </cell>
          <cell r="W423" t="str">
            <v>100</v>
          </cell>
        </row>
        <row r="424">
          <cell r="V424" t="str">
            <v>TCI</v>
          </cell>
          <cell r="W424" t="str">
            <v>46</v>
          </cell>
        </row>
        <row r="425">
          <cell r="V425" t="str">
            <v>TDC TELE DANMARK</v>
          </cell>
          <cell r="W425" t="str">
            <v>26</v>
          </cell>
        </row>
        <row r="426">
          <cell r="V426" t="str">
            <v>TECH TV (USA)</v>
          </cell>
          <cell r="W426" t="str">
            <v>11033</v>
          </cell>
        </row>
        <row r="427">
          <cell r="V427" t="str">
            <v>TECOAR S.A.</v>
          </cell>
          <cell r="W427" t="str">
            <v>2061</v>
          </cell>
        </row>
        <row r="428">
          <cell r="V428" t="str">
            <v>TECTELCOM BRAZIL</v>
          </cell>
          <cell r="W428" t="str">
            <v>7973</v>
          </cell>
        </row>
        <row r="429">
          <cell r="V429" t="str">
            <v>TELCO 214 - USA</v>
          </cell>
          <cell r="W429" t="str">
            <v>12033</v>
          </cell>
        </row>
        <row r="430">
          <cell r="V430" t="str">
            <v>TELCOR (NICARAGUA)</v>
          </cell>
          <cell r="W430" t="str">
            <v>73</v>
          </cell>
        </row>
        <row r="431">
          <cell r="V431" t="str">
            <v>TELE GREENLAND</v>
          </cell>
          <cell r="W431" t="str">
            <v>169</v>
          </cell>
        </row>
        <row r="432">
          <cell r="V432" t="str">
            <v>TELECOM ARGENTINA</v>
          </cell>
          <cell r="W432" t="str">
            <v>246</v>
          </cell>
        </row>
        <row r="433">
          <cell r="V433" t="str">
            <v>TELECOM BHUTAN</v>
          </cell>
          <cell r="W433" t="str">
            <v>119</v>
          </cell>
        </row>
        <row r="434">
          <cell r="V434" t="str">
            <v>TELECOM COLOMBIA</v>
          </cell>
          <cell r="W434" t="str">
            <v>21</v>
          </cell>
        </row>
        <row r="435">
          <cell r="V435" t="str">
            <v>TELECOM COOK ISLANDS</v>
          </cell>
          <cell r="W435" t="str">
            <v>124</v>
          </cell>
        </row>
        <row r="436">
          <cell r="V436" t="str">
            <v>TELECOM CORP. LESOTHO</v>
          </cell>
          <cell r="W436" t="str">
            <v>134</v>
          </cell>
        </row>
        <row r="437">
          <cell r="V437" t="str">
            <v>TELECOM EGYPT</v>
          </cell>
          <cell r="W437" t="str">
            <v>29</v>
          </cell>
        </row>
        <row r="438">
          <cell r="V438" t="str">
            <v>TELECOM HAITI</v>
          </cell>
          <cell r="W438" t="str">
            <v>41</v>
          </cell>
        </row>
        <row r="439">
          <cell r="V439" t="str">
            <v>TELECOM ITALIA S.P.A.-I</v>
          </cell>
          <cell r="W439" t="str">
            <v>50</v>
          </cell>
        </row>
        <row r="440">
          <cell r="V440" t="str">
            <v>TELECOM MALAGASY</v>
          </cell>
          <cell r="W440" t="str">
            <v>61</v>
          </cell>
        </row>
        <row r="441">
          <cell r="V441" t="str">
            <v>TELECOM NAMIBIA, LTD.</v>
          </cell>
          <cell r="W441" t="str">
            <v>543</v>
          </cell>
        </row>
        <row r="442">
          <cell r="V442" t="str">
            <v>TELECOM NEPAL</v>
          </cell>
          <cell r="W442" t="str">
            <v>70</v>
          </cell>
        </row>
        <row r="443">
          <cell r="V443" t="str">
            <v>TELECOM NEW ZEALAND-NZL</v>
          </cell>
          <cell r="W443" t="str">
            <v>2314</v>
          </cell>
        </row>
        <row r="444">
          <cell r="V444" t="str">
            <v>TELECOM NIUE ISLAND</v>
          </cell>
          <cell r="W444" t="str">
            <v>148</v>
          </cell>
        </row>
        <row r="445">
          <cell r="V445" t="str">
            <v>TELECOM SERVICES KIRIBATI LIMITED</v>
          </cell>
          <cell r="W445" t="str">
            <v>172</v>
          </cell>
        </row>
        <row r="446">
          <cell r="V446" t="str">
            <v>TELECOM SERVICES OF T&amp;T LTD.</v>
          </cell>
          <cell r="W446" t="str">
            <v>103</v>
          </cell>
        </row>
        <row r="447">
          <cell r="V447" t="str">
            <v>TELECOM SEYCHELLES LTD.</v>
          </cell>
          <cell r="W447" t="str">
            <v>5102</v>
          </cell>
        </row>
        <row r="448">
          <cell r="V448" t="str">
            <v>TELECOM VANUATU LTD.</v>
          </cell>
          <cell r="W448" t="str">
            <v>145</v>
          </cell>
        </row>
        <row r="449">
          <cell r="V449" t="str">
            <v>TELECOMM MEXICO</v>
          </cell>
          <cell r="W449" t="str">
            <v>67</v>
          </cell>
        </row>
        <row r="450">
          <cell r="V450" t="str">
            <v>TELECOMMUNICATION SERVICE OF ERITREA</v>
          </cell>
          <cell r="W450" t="str">
            <v>191</v>
          </cell>
        </row>
        <row r="451">
          <cell r="V451" t="str">
            <v>TELECOMMUNICATIONS INTERNATIONAL (USA)</v>
          </cell>
          <cell r="W451" t="str">
            <v>8313</v>
          </cell>
        </row>
        <row r="452">
          <cell r="V452" t="str">
            <v>TELECOMMUNICATIONS INTERNATIONAL INC. -D</v>
          </cell>
          <cell r="W452" t="str">
            <v>5087</v>
          </cell>
        </row>
        <row r="453">
          <cell r="V453" t="str">
            <v>TELECOMUNICACIONES DE GUATEMALA SA</v>
          </cell>
          <cell r="W453" t="str">
            <v>39</v>
          </cell>
        </row>
        <row r="454">
          <cell r="V454" t="str">
            <v>TELECOMUNICACIONES IMPSAT S.A.</v>
          </cell>
          <cell r="W454" t="str">
            <v>234</v>
          </cell>
        </row>
        <row r="455">
          <cell r="V455" t="str">
            <v>TELECORP C.A.</v>
          </cell>
          <cell r="W455" t="str">
            <v>19752</v>
          </cell>
        </row>
        <row r="456">
          <cell r="V456" t="str">
            <v>TELEFONICA ARGENTINA</v>
          </cell>
          <cell r="W456" t="str">
            <v>248</v>
          </cell>
        </row>
        <row r="457">
          <cell r="V457" t="str">
            <v>TELEFONICA DE ESPANA, S.A.</v>
          </cell>
          <cell r="W457" t="str">
            <v>93</v>
          </cell>
        </row>
        <row r="458">
          <cell r="V458" t="str">
            <v>TELEFONICA DEL PERU</v>
          </cell>
          <cell r="W458" t="str">
            <v>82</v>
          </cell>
        </row>
        <row r="459">
          <cell r="V459" t="str">
            <v>TELEFONICA MUNDO 188 (CHILE)</v>
          </cell>
          <cell r="W459" t="str">
            <v>739</v>
          </cell>
        </row>
        <row r="460">
          <cell r="V460" t="str">
            <v>TELEGLOBE CANADA INC.</v>
          </cell>
          <cell r="W460" t="str">
            <v>15</v>
          </cell>
        </row>
        <row r="461">
          <cell r="V461" t="str">
            <v>TELEKOM AUSTRIA AG</v>
          </cell>
          <cell r="W461" t="str">
            <v>5</v>
          </cell>
        </row>
        <row r="462">
          <cell r="V462" t="str">
            <v>TELEKOM MALAYSIA BERHAD (128740-P)</v>
          </cell>
          <cell r="W462" t="str">
            <v>63</v>
          </cell>
        </row>
        <row r="463">
          <cell r="V463" t="str">
            <v>TELEKOMUNIKACJA POLSKA S.A.</v>
          </cell>
          <cell r="W463" t="str">
            <v>692</v>
          </cell>
        </row>
        <row r="464">
          <cell r="V464" t="str">
            <v>TELENOR COMMUNICATIONS SVC. BV - HOL</v>
          </cell>
          <cell r="W464" t="str">
            <v>6413</v>
          </cell>
        </row>
        <row r="465">
          <cell r="V465" t="str">
            <v>TELENOR SATELLITE BROADCASTING AS</v>
          </cell>
          <cell r="W465" t="str">
            <v>14073</v>
          </cell>
        </row>
        <row r="466">
          <cell r="V466" t="str">
            <v>TELENOR SATELLITE NETWORKS AS</v>
          </cell>
          <cell r="W466" t="str">
            <v>14154</v>
          </cell>
        </row>
        <row r="467">
          <cell r="V467" t="str">
            <v>TELENOR SATELLITE SERVICES</v>
          </cell>
          <cell r="W467" t="str">
            <v>14153</v>
          </cell>
        </row>
        <row r="468">
          <cell r="V468" t="str">
            <v>TELEPORT ACCESS SERVICES, INC.</v>
          </cell>
          <cell r="W468" t="str">
            <v>12433</v>
          </cell>
        </row>
        <row r="469">
          <cell r="V469" t="str">
            <v>TELERADIO IB</v>
          </cell>
          <cell r="W469" t="str">
            <v>15393</v>
          </cell>
        </row>
        <row r="470">
          <cell r="V470" t="str">
            <v>TELESAT CANADA</v>
          </cell>
          <cell r="W470" t="str">
            <v>7513</v>
          </cell>
        </row>
        <row r="471">
          <cell r="V471" t="str">
            <v>TELESPAZIO S.P.A.</v>
          </cell>
          <cell r="W471" t="str">
            <v>12913</v>
          </cell>
        </row>
        <row r="472">
          <cell r="V472" t="str">
            <v>TELESUR</v>
          </cell>
          <cell r="W472" t="str">
            <v>144</v>
          </cell>
        </row>
        <row r="473">
          <cell r="V473" t="str">
            <v>TELEVISION NEW ZEALAND</v>
          </cell>
          <cell r="W473" t="str">
            <v>164</v>
          </cell>
        </row>
        <row r="474">
          <cell r="V474" t="str">
            <v>TELEVISION NEW ZEALAND LIMITED</v>
          </cell>
          <cell r="W474" t="str">
            <v>17405</v>
          </cell>
        </row>
        <row r="475">
          <cell r="V475" t="str">
            <v>TELEYEMEN (YEMEN INTL TELECOM)</v>
          </cell>
          <cell r="W475" t="str">
            <v>113</v>
          </cell>
        </row>
        <row r="476">
          <cell r="V476" t="str">
            <v>TELIA AB</v>
          </cell>
          <cell r="W476" t="str">
            <v>97</v>
          </cell>
        </row>
        <row r="477">
          <cell r="V477" t="str">
            <v>TELIKOM PNG LIMITED</v>
          </cell>
          <cell r="W477" t="str">
            <v>80</v>
          </cell>
        </row>
        <row r="478">
          <cell r="V478" t="str">
            <v>TELKOM KENYA LIMITED</v>
          </cell>
          <cell r="W478" t="str">
            <v>54</v>
          </cell>
        </row>
        <row r="479">
          <cell r="V479" t="str">
            <v>TELKOM SA LIMITED</v>
          </cell>
          <cell r="W479" t="str">
            <v>92</v>
          </cell>
        </row>
        <row r="480">
          <cell r="V480" t="str">
            <v>THE CABLE</v>
          </cell>
          <cell r="W480" t="str">
            <v>16440</v>
          </cell>
        </row>
        <row r="481">
          <cell r="V481" t="str">
            <v>THE INTERNET GROUP</v>
          </cell>
          <cell r="W481" t="str">
            <v>16441</v>
          </cell>
        </row>
        <row r="482">
          <cell r="V482" t="str">
            <v>TIBA-</v>
          </cell>
          <cell r="W482" t="str">
            <v>17403</v>
          </cell>
        </row>
        <row r="483">
          <cell r="V483" t="str">
            <v>TIBA S.A.</v>
          </cell>
          <cell r="W483" t="str">
            <v>2176</v>
          </cell>
        </row>
        <row r="484">
          <cell r="V484" t="str">
            <v>TIMOR TELECOM, S.A.</v>
          </cell>
          <cell r="W484" t="str">
            <v>19533</v>
          </cell>
        </row>
        <row r="485">
          <cell r="V485" t="str">
            <v>TKC</v>
          </cell>
          <cell r="W485" t="str">
            <v>20453</v>
          </cell>
        </row>
        <row r="486">
          <cell r="V486" t="str">
            <v>TONGA COMMUNICATIONS CORPORATION</v>
          </cell>
          <cell r="W486" t="str">
            <v>11593</v>
          </cell>
        </row>
        <row r="487">
          <cell r="V487" t="str">
            <v>TRANSVISION INTL. TELEPORT</v>
          </cell>
          <cell r="W487" t="str">
            <v>16792</v>
          </cell>
        </row>
        <row r="488">
          <cell r="V488" t="str">
            <v>TRIATON GMBH GLOBAL COMM. SERVICES -D</v>
          </cell>
          <cell r="W488" t="str">
            <v>4698</v>
          </cell>
        </row>
        <row r="489">
          <cell r="V489" t="str">
            <v>TRICOM - DOM. REP.</v>
          </cell>
          <cell r="W489" t="str">
            <v>4756</v>
          </cell>
        </row>
        <row r="490">
          <cell r="V490" t="str">
            <v>T-SYSTEMS</v>
          </cell>
          <cell r="W490" t="str">
            <v>36</v>
          </cell>
        </row>
        <row r="491">
          <cell r="V491" t="str">
            <v>TUNISIE TELECOM</v>
          </cell>
          <cell r="W491" t="str">
            <v>104</v>
          </cell>
        </row>
        <row r="492">
          <cell r="V492" t="str">
            <v>TURK TELEKOMUNIKASYON A.S.</v>
          </cell>
          <cell r="W492" t="str">
            <v>105</v>
          </cell>
        </row>
        <row r="493">
          <cell r="V493" t="str">
            <v>TV GLOBO LTDA</v>
          </cell>
          <cell r="W493" t="str">
            <v>3256</v>
          </cell>
        </row>
        <row r="494">
          <cell r="V494" t="str">
            <v>TV TODAY NETWORK, LTD</v>
          </cell>
          <cell r="W494" t="str">
            <v>16374</v>
          </cell>
        </row>
        <row r="495">
          <cell r="V495" t="str">
            <v>UGANDA TELECOM LIMITED</v>
          </cell>
          <cell r="W495" t="str">
            <v>108</v>
          </cell>
        </row>
        <row r="496">
          <cell r="V496" t="str">
            <v>UNITED NATIONS</v>
          </cell>
          <cell r="W496" t="str">
            <v>640</v>
          </cell>
        </row>
        <row r="497">
          <cell r="V497" t="str">
            <v>UNIVERSITY OF CALIFORNIA SAN DIEGO</v>
          </cell>
          <cell r="W497" t="str">
            <v>17401</v>
          </cell>
        </row>
        <row r="498">
          <cell r="V498" t="str">
            <v>USIA-IBB</v>
          </cell>
          <cell r="W498" t="str">
            <v>17315</v>
          </cell>
        </row>
        <row r="499">
          <cell r="V499" t="str">
            <v>UTS/ANTELECOM N.V.</v>
          </cell>
          <cell r="W499" t="str">
            <v>140</v>
          </cell>
        </row>
        <row r="500">
          <cell r="V500" t="str">
            <v>UUNET (PTY) LTD</v>
          </cell>
          <cell r="W500" t="str">
            <v>15533</v>
          </cell>
        </row>
        <row r="501">
          <cell r="V501" t="str">
            <v>UZAERONAVIGATION (UZB)</v>
          </cell>
          <cell r="W501" t="str">
            <v>8653</v>
          </cell>
        </row>
        <row r="502">
          <cell r="V502" t="str">
            <v>VERESTAR</v>
          </cell>
          <cell r="W502" t="str">
            <v>17318</v>
          </cell>
        </row>
        <row r="503">
          <cell r="V503" t="str">
            <v>VERESTAR AG (SUI)</v>
          </cell>
          <cell r="W503" t="str">
            <v>10733</v>
          </cell>
        </row>
        <row r="504">
          <cell r="V504" t="str">
            <v>VERESTAR INC. (USA)</v>
          </cell>
          <cell r="W504" t="str">
            <v>8353</v>
          </cell>
        </row>
        <row r="505">
          <cell r="V505" t="str">
            <v>VERIZON MICRONESIA-</v>
          </cell>
          <cell r="W505" t="str">
            <v>17320</v>
          </cell>
        </row>
        <row r="506">
          <cell r="V506" t="str">
            <v>VIDESH SANCHAR NIGAM, LTD.</v>
          </cell>
          <cell r="W506" t="str">
            <v>44</v>
          </cell>
        </row>
        <row r="507">
          <cell r="V507" t="str">
            <v>VIETNAM POSTS &amp; TELECOMMUNICATIONS CORP.</v>
          </cell>
          <cell r="W507" t="str">
            <v>112</v>
          </cell>
        </row>
        <row r="508">
          <cell r="V508" t="str">
            <v>VIRGIN TECHNOLOGIES LIMITED (NIG)</v>
          </cell>
          <cell r="W508" t="str">
            <v>6613</v>
          </cell>
        </row>
        <row r="509">
          <cell r="V509" t="str">
            <v>VODACOM INTERNATIONAL LIMITED</v>
          </cell>
          <cell r="W509" t="str">
            <v>13293</v>
          </cell>
        </row>
        <row r="510">
          <cell r="V510" t="str">
            <v>VOICE OF AMERICA</v>
          </cell>
          <cell r="W510" t="str">
            <v>160</v>
          </cell>
        </row>
        <row r="511">
          <cell r="V511" t="str">
            <v>VSAT SATELLITENKOMMUNIKATION GMBH</v>
          </cell>
          <cell r="W511" t="str">
            <v>14833</v>
          </cell>
        </row>
        <row r="512">
          <cell r="V512" t="str">
            <v>WESTERN TELESYSTEMS (GHANA) LTD.</v>
          </cell>
          <cell r="W512" t="str">
            <v>4968</v>
          </cell>
        </row>
        <row r="513">
          <cell r="V513" t="str">
            <v>WORLD BANK  (IBRD)</v>
          </cell>
          <cell r="W513" t="str">
            <v>11513</v>
          </cell>
        </row>
        <row r="514">
          <cell r="V514" t="str">
            <v>WORLDCOM</v>
          </cell>
          <cell r="W514" t="str">
            <v>8193</v>
          </cell>
        </row>
        <row r="515">
          <cell r="V515" t="str">
            <v>WORLDCOM -</v>
          </cell>
          <cell r="W515" t="str">
            <v>17398</v>
          </cell>
        </row>
        <row r="516">
          <cell r="V516" t="str">
            <v>WORLDCOM (HOL)</v>
          </cell>
          <cell r="W516" t="str">
            <v>7913</v>
          </cell>
        </row>
        <row r="517">
          <cell r="V517" t="str">
            <v>WORLDLINK TELECOM</v>
          </cell>
          <cell r="W517" t="str">
            <v>16443</v>
          </cell>
        </row>
        <row r="518">
          <cell r="V518" t="str">
            <v>WOW NET 2001 LIMITED</v>
          </cell>
          <cell r="W518" t="str">
            <v>16594</v>
          </cell>
        </row>
        <row r="519">
          <cell r="V519" t="str">
            <v>ZAMBIA TELECOMMUNICATIONS COMPANY LTD.</v>
          </cell>
          <cell r="W519" t="str">
            <v>175</v>
          </cell>
        </row>
        <row r="520">
          <cell r="V520" t="str">
            <v>ZANZIBAR TELECOM LIMITED (TZA)</v>
          </cell>
          <cell r="W520" t="str">
            <v>6493</v>
          </cell>
        </row>
      </sheetData>
      <sheetData sheetId="16"/>
      <sheetData sheetId="17"/>
      <sheetData sheetId="18">
        <row r="3">
          <cell r="B3" t="str">
            <v>CAMCB</v>
          </cell>
          <cell r="C3" t="str">
            <v>EAS</v>
          </cell>
          <cell r="D3" t="str">
            <v>EEU</v>
          </cell>
          <cell r="E3" t="str">
            <v>MEANA</v>
          </cell>
          <cell r="F3" t="str">
            <v>NAM</v>
          </cell>
          <cell r="G3" t="str">
            <v>SAM</v>
          </cell>
          <cell r="H3" t="str">
            <v>SCA</v>
          </cell>
          <cell r="I3" t="str">
            <v>SEA</v>
          </cell>
          <cell r="J3" t="str">
            <v>SSA</v>
          </cell>
          <cell r="K3" t="str">
            <v>WEU</v>
          </cell>
          <cell r="L3" t="str">
            <v>None</v>
          </cell>
          <cell r="M3">
            <v>0</v>
          </cell>
        </row>
        <row r="4">
          <cell r="A4" t="str">
            <v>2003 Wholesale C Price</v>
          </cell>
          <cell r="B4">
            <v>1110.6761355883466</v>
          </cell>
          <cell r="C4">
            <v>1066.6886658139422</v>
          </cell>
          <cell r="D4">
            <v>989.30842136626507</v>
          </cell>
          <cell r="E4">
            <v>1058.159050012579</v>
          </cell>
          <cell r="F4">
            <v>1269.0269464083751</v>
          </cell>
          <cell r="G4">
            <v>1032.3872478941021</v>
          </cell>
          <cell r="H4">
            <v>1065.0303853915423</v>
          </cell>
          <cell r="I4">
            <v>1080.4182095590886</v>
          </cell>
          <cell r="J4">
            <v>1087.2652514977688</v>
          </cell>
          <cell r="K4">
            <v>1017.8217122578313</v>
          </cell>
          <cell r="L4">
            <v>0</v>
          </cell>
          <cell r="M4">
            <v>0</v>
          </cell>
        </row>
        <row r="5">
          <cell r="A5" t="str">
            <v>2003 Wholesale K Price</v>
          </cell>
          <cell r="B5">
            <v>1612.0542709652061</v>
          </cell>
          <cell r="C5">
            <v>1570.5453224379376</v>
          </cell>
          <cell r="D5">
            <v>2000</v>
          </cell>
          <cell r="E5">
            <v>1693.144934116388</v>
          </cell>
          <cell r="F5">
            <v>1410.2330759153665</v>
          </cell>
          <cell r="G5">
            <v>1521.7019994862987</v>
          </cell>
          <cell r="H5">
            <v>1420.3252263160407</v>
          </cell>
          <cell r="I5">
            <v>1558.7560917536625</v>
          </cell>
          <cell r="J5">
            <v>1722.6832196351977</v>
          </cell>
          <cell r="K5">
            <v>2202.3589877388004</v>
          </cell>
          <cell r="L5">
            <v>0</v>
          </cell>
          <cell r="M5">
            <v>0</v>
          </cell>
        </row>
        <row r="6">
          <cell r="A6" t="str">
            <v>03-04 Wholesale C Price Deflator</v>
          </cell>
          <cell r="B6">
            <v>-1.0000000000000397E-2</v>
          </cell>
          <cell r="C6">
            <v>-9.9999999999998805E-3</v>
          </cell>
          <cell r="D6">
            <v>-1.0000000000000009E-2</v>
          </cell>
          <cell r="E6">
            <v>-9.9999999999999898E-3</v>
          </cell>
          <cell r="F6">
            <v>-1.0000000000000155E-2</v>
          </cell>
          <cell r="G6">
            <v>-9.9999999999999707E-3</v>
          </cell>
          <cell r="H6">
            <v>-9.9999999999998909E-3</v>
          </cell>
          <cell r="I6">
            <v>-9.9999999999998701E-3</v>
          </cell>
          <cell r="J6">
            <v>-1.0000000000000146E-2</v>
          </cell>
          <cell r="K6">
            <v>-9.9999999999999811E-3</v>
          </cell>
          <cell r="L6">
            <v>0</v>
          </cell>
          <cell r="M6">
            <v>0</v>
          </cell>
        </row>
        <row r="7">
          <cell r="A7" t="str">
            <v>03-04 Wholesale K Price Deflator</v>
          </cell>
          <cell r="B7">
            <v>-9.3081356610703551E-3</v>
          </cell>
          <cell r="C7">
            <v>-8.1354119755971243E-3</v>
          </cell>
          <cell r="D7">
            <v>-8.9734702439912932E-3</v>
          </cell>
          <cell r="E7">
            <v>-8.9800543671994613E-3</v>
          </cell>
          <cell r="F7">
            <v>-9.4703029855434263E-3</v>
          </cell>
          <cell r="G7">
            <v>-9.1690644383380406E-3</v>
          </cell>
          <cell r="H7">
            <v>-9.273028929664133E-3</v>
          </cell>
          <cell r="I7">
            <v>-9.1824195945459652E-3</v>
          </cell>
          <cell r="J7">
            <v>-9.0433649693687848E-3</v>
          </cell>
          <cell r="K7">
            <v>-8.9963402287785797E-3</v>
          </cell>
          <cell r="L7">
            <v>0</v>
          </cell>
          <cell r="M7">
            <v>0</v>
          </cell>
        </row>
        <row r="8">
          <cell r="A8" t="str">
            <v>Demand Growth CAGR 02-07 for Transponders (used to update Units &amp; Mbps for 04-07)</v>
          </cell>
          <cell r="B8">
            <v>4.2999999999999997E-2</v>
          </cell>
          <cell r="C8">
            <v>0.05</v>
          </cell>
          <cell r="D8">
            <v>6.8000000000000005E-2</v>
          </cell>
          <cell r="E8">
            <v>4.3999999999999997E-2</v>
          </cell>
          <cell r="F8">
            <v>3.9E-2</v>
          </cell>
          <cell r="G8">
            <v>3.5999999999999997E-2</v>
          </cell>
          <cell r="H8">
            <v>9.7000000000000003E-2</v>
          </cell>
          <cell r="I8">
            <v>2.8000000000000001E-2</v>
          </cell>
          <cell r="J8">
            <v>6.4000000000000001E-2</v>
          </cell>
          <cell r="K8">
            <v>5.6000000000000001E-2</v>
          </cell>
          <cell r="L8">
            <v>0</v>
          </cell>
          <cell r="M8">
            <v>0</v>
          </cell>
        </row>
      </sheetData>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ummary for pres center (2)"/>
      <sheetName val="comps by share"/>
      <sheetName val="summary org."/>
      <sheetName val="data for pres center"/>
      <sheetName val="summary for pres center"/>
      <sheetName val="average exclude"/>
      <sheetName val="g rates"/>
      <sheetName val="debt stats"/>
      <sheetName val="HLYW"/>
      <sheetName val="BKS"/>
      <sheetName val="BBBY"/>
      <sheetName val="BBY"/>
      <sheetName val="BGP"/>
      <sheetName val="CPU"/>
      <sheetName val="CC"/>
      <sheetName val="GNCI"/>
      <sheetName val="HD"/>
      <sheetName val="LIN"/>
      <sheetName val="LOW"/>
      <sheetName val="MIKE"/>
      <sheetName val="SUIT"/>
      <sheetName val="ODP"/>
      <sheetName val="OMX"/>
      <sheetName val="PETM"/>
      <sheetName val="PIR"/>
      <sheetName val="SPLS"/>
      <sheetName val="TOY"/>
      <sheetName val="WSM"/>
      <sheetName val="SRVYOUT.XLS"/>
      <sheetName val="RANKING.XLS"/>
      <sheetName val="Sheet1"/>
      <sheetName val="NOPLAT"/>
      <sheetName val="MACROS.XLM"/>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sump"/>
      <sheetName val="Drawdown"/>
      <sheetName val="Cashflow"/>
      <sheetName val="Income Tax"/>
      <sheetName val="Property Tax"/>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III"/>
      <sheetName val="Main III Export Tab"/>
      <sheetName val="Projected Q4"/>
      <sheetName val="A-1 B-T Income"/>
      <sheetName val="A-2a - TB Summary"/>
      <sheetName val="A-2b TB Detail"/>
      <sheetName val="A-3 Tax @ Fund"/>
      <sheetName val="C-2a Book by Ptn"/>
      <sheetName val="C-2b Book Basis by Ptn"/>
      <sheetName val="Mngt Fee Treatment"/>
      <sheetName val="7 3 2014 TB"/>
      <sheetName val="C-2c Management Fees"/>
      <sheetName val="C-2d Commitment"/>
      <sheetName val="C-3a Tax by Ptn"/>
      <sheetName val="C-3b Tax Basis by Ptn"/>
      <sheetName val="C-4 Sanity Check"/>
      <sheetName val="D-1a Tax Carry"/>
      <sheetName val="E-1 Org"/>
      <sheetName val="Executive Summary"/>
      <sheetName val="S-1 State Paste up"/>
      <sheetName val="State Allocation by Partner"/>
    </sheetNames>
    <sheetDataSet>
      <sheetData sheetId="0" refreshError="1"/>
      <sheetData sheetId="1">
        <row r="22">
          <cell r="F22">
            <v>-20719684.541376233</v>
          </cell>
        </row>
        <row r="58">
          <cell r="B58">
            <v>-15839.235134829603</v>
          </cell>
          <cell r="C58">
            <v>0</v>
          </cell>
          <cell r="D58">
            <v>0.38619126375381041</v>
          </cell>
          <cell r="E58">
            <v>0</v>
          </cell>
          <cell r="F58">
            <v>0</v>
          </cell>
          <cell r="G58">
            <v>0</v>
          </cell>
          <cell r="H58">
            <v>0</v>
          </cell>
          <cell r="I58">
            <v>0</v>
          </cell>
          <cell r="J58">
            <v>0</v>
          </cell>
          <cell r="K58">
            <v>0</v>
          </cell>
          <cell r="L58">
            <v>0</v>
          </cell>
          <cell r="M58">
            <v>0</v>
          </cell>
          <cell r="N58">
            <v>0</v>
          </cell>
          <cell r="O58">
            <v>0</v>
          </cell>
          <cell r="P58">
            <v>0</v>
          </cell>
          <cell r="Q58">
            <v>0</v>
          </cell>
          <cell r="V58">
            <v>0.38619126375381041</v>
          </cell>
          <cell r="W58">
            <v>0</v>
          </cell>
          <cell r="X58">
            <v>0</v>
          </cell>
          <cell r="Y58">
            <v>0</v>
          </cell>
          <cell r="Z58">
            <v>0</v>
          </cell>
          <cell r="AA58">
            <v>0</v>
          </cell>
          <cell r="AB58">
            <v>0</v>
          </cell>
          <cell r="AC58">
            <v>0</v>
          </cell>
          <cell r="AD58">
            <v>0</v>
          </cell>
          <cell r="AE58">
            <v>0</v>
          </cell>
          <cell r="AF58">
            <v>0</v>
          </cell>
          <cell r="AG58">
            <v>0</v>
          </cell>
          <cell r="AH58">
            <v>0</v>
          </cell>
          <cell r="AI58">
            <v>0</v>
          </cell>
          <cell r="AJ58">
            <v>0.38619126375381041</v>
          </cell>
          <cell r="AK58">
            <v>0</v>
          </cell>
          <cell r="AL58">
            <v>0</v>
          </cell>
          <cell r="AM58">
            <v>0</v>
          </cell>
          <cell r="AN58">
            <v>0</v>
          </cell>
          <cell r="AO58">
            <v>0</v>
          </cell>
          <cell r="AP58">
            <v>0</v>
          </cell>
          <cell r="AQ58">
            <v>0</v>
          </cell>
          <cell r="AR58">
            <v>0</v>
          </cell>
        </row>
        <row r="59">
          <cell r="B59">
            <v>-577815.29771858396</v>
          </cell>
          <cell r="C59">
            <v>0</v>
          </cell>
          <cell r="D59">
            <v>14.088257301739004</v>
          </cell>
          <cell r="E59">
            <v>0</v>
          </cell>
          <cell r="F59">
            <v>0</v>
          </cell>
          <cell r="G59">
            <v>0</v>
          </cell>
          <cell r="H59">
            <v>0</v>
          </cell>
          <cell r="I59">
            <v>0</v>
          </cell>
          <cell r="J59">
            <v>0</v>
          </cell>
          <cell r="K59">
            <v>0</v>
          </cell>
          <cell r="L59">
            <v>0</v>
          </cell>
          <cell r="M59">
            <v>0</v>
          </cell>
          <cell r="N59">
            <v>0</v>
          </cell>
          <cell r="O59">
            <v>0</v>
          </cell>
          <cell r="P59">
            <v>0</v>
          </cell>
          <cell r="Q59">
            <v>0</v>
          </cell>
          <cell r="V59">
            <v>14.088257301739004</v>
          </cell>
          <cell r="W59">
            <v>0</v>
          </cell>
          <cell r="X59">
            <v>0</v>
          </cell>
          <cell r="Y59">
            <v>0</v>
          </cell>
          <cell r="Z59">
            <v>0</v>
          </cell>
          <cell r="AA59">
            <v>0</v>
          </cell>
          <cell r="AB59">
            <v>0</v>
          </cell>
          <cell r="AC59">
            <v>0</v>
          </cell>
          <cell r="AD59">
            <v>0</v>
          </cell>
          <cell r="AE59">
            <v>0</v>
          </cell>
          <cell r="AF59">
            <v>0</v>
          </cell>
          <cell r="AG59">
            <v>0</v>
          </cell>
          <cell r="AH59">
            <v>0</v>
          </cell>
          <cell r="AI59">
            <v>0</v>
          </cell>
          <cell r="AJ59">
            <v>14.088257301739004</v>
          </cell>
          <cell r="AK59">
            <v>0</v>
          </cell>
          <cell r="AL59">
            <v>0</v>
          </cell>
          <cell r="AM59">
            <v>0</v>
          </cell>
          <cell r="AN59">
            <v>0</v>
          </cell>
          <cell r="AO59">
            <v>0</v>
          </cell>
          <cell r="AP59">
            <v>0</v>
          </cell>
          <cell r="AQ59">
            <v>0</v>
          </cell>
          <cell r="AR59">
            <v>0</v>
          </cell>
        </row>
        <row r="60">
          <cell r="B60">
            <v>-9758949.6869054902</v>
          </cell>
          <cell r="C60">
            <v>0</v>
          </cell>
          <cell r="D60">
            <v>195.28919825502683</v>
          </cell>
          <cell r="E60">
            <v>0</v>
          </cell>
          <cell r="F60">
            <v>0</v>
          </cell>
          <cell r="G60">
            <v>0</v>
          </cell>
          <cell r="H60">
            <v>0</v>
          </cell>
          <cell r="I60">
            <v>0</v>
          </cell>
          <cell r="J60">
            <v>0</v>
          </cell>
          <cell r="K60">
            <v>0</v>
          </cell>
          <cell r="L60">
            <v>0</v>
          </cell>
          <cell r="M60">
            <v>0</v>
          </cell>
          <cell r="N60">
            <v>0</v>
          </cell>
          <cell r="O60">
            <v>-10960930.143669</v>
          </cell>
          <cell r="P60">
            <v>0</v>
          </cell>
          <cell r="Q60">
            <v>0</v>
          </cell>
          <cell r="V60">
            <v>195.28919825502683</v>
          </cell>
          <cell r="W60">
            <v>0</v>
          </cell>
          <cell r="X60">
            <v>0</v>
          </cell>
          <cell r="Y60">
            <v>0</v>
          </cell>
          <cell r="Z60">
            <v>0</v>
          </cell>
          <cell r="AA60">
            <v>0</v>
          </cell>
          <cell r="AB60">
            <v>0</v>
          </cell>
          <cell r="AC60">
            <v>0</v>
          </cell>
          <cell r="AD60">
            <v>0</v>
          </cell>
          <cell r="AE60">
            <v>0</v>
          </cell>
          <cell r="AF60">
            <v>0</v>
          </cell>
          <cell r="AG60">
            <v>0</v>
          </cell>
          <cell r="AH60">
            <v>0</v>
          </cell>
          <cell r="AI60">
            <v>0</v>
          </cell>
          <cell r="AJ60">
            <v>195.28919825502683</v>
          </cell>
          <cell r="AK60">
            <v>0</v>
          </cell>
          <cell r="AL60">
            <v>0</v>
          </cell>
          <cell r="AM60">
            <v>0</v>
          </cell>
          <cell r="AN60">
            <v>0</v>
          </cell>
          <cell r="AO60">
            <v>0</v>
          </cell>
          <cell r="AP60">
            <v>0</v>
          </cell>
          <cell r="AQ60">
            <v>0</v>
          </cell>
          <cell r="AR60">
            <v>0</v>
          </cell>
        </row>
        <row r="61">
          <cell r="B61">
            <v>-7248287.5903982716</v>
          </cell>
          <cell r="C61">
            <v>0</v>
          </cell>
          <cell r="D61">
            <v>145.04764579697488</v>
          </cell>
          <cell r="E61">
            <v>0</v>
          </cell>
          <cell r="F61">
            <v>0</v>
          </cell>
          <cell r="G61">
            <v>0</v>
          </cell>
          <cell r="H61">
            <v>0</v>
          </cell>
          <cell r="I61">
            <v>0</v>
          </cell>
          <cell r="J61">
            <v>0</v>
          </cell>
          <cell r="K61">
            <v>0</v>
          </cell>
          <cell r="L61">
            <v>0</v>
          </cell>
          <cell r="M61">
            <v>0</v>
          </cell>
          <cell r="N61">
            <v>0</v>
          </cell>
          <cell r="O61">
            <v>-8141039.6851960151</v>
          </cell>
          <cell r="P61">
            <v>0</v>
          </cell>
          <cell r="Q61">
            <v>0</v>
          </cell>
          <cell r="V61">
            <v>145.04764579697488</v>
          </cell>
          <cell r="W61">
            <v>0</v>
          </cell>
          <cell r="X61">
            <v>0</v>
          </cell>
          <cell r="Y61">
            <v>0</v>
          </cell>
          <cell r="Z61">
            <v>0</v>
          </cell>
          <cell r="AA61">
            <v>0</v>
          </cell>
          <cell r="AB61">
            <v>0</v>
          </cell>
          <cell r="AC61">
            <v>0</v>
          </cell>
          <cell r="AD61">
            <v>0</v>
          </cell>
          <cell r="AE61">
            <v>0</v>
          </cell>
          <cell r="AF61">
            <v>0</v>
          </cell>
          <cell r="AG61">
            <v>0</v>
          </cell>
          <cell r="AH61">
            <v>0</v>
          </cell>
          <cell r="AI61">
            <v>0</v>
          </cell>
          <cell r="AJ61">
            <v>145.04764579697488</v>
          </cell>
          <cell r="AK61">
            <v>0</v>
          </cell>
          <cell r="AL61">
            <v>0</v>
          </cell>
          <cell r="AM61">
            <v>0</v>
          </cell>
          <cell r="AN61">
            <v>0</v>
          </cell>
          <cell r="AO61">
            <v>0</v>
          </cell>
          <cell r="AP61">
            <v>0</v>
          </cell>
          <cell r="AQ61">
            <v>0</v>
          </cell>
          <cell r="AR61">
            <v>0</v>
          </cell>
        </row>
        <row r="62">
          <cell r="B62">
            <v>-2291811.8798244274</v>
          </cell>
          <cell r="C62">
            <v>0</v>
          </cell>
          <cell r="D62">
            <v>45.862143527083759</v>
          </cell>
          <cell r="E62">
            <v>0</v>
          </cell>
          <cell r="F62">
            <v>0</v>
          </cell>
          <cell r="G62">
            <v>0</v>
          </cell>
          <cell r="H62">
            <v>0</v>
          </cell>
          <cell r="I62">
            <v>0</v>
          </cell>
          <cell r="J62">
            <v>0</v>
          </cell>
          <cell r="K62">
            <v>0</v>
          </cell>
          <cell r="L62">
            <v>0</v>
          </cell>
          <cell r="M62">
            <v>0</v>
          </cell>
          <cell r="N62">
            <v>0</v>
          </cell>
          <cell r="O62">
            <v>-2574088.868872433</v>
          </cell>
          <cell r="P62">
            <v>0</v>
          </cell>
          <cell r="Q62">
            <v>0</v>
          </cell>
          <cell r="V62">
            <v>45.862143527083759</v>
          </cell>
          <cell r="W62">
            <v>0</v>
          </cell>
          <cell r="X62">
            <v>0</v>
          </cell>
          <cell r="Y62">
            <v>0</v>
          </cell>
          <cell r="Z62">
            <v>0</v>
          </cell>
          <cell r="AA62">
            <v>0</v>
          </cell>
          <cell r="AB62">
            <v>0</v>
          </cell>
          <cell r="AC62">
            <v>0</v>
          </cell>
          <cell r="AD62">
            <v>0</v>
          </cell>
          <cell r="AE62">
            <v>0</v>
          </cell>
          <cell r="AF62">
            <v>0</v>
          </cell>
          <cell r="AG62">
            <v>0</v>
          </cell>
          <cell r="AH62">
            <v>0</v>
          </cell>
          <cell r="AI62">
            <v>0</v>
          </cell>
          <cell r="AJ62">
            <v>45.862143527083759</v>
          </cell>
          <cell r="AK62">
            <v>0</v>
          </cell>
          <cell r="AL62">
            <v>0</v>
          </cell>
          <cell r="AM62">
            <v>0</v>
          </cell>
          <cell r="AN62">
            <v>0</v>
          </cell>
          <cell r="AO62">
            <v>0</v>
          </cell>
          <cell r="AP62">
            <v>0</v>
          </cell>
          <cell r="AQ62">
            <v>0</v>
          </cell>
          <cell r="AR62">
            <v>0</v>
          </cell>
        </row>
        <row r="65">
          <cell r="B65">
            <v>468424.42</v>
          </cell>
          <cell r="C65">
            <v>0</v>
          </cell>
          <cell r="D65">
            <v>-5975.09</v>
          </cell>
        </row>
        <row r="66">
          <cell r="B66">
            <v>17088122.859999999</v>
          </cell>
          <cell r="C66">
            <v>0</v>
          </cell>
          <cell r="D66">
            <v>-217972.16</v>
          </cell>
        </row>
        <row r="67">
          <cell r="B67">
            <v>250651016.53</v>
          </cell>
          <cell r="C67">
            <v>0</v>
          </cell>
          <cell r="D67">
            <v>-12661232.93</v>
          </cell>
        </row>
        <row r="68">
          <cell r="B68">
            <v>186166663.06999999</v>
          </cell>
          <cell r="C68">
            <v>0</v>
          </cell>
          <cell r="D68">
            <v>-9169685.4800000004</v>
          </cell>
        </row>
        <row r="69">
          <cell r="B69">
            <v>58863429.68</v>
          </cell>
          <cell r="C69">
            <v>0</v>
          </cell>
          <cell r="D69">
            <v>-3288723.97</v>
          </cell>
        </row>
      </sheetData>
      <sheetData sheetId="2" refreshError="1"/>
      <sheetData sheetId="3" refreshError="1"/>
      <sheetData sheetId="4" refreshError="1"/>
      <sheetData sheetId="5" refreshError="1"/>
      <sheetData sheetId="6" refreshError="1"/>
      <sheetData sheetId="7" refreshError="1"/>
      <sheetData sheetId="8">
        <row r="11">
          <cell r="L11">
            <v>167390253.43000001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33"/>
  <sheetViews>
    <sheetView tabSelected="1" view="pageBreakPreview" zoomScaleNormal="100" zoomScaleSheetLayoutView="100" workbookViewId="0">
      <selection activeCell="I20" sqref="I20"/>
    </sheetView>
  </sheetViews>
  <sheetFormatPr defaultColWidth="9.33203125" defaultRowHeight="12"/>
  <cols>
    <col min="1" max="1" width="7.6640625" style="1" customWidth="1"/>
    <col min="2" max="2" width="44.1640625" style="1" customWidth="1"/>
    <col min="3" max="3" width="2.83203125" style="1" customWidth="1"/>
    <col min="4" max="4" width="35.5" style="1" customWidth="1"/>
    <col min="5" max="5" width="2.83203125" style="1" customWidth="1"/>
    <col min="6" max="6" width="23.6640625" style="1" customWidth="1"/>
    <col min="7" max="7" width="2.83203125" style="1" customWidth="1"/>
    <col min="8" max="8" width="9.83203125" style="1" customWidth="1"/>
    <col min="9" max="9" width="16.1640625" style="1" customWidth="1"/>
    <col min="10" max="10" width="4.33203125" style="1" customWidth="1"/>
    <col min="11" max="11" width="18.33203125" style="1" bestFit="1" customWidth="1"/>
    <col min="12" max="12" width="2.83203125" style="1" customWidth="1"/>
    <col min="13" max="13" width="19.5" style="1" customWidth="1"/>
    <col min="14" max="14" width="19.6640625" style="5" bestFit="1" customWidth="1"/>
    <col min="15" max="16384" width="9.33203125" style="5"/>
  </cols>
  <sheetData>
    <row r="1" spans="1:67">
      <c r="B1" s="2" t="s">
        <v>394</v>
      </c>
      <c r="C1" s="2"/>
      <c r="M1" s="3" t="s">
        <v>378</v>
      </c>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row>
    <row r="2" spans="1:67">
      <c r="A2" s="731" t="s">
        <v>435</v>
      </c>
      <c r="B2" s="731"/>
      <c r="C2" s="731"/>
      <c r="D2" s="731"/>
      <c r="E2" s="731"/>
      <c r="F2" s="731"/>
      <c r="G2" s="731"/>
      <c r="H2" s="731"/>
      <c r="I2" s="731"/>
      <c r="J2" s="731"/>
      <c r="K2" s="731"/>
      <c r="L2" s="731"/>
      <c r="M2" s="731"/>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row>
    <row r="3" spans="1:67">
      <c r="A3" s="729" t="s">
        <v>604</v>
      </c>
      <c r="B3" s="729"/>
      <c r="C3" s="729"/>
      <c r="D3" s="729"/>
      <c r="E3" s="729"/>
      <c r="F3" s="729"/>
      <c r="G3" s="729"/>
      <c r="H3" s="729"/>
      <c r="I3" s="729"/>
      <c r="J3" s="729"/>
      <c r="K3" s="729"/>
      <c r="L3" s="729"/>
      <c r="M3" s="729"/>
    </row>
    <row r="4" spans="1:67">
      <c r="A4" s="730" t="s">
        <v>738</v>
      </c>
      <c r="B4" s="731"/>
      <c r="C4" s="731"/>
      <c r="D4" s="731"/>
      <c r="E4" s="731"/>
      <c r="F4" s="731"/>
      <c r="G4" s="731"/>
      <c r="H4" s="731"/>
      <c r="I4" s="731"/>
      <c r="J4" s="731"/>
      <c r="K4" s="731"/>
      <c r="L4" s="731"/>
      <c r="M4" s="731"/>
    </row>
    <row r="5" spans="1:67">
      <c r="M5" s="6" t="s">
        <v>605</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row>
    <row r="6" spans="1:67">
      <c r="M6" s="400">
        <v>44561</v>
      </c>
      <c r="N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row>
    <row r="7" spans="1:67">
      <c r="M7" s="7"/>
    </row>
    <row r="8" spans="1:67">
      <c r="A8" s="8"/>
      <c r="B8" s="9" t="s">
        <v>380</v>
      </c>
      <c r="C8" s="9"/>
      <c r="D8" s="9" t="s">
        <v>381</v>
      </c>
      <c r="E8" s="9"/>
      <c r="F8" s="9" t="s">
        <v>382</v>
      </c>
      <c r="G8" s="9"/>
      <c r="H8" s="9"/>
      <c r="I8" s="9" t="s">
        <v>383</v>
      </c>
      <c r="J8" s="9"/>
      <c r="K8" s="9" t="s">
        <v>384</v>
      </c>
      <c r="L8" s="9"/>
    </row>
    <row r="9" spans="1:67">
      <c r="A9" s="10" t="s">
        <v>64</v>
      </c>
      <c r="B9" s="9"/>
      <c r="C9" s="9"/>
      <c r="D9" s="9"/>
      <c r="E9" s="9"/>
      <c r="F9" s="9"/>
      <c r="G9" s="9"/>
      <c r="H9" s="9"/>
      <c r="I9" s="9"/>
      <c r="J9" s="9"/>
      <c r="K9" s="11" t="s">
        <v>372</v>
      </c>
      <c r="L9" s="9"/>
    </row>
    <row r="10" spans="1:67">
      <c r="A10" s="12" t="s">
        <v>373</v>
      </c>
      <c r="B10" s="13"/>
      <c r="C10" s="13"/>
      <c r="D10" s="14" t="s">
        <v>379</v>
      </c>
      <c r="E10" s="15"/>
      <c r="F10" s="16"/>
      <c r="G10" s="16"/>
      <c r="H10" s="16"/>
      <c r="I10" s="16"/>
      <c r="J10" s="16"/>
      <c r="K10" s="17" t="s">
        <v>165</v>
      </c>
      <c r="L10" s="18"/>
      <c r="M10" s="16"/>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row>
    <row r="11" spans="1:67">
      <c r="A11" s="19">
        <v>1</v>
      </c>
      <c r="B11" s="7" t="s">
        <v>606</v>
      </c>
      <c r="C11" s="8"/>
      <c r="D11" s="8" t="s">
        <v>607</v>
      </c>
      <c r="E11" s="8"/>
      <c r="F11" s="9"/>
      <c r="G11" s="20"/>
      <c r="J11" s="20"/>
      <c r="K11" s="385">
        <f>K152</f>
        <v>23622242.580569346</v>
      </c>
      <c r="L11" s="21"/>
      <c r="M11" s="8"/>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row>
    <row r="12" spans="1:67">
      <c r="A12" s="22"/>
      <c r="B12" s="8"/>
      <c r="C12" s="8"/>
      <c r="D12" s="8"/>
      <c r="E12" s="8"/>
      <c r="J12" s="23"/>
      <c r="K12" s="385"/>
      <c r="L12" s="21"/>
      <c r="M12" s="8"/>
    </row>
    <row r="13" spans="1:67">
      <c r="A13" s="23"/>
      <c r="B13" s="8" t="s">
        <v>608</v>
      </c>
      <c r="C13" s="8"/>
      <c r="D13" s="8" t="s">
        <v>609</v>
      </c>
      <c r="E13" s="8"/>
      <c r="F13" s="24" t="s">
        <v>385</v>
      </c>
      <c r="G13" s="25"/>
      <c r="H13" s="735" t="s">
        <v>90</v>
      </c>
      <c r="I13" s="735"/>
      <c r="J13" s="26"/>
      <c r="K13" s="386"/>
      <c r="L13" s="27"/>
      <c r="M13" s="8"/>
    </row>
    <row r="14" spans="1:67">
      <c r="A14" s="22">
        <v>2</v>
      </c>
      <c r="B14" s="28" t="s">
        <v>610</v>
      </c>
      <c r="C14" s="28"/>
      <c r="D14" s="8" t="s">
        <v>611</v>
      </c>
      <c r="E14" s="8"/>
      <c r="F14" s="27">
        <f>K192</f>
        <v>0</v>
      </c>
      <c r="G14" s="27"/>
      <c r="H14" s="29" t="s">
        <v>387</v>
      </c>
      <c r="I14" s="30">
        <f>K170</f>
        <v>1</v>
      </c>
      <c r="J14" s="26"/>
      <c r="K14" s="387">
        <f>F14*I14</f>
        <v>0</v>
      </c>
      <c r="L14" s="27"/>
      <c r="M14" s="8"/>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row>
    <row r="15" spans="1:67">
      <c r="A15" s="22">
        <v>3</v>
      </c>
      <c r="B15" s="28" t="s">
        <v>612</v>
      </c>
      <c r="C15" s="28"/>
      <c r="D15" s="8" t="s">
        <v>613</v>
      </c>
      <c r="E15" s="8"/>
      <c r="F15" s="27">
        <f>K194</f>
        <v>0</v>
      </c>
      <c r="G15" s="27"/>
      <c r="H15" s="29" t="s">
        <v>387</v>
      </c>
      <c r="I15" s="30">
        <f>K170</f>
        <v>1</v>
      </c>
      <c r="J15" s="26"/>
      <c r="K15" s="387">
        <f>F15*I15</f>
        <v>0</v>
      </c>
      <c r="L15" s="27"/>
      <c r="M15" s="8"/>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row>
    <row r="16" spans="1:67">
      <c r="A16" s="22">
        <v>4</v>
      </c>
      <c r="B16" s="28" t="s">
        <v>614</v>
      </c>
      <c r="C16" s="28"/>
      <c r="D16" s="8" t="s">
        <v>615</v>
      </c>
      <c r="E16" s="8"/>
      <c r="F16" s="31">
        <v>0</v>
      </c>
      <c r="G16" s="27"/>
      <c r="H16" s="29" t="s">
        <v>387</v>
      </c>
      <c r="I16" s="30">
        <f>K170</f>
        <v>1</v>
      </c>
      <c r="J16" s="26"/>
      <c r="K16" s="387">
        <f>F16*I16</f>
        <v>0</v>
      </c>
      <c r="L16" s="27"/>
      <c r="M16" s="8"/>
    </row>
    <row r="17" spans="1:67">
      <c r="A17" s="22">
        <v>5</v>
      </c>
      <c r="B17" s="28" t="s">
        <v>616</v>
      </c>
      <c r="C17" s="28"/>
      <c r="F17" s="32">
        <v>0</v>
      </c>
      <c r="G17" s="27"/>
      <c r="H17" s="29" t="s">
        <v>387</v>
      </c>
      <c r="I17" s="30">
        <f>K170</f>
        <v>1</v>
      </c>
      <c r="J17" s="26"/>
      <c r="K17" s="385">
        <f>F17*I17</f>
        <v>0</v>
      </c>
      <c r="L17" s="27"/>
      <c r="M17" s="8"/>
    </row>
    <row r="18" spans="1:67">
      <c r="A18" s="22">
        <v>6</v>
      </c>
      <c r="B18" s="8" t="s">
        <v>617</v>
      </c>
      <c r="C18" s="8"/>
      <c r="D18" s="8" t="s">
        <v>618</v>
      </c>
      <c r="E18" s="8"/>
      <c r="F18" s="27">
        <f>SUM(F14:F17)</f>
        <v>0</v>
      </c>
      <c r="G18" s="27"/>
      <c r="H18" s="29"/>
      <c r="I18" s="26"/>
      <c r="J18" s="26"/>
      <c r="K18" s="388">
        <f>SUM(K14:K17)</f>
        <v>0</v>
      </c>
      <c r="L18" s="27"/>
      <c r="M18" s="8"/>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7">
      <c r="A19" s="22"/>
      <c r="B19" s="8"/>
      <c r="C19" s="8"/>
      <c r="D19" s="8"/>
      <c r="E19" s="8"/>
      <c r="F19" s="27"/>
      <c r="H19" s="29"/>
      <c r="I19" s="26"/>
      <c r="J19" s="26"/>
      <c r="K19" s="387"/>
      <c r="L19" s="8"/>
      <c r="M19" s="8"/>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row>
    <row r="20" spans="1:67">
      <c r="A20" s="22">
        <v>7</v>
      </c>
      <c r="B20" s="8" t="s">
        <v>619</v>
      </c>
      <c r="C20" s="8"/>
      <c r="D20" s="8" t="s">
        <v>620</v>
      </c>
      <c r="E20" s="8"/>
      <c r="F20" s="27">
        <f>'Attachment 11'!F30</f>
        <v>0</v>
      </c>
      <c r="H20" s="29" t="s">
        <v>392</v>
      </c>
      <c r="I20" s="30">
        <v>1</v>
      </c>
      <c r="J20" s="26"/>
      <c r="K20" s="387">
        <f>F20*I20</f>
        <v>0</v>
      </c>
      <c r="L20" s="27"/>
      <c r="M20" s="8"/>
    </row>
    <row r="21" spans="1:67">
      <c r="A21" s="22">
        <v>8</v>
      </c>
      <c r="B21" s="8" t="s">
        <v>621</v>
      </c>
      <c r="C21" s="8"/>
      <c r="D21" s="33" t="s">
        <v>778</v>
      </c>
      <c r="E21" s="8"/>
      <c r="F21" s="27">
        <f>'Attachment 3'!I16+'Attachment 3'!J16</f>
        <v>0</v>
      </c>
      <c r="H21" s="29" t="s">
        <v>392</v>
      </c>
      <c r="I21" s="30">
        <v>1</v>
      </c>
      <c r="J21" s="26"/>
      <c r="K21" s="387">
        <f>F21*I21</f>
        <v>0</v>
      </c>
      <c r="L21" s="27"/>
      <c r="M21" s="8"/>
    </row>
    <row r="22" spans="1:67">
      <c r="A22" s="22"/>
      <c r="B22" s="8"/>
      <c r="C22" s="8"/>
      <c r="D22" s="8"/>
      <c r="E22" s="8"/>
      <c r="I22" s="8"/>
      <c r="J22" s="8"/>
      <c r="K22" s="387"/>
      <c r="L22" s="8"/>
      <c r="M22" s="8"/>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row>
    <row r="23" spans="1:67" ht="12.75" thickBot="1">
      <c r="A23" s="34">
        <v>9</v>
      </c>
      <c r="B23" s="8" t="s">
        <v>622</v>
      </c>
      <c r="C23" s="8"/>
      <c r="D23" s="13" t="s">
        <v>623</v>
      </c>
      <c r="E23" s="13"/>
      <c r="I23" s="8"/>
      <c r="J23" s="8"/>
      <c r="K23" s="389">
        <f>K11-K18+K20+K21</f>
        <v>23622242.580569346</v>
      </c>
      <c r="L23" s="21"/>
      <c r="M23" s="8"/>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row>
    <row r="24" spans="1:67" ht="12.75" thickTop="1">
      <c r="A24" s="34"/>
      <c r="B24" s="8"/>
      <c r="C24" s="8"/>
      <c r="D24" s="13"/>
      <c r="E24" s="13"/>
      <c r="I24" s="8"/>
      <c r="J24" s="8"/>
      <c r="K24" s="386"/>
      <c r="L24" s="8"/>
      <c r="M24" s="8"/>
    </row>
    <row r="25" spans="1:67">
      <c r="A25" s="34"/>
      <c r="B25" s="8"/>
      <c r="C25" s="8"/>
      <c r="D25" s="13"/>
      <c r="E25" s="13"/>
      <c r="I25" s="8"/>
      <c r="J25" s="8"/>
      <c r="K25" s="8"/>
      <c r="L25" s="8"/>
      <c r="M25" s="8"/>
    </row>
    <row r="26" spans="1:67">
      <c r="B26" s="35" t="s">
        <v>624</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row>
    <row r="27" spans="1:67">
      <c r="A27" s="15" t="s">
        <v>395</v>
      </c>
      <c r="B27" s="36" t="s">
        <v>397</v>
      </c>
      <c r="C27" s="36"/>
      <c r="D27" s="25"/>
      <c r="E27" s="25"/>
      <c r="F27" s="35"/>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c r="A28" s="23">
        <v>10</v>
      </c>
      <c r="B28" s="1" t="s">
        <v>389</v>
      </c>
      <c r="D28" s="1" t="s">
        <v>541</v>
      </c>
      <c r="E28" s="37"/>
      <c r="F28" s="423">
        <f>'Attachment 1'!K94-'Attachment 1'!F94</f>
        <v>23029425.068415828</v>
      </c>
      <c r="G28" s="3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c r="A29" s="39">
        <v>11</v>
      </c>
      <c r="B29" s="1" t="s">
        <v>390</v>
      </c>
      <c r="D29" s="1" t="s">
        <v>242</v>
      </c>
      <c r="F29" s="513">
        <f>'Attachment 1'!F94</f>
        <v>592817.51215351839</v>
      </c>
      <c r="G29" s="38"/>
    </row>
    <row r="30" spans="1:67">
      <c r="A30" s="39">
        <v>12</v>
      </c>
      <c r="B30" s="1" t="s">
        <v>391</v>
      </c>
      <c r="D30" s="20" t="s">
        <v>171</v>
      </c>
      <c r="F30" s="423">
        <f>F28+F29</f>
        <v>23622242.580569346</v>
      </c>
      <c r="G30" s="38"/>
    </row>
    <row r="31" spans="1:67">
      <c r="A31" s="39"/>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c r="B32" s="2" t="s">
        <v>394</v>
      </c>
      <c r="C32" s="2"/>
      <c r="M32" s="40" t="s">
        <v>398</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c r="A33" s="731" t="s">
        <v>435</v>
      </c>
      <c r="B33" s="731"/>
      <c r="C33" s="731"/>
      <c r="D33" s="731"/>
      <c r="E33" s="731"/>
      <c r="F33" s="731"/>
      <c r="G33" s="731"/>
      <c r="H33" s="731"/>
      <c r="I33" s="731"/>
      <c r="J33" s="731"/>
      <c r="K33" s="731"/>
      <c r="L33" s="731"/>
      <c r="M33" s="731"/>
    </row>
    <row r="34" spans="1:67">
      <c r="A34" s="729" t="s">
        <v>604</v>
      </c>
      <c r="B34" s="729"/>
      <c r="C34" s="729"/>
      <c r="D34" s="729"/>
      <c r="E34" s="729"/>
      <c r="F34" s="729"/>
      <c r="G34" s="729"/>
      <c r="H34" s="729"/>
      <c r="I34" s="729"/>
      <c r="J34" s="729"/>
      <c r="K34" s="729"/>
      <c r="L34" s="729"/>
      <c r="M34" s="729"/>
    </row>
    <row r="35" spans="1:67">
      <c r="A35" s="730" t="s">
        <v>738</v>
      </c>
      <c r="B35" s="731"/>
      <c r="C35" s="731"/>
      <c r="D35" s="731"/>
      <c r="E35" s="731"/>
      <c r="F35" s="731"/>
      <c r="G35" s="731"/>
      <c r="H35" s="731"/>
      <c r="I35" s="731"/>
      <c r="J35" s="731"/>
      <c r="K35" s="731"/>
      <c r="L35" s="731"/>
      <c r="M35" s="73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c r="M36" s="41" t="str">
        <f>$M$5</f>
        <v>For the 12 months ended</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row>
    <row r="37" spans="1:67">
      <c r="M37" s="401">
        <f>$M$6</f>
        <v>44561</v>
      </c>
    </row>
    <row r="38" spans="1:67">
      <c r="M38" s="7"/>
    </row>
    <row r="39" spans="1:67">
      <c r="A39" s="10" t="s">
        <v>64</v>
      </c>
      <c r="B39" s="9" t="s">
        <v>380</v>
      </c>
      <c r="C39" s="9"/>
      <c r="D39" s="9" t="s">
        <v>381</v>
      </c>
      <c r="E39" s="9"/>
      <c r="F39" s="9" t="s">
        <v>382</v>
      </c>
      <c r="G39" s="9"/>
      <c r="H39" s="9"/>
      <c r="I39" s="9" t="s">
        <v>383</v>
      </c>
      <c r="J39" s="9"/>
      <c r="K39" s="9" t="s">
        <v>384</v>
      </c>
      <c r="L39" s="9"/>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row>
    <row r="40" spans="1:67">
      <c r="A40" s="12" t="s">
        <v>373</v>
      </c>
      <c r="B40" s="42" t="s">
        <v>625</v>
      </c>
      <c r="C40" s="42"/>
      <c r="D40" s="14" t="s">
        <v>379</v>
      </c>
      <c r="E40" s="15"/>
      <c r="F40" s="17" t="s">
        <v>399</v>
      </c>
      <c r="G40" s="43"/>
      <c r="H40" s="733" t="s">
        <v>90</v>
      </c>
      <c r="I40" s="733"/>
      <c r="J40" s="43"/>
      <c r="K40" s="17" t="s">
        <v>400</v>
      </c>
      <c r="L40" s="43"/>
      <c r="M40" s="16"/>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row>
    <row r="41" spans="1:67">
      <c r="A41" s="44"/>
      <c r="B41" s="8" t="s">
        <v>626</v>
      </c>
      <c r="C41" s="8"/>
      <c r="D41" s="45" t="s">
        <v>627</v>
      </c>
      <c r="E41" s="45"/>
      <c r="F41" s="46"/>
      <c r="G41" s="46"/>
      <c r="H41" s="29"/>
      <c r="I41" s="46"/>
      <c r="J41" s="46"/>
      <c r="K41" s="29" t="s">
        <v>401</v>
      </c>
      <c r="L41" s="45"/>
      <c r="M41" s="45"/>
    </row>
    <row r="42" spans="1:67">
      <c r="A42" s="22">
        <v>1</v>
      </c>
      <c r="B42" s="28" t="s">
        <v>628</v>
      </c>
      <c r="C42" s="28"/>
      <c r="D42" s="45" t="s">
        <v>629</v>
      </c>
      <c r="E42" s="45"/>
      <c r="F42" s="346">
        <v>0</v>
      </c>
      <c r="G42" s="45"/>
      <c r="H42" s="29" t="s">
        <v>367</v>
      </c>
      <c r="I42" s="48">
        <v>0</v>
      </c>
      <c r="J42" s="30"/>
      <c r="K42" s="350">
        <f>F42*I42</f>
        <v>0</v>
      </c>
      <c r="L42" s="50"/>
      <c r="M42" s="45"/>
    </row>
    <row r="43" spans="1:67">
      <c r="A43" s="22">
        <v>2</v>
      </c>
      <c r="B43" s="28" t="s">
        <v>630</v>
      </c>
      <c r="C43" s="28"/>
      <c r="D43" s="45" t="s">
        <v>631</v>
      </c>
      <c r="E43" s="45"/>
      <c r="F43" s="347">
        <f>'Attachment 4'!D24</f>
        <v>158457383</v>
      </c>
      <c r="G43" s="45"/>
      <c r="H43" s="29" t="s">
        <v>387</v>
      </c>
      <c r="I43" s="51">
        <f>K170</f>
        <v>1</v>
      </c>
      <c r="J43" s="30"/>
      <c r="K43" s="350">
        <f>F43*I43</f>
        <v>158457383</v>
      </c>
      <c r="L43" s="29"/>
      <c r="M43" s="45"/>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row>
    <row r="44" spans="1:67">
      <c r="A44" s="22">
        <v>3</v>
      </c>
      <c r="B44" s="28" t="s">
        <v>632</v>
      </c>
      <c r="C44" s="28"/>
      <c r="D44" s="45" t="s">
        <v>633</v>
      </c>
      <c r="E44" s="45"/>
      <c r="F44" s="346">
        <v>0</v>
      </c>
      <c r="G44" s="45"/>
      <c r="H44" s="29" t="s">
        <v>367</v>
      </c>
      <c r="I44" s="48">
        <v>0</v>
      </c>
      <c r="J44" s="30"/>
      <c r="K44" s="350">
        <f>F44*I44</f>
        <v>0</v>
      </c>
      <c r="L44" s="29"/>
      <c r="M44" s="45"/>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row>
    <row r="45" spans="1:67">
      <c r="A45" s="22">
        <v>4</v>
      </c>
      <c r="B45" s="28" t="s">
        <v>634</v>
      </c>
      <c r="C45" s="28"/>
      <c r="D45" s="45" t="s">
        <v>635</v>
      </c>
      <c r="E45" s="45"/>
      <c r="F45" s="348">
        <f>'Attachment 4'!E24</f>
        <v>1189481.5199999998</v>
      </c>
      <c r="G45" s="45"/>
      <c r="H45" s="29" t="s">
        <v>421</v>
      </c>
      <c r="I45" s="51">
        <f>K179</f>
        <v>1</v>
      </c>
      <c r="J45" s="30"/>
      <c r="K45" s="350">
        <f>F45*I45</f>
        <v>1189481.5199999998</v>
      </c>
      <c r="L45" s="29"/>
      <c r="M45" s="45"/>
    </row>
    <row r="46" spans="1:67">
      <c r="A46" s="22">
        <v>5</v>
      </c>
      <c r="B46" s="8" t="s">
        <v>636</v>
      </c>
      <c r="C46" s="8"/>
      <c r="D46" s="45" t="s">
        <v>637</v>
      </c>
      <c r="E46" s="45"/>
      <c r="F46" s="349">
        <f>SUM(F42:F45)</f>
        <v>159646864.52000001</v>
      </c>
      <c r="G46" s="45"/>
      <c r="H46" s="46" t="s">
        <v>402</v>
      </c>
      <c r="I46" s="51">
        <f>IF(K46&gt;0,K46/F46,1)</f>
        <v>1</v>
      </c>
      <c r="J46" s="30"/>
      <c r="K46" s="351">
        <f>SUM(K42:K45)</f>
        <v>159646864.52000001</v>
      </c>
      <c r="L46" s="29"/>
      <c r="M46" s="45"/>
      <c r="N46" s="358"/>
    </row>
    <row r="47" spans="1:67">
      <c r="A47" s="22"/>
      <c r="B47" s="8"/>
      <c r="C47" s="8"/>
      <c r="D47" s="45"/>
      <c r="E47" s="45"/>
      <c r="F47" s="347"/>
      <c r="G47" s="45"/>
      <c r="H47" s="29"/>
      <c r="I47" s="51"/>
      <c r="J47" s="30"/>
      <c r="K47" s="347"/>
      <c r="L47" s="45"/>
      <c r="M47" s="45"/>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row>
    <row r="48" spans="1:67">
      <c r="A48" s="22">
        <v>6</v>
      </c>
      <c r="B48" s="8" t="s">
        <v>638</v>
      </c>
      <c r="C48" s="8"/>
      <c r="D48" s="45" t="s">
        <v>627</v>
      </c>
      <c r="E48" s="45"/>
      <c r="F48" s="52"/>
      <c r="G48" s="45"/>
      <c r="H48" s="29"/>
      <c r="I48" s="41"/>
      <c r="J48" s="45"/>
      <c r="K48" s="347"/>
      <c r="L48" s="45"/>
      <c r="M48" s="45"/>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row>
    <row r="49" spans="1:67" ht="24">
      <c r="A49" s="34">
        <v>7</v>
      </c>
      <c r="B49" s="53" t="s">
        <v>369</v>
      </c>
      <c r="C49" s="54"/>
      <c r="D49" s="55" t="s">
        <v>403</v>
      </c>
      <c r="E49" s="55"/>
      <c r="F49" s="47">
        <v>0</v>
      </c>
      <c r="G49" s="45"/>
      <c r="H49" s="29" t="s">
        <v>367</v>
      </c>
      <c r="I49" s="48">
        <v>0</v>
      </c>
      <c r="J49" s="30"/>
      <c r="K49" s="49">
        <f>F49*I49</f>
        <v>0</v>
      </c>
      <c r="L49" s="56"/>
      <c r="M49" s="57"/>
    </row>
    <row r="50" spans="1:67">
      <c r="A50" s="22">
        <v>8</v>
      </c>
      <c r="B50" s="28" t="s">
        <v>630</v>
      </c>
      <c r="C50" s="28"/>
      <c r="D50" s="45" t="s">
        <v>639</v>
      </c>
      <c r="E50" s="45"/>
      <c r="F50" s="347">
        <f>'Attachment 4'!J24</f>
        <v>3476311.5880844686</v>
      </c>
      <c r="G50" s="45"/>
      <c r="H50" s="29" t="s">
        <v>387</v>
      </c>
      <c r="I50" s="51">
        <f>K170</f>
        <v>1</v>
      </c>
      <c r="J50" s="30"/>
      <c r="K50" s="350">
        <f>F50*I50</f>
        <v>3476311.5880844686</v>
      </c>
      <c r="L50" s="29"/>
      <c r="M50" s="45"/>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row>
    <row r="51" spans="1:67">
      <c r="A51" s="22">
        <v>9</v>
      </c>
      <c r="B51" s="28" t="s">
        <v>632</v>
      </c>
      <c r="C51" s="28"/>
      <c r="D51" s="45" t="s">
        <v>640</v>
      </c>
      <c r="E51" s="45"/>
      <c r="F51" s="346">
        <v>0</v>
      </c>
      <c r="G51" s="45"/>
      <c r="H51" s="29" t="s">
        <v>367</v>
      </c>
      <c r="I51" s="48">
        <v>0</v>
      </c>
      <c r="J51" s="30"/>
      <c r="K51" s="350">
        <f>F51*I51</f>
        <v>0</v>
      </c>
      <c r="L51" s="29"/>
      <c r="M51" s="45"/>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row>
    <row r="52" spans="1:67">
      <c r="A52" s="22">
        <v>10</v>
      </c>
      <c r="B52" s="28" t="s">
        <v>634</v>
      </c>
      <c r="C52" s="28"/>
      <c r="D52" s="45" t="s">
        <v>641</v>
      </c>
      <c r="E52" s="45"/>
      <c r="F52" s="347">
        <f>'Attachment 4'!K24</f>
        <v>129746.51173334113</v>
      </c>
      <c r="G52" s="58"/>
      <c r="H52" s="29" t="s">
        <v>421</v>
      </c>
      <c r="I52" s="51">
        <f>K179</f>
        <v>1</v>
      </c>
      <c r="J52" s="30"/>
      <c r="K52" s="350">
        <f>F52*I52</f>
        <v>129746.51173334113</v>
      </c>
      <c r="L52" s="29"/>
      <c r="M52" s="45"/>
    </row>
    <row r="53" spans="1:67">
      <c r="A53" s="22">
        <v>11</v>
      </c>
      <c r="B53" s="8" t="s">
        <v>642</v>
      </c>
      <c r="C53" s="8"/>
      <c r="D53" s="45" t="s">
        <v>643</v>
      </c>
      <c r="E53" s="45"/>
      <c r="F53" s="349">
        <f>SUM(F49:F52)</f>
        <v>3606058.0998178096</v>
      </c>
      <c r="G53" s="58"/>
      <c r="H53" s="29"/>
      <c r="I53" s="45"/>
      <c r="J53" s="45"/>
      <c r="K53" s="351">
        <f>SUM(K49:K52)</f>
        <v>3606058.0998178096</v>
      </c>
      <c r="L53" s="29"/>
      <c r="M53" s="45"/>
      <c r="N53" s="358"/>
    </row>
    <row r="54" spans="1:67">
      <c r="A54" s="22"/>
      <c r="B54" s="8"/>
      <c r="C54" s="8"/>
      <c r="D54" s="45"/>
      <c r="E54" s="45"/>
      <c r="F54" s="117"/>
      <c r="G54" s="45"/>
      <c r="H54" s="29"/>
      <c r="I54" s="45"/>
      <c r="J54" s="45"/>
      <c r="K54" s="59"/>
      <c r="L54" s="45"/>
      <c r="M54" s="45"/>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row>
    <row r="55" spans="1:67">
      <c r="A55" s="22">
        <v>12</v>
      </c>
      <c r="B55" s="8" t="s">
        <v>644</v>
      </c>
      <c r="C55" s="8"/>
      <c r="D55" s="45"/>
      <c r="E55" s="45"/>
      <c r="F55" s="45"/>
      <c r="G55" s="45"/>
      <c r="H55" s="29"/>
      <c r="I55" s="45"/>
      <c r="J55" s="45"/>
      <c r="K55" s="59"/>
      <c r="L55" s="45"/>
      <c r="M55" s="45"/>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row>
    <row r="56" spans="1:67">
      <c r="A56" s="22">
        <v>13</v>
      </c>
      <c r="B56" s="28" t="s">
        <v>628</v>
      </c>
      <c r="C56" s="28"/>
      <c r="D56" s="45" t="s">
        <v>645</v>
      </c>
      <c r="E56" s="45"/>
      <c r="F56" s="58">
        <f>F42-F49</f>
        <v>0</v>
      </c>
      <c r="G56" s="58"/>
      <c r="H56" s="29"/>
      <c r="I56" s="45"/>
      <c r="J56" s="45"/>
      <c r="K56" s="58">
        <f>K42-K49</f>
        <v>0</v>
      </c>
      <c r="L56" s="56"/>
      <c r="M56" s="45"/>
    </row>
    <row r="57" spans="1:67">
      <c r="A57" s="22">
        <v>14</v>
      </c>
      <c r="B57" s="28" t="s">
        <v>630</v>
      </c>
      <c r="C57" s="28"/>
      <c r="D57" s="45" t="s">
        <v>646</v>
      </c>
      <c r="E57" s="45"/>
      <c r="F57" s="352">
        <f>F43-F50</f>
        <v>154981071.41191554</v>
      </c>
      <c r="G57" s="352"/>
      <c r="H57" s="353"/>
      <c r="I57" s="117"/>
      <c r="J57" s="117"/>
      <c r="K57" s="352">
        <f>K43-K50</f>
        <v>154981071.41191554</v>
      </c>
      <c r="L57" s="29"/>
      <c r="M57" s="45"/>
    </row>
    <row r="58" spans="1:67">
      <c r="A58" s="22">
        <v>15</v>
      </c>
      <c r="B58" s="28" t="s">
        <v>632</v>
      </c>
      <c r="C58" s="28"/>
      <c r="D58" s="45" t="s">
        <v>647</v>
      </c>
      <c r="E58" s="45"/>
      <c r="F58" s="352">
        <f>F44-F51</f>
        <v>0</v>
      </c>
      <c r="G58" s="352"/>
      <c r="H58" s="353"/>
      <c r="I58" s="117"/>
      <c r="J58" s="117"/>
      <c r="K58" s="352">
        <f>K44-K51</f>
        <v>0</v>
      </c>
      <c r="L58" s="29"/>
      <c r="M58" s="45"/>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row>
    <row r="59" spans="1:67">
      <c r="A59" s="22">
        <v>16</v>
      </c>
      <c r="B59" s="28" t="s">
        <v>634</v>
      </c>
      <c r="C59" s="28"/>
      <c r="D59" s="45" t="s">
        <v>648</v>
      </c>
      <c r="E59" s="45"/>
      <c r="F59" s="352">
        <f>F45-F52</f>
        <v>1059735.0082666588</v>
      </c>
      <c r="G59" s="352"/>
      <c r="H59" s="353"/>
      <c r="I59" s="117"/>
      <c r="J59" s="117"/>
      <c r="K59" s="352">
        <f>K45-K52</f>
        <v>1059735.0082666588</v>
      </c>
      <c r="L59" s="29"/>
      <c r="M59" s="45"/>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row>
    <row r="60" spans="1:67">
      <c r="A60" s="22">
        <v>17</v>
      </c>
      <c r="B60" s="8" t="s">
        <v>649</v>
      </c>
      <c r="C60" s="8"/>
      <c r="D60" s="7" t="s">
        <v>650</v>
      </c>
      <c r="E60" s="45"/>
      <c r="F60" s="354">
        <f>SUM(F56:F59)</f>
        <v>156040806.4201822</v>
      </c>
      <c r="G60" s="352"/>
      <c r="H60" s="355" t="s">
        <v>404</v>
      </c>
      <c r="I60" s="30">
        <f>IF(K60&gt;0,K60/F60,1)</f>
        <v>1</v>
      </c>
      <c r="J60" s="356"/>
      <c r="K60" s="357">
        <f>SUM(K56:K59)</f>
        <v>156040806.4201822</v>
      </c>
      <c r="L60" s="29"/>
      <c r="M60" s="45"/>
      <c r="N60" s="358"/>
    </row>
    <row r="61" spans="1:67">
      <c r="A61" s="22"/>
      <c r="B61" s="8"/>
      <c r="C61" s="8"/>
      <c r="D61" s="45"/>
      <c r="E61" s="45"/>
      <c r="F61" s="353"/>
      <c r="G61" s="353"/>
      <c r="H61" s="353"/>
      <c r="I61" s="356"/>
      <c r="J61" s="356"/>
      <c r="K61" s="352"/>
      <c r="L61" s="29"/>
      <c r="M61" s="45"/>
    </row>
    <row r="62" spans="1:67">
      <c r="A62" s="22">
        <v>18</v>
      </c>
      <c r="B62" s="8" t="s">
        <v>651</v>
      </c>
      <c r="C62" s="8"/>
      <c r="D62" s="45"/>
      <c r="E62" s="45"/>
      <c r="F62" s="117"/>
      <c r="G62" s="117"/>
      <c r="H62" s="353"/>
      <c r="I62" s="117"/>
      <c r="J62" s="117"/>
      <c r="K62" s="352"/>
      <c r="L62" s="45"/>
      <c r="M62" s="45"/>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row>
    <row r="63" spans="1:67" ht="15">
      <c r="A63" s="22">
        <v>19</v>
      </c>
      <c r="B63" s="325" t="s">
        <v>780</v>
      </c>
      <c r="C63" s="73"/>
      <c r="D63" s="72" t="s">
        <v>151</v>
      </c>
      <c r="E63" s="45"/>
      <c r="F63" s="114">
        <v>0</v>
      </c>
      <c r="G63" s="58"/>
      <c r="H63" s="60" t="s">
        <v>367</v>
      </c>
      <c r="I63" s="48">
        <v>0</v>
      </c>
      <c r="J63" s="59"/>
      <c r="K63" s="115">
        <f t="shared" ref="K63:K72" si="0">F63*I63</f>
        <v>0</v>
      </c>
      <c r="L63" s="116"/>
      <c r="M63" s="117"/>
      <c r="N63" s="362"/>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row>
    <row r="64" spans="1:67">
      <c r="A64" s="22">
        <v>20</v>
      </c>
      <c r="B64" s="325" t="s">
        <v>781</v>
      </c>
      <c r="C64" s="73"/>
      <c r="D64" s="72" t="s">
        <v>151</v>
      </c>
      <c r="E64" s="45"/>
      <c r="F64" s="114">
        <f>'WP1 - ADIT'!G40</f>
        <v>-3756672.0462821093</v>
      </c>
      <c r="G64" s="58"/>
      <c r="H64" s="29" t="s">
        <v>405</v>
      </c>
      <c r="I64" s="30">
        <f>I60</f>
        <v>1</v>
      </c>
      <c r="J64" s="30"/>
      <c r="K64" s="115">
        <f t="shared" si="0"/>
        <v>-3756672.0462821093</v>
      </c>
      <c r="L64" s="56"/>
      <c r="M64" s="45"/>
    </row>
    <row r="65" spans="1:67">
      <c r="A65" s="22">
        <v>21</v>
      </c>
      <c r="B65" s="325" t="s">
        <v>782</v>
      </c>
      <c r="C65" s="73"/>
      <c r="D65" s="72" t="s">
        <v>151</v>
      </c>
      <c r="E65" s="45"/>
      <c r="F65" s="114">
        <f>'WP1 - ADIT'!G81</f>
        <v>-28371.125636755198</v>
      </c>
      <c r="G65" s="58"/>
      <c r="H65" s="29" t="s">
        <v>405</v>
      </c>
      <c r="I65" s="30">
        <f>I60</f>
        <v>1</v>
      </c>
      <c r="J65" s="30"/>
      <c r="K65" s="59">
        <f t="shared" si="0"/>
        <v>-28371.125636755198</v>
      </c>
      <c r="L65" s="56"/>
      <c r="M65" s="45"/>
    </row>
    <row r="66" spans="1:67">
      <c r="A66" s="22">
        <v>22</v>
      </c>
      <c r="B66" s="82" t="s">
        <v>783</v>
      </c>
      <c r="C66" s="73"/>
      <c r="D66" s="72" t="s">
        <v>151</v>
      </c>
      <c r="E66" s="45"/>
      <c r="F66" s="114">
        <f>'WP1 - ADIT'!G102</f>
        <v>128628.85201240334</v>
      </c>
      <c r="G66" s="58"/>
      <c r="H66" s="29" t="s">
        <v>405</v>
      </c>
      <c r="I66" s="30">
        <f>I60</f>
        <v>1</v>
      </c>
      <c r="J66" s="30"/>
      <c r="K66" s="59">
        <f t="shared" si="0"/>
        <v>128628.85201240334</v>
      </c>
      <c r="L66" s="56"/>
      <c r="M66" s="45"/>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row>
    <row r="67" spans="1:67">
      <c r="A67" s="22" t="s">
        <v>904</v>
      </c>
      <c r="B67" s="325" t="s">
        <v>905</v>
      </c>
      <c r="C67" s="73"/>
      <c r="D67" s="72" t="s">
        <v>906</v>
      </c>
      <c r="E67" s="45"/>
      <c r="F67" s="114">
        <v>0</v>
      </c>
      <c r="G67" s="58"/>
      <c r="H67" s="29" t="s">
        <v>405</v>
      </c>
      <c r="I67" s="30">
        <v>1</v>
      </c>
      <c r="J67" s="30"/>
      <c r="K67" s="59">
        <f t="shared" si="0"/>
        <v>0</v>
      </c>
      <c r="L67" s="56"/>
      <c r="M67" s="45"/>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row>
    <row r="68" spans="1:67">
      <c r="A68" s="22">
        <v>23</v>
      </c>
      <c r="B68" s="325" t="s">
        <v>784</v>
      </c>
      <c r="C68" s="73"/>
      <c r="D68" s="72" t="s">
        <v>779</v>
      </c>
      <c r="E68" s="45"/>
      <c r="F68" s="114">
        <v>0</v>
      </c>
      <c r="G68" s="58"/>
      <c r="H68" s="29" t="s">
        <v>405</v>
      </c>
      <c r="I68" s="30">
        <f>I60</f>
        <v>1</v>
      </c>
      <c r="J68" s="30"/>
      <c r="K68" s="59">
        <f t="shared" si="0"/>
        <v>0</v>
      </c>
      <c r="L68" s="56"/>
      <c r="M68" s="45"/>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row>
    <row r="69" spans="1:67">
      <c r="A69" s="22">
        <v>24</v>
      </c>
      <c r="B69" s="73" t="s">
        <v>785</v>
      </c>
      <c r="C69" s="73"/>
      <c r="D69" s="72" t="s">
        <v>786</v>
      </c>
      <c r="E69" s="45"/>
      <c r="F69" s="58">
        <f>'Attachment 4'!K74</f>
        <v>0</v>
      </c>
      <c r="G69" s="58"/>
      <c r="H69" s="29" t="s">
        <v>392</v>
      </c>
      <c r="I69" s="61">
        <v>1</v>
      </c>
      <c r="J69" s="30"/>
      <c r="K69" s="59">
        <f t="shared" si="0"/>
        <v>0</v>
      </c>
      <c r="L69" s="56"/>
      <c r="M69" s="45"/>
    </row>
    <row r="70" spans="1:67">
      <c r="A70" s="22">
        <v>25</v>
      </c>
      <c r="B70" s="73" t="s">
        <v>113</v>
      </c>
      <c r="C70" s="73"/>
      <c r="D70" s="72" t="s">
        <v>787</v>
      </c>
      <c r="E70" s="45"/>
      <c r="F70" s="58">
        <f>'Attachment 4'!F24</f>
        <v>0</v>
      </c>
      <c r="G70" s="58"/>
      <c r="H70" s="29" t="s">
        <v>392</v>
      </c>
      <c r="I70" s="61">
        <v>1</v>
      </c>
      <c r="J70" s="30"/>
      <c r="K70" s="59">
        <f t="shared" si="0"/>
        <v>0</v>
      </c>
      <c r="L70" s="56"/>
      <c r="M70" s="45"/>
    </row>
    <row r="71" spans="1:67">
      <c r="A71" s="22">
        <v>26</v>
      </c>
      <c r="B71" s="73" t="s">
        <v>148</v>
      </c>
      <c r="C71" s="73"/>
      <c r="D71" s="72" t="s">
        <v>788</v>
      </c>
      <c r="E71" s="45"/>
      <c r="F71" s="352">
        <f>'Attachment 4'!D43</f>
        <v>2315222.3600000013</v>
      </c>
      <c r="G71" s="58"/>
      <c r="H71" s="29" t="s">
        <v>392</v>
      </c>
      <c r="I71" s="61">
        <v>1</v>
      </c>
      <c r="J71" s="30"/>
      <c r="K71" s="115">
        <f t="shared" si="0"/>
        <v>2315222.3600000013</v>
      </c>
      <c r="L71" s="29"/>
      <c r="M71" s="45"/>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row>
    <row r="72" spans="1:67">
      <c r="A72" s="22">
        <v>27</v>
      </c>
      <c r="B72" s="73" t="s">
        <v>149</v>
      </c>
      <c r="C72" s="73"/>
      <c r="D72" s="72" t="s">
        <v>789</v>
      </c>
      <c r="E72" s="45"/>
      <c r="F72" s="352">
        <f>'Attachment 4'!E43</f>
        <v>0</v>
      </c>
      <c r="G72" s="58"/>
      <c r="H72" s="29" t="s">
        <v>392</v>
      </c>
      <c r="I72" s="61">
        <v>1</v>
      </c>
      <c r="J72" s="30"/>
      <c r="K72" s="115">
        <f t="shared" si="0"/>
        <v>0</v>
      </c>
      <c r="L72" s="29"/>
      <c r="M72" s="45"/>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row>
    <row r="73" spans="1:67">
      <c r="A73" s="22">
        <v>28</v>
      </c>
      <c r="B73" s="2" t="s">
        <v>790</v>
      </c>
      <c r="C73" s="2"/>
      <c r="D73" s="72" t="s">
        <v>791</v>
      </c>
      <c r="E73" s="45"/>
      <c r="F73" s="359">
        <f>SUM(F63:F72)</f>
        <v>-1341191.9599064598</v>
      </c>
      <c r="G73" s="58"/>
      <c r="H73" s="29"/>
      <c r="I73" s="45"/>
      <c r="J73" s="45"/>
      <c r="K73" s="357">
        <f>SUM(K63:K72)</f>
        <v>-1341191.9599064598</v>
      </c>
      <c r="L73" s="29"/>
      <c r="M73" s="45"/>
      <c r="N73" s="358"/>
    </row>
    <row r="74" spans="1:67">
      <c r="A74" s="22"/>
      <c r="B74" s="8"/>
      <c r="C74" s="8"/>
      <c r="D74" s="45"/>
      <c r="E74" s="45"/>
      <c r="F74" s="58"/>
      <c r="G74" s="58"/>
      <c r="H74" s="29"/>
      <c r="I74" s="45"/>
      <c r="J74" s="45"/>
      <c r="K74" s="59"/>
      <c r="L74" s="29"/>
      <c r="M74" s="45"/>
    </row>
    <row r="75" spans="1:67">
      <c r="A75" s="22">
        <v>29</v>
      </c>
      <c r="B75" s="8" t="s">
        <v>652</v>
      </c>
      <c r="C75" s="8"/>
      <c r="D75" s="45" t="s">
        <v>653</v>
      </c>
      <c r="E75" s="45"/>
      <c r="F75" s="58">
        <f>'Attachment 4'!G24</f>
        <v>0</v>
      </c>
      <c r="G75" s="58"/>
      <c r="H75" s="29" t="s">
        <v>387</v>
      </c>
      <c r="I75" s="30">
        <f>K170</f>
        <v>1</v>
      </c>
      <c r="J75" s="30"/>
      <c r="K75" s="59">
        <f>F75*I75</f>
        <v>0</v>
      </c>
      <c r="L75" s="29"/>
      <c r="M75" s="45"/>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row>
    <row r="76" spans="1:67">
      <c r="A76" s="22"/>
      <c r="B76" s="8"/>
      <c r="C76" s="8"/>
      <c r="D76" s="45"/>
      <c r="E76" s="45"/>
      <c r="F76" s="29"/>
      <c r="G76" s="29"/>
      <c r="H76" s="29"/>
      <c r="I76" s="45"/>
      <c r="J76" s="45"/>
      <c r="K76" s="59"/>
      <c r="L76" s="29"/>
      <c r="M76" s="45"/>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row>
    <row r="77" spans="1:67">
      <c r="A77" s="22">
        <v>30</v>
      </c>
      <c r="B77" s="8" t="s">
        <v>654</v>
      </c>
      <c r="C77" s="8"/>
      <c r="D77" s="45" t="s">
        <v>655</v>
      </c>
      <c r="E77" s="45"/>
      <c r="F77" s="29"/>
      <c r="G77" s="29"/>
      <c r="H77" s="29"/>
      <c r="I77" s="29"/>
      <c r="J77" s="29"/>
      <c r="K77" s="59"/>
      <c r="L77" s="56"/>
      <c r="M77" s="45"/>
    </row>
    <row r="78" spans="1:67">
      <c r="A78" s="22">
        <v>31</v>
      </c>
      <c r="B78" s="28" t="s">
        <v>656</v>
      </c>
      <c r="C78" s="28"/>
      <c r="D78" s="7" t="s">
        <v>657</v>
      </c>
      <c r="E78" s="45"/>
      <c r="F78" s="352">
        <f>(1/8)*(F111-F108)</f>
        <v>501675.08011966042</v>
      </c>
      <c r="G78" s="58"/>
      <c r="H78" s="29"/>
      <c r="I78" s="45"/>
      <c r="J78" s="45"/>
      <c r="K78" s="58">
        <f>(1/8)*(K111-K108)</f>
        <v>501675.08011966042</v>
      </c>
      <c r="L78" s="29"/>
      <c r="M78" s="45"/>
    </row>
    <row r="79" spans="1:67">
      <c r="A79" s="22">
        <v>32</v>
      </c>
      <c r="B79" s="28" t="s">
        <v>658</v>
      </c>
      <c r="C79" s="28"/>
      <c r="D79" s="45" t="s">
        <v>659</v>
      </c>
      <c r="E79" s="45"/>
      <c r="F79" s="352">
        <f>'Attachment 4'!H24</f>
        <v>530120</v>
      </c>
      <c r="G79" s="58"/>
      <c r="H79" s="29" t="s">
        <v>387</v>
      </c>
      <c r="I79" s="30">
        <f>K170</f>
        <v>1</v>
      </c>
      <c r="J79" s="30"/>
      <c r="K79" s="115">
        <f>F79*I79</f>
        <v>530120</v>
      </c>
      <c r="L79" s="29"/>
      <c r="M79" s="45"/>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row>
    <row r="80" spans="1:67">
      <c r="A80" s="22">
        <v>33</v>
      </c>
      <c r="B80" s="28" t="s">
        <v>660</v>
      </c>
      <c r="C80" s="28"/>
      <c r="D80" s="45" t="s">
        <v>661</v>
      </c>
      <c r="E80" s="45"/>
      <c r="F80" s="352">
        <f>'Attachment 4'!I24</f>
        <v>257488.66743589734</v>
      </c>
      <c r="G80" s="58"/>
      <c r="H80" s="29" t="s">
        <v>406</v>
      </c>
      <c r="I80" s="30">
        <f>I46</f>
        <v>1</v>
      </c>
      <c r="J80" s="30"/>
      <c r="K80" s="115">
        <f>F80*I80</f>
        <v>257488.66743589734</v>
      </c>
      <c r="L80" s="29"/>
      <c r="M80" s="45"/>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row>
    <row r="81" spans="1:67">
      <c r="A81" s="22">
        <v>34</v>
      </c>
      <c r="B81" s="8" t="s">
        <v>662</v>
      </c>
      <c r="C81" s="8"/>
      <c r="D81" s="45" t="s">
        <v>663</v>
      </c>
      <c r="E81" s="45"/>
      <c r="F81" s="359">
        <f>SUM(F78:F80)</f>
        <v>1289283.7475555576</v>
      </c>
      <c r="G81" s="58"/>
      <c r="H81" s="7"/>
      <c r="I81" s="45"/>
      <c r="J81" s="45"/>
      <c r="K81" s="357">
        <f>SUM(K78:K80)</f>
        <v>1289283.7475555576</v>
      </c>
      <c r="L81" s="45"/>
      <c r="M81" s="45"/>
    </row>
    <row r="82" spans="1:67">
      <c r="A82" s="22"/>
      <c r="B82" s="8"/>
      <c r="C82" s="8"/>
      <c r="D82" s="45"/>
      <c r="E82" s="45"/>
      <c r="F82" s="62"/>
      <c r="G82" s="45"/>
      <c r="H82" s="45"/>
      <c r="I82" s="45"/>
      <c r="J82" s="45"/>
      <c r="K82" s="63"/>
      <c r="L82" s="29"/>
      <c r="M82" s="45"/>
    </row>
    <row r="83" spans="1:67" ht="12.75" thickBot="1">
      <c r="A83" s="22">
        <v>35</v>
      </c>
      <c r="B83" s="8" t="s">
        <v>664</v>
      </c>
      <c r="C83" s="8"/>
      <c r="D83" s="45" t="s">
        <v>665</v>
      </c>
      <c r="E83" s="45"/>
      <c r="F83" s="363">
        <f>F60+F73+F75+F81</f>
        <v>155988898.20783129</v>
      </c>
      <c r="G83" s="58"/>
      <c r="H83" s="45"/>
      <c r="I83" s="45"/>
      <c r="J83" s="45"/>
      <c r="K83" s="364">
        <f>K60+K73+K75+K81</f>
        <v>155988898.20783129</v>
      </c>
      <c r="L83" s="45"/>
      <c r="M83" s="45"/>
      <c r="N83" s="358"/>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row>
    <row r="84" spans="1:67" ht="12.75" thickTop="1">
      <c r="B84" s="2" t="s">
        <v>394</v>
      </c>
      <c r="C84" s="2"/>
    </row>
    <row r="85" spans="1:67">
      <c r="B85" s="2"/>
      <c r="C85" s="2"/>
      <c r="M85" s="41" t="s">
        <v>407</v>
      </c>
    </row>
    <row r="86" spans="1:67">
      <c r="A86" s="731" t="s">
        <v>435</v>
      </c>
      <c r="B86" s="731"/>
      <c r="C86" s="731"/>
      <c r="D86" s="731"/>
      <c r="E86" s="731"/>
      <c r="F86" s="731"/>
      <c r="G86" s="731"/>
      <c r="H86" s="731"/>
      <c r="I86" s="731"/>
      <c r="J86" s="731"/>
      <c r="K86" s="731"/>
      <c r="L86" s="731"/>
      <c r="M86" s="731"/>
    </row>
    <row r="87" spans="1:67">
      <c r="A87" s="729" t="s">
        <v>604</v>
      </c>
      <c r="B87" s="729"/>
      <c r="C87" s="729"/>
      <c r="D87" s="729"/>
      <c r="E87" s="729"/>
      <c r="F87" s="729"/>
      <c r="G87" s="729"/>
      <c r="H87" s="729"/>
      <c r="I87" s="729"/>
      <c r="J87" s="729"/>
      <c r="K87" s="729"/>
      <c r="L87" s="729"/>
      <c r="M87" s="729"/>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row>
    <row r="88" spans="1:67">
      <c r="A88" s="730" t="s">
        <v>738</v>
      </c>
      <c r="B88" s="731"/>
      <c r="C88" s="731"/>
      <c r="D88" s="731"/>
      <c r="E88" s="731"/>
      <c r="F88" s="731"/>
      <c r="G88" s="731"/>
      <c r="H88" s="731"/>
      <c r="I88" s="731"/>
      <c r="J88" s="731"/>
      <c r="K88" s="731"/>
      <c r="L88" s="731"/>
      <c r="M88" s="731"/>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row>
    <row r="89" spans="1:67">
      <c r="H89" s="46"/>
      <c r="I89" s="46"/>
      <c r="J89" s="46"/>
      <c r="K89" s="46"/>
      <c r="L89" s="46"/>
      <c r="M89" s="41" t="str">
        <f>$M$5</f>
        <v>For the 12 months ended</v>
      </c>
    </row>
    <row r="90" spans="1:67">
      <c r="H90" s="46"/>
      <c r="I90" s="46"/>
      <c r="J90" s="46"/>
      <c r="K90" s="46"/>
      <c r="L90" s="46"/>
      <c r="M90" s="401">
        <f>$M$6</f>
        <v>44561</v>
      </c>
    </row>
    <row r="91" spans="1:67">
      <c r="H91" s="46"/>
      <c r="I91" s="46"/>
      <c r="J91" s="46"/>
      <c r="K91" s="46"/>
      <c r="L91" s="46"/>
      <c r="M91" s="45"/>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row>
    <row r="92" spans="1:67">
      <c r="A92" s="10" t="s">
        <v>64</v>
      </c>
      <c r="B92" s="9" t="s">
        <v>380</v>
      </c>
      <c r="C92" s="9"/>
      <c r="D92" s="9" t="s">
        <v>381</v>
      </c>
      <c r="E92" s="9"/>
      <c r="F92" s="9" t="s">
        <v>382</v>
      </c>
      <c r="G92" s="9"/>
      <c r="H92" s="64"/>
      <c r="I92" s="64" t="s">
        <v>383</v>
      </c>
      <c r="J92" s="64"/>
      <c r="K92" s="64" t="s">
        <v>384</v>
      </c>
      <c r="L92" s="64"/>
      <c r="M92" s="46"/>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row>
    <row r="93" spans="1:67">
      <c r="A93" s="12" t="s">
        <v>373</v>
      </c>
      <c r="B93" s="42"/>
      <c r="C93" s="42"/>
      <c r="D93" s="14" t="s">
        <v>379</v>
      </c>
      <c r="E93" s="15"/>
      <c r="F93" s="17" t="s">
        <v>399</v>
      </c>
      <c r="G93" s="43"/>
      <c r="H93" s="734" t="s">
        <v>90</v>
      </c>
      <c r="I93" s="734"/>
      <c r="J93" s="65"/>
      <c r="K93" s="66" t="s">
        <v>400</v>
      </c>
      <c r="L93" s="65"/>
      <c r="M93" s="67"/>
    </row>
    <row r="94" spans="1:67">
      <c r="A94" s="20"/>
      <c r="B94" s="42" t="s">
        <v>408</v>
      </c>
      <c r="C94" s="42"/>
      <c r="D94" s="15"/>
      <c r="E94" s="15"/>
      <c r="F94" s="68"/>
      <c r="G94" s="68"/>
      <c r="H94" s="65"/>
      <c r="I94" s="65"/>
      <c r="J94" s="65"/>
      <c r="K94" s="69" t="s">
        <v>401</v>
      </c>
      <c r="L94" s="69"/>
      <c r="M94" s="67"/>
    </row>
    <row r="95" spans="1:67">
      <c r="A95" s="39">
        <v>1</v>
      </c>
      <c r="B95" s="28" t="s">
        <v>400</v>
      </c>
      <c r="C95" s="28"/>
      <c r="D95" s="46" t="s">
        <v>409</v>
      </c>
      <c r="E95" s="46"/>
      <c r="F95" s="360">
        <v>3194088.6247499059</v>
      </c>
      <c r="G95" s="45"/>
      <c r="H95" s="29" t="s">
        <v>387</v>
      </c>
      <c r="I95" s="30">
        <f>K170</f>
        <v>1</v>
      </c>
      <c r="J95" s="30"/>
      <c r="K95" s="613">
        <f t="shared" ref="K95:K102" si="1">F95*I95</f>
        <v>3194088.6247499059</v>
      </c>
      <c r="L95" s="71"/>
      <c r="M95" s="46"/>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row>
    <row r="96" spans="1:67">
      <c r="A96" s="22">
        <v>2</v>
      </c>
      <c r="B96" s="28" t="s">
        <v>666</v>
      </c>
      <c r="C96" s="28"/>
      <c r="D96" s="45" t="s">
        <v>667</v>
      </c>
      <c r="E96" s="45"/>
      <c r="F96" s="360">
        <v>738330.99040100246</v>
      </c>
      <c r="G96" s="45"/>
      <c r="H96" s="29" t="s">
        <v>387</v>
      </c>
      <c r="I96" s="30">
        <f>K170</f>
        <v>1</v>
      </c>
      <c r="J96" s="30"/>
      <c r="K96" s="613">
        <f t="shared" si="1"/>
        <v>738330.99040100246</v>
      </c>
      <c r="L96" s="71"/>
      <c r="M96" s="45"/>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row>
    <row r="97" spans="1:67">
      <c r="A97" s="22">
        <v>3</v>
      </c>
      <c r="B97" s="28" t="s">
        <v>668</v>
      </c>
      <c r="C97" s="28"/>
      <c r="D97" s="45" t="s">
        <v>669</v>
      </c>
      <c r="E97" s="45"/>
      <c r="F97" s="360">
        <v>0</v>
      </c>
      <c r="G97" s="45"/>
      <c r="H97" s="29" t="s">
        <v>387</v>
      </c>
      <c r="I97" s="30">
        <f>K170</f>
        <v>1</v>
      </c>
      <c r="J97" s="30"/>
      <c r="K97" s="613">
        <f t="shared" si="1"/>
        <v>0</v>
      </c>
      <c r="L97" s="71"/>
      <c r="M97" s="45"/>
    </row>
    <row r="98" spans="1:67">
      <c r="A98" s="22">
        <v>4</v>
      </c>
      <c r="B98" s="8" t="s">
        <v>670</v>
      </c>
      <c r="C98" s="8"/>
      <c r="D98" s="45" t="s">
        <v>671</v>
      </c>
      <c r="E98" s="45"/>
      <c r="F98" s="360">
        <v>1436704.5762073772</v>
      </c>
      <c r="G98" s="45"/>
      <c r="H98" s="29" t="s">
        <v>421</v>
      </c>
      <c r="I98" s="30">
        <f>K179</f>
        <v>1</v>
      </c>
      <c r="J98" s="30"/>
      <c r="K98" s="613">
        <f t="shared" si="1"/>
        <v>1436704.5762073772</v>
      </c>
      <c r="L98" s="71"/>
      <c r="M98" s="45"/>
    </row>
    <row r="99" spans="1:67">
      <c r="A99" s="22">
        <v>5</v>
      </c>
      <c r="B99" s="28" t="s">
        <v>672</v>
      </c>
      <c r="C99" s="28"/>
      <c r="D99" s="72" t="s">
        <v>547</v>
      </c>
      <c r="E99" s="45"/>
      <c r="F99" s="360">
        <v>0</v>
      </c>
      <c r="G99" s="45"/>
      <c r="H99" s="29" t="s">
        <v>421</v>
      </c>
      <c r="I99" s="30">
        <f>K179</f>
        <v>1</v>
      </c>
      <c r="J99" s="30"/>
      <c r="K99" s="613">
        <f t="shared" si="1"/>
        <v>0</v>
      </c>
      <c r="L99" s="71"/>
      <c r="M99" s="45"/>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row>
    <row r="100" spans="1:67">
      <c r="A100" s="22">
        <v>6</v>
      </c>
      <c r="B100" s="73" t="s">
        <v>602</v>
      </c>
      <c r="C100" s="28"/>
      <c r="D100" s="45" t="s">
        <v>673</v>
      </c>
      <c r="E100" s="45"/>
      <c r="F100" s="360">
        <v>0</v>
      </c>
      <c r="G100" s="45"/>
      <c r="H100" s="29" t="s">
        <v>421</v>
      </c>
      <c r="I100" s="30">
        <f>K179</f>
        <v>1</v>
      </c>
      <c r="J100" s="30"/>
      <c r="K100" s="613">
        <f t="shared" si="1"/>
        <v>0</v>
      </c>
      <c r="L100" s="71"/>
      <c r="M100" s="45"/>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c r="A101" s="22">
        <v>7</v>
      </c>
      <c r="B101" s="28" t="s">
        <v>674</v>
      </c>
      <c r="C101" s="28"/>
      <c r="D101" s="45" t="s">
        <v>673</v>
      </c>
      <c r="E101" s="45"/>
      <c r="F101" s="360">
        <v>5000</v>
      </c>
      <c r="G101" s="45"/>
      <c r="H101" s="29" t="s">
        <v>421</v>
      </c>
      <c r="I101" s="30">
        <f>K179</f>
        <v>1</v>
      </c>
      <c r="J101" s="30"/>
      <c r="K101" s="613">
        <f t="shared" si="1"/>
        <v>5000</v>
      </c>
      <c r="L101" s="71"/>
      <c r="M101" s="45"/>
    </row>
    <row r="102" spans="1:67">
      <c r="A102" s="22">
        <v>8</v>
      </c>
      <c r="B102" s="28" t="s">
        <v>675</v>
      </c>
      <c r="C102" s="28"/>
      <c r="D102" s="7" t="s">
        <v>673</v>
      </c>
      <c r="E102" s="45"/>
      <c r="F102" s="360">
        <v>0</v>
      </c>
      <c r="G102" s="45"/>
      <c r="H102" s="29" t="s">
        <v>421</v>
      </c>
      <c r="I102" s="30">
        <f>K179</f>
        <v>1</v>
      </c>
      <c r="J102" s="30"/>
      <c r="K102" s="613">
        <f t="shared" si="1"/>
        <v>0</v>
      </c>
      <c r="L102" s="71"/>
      <c r="M102" s="45"/>
    </row>
    <row r="103" spans="1:67">
      <c r="A103" s="74">
        <v>9</v>
      </c>
      <c r="B103" s="8"/>
      <c r="C103" s="8"/>
      <c r="D103" s="45"/>
      <c r="E103" s="45"/>
      <c r="F103" s="119"/>
      <c r="G103" s="45"/>
      <c r="H103" s="29"/>
      <c r="I103" s="45"/>
      <c r="J103" s="45"/>
      <c r="K103" s="613"/>
      <c r="L103" s="76"/>
      <c r="M103" s="45"/>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row>
    <row r="104" spans="1:67">
      <c r="A104" s="22">
        <v>10</v>
      </c>
      <c r="B104" s="28" t="s">
        <v>676</v>
      </c>
      <c r="C104" s="28"/>
      <c r="D104" s="45" t="s">
        <v>677</v>
      </c>
      <c r="E104" s="45"/>
      <c r="F104" s="360">
        <v>5000</v>
      </c>
      <c r="G104" s="45"/>
      <c r="H104" s="29" t="s">
        <v>387</v>
      </c>
      <c r="I104" s="30">
        <f>K170</f>
        <v>1</v>
      </c>
      <c r="J104" s="30"/>
      <c r="K104" s="613">
        <f>F104*I104</f>
        <v>5000</v>
      </c>
      <c r="L104" s="71"/>
      <c r="M104" s="45"/>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row>
    <row r="105" spans="1:67">
      <c r="A105" s="74">
        <v>11</v>
      </c>
      <c r="B105" s="8"/>
      <c r="C105" s="8"/>
      <c r="D105" s="45"/>
      <c r="E105" s="45"/>
      <c r="F105" s="119"/>
      <c r="G105" s="45"/>
      <c r="H105" s="29"/>
      <c r="I105" s="45"/>
      <c r="J105" s="45"/>
      <c r="K105" s="71"/>
      <c r="L105" s="76"/>
      <c r="M105" s="45"/>
    </row>
    <row r="106" spans="1:67">
      <c r="A106" s="22">
        <v>12</v>
      </c>
      <c r="B106" s="28" t="s">
        <v>678</v>
      </c>
      <c r="C106" s="28"/>
      <c r="D106" s="45" t="s">
        <v>679</v>
      </c>
      <c r="E106" s="45"/>
      <c r="F106" s="360">
        <v>0</v>
      </c>
      <c r="G106" s="45"/>
      <c r="H106" s="29" t="s">
        <v>392</v>
      </c>
      <c r="I106" s="61">
        <v>1</v>
      </c>
      <c r="J106" s="30"/>
      <c r="K106" s="71">
        <f>F106*I106</f>
        <v>0</v>
      </c>
      <c r="L106" s="71"/>
      <c r="M106" s="45"/>
    </row>
    <row r="107" spans="1:67">
      <c r="A107" s="22">
        <v>13</v>
      </c>
      <c r="B107" s="8" t="s">
        <v>680</v>
      </c>
      <c r="C107" s="8"/>
      <c r="D107" s="45"/>
      <c r="E107" s="45"/>
      <c r="F107" s="119"/>
      <c r="G107" s="45"/>
      <c r="H107" s="29"/>
      <c r="I107" s="45"/>
      <c r="J107" s="45"/>
      <c r="K107" s="45"/>
      <c r="L107" s="45"/>
      <c r="M107" s="45"/>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row>
    <row r="108" spans="1:67">
      <c r="A108" s="22">
        <v>14</v>
      </c>
      <c r="B108" s="28" t="s">
        <v>681</v>
      </c>
      <c r="C108" s="28"/>
      <c r="D108" s="45" t="s">
        <v>682</v>
      </c>
      <c r="E108" s="45"/>
      <c r="F108" s="360">
        <v>617392.55999999994</v>
      </c>
      <c r="G108" s="45"/>
      <c r="H108" s="29" t="s">
        <v>392</v>
      </c>
      <c r="I108" s="61">
        <v>1</v>
      </c>
      <c r="J108" s="30"/>
      <c r="K108" s="613">
        <f>F108*I108</f>
        <v>617392.55999999994</v>
      </c>
      <c r="L108" s="71"/>
      <c r="M108" s="45"/>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row>
    <row r="109" spans="1:67">
      <c r="A109" s="22">
        <v>15</v>
      </c>
      <c r="B109" s="77" t="s">
        <v>683</v>
      </c>
      <c r="C109" s="28"/>
      <c r="D109" s="7" t="s">
        <v>535</v>
      </c>
      <c r="E109" s="45"/>
      <c r="F109" s="360">
        <v>120938.43040100255</v>
      </c>
      <c r="G109" s="45"/>
      <c r="H109" s="29" t="s">
        <v>387</v>
      </c>
      <c r="I109" s="30">
        <f>K170</f>
        <v>1</v>
      </c>
      <c r="J109" s="30"/>
      <c r="K109" s="613">
        <f>F109*I109</f>
        <v>120938.43040100255</v>
      </c>
      <c r="L109" s="71"/>
      <c r="M109" s="45"/>
      <c r="N109" s="358"/>
    </row>
    <row r="110" spans="1:67">
      <c r="A110" s="22">
        <v>16</v>
      </c>
      <c r="B110" s="8" t="s">
        <v>684</v>
      </c>
      <c r="C110" s="8"/>
      <c r="D110" s="72" t="s">
        <v>243</v>
      </c>
      <c r="E110" s="72"/>
      <c r="F110" s="361">
        <f>SUM(F108:F109)</f>
        <v>738330.99040100246</v>
      </c>
      <c r="G110" s="75"/>
      <c r="H110" s="29"/>
      <c r="I110" s="45"/>
      <c r="J110" s="45"/>
      <c r="K110" s="613">
        <f>SUM(K108:K109)</f>
        <v>738330.99040100246</v>
      </c>
      <c r="L110" s="71"/>
      <c r="M110" s="45"/>
    </row>
    <row r="111" spans="1:67">
      <c r="A111" s="22">
        <v>17</v>
      </c>
      <c r="B111" s="8" t="s">
        <v>685</v>
      </c>
      <c r="C111" s="8"/>
      <c r="D111" s="726" t="s">
        <v>599</v>
      </c>
      <c r="E111" s="45"/>
      <c r="F111" s="117">
        <f>F95+F98+F104+F105+F106+F110-F96-F97-SUM(F99:F103)</f>
        <v>4630793.2009572834</v>
      </c>
      <c r="G111" s="71"/>
      <c r="H111" s="29"/>
      <c r="I111" s="45"/>
      <c r="J111" s="45"/>
      <c r="K111" s="365">
        <f>K95+K98+K104+K105+K106+K110-K96-K97-SUM(K99:K103)</f>
        <v>4630793.2009572834</v>
      </c>
      <c r="L111" s="71"/>
      <c r="M111" s="45"/>
      <c r="N111" s="358"/>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row>
    <row r="112" spans="1:67">
      <c r="A112" s="22"/>
      <c r="B112" s="8"/>
      <c r="C112" s="8"/>
      <c r="D112" s="727"/>
      <c r="E112" s="45"/>
      <c r="F112" s="75"/>
      <c r="G112" s="45"/>
      <c r="H112" s="29"/>
      <c r="I112" s="45"/>
      <c r="J112" s="45"/>
      <c r="K112" s="71"/>
      <c r="L112" s="71"/>
      <c r="M112" s="45"/>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row>
    <row r="113" spans="1:67">
      <c r="A113" s="22">
        <v>18</v>
      </c>
      <c r="B113" s="8" t="s">
        <v>686</v>
      </c>
      <c r="C113" s="8"/>
      <c r="D113" s="45" t="s">
        <v>627</v>
      </c>
      <c r="E113" s="45"/>
      <c r="F113" s="8"/>
      <c r="G113" s="45"/>
      <c r="H113" s="29"/>
      <c r="I113" s="45"/>
      <c r="J113" s="45"/>
      <c r="K113" s="45"/>
      <c r="L113" s="45"/>
      <c r="M113" s="45"/>
    </row>
    <row r="114" spans="1:67">
      <c r="A114" s="22">
        <v>19</v>
      </c>
      <c r="B114" s="28" t="s">
        <v>630</v>
      </c>
      <c r="C114" s="28"/>
      <c r="D114" s="45" t="s">
        <v>687</v>
      </c>
      <c r="E114" s="45"/>
      <c r="F114" s="360">
        <f>'Attachment 4'!J23-'Attachment 4'!J11</f>
        <v>3322708.1305666673</v>
      </c>
      <c r="G114" s="45"/>
      <c r="H114" s="29" t="s">
        <v>387</v>
      </c>
      <c r="I114" s="30">
        <f>K170</f>
        <v>1</v>
      </c>
      <c r="J114" s="30"/>
      <c r="K114" s="117">
        <f>F114*I114</f>
        <v>3322708.1305666673</v>
      </c>
      <c r="L114" s="71"/>
      <c r="M114" s="45"/>
    </row>
    <row r="115" spans="1:67">
      <c r="A115" s="22">
        <v>20</v>
      </c>
      <c r="B115" s="77" t="s">
        <v>634</v>
      </c>
      <c r="C115" s="28"/>
      <c r="D115" s="45" t="s">
        <v>688</v>
      </c>
      <c r="E115" s="45"/>
      <c r="F115" s="360">
        <f>'Attachment 4'!K23-'Attachment 4'!K11</f>
        <v>127241.40200000002</v>
      </c>
      <c r="G115" s="45"/>
      <c r="H115" s="29" t="s">
        <v>421</v>
      </c>
      <c r="I115" s="30">
        <f>K179</f>
        <v>1</v>
      </c>
      <c r="J115" s="30"/>
      <c r="K115" s="117">
        <f>F115*I115</f>
        <v>127241.40200000002</v>
      </c>
      <c r="L115" s="71"/>
      <c r="M115" s="45"/>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row>
    <row r="116" spans="1:67">
      <c r="A116" s="22">
        <v>21</v>
      </c>
      <c r="B116" s="28" t="s">
        <v>689</v>
      </c>
      <c r="C116" s="28"/>
      <c r="D116" s="45" t="s">
        <v>690</v>
      </c>
      <c r="E116" s="45"/>
      <c r="F116" s="366">
        <v>0</v>
      </c>
      <c r="G116" s="45"/>
      <c r="H116" s="29" t="s">
        <v>392</v>
      </c>
      <c r="I116" s="88">
        <v>1</v>
      </c>
      <c r="J116" s="30"/>
      <c r="K116" s="117">
        <f>F116*I116</f>
        <v>0</v>
      </c>
      <c r="L116" s="71"/>
      <c r="M116" s="45"/>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row>
    <row r="117" spans="1:67">
      <c r="A117" s="22">
        <v>22</v>
      </c>
      <c r="B117" s="8" t="s">
        <v>691</v>
      </c>
      <c r="C117" s="8"/>
      <c r="D117" s="72" t="s">
        <v>244</v>
      </c>
      <c r="E117" s="72"/>
      <c r="F117" s="119">
        <f>SUM(F114:F116)</f>
        <v>3449949.5325666675</v>
      </c>
      <c r="G117" s="45"/>
      <c r="H117" s="29"/>
      <c r="I117" s="45"/>
      <c r="J117" s="45"/>
      <c r="K117" s="365">
        <f>SUM(K114:K116)</f>
        <v>3449949.5325666675</v>
      </c>
      <c r="L117" s="71"/>
      <c r="M117" s="45"/>
      <c r="N117" s="358"/>
    </row>
    <row r="118" spans="1:67">
      <c r="A118" s="22"/>
      <c r="B118" s="8"/>
      <c r="C118" s="8"/>
      <c r="D118" s="45"/>
      <c r="E118" s="45"/>
      <c r="F118" s="75"/>
      <c r="G118" s="45"/>
      <c r="H118" s="29"/>
      <c r="I118" s="45"/>
      <c r="J118" s="45"/>
      <c r="K118" s="71"/>
      <c r="L118" s="71"/>
      <c r="M118" s="45"/>
    </row>
    <row r="119" spans="1:67">
      <c r="A119" s="22">
        <v>23</v>
      </c>
      <c r="B119" s="8" t="s">
        <v>692</v>
      </c>
      <c r="C119" s="8"/>
      <c r="D119" s="45"/>
      <c r="E119" s="45"/>
      <c r="F119" s="8"/>
      <c r="G119" s="45"/>
      <c r="H119" s="29"/>
      <c r="I119" s="45"/>
      <c r="J119" s="45"/>
      <c r="K119" s="45"/>
      <c r="L119" s="45"/>
      <c r="M119" s="45"/>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row>
    <row r="120" spans="1:67">
      <c r="A120" s="22">
        <v>24</v>
      </c>
      <c r="B120" s="28" t="s">
        <v>693</v>
      </c>
      <c r="C120" s="28"/>
      <c r="D120" s="45"/>
      <c r="E120" s="45"/>
      <c r="F120" s="8"/>
      <c r="G120" s="45"/>
      <c r="H120" s="29"/>
      <c r="I120" s="45"/>
      <c r="J120" s="45"/>
      <c r="K120" s="45"/>
      <c r="L120" s="45"/>
      <c r="M120" s="45"/>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row>
    <row r="121" spans="1:67">
      <c r="A121" s="22">
        <v>25</v>
      </c>
      <c r="B121" s="79" t="s">
        <v>694</v>
      </c>
      <c r="C121" s="79"/>
      <c r="D121" s="45" t="s">
        <v>695</v>
      </c>
      <c r="E121" s="45"/>
      <c r="F121" s="360">
        <v>85378.978470565809</v>
      </c>
      <c r="G121" s="45"/>
      <c r="H121" s="29" t="s">
        <v>421</v>
      </c>
      <c r="I121" s="30">
        <f>K179</f>
        <v>1</v>
      </c>
      <c r="J121" s="30"/>
      <c r="K121" s="613">
        <f>F121*I121</f>
        <v>85378.978470565809</v>
      </c>
      <c r="L121" s="71"/>
      <c r="M121" s="45"/>
    </row>
    <row r="122" spans="1:67" ht="24">
      <c r="A122" s="23">
        <v>26</v>
      </c>
      <c r="B122" s="80" t="s">
        <v>696</v>
      </c>
      <c r="C122" s="79"/>
      <c r="D122" s="45" t="s">
        <v>695</v>
      </c>
      <c r="E122" s="45"/>
      <c r="F122" s="70">
        <v>0</v>
      </c>
      <c r="G122" s="45"/>
      <c r="H122" s="29" t="s">
        <v>421</v>
      </c>
      <c r="I122" s="30">
        <f>K179</f>
        <v>1</v>
      </c>
      <c r="J122" s="30"/>
      <c r="K122" s="613">
        <f>F122*I122</f>
        <v>0</v>
      </c>
      <c r="L122" s="71"/>
      <c r="M122" s="45"/>
    </row>
    <row r="123" spans="1:67">
      <c r="A123" s="23">
        <v>27</v>
      </c>
      <c r="B123" s="28" t="s">
        <v>410</v>
      </c>
      <c r="C123" s="28"/>
      <c r="D123" s="45"/>
      <c r="E123" s="45"/>
      <c r="F123" s="8"/>
      <c r="G123" s="45"/>
      <c r="H123" s="29"/>
      <c r="I123" s="45"/>
      <c r="J123" s="45"/>
      <c r="K123" s="613"/>
      <c r="L123" s="45"/>
      <c r="M123" s="45"/>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row>
    <row r="124" spans="1:67" ht="15">
      <c r="A124" s="22">
        <v>28</v>
      </c>
      <c r="B124" s="79" t="s">
        <v>697</v>
      </c>
      <c r="C124" s="79"/>
      <c r="D124" s="72" t="s">
        <v>548</v>
      </c>
      <c r="E124" s="45"/>
      <c r="F124" s="612">
        <v>1202455.0617716878</v>
      </c>
      <c r="G124" s="45"/>
      <c r="H124" s="29" t="s">
        <v>406</v>
      </c>
      <c r="I124" s="30">
        <f>I46</f>
        <v>1</v>
      </c>
      <c r="J124" s="30"/>
      <c r="K124" s="613">
        <f>F124*I124</f>
        <v>1202455.0617716878</v>
      </c>
      <c r="L124" s="71"/>
      <c r="M124" s="45"/>
      <c r="N124" s="362"/>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row>
    <row r="125" spans="1:67">
      <c r="A125" s="22">
        <v>29</v>
      </c>
      <c r="B125" s="79" t="s">
        <v>698</v>
      </c>
      <c r="C125" s="79"/>
      <c r="D125" s="45" t="s">
        <v>695</v>
      </c>
      <c r="E125" s="45"/>
      <c r="F125" s="612">
        <v>0</v>
      </c>
      <c r="G125" s="45"/>
      <c r="H125" s="29" t="s">
        <v>367</v>
      </c>
      <c r="I125" s="51">
        <v>0</v>
      </c>
      <c r="J125" s="51"/>
      <c r="K125" s="613">
        <f>F125*I125</f>
        <v>0</v>
      </c>
      <c r="L125" s="71"/>
      <c r="M125" s="45"/>
    </row>
    <row r="126" spans="1:67">
      <c r="A126" s="22">
        <v>30</v>
      </c>
      <c r="B126" s="79" t="s">
        <v>699</v>
      </c>
      <c r="C126" s="79"/>
      <c r="D126" s="45" t="s">
        <v>695</v>
      </c>
      <c r="E126" s="45"/>
      <c r="F126" s="612">
        <v>0</v>
      </c>
      <c r="G126" s="45"/>
      <c r="H126" s="29" t="s">
        <v>406</v>
      </c>
      <c r="I126" s="30">
        <f>I46</f>
        <v>1</v>
      </c>
      <c r="J126" s="30"/>
      <c r="K126" s="613">
        <f>F126*I126</f>
        <v>0</v>
      </c>
      <c r="L126" s="71"/>
      <c r="M126" s="45"/>
    </row>
    <row r="127" spans="1:67">
      <c r="A127" s="22">
        <v>31</v>
      </c>
      <c r="B127" s="79" t="s">
        <v>700</v>
      </c>
      <c r="C127" s="79"/>
      <c r="D127" s="7" t="s">
        <v>695</v>
      </c>
      <c r="E127" s="45"/>
      <c r="F127" s="366">
        <v>0</v>
      </c>
      <c r="G127" s="45"/>
      <c r="H127" s="29" t="s">
        <v>406</v>
      </c>
      <c r="I127" s="30">
        <f>I46</f>
        <v>1</v>
      </c>
      <c r="J127" s="30"/>
      <c r="K127" s="383">
        <f>F127*I127</f>
        <v>0</v>
      </c>
      <c r="L127" s="71"/>
      <c r="M127" s="45"/>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row>
    <row r="128" spans="1:67">
      <c r="A128" s="34">
        <v>32</v>
      </c>
      <c r="B128" s="13" t="s">
        <v>701</v>
      </c>
      <c r="C128" s="13"/>
      <c r="D128" s="57" t="s">
        <v>702</v>
      </c>
      <c r="E128" s="57"/>
      <c r="F128" s="613">
        <f>SUM(F121:F127)</f>
        <v>1287834.0402422536</v>
      </c>
      <c r="G128" s="45"/>
      <c r="H128" s="29"/>
      <c r="I128" s="57"/>
      <c r="J128" s="57"/>
      <c r="K128" s="613">
        <f>SUM(K121:K127)</f>
        <v>1287834.0402422536</v>
      </c>
      <c r="L128" s="71"/>
      <c r="M128" s="57"/>
      <c r="N128" s="358"/>
    </row>
    <row r="129" spans="1:67">
      <c r="A129" s="34"/>
      <c r="B129" s="13"/>
      <c r="C129" s="13"/>
      <c r="D129" s="57"/>
      <c r="E129" s="57"/>
      <c r="F129" s="75"/>
      <c r="G129" s="45"/>
      <c r="H129" s="29"/>
      <c r="I129" s="57"/>
      <c r="J129" s="57"/>
      <c r="K129" s="71"/>
      <c r="L129" s="71"/>
      <c r="M129" s="57"/>
    </row>
    <row r="130" spans="1:67">
      <c r="A130" s="34">
        <v>33</v>
      </c>
      <c r="B130" s="327" t="s">
        <v>792</v>
      </c>
      <c r="C130" s="13"/>
      <c r="D130" s="45" t="s">
        <v>703</v>
      </c>
      <c r="E130" s="45"/>
      <c r="G130" s="45"/>
      <c r="H130" s="29"/>
      <c r="I130" s="45"/>
      <c r="J130" s="45"/>
      <c r="K130" s="45"/>
      <c r="L130" s="45"/>
      <c r="M130" s="45"/>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row>
    <row r="131" spans="1:67">
      <c r="A131" s="34">
        <v>34</v>
      </c>
      <c r="B131" s="82" t="s">
        <v>793</v>
      </c>
      <c r="C131" s="28"/>
      <c r="D131" s="7"/>
      <c r="E131" s="45"/>
      <c r="F131" s="83">
        <f>1-(((1-F221)*(1-F220))/(1-F220*F221*F222))</f>
        <v>0.27967799999999998</v>
      </c>
      <c r="G131" s="45"/>
      <c r="H131" s="29"/>
      <c r="I131" s="45"/>
      <c r="J131" s="45"/>
      <c r="K131" s="45"/>
      <c r="L131" s="45"/>
      <c r="M131" s="45"/>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row>
    <row r="132" spans="1:67">
      <c r="A132" s="22">
        <v>35</v>
      </c>
      <c r="B132" s="28" t="s">
        <v>704</v>
      </c>
      <c r="C132" s="28"/>
      <c r="D132" s="118"/>
      <c r="E132" s="45"/>
      <c r="F132" s="84">
        <f>(F131/(1-F131))*(1-K184/K188)</f>
        <v>0.31628892898069916</v>
      </c>
      <c r="G132" s="45"/>
      <c r="H132" s="29"/>
      <c r="I132" s="45"/>
      <c r="J132" s="45"/>
      <c r="K132" s="45"/>
      <c r="L132" s="45"/>
      <c r="M132" s="45"/>
    </row>
    <row r="133" spans="1:67">
      <c r="A133" s="22">
        <v>36</v>
      </c>
      <c r="B133" s="73" t="s">
        <v>794</v>
      </c>
      <c r="C133" s="77"/>
      <c r="D133" s="45"/>
      <c r="E133" s="45"/>
      <c r="F133" s="7"/>
      <c r="G133" s="45"/>
      <c r="H133" s="29"/>
      <c r="I133" s="45"/>
      <c r="J133" s="45"/>
      <c r="K133" s="45"/>
      <c r="L133" s="45"/>
      <c r="M133" s="45"/>
    </row>
    <row r="134" spans="1:67">
      <c r="A134" s="22">
        <v>37</v>
      </c>
      <c r="B134" s="8"/>
      <c r="C134" s="8"/>
      <c r="D134" s="45"/>
      <c r="E134" s="45"/>
      <c r="F134" s="8"/>
      <c r="G134" s="45"/>
      <c r="H134" s="29"/>
      <c r="I134" s="45"/>
      <c r="J134" s="45"/>
      <c r="K134" s="45"/>
      <c r="L134" s="45"/>
      <c r="M134" s="45"/>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row>
    <row r="135" spans="1:67">
      <c r="A135" s="22">
        <v>38</v>
      </c>
      <c r="B135" s="28" t="s">
        <v>705</v>
      </c>
      <c r="C135" s="28"/>
      <c r="D135" s="118"/>
      <c r="E135" s="45"/>
      <c r="F135" s="590">
        <f>1/(1-F131)</f>
        <v>1.3882680245778971</v>
      </c>
      <c r="G135" s="45"/>
      <c r="H135" s="29"/>
      <c r="I135" s="45"/>
      <c r="J135" s="45"/>
      <c r="K135" s="45"/>
      <c r="L135" s="45"/>
      <c r="M135" s="45"/>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row>
    <row r="136" spans="1:67">
      <c r="A136" s="22">
        <v>39</v>
      </c>
      <c r="B136" s="2" t="s">
        <v>795</v>
      </c>
      <c r="C136" s="8"/>
      <c r="D136" s="118"/>
      <c r="E136" s="45"/>
      <c r="F136" s="70">
        <v>0</v>
      </c>
      <c r="G136" s="45"/>
      <c r="H136" s="29"/>
      <c r="I136" s="45"/>
      <c r="J136" s="45"/>
      <c r="K136" s="45"/>
      <c r="L136" s="45"/>
      <c r="M136" s="45"/>
    </row>
    <row r="137" spans="1:67">
      <c r="A137" s="22">
        <v>40</v>
      </c>
      <c r="B137" s="2" t="s">
        <v>795</v>
      </c>
      <c r="C137" s="8"/>
      <c r="D137" s="118"/>
      <c r="E137" s="45"/>
      <c r="F137" s="70">
        <v>0</v>
      </c>
      <c r="G137" s="45"/>
      <c r="H137" s="29"/>
      <c r="I137" s="45"/>
      <c r="J137" s="45"/>
      <c r="K137" s="45"/>
      <c r="L137" s="45"/>
      <c r="M137" s="45"/>
    </row>
    <row r="138" spans="1:67">
      <c r="A138" s="22">
        <v>41</v>
      </c>
      <c r="B138" s="2" t="s">
        <v>795</v>
      </c>
      <c r="C138" s="8"/>
      <c r="D138" s="118"/>
      <c r="E138" s="45"/>
      <c r="F138" s="70">
        <v>0</v>
      </c>
      <c r="G138" s="45"/>
      <c r="H138" s="29"/>
      <c r="I138" s="45"/>
      <c r="J138" s="45"/>
      <c r="K138" s="45"/>
      <c r="L138" s="45"/>
      <c r="M138" s="45"/>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row>
    <row r="139" spans="1:67">
      <c r="A139" s="22">
        <v>42</v>
      </c>
      <c r="B139" s="2" t="s">
        <v>258</v>
      </c>
      <c r="C139" s="8"/>
      <c r="D139" s="45" t="s">
        <v>706</v>
      </c>
      <c r="E139" s="45"/>
      <c r="F139" s="119">
        <f>F132*F146</f>
        <v>3266220.9184322101</v>
      </c>
      <c r="G139" s="45"/>
      <c r="H139" s="29" t="s">
        <v>367</v>
      </c>
      <c r="I139" s="61">
        <v>0</v>
      </c>
      <c r="J139" s="30"/>
      <c r="K139" s="117">
        <f>+F139</f>
        <v>3266220.9184322101</v>
      </c>
      <c r="L139" s="71"/>
      <c r="M139" s="45"/>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row>
    <row r="140" spans="1:67">
      <c r="A140" s="22">
        <v>43</v>
      </c>
      <c r="B140" s="2" t="s">
        <v>796</v>
      </c>
      <c r="C140" s="8"/>
      <c r="D140" s="72" t="s">
        <v>779</v>
      </c>
      <c r="E140" s="45"/>
      <c r="F140" s="70">
        <v>0</v>
      </c>
      <c r="G140" s="45"/>
      <c r="H140" s="29" t="s">
        <v>405</v>
      </c>
      <c r="I140" s="30">
        <f>I60</f>
        <v>1</v>
      </c>
      <c r="J140" s="30"/>
      <c r="K140" s="71">
        <f>F140*I140</f>
        <v>0</v>
      </c>
      <c r="L140" s="71"/>
      <c r="M140" s="45"/>
    </row>
    <row r="141" spans="1:67">
      <c r="A141" s="22">
        <v>44</v>
      </c>
      <c r="B141" s="2" t="s">
        <v>907</v>
      </c>
      <c r="C141" s="8"/>
      <c r="D141" s="72" t="s">
        <v>908</v>
      </c>
      <c r="E141" s="45"/>
      <c r="F141" s="70">
        <v>0</v>
      </c>
      <c r="G141" s="45"/>
      <c r="H141" s="29" t="s">
        <v>405</v>
      </c>
      <c r="I141" s="30">
        <f>I60</f>
        <v>1</v>
      </c>
      <c r="J141" s="30"/>
      <c r="K141" s="71">
        <f>F141*I141</f>
        <v>0</v>
      </c>
      <c r="L141" s="71"/>
      <c r="M141" s="45"/>
    </row>
    <row r="142" spans="1:67">
      <c r="A142" s="22">
        <v>45</v>
      </c>
      <c r="B142" s="8" t="s">
        <v>707</v>
      </c>
      <c r="C142" s="8"/>
      <c r="D142" s="72" t="s">
        <v>739</v>
      </c>
      <c r="E142" s="45"/>
      <c r="F142" s="366">
        <f>'WP3 - Perm Tax'!H23</f>
        <v>67927.26389219171</v>
      </c>
      <c r="G142" s="45"/>
      <c r="H142" s="29" t="s">
        <v>405</v>
      </c>
      <c r="I142" s="30">
        <f>I60</f>
        <v>1</v>
      </c>
      <c r="J142" s="30"/>
      <c r="K142" s="117">
        <f>F142*I142</f>
        <v>67927.26389219171</v>
      </c>
      <c r="L142" s="71"/>
      <c r="M142" s="45"/>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row>
    <row r="143" spans="1:67">
      <c r="A143" s="22">
        <v>46</v>
      </c>
      <c r="B143" s="8" t="s">
        <v>708</v>
      </c>
      <c r="C143" s="8"/>
      <c r="D143" s="72" t="s">
        <v>566</v>
      </c>
      <c r="E143" s="45"/>
      <c r="F143" s="119">
        <f>SUM(F139:F142)</f>
        <v>3334148.182324402</v>
      </c>
      <c r="G143" s="45"/>
      <c r="H143" s="29"/>
      <c r="I143" s="45"/>
      <c r="J143" s="45"/>
      <c r="K143" s="365">
        <f>SUM(K139:K142)</f>
        <v>3334148.182324402</v>
      </c>
      <c r="L143" s="71"/>
      <c r="M143" s="45"/>
      <c r="N143" s="358"/>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row>
    <row r="144" spans="1:67">
      <c r="A144" s="22"/>
      <c r="B144" s="8"/>
      <c r="C144" s="8"/>
      <c r="D144" s="72"/>
      <c r="E144" s="45"/>
      <c r="F144" s="75"/>
      <c r="G144" s="45"/>
      <c r="H144" s="29"/>
      <c r="I144" s="45"/>
      <c r="J144" s="45"/>
      <c r="K144" s="71"/>
      <c r="L144" s="71"/>
      <c r="M144" s="45"/>
    </row>
    <row r="145" spans="1:67">
      <c r="A145" s="22">
        <v>47</v>
      </c>
      <c r="B145" s="8" t="s">
        <v>709</v>
      </c>
      <c r="C145" s="8"/>
      <c r="D145" s="45"/>
      <c r="E145" s="45"/>
      <c r="F145" s="8"/>
      <c r="G145" s="45"/>
      <c r="H145" s="29"/>
      <c r="I145" s="45"/>
      <c r="J145" s="45"/>
      <c r="K145" s="45"/>
      <c r="L145" s="45"/>
      <c r="M145" s="45"/>
    </row>
    <row r="146" spans="1:67">
      <c r="A146" s="22">
        <v>48</v>
      </c>
      <c r="B146" s="8" t="s">
        <v>710</v>
      </c>
      <c r="C146" s="8"/>
      <c r="D146" s="45" t="s">
        <v>711</v>
      </c>
      <c r="E146" s="45"/>
      <c r="F146" s="119">
        <f>F83*K188</f>
        <v>10326700.112325221</v>
      </c>
      <c r="G146" s="45"/>
      <c r="H146" s="29" t="s">
        <v>367</v>
      </c>
      <c r="I146" s="48">
        <v>0</v>
      </c>
      <c r="J146" s="8"/>
      <c r="K146" s="119">
        <f>K83*K188</f>
        <v>10326700.112325221</v>
      </c>
      <c r="L146" s="75"/>
      <c r="M146" s="8"/>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row>
    <row r="147" spans="1:67">
      <c r="A147" s="22"/>
      <c r="B147" s="2"/>
      <c r="C147" s="2"/>
      <c r="D147" s="72"/>
      <c r="E147" s="72"/>
      <c r="F147" s="328"/>
      <c r="G147" s="72"/>
      <c r="H147" s="113"/>
      <c r="I147" s="329"/>
      <c r="J147" s="8"/>
      <c r="K147" s="75"/>
      <c r="L147" s="75"/>
      <c r="M147" s="8"/>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row>
    <row r="148" spans="1:67">
      <c r="A148" s="333" t="s">
        <v>740</v>
      </c>
      <c r="B148" s="211" t="s">
        <v>741</v>
      </c>
      <c r="C148" s="211"/>
      <c r="D148" s="211" t="s">
        <v>755</v>
      </c>
      <c r="E148" s="211"/>
      <c r="F148" s="330">
        <f>F111+F117+F128+F143+F146</f>
        <v>23029425.068415828</v>
      </c>
      <c r="G148" s="331"/>
      <c r="H148" s="113" t="s">
        <v>367</v>
      </c>
      <c r="I148" s="332">
        <v>0</v>
      </c>
      <c r="J148" s="120"/>
      <c r="K148" s="121">
        <f>K111+K117+K128+K143+K146</f>
        <v>23029425.068415828</v>
      </c>
      <c r="L148" s="75"/>
      <c r="M148" s="8"/>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row>
    <row r="149" spans="1:67">
      <c r="A149" s="333"/>
      <c r="B149" s="211"/>
      <c r="C149" s="211"/>
      <c r="D149" s="211"/>
      <c r="E149" s="211"/>
      <c r="F149" s="330"/>
      <c r="G149" s="331"/>
      <c r="H149" s="333"/>
      <c r="I149" s="329"/>
      <c r="J149" s="120"/>
      <c r="K149" s="121"/>
      <c r="L149" s="75"/>
      <c r="M149" s="8"/>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row>
    <row r="150" spans="1:67">
      <c r="A150" s="333" t="s">
        <v>742</v>
      </c>
      <c r="B150" s="211" t="s">
        <v>743</v>
      </c>
      <c r="C150" s="211"/>
      <c r="D150" s="211" t="s">
        <v>744</v>
      </c>
      <c r="E150" s="211"/>
      <c r="F150" s="330">
        <f>+'Attachment 1'!F102</f>
        <v>592817.51215351839</v>
      </c>
      <c r="G150" s="331"/>
      <c r="H150" s="333" t="s">
        <v>392</v>
      </c>
      <c r="I150" s="334">
        <v>1</v>
      </c>
      <c r="J150" s="120"/>
      <c r="K150" s="121">
        <f>F150*I150</f>
        <v>592817.51215351839</v>
      </c>
      <c r="L150" s="75"/>
      <c r="M150" s="8"/>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row>
    <row r="151" spans="1:67">
      <c r="A151" s="326"/>
      <c r="B151" s="8"/>
      <c r="C151" s="8"/>
      <c r="D151" s="45"/>
      <c r="E151" s="45"/>
      <c r="F151" s="75"/>
      <c r="G151" s="75"/>
      <c r="H151" s="29"/>
      <c r="I151" s="8"/>
      <c r="J151" s="8"/>
      <c r="K151" s="119"/>
      <c r="L151" s="75"/>
      <c r="M151" s="8"/>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row>
    <row r="152" spans="1:67" ht="12.75" thickBot="1">
      <c r="A152" s="326">
        <v>49</v>
      </c>
      <c r="B152" s="8" t="s">
        <v>712</v>
      </c>
      <c r="C152" s="8"/>
      <c r="D152" s="72" t="s">
        <v>797</v>
      </c>
      <c r="E152" s="45"/>
      <c r="F152" s="368">
        <f>F111+F117+F128+F143+F146+F150</f>
        <v>23622242.580569346</v>
      </c>
      <c r="G152" s="45"/>
      <c r="H152" s="29"/>
      <c r="I152" s="8"/>
      <c r="J152" s="8"/>
      <c r="K152" s="368">
        <f>K111+K117+K128+K143+K146+K150</f>
        <v>23622242.580569346</v>
      </c>
      <c r="L152" s="75"/>
      <c r="M152" s="8"/>
      <c r="N152" s="358"/>
    </row>
    <row r="153" spans="1:67" ht="12.75" thickTop="1">
      <c r="A153" s="22"/>
      <c r="B153" s="8"/>
      <c r="C153" s="8"/>
      <c r="D153" s="8"/>
      <c r="E153" s="8"/>
      <c r="F153" s="8"/>
      <c r="G153" s="45"/>
      <c r="H153" s="29"/>
      <c r="I153" s="8"/>
      <c r="J153" s="8"/>
      <c r="K153" s="8"/>
      <c r="L153" s="8"/>
      <c r="M153" s="8"/>
    </row>
    <row r="154" spans="1:67">
      <c r="B154" s="2" t="s">
        <v>394</v>
      </c>
      <c r="C154" s="2"/>
      <c r="M154" s="40" t="s">
        <v>411</v>
      </c>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row>
    <row r="155" spans="1:67">
      <c r="A155" s="731" t="s">
        <v>435</v>
      </c>
      <c r="B155" s="731"/>
      <c r="C155" s="731"/>
      <c r="D155" s="731"/>
      <c r="E155" s="731"/>
      <c r="F155" s="731"/>
      <c r="G155" s="731"/>
      <c r="H155" s="731"/>
      <c r="I155" s="731"/>
      <c r="J155" s="731"/>
      <c r="K155" s="731"/>
      <c r="L155" s="731"/>
      <c r="M155" s="731"/>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row>
    <row r="156" spans="1:67">
      <c r="A156" s="729" t="s">
        <v>604</v>
      </c>
      <c r="B156" s="729"/>
      <c r="C156" s="729"/>
      <c r="D156" s="729"/>
      <c r="E156" s="729"/>
      <c r="F156" s="729"/>
      <c r="G156" s="729"/>
      <c r="H156" s="729"/>
      <c r="I156" s="729"/>
      <c r="J156" s="729"/>
      <c r="K156" s="729"/>
      <c r="L156" s="729"/>
      <c r="M156" s="729"/>
    </row>
    <row r="157" spans="1:67">
      <c r="A157" s="730" t="str">
        <f>+A88</f>
        <v>Silver Run Electric, LLC</v>
      </c>
      <c r="B157" s="731"/>
      <c r="C157" s="731"/>
      <c r="D157" s="731"/>
      <c r="E157" s="731"/>
      <c r="F157" s="731"/>
      <c r="G157" s="731"/>
      <c r="H157" s="731"/>
      <c r="I157" s="731"/>
      <c r="J157" s="731"/>
      <c r="K157" s="731"/>
      <c r="L157" s="731"/>
      <c r="M157" s="731"/>
    </row>
    <row r="158" spans="1:67">
      <c r="M158" s="41" t="str">
        <f>$M$5</f>
        <v>For the 12 months ended</v>
      </c>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row>
    <row r="159" spans="1:67">
      <c r="M159" s="401">
        <f>$M$6</f>
        <v>44561</v>
      </c>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row>
    <row r="160" spans="1:67">
      <c r="M160" s="7"/>
    </row>
    <row r="161" spans="1:67">
      <c r="A161" s="10" t="s">
        <v>64</v>
      </c>
      <c r="B161" s="9" t="s">
        <v>380</v>
      </c>
      <c r="C161" s="9"/>
      <c r="D161" s="9" t="s">
        <v>381</v>
      </c>
      <c r="E161" s="9"/>
      <c r="F161" s="9" t="s">
        <v>382</v>
      </c>
      <c r="G161" s="9"/>
      <c r="H161" s="9"/>
      <c r="I161" s="9" t="s">
        <v>383</v>
      </c>
      <c r="J161" s="9"/>
      <c r="K161" s="9" t="s">
        <v>384</v>
      </c>
      <c r="L161" s="9"/>
    </row>
    <row r="162" spans="1:67">
      <c r="A162" s="86" t="s">
        <v>373</v>
      </c>
      <c r="B162" s="732" t="s">
        <v>412</v>
      </c>
      <c r="C162" s="732"/>
      <c r="D162" s="732"/>
      <c r="E162" s="732"/>
      <c r="F162" s="732"/>
      <c r="G162" s="732"/>
      <c r="H162" s="732"/>
      <c r="I162" s="732"/>
      <c r="J162" s="732"/>
      <c r="K162" s="732"/>
      <c r="L162" s="15"/>
      <c r="M162" s="16"/>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row>
    <row r="163" spans="1:67">
      <c r="A163" s="20"/>
      <c r="B163" s="8" t="s">
        <v>413</v>
      </c>
      <c r="C163" s="8"/>
      <c r="D163" s="45"/>
      <c r="E163" s="45"/>
      <c r="F163" s="8"/>
      <c r="G163" s="8"/>
      <c r="H163" s="8"/>
      <c r="I163" s="8"/>
      <c r="J163" s="8"/>
      <c r="K163" s="8"/>
      <c r="L163" s="8"/>
      <c r="M163" s="8"/>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row>
    <row r="164" spans="1:67">
      <c r="A164" s="22">
        <v>1</v>
      </c>
      <c r="B164" s="8" t="s">
        <v>713</v>
      </c>
      <c r="C164" s="8"/>
      <c r="D164" s="45" t="s">
        <v>714</v>
      </c>
      <c r="E164" s="45"/>
      <c r="F164" s="8"/>
      <c r="G164" s="8"/>
      <c r="H164" s="8"/>
      <c r="I164" s="8"/>
      <c r="J164" s="8"/>
      <c r="K164" s="119">
        <f>F43</f>
        <v>158457383</v>
      </c>
      <c r="L164" s="75"/>
      <c r="M164" s="8"/>
    </row>
    <row r="165" spans="1:67" ht="24">
      <c r="A165" s="23">
        <v>2</v>
      </c>
      <c r="B165" s="210" t="s">
        <v>564</v>
      </c>
      <c r="C165" s="210"/>
      <c r="D165" s="211" t="s">
        <v>415</v>
      </c>
      <c r="E165" s="72"/>
      <c r="F165" s="8"/>
      <c r="G165" s="8"/>
      <c r="H165" s="8"/>
      <c r="I165" s="8"/>
      <c r="J165" s="8"/>
      <c r="K165" s="360">
        <v>0</v>
      </c>
      <c r="L165" s="75"/>
      <c r="M165" s="8"/>
    </row>
    <row r="166" spans="1:67" ht="24">
      <c r="A166" s="60">
        <v>3</v>
      </c>
      <c r="B166" s="210" t="s">
        <v>565</v>
      </c>
      <c r="C166" s="212"/>
      <c r="D166" s="212" t="s">
        <v>414</v>
      </c>
      <c r="E166" s="45"/>
      <c r="F166" s="8"/>
      <c r="G166" s="8"/>
      <c r="H166" s="8"/>
      <c r="I166" s="8"/>
      <c r="J166" s="8"/>
      <c r="K166" s="366">
        <v>0</v>
      </c>
      <c r="L166" s="75"/>
      <c r="M166" s="8"/>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row>
    <row r="167" spans="1:67">
      <c r="A167" s="23"/>
      <c r="B167" s="8"/>
      <c r="C167" s="8"/>
      <c r="D167" s="45"/>
      <c r="E167" s="45"/>
      <c r="F167" s="8"/>
      <c r="G167" s="8"/>
      <c r="H167" s="8"/>
      <c r="I167" s="8"/>
      <c r="J167" s="8"/>
      <c r="K167" s="119"/>
      <c r="L167" s="8"/>
      <c r="M167" s="8"/>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row>
    <row r="168" spans="1:67">
      <c r="A168" s="34">
        <v>4</v>
      </c>
      <c r="B168" s="13" t="s">
        <v>715</v>
      </c>
      <c r="C168" s="13"/>
      <c r="D168" s="57" t="s">
        <v>716</v>
      </c>
      <c r="E168" s="57"/>
      <c r="F168" s="13"/>
      <c r="G168" s="13"/>
      <c r="H168" s="13"/>
      <c r="I168" s="13"/>
      <c r="J168" s="13"/>
      <c r="K168" s="119">
        <f>K164-K165-K166</f>
        <v>158457383</v>
      </c>
      <c r="L168" s="75"/>
      <c r="M168" s="13"/>
    </row>
    <row r="169" spans="1:67">
      <c r="A169" s="34"/>
      <c r="B169" s="13"/>
      <c r="C169" s="13"/>
      <c r="D169" s="57"/>
      <c r="E169" s="57"/>
      <c r="F169" s="13"/>
      <c r="G169" s="13"/>
      <c r="H169" s="13"/>
      <c r="I169" s="13"/>
      <c r="J169" s="13"/>
      <c r="K169" s="13"/>
      <c r="L169" s="13"/>
      <c r="M169" s="13"/>
    </row>
    <row r="170" spans="1:67">
      <c r="A170" s="34">
        <v>5</v>
      </c>
      <c r="B170" s="8" t="s">
        <v>717</v>
      </c>
      <c r="C170" s="8"/>
      <c r="D170" s="45" t="s">
        <v>718</v>
      </c>
      <c r="E170" s="45"/>
      <c r="F170" s="8"/>
      <c r="G170" s="8"/>
      <c r="H170" s="23"/>
      <c r="J170" s="40" t="s">
        <v>416</v>
      </c>
      <c r="K170" s="75">
        <f>IF(K164=0,1,K168/K164)</f>
        <v>1</v>
      </c>
      <c r="L170" s="88"/>
      <c r="M170" s="8"/>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row>
    <row r="171" spans="1:67">
      <c r="A171" s="34"/>
      <c r="B171" s="8"/>
      <c r="C171" s="8"/>
      <c r="D171" s="45"/>
      <c r="E171" s="45"/>
      <c r="F171" s="8"/>
      <c r="G171" s="8"/>
      <c r="H171" s="8"/>
      <c r="I171" s="8"/>
      <c r="J171" s="8"/>
      <c r="K171" s="8"/>
      <c r="L171" s="8"/>
      <c r="M171" s="8"/>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row>
    <row r="172" spans="1:67">
      <c r="A172" s="22">
        <v>6</v>
      </c>
      <c r="B172" s="8" t="s">
        <v>719</v>
      </c>
      <c r="C172" s="8"/>
      <c r="D172" s="46"/>
      <c r="E172" s="46"/>
      <c r="F172" s="8"/>
      <c r="G172" s="8"/>
      <c r="H172" s="8"/>
      <c r="I172" s="8"/>
      <c r="J172" s="8"/>
      <c r="K172" s="8"/>
      <c r="L172" s="8"/>
      <c r="M172" s="8"/>
    </row>
    <row r="173" spans="1:67">
      <c r="A173" s="22"/>
      <c r="B173" s="8"/>
      <c r="C173" s="8"/>
      <c r="D173" s="89" t="s">
        <v>720</v>
      </c>
      <c r="E173" s="89"/>
      <c r="F173" s="90" t="s">
        <v>417</v>
      </c>
      <c r="G173" s="90"/>
      <c r="H173" s="91" t="s">
        <v>387</v>
      </c>
      <c r="I173" s="90" t="s">
        <v>419</v>
      </c>
      <c r="J173" s="23"/>
      <c r="K173" s="8"/>
      <c r="L173" s="8"/>
      <c r="M173" s="8"/>
    </row>
    <row r="174" spans="1:67">
      <c r="A174" s="22">
        <v>7</v>
      </c>
      <c r="B174" s="8" t="s">
        <v>628</v>
      </c>
      <c r="C174" s="8"/>
      <c r="D174" s="45" t="s">
        <v>721</v>
      </c>
      <c r="E174" s="45"/>
      <c r="F174" s="70">
        <v>0</v>
      </c>
      <c r="G174" s="45"/>
      <c r="H174" s="123">
        <v>0</v>
      </c>
      <c r="I174" s="92">
        <f>F174*H174</f>
        <v>0</v>
      </c>
      <c r="J174" s="8"/>
      <c r="K174" s="8"/>
      <c r="L174" s="8"/>
      <c r="M174" s="8"/>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row>
    <row r="175" spans="1:67" ht="15">
      <c r="A175" s="22">
        <v>8</v>
      </c>
      <c r="B175" s="7" t="s">
        <v>630</v>
      </c>
      <c r="C175" s="120"/>
      <c r="D175" s="7" t="s">
        <v>722</v>
      </c>
      <c r="E175" s="45"/>
      <c r="F175" s="360">
        <v>0</v>
      </c>
      <c r="G175" s="45"/>
      <c r="H175" s="123">
        <v>1</v>
      </c>
      <c r="I175" s="356">
        <f>F175*H175</f>
        <v>0</v>
      </c>
      <c r="J175" s="8"/>
      <c r="K175" s="8"/>
      <c r="L175" s="8"/>
      <c r="M175" s="8"/>
      <c r="N175" s="362"/>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row>
    <row r="176" spans="1:67">
      <c r="A176" s="22">
        <v>9</v>
      </c>
      <c r="B176" s="8" t="s">
        <v>632</v>
      </c>
      <c r="C176" s="8"/>
      <c r="D176" s="45" t="s">
        <v>723</v>
      </c>
      <c r="E176" s="45"/>
      <c r="F176" s="70">
        <v>0</v>
      </c>
      <c r="G176" s="45"/>
      <c r="H176" s="123">
        <v>0</v>
      </c>
      <c r="I176" s="356">
        <f>F176*H176</f>
        <v>0</v>
      </c>
      <c r="J176" s="8"/>
      <c r="K176" s="23" t="s">
        <v>422</v>
      </c>
      <c r="L176" s="8"/>
      <c r="M176" s="8"/>
    </row>
    <row r="177" spans="1:68">
      <c r="A177" s="22">
        <v>10</v>
      </c>
      <c r="B177" s="8" t="s">
        <v>699</v>
      </c>
      <c r="C177" s="8"/>
      <c r="D177" s="45" t="s">
        <v>724</v>
      </c>
      <c r="E177" s="45"/>
      <c r="F177" s="78">
        <v>0</v>
      </c>
      <c r="G177" s="45"/>
      <c r="H177" s="123">
        <v>0</v>
      </c>
      <c r="I177" s="398">
        <f>F177*H177</f>
        <v>0</v>
      </c>
      <c r="J177" s="8"/>
      <c r="K177" s="90" t="s">
        <v>423</v>
      </c>
      <c r="L177" s="8"/>
      <c r="M177" s="8"/>
    </row>
    <row r="178" spans="1:68">
      <c r="A178" s="22"/>
      <c r="B178" s="8"/>
      <c r="C178" s="8"/>
      <c r="D178" s="45"/>
      <c r="E178" s="45"/>
      <c r="F178" s="75"/>
      <c r="G178" s="45"/>
      <c r="H178" s="8"/>
      <c r="I178" s="119"/>
      <c r="J178" s="8"/>
      <c r="K178" s="8"/>
      <c r="L178" s="8"/>
      <c r="M178" s="8"/>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row>
    <row r="179" spans="1:68">
      <c r="A179" s="23">
        <v>11</v>
      </c>
      <c r="B179" s="37" t="s">
        <v>374</v>
      </c>
      <c r="C179" s="37"/>
      <c r="D179" s="46" t="s">
        <v>245</v>
      </c>
      <c r="E179" s="46"/>
      <c r="F179" s="75">
        <f>SUM(F174:F177)</f>
        <v>0</v>
      </c>
      <c r="G179" s="75"/>
      <c r="H179" s="75"/>
      <c r="I179" s="119">
        <f>SUM(I174:I177)</f>
        <v>0</v>
      </c>
      <c r="J179" s="23" t="s">
        <v>420</v>
      </c>
      <c r="K179" s="123">
        <f>IF(F179=0,1,I179/F179)</f>
        <v>1</v>
      </c>
      <c r="L179" s="209" t="s">
        <v>420</v>
      </c>
      <c r="M179" s="125" t="s">
        <v>421</v>
      </c>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row>
    <row r="180" spans="1:68">
      <c r="A180" s="23"/>
      <c r="B180" s="37"/>
      <c r="C180" s="37"/>
      <c r="D180" s="46"/>
      <c r="E180" s="46"/>
      <c r="F180" s="71"/>
      <c r="G180" s="71"/>
      <c r="H180" s="46"/>
      <c r="I180" s="46"/>
      <c r="J180" s="46"/>
      <c r="K180" s="125"/>
      <c r="L180" s="125"/>
      <c r="M180" s="125"/>
    </row>
    <row r="181" spans="1:68">
      <c r="A181" s="22">
        <v>12</v>
      </c>
      <c r="B181" s="7" t="s">
        <v>725</v>
      </c>
      <c r="C181" s="8"/>
      <c r="D181" s="45"/>
      <c r="E181" s="45"/>
      <c r="F181" s="45"/>
      <c r="G181" s="45"/>
      <c r="H181" s="45"/>
      <c r="I181" s="45"/>
      <c r="J181" s="45"/>
      <c r="L181" s="45"/>
      <c r="M181" s="8"/>
      <c r="BP181" s="4"/>
    </row>
    <row r="182" spans="1:68">
      <c r="A182" s="22">
        <v>13</v>
      </c>
      <c r="B182" s="8"/>
      <c r="C182" s="8"/>
      <c r="D182" s="45"/>
      <c r="E182" s="45"/>
      <c r="F182" s="45"/>
      <c r="G182" s="45"/>
      <c r="H182" s="45"/>
      <c r="I182" s="45"/>
      <c r="J182" s="45"/>
      <c r="K182" s="29"/>
      <c r="L182" s="45"/>
      <c r="M182" s="8"/>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row>
    <row r="183" spans="1:68">
      <c r="A183" s="22">
        <v>14</v>
      </c>
      <c r="B183" s="8"/>
      <c r="C183" s="8"/>
      <c r="D183" s="45"/>
      <c r="E183" s="45"/>
      <c r="F183" s="93" t="s">
        <v>417</v>
      </c>
      <c r="G183" s="93"/>
      <c r="H183" s="93" t="s">
        <v>425</v>
      </c>
      <c r="I183" s="29" t="s">
        <v>428</v>
      </c>
      <c r="J183" s="45"/>
      <c r="K183" s="93" t="s">
        <v>424</v>
      </c>
      <c r="L183" s="45"/>
      <c r="M183" s="8"/>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c r="A184" s="22">
        <v>15</v>
      </c>
      <c r="B184" s="8" t="s">
        <v>726</v>
      </c>
      <c r="C184" s="8"/>
      <c r="D184" s="45" t="s">
        <v>727</v>
      </c>
      <c r="E184" s="45"/>
      <c r="F184" s="117">
        <f>'Attachment 5'!F21</f>
        <v>73000000</v>
      </c>
      <c r="G184" s="71"/>
      <c r="H184" s="94">
        <f>'Attachment 5'!G21</f>
        <v>0.45250014469554334</v>
      </c>
      <c r="I184" s="95">
        <f>'Attachment 5'!H21</f>
        <v>2.7122137397260274E-2</v>
      </c>
      <c r="J184" s="45"/>
      <c r="K184" s="95">
        <f>'Attachment 5'!I21</f>
        <v>1.2272771096712681E-2</v>
      </c>
      <c r="L184" s="29" t="s">
        <v>420</v>
      </c>
      <c r="M184" s="8" t="s">
        <v>426</v>
      </c>
      <c r="BP184" s="4"/>
    </row>
    <row r="185" spans="1:68">
      <c r="A185" s="22">
        <v>16</v>
      </c>
      <c r="B185" s="8" t="s">
        <v>728</v>
      </c>
      <c r="C185" s="8"/>
      <c r="D185" s="45" t="s">
        <v>727</v>
      </c>
      <c r="E185" s="45"/>
      <c r="F185" s="117">
        <f>'Attachment 5'!F22</f>
        <v>0</v>
      </c>
      <c r="G185" s="71"/>
      <c r="H185" s="94">
        <f>'Attachment 5'!G22</f>
        <v>0</v>
      </c>
      <c r="I185" s="95">
        <f>'Attachment 5'!H22</f>
        <v>0</v>
      </c>
      <c r="J185" s="45"/>
      <c r="K185" s="96">
        <f>'Attachment 5'!I22</f>
        <v>0</v>
      </c>
      <c r="L185" s="29"/>
      <c r="M185" s="8"/>
      <c r="BP185" s="4"/>
    </row>
    <row r="186" spans="1:68" ht="15">
      <c r="A186" s="22">
        <v>17</v>
      </c>
      <c r="B186" s="8" t="s">
        <v>729</v>
      </c>
      <c r="C186" s="8"/>
      <c r="D186" s="45" t="s">
        <v>730</v>
      </c>
      <c r="E186" s="45"/>
      <c r="F186" s="383">
        <f>'Attachment 5'!F23</f>
        <v>88325915.263776869</v>
      </c>
      <c r="G186" s="81"/>
      <c r="H186" s="97">
        <f>'Attachment 5'!G23</f>
        <v>0.54749985530445666</v>
      </c>
      <c r="I186" s="95">
        <f>'Attachment 5'!H23</f>
        <v>9.8500000000000004E-2</v>
      </c>
      <c r="J186" s="45"/>
      <c r="K186" s="98">
        <f>'Attachment 5'!I23</f>
        <v>5.3928735747488986E-2</v>
      </c>
      <c r="L186" s="29"/>
      <c r="M186" s="8"/>
      <c r="N186" s="362"/>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row>
    <row r="187" spans="1:68">
      <c r="A187" s="22"/>
      <c r="B187" s="8"/>
      <c r="C187" s="8"/>
      <c r="D187" s="45"/>
      <c r="E187" s="45"/>
      <c r="F187" s="117"/>
      <c r="G187" s="45"/>
      <c r="H187" s="45"/>
      <c r="I187" s="45"/>
      <c r="J187" s="45"/>
      <c r="K187" s="99"/>
      <c r="L187" s="29"/>
      <c r="M187" s="8"/>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row>
    <row r="188" spans="1:68">
      <c r="A188" s="34">
        <v>18</v>
      </c>
      <c r="B188" s="13" t="s">
        <v>731</v>
      </c>
      <c r="C188" s="13"/>
      <c r="D188" s="57" t="s">
        <v>732</v>
      </c>
      <c r="E188" s="57"/>
      <c r="F188" s="117">
        <f>SUM(F184:F186)</f>
        <v>161325915.26377687</v>
      </c>
      <c r="G188" s="71"/>
      <c r="H188" s="57"/>
      <c r="I188" s="57"/>
      <c r="J188" s="57"/>
      <c r="K188" s="100">
        <f>SUM(K184:K186)</f>
        <v>6.6201506844201674E-2</v>
      </c>
      <c r="L188" s="101" t="s">
        <v>420</v>
      </c>
      <c r="M188" s="13" t="s">
        <v>427</v>
      </c>
      <c r="BP188" s="4"/>
    </row>
    <row r="189" spans="1:68">
      <c r="A189" s="34"/>
      <c r="B189" s="13"/>
      <c r="C189" s="13"/>
      <c r="D189" s="57"/>
      <c r="E189" s="57"/>
      <c r="F189" s="384"/>
      <c r="G189" s="57"/>
      <c r="H189" s="57"/>
      <c r="I189" s="57"/>
      <c r="J189" s="57"/>
      <c r="K189" s="100"/>
      <c r="L189" s="56"/>
      <c r="M189" s="13"/>
      <c r="BP189" s="4"/>
    </row>
    <row r="190" spans="1:68">
      <c r="A190" s="22">
        <v>19</v>
      </c>
      <c r="B190" s="8" t="s">
        <v>608</v>
      </c>
      <c r="C190" s="8"/>
      <c r="D190" s="45"/>
      <c r="E190" s="45"/>
      <c r="F190" s="45"/>
      <c r="G190" s="45"/>
      <c r="H190" s="45"/>
      <c r="I190" s="45"/>
      <c r="J190" s="45"/>
      <c r="K190" s="91" t="s">
        <v>417</v>
      </c>
      <c r="L190" s="45"/>
      <c r="M190" s="8"/>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row>
    <row r="191" spans="1:68">
      <c r="A191" s="22"/>
      <c r="B191" s="8"/>
      <c r="C191" s="8"/>
      <c r="D191" s="45"/>
      <c r="E191" s="45"/>
      <c r="F191" s="45"/>
      <c r="G191" s="45"/>
      <c r="H191" s="45"/>
      <c r="I191" s="45"/>
      <c r="J191" s="45"/>
      <c r="K191" s="45"/>
      <c r="L191" s="45"/>
      <c r="M191" s="8"/>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row>
    <row r="192" spans="1:68">
      <c r="A192" s="34">
        <v>20</v>
      </c>
      <c r="B192" s="8" t="s">
        <v>733</v>
      </c>
      <c r="C192" s="8"/>
      <c r="D192" s="102" t="s">
        <v>542</v>
      </c>
      <c r="E192" s="57"/>
      <c r="F192" s="45"/>
      <c r="G192" s="45"/>
      <c r="H192" s="45"/>
      <c r="I192" s="45"/>
      <c r="J192" s="45"/>
      <c r="K192" s="71">
        <f>'Attachment 12'!F17</f>
        <v>0</v>
      </c>
      <c r="L192" s="45"/>
      <c r="M192" s="8"/>
      <c r="BP192" s="4"/>
    </row>
    <row r="193" spans="1:68" s="108" customFormat="1">
      <c r="A193" s="103"/>
      <c r="B193" s="104"/>
      <c r="C193" s="104"/>
      <c r="D193" s="105"/>
      <c r="E193" s="105"/>
      <c r="F193" s="106"/>
      <c r="G193" s="106"/>
      <c r="H193" s="106"/>
      <c r="I193" s="106"/>
      <c r="J193" s="106"/>
      <c r="K193" s="106"/>
      <c r="L193" s="106"/>
      <c r="M193" s="104"/>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107"/>
    </row>
    <row r="194" spans="1:68">
      <c r="A194" s="34">
        <v>21</v>
      </c>
      <c r="B194" s="8" t="s">
        <v>734</v>
      </c>
      <c r="C194" s="8"/>
      <c r="D194" s="102" t="s">
        <v>543</v>
      </c>
      <c r="E194" s="57"/>
      <c r="F194" s="45"/>
      <c r="G194" s="45"/>
      <c r="H194" s="45"/>
      <c r="I194" s="45"/>
      <c r="J194" s="45"/>
      <c r="K194" s="71">
        <f>'Attachment 12'!F28</f>
        <v>0</v>
      </c>
      <c r="L194" s="45"/>
      <c r="M194" s="8"/>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row>
    <row r="195" spans="1:68">
      <c r="A195" s="109"/>
      <c r="B195" s="8"/>
      <c r="C195" s="8"/>
      <c r="D195" s="8"/>
      <c r="E195" s="8"/>
      <c r="F195" s="8"/>
      <c r="G195" s="8"/>
      <c r="H195" s="8"/>
      <c r="I195" s="8"/>
      <c r="J195" s="8"/>
      <c r="K195" s="8"/>
      <c r="L195" s="8"/>
      <c r="M195" s="8"/>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row>
    <row r="196" spans="1:68">
      <c r="B196" s="2" t="s">
        <v>394</v>
      </c>
      <c r="C196" s="2"/>
      <c r="M196" s="110" t="s">
        <v>429</v>
      </c>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row>
    <row r="197" spans="1:68">
      <c r="A197" s="8" t="s">
        <v>435</v>
      </c>
      <c r="B197" s="8"/>
      <c r="C197" s="8"/>
      <c r="D197" s="8"/>
      <c r="E197" s="8"/>
      <c r="F197" s="8"/>
      <c r="G197" s="8"/>
      <c r="H197" s="8"/>
      <c r="I197" s="8"/>
      <c r="J197" s="8"/>
      <c r="K197" s="8"/>
      <c r="L197" s="8"/>
      <c r="M197" s="8"/>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row>
    <row r="198" spans="1:68">
      <c r="A198" s="729" t="s">
        <v>604</v>
      </c>
      <c r="B198" s="729"/>
      <c r="C198" s="729"/>
      <c r="D198" s="729"/>
      <c r="E198" s="729"/>
      <c r="F198" s="729"/>
      <c r="G198" s="729"/>
      <c r="H198" s="729"/>
      <c r="I198" s="729"/>
      <c r="J198" s="729"/>
      <c r="K198" s="729"/>
      <c r="L198" s="729"/>
      <c r="M198" s="729"/>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row>
    <row r="199" spans="1:68">
      <c r="A199" s="730" t="str">
        <f>+A157</f>
        <v>Silver Run Electric, LLC</v>
      </c>
      <c r="B199" s="731"/>
      <c r="C199" s="731"/>
      <c r="D199" s="731"/>
      <c r="E199" s="731"/>
      <c r="F199" s="731"/>
      <c r="G199" s="731"/>
      <c r="H199" s="731"/>
      <c r="I199" s="731"/>
      <c r="J199" s="731"/>
      <c r="K199" s="731"/>
      <c r="L199" s="731"/>
      <c r="M199" s="731"/>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row>
    <row r="200" spans="1:68">
      <c r="M200" s="41" t="str">
        <f>$M$5</f>
        <v>For the 12 months ended</v>
      </c>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row>
    <row r="201" spans="1:68">
      <c r="M201" s="401">
        <f>$M$6</f>
        <v>44561</v>
      </c>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row>
    <row r="202" spans="1:68">
      <c r="M202" s="7"/>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row>
    <row r="203" spans="1:68">
      <c r="A203" s="20"/>
      <c r="B203" s="1" t="s">
        <v>735</v>
      </c>
    </row>
    <row r="204" spans="1:68">
      <c r="A204" s="46"/>
      <c r="B204" s="46" t="s">
        <v>736</v>
      </c>
      <c r="C204" s="46"/>
      <c r="D204" s="46"/>
      <c r="E204" s="46"/>
      <c r="F204" s="46"/>
      <c r="G204" s="46"/>
      <c r="H204" s="46"/>
      <c r="I204" s="46"/>
      <c r="J204" s="46"/>
      <c r="K204" s="46"/>
      <c r="L204" s="46"/>
      <c r="M204" s="46"/>
    </row>
    <row r="205" spans="1:68">
      <c r="A205" s="46"/>
      <c r="B205" s="46"/>
      <c r="C205" s="46"/>
      <c r="D205" s="46"/>
      <c r="E205" s="46"/>
      <c r="F205" s="46"/>
      <c r="G205" s="46"/>
      <c r="H205" s="46"/>
      <c r="I205" s="46"/>
      <c r="J205" s="46"/>
      <c r="K205" s="46"/>
      <c r="L205" s="46"/>
      <c r="M205" s="46"/>
    </row>
    <row r="206" spans="1:68">
      <c r="A206" s="93" t="s">
        <v>737</v>
      </c>
      <c r="B206" s="46"/>
      <c r="C206" s="46"/>
      <c r="D206" s="46"/>
      <c r="E206" s="46"/>
      <c r="F206" s="46"/>
      <c r="G206" s="46"/>
      <c r="H206" s="46"/>
      <c r="I206" s="46"/>
      <c r="J206" s="46"/>
      <c r="K206" s="46"/>
      <c r="L206" s="46"/>
      <c r="M206" s="46"/>
    </row>
    <row r="207" spans="1:68" ht="24.75" customHeight="1">
      <c r="A207" s="29" t="s">
        <v>418</v>
      </c>
      <c r="B207" s="726" t="s">
        <v>761</v>
      </c>
      <c r="C207" s="726"/>
      <c r="D207" s="726"/>
      <c r="E207" s="726"/>
      <c r="F207" s="726"/>
      <c r="G207" s="726"/>
      <c r="H207" s="726"/>
      <c r="I207" s="726"/>
      <c r="J207" s="726"/>
      <c r="K207" s="726"/>
      <c r="L207" s="726"/>
      <c r="M207" s="726"/>
    </row>
    <row r="208" spans="1:68">
      <c r="A208" s="29" t="s">
        <v>430</v>
      </c>
      <c r="B208" s="726" t="s">
        <v>431</v>
      </c>
      <c r="C208" s="726"/>
      <c r="D208" s="726"/>
      <c r="E208" s="726"/>
      <c r="F208" s="726"/>
      <c r="G208" s="726"/>
      <c r="H208" s="726"/>
      <c r="I208" s="726"/>
      <c r="J208" s="726"/>
      <c r="K208" s="726"/>
      <c r="L208" s="726"/>
      <c r="M208" s="726"/>
    </row>
    <row r="209" spans="1:13">
      <c r="A209" s="29" t="s">
        <v>433</v>
      </c>
      <c r="B209" s="727" t="s">
        <v>432</v>
      </c>
      <c r="C209" s="727"/>
      <c r="D209" s="727"/>
      <c r="E209" s="727"/>
      <c r="F209" s="727"/>
      <c r="G209" s="727"/>
      <c r="H209" s="727"/>
      <c r="I209" s="727"/>
      <c r="J209" s="727"/>
      <c r="K209" s="727"/>
      <c r="L209" s="727"/>
      <c r="M209" s="727"/>
    </row>
    <row r="210" spans="1:13" ht="62.25" customHeight="1">
      <c r="A210" s="29" t="s">
        <v>434</v>
      </c>
      <c r="B210" s="728" t="s">
        <v>798</v>
      </c>
      <c r="C210" s="728"/>
      <c r="D210" s="728"/>
      <c r="E210" s="728"/>
      <c r="F210" s="728"/>
      <c r="G210" s="728"/>
      <c r="H210" s="728"/>
      <c r="I210" s="728"/>
      <c r="J210" s="728"/>
      <c r="K210" s="728"/>
      <c r="L210" s="728"/>
      <c r="M210" s="728"/>
    </row>
    <row r="211" spans="1:13" ht="36.75" customHeight="1">
      <c r="A211" s="29" t="s">
        <v>478</v>
      </c>
      <c r="B211" s="726" t="s">
        <v>603</v>
      </c>
      <c r="C211" s="726"/>
      <c r="D211" s="726"/>
      <c r="E211" s="726"/>
      <c r="F211" s="726"/>
      <c r="G211" s="726"/>
      <c r="H211" s="726"/>
      <c r="I211" s="726"/>
      <c r="J211" s="726"/>
      <c r="K211" s="726"/>
      <c r="L211" s="726"/>
      <c r="M211" s="726"/>
    </row>
    <row r="212" spans="1:13" ht="23.25" customHeight="1">
      <c r="A212" s="29" t="s">
        <v>479</v>
      </c>
      <c r="B212" s="726" t="s">
        <v>388</v>
      </c>
      <c r="C212" s="726"/>
      <c r="D212" s="726"/>
      <c r="E212" s="726"/>
      <c r="F212" s="726"/>
      <c r="G212" s="726"/>
      <c r="H212" s="726"/>
      <c r="I212" s="726"/>
      <c r="J212" s="726"/>
      <c r="K212" s="726"/>
      <c r="L212" s="726"/>
      <c r="M212" s="726"/>
    </row>
    <row r="213" spans="1:13">
      <c r="A213" s="29" t="s">
        <v>480</v>
      </c>
      <c r="B213" s="726" t="s">
        <v>476</v>
      </c>
      <c r="C213" s="726"/>
      <c r="D213" s="726"/>
      <c r="E213" s="726"/>
      <c r="F213" s="726"/>
      <c r="G213" s="726"/>
      <c r="H213" s="726"/>
      <c r="I213" s="726"/>
      <c r="J213" s="726"/>
      <c r="K213" s="726"/>
      <c r="L213" s="726"/>
      <c r="M213" s="726"/>
    </row>
    <row r="214" spans="1:13" ht="26.25" customHeight="1">
      <c r="A214" s="29" t="s">
        <v>481</v>
      </c>
      <c r="B214" s="726" t="s">
        <v>2</v>
      </c>
      <c r="C214" s="726"/>
      <c r="D214" s="726"/>
      <c r="E214" s="726"/>
      <c r="F214" s="726"/>
      <c r="G214" s="726"/>
      <c r="H214" s="726"/>
      <c r="I214" s="726"/>
      <c r="J214" s="726"/>
      <c r="K214" s="726"/>
      <c r="L214" s="726"/>
      <c r="M214" s="726"/>
    </row>
    <row r="215" spans="1:13" ht="27.75" customHeight="1">
      <c r="A215" s="29" t="s">
        <v>482</v>
      </c>
      <c r="B215" s="726" t="s">
        <v>0</v>
      </c>
      <c r="C215" s="726"/>
      <c r="D215" s="726"/>
      <c r="E215" s="726"/>
      <c r="F215" s="726"/>
      <c r="G215" s="726"/>
      <c r="H215" s="726"/>
      <c r="I215" s="726"/>
      <c r="J215" s="726"/>
      <c r="K215" s="726"/>
      <c r="L215" s="726"/>
      <c r="M215" s="726"/>
    </row>
    <row r="216" spans="1:13" ht="24.75" customHeight="1">
      <c r="A216" s="29" t="s">
        <v>483</v>
      </c>
      <c r="B216" s="726" t="s">
        <v>762</v>
      </c>
      <c r="C216" s="726"/>
      <c r="D216" s="726"/>
      <c r="E216" s="726"/>
      <c r="F216" s="726"/>
      <c r="G216" s="726"/>
      <c r="H216" s="726"/>
      <c r="I216" s="726"/>
      <c r="J216" s="726"/>
      <c r="K216" s="726"/>
      <c r="L216" s="726"/>
      <c r="M216" s="726"/>
    </row>
    <row r="217" spans="1:13">
      <c r="A217" s="29" t="s">
        <v>484</v>
      </c>
      <c r="B217" s="738" t="s">
        <v>477</v>
      </c>
      <c r="C217" s="738"/>
      <c r="D217" s="738"/>
      <c r="E217" s="738"/>
      <c r="F217" s="738"/>
      <c r="G217" s="738"/>
      <c r="H217" s="738"/>
      <c r="I217" s="738"/>
      <c r="J217" s="738"/>
      <c r="K217" s="738"/>
      <c r="L217" s="738"/>
      <c r="M217" s="738"/>
    </row>
    <row r="218" spans="1:13" ht="52.5" customHeight="1">
      <c r="A218" s="111" t="s">
        <v>485</v>
      </c>
      <c r="B218" s="738" t="s">
        <v>601</v>
      </c>
      <c r="C218" s="738"/>
      <c r="D218" s="738"/>
      <c r="E218" s="738"/>
      <c r="F218" s="738"/>
      <c r="G218" s="738"/>
      <c r="H218" s="738"/>
      <c r="I218" s="738"/>
      <c r="J218" s="738"/>
      <c r="K218" s="738"/>
      <c r="L218" s="738"/>
      <c r="M218" s="738"/>
    </row>
    <row r="219" spans="1:13" ht="30" customHeight="1">
      <c r="A219" s="29" t="s">
        <v>486</v>
      </c>
      <c r="B219" s="738" t="s">
        <v>799</v>
      </c>
      <c r="C219" s="738"/>
      <c r="D219" s="738"/>
      <c r="E219" s="738"/>
      <c r="F219" s="738"/>
      <c r="G219" s="738"/>
      <c r="H219" s="738"/>
      <c r="I219" s="738"/>
      <c r="J219" s="738"/>
      <c r="K219" s="738"/>
      <c r="L219" s="738"/>
      <c r="M219" s="738"/>
    </row>
    <row r="220" spans="1:13">
      <c r="A220" s="46"/>
      <c r="B220" s="122" t="s">
        <v>498</v>
      </c>
      <c r="C220" s="122"/>
      <c r="D220" s="120" t="s">
        <v>499</v>
      </c>
      <c r="E220" s="120"/>
      <c r="F220" s="367">
        <f>'WP2 - Tax Rates'!G10</f>
        <v>0.21</v>
      </c>
      <c r="G220" s="124"/>
      <c r="H220" s="45" t="s">
        <v>747</v>
      </c>
      <c r="I220" s="120"/>
      <c r="J220" s="120"/>
      <c r="K220" s="120"/>
      <c r="L220" s="120"/>
      <c r="M220" s="120"/>
    </row>
    <row r="221" spans="1:13">
      <c r="A221" s="46"/>
      <c r="B221" s="122"/>
      <c r="C221" s="125"/>
      <c r="D221" s="120" t="s">
        <v>500</v>
      </c>
      <c r="E221" s="120"/>
      <c r="F221" s="367">
        <f>'WP2 - Tax Rates'!G14</f>
        <v>8.8200000000000001E-2</v>
      </c>
      <c r="G221" s="124"/>
      <c r="H221" s="45" t="s">
        <v>748</v>
      </c>
      <c r="I221" s="120"/>
      <c r="J221" s="120"/>
      <c r="K221" s="120"/>
      <c r="L221" s="120"/>
      <c r="M221" s="120"/>
    </row>
    <row r="222" spans="1:13">
      <c r="A222" s="46"/>
      <c r="B222" s="122"/>
      <c r="C222" s="122"/>
      <c r="D222" s="120" t="s">
        <v>501</v>
      </c>
      <c r="E222" s="120"/>
      <c r="F222" s="112">
        <v>0</v>
      </c>
      <c r="G222" s="124"/>
      <c r="H222" s="45" t="s">
        <v>749</v>
      </c>
      <c r="I222" s="120"/>
      <c r="J222" s="120"/>
      <c r="K222" s="120"/>
      <c r="L222" s="120"/>
      <c r="M222" s="120"/>
    </row>
    <row r="223" spans="1:13" ht="38.25" customHeight="1">
      <c r="A223" s="113" t="s">
        <v>487</v>
      </c>
      <c r="B223" s="738" t="s">
        <v>800</v>
      </c>
      <c r="C223" s="738"/>
      <c r="D223" s="738"/>
      <c r="E223" s="738"/>
      <c r="F223" s="738"/>
      <c r="G223" s="738"/>
      <c r="H223" s="738"/>
      <c r="I223" s="738"/>
      <c r="J223" s="738"/>
      <c r="K223" s="738"/>
      <c r="L223" s="738"/>
      <c r="M223" s="738"/>
    </row>
    <row r="224" spans="1:13">
      <c r="A224" s="29" t="s">
        <v>489</v>
      </c>
      <c r="B224" s="737" t="s">
        <v>488</v>
      </c>
      <c r="C224" s="737"/>
      <c r="D224" s="737"/>
      <c r="E224" s="737"/>
      <c r="F224" s="737"/>
      <c r="G224" s="737"/>
      <c r="H224" s="737"/>
      <c r="I224" s="737"/>
      <c r="J224" s="737"/>
      <c r="K224" s="737"/>
      <c r="L224" s="737"/>
      <c r="M224" s="737"/>
    </row>
    <row r="225" spans="1:13" ht="85.5" customHeight="1">
      <c r="A225" s="29" t="s">
        <v>490</v>
      </c>
      <c r="B225" s="738" t="s">
        <v>88</v>
      </c>
      <c r="C225" s="738"/>
      <c r="D225" s="738"/>
      <c r="E225" s="738"/>
      <c r="F225" s="738"/>
      <c r="G225" s="738"/>
      <c r="H225" s="738"/>
      <c r="I225" s="738"/>
      <c r="J225" s="738"/>
      <c r="K225" s="738"/>
      <c r="L225" s="738"/>
      <c r="M225" s="738"/>
    </row>
    <row r="226" spans="1:13" ht="10.5" customHeight="1">
      <c r="A226" s="29" t="s">
        <v>427</v>
      </c>
      <c r="B226" s="738" t="s">
        <v>812</v>
      </c>
      <c r="C226" s="738"/>
      <c r="D226" s="738"/>
      <c r="E226" s="738"/>
      <c r="F226" s="738"/>
      <c r="G226" s="738"/>
      <c r="H226" s="738"/>
      <c r="I226" s="738"/>
      <c r="J226" s="738"/>
      <c r="K226" s="738"/>
      <c r="L226" s="738"/>
      <c r="M226" s="738"/>
    </row>
    <row r="227" spans="1:13" ht="27.75" customHeight="1">
      <c r="A227" s="29" t="s">
        <v>494</v>
      </c>
      <c r="B227" s="726" t="s">
        <v>491</v>
      </c>
      <c r="C227" s="726"/>
      <c r="D227" s="726"/>
      <c r="E227" s="726"/>
      <c r="F227" s="726"/>
      <c r="G227" s="726"/>
      <c r="H227" s="726"/>
      <c r="I227" s="726"/>
      <c r="J227" s="726"/>
      <c r="K227" s="726"/>
      <c r="L227" s="726"/>
      <c r="M227" s="726"/>
    </row>
    <row r="228" spans="1:13" ht="97.5" customHeight="1">
      <c r="A228" s="29" t="s">
        <v>495</v>
      </c>
      <c r="B228" s="726" t="s">
        <v>763</v>
      </c>
      <c r="C228" s="726"/>
      <c r="D228" s="726"/>
      <c r="E228" s="726"/>
      <c r="F228" s="726"/>
      <c r="G228" s="726"/>
      <c r="H228" s="726"/>
      <c r="I228" s="726"/>
      <c r="J228" s="726"/>
      <c r="K228" s="726"/>
      <c r="L228" s="726"/>
      <c r="M228" s="726"/>
    </row>
    <row r="229" spans="1:13">
      <c r="A229" s="29" t="s">
        <v>496</v>
      </c>
      <c r="B229" s="736" t="s">
        <v>492</v>
      </c>
      <c r="C229" s="736"/>
      <c r="D229" s="736"/>
      <c r="E229" s="736"/>
      <c r="F229" s="736"/>
      <c r="G229" s="736"/>
      <c r="H229" s="736"/>
      <c r="I229" s="736"/>
      <c r="J229" s="736"/>
      <c r="K229" s="736"/>
      <c r="L229" s="736"/>
      <c r="M229" s="736"/>
    </row>
    <row r="230" spans="1:13">
      <c r="A230" s="29" t="s">
        <v>497</v>
      </c>
      <c r="B230" s="736" t="s">
        <v>493</v>
      </c>
      <c r="C230" s="736"/>
      <c r="D230" s="736"/>
      <c r="E230" s="736"/>
      <c r="F230" s="736"/>
      <c r="G230" s="736"/>
      <c r="H230" s="736"/>
      <c r="I230" s="736"/>
      <c r="J230" s="736"/>
      <c r="K230" s="736"/>
      <c r="L230" s="736"/>
      <c r="M230" s="736"/>
    </row>
    <row r="231" spans="1:13" ht="24" customHeight="1">
      <c r="A231" s="29" t="s">
        <v>89</v>
      </c>
      <c r="B231" s="726" t="s">
        <v>91</v>
      </c>
      <c r="C231" s="726"/>
      <c r="D231" s="726"/>
      <c r="E231" s="726"/>
      <c r="F231" s="726"/>
      <c r="G231" s="726"/>
      <c r="H231" s="726"/>
      <c r="I231" s="726"/>
      <c r="J231" s="726"/>
      <c r="K231" s="726"/>
      <c r="L231" s="726"/>
      <c r="M231" s="726"/>
    </row>
    <row r="232" spans="1:13" ht="23.25" customHeight="1">
      <c r="A232" s="333" t="s">
        <v>745</v>
      </c>
      <c r="B232" s="726" t="s">
        <v>746</v>
      </c>
      <c r="C232" s="726"/>
      <c r="D232" s="726"/>
      <c r="E232" s="726"/>
      <c r="F232" s="726"/>
      <c r="G232" s="726"/>
      <c r="H232" s="726"/>
      <c r="I232" s="726"/>
      <c r="J232" s="726"/>
      <c r="K232" s="726"/>
      <c r="L232" s="726"/>
      <c r="M232" s="726"/>
    </row>
    <row r="233" spans="1:13" ht="85.15" customHeight="1">
      <c r="A233" s="333" t="s">
        <v>909</v>
      </c>
      <c r="B233" s="726" t="s">
        <v>910</v>
      </c>
      <c r="C233" s="726"/>
      <c r="D233" s="726"/>
      <c r="E233" s="726"/>
      <c r="F233" s="726"/>
      <c r="G233" s="726"/>
      <c r="H233" s="726"/>
      <c r="I233" s="726"/>
      <c r="J233" s="726"/>
      <c r="K233" s="726"/>
      <c r="L233" s="726"/>
      <c r="M233" s="726"/>
    </row>
  </sheetData>
  <mergeCells count="43">
    <mergeCell ref="B232:M232"/>
    <mergeCell ref="B233:M233"/>
    <mergeCell ref="A198:M198"/>
    <mergeCell ref="A199:M199"/>
    <mergeCell ref="B214:M214"/>
    <mergeCell ref="B213:M213"/>
    <mergeCell ref="B208:M208"/>
    <mergeCell ref="B215:M215"/>
    <mergeCell ref="B216:M216"/>
    <mergeCell ref="B231:M231"/>
    <mergeCell ref="B225:M225"/>
    <mergeCell ref="B212:M212"/>
    <mergeCell ref="B226:M226"/>
    <mergeCell ref="B228:M228"/>
    <mergeCell ref="B219:M219"/>
    <mergeCell ref="B223:M223"/>
    <mergeCell ref="B229:M229"/>
    <mergeCell ref="B230:M230"/>
    <mergeCell ref="B227:M227"/>
    <mergeCell ref="B224:M224"/>
    <mergeCell ref="B217:M217"/>
    <mergeCell ref="B218:M218"/>
    <mergeCell ref="A2:M2"/>
    <mergeCell ref="A3:M3"/>
    <mergeCell ref="A4:M4"/>
    <mergeCell ref="H13:I13"/>
    <mergeCell ref="A33:M33"/>
    <mergeCell ref="D111:D112"/>
    <mergeCell ref="B210:M210"/>
    <mergeCell ref="B211:M211"/>
    <mergeCell ref="A34:M34"/>
    <mergeCell ref="A35:M35"/>
    <mergeCell ref="A157:M157"/>
    <mergeCell ref="B162:K162"/>
    <mergeCell ref="H40:I40"/>
    <mergeCell ref="A86:M86"/>
    <mergeCell ref="B209:M209"/>
    <mergeCell ref="A87:M87"/>
    <mergeCell ref="A88:M88"/>
    <mergeCell ref="H93:I93"/>
    <mergeCell ref="A155:M155"/>
    <mergeCell ref="A156:M156"/>
    <mergeCell ref="B207:M207"/>
  </mergeCells>
  <phoneticPr fontId="0" type="noConversion"/>
  <printOptions horizontalCentered="1"/>
  <pageMargins left="0.5" right="0.5" top="0.75" bottom="0.75" header="0.3" footer="0.3"/>
  <pageSetup scale="52" orientation="landscape" r:id="rId1"/>
  <rowBreaks count="4" manualBreakCount="4">
    <brk id="31" max="16383" man="1"/>
    <brk id="84" max="12" man="1"/>
    <brk id="153" max="12" man="1"/>
    <brk id="195" max="16383" man="1"/>
  </rowBreaks>
  <ignoredErrors>
    <ignoredError sqref="B39 D39 F39 I39 K39 B92 D92 F92 I92 K92 B161 D161 F161 I161 K161 B8 D8 F8 I8 K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view="pageBreakPreview" zoomScaleNormal="100" zoomScaleSheetLayoutView="100" workbookViewId="0">
      <selection activeCell="E58" sqref="E58"/>
    </sheetView>
  </sheetViews>
  <sheetFormatPr defaultColWidth="9.33203125" defaultRowHeight="12"/>
  <cols>
    <col min="1" max="1" width="9.33203125" style="342"/>
    <col min="2" max="2" width="50.6640625" style="342" customWidth="1"/>
    <col min="3" max="3" width="10.1640625" style="342" customWidth="1"/>
    <col min="4" max="4" width="17" style="342" customWidth="1"/>
    <col min="5" max="5" width="13" style="342" customWidth="1"/>
    <col min="6" max="6" width="17.5" style="342" customWidth="1"/>
    <col min="7" max="7" width="17.6640625" style="342" customWidth="1"/>
    <col min="8" max="8" width="17.33203125" style="342" customWidth="1"/>
    <col min="9" max="9" width="15.33203125" style="342" customWidth="1"/>
    <col min="10" max="16384" width="9.33203125" style="342"/>
  </cols>
  <sheetData>
    <row r="1" spans="1:19">
      <c r="A1" s="130"/>
      <c r="B1" s="130"/>
      <c r="G1" s="8"/>
      <c r="I1" s="40" t="s">
        <v>61</v>
      </c>
      <c r="M1" s="335"/>
    </row>
    <row r="2" spans="1:19">
      <c r="A2" s="130"/>
      <c r="B2" s="130"/>
      <c r="G2" s="8"/>
      <c r="I2" s="129" t="s">
        <v>813</v>
      </c>
      <c r="M2" s="335"/>
    </row>
    <row r="3" spans="1:19">
      <c r="A3" s="729" t="s">
        <v>237</v>
      </c>
      <c r="B3" s="729"/>
      <c r="C3" s="729"/>
      <c r="D3" s="729"/>
      <c r="E3" s="729"/>
      <c r="F3" s="729"/>
      <c r="G3" s="729"/>
      <c r="H3" s="729"/>
      <c r="I3" s="729"/>
    </row>
    <row r="4" spans="1:19">
      <c r="A4" s="729" t="s">
        <v>236</v>
      </c>
      <c r="B4" s="729"/>
      <c r="C4" s="729"/>
      <c r="D4" s="729"/>
      <c r="E4" s="729"/>
      <c r="F4" s="729"/>
      <c r="G4" s="729"/>
      <c r="H4" s="729"/>
      <c r="I4" s="729"/>
    </row>
    <row r="5" spans="1:19">
      <c r="A5" s="730" t="s">
        <v>738</v>
      </c>
      <c r="B5" s="731"/>
      <c r="C5" s="731"/>
      <c r="D5" s="731"/>
      <c r="E5" s="731"/>
      <c r="F5" s="731"/>
      <c r="G5" s="731"/>
      <c r="H5" s="731"/>
      <c r="I5" s="731"/>
    </row>
    <row r="7" spans="1:19">
      <c r="B7" s="742" t="s">
        <v>463</v>
      </c>
      <c r="C7" s="742"/>
      <c r="D7" s="742"/>
      <c r="E7" s="742"/>
      <c r="F7" s="742"/>
      <c r="G7" s="742"/>
      <c r="H7" s="742"/>
      <c r="I7" s="742"/>
    </row>
    <row r="8" spans="1:19">
      <c r="B8" s="739" t="s">
        <v>238</v>
      </c>
      <c r="C8" s="739"/>
      <c r="D8" s="739"/>
      <c r="E8" s="739"/>
      <c r="F8" s="739"/>
      <c r="G8" s="739"/>
      <c r="H8" s="739"/>
      <c r="I8" s="739"/>
    </row>
    <row r="9" spans="1:19">
      <c r="B9" s="762" t="s">
        <v>239</v>
      </c>
      <c r="C9" s="762"/>
      <c r="D9" s="762"/>
      <c r="E9" s="762"/>
      <c r="F9" s="762"/>
      <c r="G9" s="762"/>
      <c r="H9" s="762"/>
      <c r="I9" s="762"/>
    </row>
    <row r="10" spans="1:19">
      <c r="B10" s="739" t="s">
        <v>240</v>
      </c>
      <c r="C10" s="739"/>
      <c r="D10" s="739"/>
      <c r="E10" s="739"/>
      <c r="F10" s="739"/>
      <c r="G10" s="739"/>
      <c r="H10" s="739"/>
      <c r="I10" s="739"/>
    </row>
    <row r="11" spans="1:19">
      <c r="B11" s="739" t="s">
        <v>241</v>
      </c>
      <c r="C11" s="739"/>
      <c r="D11" s="739"/>
      <c r="E11" s="739"/>
      <c r="F11" s="739"/>
      <c r="G11" s="739"/>
      <c r="H11" s="739"/>
      <c r="I11" s="739"/>
      <c r="L11" s="739"/>
      <c r="M11" s="739"/>
      <c r="N11" s="739"/>
      <c r="O11" s="739"/>
      <c r="P11" s="739"/>
      <c r="Q11" s="739"/>
      <c r="R11" s="739"/>
      <c r="S11" s="739"/>
    </row>
    <row r="12" spans="1:19">
      <c r="B12" s="339"/>
      <c r="C12" s="339"/>
      <c r="D12" s="339"/>
      <c r="E12" s="339"/>
      <c r="F12" s="339"/>
      <c r="G12" s="339"/>
      <c r="H12" s="339"/>
      <c r="I12" s="339"/>
      <c r="L12" s="339"/>
      <c r="M12" s="339"/>
      <c r="N12" s="339"/>
      <c r="O12" s="339"/>
      <c r="P12" s="339"/>
      <c r="Q12" s="339"/>
      <c r="R12" s="339"/>
      <c r="S12" s="339"/>
    </row>
    <row r="13" spans="1:19">
      <c r="A13" s="335" t="s">
        <v>105</v>
      </c>
    </row>
    <row r="14" spans="1:19">
      <c r="A14" s="335">
        <v>1</v>
      </c>
      <c r="B14" s="342" t="s">
        <v>270</v>
      </c>
      <c r="D14" s="437" t="e">
        <f>I37</f>
        <v>#DIV/0!</v>
      </c>
    </row>
    <row r="15" spans="1:19">
      <c r="A15" s="335">
        <v>2</v>
      </c>
      <c r="B15" s="35" t="s">
        <v>271</v>
      </c>
      <c r="D15" s="467" t="e">
        <f>G57</f>
        <v>#DIV/0!</v>
      </c>
    </row>
    <row r="16" spans="1:19">
      <c r="A16" s="335">
        <v>3</v>
      </c>
      <c r="B16" s="460" t="s">
        <v>560</v>
      </c>
      <c r="D16" s="468" t="e">
        <f>D14+D15</f>
        <v>#DIV/0!</v>
      </c>
    </row>
    <row r="17" spans="1:11">
      <c r="A17" s="335"/>
    </row>
    <row r="18" spans="1:11">
      <c r="A18" s="335"/>
      <c r="B18" s="460" t="s">
        <v>269</v>
      </c>
    </row>
    <row r="19" spans="1:11">
      <c r="A19" s="335">
        <v>4</v>
      </c>
      <c r="B19" s="342" t="s">
        <v>272</v>
      </c>
      <c r="D19" s="447">
        <v>0</v>
      </c>
    </row>
    <row r="20" spans="1:11">
      <c r="A20" s="335">
        <v>5</v>
      </c>
      <c r="B20" s="342" t="s">
        <v>273</v>
      </c>
      <c r="D20" s="469">
        <v>0</v>
      </c>
      <c r="E20" s="20"/>
    </row>
    <row r="21" spans="1:11">
      <c r="A21" s="335"/>
      <c r="K21" s="7"/>
    </row>
    <row r="22" spans="1:11" ht="36">
      <c r="A22" s="335"/>
      <c r="B22" s="470" t="s">
        <v>274</v>
      </c>
      <c r="C22" s="340"/>
      <c r="D22" s="471" t="s">
        <v>268</v>
      </c>
      <c r="E22" s="471" t="s">
        <v>277</v>
      </c>
      <c r="F22" s="472" t="s">
        <v>281</v>
      </c>
      <c r="G22" s="471" t="s">
        <v>278</v>
      </c>
      <c r="H22" s="471" t="s">
        <v>279</v>
      </c>
      <c r="I22" s="471" t="s">
        <v>280</v>
      </c>
    </row>
    <row r="23" spans="1:11">
      <c r="A23" s="335"/>
      <c r="B23" s="340" t="s">
        <v>117</v>
      </c>
      <c r="C23" s="340"/>
      <c r="D23" s="340" t="s">
        <v>118</v>
      </c>
      <c r="E23" s="340" t="s">
        <v>275</v>
      </c>
      <c r="F23" s="340" t="s">
        <v>119</v>
      </c>
      <c r="G23" s="340" t="s">
        <v>276</v>
      </c>
      <c r="H23" s="340" t="s">
        <v>122</v>
      </c>
      <c r="I23" s="340" t="s">
        <v>123</v>
      </c>
    </row>
    <row r="24" spans="1:11">
      <c r="A24" s="335">
        <v>6</v>
      </c>
      <c r="B24" s="342" t="s">
        <v>133</v>
      </c>
      <c r="C24" s="340"/>
      <c r="D24" s="343">
        <v>0</v>
      </c>
      <c r="E24" s="343">
        <v>0</v>
      </c>
      <c r="F24" s="446">
        <f>D24-E24</f>
        <v>0</v>
      </c>
      <c r="G24" s="166">
        <f>F24*$D$19/12</f>
        <v>0</v>
      </c>
      <c r="H24" s="446">
        <f>E24*$D$20/12</f>
        <v>0</v>
      </c>
    </row>
    <row r="25" spans="1:11">
      <c r="A25" s="335">
        <v>7</v>
      </c>
      <c r="B25" s="342" t="s">
        <v>134</v>
      </c>
      <c r="C25" s="340"/>
      <c r="D25" s="343">
        <v>0</v>
      </c>
      <c r="E25" s="343">
        <v>0</v>
      </c>
      <c r="F25" s="446">
        <f t="shared" ref="F25:F36" si="0">D25-E25</f>
        <v>0</v>
      </c>
      <c r="G25" s="166">
        <f t="shared" ref="G25:G36" si="1">F25*$D$19/12</f>
        <v>0</v>
      </c>
      <c r="H25" s="446">
        <f t="shared" ref="H25:H36" si="2">E25*$D$20/12</f>
        <v>0</v>
      </c>
    </row>
    <row r="26" spans="1:11">
      <c r="A26" s="335">
        <v>8</v>
      </c>
      <c r="B26" s="342" t="s">
        <v>135</v>
      </c>
      <c r="C26" s="340"/>
      <c r="D26" s="343">
        <v>0</v>
      </c>
      <c r="E26" s="343">
        <v>0</v>
      </c>
      <c r="F26" s="446">
        <f t="shared" si="0"/>
        <v>0</v>
      </c>
      <c r="G26" s="166">
        <f t="shared" si="1"/>
        <v>0</v>
      </c>
      <c r="H26" s="446">
        <f t="shared" si="2"/>
        <v>0</v>
      </c>
    </row>
    <row r="27" spans="1:11">
      <c r="A27" s="335">
        <v>9</v>
      </c>
      <c r="B27" s="342" t="s">
        <v>136</v>
      </c>
      <c r="C27" s="340"/>
      <c r="D27" s="343">
        <v>0</v>
      </c>
      <c r="E27" s="343">
        <v>0</v>
      </c>
      <c r="F27" s="446">
        <f t="shared" si="0"/>
        <v>0</v>
      </c>
      <c r="G27" s="166">
        <f t="shared" si="1"/>
        <v>0</v>
      </c>
      <c r="H27" s="446">
        <f t="shared" si="2"/>
        <v>0</v>
      </c>
    </row>
    <row r="28" spans="1:11">
      <c r="A28" s="335">
        <v>10</v>
      </c>
      <c r="B28" s="342" t="s">
        <v>137</v>
      </c>
      <c r="C28" s="340"/>
      <c r="D28" s="343">
        <v>0</v>
      </c>
      <c r="E28" s="343">
        <v>0</v>
      </c>
      <c r="F28" s="446">
        <f t="shared" si="0"/>
        <v>0</v>
      </c>
      <c r="G28" s="166">
        <f t="shared" si="1"/>
        <v>0</v>
      </c>
      <c r="H28" s="446">
        <f t="shared" si="2"/>
        <v>0</v>
      </c>
    </row>
    <row r="29" spans="1:11">
      <c r="A29" s="335">
        <v>11</v>
      </c>
      <c r="B29" s="342" t="s">
        <v>138</v>
      </c>
      <c r="C29" s="340"/>
      <c r="D29" s="343">
        <v>0</v>
      </c>
      <c r="E29" s="343">
        <v>0</v>
      </c>
      <c r="F29" s="446">
        <f t="shared" si="0"/>
        <v>0</v>
      </c>
      <c r="G29" s="166">
        <f t="shared" si="1"/>
        <v>0</v>
      </c>
      <c r="H29" s="446">
        <f t="shared" si="2"/>
        <v>0</v>
      </c>
    </row>
    <row r="30" spans="1:11">
      <c r="A30" s="335">
        <v>12</v>
      </c>
      <c r="B30" s="342" t="s">
        <v>139</v>
      </c>
      <c r="C30" s="340"/>
      <c r="D30" s="297">
        <v>0</v>
      </c>
      <c r="E30" s="343">
        <v>0</v>
      </c>
      <c r="F30" s="446">
        <f t="shared" si="0"/>
        <v>0</v>
      </c>
      <c r="G30" s="166">
        <f t="shared" si="1"/>
        <v>0</v>
      </c>
      <c r="H30" s="446">
        <f t="shared" si="2"/>
        <v>0</v>
      </c>
    </row>
    <row r="31" spans="1:11">
      <c r="A31" s="335">
        <v>13</v>
      </c>
      <c r="B31" s="342" t="s">
        <v>140</v>
      </c>
      <c r="C31" s="340"/>
      <c r="D31" s="343">
        <v>0</v>
      </c>
      <c r="E31" s="343">
        <v>0</v>
      </c>
      <c r="F31" s="446">
        <f t="shared" si="0"/>
        <v>0</v>
      </c>
      <c r="G31" s="166">
        <f t="shared" si="1"/>
        <v>0</v>
      </c>
      <c r="H31" s="446">
        <f t="shared" si="2"/>
        <v>0</v>
      </c>
    </row>
    <row r="32" spans="1:11">
      <c r="A32" s="335">
        <v>14</v>
      </c>
      <c r="B32" s="342" t="s">
        <v>141</v>
      </c>
      <c r="C32" s="340"/>
      <c r="D32" s="343">
        <v>0</v>
      </c>
      <c r="E32" s="343">
        <v>0</v>
      </c>
      <c r="F32" s="446">
        <f t="shared" si="0"/>
        <v>0</v>
      </c>
      <c r="G32" s="166">
        <f t="shared" si="1"/>
        <v>0</v>
      </c>
      <c r="H32" s="446">
        <f t="shared" si="2"/>
        <v>0</v>
      </c>
    </row>
    <row r="33" spans="1:9">
      <c r="A33" s="335">
        <v>15</v>
      </c>
      <c r="B33" s="342" t="s">
        <v>142</v>
      </c>
      <c r="C33" s="340"/>
      <c r="D33" s="343">
        <v>0</v>
      </c>
      <c r="E33" s="343">
        <v>0</v>
      </c>
      <c r="F33" s="446">
        <f t="shared" si="0"/>
        <v>0</v>
      </c>
      <c r="G33" s="166">
        <f t="shared" si="1"/>
        <v>0</v>
      </c>
      <c r="H33" s="446">
        <f t="shared" si="2"/>
        <v>0</v>
      </c>
    </row>
    <row r="34" spans="1:9">
      <c r="A34" s="335">
        <v>16</v>
      </c>
      <c r="B34" s="342" t="s">
        <v>143</v>
      </c>
      <c r="C34" s="340"/>
      <c r="D34" s="343">
        <v>0</v>
      </c>
      <c r="E34" s="343">
        <v>0</v>
      </c>
      <c r="F34" s="446">
        <f t="shared" si="0"/>
        <v>0</v>
      </c>
      <c r="G34" s="166">
        <f t="shared" si="1"/>
        <v>0</v>
      </c>
      <c r="H34" s="446">
        <f t="shared" si="2"/>
        <v>0</v>
      </c>
    </row>
    <row r="35" spans="1:9">
      <c r="A35" s="335">
        <v>17</v>
      </c>
      <c r="B35" s="342" t="s">
        <v>144</v>
      </c>
      <c r="C35" s="340"/>
      <c r="D35" s="343">
        <v>0</v>
      </c>
      <c r="E35" s="343">
        <v>0</v>
      </c>
      <c r="F35" s="446">
        <f t="shared" si="0"/>
        <v>0</v>
      </c>
      <c r="G35" s="166">
        <f t="shared" si="1"/>
        <v>0</v>
      </c>
      <c r="H35" s="446">
        <f t="shared" si="2"/>
        <v>0</v>
      </c>
    </row>
    <row r="36" spans="1:9">
      <c r="A36" s="335">
        <v>18</v>
      </c>
      <c r="B36" s="342" t="s">
        <v>145</v>
      </c>
      <c r="C36" s="340"/>
      <c r="D36" s="343">
        <v>0</v>
      </c>
      <c r="E36" s="343">
        <v>0</v>
      </c>
      <c r="F36" s="446">
        <f t="shared" si="0"/>
        <v>0</v>
      </c>
      <c r="G36" s="166">
        <f t="shared" si="1"/>
        <v>0</v>
      </c>
      <c r="H36" s="446">
        <f t="shared" si="2"/>
        <v>0</v>
      </c>
    </row>
    <row r="37" spans="1:9">
      <c r="A37" s="335">
        <v>19</v>
      </c>
      <c r="B37" s="40" t="s">
        <v>146</v>
      </c>
      <c r="D37" s="453"/>
      <c r="E37" s="453">
        <f>AVERAGE(E24:E36)</f>
        <v>0</v>
      </c>
      <c r="F37" s="453"/>
      <c r="G37" s="205">
        <f>SUM(G24:G36)</f>
        <v>0</v>
      </c>
      <c r="H37" s="453">
        <f>SUM(H24:H36)</f>
        <v>0</v>
      </c>
      <c r="I37" s="473" t="e">
        <f>(G37+H37)/E37</f>
        <v>#DIV/0!</v>
      </c>
    </row>
    <row r="38" spans="1:9">
      <c r="A38" s="335"/>
    </row>
    <row r="39" spans="1:9">
      <c r="A39" s="335"/>
      <c r="B39" s="342" t="s">
        <v>282</v>
      </c>
    </row>
    <row r="40" spans="1:9">
      <c r="A40" s="335"/>
      <c r="C40" s="340" t="s">
        <v>117</v>
      </c>
      <c r="D40" s="340" t="s">
        <v>118</v>
      </c>
      <c r="E40" s="340" t="s">
        <v>275</v>
      </c>
      <c r="F40" s="340" t="s">
        <v>119</v>
      </c>
      <c r="G40" s="340" t="s">
        <v>276</v>
      </c>
      <c r="H40" s="340" t="s">
        <v>122</v>
      </c>
      <c r="I40" s="340" t="s">
        <v>123</v>
      </c>
    </row>
    <row r="41" spans="1:9" ht="48">
      <c r="A41" s="335"/>
      <c r="B41" s="474" t="s">
        <v>283</v>
      </c>
      <c r="C41" s="475" t="s">
        <v>296</v>
      </c>
      <c r="D41" s="475" t="s">
        <v>297</v>
      </c>
      <c r="E41" s="475" t="s">
        <v>298</v>
      </c>
      <c r="F41" s="475" t="s">
        <v>299</v>
      </c>
      <c r="G41" s="475" t="s">
        <v>300</v>
      </c>
      <c r="H41" s="475" t="s">
        <v>301</v>
      </c>
      <c r="I41" s="475" t="s">
        <v>302</v>
      </c>
    </row>
    <row r="42" spans="1:9">
      <c r="A42" s="335">
        <v>20</v>
      </c>
      <c r="B42" s="342" t="s">
        <v>284</v>
      </c>
      <c r="C42" s="476">
        <v>0</v>
      </c>
      <c r="D42" s="476">
        <v>0</v>
      </c>
      <c r="E42" s="476">
        <v>0</v>
      </c>
      <c r="F42" s="476">
        <v>0</v>
      </c>
      <c r="G42" s="477" t="e">
        <f t="shared" ref="G42:G47" si="3">D42/F42</f>
        <v>#DIV/0!</v>
      </c>
      <c r="H42" s="478">
        <v>0</v>
      </c>
      <c r="I42" s="479" t="e">
        <f>G42-H42</f>
        <v>#DIV/0!</v>
      </c>
    </row>
    <row r="43" spans="1:9">
      <c r="A43" s="335">
        <v>21</v>
      </c>
      <c r="B43" s="342" t="s">
        <v>285</v>
      </c>
      <c r="C43" s="476">
        <v>0</v>
      </c>
      <c r="D43" s="476">
        <v>0</v>
      </c>
      <c r="E43" s="476">
        <v>0</v>
      </c>
      <c r="F43" s="476">
        <v>0</v>
      </c>
      <c r="G43" s="477" t="e">
        <f t="shared" si="3"/>
        <v>#DIV/0!</v>
      </c>
      <c r="H43" s="478">
        <v>0</v>
      </c>
      <c r="I43" s="479" t="e">
        <f t="shared" ref="I43:I47" si="4">G43-H43</f>
        <v>#DIV/0!</v>
      </c>
    </row>
    <row r="44" spans="1:9">
      <c r="A44" s="335">
        <v>22</v>
      </c>
      <c r="B44" s="342" t="s">
        <v>286</v>
      </c>
      <c r="C44" s="476">
        <v>0</v>
      </c>
      <c r="D44" s="476">
        <v>0</v>
      </c>
      <c r="E44" s="476">
        <v>0</v>
      </c>
      <c r="F44" s="476">
        <v>0</v>
      </c>
      <c r="G44" s="477" t="e">
        <f t="shared" si="3"/>
        <v>#DIV/0!</v>
      </c>
      <c r="H44" s="478">
        <v>0</v>
      </c>
      <c r="I44" s="479" t="e">
        <f t="shared" si="4"/>
        <v>#DIV/0!</v>
      </c>
    </row>
    <row r="45" spans="1:9">
      <c r="A45" s="335">
        <v>23</v>
      </c>
      <c r="B45" s="342" t="s">
        <v>287</v>
      </c>
      <c r="C45" s="476">
        <v>0</v>
      </c>
      <c r="D45" s="476">
        <v>0</v>
      </c>
      <c r="E45" s="476">
        <v>0</v>
      </c>
      <c r="F45" s="476">
        <v>0</v>
      </c>
      <c r="G45" s="477" t="e">
        <f t="shared" si="3"/>
        <v>#DIV/0!</v>
      </c>
      <c r="H45" s="478">
        <v>0</v>
      </c>
      <c r="I45" s="479" t="e">
        <f t="shared" si="4"/>
        <v>#DIV/0!</v>
      </c>
    </row>
    <row r="46" spans="1:9">
      <c r="A46" s="335">
        <v>24</v>
      </c>
      <c r="B46" s="342" t="s">
        <v>288</v>
      </c>
      <c r="C46" s="476">
        <v>0</v>
      </c>
      <c r="D46" s="476">
        <v>0</v>
      </c>
      <c r="E46" s="476">
        <v>0</v>
      </c>
      <c r="F46" s="476">
        <v>0</v>
      </c>
      <c r="G46" s="477" t="e">
        <f t="shared" si="3"/>
        <v>#DIV/0!</v>
      </c>
      <c r="H46" s="478">
        <v>0</v>
      </c>
      <c r="I46" s="479" t="e">
        <f t="shared" si="4"/>
        <v>#DIV/0!</v>
      </c>
    </row>
    <row r="47" spans="1:9">
      <c r="A47" s="335">
        <v>25</v>
      </c>
      <c r="B47" s="342" t="s">
        <v>13</v>
      </c>
      <c r="C47" s="476">
        <v>0</v>
      </c>
      <c r="D47" s="476">
        <v>0</v>
      </c>
      <c r="E47" s="476">
        <v>0</v>
      </c>
      <c r="F47" s="476">
        <v>0</v>
      </c>
      <c r="G47" s="477" t="e">
        <f t="shared" si="3"/>
        <v>#DIV/0!</v>
      </c>
      <c r="H47" s="478">
        <v>0</v>
      </c>
      <c r="I47" s="479" t="e">
        <f t="shared" si="4"/>
        <v>#DIV/0!</v>
      </c>
    </row>
    <row r="48" spans="1:9">
      <c r="A48" s="335">
        <v>26</v>
      </c>
      <c r="B48" s="204" t="s">
        <v>561</v>
      </c>
      <c r="C48" s="204"/>
      <c r="D48" s="480">
        <f>SUM(D42:D47)</f>
        <v>0</v>
      </c>
      <c r="E48" s="204"/>
      <c r="F48" s="204"/>
      <c r="G48" s="480" t="e">
        <f>SUM(G42:G47)</f>
        <v>#DIV/0!</v>
      </c>
      <c r="H48" s="481">
        <f>SUM(H42:H47)</f>
        <v>0</v>
      </c>
      <c r="I48" s="481" t="e">
        <f>SUM(I42:I47)</f>
        <v>#DIV/0!</v>
      </c>
    </row>
    <row r="49" spans="1:9">
      <c r="A49" s="335">
        <v>27</v>
      </c>
    </row>
    <row r="50" spans="1:9">
      <c r="A50" s="335">
        <v>28</v>
      </c>
      <c r="B50" s="291" t="s">
        <v>814</v>
      </c>
      <c r="C50" s="291"/>
      <c r="D50" s="291"/>
      <c r="E50" s="291"/>
      <c r="F50" s="291"/>
      <c r="G50" s="291"/>
      <c r="H50" s="291"/>
      <c r="I50" s="291"/>
    </row>
    <row r="51" spans="1:9">
      <c r="A51" s="335">
        <v>29</v>
      </c>
      <c r="B51" s="291" t="s">
        <v>815</v>
      </c>
      <c r="C51" s="476">
        <v>0</v>
      </c>
      <c r="D51" s="476">
        <v>0</v>
      </c>
      <c r="E51" s="476">
        <v>0</v>
      </c>
      <c r="F51" s="482" t="s">
        <v>367</v>
      </c>
      <c r="G51" s="482">
        <f>D51</f>
        <v>0</v>
      </c>
      <c r="H51" s="482" t="s">
        <v>367</v>
      </c>
      <c r="I51" s="483" t="s">
        <v>367</v>
      </c>
    </row>
    <row r="52" spans="1:9">
      <c r="A52" s="335">
        <v>30</v>
      </c>
      <c r="B52" s="291" t="s">
        <v>816</v>
      </c>
      <c r="C52" s="476">
        <v>0</v>
      </c>
      <c r="D52" s="476">
        <v>0</v>
      </c>
      <c r="E52" s="476">
        <v>0</v>
      </c>
      <c r="F52" s="482" t="s">
        <v>367</v>
      </c>
      <c r="G52" s="482">
        <f>D52</f>
        <v>0</v>
      </c>
      <c r="H52" s="482" t="s">
        <v>367</v>
      </c>
      <c r="I52" s="483" t="s">
        <v>367</v>
      </c>
    </row>
    <row r="53" spans="1:9">
      <c r="A53" s="335">
        <v>31</v>
      </c>
      <c r="B53" s="291" t="s">
        <v>817</v>
      </c>
      <c r="C53" s="476">
        <v>0</v>
      </c>
      <c r="D53" s="476">
        <v>0</v>
      </c>
      <c r="E53" s="476">
        <v>0</v>
      </c>
      <c r="F53" s="482" t="s">
        <v>367</v>
      </c>
      <c r="G53" s="482">
        <f>D53</f>
        <v>0</v>
      </c>
      <c r="H53" s="482" t="s">
        <v>367</v>
      </c>
      <c r="I53" s="483" t="s">
        <v>367</v>
      </c>
    </row>
    <row r="54" spans="1:9">
      <c r="A54" s="335">
        <v>32</v>
      </c>
      <c r="B54" s="484" t="s">
        <v>818</v>
      </c>
      <c r="C54" s="485">
        <v>0</v>
      </c>
      <c r="D54" s="485">
        <v>0</v>
      </c>
      <c r="E54" s="485">
        <v>0</v>
      </c>
      <c r="F54" s="486" t="s">
        <v>367</v>
      </c>
      <c r="G54" s="486">
        <f>D54</f>
        <v>0</v>
      </c>
      <c r="H54" s="486" t="s">
        <v>367</v>
      </c>
      <c r="I54" s="487" t="s">
        <v>367</v>
      </c>
    </row>
    <row r="55" spans="1:9">
      <c r="A55" s="335">
        <v>33</v>
      </c>
      <c r="B55" s="342" t="s">
        <v>289</v>
      </c>
      <c r="D55" s="477">
        <f>D48+SUM(D51:D54)</f>
        <v>0</v>
      </c>
      <c r="G55" s="477" t="e">
        <f>G48+SUM(G51:G54)</f>
        <v>#DIV/0!</v>
      </c>
      <c r="H55" s="479">
        <f>H48+SUM(H51:H54)</f>
        <v>0</v>
      </c>
      <c r="I55" s="479" t="e">
        <f>I48+SUM(I51:I54)</f>
        <v>#DIV/0!</v>
      </c>
    </row>
    <row r="56" spans="1:9">
      <c r="A56" s="335">
        <v>34</v>
      </c>
      <c r="B56" s="342" t="s">
        <v>290</v>
      </c>
      <c r="G56" s="446">
        <f>E37</f>
        <v>0</v>
      </c>
    </row>
    <row r="57" spans="1:9">
      <c r="A57" s="335">
        <v>35</v>
      </c>
      <c r="B57" s="342" t="s">
        <v>291</v>
      </c>
      <c r="G57" s="227" t="e">
        <f>G55/G56</f>
        <v>#DIV/0!</v>
      </c>
    </row>
    <row r="58" spans="1:9">
      <c r="A58" s="335">
        <v>36</v>
      </c>
      <c r="B58" s="342" t="s">
        <v>292</v>
      </c>
      <c r="E58" s="488">
        <v>2.3640999999999999E-2</v>
      </c>
    </row>
    <row r="59" spans="1:9">
      <c r="A59" s="335"/>
    </row>
    <row r="60" spans="1:9">
      <c r="A60" s="335" t="s">
        <v>15</v>
      </c>
    </row>
    <row r="61" spans="1:9">
      <c r="A61" s="335" t="s">
        <v>418</v>
      </c>
      <c r="B61" s="739" t="s">
        <v>293</v>
      </c>
      <c r="C61" s="739"/>
      <c r="D61" s="739"/>
      <c r="E61" s="739"/>
      <c r="F61" s="739"/>
      <c r="G61" s="739"/>
      <c r="H61" s="739"/>
      <c r="I61" s="739"/>
    </row>
    <row r="62" spans="1:9">
      <c r="B62" s="342" t="s">
        <v>294</v>
      </c>
      <c r="C62" s="489">
        <v>3.6410000000000001E-3</v>
      </c>
    </row>
    <row r="63" spans="1:9">
      <c r="B63" s="342" t="s">
        <v>295</v>
      </c>
      <c r="C63" s="489">
        <v>0.02</v>
      </c>
    </row>
    <row r="64" spans="1:9">
      <c r="B64" s="125" t="s">
        <v>385</v>
      </c>
      <c r="C64" s="490">
        <f>C62+C63</f>
        <v>2.3641000000000002E-2</v>
      </c>
      <c r="D64" s="125"/>
    </row>
    <row r="65" spans="2:4">
      <c r="B65" s="125"/>
      <c r="C65" s="491"/>
      <c r="D65" s="125"/>
    </row>
  </sheetData>
  <mergeCells count="10">
    <mergeCell ref="B61:I61"/>
    <mergeCell ref="A3:I3"/>
    <mergeCell ref="B8:I8"/>
    <mergeCell ref="B10:I10"/>
    <mergeCell ref="L11:S11"/>
    <mergeCell ref="A5:I5"/>
    <mergeCell ref="A4:I4"/>
    <mergeCell ref="B7:I7"/>
    <mergeCell ref="B9:I9"/>
    <mergeCell ref="B11:I11"/>
  </mergeCells>
  <phoneticPr fontId="0" type="noConversion"/>
  <printOptions horizontalCentered="1"/>
  <pageMargins left="0.5" right="0.5" top="0.75" bottom="0.75" header="0.3" footer="0.3"/>
  <pageSetup scale="61" orientation="landscape" horizontalDpi="1200" verticalDpi="1200" r:id="rId1"/>
  <rowBreaks count="1" manualBreakCount="1">
    <brk id="64" max="13" man="1"/>
  </rowBreaks>
  <colBreaks count="1" manualBreakCount="1">
    <brk id="9" max="6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view="pageBreakPreview" zoomScale="110" zoomScaleNormal="100" zoomScaleSheetLayoutView="110" workbookViewId="0">
      <selection activeCell="E46" sqref="E46"/>
    </sheetView>
  </sheetViews>
  <sheetFormatPr defaultColWidth="9.33203125" defaultRowHeight="12"/>
  <cols>
    <col min="1" max="1" width="6.83203125" style="1" customWidth="1"/>
    <col min="2" max="2" width="29.1640625" style="1" customWidth="1"/>
    <col min="3" max="3" width="18" style="1" customWidth="1"/>
    <col min="4" max="4" width="17" style="1" customWidth="1"/>
    <col min="5" max="5" width="31.1640625" style="1" customWidth="1"/>
    <col min="6" max="6" width="18.33203125" style="1" customWidth="1"/>
    <col min="7" max="7" width="22.83203125" style="1" customWidth="1"/>
    <col min="8" max="16384" width="9.33203125" style="127"/>
  </cols>
  <sheetData>
    <row r="1" spans="1:10">
      <c r="A1" s="130"/>
      <c r="B1" s="130"/>
      <c r="G1" s="40" t="s">
        <v>61</v>
      </c>
      <c r="J1" s="128"/>
    </row>
    <row r="2" spans="1:10">
      <c r="A2" s="130"/>
      <c r="B2" s="130"/>
      <c r="G2" s="129" t="s">
        <v>813</v>
      </c>
      <c r="J2" s="128"/>
    </row>
    <row r="3" spans="1:10">
      <c r="A3" s="729" t="s">
        <v>307</v>
      </c>
      <c r="B3" s="729"/>
      <c r="C3" s="729"/>
      <c r="D3" s="729"/>
      <c r="E3" s="729"/>
      <c r="F3" s="729"/>
      <c r="G3" s="729"/>
    </row>
    <row r="4" spans="1:10">
      <c r="A4" s="729" t="s">
        <v>308</v>
      </c>
      <c r="B4" s="729"/>
      <c r="C4" s="729"/>
      <c r="D4" s="729"/>
      <c r="E4" s="729"/>
      <c r="F4" s="729"/>
      <c r="G4" s="729"/>
    </row>
    <row r="5" spans="1:10">
      <c r="A5" s="730" t="s">
        <v>738</v>
      </c>
      <c r="B5" s="731"/>
      <c r="C5" s="731"/>
      <c r="D5" s="731"/>
      <c r="E5" s="731"/>
      <c r="F5" s="731"/>
      <c r="G5" s="731"/>
    </row>
    <row r="8" spans="1:10" ht="39" customHeight="1">
      <c r="A8" s="742" t="s">
        <v>464</v>
      </c>
      <c r="B8" s="742"/>
      <c r="C8" s="742"/>
      <c r="D8" s="742"/>
      <c r="E8" s="742"/>
      <c r="F8" s="742"/>
      <c r="G8" s="742"/>
    </row>
    <row r="9" spans="1:10">
      <c r="A9" s="763" t="s">
        <v>309</v>
      </c>
      <c r="B9" s="763"/>
      <c r="C9" s="763"/>
      <c r="D9" s="763"/>
      <c r="E9" s="763"/>
      <c r="F9" s="763"/>
      <c r="G9" s="763"/>
    </row>
    <row r="10" spans="1:10" ht="24" customHeight="1">
      <c r="A10" s="739" t="s">
        <v>241</v>
      </c>
      <c r="B10" s="739"/>
      <c r="C10" s="739"/>
      <c r="D10" s="739"/>
      <c r="E10" s="739"/>
      <c r="F10" s="739"/>
      <c r="G10" s="739"/>
    </row>
    <row r="12" spans="1:10">
      <c r="A12" s="23" t="s">
        <v>393</v>
      </c>
    </row>
    <row r="13" spans="1:10">
      <c r="A13" s="23"/>
      <c r="F13" s="23" t="s">
        <v>417</v>
      </c>
    </row>
    <row r="14" spans="1:10">
      <c r="A14" s="23">
        <v>1</v>
      </c>
      <c r="B14" s="46" t="s">
        <v>1</v>
      </c>
      <c r="D14" s="294"/>
      <c r="F14" s="295">
        <v>0</v>
      </c>
    </row>
    <row r="15" spans="1:10">
      <c r="A15" s="23">
        <v>2</v>
      </c>
      <c r="B15" s="46" t="s">
        <v>303</v>
      </c>
      <c r="F15" s="295">
        <v>0</v>
      </c>
    </row>
    <row r="16" spans="1:10">
      <c r="A16" s="23">
        <v>3</v>
      </c>
      <c r="B16" s="1" t="s">
        <v>304</v>
      </c>
      <c r="F16" s="296">
        <f>F14+F15</f>
        <v>0</v>
      </c>
    </row>
    <row r="17" spans="1:6">
      <c r="A17" s="23"/>
    </row>
    <row r="18" spans="1:6">
      <c r="A18" s="23"/>
    </row>
    <row r="19" spans="1:6">
      <c r="A19" s="23"/>
      <c r="B19" s="1" t="s">
        <v>305</v>
      </c>
    </row>
    <row r="20" spans="1:6">
      <c r="A20" s="23"/>
      <c r="C20" s="1" t="s">
        <v>274</v>
      </c>
      <c r="F20" s="90" t="s">
        <v>48</v>
      </c>
    </row>
    <row r="21" spans="1:6">
      <c r="A21" s="23"/>
      <c r="C21" s="25" t="s">
        <v>117</v>
      </c>
      <c r="F21" s="25" t="s">
        <v>119</v>
      </c>
    </row>
    <row r="22" spans="1:6">
      <c r="A22" s="23">
        <v>4</v>
      </c>
      <c r="B22" s="1" t="s">
        <v>133</v>
      </c>
      <c r="F22" s="297">
        <v>0</v>
      </c>
    </row>
    <row r="23" spans="1:6">
      <c r="A23" s="23">
        <v>5</v>
      </c>
      <c r="B23" s="1" t="s">
        <v>134</v>
      </c>
      <c r="F23" s="297">
        <v>0</v>
      </c>
    </row>
    <row r="24" spans="1:6">
      <c r="A24" s="23">
        <v>6</v>
      </c>
      <c r="B24" s="1" t="s">
        <v>135</v>
      </c>
      <c r="F24" s="297">
        <v>0</v>
      </c>
    </row>
    <row r="25" spans="1:6">
      <c r="A25" s="23">
        <v>7</v>
      </c>
      <c r="B25" s="1" t="s">
        <v>136</v>
      </c>
      <c r="F25" s="297">
        <v>0</v>
      </c>
    </row>
    <row r="26" spans="1:6">
      <c r="A26" s="23">
        <v>8</v>
      </c>
      <c r="B26" s="1" t="s">
        <v>137</v>
      </c>
      <c r="F26" s="297">
        <v>0</v>
      </c>
    </row>
    <row r="27" spans="1:6">
      <c r="A27" s="23">
        <v>9</v>
      </c>
      <c r="B27" s="1" t="s">
        <v>138</v>
      </c>
      <c r="F27" s="297">
        <v>0</v>
      </c>
    </row>
    <row r="28" spans="1:6">
      <c r="A28" s="23">
        <v>10</v>
      </c>
      <c r="B28" s="1" t="s">
        <v>139</v>
      </c>
      <c r="F28" s="297">
        <v>0</v>
      </c>
    </row>
    <row r="29" spans="1:6">
      <c r="A29" s="23">
        <v>11</v>
      </c>
      <c r="B29" s="1" t="s">
        <v>140</v>
      </c>
      <c r="F29" s="297">
        <v>0</v>
      </c>
    </row>
    <row r="30" spans="1:6">
      <c r="A30" s="23">
        <v>12</v>
      </c>
      <c r="B30" s="1" t="s">
        <v>141</v>
      </c>
      <c r="F30" s="297">
        <v>0</v>
      </c>
    </row>
    <row r="31" spans="1:6">
      <c r="A31" s="23">
        <v>13</v>
      </c>
      <c r="B31" s="1" t="s">
        <v>142</v>
      </c>
      <c r="F31" s="297">
        <v>0</v>
      </c>
    </row>
    <row r="32" spans="1:6">
      <c r="A32" s="23">
        <v>14</v>
      </c>
      <c r="B32" s="1" t="s">
        <v>143</v>
      </c>
      <c r="F32" s="297">
        <v>0</v>
      </c>
    </row>
    <row r="33" spans="1:7">
      <c r="A33" s="23">
        <v>15</v>
      </c>
      <c r="B33" s="1" t="s">
        <v>144</v>
      </c>
      <c r="F33" s="297">
        <v>0</v>
      </c>
    </row>
    <row r="34" spans="1:7">
      <c r="A34" s="23">
        <v>16</v>
      </c>
      <c r="B34" s="1" t="s">
        <v>145</v>
      </c>
      <c r="F34" s="297">
        <v>0</v>
      </c>
    </row>
    <row r="35" spans="1:7">
      <c r="A35" s="23">
        <v>17</v>
      </c>
      <c r="D35" s="1" t="s">
        <v>146</v>
      </c>
      <c r="F35" s="298">
        <f>AVERAGE(F22:F34)</f>
        <v>0</v>
      </c>
    </row>
    <row r="36" spans="1:7">
      <c r="A36" s="23"/>
      <c r="F36" s="125"/>
    </row>
    <row r="37" spans="1:7">
      <c r="A37" s="23">
        <v>18</v>
      </c>
      <c r="B37" s="1" t="s">
        <v>306</v>
      </c>
      <c r="F37" s="299" t="e">
        <f>F16/F35</f>
        <v>#DIV/0!</v>
      </c>
    </row>
    <row r="38" spans="1:7">
      <c r="A38" s="23"/>
      <c r="F38" s="125"/>
    </row>
    <row r="39" spans="1:7">
      <c r="A39" s="90" t="s">
        <v>15</v>
      </c>
      <c r="G39" s="20"/>
    </row>
    <row r="40" spans="1:7" ht="30" customHeight="1">
      <c r="A40" s="23" t="s">
        <v>418</v>
      </c>
      <c r="B40" s="739" t="s">
        <v>546</v>
      </c>
      <c r="C40" s="739"/>
      <c r="D40" s="739"/>
      <c r="E40" s="739"/>
      <c r="F40" s="739"/>
      <c r="G40" s="739"/>
    </row>
  </sheetData>
  <mergeCells count="7">
    <mergeCell ref="A10:G10"/>
    <mergeCell ref="B40:G40"/>
    <mergeCell ref="A9:G9"/>
    <mergeCell ref="A3:G3"/>
    <mergeCell ref="A4:G4"/>
    <mergeCell ref="A5:G5"/>
    <mergeCell ref="A8:G8"/>
  </mergeCells>
  <phoneticPr fontId="0" type="noConversion"/>
  <printOptions horizontalCentered="1"/>
  <pageMargins left="0.5" right="0.5" top="0.75" bottom="0.75" header="0.3" footer="0.3"/>
  <pageSetup scale="92"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
  <sheetViews>
    <sheetView view="pageBreakPreview" zoomScale="110" zoomScaleNormal="100" zoomScaleSheetLayoutView="110" workbookViewId="0">
      <selection activeCell="C40" sqref="C40"/>
    </sheetView>
  </sheetViews>
  <sheetFormatPr defaultColWidth="9.33203125" defaultRowHeight="12"/>
  <cols>
    <col min="1" max="1" width="6.83203125" style="342" customWidth="1"/>
    <col min="2" max="2" width="5.83203125" style="342" customWidth="1"/>
    <col min="3" max="3" width="35.83203125" style="342" customWidth="1"/>
    <col min="4" max="4" width="11.83203125" style="342" customWidth="1"/>
    <col min="5" max="5" width="16.83203125" style="342" customWidth="1"/>
    <col min="6" max="6" width="14.33203125" style="342" customWidth="1"/>
    <col min="7" max="7" width="25.83203125" style="342" customWidth="1"/>
    <col min="8" max="16384" width="9.33203125" style="342"/>
  </cols>
  <sheetData>
    <row r="1" spans="1:7">
      <c r="C1" s="130"/>
      <c r="G1" s="40" t="s">
        <v>61</v>
      </c>
    </row>
    <row r="2" spans="1:7">
      <c r="C2" s="130"/>
      <c r="G2" s="129" t="s">
        <v>813</v>
      </c>
    </row>
    <row r="3" spans="1:7">
      <c r="B3" s="729" t="s">
        <v>310</v>
      </c>
      <c r="C3" s="729"/>
      <c r="D3" s="729"/>
      <c r="E3" s="729"/>
      <c r="F3" s="729"/>
      <c r="G3" s="729"/>
    </row>
    <row r="4" spans="1:7">
      <c r="B4" s="729" t="s">
        <v>311</v>
      </c>
      <c r="C4" s="729"/>
      <c r="D4" s="729"/>
      <c r="E4" s="729"/>
      <c r="F4" s="729"/>
      <c r="G4" s="729"/>
    </row>
    <row r="5" spans="1:7">
      <c r="B5" s="730" t="s">
        <v>738</v>
      </c>
      <c r="C5" s="730"/>
      <c r="D5" s="730"/>
      <c r="E5" s="730"/>
      <c r="F5" s="730"/>
      <c r="G5" s="730"/>
    </row>
    <row r="7" spans="1:7">
      <c r="F7" s="337"/>
    </row>
    <row r="9" spans="1:7">
      <c r="B9" s="750" t="s">
        <v>312</v>
      </c>
      <c r="C9" s="750"/>
      <c r="D9" s="750"/>
      <c r="E9" s="750"/>
      <c r="F9" s="750"/>
      <c r="G9" s="750"/>
    </row>
    <row r="10" spans="1:7">
      <c r="B10" s="340"/>
      <c r="C10" s="340"/>
      <c r="D10" s="340"/>
      <c r="E10" s="340"/>
      <c r="F10" s="340"/>
      <c r="G10" s="340"/>
    </row>
    <row r="11" spans="1:7" ht="24">
      <c r="G11" s="186" t="s">
        <v>98</v>
      </c>
    </row>
    <row r="12" spans="1:7">
      <c r="D12" s="186"/>
      <c r="E12" s="186"/>
      <c r="F12" s="186"/>
      <c r="G12" s="182" t="s">
        <v>99</v>
      </c>
    </row>
    <row r="13" spans="1:7">
      <c r="A13" s="335" t="s">
        <v>393</v>
      </c>
      <c r="B13" s="342" t="s">
        <v>92</v>
      </c>
      <c r="D13" s="186"/>
      <c r="E13" s="186"/>
      <c r="F13" s="186"/>
      <c r="G13" s="186"/>
    </row>
    <row r="14" spans="1:7">
      <c r="D14" s="186"/>
      <c r="E14" s="186"/>
      <c r="F14" s="186"/>
      <c r="G14" s="186"/>
    </row>
    <row r="15" spans="1:7">
      <c r="A15" s="335">
        <v>1</v>
      </c>
      <c r="B15" s="492">
        <v>301</v>
      </c>
      <c r="C15" s="342" t="s">
        <v>93</v>
      </c>
      <c r="D15" s="186"/>
      <c r="E15" s="186"/>
      <c r="F15" s="186"/>
      <c r="G15" s="493" t="s">
        <v>465</v>
      </c>
    </row>
    <row r="16" spans="1:7">
      <c r="A16" s="335">
        <v>2</v>
      </c>
      <c r="B16" s="492">
        <v>302</v>
      </c>
      <c r="C16" s="342" t="s">
        <v>94</v>
      </c>
      <c r="D16" s="130"/>
      <c r="E16" s="130"/>
      <c r="F16" s="130"/>
      <c r="G16" s="494" t="s">
        <v>465</v>
      </c>
    </row>
    <row r="17" spans="1:7">
      <c r="A17" s="335">
        <v>3</v>
      </c>
      <c r="B17" s="492">
        <v>303</v>
      </c>
      <c r="C17" s="20" t="s">
        <v>537</v>
      </c>
      <c r="D17" s="130"/>
      <c r="E17" s="130"/>
      <c r="F17" s="130"/>
      <c r="G17" s="494" t="s">
        <v>466</v>
      </c>
    </row>
    <row r="18" spans="1:7">
      <c r="A18" s="39" t="s">
        <v>9</v>
      </c>
      <c r="B18" s="37">
        <v>303.10000000000002</v>
      </c>
      <c r="C18" s="338" t="s">
        <v>759</v>
      </c>
      <c r="D18" s="495"/>
      <c r="E18" s="495"/>
      <c r="F18" s="495"/>
      <c r="G18" s="496" t="s">
        <v>150</v>
      </c>
    </row>
    <row r="19" spans="1:7">
      <c r="A19" s="37"/>
      <c r="B19" s="497"/>
      <c r="C19" s="497"/>
      <c r="D19" s="498"/>
      <c r="E19" s="498"/>
      <c r="F19" s="498"/>
      <c r="G19" s="499"/>
    </row>
    <row r="20" spans="1:7">
      <c r="A20" s="37"/>
      <c r="B20" s="497" t="s">
        <v>539</v>
      </c>
      <c r="C20" s="500"/>
      <c r="D20" s="498"/>
      <c r="E20" s="498"/>
      <c r="F20" s="498"/>
      <c r="G20" s="499"/>
    </row>
    <row r="21" spans="1:7">
      <c r="A21" s="37"/>
      <c r="B21" s="37"/>
      <c r="C21" s="37"/>
      <c r="D21" s="498"/>
      <c r="E21" s="498"/>
      <c r="F21" s="498"/>
      <c r="G21" s="501"/>
    </row>
    <row r="22" spans="1:7">
      <c r="A22" s="39">
        <v>4</v>
      </c>
      <c r="B22" s="497">
        <v>350.2</v>
      </c>
      <c r="C22" s="37" t="s">
        <v>536</v>
      </c>
      <c r="D22" s="498"/>
      <c r="E22" s="498"/>
      <c r="F22" s="498"/>
      <c r="G22" s="496" t="s">
        <v>467</v>
      </c>
    </row>
    <row r="23" spans="1:7">
      <c r="A23" s="39">
        <v>5</v>
      </c>
      <c r="B23" s="497">
        <v>352</v>
      </c>
      <c r="C23" s="37" t="s">
        <v>314</v>
      </c>
      <c r="D23" s="498"/>
      <c r="E23" s="498"/>
      <c r="F23" s="498"/>
      <c r="G23" s="496" t="s">
        <v>468</v>
      </c>
    </row>
    <row r="24" spans="1:7">
      <c r="A24" s="39">
        <v>6</v>
      </c>
      <c r="B24" s="497">
        <v>353</v>
      </c>
      <c r="C24" s="37" t="s">
        <v>315</v>
      </c>
      <c r="D24" s="498"/>
      <c r="E24" s="498"/>
      <c r="F24" s="498"/>
      <c r="G24" s="496" t="s">
        <v>469</v>
      </c>
    </row>
    <row r="25" spans="1:7">
      <c r="A25" s="39">
        <v>7</v>
      </c>
      <c r="B25" s="497">
        <v>354</v>
      </c>
      <c r="C25" s="37" t="s">
        <v>316</v>
      </c>
      <c r="D25" s="498"/>
      <c r="E25" s="498"/>
      <c r="F25" s="498"/>
      <c r="G25" s="496" t="s">
        <v>470</v>
      </c>
    </row>
    <row r="26" spans="1:7">
      <c r="A26" s="39">
        <v>8</v>
      </c>
      <c r="B26" s="497">
        <v>355</v>
      </c>
      <c r="C26" s="37" t="s">
        <v>317</v>
      </c>
      <c r="D26" s="498"/>
      <c r="E26" s="498"/>
      <c r="F26" s="498"/>
      <c r="G26" s="496" t="s">
        <v>471</v>
      </c>
    </row>
    <row r="27" spans="1:7">
      <c r="A27" s="39">
        <v>9</v>
      </c>
      <c r="B27" s="497">
        <v>356</v>
      </c>
      <c r="C27" s="37" t="s">
        <v>95</v>
      </c>
      <c r="D27" s="498"/>
      <c r="E27" s="498"/>
      <c r="F27" s="498"/>
      <c r="G27" s="496" t="s">
        <v>472</v>
      </c>
    </row>
    <row r="28" spans="1:7">
      <c r="A28" s="39">
        <v>10</v>
      </c>
      <c r="B28" s="497">
        <v>357</v>
      </c>
      <c r="C28" s="37" t="s">
        <v>318</v>
      </c>
      <c r="D28" s="498"/>
      <c r="E28" s="498"/>
      <c r="F28" s="498"/>
      <c r="G28" s="496" t="s">
        <v>341</v>
      </c>
    </row>
    <row r="29" spans="1:7">
      <c r="A29" s="39">
        <v>11</v>
      </c>
      <c r="B29" s="497">
        <v>358</v>
      </c>
      <c r="C29" s="37" t="s">
        <v>319</v>
      </c>
      <c r="D29" s="498"/>
      <c r="E29" s="498"/>
      <c r="F29" s="498"/>
      <c r="G29" s="496" t="s">
        <v>472</v>
      </c>
    </row>
    <row r="30" spans="1:7">
      <c r="A30" s="39">
        <v>12</v>
      </c>
      <c r="B30" s="497">
        <v>359</v>
      </c>
      <c r="C30" s="37" t="s">
        <v>96</v>
      </c>
      <c r="D30" s="498"/>
      <c r="E30" s="498"/>
      <c r="F30" s="498"/>
      <c r="G30" s="496" t="s">
        <v>467</v>
      </c>
    </row>
    <row r="31" spans="1:7">
      <c r="A31" s="37"/>
      <c r="B31" s="37"/>
      <c r="C31" s="37"/>
      <c r="D31" s="498"/>
      <c r="E31" s="498"/>
      <c r="F31" s="498"/>
      <c r="G31" s="501"/>
    </row>
    <row r="32" spans="1:7">
      <c r="A32" s="37"/>
      <c r="B32" s="37" t="s">
        <v>313</v>
      </c>
      <c r="C32" s="37"/>
      <c r="D32" s="498"/>
      <c r="E32" s="498"/>
      <c r="F32" s="498"/>
      <c r="G32" s="501"/>
    </row>
    <row r="33" spans="1:7">
      <c r="A33" s="37"/>
      <c r="B33" s="37"/>
      <c r="C33" s="37"/>
      <c r="D33" s="498"/>
      <c r="E33" s="498"/>
      <c r="F33" s="498"/>
      <c r="G33" s="501"/>
    </row>
    <row r="34" spans="1:7">
      <c r="A34" s="39">
        <v>13</v>
      </c>
      <c r="B34" s="497">
        <v>391</v>
      </c>
      <c r="C34" s="37" t="s">
        <v>320</v>
      </c>
      <c r="D34" s="498"/>
      <c r="E34" s="498"/>
      <c r="F34" s="498"/>
      <c r="G34" s="496" t="s">
        <v>473</v>
      </c>
    </row>
    <row r="35" spans="1:7">
      <c r="A35" s="39">
        <v>14</v>
      </c>
      <c r="B35" s="497">
        <v>391.1</v>
      </c>
      <c r="C35" s="37" t="s">
        <v>97</v>
      </c>
      <c r="D35" s="498"/>
      <c r="E35" s="498"/>
      <c r="F35" s="498"/>
      <c r="G35" s="496" t="s">
        <v>473</v>
      </c>
    </row>
    <row r="36" spans="1:7">
      <c r="A36" s="39">
        <v>15</v>
      </c>
      <c r="B36" s="497">
        <v>392</v>
      </c>
      <c r="C36" s="37" t="s">
        <v>321</v>
      </c>
      <c r="D36" s="498"/>
      <c r="E36" s="498"/>
      <c r="F36" s="498"/>
      <c r="G36" s="496" t="s">
        <v>474</v>
      </c>
    </row>
    <row r="37" spans="1:7">
      <c r="A37" s="39">
        <v>16</v>
      </c>
      <c r="B37" s="497">
        <v>393</v>
      </c>
      <c r="C37" s="37" t="s">
        <v>322</v>
      </c>
      <c r="D37" s="498"/>
      <c r="E37" s="498"/>
      <c r="F37" s="498"/>
      <c r="G37" s="496" t="s">
        <v>473</v>
      </c>
    </row>
    <row r="38" spans="1:7">
      <c r="A38" s="39">
        <v>17</v>
      </c>
      <c r="B38" s="497">
        <v>397</v>
      </c>
      <c r="C38" s="37" t="s">
        <v>323</v>
      </c>
      <c r="D38" s="498"/>
      <c r="E38" s="498"/>
      <c r="F38" s="498"/>
      <c r="G38" s="496" t="s">
        <v>475</v>
      </c>
    </row>
    <row r="39" spans="1:7">
      <c r="A39" s="37"/>
      <c r="B39" s="37"/>
      <c r="C39" s="37"/>
      <c r="D39" s="498"/>
      <c r="E39" s="498"/>
      <c r="F39" s="498"/>
      <c r="G39" s="502"/>
    </row>
    <row r="40" spans="1:7">
      <c r="A40" s="37"/>
      <c r="B40" s="37"/>
      <c r="C40" s="37"/>
      <c r="D40" s="498"/>
      <c r="E40" s="498"/>
      <c r="F40" s="498"/>
      <c r="G40" s="498"/>
    </row>
    <row r="41" spans="1:7">
      <c r="A41" s="37"/>
      <c r="B41" s="503" t="s">
        <v>15</v>
      </c>
      <c r="C41" s="37"/>
      <c r="D41" s="498"/>
      <c r="E41" s="498"/>
      <c r="F41" s="498"/>
      <c r="G41" s="498"/>
    </row>
    <row r="42" spans="1:7" ht="37.5" customHeight="1">
      <c r="A42" s="37"/>
      <c r="B42" s="39" t="s">
        <v>418</v>
      </c>
      <c r="C42" s="764" t="s">
        <v>760</v>
      </c>
      <c r="D42" s="765"/>
      <c r="E42" s="765"/>
      <c r="F42" s="765"/>
      <c r="G42" s="765"/>
    </row>
    <row r="43" spans="1:7">
      <c r="A43" s="37"/>
      <c r="B43" s="39" t="s">
        <v>430</v>
      </c>
      <c r="C43" s="500" t="s">
        <v>324</v>
      </c>
      <c r="D43" s="37"/>
      <c r="E43" s="37"/>
      <c r="F43" s="37"/>
      <c r="G43" s="37"/>
    </row>
    <row r="44" spans="1:7">
      <c r="A44" s="37"/>
      <c r="B44" s="333" t="s">
        <v>433</v>
      </c>
      <c r="C44" s="764" t="s">
        <v>895</v>
      </c>
      <c r="D44" s="764"/>
      <c r="E44" s="764"/>
      <c r="F44" s="764"/>
      <c r="G44" s="764"/>
    </row>
    <row r="45" spans="1:7" ht="43.5" customHeight="1">
      <c r="A45" s="37"/>
      <c r="B45" s="37"/>
      <c r="C45" s="764"/>
      <c r="D45" s="764"/>
      <c r="E45" s="764"/>
      <c r="F45" s="764"/>
      <c r="G45" s="764"/>
    </row>
    <row r="46" spans="1:7">
      <c r="A46" s="37"/>
      <c r="B46" s="37"/>
      <c r="C46" s="37"/>
      <c r="D46" s="37"/>
      <c r="E46" s="37"/>
      <c r="F46" s="37"/>
      <c r="G46" s="37"/>
    </row>
  </sheetData>
  <mergeCells count="6">
    <mergeCell ref="C44:G45"/>
    <mergeCell ref="B4:G4"/>
    <mergeCell ref="B3:G3"/>
    <mergeCell ref="C42:G42"/>
    <mergeCell ref="B9:G9"/>
    <mergeCell ref="B5:G5"/>
  </mergeCells>
  <phoneticPr fontId="0" type="noConversion"/>
  <printOptions horizontalCentered="1"/>
  <pageMargins left="0.5" right="0.5" top="0.75" bottom="0.75" header="0.3" footer="0.3"/>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view="pageBreakPreview" zoomScale="110" zoomScaleNormal="100" zoomScaleSheetLayoutView="110" workbookViewId="0">
      <selection activeCell="E23" sqref="E23"/>
    </sheetView>
  </sheetViews>
  <sheetFormatPr defaultColWidth="9.33203125" defaultRowHeight="12"/>
  <cols>
    <col min="1" max="1" width="7.6640625" style="23" customWidth="1"/>
    <col min="2" max="2" width="34.1640625" style="1" customWidth="1"/>
    <col min="3" max="3" width="20" style="1" customWidth="1"/>
    <col min="4" max="4" width="24.83203125" style="1" customWidth="1"/>
    <col min="5" max="5" width="26.1640625" style="1" customWidth="1"/>
    <col min="6" max="6" width="30.5" style="1" customWidth="1"/>
    <col min="7" max="16384" width="9.33203125" style="1"/>
  </cols>
  <sheetData>
    <row r="1" spans="1:6">
      <c r="B1" s="130"/>
      <c r="C1" s="130"/>
      <c r="F1" s="40" t="s">
        <v>61</v>
      </c>
    </row>
    <row r="2" spans="1:6">
      <c r="B2" s="130"/>
      <c r="C2" s="130"/>
      <c r="F2" s="129" t="s">
        <v>813</v>
      </c>
    </row>
    <row r="3" spans="1:6">
      <c r="A3" s="729" t="s">
        <v>79</v>
      </c>
      <c r="B3" s="729"/>
      <c r="C3" s="729"/>
      <c r="D3" s="729"/>
      <c r="E3" s="729"/>
      <c r="F3" s="729"/>
    </row>
    <row r="4" spans="1:6">
      <c r="A4" s="729" t="s">
        <v>325</v>
      </c>
      <c r="B4" s="729"/>
      <c r="C4" s="729"/>
      <c r="D4" s="729"/>
      <c r="E4" s="729"/>
      <c r="F4" s="729"/>
    </row>
    <row r="5" spans="1:6">
      <c r="A5" s="730" t="s">
        <v>738</v>
      </c>
      <c r="B5" s="731"/>
      <c r="C5" s="731"/>
      <c r="D5" s="731"/>
      <c r="E5" s="731"/>
      <c r="F5" s="731"/>
    </row>
    <row r="8" spans="1:6">
      <c r="E8" s="25" t="s">
        <v>117</v>
      </c>
      <c r="F8" s="25" t="s">
        <v>118</v>
      </c>
    </row>
    <row r="9" spans="1:6">
      <c r="F9" s="23" t="s">
        <v>326</v>
      </c>
    </row>
    <row r="10" spans="1:6">
      <c r="F10" s="200"/>
    </row>
    <row r="11" spans="1:6" ht="24">
      <c r="A11" s="300" t="s">
        <v>393</v>
      </c>
      <c r="B11" s="301" t="s">
        <v>327</v>
      </c>
      <c r="C11" s="300"/>
      <c r="D11" s="301" t="s">
        <v>379</v>
      </c>
      <c r="E11" s="300" t="s">
        <v>328</v>
      </c>
      <c r="F11" s="300" t="s">
        <v>329</v>
      </c>
    </row>
    <row r="12" spans="1:6">
      <c r="F12" s="23"/>
    </row>
    <row r="13" spans="1:6">
      <c r="A13" s="23">
        <v>1</v>
      </c>
      <c r="B13" s="1" t="s">
        <v>330</v>
      </c>
      <c r="F13" s="302">
        <v>0</v>
      </c>
    </row>
    <row r="14" spans="1:6">
      <c r="A14" s="23">
        <v>2</v>
      </c>
      <c r="B14" s="1" t="s">
        <v>331</v>
      </c>
      <c r="F14" s="31">
        <v>0</v>
      </c>
    </row>
    <row r="15" spans="1:6">
      <c r="A15" s="23">
        <v>3</v>
      </c>
      <c r="F15" s="23"/>
    </row>
    <row r="16" spans="1:6">
      <c r="A16" s="23">
        <v>4</v>
      </c>
      <c r="B16" s="1" t="s">
        <v>332</v>
      </c>
      <c r="F16" s="188">
        <v>0</v>
      </c>
    </row>
    <row r="17" spans="1:6">
      <c r="A17" s="23">
        <v>5</v>
      </c>
      <c r="B17" s="1" t="s">
        <v>333</v>
      </c>
      <c r="F17" s="188">
        <v>0</v>
      </c>
    </row>
    <row r="18" spans="1:6">
      <c r="A18" s="23">
        <v>6</v>
      </c>
      <c r="F18" s="303"/>
    </row>
    <row r="19" spans="1:6">
      <c r="A19" s="23">
        <v>7</v>
      </c>
      <c r="B19" s="1" t="s">
        <v>334</v>
      </c>
      <c r="D19" s="1" t="s">
        <v>343</v>
      </c>
      <c r="F19" s="166">
        <f>F16+F17</f>
        <v>0</v>
      </c>
    </row>
    <row r="20" spans="1:6">
      <c r="A20" s="23">
        <v>8</v>
      </c>
      <c r="F20" s="304"/>
    </row>
    <row r="21" spans="1:6">
      <c r="A21" s="23">
        <v>9</v>
      </c>
      <c r="B21" s="1" t="s">
        <v>335</v>
      </c>
      <c r="D21" s="1" t="s">
        <v>348</v>
      </c>
      <c r="F21" s="166">
        <f>F14+F19</f>
        <v>0</v>
      </c>
    </row>
    <row r="22" spans="1:6">
      <c r="A22" s="23">
        <v>10</v>
      </c>
      <c r="F22" s="23"/>
    </row>
    <row r="23" spans="1:6">
      <c r="A23" s="23">
        <v>11</v>
      </c>
      <c r="F23" s="23"/>
    </row>
    <row r="24" spans="1:6">
      <c r="A24" s="23">
        <v>12</v>
      </c>
      <c r="B24" s="1" t="s">
        <v>334</v>
      </c>
      <c r="D24" s="1" t="s">
        <v>344</v>
      </c>
      <c r="F24" s="166">
        <f>F19</f>
        <v>0</v>
      </c>
    </row>
    <row r="25" spans="1:6">
      <c r="A25" s="23">
        <v>13</v>
      </c>
      <c r="F25" s="23"/>
    </row>
    <row r="26" spans="1:6">
      <c r="A26" s="23">
        <v>14</v>
      </c>
      <c r="B26" s="1" t="s">
        <v>336</v>
      </c>
      <c r="D26" s="46" t="s">
        <v>345</v>
      </c>
      <c r="F26" s="305">
        <v>0</v>
      </c>
    </row>
    <row r="27" spans="1:6">
      <c r="A27" s="23">
        <v>15</v>
      </c>
      <c r="B27" s="1" t="s">
        <v>337</v>
      </c>
      <c r="D27" s="46" t="s">
        <v>346</v>
      </c>
      <c r="F27" s="306">
        <v>30</v>
      </c>
    </row>
    <row r="28" spans="1:6">
      <c r="A28" s="23">
        <v>16</v>
      </c>
      <c r="B28" s="1" t="s">
        <v>338</v>
      </c>
      <c r="D28" s="1" t="s">
        <v>347</v>
      </c>
      <c r="F28" s="166">
        <f>F24*F26*F27</f>
        <v>0</v>
      </c>
    </row>
    <row r="29" spans="1:6">
      <c r="A29" s="23">
        <v>17</v>
      </c>
      <c r="F29" s="23"/>
    </row>
    <row r="30" spans="1:6">
      <c r="A30" s="23">
        <v>18</v>
      </c>
      <c r="B30" s="20" t="s">
        <v>571</v>
      </c>
      <c r="D30" s="1" t="s">
        <v>349</v>
      </c>
      <c r="F30" s="166">
        <f>F24+F28</f>
        <v>0</v>
      </c>
    </row>
    <row r="31" spans="1:6">
      <c r="F31" s="23"/>
    </row>
    <row r="32" spans="1:6">
      <c r="A32" s="90" t="s">
        <v>15</v>
      </c>
    </row>
    <row r="33" spans="1:6" ht="27.75" customHeight="1">
      <c r="A33" s="23" t="s">
        <v>418</v>
      </c>
      <c r="B33" s="739" t="s">
        <v>339</v>
      </c>
      <c r="C33" s="739"/>
      <c r="D33" s="739"/>
      <c r="E33" s="739"/>
      <c r="F33" s="739"/>
    </row>
    <row r="34" spans="1:6" ht="45" customHeight="1">
      <c r="A34" s="23" t="s">
        <v>430</v>
      </c>
      <c r="B34" s="739" t="s">
        <v>342</v>
      </c>
      <c r="C34" s="739"/>
      <c r="D34" s="739"/>
      <c r="E34" s="739"/>
      <c r="F34" s="739"/>
    </row>
  </sheetData>
  <mergeCells count="5">
    <mergeCell ref="B34:F34"/>
    <mergeCell ref="A3:F3"/>
    <mergeCell ref="A4:F4"/>
    <mergeCell ref="A5:F5"/>
    <mergeCell ref="B33:F33"/>
  </mergeCells>
  <phoneticPr fontId="0" type="noConversion"/>
  <printOptions horizontalCentered="1"/>
  <pageMargins left="0.5" right="0.5" top="0.75" bottom="0.75" header="0.3" footer="0.3"/>
  <pageSetup scale="99" orientation="landscape"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view="pageBreakPreview" zoomScale="110" zoomScaleNormal="100" zoomScaleSheetLayoutView="110" workbookViewId="0">
      <selection activeCell="D23" sqref="D23"/>
    </sheetView>
  </sheetViews>
  <sheetFormatPr defaultColWidth="9.33203125" defaultRowHeight="12"/>
  <cols>
    <col min="1" max="1" width="9.5" style="335" customWidth="1"/>
    <col min="2" max="2" width="46.83203125" style="342" customWidth="1"/>
    <col min="3" max="3" width="20" style="342" customWidth="1"/>
    <col min="4" max="4" width="23.83203125" style="342" customWidth="1"/>
    <col min="5" max="5" width="24.33203125" style="342" customWidth="1"/>
    <col min="6" max="6" width="25.5" style="342" customWidth="1"/>
    <col min="7" max="16384" width="9.33203125" style="342"/>
  </cols>
  <sheetData>
    <row r="1" spans="1:6">
      <c r="B1" s="130"/>
      <c r="C1" s="130"/>
      <c r="F1" s="40" t="s">
        <v>61</v>
      </c>
    </row>
    <row r="2" spans="1:6">
      <c r="B2" s="130"/>
      <c r="C2" s="130"/>
      <c r="F2" s="129" t="s">
        <v>813</v>
      </c>
    </row>
    <row r="3" spans="1:6">
      <c r="A3" s="729" t="s">
        <v>350</v>
      </c>
      <c r="B3" s="729"/>
      <c r="C3" s="729"/>
      <c r="D3" s="729"/>
      <c r="E3" s="729"/>
      <c r="F3" s="729"/>
    </row>
    <row r="4" spans="1:6">
      <c r="A4" s="729" t="s">
        <v>351</v>
      </c>
      <c r="B4" s="729"/>
      <c r="C4" s="729"/>
      <c r="D4" s="729"/>
      <c r="E4" s="729"/>
      <c r="F4" s="729"/>
    </row>
    <row r="5" spans="1:6">
      <c r="A5" s="730" t="s">
        <v>738</v>
      </c>
      <c r="B5" s="731"/>
      <c r="C5" s="731"/>
      <c r="D5" s="731"/>
      <c r="E5" s="731"/>
      <c r="F5" s="731"/>
    </row>
    <row r="8" spans="1:6">
      <c r="D8" s="335" t="s">
        <v>117</v>
      </c>
      <c r="E8" s="335" t="s">
        <v>118</v>
      </c>
      <c r="F8" s="335" t="s">
        <v>156</v>
      </c>
    </row>
    <row r="9" spans="1:6">
      <c r="A9" s="90" t="s">
        <v>393</v>
      </c>
      <c r="B9" s="342" t="s">
        <v>132</v>
      </c>
      <c r="C9" s="342" t="s">
        <v>379</v>
      </c>
      <c r="D9" s="335" t="s">
        <v>399</v>
      </c>
      <c r="E9" s="335" t="s">
        <v>352</v>
      </c>
      <c r="F9" s="335" t="s">
        <v>353</v>
      </c>
    </row>
    <row r="10" spans="1:6">
      <c r="A10" s="335">
        <v>1</v>
      </c>
      <c r="B10" s="460" t="s">
        <v>354</v>
      </c>
      <c r="C10" s="504"/>
      <c r="D10" s="505"/>
      <c r="E10" s="505"/>
      <c r="F10" s="506"/>
    </row>
    <row r="11" spans="1:6">
      <c r="A11" s="335">
        <v>2</v>
      </c>
      <c r="B11" s="342" t="s">
        <v>355</v>
      </c>
      <c r="C11" s="291" t="s">
        <v>819</v>
      </c>
      <c r="D11" s="188">
        <v>0</v>
      </c>
      <c r="E11" s="188">
        <v>0</v>
      </c>
      <c r="F11" s="507">
        <f>D11-E11</f>
        <v>0</v>
      </c>
    </row>
    <row r="12" spans="1:6">
      <c r="A12" s="335">
        <v>3</v>
      </c>
      <c r="B12" s="342" t="s">
        <v>356</v>
      </c>
      <c r="C12" s="291" t="s">
        <v>819</v>
      </c>
      <c r="D12" s="188">
        <v>0</v>
      </c>
      <c r="E12" s="188">
        <v>0</v>
      </c>
      <c r="F12" s="507">
        <f t="shared" ref="F12:F27" si="0">D12-E12</f>
        <v>0</v>
      </c>
    </row>
    <row r="13" spans="1:6">
      <c r="A13" s="335">
        <v>4</v>
      </c>
      <c r="B13" s="342" t="s">
        <v>357</v>
      </c>
      <c r="C13" s="291" t="s">
        <v>819</v>
      </c>
      <c r="D13" s="188">
        <v>0</v>
      </c>
      <c r="E13" s="188">
        <v>0</v>
      </c>
      <c r="F13" s="507">
        <f t="shared" si="0"/>
        <v>0</v>
      </c>
    </row>
    <row r="14" spans="1:6">
      <c r="A14" s="335">
        <v>5</v>
      </c>
      <c r="B14" s="342" t="s">
        <v>358</v>
      </c>
      <c r="C14" s="291" t="s">
        <v>819</v>
      </c>
      <c r="D14" s="188">
        <v>0</v>
      </c>
      <c r="E14" s="188">
        <v>0</v>
      </c>
      <c r="F14" s="507">
        <f t="shared" si="0"/>
        <v>0</v>
      </c>
    </row>
    <row r="15" spans="1:6">
      <c r="A15" s="335">
        <v>6</v>
      </c>
      <c r="B15" s="342" t="s">
        <v>359</v>
      </c>
      <c r="C15" s="291" t="s">
        <v>819</v>
      </c>
      <c r="D15" s="188">
        <v>0</v>
      </c>
      <c r="E15" s="188">
        <v>0</v>
      </c>
      <c r="F15" s="507">
        <f t="shared" si="0"/>
        <v>0</v>
      </c>
    </row>
    <row r="16" spans="1:6">
      <c r="A16" s="335">
        <v>7</v>
      </c>
      <c r="B16" s="342" t="s">
        <v>359</v>
      </c>
      <c r="C16" s="291" t="s">
        <v>819</v>
      </c>
      <c r="D16" s="508">
        <v>0</v>
      </c>
      <c r="E16" s="508">
        <v>0</v>
      </c>
      <c r="F16" s="509">
        <f t="shared" si="0"/>
        <v>0</v>
      </c>
    </row>
    <row r="17" spans="1:6">
      <c r="A17" s="335">
        <v>8</v>
      </c>
      <c r="B17" s="460" t="s">
        <v>360</v>
      </c>
      <c r="C17" s="87" t="s">
        <v>365</v>
      </c>
      <c r="D17" s="507">
        <f>SUM(D11:D16)</f>
        <v>0</v>
      </c>
      <c r="E17" s="507">
        <f>SUM(E11:E16)</f>
        <v>0</v>
      </c>
      <c r="F17" s="507">
        <f t="shared" si="0"/>
        <v>0</v>
      </c>
    </row>
    <row r="18" spans="1:6">
      <c r="D18" s="335"/>
      <c r="E18" s="335"/>
      <c r="F18" s="507"/>
    </row>
    <row r="19" spans="1:6">
      <c r="A19" s="335">
        <v>9</v>
      </c>
      <c r="B19" s="460" t="s">
        <v>361</v>
      </c>
      <c r="D19" s="335"/>
      <c r="E19" s="335"/>
      <c r="F19" s="507"/>
    </row>
    <row r="20" spans="1:6">
      <c r="A20" s="335">
        <v>10</v>
      </c>
      <c r="B20" s="342" t="s">
        <v>362</v>
      </c>
      <c r="C20" s="291" t="s">
        <v>819</v>
      </c>
      <c r="D20" s="188">
        <v>0</v>
      </c>
      <c r="E20" s="188">
        <v>0</v>
      </c>
      <c r="F20" s="507">
        <f t="shared" si="0"/>
        <v>0</v>
      </c>
    </row>
    <row r="21" spans="1:6">
      <c r="A21" s="335">
        <v>11</v>
      </c>
      <c r="B21" s="342" t="s">
        <v>363</v>
      </c>
      <c r="C21" s="291" t="s">
        <v>819</v>
      </c>
      <c r="D21" s="621"/>
      <c r="E21" s="188">
        <v>0</v>
      </c>
      <c r="F21" s="507">
        <f t="shared" si="0"/>
        <v>0</v>
      </c>
    </row>
    <row r="22" spans="1:6">
      <c r="A22" s="335">
        <v>12</v>
      </c>
      <c r="B22" s="342" t="s">
        <v>364</v>
      </c>
      <c r="C22" s="291" t="s">
        <v>819</v>
      </c>
      <c r="D22" s="188">
        <v>0</v>
      </c>
      <c r="E22" s="188">
        <v>0</v>
      </c>
      <c r="F22" s="507">
        <f t="shared" si="0"/>
        <v>0</v>
      </c>
    </row>
    <row r="23" spans="1:6">
      <c r="A23" s="335">
        <v>13</v>
      </c>
      <c r="B23" s="291" t="s">
        <v>820</v>
      </c>
      <c r="C23" s="291" t="s">
        <v>819</v>
      </c>
      <c r="D23" s="343">
        <v>23622242.580569346</v>
      </c>
      <c r="E23" s="188">
        <v>0</v>
      </c>
      <c r="F23" s="429">
        <f t="shared" si="0"/>
        <v>23622242.580569346</v>
      </c>
    </row>
    <row r="24" spans="1:6">
      <c r="A24" s="335">
        <v>14</v>
      </c>
      <c r="B24" s="291" t="s">
        <v>699</v>
      </c>
      <c r="C24" s="291" t="s">
        <v>819</v>
      </c>
      <c r="D24" s="508">
        <v>0</v>
      </c>
      <c r="E24" s="508">
        <v>0</v>
      </c>
      <c r="F24" s="441">
        <f t="shared" si="0"/>
        <v>0</v>
      </c>
    </row>
    <row r="25" spans="1:6">
      <c r="A25" s="335">
        <v>15</v>
      </c>
      <c r="B25" s="291" t="s">
        <v>821</v>
      </c>
      <c r="C25" s="291" t="s">
        <v>822</v>
      </c>
      <c r="D25" s="429">
        <f>SUM(D20:D24)</f>
        <v>23622242.580569346</v>
      </c>
      <c r="E25" s="507">
        <f>SUM(E20:E24)</f>
        <v>0</v>
      </c>
      <c r="F25" s="429">
        <f t="shared" si="0"/>
        <v>23622242.580569346</v>
      </c>
    </row>
    <row r="26" spans="1:6">
      <c r="A26" s="335">
        <v>16</v>
      </c>
      <c r="B26" s="291" t="s">
        <v>823</v>
      </c>
      <c r="C26" s="291"/>
      <c r="D26" s="343">
        <f>D23</f>
        <v>23622242.580569346</v>
      </c>
      <c r="E26" s="188">
        <v>0</v>
      </c>
      <c r="F26" s="429">
        <f>D26-E26</f>
        <v>23622242.580569346</v>
      </c>
    </row>
    <row r="27" spans="1:6">
      <c r="A27" s="335">
        <v>17</v>
      </c>
      <c r="B27" s="291" t="s">
        <v>824</v>
      </c>
      <c r="C27" s="291"/>
      <c r="D27" s="508">
        <v>0</v>
      </c>
      <c r="E27" s="508">
        <v>0</v>
      </c>
      <c r="F27" s="509">
        <f t="shared" si="0"/>
        <v>0</v>
      </c>
    </row>
    <row r="28" spans="1:6" ht="24">
      <c r="A28" s="335">
        <v>18</v>
      </c>
      <c r="B28" s="291" t="s">
        <v>825</v>
      </c>
      <c r="C28" s="510" t="s">
        <v>811</v>
      </c>
      <c r="D28" s="511">
        <f>D25-D26-D27</f>
        <v>0</v>
      </c>
      <c r="E28" s="511">
        <f>E25-E26-E27</f>
        <v>0</v>
      </c>
      <c r="F28" s="512">
        <f>D28-E28</f>
        <v>0</v>
      </c>
    </row>
    <row r="29" spans="1:6">
      <c r="D29" s="122"/>
      <c r="E29" s="122"/>
      <c r="F29" s="512"/>
    </row>
    <row r="30" spans="1:6">
      <c r="A30" s="335">
        <v>19</v>
      </c>
      <c r="B30" s="291" t="s">
        <v>826</v>
      </c>
      <c r="C30" s="291" t="s">
        <v>366</v>
      </c>
      <c r="D30" s="511">
        <f>D17+D28</f>
        <v>0</v>
      </c>
      <c r="E30" s="511">
        <f>E17+E28</f>
        <v>0</v>
      </c>
      <c r="F30" s="512">
        <f>D30-E30</f>
        <v>0</v>
      </c>
    </row>
    <row r="31" spans="1:6">
      <c r="D31" s="335"/>
      <c r="E31" s="335"/>
      <c r="F31" s="335"/>
    </row>
    <row r="33" spans="1:7">
      <c r="A33" s="335" t="s">
        <v>345</v>
      </c>
      <c r="B33" s="739" t="s">
        <v>595</v>
      </c>
      <c r="C33" s="739"/>
      <c r="D33" s="739"/>
      <c r="E33" s="739"/>
      <c r="F33" s="739"/>
      <c r="G33" s="739"/>
    </row>
    <row r="34" spans="1:7">
      <c r="B34" s="739"/>
      <c r="C34" s="739"/>
      <c r="D34" s="739"/>
      <c r="E34" s="739"/>
      <c r="F34" s="739"/>
      <c r="G34" s="739"/>
    </row>
    <row r="35" spans="1:7">
      <c r="F35" s="127"/>
    </row>
    <row r="36" spans="1:7">
      <c r="F36" s="127"/>
    </row>
  </sheetData>
  <mergeCells count="4">
    <mergeCell ref="A3:F3"/>
    <mergeCell ref="A4:F4"/>
    <mergeCell ref="A5:F5"/>
    <mergeCell ref="B33:G34"/>
  </mergeCells>
  <phoneticPr fontId="0" type="noConversion"/>
  <printOptions horizontalCentered="1"/>
  <pageMargins left="0.5" right="0.5" top="0.75" bottom="0.75" header="0.3" footer="0.3"/>
  <pageSetup scale="95" orientation="landscape"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2"/>
  <sheetViews>
    <sheetView view="pageBreakPreview" zoomScale="80" zoomScaleNormal="80" zoomScaleSheetLayoutView="80" workbookViewId="0">
      <selection activeCell="L29" sqref="L29"/>
    </sheetView>
  </sheetViews>
  <sheetFormatPr defaultColWidth="8.83203125" defaultRowHeight="12.75"/>
  <cols>
    <col min="1" max="1" width="8.83203125" style="623"/>
    <col min="2" max="2" width="23" style="628" customWidth="1"/>
    <col min="3" max="3" width="15.1640625" style="628" customWidth="1"/>
    <col min="4" max="4" width="18.83203125" style="628" customWidth="1"/>
    <col min="5" max="12" width="15.1640625" style="628" customWidth="1"/>
    <col min="13" max="16384" width="8.83203125" style="628"/>
  </cols>
  <sheetData>
    <row r="1" spans="1:12" ht="14.45" customHeight="1">
      <c r="B1" s="624"/>
      <c r="C1" s="624"/>
      <c r="D1" s="624"/>
      <c r="E1" s="624"/>
      <c r="F1" s="625"/>
      <c r="G1" s="624"/>
      <c r="H1" s="624"/>
      <c r="I1" s="624"/>
      <c r="J1" s="624"/>
      <c r="K1" s="626"/>
      <c r="L1" s="627" t="s">
        <v>912</v>
      </c>
    </row>
    <row r="2" spans="1:12" ht="14.45" customHeight="1">
      <c r="B2" s="624"/>
      <c r="C2" s="624"/>
      <c r="D2" s="624"/>
      <c r="E2" s="624"/>
      <c r="F2" s="625"/>
      <c r="G2" s="624"/>
      <c r="H2" s="624"/>
      <c r="I2" s="624"/>
      <c r="J2" s="629"/>
      <c r="K2" s="629"/>
      <c r="L2" s="630" t="s">
        <v>813</v>
      </c>
    </row>
    <row r="3" spans="1:12" ht="14.45" customHeight="1">
      <c r="B3" s="624"/>
      <c r="C3" s="624"/>
      <c r="D3" s="624"/>
      <c r="E3" s="624"/>
      <c r="F3" s="631" t="s">
        <v>913</v>
      </c>
      <c r="G3" s="624"/>
      <c r="H3" s="624"/>
      <c r="I3" s="624"/>
      <c r="J3" s="624"/>
      <c r="K3" s="624"/>
      <c r="L3" s="624"/>
    </row>
    <row r="4" spans="1:12" ht="14.45" customHeight="1">
      <c r="B4" s="625"/>
      <c r="C4" s="625"/>
      <c r="D4" s="625"/>
      <c r="E4" s="625"/>
      <c r="F4" s="631" t="s">
        <v>914</v>
      </c>
      <c r="G4" s="624"/>
      <c r="H4" s="624"/>
      <c r="I4" s="624"/>
      <c r="J4" s="624"/>
      <c r="K4" s="624"/>
      <c r="L4" s="624"/>
    </row>
    <row r="5" spans="1:12" ht="14.45" customHeight="1">
      <c r="B5" s="624"/>
      <c r="C5" s="624"/>
      <c r="D5" s="624"/>
      <c r="E5" s="624"/>
      <c r="F5" s="631" t="s">
        <v>738</v>
      </c>
      <c r="G5" s="624"/>
      <c r="H5" s="624"/>
      <c r="I5" s="624"/>
      <c r="J5" s="624"/>
      <c r="K5" s="624"/>
      <c r="L5" s="624"/>
    </row>
    <row r="6" spans="1:12" ht="14.45" customHeight="1">
      <c r="B6" s="632"/>
      <c r="C6" s="632"/>
      <c r="D6" s="632"/>
      <c r="E6" s="632"/>
      <c r="F6" s="625"/>
      <c r="G6" s="633"/>
      <c r="H6" s="633"/>
      <c r="I6" s="632"/>
      <c r="J6" s="632"/>
      <c r="K6" s="632"/>
      <c r="L6" s="632"/>
    </row>
    <row r="7" spans="1:12" s="635" customFormat="1" ht="14.45" customHeight="1">
      <c r="A7" s="634" t="s">
        <v>915</v>
      </c>
      <c r="C7" s="636"/>
      <c r="D7" s="637"/>
      <c r="E7" s="638"/>
      <c r="F7" s="636"/>
      <c r="G7" s="636"/>
      <c r="H7" s="637"/>
      <c r="I7" s="636"/>
      <c r="J7" s="639"/>
      <c r="L7" s="640"/>
    </row>
    <row r="8" spans="1:12" s="635" customFormat="1" ht="108.95" customHeight="1">
      <c r="A8" s="641">
        <v>1</v>
      </c>
      <c r="B8" s="767" t="s">
        <v>916</v>
      </c>
      <c r="C8" s="767"/>
      <c r="D8" s="767"/>
      <c r="E8" s="767"/>
      <c r="F8" s="767"/>
      <c r="G8" s="767"/>
      <c r="H8" s="767"/>
      <c r="I8" s="767"/>
      <c r="J8" s="767"/>
      <c r="K8" s="767"/>
      <c r="L8" s="767"/>
    </row>
    <row r="9" spans="1:12" ht="14.45" customHeight="1" thickBot="1">
      <c r="A9" s="642"/>
      <c r="B9" s="643"/>
      <c r="C9" s="644"/>
      <c r="D9" s="644"/>
      <c r="E9" s="644"/>
      <c r="F9" s="644"/>
      <c r="G9" s="644"/>
      <c r="H9" s="644"/>
      <c r="I9" s="644"/>
      <c r="J9" s="644"/>
      <c r="K9" s="644"/>
      <c r="L9" s="644"/>
    </row>
    <row r="10" spans="1:12" s="623" customFormat="1" ht="14.45" customHeight="1">
      <c r="A10" s="645">
        <f>A8+1</f>
        <v>2</v>
      </c>
      <c r="B10" s="646" t="s">
        <v>917</v>
      </c>
    </row>
    <row r="11" spans="1:12" s="623" customFormat="1" ht="14.45" customHeight="1">
      <c r="A11" s="645"/>
      <c r="B11" s="646"/>
    </row>
    <row r="12" spans="1:12" s="650" customFormat="1" ht="14.45" customHeight="1">
      <c r="A12" s="647">
        <f>+A10+1</f>
        <v>3</v>
      </c>
      <c r="B12" s="648"/>
      <c r="C12" s="648"/>
      <c r="D12" s="649" t="s">
        <v>918</v>
      </c>
      <c r="E12" s="649"/>
      <c r="F12" s="649"/>
      <c r="G12" s="648"/>
      <c r="H12" s="649" t="s">
        <v>919</v>
      </c>
      <c r="I12" s="649"/>
      <c r="J12" s="649"/>
      <c r="K12" s="648"/>
    </row>
    <row r="13" spans="1:12" s="650" customFormat="1" ht="14.45" customHeight="1">
      <c r="A13" s="647">
        <f>+A12+1</f>
        <v>4</v>
      </c>
      <c r="B13" s="651" t="s">
        <v>920</v>
      </c>
      <c r="C13" s="651"/>
      <c r="D13" s="651" t="s">
        <v>165</v>
      </c>
      <c r="E13" s="651"/>
      <c r="F13" s="651"/>
      <c r="G13" s="651"/>
      <c r="H13" s="651" t="s">
        <v>165</v>
      </c>
      <c r="I13" s="651"/>
      <c r="J13" s="651"/>
      <c r="L13" s="651"/>
    </row>
    <row r="14" spans="1:12" s="650" customFormat="1" ht="14.45" customHeight="1">
      <c r="A14" s="647">
        <f>+A13+1</f>
        <v>5</v>
      </c>
      <c r="B14" s="652" t="s">
        <v>921</v>
      </c>
      <c r="C14" s="645"/>
      <c r="D14" s="653">
        <v>0</v>
      </c>
      <c r="E14" s="652" t="s">
        <v>922</v>
      </c>
      <c r="F14" s="645"/>
      <c r="G14" s="645"/>
      <c r="H14" s="653">
        <v>0</v>
      </c>
      <c r="I14" s="652" t="s">
        <v>923</v>
      </c>
      <c r="J14" s="645"/>
      <c r="K14" s="654"/>
      <c r="L14" s="651"/>
    </row>
    <row r="15" spans="1:12" s="650" customFormat="1" ht="14.45" customHeight="1">
      <c r="A15" s="647">
        <f>+A14+1</f>
        <v>6</v>
      </c>
      <c r="B15" s="652" t="s">
        <v>924</v>
      </c>
      <c r="C15" s="645"/>
      <c r="D15" s="653">
        <v>0</v>
      </c>
      <c r="E15" s="652" t="s">
        <v>925</v>
      </c>
      <c r="F15" s="645"/>
      <c r="G15" s="645"/>
      <c r="H15" s="653">
        <v>0</v>
      </c>
      <c r="I15" s="652" t="s">
        <v>926</v>
      </c>
      <c r="J15" s="645"/>
      <c r="K15" s="654"/>
      <c r="L15" s="651"/>
    </row>
    <row r="16" spans="1:12" s="650" customFormat="1" ht="14.45" customHeight="1" thickBot="1">
      <c r="A16" s="647">
        <f>+A15+1</f>
        <v>7</v>
      </c>
      <c r="B16" s="654" t="s">
        <v>927</v>
      </c>
      <c r="C16" s="645"/>
      <c r="D16" s="655">
        <f>SUM(D14:D15)</f>
        <v>0</v>
      </c>
      <c r="E16" s="652" t="s">
        <v>928</v>
      </c>
      <c r="F16" s="645"/>
      <c r="G16" s="645"/>
      <c r="H16" s="655">
        <f>SUM(H14:H15)</f>
        <v>0</v>
      </c>
      <c r="I16" s="652" t="s">
        <v>928</v>
      </c>
      <c r="J16" s="645"/>
      <c r="K16" s="654"/>
      <c r="L16" s="651"/>
    </row>
    <row r="17" spans="1:14" s="635" customFormat="1" ht="14.45" customHeight="1" thickTop="1">
      <c r="A17" s="647"/>
      <c r="B17" s="639"/>
      <c r="C17" s="636"/>
      <c r="D17" s="656"/>
      <c r="E17" s="638"/>
      <c r="F17" s="636"/>
      <c r="G17" s="636"/>
      <c r="H17" s="656"/>
      <c r="I17" s="638"/>
      <c r="J17" s="636"/>
      <c r="K17" s="639"/>
      <c r="L17" s="640"/>
    </row>
    <row r="18" spans="1:14" s="657" customFormat="1" ht="29.1" customHeight="1">
      <c r="A18" s="641">
        <f>A16+1</f>
        <v>8</v>
      </c>
      <c r="B18" s="767" t="s">
        <v>929</v>
      </c>
      <c r="C18" s="767"/>
      <c r="D18" s="767"/>
      <c r="E18" s="767"/>
      <c r="F18" s="767"/>
      <c r="G18" s="767"/>
      <c r="H18" s="767"/>
      <c r="I18" s="767"/>
      <c r="J18" s="767"/>
      <c r="K18" s="767"/>
      <c r="L18" s="767"/>
    </row>
    <row r="19" spans="1:14" s="635" customFormat="1" ht="14.45" customHeight="1" thickBot="1">
      <c r="A19" s="642"/>
      <c r="B19" s="658"/>
      <c r="C19" s="658"/>
      <c r="D19" s="658"/>
      <c r="E19" s="658"/>
      <c r="F19" s="658"/>
      <c r="G19" s="658"/>
      <c r="H19" s="658"/>
      <c r="I19" s="658"/>
      <c r="J19" s="658"/>
      <c r="K19" s="658"/>
      <c r="L19" s="658"/>
    </row>
    <row r="20" spans="1:14" s="659" customFormat="1" ht="14.45" customHeight="1">
      <c r="A20" s="647">
        <f>A18+1</f>
        <v>9</v>
      </c>
      <c r="B20" s="646" t="s">
        <v>930</v>
      </c>
      <c r="E20" s="660"/>
      <c r="F20" s="660"/>
      <c r="G20" s="660"/>
      <c r="H20" s="660"/>
      <c r="I20" s="660"/>
      <c r="J20" s="660"/>
      <c r="K20" s="660"/>
      <c r="L20" s="661"/>
      <c r="N20" s="660"/>
    </row>
    <row r="21" spans="1:14" s="662" customFormat="1" ht="63.75">
      <c r="A21" s="647">
        <f t="shared" ref="A21:A25" si="0">+A20+1</f>
        <v>10</v>
      </c>
      <c r="E21" s="663" t="s">
        <v>931</v>
      </c>
      <c r="F21" s="663" t="s">
        <v>932</v>
      </c>
      <c r="G21" s="663" t="s">
        <v>933</v>
      </c>
      <c r="H21" s="664"/>
      <c r="I21" s="663" t="s">
        <v>934</v>
      </c>
      <c r="J21" s="663" t="s">
        <v>932</v>
      </c>
      <c r="K21" s="663" t="s">
        <v>935</v>
      </c>
      <c r="L21" s="665"/>
      <c r="N21" s="664"/>
    </row>
    <row r="22" spans="1:14" s="659" customFormat="1" ht="14.45" customHeight="1">
      <c r="A22" s="647">
        <f t="shared" si="0"/>
        <v>11</v>
      </c>
      <c r="B22" s="666" t="s">
        <v>936</v>
      </c>
      <c r="C22" s="666"/>
      <c r="D22" s="666"/>
      <c r="E22" s="653">
        <v>0</v>
      </c>
      <c r="F22" s="653">
        <v>0</v>
      </c>
      <c r="G22" s="653">
        <v>0</v>
      </c>
      <c r="H22" s="660"/>
      <c r="I22" s="653">
        <v>0</v>
      </c>
      <c r="J22" s="653">
        <v>0</v>
      </c>
      <c r="K22" s="653">
        <v>0</v>
      </c>
      <c r="L22" s="661"/>
      <c r="N22" s="660"/>
    </row>
    <row r="23" spans="1:14" s="659" customFormat="1" ht="14.45" customHeight="1">
      <c r="A23" s="647">
        <f>A22+1</f>
        <v>12</v>
      </c>
      <c r="B23" s="667" t="s">
        <v>937</v>
      </c>
      <c r="C23" s="667"/>
      <c r="D23" s="667"/>
      <c r="E23" s="653">
        <v>0</v>
      </c>
      <c r="F23" s="668">
        <v>0</v>
      </c>
      <c r="G23" s="653">
        <v>0</v>
      </c>
      <c r="H23" s="660"/>
      <c r="I23" s="653">
        <v>0</v>
      </c>
      <c r="J23" s="668">
        <v>0</v>
      </c>
      <c r="K23" s="653">
        <v>0</v>
      </c>
      <c r="L23" s="661"/>
      <c r="N23" s="660"/>
    </row>
    <row r="24" spans="1:14" s="659" customFormat="1" ht="13.5" thickBot="1">
      <c r="A24" s="647">
        <f t="shared" si="0"/>
        <v>13</v>
      </c>
      <c r="B24" s="659" t="s">
        <v>938</v>
      </c>
      <c r="E24" s="669">
        <f>SUM(E22:E23)</f>
        <v>0</v>
      </c>
      <c r="F24" s="670"/>
      <c r="G24" s="669">
        <f>SUM(G22:G23)</f>
        <v>0</v>
      </c>
      <c r="H24" s="660"/>
      <c r="I24" s="669">
        <f>SUM(I22:I23)</f>
        <v>0</v>
      </c>
      <c r="J24" s="670"/>
      <c r="K24" s="669">
        <f>SUM(K22:K23)</f>
        <v>0</v>
      </c>
      <c r="L24" s="671"/>
      <c r="N24" s="660"/>
    </row>
    <row r="25" spans="1:14" s="662" customFormat="1" ht="34.5" thickTop="1">
      <c r="A25" s="641">
        <f t="shared" si="0"/>
        <v>14</v>
      </c>
      <c r="E25" s="672"/>
      <c r="F25" s="673"/>
      <c r="G25" s="674" t="s">
        <v>939</v>
      </c>
      <c r="H25" s="664"/>
      <c r="I25" s="672"/>
      <c r="J25" s="673"/>
      <c r="K25" s="674" t="s">
        <v>939</v>
      </c>
      <c r="L25" s="675"/>
      <c r="N25" s="664"/>
    </row>
    <row r="26" spans="1:14" s="635" customFormat="1" ht="14.45" customHeight="1">
      <c r="A26" s="676"/>
      <c r="B26" s="677"/>
      <c r="C26" s="677"/>
      <c r="D26" s="677"/>
      <c r="E26" s="677"/>
      <c r="F26" s="677"/>
      <c r="G26" s="677"/>
      <c r="H26" s="677"/>
      <c r="I26" s="677"/>
      <c r="J26" s="677"/>
      <c r="K26" s="678"/>
      <c r="L26" s="678"/>
    </row>
    <row r="27" spans="1:14" s="635" customFormat="1" ht="30.95" customHeight="1">
      <c r="A27" s="641">
        <f>A25+1</f>
        <v>15</v>
      </c>
      <c r="B27" s="767" t="s">
        <v>940</v>
      </c>
      <c r="C27" s="767"/>
      <c r="D27" s="767"/>
      <c r="E27" s="767"/>
      <c r="F27" s="767"/>
      <c r="G27" s="767"/>
      <c r="H27" s="767"/>
      <c r="I27" s="767"/>
      <c r="J27" s="767"/>
      <c r="K27" s="767"/>
      <c r="L27" s="767"/>
    </row>
    <row r="28" spans="1:14" s="635" customFormat="1" ht="14.45" customHeight="1" thickBot="1">
      <c r="A28" s="679"/>
      <c r="B28" s="680"/>
      <c r="C28" s="680"/>
      <c r="D28" s="680"/>
      <c r="E28" s="680"/>
      <c r="F28" s="680"/>
      <c r="G28" s="680"/>
      <c r="H28" s="680"/>
      <c r="I28" s="680"/>
      <c r="J28" s="680"/>
      <c r="K28" s="681"/>
      <c r="L28" s="681"/>
    </row>
    <row r="29" spans="1:14" s="650" customFormat="1" ht="14.45" customHeight="1">
      <c r="A29" s="647">
        <f>A27+1</f>
        <v>16</v>
      </c>
      <c r="B29" s="646" t="s">
        <v>941</v>
      </c>
      <c r="C29" s="645"/>
      <c r="D29" s="645"/>
      <c r="E29" s="645"/>
      <c r="F29" s="645"/>
      <c r="G29" s="645"/>
      <c r="H29" s="645"/>
      <c r="I29" s="645"/>
      <c r="J29" s="645"/>
      <c r="K29" s="654"/>
      <c r="L29" s="627" t="s">
        <v>942</v>
      </c>
    </row>
    <row r="30" spans="1:14" s="650" customFormat="1" ht="14.45" customHeight="1">
      <c r="A30" s="647"/>
      <c r="B30" s="646"/>
      <c r="C30" s="645"/>
      <c r="D30" s="645"/>
      <c r="E30" s="645"/>
      <c r="F30" s="645"/>
      <c r="G30" s="645"/>
      <c r="H30" s="645"/>
      <c r="I30" s="645"/>
      <c r="J30" s="645"/>
      <c r="K30" s="654"/>
      <c r="L30" s="654"/>
    </row>
    <row r="31" spans="1:14" s="659" customFormat="1" ht="14.45" customHeight="1">
      <c r="A31" s="647">
        <f>+A29+1</f>
        <v>17</v>
      </c>
      <c r="B31" s="682" t="s">
        <v>117</v>
      </c>
      <c r="C31" s="683" t="s">
        <v>118</v>
      </c>
      <c r="D31" s="631" t="s">
        <v>275</v>
      </c>
      <c r="E31" s="631" t="s">
        <v>119</v>
      </c>
      <c r="F31" s="631" t="s">
        <v>276</v>
      </c>
      <c r="G31" s="631" t="s">
        <v>122</v>
      </c>
      <c r="H31" s="631" t="s">
        <v>123</v>
      </c>
      <c r="I31" s="631" t="s">
        <v>124</v>
      </c>
      <c r="J31" s="631" t="s">
        <v>125</v>
      </c>
      <c r="K31" s="684" t="s">
        <v>943</v>
      </c>
      <c r="L31" s="684"/>
      <c r="M31" s="631"/>
      <c r="N31" s="631"/>
    </row>
    <row r="32" spans="1:14" s="662" customFormat="1" ht="72.75" customHeight="1">
      <c r="A32" s="641">
        <f t="shared" ref="A32:A38" si="1">+A31+1</f>
        <v>18</v>
      </c>
      <c r="B32" s="685" t="s">
        <v>944</v>
      </c>
      <c r="C32" s="686"/>
      <c r="D32" s="687"/>
      <c r="E32" s="688" t="s">
        <v>945</v>
      </c>
      <c r="F32" s="688" t="s">
        <v>946</v>
      </c>
      <c r="G32" s="688" t="s">
        <v>947</v>
      </c>
      <c r="H32" s="688" t="s">
        <v>948</v>
      </c>
      <c r="I32" s="688" t="s">
        <v>949</v>
      </c>
      <c r="J32" s="688" t="s">
        <v>950</v>
      </c>
      <c r="K32" s="685" t="s">
        <v>951</v>
      </c>
      <c r="L32" s="685"/>
      <c r="M32" s="689"/>
      <c r="N32" s="689"/>
    </row>
    <row r="33" spans="1:14" s="659" customFormat="1" ht="14.45" customHeight="1">
      <c r="A33" s="647">
        <f t="shared" si="1"/>
        <v>19</v>
      </c>
      <c r="B33" s="666" t="s">
        <v>952</v>
      </c>
      <c r="C33" s="666"/>
      <c r="D33" s="653"/>
      <c r="E33" s="653">
        <v>0</v>
      </c>
      <c r="F33" s="653">
        <v>0</v>
      </c>
      <c r="G33" s="653">
        <v>0</v>
      </c>
      <c r="H33" s="653">
        <v>0</v>
      </c>
      <c r="I33" s="690">
        <f>SUM(E33:H33)</f>
        <v>0</v>
      </c>
      <c r="J33" s="659" t="s">
        <v>953</v>
      </c>
      <c r="K33" s="691"/>
      <c r="L33" s="691"/>
      <c r="M33" s="671"/>
      <c r="N33" s="671"/>
    </row>
    <row r="34" spans="1:14" s="659" customFormat="1" ht="14.45" customHeight="1">
      <c r="A34" s="647">
        <f t="shared" si="1"/>
        <v>20</v>
      </c>
      <c r="B34" s="666" t="s">
        <v>952</v>
      </c>
      <c r="C34" s="666"/>
      <c r="D34" s="653"/>
      <c r="E34" s="653">
        <v>0</v>
      </c>
      <c r="F34" s="653">
        <v>0</v>
      </c>
      <c r="G34" s="653">
        <v>0</v>
      </c>
      <c r="H34" s="653">
        <v>0</v>
      </c>
      <c r="I34" s="690">
        <f t="shared" ref="I34:I37" si="2">SUM(E34:H34)</f>
        <v>0</v>
      </c>
      <c r="J34" s="659" t="s">
        <v>954</v>
      </c>
      <c r="K34" s="692"/>
      <c r="L34" s="692"/>
      <c r="M34" s="671"/>
      <c r="N34" s="671"/>
    </row>
    <row r="35" spans="1:14" s="659" customFormat="1" ht="14.45" customHeight="1">
      <c r="A35" s="647">
        <f t="shared" si="1"/>
        <v>21</v>
      </c>
      <c r="B35" s="666" t="s">
        <v>955</v>
      </c>
      <c r="C35" s="666"/>
      <c r="D35" s="653"/>
      <c r="E35" s="653">
        <v>0</v>
      </c>
      <c r="F35" s="653">
        <v>0</v>
      </c>
      <c r="G35" s="653">
        <v>0</v>
      </c>
      <c r="H35" s="653">
        <v>0</v>
      </c>
      <c r="I35" s="690">
        <f t="shared" si="2"/>
        <v>0</v>
      </c>
      <c r="J35" s="659" t="s">
        <v>953</v>
      </c>
      <c r="K35" s="692"/>
      <c r="L35" s="692"/>
      <c r="M35" s="671"/>
      <c r="N35" s="671"/>
    </row>
    <row r="36" spans="1:14" s="659" customFormat="1" ht="14.45" customHeight="1">
      <c r="A36" s="647">
        <f t="shared" si="1"/>
        <v>22</v>
      </c>
      <c r="B36" s="666" t="s">
        <v>955</v>
      </c>
      <c r="C36" s="666"/>
      <c r="D36" s="653"/>
      <c r="E36" s="653">
        <v>0</v>
      </c>
      <c r="F36" s="653">
        <v>0</v>
      </c>
      <c r="G36" s="653">
        <v>0</v>
      </c>
      <c r="H36" s="653">
        <v>0</v>
      </c>
      <c r="I36" s="690">
        <f t="shared" si="2"/>
        <v>0</v>
      </c>
      <c r="J36" s="659" t="s">
        <v>954</v>
      </c>
      <c r="K36" s="692"/>
      <c r="L36" s="692"/>
      <c r="M36" s="671"/>
      <c r="N36" s="693"/>
    </row>
    <row r="37" spans="1:14" s="659" customFormat="1" ht="14.45" customHeight="1">
      <c r="A37" s="647">
        <f>A36+1</f>
        <v>23</v>
      </c>
      <c r="B37" s="667" t="s">
        <v>937</v>
      </c>
      <c r="C37" s="667"/>
      <c r="D37" s="668"/>
      <c r="E37" s="653">
        <v>0</v>
      </c>
      <c r="F37" s="653">
        <v>0</v>
      </c>
      <c r="G37" s="653">
        <v>0</v>
      </c>
      <c r="H37" s="653">
        <v>0</v>
      </c>
      <c r="I37" s="690">
        <f t="shared" si="2"/>
        <v>0</v>
      </c>
      <c r="M37" s="671"/>
      <c r="N37" s="671"/>
    </row>
    <row r="38" spans="1:14" s="659" customFormat="1" ht="14.45" customHeight="1">
      <c r="A38" s="647">
        <f t="shared" si="1"/>
        <v>24</v>
      </c>
      <c r="B38" s="694" t="s">
        <v>956</v>
      </c>
      <c r="C38" s="695"/>
      <c r="E38" s="696">
        <f>SUM(E33:E37)</f>
        <v>0</v>
      </c>
      <c r="F38" s="696">
        <f>SUM(F33:F37)</f>
        <v>0</v>
      </c>
      <c r="G38" s="696">
        <f>SUM(G33:G37)</f>
        <v>0</v>
      </c>
      <c r="H38" s="696">
        <f>SUM(H33:H37)</f>
        <v>0</v>
      </c>
      <c r="I38" s="696">
        <f>SUM(I33:I37)</f>
        <v>0</v>
      </c>
      <c r="M38" s="671"/>
      <c r="N38" s="671"/>
    </row>
    <row r="39" spans="1:14" s="659" customFormat="1" ht="14.45" customHeight="1">
      <c r="A39" s="647">
        <f>A38+1</f>
        <v>25</v>
      </c>
      <c r="B39" s="694" t="s">
        <v>957</v>
      </c>
      <c r="C39" s="695"/>
      <c r="E39" s="696">
        <f>E33+E34</f>
        <v>0</v>
      </c>
      <c r="F39" s="696">
        <f>F33+F34</f>
        <v>0</v>
      </c>
      <c r="G39" s="696">
        <f>G33+G34</f>
        <v>0</v>
      </c>
      <c r="H39" s="696">
        <f>H33+H34</f>
        <v>0</v>
      </c>
      <c r="I39" s="696">
        <f>I33+I34</f>
        <v>0</v>
      </c>
      <c r="M39" s="671"/>
      <c r="N39" s="671"/>
    </row>
    <row r="40" spans="1:14" s="659" customFormat="1" ht="14.45" customHeight="1">
      <c r="A40" s="647"/>
      <c r="B40" s="695"/>
      <c r="C40" s="695"/>
      <c r="E40" s="671"/>
      <c r="F40" s="671"/>
      <c r="G40" s="671"/>
      <c r="N40" s="671"/>
    </row>
    <row r="41" spans="1:14" s="659" customFormat="1" ht="14.45" customHeight="1">
      <c r="A41" s="647">
        <f>A39+1</f>
        <v>26</v>
      </c>
      <c r="B41" s="666" t="s">
        <v>952</v>
      </c>
      <c r="C41" s="666"/>
      <c r="D41" s="653"/>
      <c r="E41" s="653">
        <v>0</v>
      </c>
      <c r="F41" s="653">
        <v>0</v>
      </c>
      <c r="G41" s="653">
        <v>0</v>
      </c>
      <c r="H41" s="653">
        <v>0</v>
      </c>
      <c r="I41" s="690">
        <f t="shared" ref="I41:I45" si="3">SUM(E41:H41)</f>
        <v>0</v>
      </c>
      <c r="J41" s="659" t="s">
        <v>953</v>
      </c>
      <c r="K41" s="692"/>
      <c r="L41" s="692"/>
      <c r="M41" s="671"/>
      <c r="N41" s="693"/>
    </row>
    <row r="42" spans="1:14" s="659" customFormat="1" ht="14.45" customHeight="1">
      <c r="A42" s="647">
        <f>A41+1</f>
        <v>27</v>
      </c>
      <c r="B42" s="666" t="s">
        <v>952</v>
      </c>
      <c r="C42" s="666"/>
      <c r="D42" s="653"/>
      <c r="E42" s="653">
        <v>0</v>
      </c>
      <c r="F42" s="653">
        <v>0</v>
      </c>
      <c r="G42" s="653">
        <v>0</v>
      </c>
      <c r="H42" s="653">
        <v>0</v>
      </c>
      <c r="I42" s="690">
        <f t="shared" si="3"/>
        <v>0</v>
      </c>
      <c r="J42" s="659" t="s">
        <v>954</v>
      </c>
      <c r="K42" s="692"/>
      <c r="L42" s="692"/>
      <c r="M42" s="671"/>
      <c r="N42" s="693"/>
    </row>
    <row r="43" spans="1:14" s="659" customFormat="1" ht="14.45" customHeight="1">
      <c r="A43" s="647">
        <f t="shared" ref="A43:A46" si="4">A42+1</f>
        <v>28</v>
      </c>
      <c r="B43" s="666" t="s">
        <v>955</v>
      </c>
      <c r="C43" s="666"/>
      <c r="D43" s="653"/>
      <c r="E43" s="653">
        <v>0</v>
      </c>
      <c r="F43" s="653">
        <v>0</v>
      </c>
      <c r="G43" s="653">
        <v>0</v>
      </c>
      <c r="H43" s="653">
        <v>0</v>
      </c>
      <c r="I43" s="690">
        <f t="shared" si="3"/>
        <v>0</v>
      </c>
      <c r="J43" s="659" t="s">
        <v>953</v>
      </c>
      <c r="K43" s="692"/>
      <c r="L43" s="692"/>
      <c r="M43" s="671"/>
      <c r="N43" s="693"/>
    </row>
    <row r="44" spans="1:14" s="659" customFormat="1" ht="14.45" customHeight="1">
      <c r="A44" s="647">
        <f t="shared" si="4"/>
        <v>29</v>
      </c>
      <c r="B44" s="666" t="s">
        <v>955</v>
      </c>
      <c r="C44" s="666"/>
      <c r="D44" s="653"/>
      <c r="E44" s="653">
        <v>0</v>
      </c>
      <c r="F44" s="653">
        <v>0</v>
      </c>
      <c r="G44" s="653">
        <v>0</v>
      </c>
      <c r="H44" s="653">
        <v>0</v>
      </c>
      <c r="I44" s="690">
        <f t="shared" si="3"/>
        <v>0</v>
      </c>
      <c r="J44" s="659" t="s">
        <v>954</v>
      </c>
      <c r="K44" s="692"/>
      <c r="L44" s="692"/>
      <c r="M44" s="671"/>
      <c r="N44" s="693"/>
    </row>
    <row r="45" spans="1:14" s="659" customFormat="1" ht="14.45" customHeight="1">
      <c r="A45" s="647">
        <f t="shared" si="4"/>
        <v>30</v>
      </c>
      <c r="B45" s="667" t="s">
        <v>937</v>
      </c>
      <c r="C45" s="667"/>
      <c r="D45" s="668"/>
      <c r="E45" s="653">
        <v>0</v>
      </c>
      <c r="F45" s="653">
        <v>0</v>
      </c>
      <c r="G45" s="653">
        <v>0</v>
      </c>
      <c r="H45" s="653">
        <v>0</v>
      </c>
      <c r="I45" s="690">
        <f t="shared" si="3"/>
        <v>0</v>
      </c>
      <c r="M45" s="671"/>
      <c r="N45" s="671"/>
    </row>
    <row r="46" spans="1:14" s="659" customFormat="1" ht="14.45" customHeight="1">
      <c r="A46" s="647">
        <f t="shared" si="4"/>
        <v>31</v>
      </c>
      <c r="B46" s="695" t="s">
        <v>958</v>
      </c>
      <c r="C46" s="695"/>
      <c r="E46" s="696">
        <f>SUM(E41:E45)</f>
        <v>0</v>
      </c>
      <c r="F46" s="696">
        <f>SUM(F41:F45)</f>
        <v>0</v>
      </c>
      <c r="G46" s="696">
        <f>SUM(G41:G45)</f>
        <v>0</v>
      </c>
      <c r="H46" s="696">
        <f>SUM(H41:H45)</f>
        <v>0</v>
      </c>
      <c r="I46" s="696">
        <f>SUM(I41:I45)</f>
        <v>0</v>
      </c>
      <c r="M46" s="671"/>
      <c r="N46" s="671"/>
    </row>
    <row r="47" spans="1:14" s="659" customFormat="1" ht="14.45" customHeight="1">
      <c r="A47" s="647">
        <f>A46+1</f>
        <v>32</v>
      </c>
      <c r="B47" s="694" t="s">
        <v>959</v>
      </c>
      <c r="C47" s="695"/>
      <c r="E47" s="696">
        <f>E41+E42</f>
        <v>0</v>
      </c>
      <c r="F47" s="696">
        <f>F41+F42</f>
        <v>0</v>
      </c>
      <c r="G47" s="696">
        <f>G41+G42</f>
        <v>0</v>
      </c>
      <c r="H47" s="696">
        <f>H41+H42</f>
        <v>0</v>
      </c>
      <c r="I47" s="696">
        <f>I41+I42</f>
        <v>0</v>
      </c>
      <c r="M47" s="671"/>
      <c r="N47" s="671"/>
    </row>
    <row r="48" spans="1:14" s="659" customFormat="1" ht="14.45" customHeight="1" thickBot="1">
      <c r="A48" s="647">
        <f>A47+1</f>
        <v>33</v>
      </c>
      <c r="B48" s="659" t="s">
        <v>960</v>
      </c>
      <c r="E48" s="669">
        <f>E38+E46</f>
        <v>0</v>
      </c>
      <c r="F48" s="669">
        <f t="shared" ref="F48:I49" si="5">F38+F46</f>
        <v>0</v>
      </c>
      <c r="G48" s="669">
        <f t="shared" si="5"/>
        <v>0</v>
      </c>
      <c r="H48" s="669">
        <f t="shared" si="5"/>
        <v>0</v>
      </c>
      <c r="I48" s="669">
        <f t="shared" si="5"/>
        <v>0</v>
      </c>
      <c r="N48" s="671"/>
    </row>
    <row r="49" spans="1:14" s="659" customFormat="1" ht="14.45" customHeight="1" thickTop="1" thickBot="1">
      <c r="A49" s="647">
        <f t="shared" ref="A49" si="6">+A48+1</f>
        <v>34</v>
      </c>
      <c r="B49" s="697" t="s">
        <v>961</v>
      </c>
      <c r="E49" s="669">
        <f>E39+E47</f>
        <v>0</v>
      </c>
      <c r="F49" s="669">
        <f>F39+F47</f>
        <v>0</v>
      </c>
      <c r="G49" s="669">
        <f t="shared" si="5"/>
        <v>0</v>
      </c>
      <c r="H49" s="669">
        <f t="shared" si="5"/>
        <v>0</v>
      </c>
      <c r="I49" s="669">
        <f t="shared" si="5"/>
        <v>0</v>
      </c>
      <c r="N49" s="671"/>
    </row>
    <row r="50" spans="1:14" s="650" customFormat="1" ht="14.45" customHeight="1" thickTop="1">
      <c r="A50" s="698"/>
      <c r="B50" s="699"/>
      <c r="C50" s="699"/>
      <c r="D50" s="699"/>
      <c r="E50" s="699"/>
      <c r="F50" s="699"/>
      <c r="G50" s="699"/>
      <c r="H50" s="699"/>
      <c r="I50" s="699"/>
      <c r="J50" s="699"/>
      <c r="K50" s="699"/>
      <c r="L50" s="699"/>
    </row>
    <row r="51" spans="1:14" s="650" customFormat="1" ht="14.45" customHeight="1">
      <c r="A51" s="647">
        <f>A49+1</f>
        <v>35</v>
      </c>
      <c r="B51" s="768" t="s">
        <v>962</v>
      </c>
      <c r="C51" s="768"/>
      <c r="D51" s="768"/>
      <c r="E51" s="768"/>
      <c r="F51" s="768"/>
      <c r="G51" s="768"/>
      <c r="H51" s="768"/>
      <c r="I51" s="768"/>
      <c r="J51" s="768"/>
      <c r="K51" s="768"/>
      <c r="L51" s="768"/>
    </row>
    <row r="52" spans="1:14" s="650" customFormat="1" ht="14.45" customHeight="1" thickBot="1">
      <c r="A52" s="642"/>
      <c r="B52" s="642"/>
      <c r="C52" s="642"/>
      <c r="D52" s="642"/>
      <c r="E52" s="642"/>
      <c r="F52" s="642"/>
      <c r="G52" s="642"/>
      <c r="H52" s="642"/>
      <c r="I52" s="642"/>
      <c r="J52" s="642"/>
      <c r="K52" s="642"/>
      <c r="L52" s="642"/>
    </row>
    <row r="53" spans="1:14" s="650" customFormat="1" ht="14.45" customHeight="1">
      <c r="A53" s="647">
        <f>A51+1</f>
        <v>36</v>
      </c>
      <c r="B53" s="646" t="s">
        <v>963</v>
      </c>
      <c r="C53" s="645"/>
      <c r="D53" s="645"/>
      <c r="E53" s="645"/>
      <c r="F53" s="645"/>
      <c r="G53" s="645"/>
      <c r="H53" s="645"/>
      <c r="I53" s="645"/>
      <c r="J53" s="645"/>
      <c r="K53" s="654"/>
      <c r="L53" s="627" t="s">
        <v>964</v>
      </c>
    </row>
    <row r="54" spans="1:14" s="650" customFormat="1" ht="14.45" customHeight="1">
      <c r="A54" s="647"/>
      <c r="B54" s="646"/>
      <c r="C54" s="645"/>
      <c r="D54" s="645"/>
      <c r="E54" s="645"/>
      <c r="F54" s="645"/>
      <c r="G54" s="645"/>
      <c r="H54" s="645"/>
      <c r="I54" s="645"/>
      <c r="J54" s="645"/>
      <c r="K54" s="654"/>
      <c r="L54" s="654"/>
    </row>
    <row r="55" spans="1:14" s="659" customFormat="1" ht="14.45" customHeight="1">
      <c r="A55" s="647">
        <f>+A53+1</f>
        <v>37</v>
      </c>
      <c r="B55" s="682" t="s">
        <v>117</v>
      </c>
      <c r="C55" s="683" t="s">
        <v>118</v>
      </c>
      <c r="D55" s="631" t="s">
        <v>275</v>
      </c>
      <c r="E55" s="631" t="s">
        <v>119</v>
      </c>
      <c r="F55" s="631" t="s">
        <v>276</v>
      </c>
      <c r="G55" s="631" t="s">
        <v>122</v>
      </c>
      <c r="H55" s="631" t="s">
        <v>123</v>
      </c>
      <c r="I55" s="631" t="s">
        <v>124</v>
      </c>
      <c r="J55" s="631" t="s">
        <v>125</v>
      </c>
      <c r="K55" s="684" t="s">
        <v>943</v>
      </c>
      <c r="L55" s="684"/>
      <c r="M55" s="631"/>
      <c r="N55" s="631"/>
    </row>
    <row r="56" spans="1:14" s="662" customFormat="1" ht="76.5" customHeight="1">
      <c r="A56" s="641">
        <f t="shared" ref="A56:A63" si="7">+A55+1</f>
        <v>38</v>
      </c>
      <c r="B56" s="685" t="s">
        <v>944</v>
      </c>
      <c r="C56" s="686"/>
      <c r="D56" s="687"/>
      <c r="E56" s="688" t="s">
        <v>965</v>
      </c>
      <c r="F56" s="688" t="s">
        <v>966</v>
      </c>
      <c r="G56" s="688" t="s">
        <v>967</v>
      </c>
      <c r="H56" s="688" t="s">
        <v>968</v>
      </c>
      <c r="I56" s="688" t="s">
        <v>969</v>
      </c>
      <c r="J56" s="688" t="s">
        <v>950</v>
      </c>
      <c r="K56" s="685" t="s">
        <v>951</v>
      </c>
      <c r="L56" s="685"/>
      <c r="M56" s="689"/>
      <c r="N56" s="689"/>
    </row>
    <row r="57" spans="1:14" s="659" customFormat="1" ht="14.45" customHeight="1">
      <c r="A57" s="647">
        <f t="shared" si="7"/>
        <v>39</v>
      </c>
      <c r="B57" s="666" t="s">
        <v>952</v>
      </c>
      <c r="C57" s="666"/>
      <c r="D57" s="653"/>
      <c r="E57" s="653">
        <v>0</v>
      </c>
      <c r="F57" s="653">
        <v>0</v>
      </c>
      <c r="G57" s="653">
        <v>0</v>
      </c>
      <c r="H57" s="653">
        <v>0</v>
      </c>
      <c r="I57" s="690">
        <f t="shared" ref="I57:I61" si="8">SUM(E57:H57)</f>
        <v>0</v>
      </c>
      <c r="J57" s="659" t="s">
        <v>953</v>
      </c>
      <c r="K57" s="691"/>
      <c r="L57" s="691"/>
      <c r="M57" s="671"/>
      <c r="N57" s="671"/>
    </row>
    <row r="58" spans="1:14" s="659" customFormat="1" ht="14.45" customHeight="1">
      <c r="A58" s="647">
        <f t="shared" si="7"/>
        <v>40</v>
      </c>
      <c r="B58" s="666" t="s">
        <v>952</v>
      </c>
      <c r="C58" s="666"/>
      <c r="D58" s="653"/>
      <c r="E58" s="653">
        <v>0</v>
      </c>
      <c r="F58" s="653">
        <v>0</v>
      </c>
      <c r="G58" s="653">
        <v>0</v>
      </c>
      <c r="H58" s="653">
        <v>0</v>
      </c>
      <c r="I58" s="690">
        <f t="shared" si="8"/>
        <v>0</v>
      </c>
      <c r="J58" s="659" t="s">
        <v>954</v>
      </c>
      <c r="K58" s="692"/>
      <c r="L58" s="692"/>
      <c r="M58" s="671"/>
      <c r="N58" s="671"/>
    </row>
    <row r="59" spans="1:14" s="659" customFormat="1" ht="14.45" customHeight="1">
      <c r="A59" s="647">
        <f t="shared" si="7"/>
        <v>41</v>
      </c>
      <c r="B59" s="666" t="s">
        <v>955</v>
      </c>
      <c r="C59" s="666"/>
      <c r="D59" s="653"/>
      <c r="E59" s="653">
        <v>0</v>
      </c>
      <c r="F59" s="653">
        <v>0</v>
      </c>
      <c r="G59" s="653">
        <v>0</v>
      </c>
      <c r="H59" s="653">
        <v>0</v>
      </c>
      <c r="I59" s="690">
        <f t="shared" si="8"/>
        <v>0</v>
      </c>
      <c r="J59" s="659" t="s">
        <v>953</v>
      </c>
      <c r="K59" s="692"/>
      <c r="L59" s="692"/>
      <c r="M59" s="671"/>
      <c r="N59" s="671"/>
    </row>
    <row r="60" spans="1:14" s="659" customFormat="1" ht="14.45" customHeight="1">
      <c r="A60" s="647">
        <f t="shared" si="7"/>
        <v>42</v>
      </c>
      <c r="B60" s="666" t="s">
        <v>955</v>
      </c>
      <c r="C60" s="666"/>
      <c r="D60" s="653"/>
      <c r="E60" s="653">
        <v>0</v>
      </c>
      <c r="F60" s="653">
        <v>0</v>
      </c>
      <c r="G60" s="653">
        <v>0</v>
      </c>
      <c r="H60" s="653">
        <v>0</v>
      </c>
      <c r="I60" s="690">
        <f t="shared" si="8"/>
        <v>0</v>
      </c>
      <c r="J60" s="659" t="s">
        <v>954</v>
      </c>
      <c r="K60" s="692"/>
      <c r="L60" s="692"/>
      <c r="M60" s="671"/>
      <c r="N60" s="693"/>
    </row>
    <row r="61" spans="1:14" s="659" customFormat="1" ht="14.45" customHeight="1">
      <c r="A61" s="647">
        <f t="shared" si="7"/>
        <v>43</v>
      </c>
      <c r="B61" s="667" t="s">
        <v>937</v>
      </c>
      <c r="C61" s="667"/>
      <c r="D61" s="668"/>
      <c r="E61" s="653">
        <v>0</v>
      </c>
      <c r="F61" s="653">
        <v>0</v>
      </c>
      <c r="G61" s="653">
        <v>0</v>
      </c>
      <c r="H61" s="653">
        <v>0</v>
      </c>
      <c r="I61" s="690">
        <f t="shared" si="8"/>
        <v>0</v>
      </c>
      <c r="M61" s="671"/>
      <c r="N61" s="671"/>
    </row>
    <row r="62" spans="1:14" s="659" customFormat="1" ht="14.45" customHeight="1">
      <c r="A62" s="647">
        <f t="shared" si="7"/>
        <v>44</v>
      </c>
      <c r="B62" s="700" t="s">
        <v>970</v>
      </c>
      <c r="C62" s="695"/>
      <c r="E62" s="696">
        <f>SUM(E57:E61)</f>
        <v>0</v>
      </c>
      <c r="F62" s="696">
        <f>SUM(F57:F61)</f>
        <v>0</v>
      </c>
      <c r="G62" s="696">
        <f>SUM(G57:G61)</f>
        <v>0</v>
      </c>
      <c r="H62" s="696">
        <f>SUM(H57:H61)</f>
        <v>0</v>
      </c>
      <c r="I62" s="696">
        <f>SUM(I57:I61)</f>
        <v>0</v>
      </c>
      <c r="M62" s="671"/>
      <c r="N62" s="671"/>
    </row>
    <row r="63" spans="1:14" s="659" customFormat="1" ht="14.45" customHeight="1">
      <c r="A63" s="647">
        <f t="shared" si="7"/>
        <v>45</v>
      </c>
      <c r="B63" s="694" t="s">
        <v>971</v>
      </c>
      <c r="C63" s="695"/>
      <c r="E63" s="696">
        <f>E57+E58</f>
        <v>0</v>
      </c>
      <c r="F63" s="696">
        <f>F57+F58</f>
        <v>0</v>
      </c>
      <c r="G63" s="696">
        <f>G57+G58</f>
        <v>0</v>
      </c>
      <c r="H63" s="696">
        <f>H57+H58</f>
        <v>0</v>
      </c>
      <c r="I63" s="696">
        <f>I57+I58</f>
        <v>0</v>
      </c>
      <c r="M63" s="671"/>
      <c r="N63" s="671"/>
    </row>
    <row r="64" spans="1:14" s="659" customFormat="1" ht="14.45" customHeight="1">
      <c r="A64" s="647"/>
      <c r="B64" s="695"/>
      <c r="C64" s="695"/>
      <c r="E64" s="671"/>
      <c r="F64" s="671"/>
      <c r="G64" s="671"/>
      <c r="M64" s="671"/>
      <c r="N64" s="671"/>
    </row>
    <row r="65" spans="1:14" s="659" customFormat="1" ht="14.45" customHeight="1">
      <c r="A65" s="647">
        <f>A63+1</f>
        <v>46</v>
      </c>
      <c r="B65" s="666" t="s">
        <v>952</v>
      </c>
      <c r="C65" s="666"/>
      <c r="D65" s="653"/>
      <c r="E65" s="653">
        <v>0</v>
      </c>
      <c r="F65" s="653">
        <v>0</v>
      </c>
      <c r="G65" s="653">
        <v>0</v>
      </c>
      <c r="H65" s="653">
        <v>0</v>
      </c>
      <c r="I65" s="690">
        <f t="shared" ref="I65:I69" si="9">SUM(E65:H65)</f>
        <v>0</v>
      </c>
      <c r="J65" s="659" t="s">
        <v>953</v>
      </c>
      <c r="K65" s="692"/>
      <c r="L65" s="692"/>
      <c r="M65" s="671"/>
      <c r="N65" s="671"/>
    </row>
    <row r="66" spans="1:14" s="659" customFormat="1" ht="14.45" customHeight="1">
      <c r="A66" s="647">
        <f>A65+1</f>
        <v>47</v>
      </c>
      <c r="B66" s="666" t="s">
        <v>952</v>
      </c>
      <c r="C66" s="666"/>
      <c r="D66" s="653"/>
      <c r="E66" s="653">
        <v>0</v>
      </c>
      <c r="F66" s="653">
        <v>0</v>
      </c>
      <c r="G66" s="653">
        <v>0</v>
      </c>
      <c r="H66" s="653">
        <v>0</v>
      </c>
      <c r="I66" s="690">
        <f t="shared" si="9"/>
        <v>0</v>
      </c>
      <c r="J66" s="659" t="s">
        <v>954</v>
      </c>
      <c r="K66" s="692"/>
      <c r="L66" s="692"/>
      <c r="M66" s="671"/>
      <c r="N66" s="671"/>
    </row>
    <row r="67" spans="1:14" s="659" customFormat="1" ht="14.45" customHeight="1">
      <c r="A67" s="647">
        <f t="shared" ref="A67:A73" si="10">A66+1</f>
        <v>48</v>
      </c>
      <c r="B67" s="666" t="s">
        <v>955</v>
      </c>
      <c r="C67" s="666"/>
      <c r="D67" s="653"/>
      <c r="E67" s="653">
        <v>0</v>
      </c>
      <c r="F67" s="653">
        <v>0</v>
      </c>
      <c r="G67" s="653">
        <v>0</v>
      </c>
      <c r="H67" s="653">
        <v>0</v>
      </c>
      <c r="I67" s="690">
        <f t="shared" si="9"/>
        <v>0</v>
      </c>
      <c r="J67" s="659" t="s">
        <v>953</v>
      </c>
      <c r="K67" s="692"/>
      <c r="L67" s="692"/>
      <c r="M67" s="671"/>
      <c r="N67" s="671"/>
    </row>
    <row r="68" spans="1:14" s="659" customFormat="1" ht="14.45" customHeight="1">
      <c r="A68" s="647">
        <f t="shared" si="10"/>
        <v>49</v>
      </c>
      <c r="B68" s="666" t="s">
        <v>955</v>
      </c>
      <c r="C68" s="666"/>
      <c r="D68" s="653"/>
      <c r="E68" s="653">
        <v>0</v>
      </c>
      <c r="F68" s="653">
        <v>0</v>
      </c>
      <c r="G68" s="653">
        <v>0</v>
      </c>
      <c r="H68" s="653">
        <v>0</v>
      </c>
      <c r="I68" s="690">
        <f t="shared" si="9"/>
        <v>0</v>
      </c>
      <c r="J68" s="659" t="s">
        <v>954</v>
      </c>
      <c r="K68" s="692"/>
      <c r="L68" s="692"/>
      <c r="M68" s="671"/>
      <c r="N68" s="671"/>
    </row>
    <row r="69" spans="1:14" s="659" customFormat="1" ht="14.45" customHeight="1">
      <c r="A69" s="647">
        <f t="shared" si="10"/>
        <v>50</v>
      </c>
      <c r="B69" s="667" t="s">
        <v>937</v>
      </c>
      <c r="C69" s="667"/>
      <c r="D69" s="668"/>
      <c r="E69" s="653">
        <v>0</v>
      </c>
      <c r="F69" s="653">
        <v>0</v>
      </c>
      <c r="G69" s="653">
        <v>0</v>
      </c>
      <c r="H69" s="653">
        <v>0</v>
      </c>
      <c r="I69" s="690">
        <f t="shared" si="9"/>
        <v>0</v>
      </c>
      <c r="M69" s="671"/>
      <c r="N69" s="671"/>
    </row>
    <row r="70" spans="1:14" s="659" customFormat="1" ht="14.45" customHeight="1">
      <c r="A70" s="647">
        <f t="shared" si="10"/>
        <v>51</v>
      </c>
      <c r="B70" s="695" t="s">
        <v>972</v>
      </c>
      <c r="C70" s="695"/>
      <c r="E70" s="696">
        <f>SUM(E65:E69)</f>
        <v>0</v>
      </c>
      <c r="F70" s="696">
        <f>SUM(F65:F69)</f>
        <v>0</v>
      </c>
      <c r="G70" s="696">
        <f>SUM(G65:G69)</f>
        <v>0</v>
      </c>
      <c r="H70" s="696">
        <f>SUM(H65:H69)</f>
        <v>0</v>
      </c>
      <c r="I70" s="696">
        <f>SUM(I65:I69)</f>
        <v>0</v>
      </c>
      <c r="M70" s="671"/>
      <c r="N70" s="671"/>
    </row>
    <row r="71" spans="1:14" s="659" customFormat="1" ht="14.45" customHeight="1">
      <c r="A71" s="647">
        <f>A70+1</f>
        <v>52</v>
      </c>
      <c r="B71" s="694" t="s">
        <v>973</v>
      </c>
      <c r="C71" s="695"/>
      <c r="E71" s="696">
        <f>E65+E66</f>
        <v>0</v>
      </c>
      <c r="F71" s="696">
        <f>F65+F66</f>
        <v>0</v>
      </c>
      <c r="G71" s="696">
        <f>G65+G66</f>
        <v>0</v>
      </c>
      <c r="H71" s="696">
        <f>H65+H66</f>
        <v>0</v>
      </c>
      <c r="I71" s="696">
        <f>I65+I66</f>
        <v>0</v>
      </c>
      <c r="M71" s="671"/>
      <c r="N71" s="671"/>
    </row>
    <row r="72" spans="1:14" s="659" customFormat="1" ht="14.45" customHeight="1" thickBot="1">
      <c r="A72" s="647">
        <f t="shared" si="10"/>
        <v>53</v>
      </c>
      <c r="B72" s="659" t="s">
        <v>974</v>
      </c>
      <c r="E72" s="669">
        <f>E62+E70</f>
        <v>0</v>
      </c>
      <c r="F72" s="669">
        <f t="shared" ref="F72:I73" si="11">F62+F70</f>
        <v>0</v>
      </c>
      <c r="G72" s="669">
        <f t="shared" si="11"/>
        <v>0</v>
      </c>
      <c r="H72" s="669">
        <f t="shared" si="11"/>
        <v>0</v>
      </c>
      <c r="I72" s="669">
        <f t="shared" si="11"/>
        <v>0</v>
      </c>
      <c r="M72" s="671"/>
      <c r="N72" s="671"/>
    </row>
    <row r="73" spans="1:14" s="659" customFormat="1" ht="14.45" customHeight="1" thickTop="1" thickBot="1">
      <c r="A73" s="647">
        <f t="shared" si="10"/>
        <v>54</v>
      </c>
      <c r="B73" s="697" t="s">
        <v>975</v>
      </c>
      <c r="E73" s="669">
        <f>E63+E71</f>
        <v>0</v>
      </c>
      <c r="F73" s="669">
        <f>F63+F71</f>
        <v>0</v>
      </c>
      <c r="G73" s="669">
        <f t="shared" si="11"/>
        <v>0</v>
      </c>
      <c r="H73" s="669">
        <f>H63+H71</f>
        <v>0</v>
      </c>
      <c r="I73" s="669">
        <f t="shared" si="11"/>
        <v>0</v>
      </c>
      <c r="M73" s="671"/>
      <c r="N73" s="671"/>
    </row>
    <row r="74" spans="1:14" s="659" customFormat="1" ht="14.45" customHeight="1" thickTop="1">
      <c r="A74" s="647"/>
      <c r="E74" s="660"/>
      <c r="F74" s="660"/>
      <c r="G74" s="660"/>
      <c r="H74" s="660"/>
      <c r="I74" s="660"/>
      <c r="M74" s="671"/>
      <c r="N74" s="671"/>
    </row>
    <row r="75" spans="1:14" s="650" customFormat="1" ht="14.45" customHeight="1">
      <c r="A75" s="647">
        <f>A73+1</f>
        <v>55</v>
      </c>
      <c r="B75" s="768" t="s">
        <v>962</v>
      </c>
      <c r="C75" s="768"/>
      <c r="D75" s="768"/>
      <c r="E75" s="768"/>
      <c r="F75" s="768"/>
      <c r="G75" s="768"/>
      <c r="H75" s="768"/>
      <c r="I75" s="768"/>
      <c r="J75" s="768"/>
      <c r="K75" s="768"/>
      <c r="L75" s="768"/>
    </row>
    <row r="76" spans="1:14" s="650" customFormat="1" ht="14.45" customHeight="1" thickBot="1">
      <c r="A76" s="642"/>
      <c r="B76" s="701"/>
      <c r="C76" s="701"/>
      <c r="D76" s="701"/>
      <c r="E76" s="701"/>
      <c r="F76" s="701"/>
      <c r="G76" s="701"/>
      <c r="H76" s="701"/>
      <c r="I76" s="701"/>
      <c r="J76" s="701"/>
      <c r="K76" s="701"/>
      <c r="L76" s="701"/>
    </row>
    <row r="77" spans="1:14" s="662" customFormat="1">
      <c r="A77" s="647">
        <f>A75+1</f>
        <v>56</v>
      </c>
      <c r="B77" s="702" t="s">
        <v>976</v>
      </c>
      <c r="C77" s="636"/>
      <c r="D77" s="636"/>
      <c r="E77" s="636"/>
      <c r="F77" s="636"/>
      <c r="G77" s="636"/>
      <c r="H77" s="664"/>
      <c r="I77" s="664"/>
      <c r="L77" s="703" t="s">
        <v>977</v>
      </c>
      <c r="N77" s="664"/>
    </row>
    <row r="78" spans="1:14" s="662" customFormat="1" ht="29.1" customHeight="1">
      <c r="A78" s="641">
        <f>+A77+1</f>
        <v>57</v>
      </c>
      <c r="B78" s="766" t="s">
        <v>978</v>
      </c>
      <c r="C78" s="766"/>
      <c r="D78" s="766"/>
      <c r="E78" s="766"/>
      <c r="F78" s="766"/>
      <c r="G78" s="766"/>
      <c r="H78" s="766"/>
      <c r="I78" s="766"/>
      <c r="J78" s="766"/>
      <c r="K78" s="766"/>
      <c r="L78" s="766"/>
      <c r="N78" s="664"/>
    </row>
    <row r="79" spans="1:14" s="659" customFormat="1" ht="14.45" customHeight="1">
      <c r="A79" s="647"/>
      <c r="B79" s="704"/>
      <c r="C79" s="704"/>
      <c r="D79" s="704"/>
      <c r="E79" s="704"/>
      <c r="F79" s="704"/>
      <c r="G79" s="704"/>
      <c r="H79" s="704"/>
      <c r="I79" s="704"/>
      <c r="J79" s="704"/>
      <c r="K79" s="704"/>
      <c r="L79" s="704"/>
      <c r="N79" s="660"/>
    </row>
    <row r="80" spans="1:14" s="659" customFormat="1" ht="14.45" customHeight="1">
      <c r="A80" s="647">
        <f>A78+1</f>
        <v>58</v>
      </c>
      <c r="B80" s="646" t="s">
        <v>979</v>
      </c>
      <c r="C80" s="645"/>
      <c r="D80" s="645"/>
      <c r="E80" s="645"/>
      <c r="F80" s="645"/>
      <c r="G80" s="645"/>
      <c r="H80" s="660"/>
      <c r="I80" s="660"/>
      <c r="N80" s="660"/>
    </row>
    <row r="81" spans="1:14" s="659" customFormat="1" ht="14.45" customHeight="1">
      <c r="A81" s="647">
        <f>+A80+1</f>
        <v>59</v>
      </c>
      <c r="B81" s="682" t="s">
        <v>117</v>
      </c>
      <c r="C81" s="683" t="s">
        <v>118</v>
      </c>
      <c r="D81" s="631" t="s">
        <v>275</v>
      </c>
      <c r="E81" s="631" t="s">
        <v>119</v>
      </c>
      <c r="F81" s="631" t="s">
        <v>276</v>
      </c>
      <c r="G81" s="631" t="s">
        <v>122</v>
      </c>
      <c r="H81" s="631" t="s">
        <v>123</v>
      </c>
      <c r="I81" s="631" t="s">
        <v>124</v>
      </c>
      <c r="J81" s="631" t="s">
        <v>125</v>
      </c>
      <c r="K81" s="631" t="s">
        <v>943</v>
      </c>
      <c r="L81" s="631" t="s">
        <v>125</v>
      </c>
      <c r="N81" s="660"/>
    </row>
    <row r="82" spans="1:14" s="662" customFormat="1" ht="76.5">
      <c r="A82" s="641">
        <f t="shared" ref="A82:A83" si="12">+A81+1</f>
        <v>60</v>
      </c>
      <c r="B82" s="685" t="s">
        <v>944</v>
      </c>
      <c r="C82" s="686"/>
      <c r="D82" s="687"/>
      <c r="E82" s="687"/>
      <c r="F82" s="705" t="s">
        <v>980</v>
      </c>
      <c r="G82" s="706" t="s">
        <v>981</v>
      </c>
      <c r="H82" s="706" t="s">
        <v>982</v>
      </c>
      <c r="I82" s="706" t="s">
        <v>983</v>
      </c>
      <c r="J82" s="706" t="s">
        <v>984</v>
      </c>
      <c r="K82" s="706" t="s">
        <v>985</v>
      </c>
      <c r="L82" s="706" t="s">
        <v>986</v>
      </c>
      <c r="N82" s="664"/>
    </row>
    <row r="83" spans="1:14" s="659" customFormat="1" ht="14.45" customHeight="1">
      <c r="A83" s="647">
        <f t="shared" si="12"/>
        <v>61</v>
      </c>
      <c r="B83" s="666" t="s">
        <v>987</v>
      </c>
      <c r="C83" s="666"/>
      <c r="D83" s="653"/>
      <c r="E83" s="653"/>
      <c r="F83" s="690">
        <f>G33</f>
        <v>0</v>
      </c>
      <c r="G83" s="653">
        <v>0</v>
      </c>
      <c r="H83" s="653">
        <v>0</v>
      </c>
      <c r="I83" s="653">
        <v>0</v>
      </c>
      <c r="J83" s="653">
        <v>0</v>
      </c>
      <c r="K83" s="653">
        <v>0</v>
      </c>
      <c r="L83" s="653">
        <v>0</v>
      </c>
      <c r="N83" s="660"/>
    </row>
    <row r="84" spans="1:14" s="659" customFormat="1" ht="14.45" customHeight="1">
      <c r="A84" s="647">
        <f>+A83+1</f>
        <v>62</v>
      </c>
      <c r="B84" s="666" t="s">
        <v>988</v>
      </c>
      <c r="C84" s="666"/>
      <c r="D84" s="653"/>
      <c r="E84" s="653"/>
      <c r="F84" s="690">
        <f>G34</f>
        <v>0</v>
      </c>
      <c r="G84" s="653">
        <v>0</v>
      </c>
      <c r="H84" s="653">
        <v>0</v>
      </c>
      <c r="I84" s="653">
        <v>0</v>
      </c>
      <c r="J84" s="653">
        <v>0</v>
      </c>
      <c r="K84" s="653">
        <v>0</v>
      </c>
      <c r="L84" s="653">
        <v>0</v>
      </c>
      <c r="N84" s="660"/>
    </row>
    <row r="85" spans="1:14" s="659" customFormat="1" ht="14.45" customHeight="1">
      <c r="A85" s="647">
        <f>+A84+1</f>
        <v>63</v>
      </c>
      <c r="B85" s="666" t="s">
        <v>989</v>
      </c>
      <c r="C85" s="666"/>
      <c r="D85" s="653"/>
      <c r="E85" s="653"/>
      <c r="F85" s="690">
        <f>G35</f>
        <v>0</v>
      </c>
      <c r="G85" s="653">
        <v>0</v>
      </c>
      <c r="H85" s="653">
        <v>0</v>
      </c>
      <c r="I85" s="653">
        <v>0</v>
      </c>
      <c r="J85" s="653">
        <v>0</v>
      </c>
      <c r="K85" s="653">
        <v>0</v>
      </c>
      <c r="L85" s="653">
        <v>0</v>
      </c>
      <c r="N85" s="660"/>
    </row>
    <row r="86" spans="1:14" s="659" customFormat="1" ht="14.45" customHeight="1">
      <c r="A86" s="647">
        <f t="shared" ref="A86:A88" si="13">+A85+1</f>
        <v>64</v>
      </c>
      <c r="B86" s="666" t="s">
        <v>990</v>
      </c>
      <c r="C86" s="666"/>
      <c r="D86" s="653"/>
      <c r="E86" s="653"/>
      <c r="F86" s="690">
        <f>G36</f>
        <v>0</v>
      </c>
      <c r="G86" s="653">
        <v>0</v>
      </c>
      <c r="H86" s="653">
        <v>0</v>
      </c>
      <c r="I86" s="653">
        <v>0</v>
      </c>
      <c r="J86" s="653">
        <v>0</v>
      </c>
      <c r="K86" s="653">
        <v>0</v>
      </c>
      <c r="L86" s="653">
        <v>0</v>
      </c>
      <c r="N86" s="660"/>
    </row>
    <row r="87" spans="1:14" s="659" customFormat="1" ht="14.45" customHeight="1">
      <c r="A87" s="647">
        <f t="shared" si="13"/>
        <v>65</v>
      </c>
      <c r="B87" s="667" t="s">
        <v>937</v>
      </c>
      <c r="C87" s="667"/>
      <c r="D87" s="668"/>
      <c r="E87" s="668"/>
      <c r="F87" s="690">
        <f>G37</f>
        <v>0</v>
      </c>
      <c r="G87" s="653">
        <v>0</v>
      </c>
      <c r="H87" s="653">
        <v>0</v>
      </c>
      <c r="I87" s="653">
        <v>0</v>
      </c>
      <c r="J87" s="653">
        <v>0</v>
      </c>
      <c r="K87" s="653">
        <v>0</v>
      </c>
      <c r="L87" s="653">
        <v>0</v>
      </c>
      <c r="N87" s="660"/>
    </row>
    <row r="88" spans="1:14" s="659" customFormat="1" ht="14.45" customHeight="1">
      <c r="A88" s="647">
        <f t="shared" si="13"/>
        <v>66</v>
      </c>
      <c r="B88" s="700" t="s">
        <v>991</v>
      </c>
      <c r="C88" s="695"/>
      <c r="F88" s="696">
        <f>SUM(F83:F87)</f>
        <v>0</v>
      </c>
      <c r="G88" s="696">
        <f t="shared" ref="G88:L88" si="14">SUM(G83:G87)</f>
        <v>0</v>
      </c>
      <c r="H88" s="696">
        <f t="shared" si="14"/>
        <v>0</v>
      </c>
      <c r="I88" s="696">
        <f>SUM(I83:I87)</f>
        <v>0</v>
      </c>
      <c r="J88" s="696">
        <f t="shared" si="14"/>
        <v>0</v>
      </c>
      <c r="K88" s="696">
        <f t="shared" si="14"/>
        <v>0</v>
      </c>
      <c r="L88" s="696">
        <f t="shared" si="14"/>
        <v>0</v>
      </c>
      <c r="N88" s="660"/>
    </row>
    <row r="89" spans="1:14" s="659" customFormat="1" ht="14.45" customHeight="1">
      <c r="A89" s="647"/>
      <c r="B89" s="695"/>
      <c r="C89" s="695"/>
      <c r="F89" s="671"/>
      <c r="G89" s="671"/>
      <c r="H89" s="671"/>
      <c r="I89" s="660"/>
      <c r="J89" s="660"/>
      <c r="N89" s="660"/>
    </row>
    <row r="90" spans="1:14" s="659" customFormat="1" ht="14.45" customHeight="1">
      <c r="A90" s="647">
        <f>+A88+1</f>
        <v>67</v>
      </c>
      <c r="B90" s="666" t="s">
        <v>987</v>
      </c>
      <c r="C90" s="666"/>
      <c r="D90" s="653"/>
      <c r="E90" s="653"/>
      <c r="F90" s="690">
        <f>G41</f>
        <v>0</v>
      </c>
      <c r="G90" s="653">
        <v>0</v>
      </c>
      <c r="H90" s="653">
        <v>0</v>
      </c>
      <c r="I90" s="653">
        <v>0</v>
      </c>
      <c r="J90" s="653">
        <v>0</v>
      </c>
      <c r="K90" s="653">
        <v>0</v>
      </c>
      <c r="L90" s="653">
        <v>0</v>
      </c>
      <c r="N90" s="660"/>
    </row>
    <row r="91" spans="1:14" s="659" customFormat="1" ht="14.45" customHeight="1">
      <c r="A91" s="647">
        <f t="shared" ref="A91:A96" si="15">+A90+1</f>
        <v>68</v>
      </c>
      <c r="B91" s="666" t="s">
        <v>988</v>
      </c>
      <c r="C91" s="666"/>
      <c r="D91" s="653"/>
      <c r="E91" s="653"/>
      <c r="F91" s="690">
        <f>G42</f>
        <v>0</v>
      </c>
      <c r="G91" s="653">
        <v>0</v>
      </c>
      <c r="H91" s="653">
        <v>0</v>
      </c>
      <c r="I91" s="653">
        <v>0</v>
      </c>
      <c r="J91" s="653">
        <v>0</v>
      </c>
      <c r="K91" s="653">
        <v>0</v>
      </c>
      <c r="L91" s="653">
        <v>0</v>
      </c>
      <c r="N91" s="660"/>
    </row>
    <row r="92" spans="1:14" s="659" customFormat="1" ht="14.45" customHeight="1">
      <c r="A92" s="647">
        <f t="shared" si="15"/>
        <v>69</v>
      </c>
      <c r="B92" s="666" t="s">
        <v>989</v>
      </c>
      <c r="C92" s="666"/>
      <c r="D92" s="653"/>
      <c r="E92" s="653"/>
      <c r="F92" s="690">
        <f>G43</f>
        <v>0</v>
      </c>
      <c r="G92" s="653">
        <v>0</v>
      </c>
      <c r="H92" s="653">
        <v>0</v>
      </c>
      <c r="I92" s="653">
        <v>0</v>
      </c>
      <c r="J92" s="653">
        <v>0</v>
      </c>
      <c r="K92" s="653">
        <v>0</v>
      </c>
      <c r="L92" s="653">
        <v>0</v>
      </c>
      <c r="N92" s="660"/>
    </row>
    <row r="93" spans="1:14" s="659" customFormat="1" ht="14.45" customHeight="1">
      <c r="A93" s="647">
        <f t="shared" si="15"/>
        <v>70</v>
      </c>
      <c r="B93" s="666" t="s">
        <v>990</v>
      </c>
      <c r="C93" s="666"/>
      <c r="D93" s="653"/>
      <c r="E93" s="653"/>
      <c r="F93" s="690">
        <f>G44</f>
        <v>0</v>
      </c>
      <c r="G93" s="653">
        <v>0</v>
      </c>
      <c r="H93" s="653">
        <v>0</v>
      </c>
      <c r="I93" s="653">
        <v>0</v>
      </c>
      <c r="J93" s="653">
        <v>0</v>
      </c>
      <c r="K93" s="653">
        <v>0</v>
      </c>
      <c r="L93" s="653">
        <v>0</v>
      </c>
      <c r="N93" s="660"/>
    </row>
    <row r="94" spans="1:14" s="659" customFormat="1" ht="14.45" customHeight="1">
      <c r="A94" s="647">
        <f t="shared" si="15"/>
        <v>71</v>
      </c>
      <c r="B94" s="667" t="s">
        <v>937</v>
      </c>
      <c r="C94" s="667"/>
      <c r="D94" s="668"/>
      <c r="E94" s="668"/>
      <c r="F94" s="690">
        <f>G45</f>
        <v>0</v>
      </c>
      <c r="G94" s="653">
        <v>0</v>
      </c>
      <c r="H94" s="653">
        <v>0</v>
      </c>
      <c r="I94" s="653">
        <v>0</v>
      </c>
      <c r="J94" s="653">
        <v>0</v>
      </c>
      <c r="K94" s="653">
        <v>0</v>
      </c>
      <c r="L94" s="653">
        <v>0</v>
      </c>
      <c r="N94" s="660"/>
    </row>
    <row r="95" spans="1:14" s="659" customFormat="1" ht="14.45" customHeight="1">
      <c r="A95" s="647">
        <f t="shared" si="15"/>
        <v>72</v>
      </c>
      <c r="B95" s="695" t="s">
        <v>992</v>
      </c>
      <c r="C95" s="695"/>
      <c r="F95" s="696">
        <f>SUM(F90:F94)</f>
        <v>0</v>
      </c>
      <c r="G95" s="696">
        <f t="shared" ref="G95:L95" si="16">SUM(G90:G94)</f>
        <v>0</v>
      </c>
      <c r="H95" s="696">
        <f t="shared" si="16"/>
        <v>0</v>
      </c>
      <c r="I95" s="696">
        <f t="shared" si="16"/>
        <v>0</v>
      </c>
      <c r="J95" s="696">
        <f t="shared" si="16"/>
        <v>0</v>
      </c>
      <c r="K95" s="696">
        <f t="shared" si="16"/>
        <v>0</v>
      </c>
      <c r="L95" s="696">
        <f t="shared" si="16"/>
        <v>0</v>
      </c>
      <c r="N95" s="660"/>
    </row>
    <row r="96" spans="1:14" s="659" customFormat="1" ht="14.45" customHeight="1" thickBot="1">
      <c r="A96" s="647">
        <f t="shared" si="15"/>
        <v>73</v>
      </c>
      <c r="B96" s="659" t="s">
        <v>993</v>
      </c>
      <c r="F96" s="669">
        <f>F88+F95</f>
        <v>0</v>
      </c>
      <c r="G96" s="669">
        <f t="shared" ref="G96:L96" si="17">G88+G95</f>
        <v>0</v>
      </c>
      <c r="H96" s="669">
        <f t="shared" si="17"/>
        <v>0</v>
      </c>
      <c r="I96" s="669">
        <f t="shared" si="17"/>
        <v>0</v>
      </c>
      <c r="J96" s="669">
        <f t="shared" si="17"/>
        <v>0</v>
      </c>
      <c r="K96" s="669">
        <f t="shared" si="17"/>
        <v>0</v>
      </c>
      <c r="L96" s="669">
        <f t="shared" si="17"/>
        <v>0</v>
      </c>
      <c r="N96" s="660"/>
    </row>
    <row r="97" spans="1:14" s="650" customFormat="1" ht="14.45" customHeight="1" thickTop="1" thickBot="1">
      <c r="A97" s="642"/>
      <c r="B97" s="701"/>
      <c r="C97" s="701"/>
      <c r="D97" s="701"/>
      <c r="E97" s="701"/>
      <c r="F97" s="701"/>
      <c r="G97" s="701"/>
      <c r="H97" s="701"/>
      <c r="I97" s="701"/>
      <c r="J97" s="701"/>
      <c r="K97" s="701"/>
      <c r="L97" s="701"/>
    </row>
    <row r="98" spans="1:14" s="650" customFormat="1" ht="14.45" customHeight="1">
      <c r="A98" s="698">
        <f>A96+1</f>
        <v>74</v>
      </c>
      <c r="B98" s="646" t="s">
        <v>994</v>
      </c>
      <c r="C98" s="699"/>
      <c r="D98" s="699"/>
      <c r="E98" s="699"/>
      <c r="F98" s="699"/>
      <c r="G98" s="699"/>
      <c r="H98" s="699"/>
      <c r="I98" s="699"/>
      <c r="J98" s="699"/>
      <c r="K98" s="699"/>
      <c r="L98" s="703" t="s">
        <v>995</v>
      </c>
    </row>
    <row r="99" spans="1:14" s="662" customFormat="1" ht="29.1" customHeight="1">
      <c r="A99" s="641">
        <f>A98+1</f>
        <v>75</v>
      </c>
      <c r="B99" s="766" t="s">
        <v>978</v>
      </c>
      <c r="C99" s="766"/>
      <c r="D99" s="766"/>
      <c r="E99" s="766"/>
      <c r="F99" s="766"/>
      <c r="G99" s="766"/>
      <c r="H99" s="766"/>
      <c r="I99" s="766"/>
      <c r="J99" s="766"/>
      <c r="K99" s="766"/>
      <c r="L99" s="766"/>
      <c r="N99" s="664"/>
    </row>
    <row r="100" spans="1:14" s="659" customFormat="1" ht="14.45" customHeight="1">
      <c r="A100" s="647"/>
      <c r="B100" s="646"/>
      <c r="C100" s="645"/>
      <c r="D100" s="645"/>
      <c r="E100" s="645"/>
      <c r="F100" s="645"/>
      <c r="G100" s="645"/>
      <c r="H100" s="660"/>
      <c r="I100" s="660"/>
      <c r="N100" s="660"/>
    </row>
    <row r="101" spans="1:14" s="659" customFormat="1" ht="14.45" customHeight="1">
      <c r="A101" s="647">
        <f>A99+1</f>
        <v>76</v>
      </c>
      <c r="B101" s="646" t="s">
        <v>996</v>
      </c>
      <c r="C101" s="645"/>
      <c r="D101" s="645"/>
      <c r="E101" s="645"/>
      <c r="F101" s="645"/>
      <c r="G101" s="645"/>
      <c r="H101" s="660"/>
      <c r="I101" s="660"/>
      <c r="N101" s="660"/>
    </row>
    <row r="102" spans="1:14" s="659" customFormat="1" ht="14.45" customHeight="1">
      <c r="A102" s="647">
        <f t="shared" ref="A102:A105" si="18">+A101+1</f>
        <v>77</v>
      </c>
      <c r="B102" s="682" t="s">
        <v>117</v>
      </c>
      <c r="C102" s="683" t="s">
        <v>118</v>
      </c>
      <c r="D102" s="631" t="s">
        <v>275</v>
      </c>
      <c r="E102" s="631" t="s">
        <v>119</v>
      </c>
      <c r="F102" s="631" t="s">
        <v>276</v>
      </c>
      <c r="G102" s="631" t="s">
        <v>122</v>
      </c>
      <c r="H102" s="631" t="s">
        <v>123</v>
      </c>
      <c r="I102" s="631" t="s">
        <v>124</v>
      </c>
      <c r="J102" s="631" t="s">
        <v>125</v>
      </c>
      <c r="K102" s="631" t="s">
        <v>943</v>
      </c>
      <c r="L102" s="631" t="s">
        <v>125</v>
      </c>
      <c r="M102" s="671"/>
      <c r="N102" s="693"/>
    </row>
    <row r="103" spans="1:14" s="662" customFormat="1" ht="63.75">
      <c r="A103" s="641">
        <f t="shared" si="18"/>
        <v>78</v>
      </c>
      <c r="B103" s="685" t="s">
        <v>944</v>
      </c>
      <c r="C103" s="686"/>
      <c r="D103" s="687"/>
      <c r="E103" s="687"/>
      <c r="F103" s="705" t="s">
        <v>997</v>
      </c>
      <c r="G103" s="706" t="s">
        <v>981</v>
      </c>
      <c r="H103" s="706" t="s">
        <v>982</v>
      </c>
      <c r="I103" s="706" t="s">
        <v>983</v>
      </c>
      <c r="J103" s="706" t="s">
        <v>984</v>
      </c>
      <c r="K103" s="706" t="s">
        <v>985</v>
      </c>
      <c r="L103" s="706" t="s">
        <v>986</v>
      </c>
      <c r="M103" s="675"/>
      <c r="N103" s="675"/>
    </row>
    <row r="104" spans="1:14" s="659" customFormat="1" ht="14.45" customHeight="1">
      <c r="A104" s="647">
        <f t="shared" si="18"/>
        <v>79</v>
      </c>
      <c r="B104" s="666" t="s">
        <v>987</v>
      </c>
      <c r="C104" s="666"/>
      <c r="D104" s="653"/>
      <c r="E104" s="653"/>
      <c r="F104" s="690">
        <f>G57</f>
        <v>0</v>
      </c>
      <c r="G104" s="653">
        <v>0</v>
      </c>
      <c r="H104" s="653">
        <v>0</v>
      </c>
      <c r="I104" s="653">
        <v>0</v>
      </c>
      <c r="J104" s="653">
        <v>0</v>
      </c>
      <c r="K104" s="653">
        <v>0</v>
      </c>
      <c r="L104" s="653">
        <v>0</v>
      </c>
      <c r="M104" s="671"/>
      <c r="N104" s="671"/>
    </row>
    <row r="105" spans="1:14" s="659" customFormat="1" ht="14.45" customHeight="1">
      <c r="A105" s="647">
        <f t="shared" si="18"/>
        <v>80</v>
      </c>
      <c r="B105" s="666" t="s">
        <v>988</v>
      </c>
      <c r="C105" s="666"/>
      <c r="D105" s="653"/>
      <c r="E105" s="653"/>
      <c r="F105" s="690">
        <f>G58</f>
        <v>0</v>
      </c>
      <c r="G105" s="653">
        <v>0</v>
      </c>
      <c r="H105" s="653">
        <v>0</v>
      </c>
      <c r="I105" s="653">
        <v>0</v>
      </c>
      <c r="J105" s="653">
        <v>0</v>
      </c>
      <c r="K105" s="653">
        <v>0</v>
      </c>
      <c r="L105" s="653">
        <v>0</v>
      </c>
      <c r="N105" s="671"/>
    </row>
    <row r="106" spans="1:14" s="659" customFormat="1" ht="14.45" customHeight="1">
      <c r="A106" s="647">
        <f>+A105+1</f>
        <v>81</v>
      </c>
      <c r="B106" s="666" t="s">
        <v>989</v>
      </c>
      <c r="C106" s="666"/>
      <c r="D106" s="653"/>
      <c r="E106" s="653"/>
      <c r="F106" s="690">
        <f>G59</f>
        <v>0</v>
      </c>
      <c r="G106" s="653">
        <v>0</v>
      </c>
      <c r="H106" s="653">
        <v>0</v>
      </c>
      <c r="I106" s="653">
        <v>0</v>
      </c>
      <c r="J106" s="653">
        <v>0</v>
      </c>
      <c r="K106" s="653">
        <v>0</v>
      </c>
      <c r="L106" s="653">
        <v>0</v>
      </c>
      <c r="N106" s="671"/>
    </row>
    <row r="107" spans="1:14" s="659" customFormat="1" ht="14.45" customHeight="1">
      <c r="A107" s="647">
        <f t="shared" ref="A107:A109" si="19">+A106+1</f>
        <v>82</v>
      </c>
      <c r="B107" s="666" t="s">
        <v>990</v>
      </c>
      <c r="C107" s="666"/>
      <c r="D107" s="653"/>
      <c r="E107" s="653"/>
      <c r="F107" s="690">
        <f>G60</f>
        <v>0</v>
      </c>
      <c r="G107" s="653">
        <v>0</v>
      </c>
      <c r="H107" s="653">
        <v>0</v>
      </c>
      <c r="I107" s="653">
        <v>0</v>
      </c>
      <c r="J107" s="653">
        <v>0</v>
      </c>
      <c r="K107" s="653">
        <v>0</v>
      </c>
      <c r="L107" s="653">
        <v>0</v>
      </c>
      <c r="N107" s="671"/>
    </row>
    <row r="108" spans="1:14" s="659" customFormat="1" ht="14.45" customHeight="1">
      <c r="A108" s="647">
        <f t="shared" si="19"/>
        <v>83</v>
      </c>
      <c r="B108" s="667" t="s">
        <v>937</v>
      </c>
      <c r="C108" s="667"/>
      <c r="D108" s="668"/>
      <c r="E108" s="668"/>
      <c r="F108" s="690">
        <f>G61</f>
        <v>0</v>
      </c>
      <c r="G108" s="653">
        <v>0</v>
      </c>
      <c r="H108" s="653">
        <v>0</v>
      </c>
      <c r="I108" s="653">
        <v>0</v>
      </c>
      <c r="J108" s="653">
        <v>0</v>
      </c>
      <c r="K108" s="653">
        <v>0</v>
      </c>
      <c r="L108" s="653">
        <v>0</v>
      </c>
      <c r="N108" s="660"/>
    </row>
    <row r="109" spans="1:14" s="659" customFormat="1" ht="14.45" customHeight="1">
      <c r="A109" s="647">
        <f t="shared" si="19"/>
        <v>84</v>
      </c>
      <c r="B109" s="700" t="s">
        <v>998</v>
      </c>
      <c r="C109" s="695"/>
      <c r="F109" s="696">
        <f>SUM(F104:F108)</f>
        <v>0</v>
      </c>
      <c r="G109" s="696">
        <f t="shared" ref="G109:L109" si="20">SUM(G104:G108)</f>
        <v>0</v>
      </c>
      <c r="H109" s="696">
        <f>SUM(H104:H108)</f>
        <v>0</v>
      </c>
      <c r="I109" s="696">
        <f t="shared" si="20"/>
        <v>0</v>
      </c>
      <c r="J109" s="696">
        <f t="shared" si="20"/>
        <v>0</v>
      </c>
      <c r="K109" s="696">
        <f t="shared" si="20"/>
        <v>0</v>
      </c>
      <c r="L109" s="696">
        <f t="shared" si="20"/>
        <v>0</v>
      </c>
      <c r="N109" s="660"/>
    </row>
    <row r="110" spans="1:14" s="659" customFormat="1" ht="14.45" customHeight="1">
      <c r="A110" s="647"/>
      <c r="B110" s="695"/>
      <c r="C110" s="695"/>
      <c r="F110" s="671"/>
      <c r="G110" s="671"/>
      <c r="H110" s="671"/>
      <c r="I110" s="660"/>
      <c r="J110" s="660"/>
      <c r="N110" s="660"/>
    </row>
    <row r="111" spans="1:14" s="659" customFormat="1" ht="14.45" customHeight="1">
      <c r="A111" s="647">
        <f>+A109+1</f>
        <v>85</v>
      </c>
      <c r="B111" s="666" t="s">
        <v>987</v>
      </c>
      <c r="C111" s="666"/>
      <c r="D111" s="653"/>
      <c r="E111" s="653"/>
      <c r="F111" s="690">
        <f>G65</f>
        <v>0</v>
      </c>
      <c r="G111" s="653">
        <v>0</v>
      </c>
      <c r="H111" s="653">
        <v>0</v>
      </c>
      <c r="I111" s="653">
        <v>0</v>
      </c>
      <c r="J111" s="653">
        <v>0</v>
      </c>
      <c r="K111" s="653">
        <v>0</v>
      </c>
      <c r="L111" s="653">
        <v>0</v>
      </c>
      <c r="N111" s="660"/>
    </row>
    <row r="112" spans="1:14" s="659" customFormat="1" ht="14.45" customHeight="1">
      <c r="A112" s="647">
        <f t="shared" ref="A112" si="21">+A111+1</f>
        <v>86</v>
      </c>
      <c r="B112" s="666" t="s">
        <v>988</v>
      </c>
      <c r="C112" s="666"/>
      <c r="D112" s="653"/>
      <c r="E112" s="653"/>
      <c r="F112" s="690">
        <f>G66</f>
        <v>0</v>
      </c>
      <c r="G112" s="653">
        <v>0</v>
      </c>
      <c r="H112" s="653">
        <v>0</v>
      </c>
      <c r="I112" s="653">
        <v>0</v>
      </c>
      <c r="J112" s="653">
        <v>0</v>
      </c>
      <c r="K112" s="653">
        <v>0</v>
      </c>
      <c r="L112" s="653">
        <v>0</v>
      </c>
      <c r="N112" s="660"/>
    </row>
    <row r="113" spans="1:14" s="659" customFormat="1" ht="14.45" customHeight="1">
      <c r="A113" s="647">
        <f>+A112+1</f>
        <v>87</v>
      </c>
      <c r="B113" s="666" t="s">
        <v>989</v>
      </c>
      <c r="C113" s="666"/>
      <c r="D113" s="653"/>
      <c r="E113" s="653"/>
      <c r="F113" s="690">
        <f>G67</f>
        <v>0</v>
      </c>
      <c r="G113" s="653">
        <v>0</v>
      </c>
      <c r="H113" s="653">
        <v>0</v>
      </c>
      <c r="I113" s="653">
        <v>0</v>
      </c>
      <c r="J113" s="653">
        <v>0</v>
      </c>
      <c r="K113" s="653">
        <v>0</v>
      </c>
      <c r="L113" s="653">
        <v>0</v>
      </c>
      <c r="N113" s="660"/>
    </row>
    <row r="114" spans="1:14" s="659" customFormat="1" ht="14.45" customHeight="1">
      <c r="A114" s="647">
        <f t="shared" ref="A114:A117" si="22">+A113+1</f>
        <v>88</v>
      </c>
      <c r="B114" s="666" t="s">
        <v>990</v>
      </c>
      <c r="C114" s="666"/>
      <c r="D114" s="653"/>
      <c r="E114" s="653"/>
      <c r="F114" s="690">
        <f>G68</f>
        <v>0</v>
      </c>
      <c r="G114" s="653">
        <v>0</v>
      </c>
      <c r="H114" s="653">
        <v>0</v>
      </c>
      <c r="I114" s="653">
        <v>0</v>
      </c>
      <c r="J114" s="653">
        <v>0</v>
      </c>
      <c r="K114" s="653">
        <v>0</v>
      </c>
      <c r="L114" s="653">
        <v>0</v>
      </c>
      <c r="N114" s="660"/>
    </row>
    <row r="115" spans="1:14" s="659" customFormat="1" ht="14.45" customHeight="1">
      <c r="A115" s="647">
        <f t="shared" si="22"/>
        <v>89</v>
      </c>
      <c r="B115" s="667" t="s">
        <v>937</v>
      </c>
      <c r="C115" s="667"/>
      <c r="D115" s="668"/>
      <c r="E115" s="668"/>
      <c r="F115" s="690">
        <f>G69</f>
        <v>0</v>
      </c>
      <c r="G115" s="653">
        <v>0</v>
      </c>
      <c r="H115" s="653">
        <v>0</v>
      </c>
      <c r="I115" s="653">
        <v>0</v>
      </c>
      <c r="J115" s="653">
        <v>0</v>
      </c>
      <c r="K115" s="653">
        <v>0</v>
      </c>
      <c r="L115" s="653">
        <v>0</v>
      </c>
      <c r="N115" s="660"/>
    </row>
    <row r="116" spans="1:14" s="659" customFormat="1" ht="14.45" customHeight="1">
      <c r="A116" s="647">
        <f t="shared" si="22"/>
        <v>90</v>
      </c>
      <c r="B116" s="695" t="s">
        <v>999</v>
      </c>
      <c r="C116" s="695"/>
      <c r="F116" s="696">
        <f>SUM(F111:F115)</f>
        <v>0</v>
      </c>
      <c r="G116" s="696">
        <f t="shared" ref="G116:L116" si="23">SUM(G111:G115)</f>
        <v>0</v>
      </c>
      <c r="H116" s="696">
        <f t="shared" si="23"/>
        <v>0</v>
      </c>
      <c r="I116" s="696">
        <f t="shared" si="23"/>
        <v>0</v>
      </c>
      <c r="J116" s="696">
        <f t="shared" si="23"/>
        <v>0</v>
      </c>
      <c r="K116" s="696">
        <f t="shared" si="23"/>
        <v>0</v>
      </c>
      <c r="L116" s="696">
        <f t="shared" si="23"/>
        <v>0</v>
      </c>
      <c r="N116" s="660"/>
    </row>
    <row r="117" spans="1:14" s="659" customFormat="1" ht="14.45" customHeight="1" thickBot="1">
      <c r="A117" s="647">
        <f t="shared" si="22"/>
        <v>91</v>
      </c>
      <c r="B117" s="659" t="s">
        <v>1000</v>
      </c>
      <c r="F117" s="669">
        <f>F109+F116</f>
        <v>0</v>
      </c>
      <c r="G117" s="669">
        <f t="shared" ref="G117:L117" si="24">G109+G116</f>
        <v>0</v>
      </c>
      <c r="H117" s="669">
        <f t="shared" si="24"/>
        <v>0</v>
      </c>
      <c r="I117" s="669">
        <f t="shared" si="24"/>
        <v>0</v>
      </c>
      <c r="J117" s="669">
        <f t="shared" si="24"/>
        <v>0</v>
      </c>
      <c r="K117" s="669">
        <f t="shared" si="24"/>
        <v>0</v>
      </c>
      <c r="L117" s="669">
        <f t="shared" si="24"/>
        <v>0</v>
      </c>
      <c r="N117" s="660"/>
    </row>
    <row r="118" spans="1:14" s="623" customFormat="1" ht="14.45" customHeight="1" thickTop="1" thickBot="1">
      <c r="A118" s="707"/>
      <c r="B118" s="707"/>
      <c r="C118" s="707"/>
      <c r="D118" s="707"/>
      <c r="E118" s="707"/>
      <c r="F118" s="707"/>
      <c r="G118" s="707"/>
      <c r="H118" s="707"/>
      <c r="I118" s="707"/>
      <c r="J118" s="707"/>
      <c r="K118" s="707"/>
      <c r="L118" s="707"/>
    </row>
    <row r="119" spans="1:14" s="650" customFormat="1" ht="14.45" customHeight="1">
      <c r="A119" s="647">
        <f>A117+1</f>
        <v>92</v>
      </c>
      <c r="B119" s="650" t="s">
        <v>1001</v>
      </c>
      <c r="C119" s="645"/>
      <c r="D119" s="708"/>
      <c r="E119" s="652"/>
      <c r="F119" s="645"/>
      <c r="G119" s="645"/>
      <c r="H119" s="708"/>
      <c r="I119" s="645"/>
      <c r="J119" s="654"/>
      <c r="K119" s="651"/>
      <c r="L119" s="627" t="s">
        <v>1002</v>
      </c>
    </row>
    <row r="120" spans="1:14" s="635" customFormat="1" ht="80.45" customHeight="1">
      <c r="A120" s="709">
        <f>A119+1</f>
        <v>93</v>
      </c>
      <c r="B120" s="767" t="s">
        <v>1003</v>
      </c>
      <c r="C120" s="767"/>
      <c r="D120" s="767"/>
      <c r="E120" s="767"/>
      <c r="F120" s="767"/>
      <c r="G120" s="767"/>
      <c r="H120" s="767"/>
      <c r="I120" s="767"/>
      <c r="J120" s="767"/>
      <c r="K120" s="767"/>
      <c r="L120" s="767"/>
    </row>
    <row r="121" spans="1:14" s="650" customFormat="1" ht="14.45" customHeight="1">
      <c r="A121" s="647">
        <f>A120+1</f>
        <v>94</v>
      </c>
      <c r="B121" s="650" t="s">
        <v>1004</v>
      </c>
      <c r="C121" s="645"/>
      <c r="D121" s="708"/>
      <c r="E121" s="652"/>
      <c r="F121" s="645"/>
      <c r="G121" s="645"/>
      <c r="H121" s="708"/>
      <c r="I121" s="645"/>
      <c r="J121" s="654"/>
      <c r="K121" s="651"/>
    </row>
    <row r="122" spans="1:14" s="650" customFormat="1" ht="14.45" customHeight="1">
      <c r="A122" s="647">
        <f>A121+1</f>
        <v>95</v>
      </c>
      <c r="B122" s="710" t="s">
        <v>1005</v>
      </c>
      <c r="C122" s="647"/>
      <c r="D122" s="647"/>
      <c r="E122" s="647"/>
      <c r="F122" s="647"/>
      <c r="G122" s="647"/>
      <c r="H122" s="647"/>
      <c r="I122" s="647"/>
      <c r="J122" s="647"/>
      <c r="K122" s="651"/>
    </row>
    <row r="123" spans="1:14" s="659" customFormat="1" ht="14.45" customHeight="1">
      <c r="A123" s="647">
        <f t="shared" ref="A123:A131" si="25">+A122+1</f>
        <v>96</v>
      </c>
      <c r="B123" s="682" t="s">
        <v>117</v>
      </c>
      <c r="D123" s="683" t="s">
        <v>118</v>
      </c>
      <c r="E123" s="631" t="s">
        <v>275</v>
      </c>
      <c r="F123" s="631" t="s">
        <v>119</v>
      </c>
      <c r="G123" s="631" t="s">
        <v>276</v>
      </c>
      <c r="H123" s="631" t="s">
        <v>122</v>
      </c>
      <c r="I123" s="631" t="s">
        <v>123</v>
      </c>
      <c r="J123" s="631"/>
    </row>
    <row r="124" spans="1:14" s="635" customFormat="1" ht="117.6" customHeight="1">
      <c r="A124" s="647">
        <f t="shared" si="25"/>
        <v>97</v>
      </c>
      <c r="B124" s="711" t="s">
        <v>920</v>
      </c>
      <c r="D124" s="712" t="s">
        <v>1006</v>
      </c>
      <c r="E124" s="712" t="s">
        <v>1007</v>
      </c>
      <c r="F124" s="712" t="s">
        <v>1008</v>
      </c>
      <c r="G124" s="712" t="s">
        <v>1009</v>
      </c>
      <c r="H124" s="712" t="s">
        <v>1010</v>
      </c>
      <c r="I124" s="712" t="s">
        <v>1011</v>
      </c>
      <c r="J124" s="662"/>
      <c r="K124" s="662"/>
      <c r="L124" s="662"/>
    </row>
    <row r="125" spans="1:14" s="635" customFormat="1" ht="14.45" customHeight="1">
      <c r="A125" s="647">
        <f t="shared" si="25"/>
        <v>98</v>
      </c>
      <c r="B125" s="638">
        <v>190</v>
      </c>
      <c r="D125" s="713">
        <v>289379.04456999997</v>
      </c>
      <c r="E125" s="713">
        <v>0</v>
      </c>
      <c r="F125" s="713">
        <v>198691.36186200002</v>
      </c>
      <c r="G125" s="713">
        <v>0</v>
      </c>
      <c r="H125" s="713">
        <f t="shared" ref="H125:I130" si="26">F125-D125</f>
        <v>-90687.682707999949</v>
      </c>
      <c r="I125" s="713">
        <f t="shared" si="26"/>
        <v>0</v>
      </c>
      <c r="J125" s="662"/>
      <c r="K125" s="662"/>
      <c r="L125" s="662"/>
    </row>
    <row r="126" spans="1:14" s="635" customFormat="1" ht="14.45" customHeight="1">
      <c r="A126" s="647">
        <f t="shared" si="25"/>
        <v>99</v>
      </c>
      <c r="B126" s="638" t="s">
        <v>1012</v>
      </c>
      <c r="D126" s="713">
        <v>0</v>
      </c>
      <c r="E126" s="713">
        <v>0</v>
      </c>
      <c r="F126" s="713">
        <v>0</v>
      </c>
      <c r="G126" s="713">
        <v>0</v>
      </c>
      <c r="H126" s="713">
        <f t="shared" si="26"/>
        <v>0</v>
      </c>
      <c r="I126" s="713">
        <f t="shared" si="26"/>
        <v>0</v>
      </c>
      <c r="J126" s="662"/>
      <c r="K126" s="662"/>
      <c r="L126" s="662"/>
    </row>
    <row r="127" spans="1:14" s="635" customFormat="1" ht="14.45" customHeight="1">
      <c r="A127" s="647">
        <f t="shared" si="25"/>
        <v>100</v>
      </c>
      <c r="B127" s="638" t="s">
        <v>1013</v>
      </c>
      <c r="D127" s="713">
        <f>-568459.722145842*F154-127511.620859543*F154</f>
        <v>-283490.00714638346</v>
      </c>
      <c r="E127" s="713">
        <v>0</v>
      </c>
      <c r="F127" s="713">
        <f>-568459.722145842*G154-127511.620859543*G154</f>
        <v>-194647.8732690601</v>
      </c>
      <c r="G127" s="713">
        <v>0</v>
      </c>
      <c r="H127" s="713">
        <f>F127-D127</f>
        <v>88842.133877323358</v>
      </c>
      <c r="I127" s="713">
        <v>0</v>
      </c>
      <c r="J127" s="662"/>
      <c r="K127" s="662"/>
      <c r="L127" s="662"/>
    </row>
    <row r="128" spans="1:14" s="635" customFormat="1" ht="14.45" customHeight="1">
      <c r="A128" s="647">
        <f t="shared" si="25"/>
        <v>101</v>
      </c>
      <c r="B128" s="638" t="s">
        <v>1014</v>
      </c>
      <c r="D128" s="713">
        <v>-279745.06308067439</v>
      </c>
      <c r="E128" s="713">
        <v>0</v>
      </c>
      <c r="F128" s="713">
        <v>-131579.53060328218</v>
      </c>
      <c r="G128" s="713">
        <v>0</v>
      </c>
      <c r="H128" s="713">
        <f>F128-D128</f>
        <v>148165.5324773922</v>
      </c>
      <c r="I128" s="713">
        <v>0</v>
      </c>
      <c r="J128" s="662"/>
      <c r="K128" s="662"/>
      <c r="L128" s="662"/>
    </row>
    <row r="129" spans="1:12" s="635" customFormat="1" ht="14.45" customHeight="1">
      <c r="A129" s="647">
        <f t="shared" si="25"/>
        <v>102</v>
      </c>
      <c r="B129" s="638" t="s">
        <v>1015</v>
      </c>
      <c r="D129" s="713">
        <v>497188.53073374019</v>
      </c>
      <c r="E129" s="713">
        <v>0</v>
      </c>
      <c r="F129" s="713">
        <v>280879.00313482701</v>
      </c>
      <c r="G129" s="713">
        <v>0</v>
      </c>
      <c r="H129" s="713">
        <f>F129-D129</f>
        <v>-216309.52759891318</v>
      </c>
      <c r="I129" s="713">
        <v>0</v>
      </c>
      <c r="J129" s="662"/>
      <c r="K129" s="662"/>
      <c r="L129" s="662"/>
    </row>
    <row r="130" spans="1:12" s="635" customFormat="1" ht="14.45" customHeight="1">
      <c r="A130" s="647">
        <f t="shared" si="25"/>
        <v>103</v>
      </c>
      <c r="B130" s="638" t="s">
        <v>1016</v>
      </c>
      <c r="D130" s="713">
        <v>0</v>
      </c>
      <c r="E130" s="713">
        <v>0</v>
      </c>
      <c r="F130" s="713">
        <v>0</v>
      </c>
      <c r="G130" s="713">
        <v>0</v>
      </c>
      <c r="H130" s="713">
        <f t="shared" si="26"/>
        <v>0</v>
      </c>
      <c r="I130" s="713">
        <f t="shared" si="26"/>
        <v>0</v>
      </c>
      <c r="J130" s="662"/>
      <c r="K130" s="662"/>
      <c r="L130" s="662"/>
    </row>
    <row r="131" spans="1:12" s="635" customFormat="1" ht="14.45" customHeight="1" thickBot="1">
      <c r="A131" s="647">
        <f t="shared" si="25"/>
        <v>104</v>
      </c>
      <c r="B131" s="638" t="s">
        <v>1017</v>
      </c>
      <c r="D131" s="714">
        <f>SUM(D125:D130)</f>
        <v>223332.50507668231</v>
      </c>
      <c r="E131" s="714">
        <f t="shared" ref="E131:I131" si="27">SUM(E125:E130)</f>
        <v>0</v>
      </c>
      <c r="F131" s="714">
        <f t="shared" si="27"/>
        <v>153342.96112448475</v>
      </c>
      <c r="G131" s="714">
        <f t="shared" si="27"/>
        <v>0</v>
      </c>
      <c r="H131" s="714">
        <f t="shared" si="27"/>
        <v>-69989.543952197564</v>
      </c>
      <c r="I131" s="714">
        <f t="shared" si="27"/>
        <v>0</v>
      </c>
      <c r="J131" s="662"/>
      <c r="K131" s="662"/>
      <c r="L131" s="662"/>
    </row>
    <row r="132" spans="1:12" s="635" customFormat="1" ht="14.45" customHeight="1" thickTop="1">
      <c r="A132" s="647"/>
      <c r="B132" s="638"/>
      <c r="C132" s="656"/>
      <c r="D132" s="656"/>
      <c r="E132" s="656"/>
      <c r="F132" s="656"/>
      <c r="G132" s="656"/>
      <c r="H132" s="656"/>
      <c r="I132" s="656"/>
      <c r="J132" s="656"/>
      <c r="K132" s="662"/>
      <c r="L132" s="662"/>
    </row>
    <row r="133" spans="1:12" s="650" customFormat="1" ht="14.45" customHeight="1">
      <c r="A133" s="647">
        <f>A131+1</f>
        <v>105</v>
      </c>
      <c r="B133" s="710" t="s">
        <v>1018</v>
      </c>
      <c r="C133" s="715"/>
      <c r="D133" s="715"/>
      <c r="E133" s="715"/>
      <c r="F133" s="715"/>
      <c r="G133" s="715"/>
      <c r="H133" s="715"/>
      <c r="I133" s="715"/>
      <c r="J133" s="715"/>
      <c r="K133" s="715"/>
      <c r="L133" s="715"/>
    </row>
    <row r="134" spans="1:12" s="650" customFormat="1" ht="14.45" customHeight="1">
      <c r="A134" s="647">
        <f t="shared" ref="A134:A145" si="28">+A133+1</f>
        <v>106</v>
      </c>
      <c r="B134" s="682" t="s">
        <v>117</v>
      </c>
      <c r="D134" s="683" t="s">
        <v>118</v>
      </c>
      <c r="E134" s="631"/>
      <c r="F134" s="631"/>
      <c r="G134" s="631"/>
      <c r="H134" s="631"/>
      <c r="I134" s="631"/>
      <c r="J134" s="631"/>
      <c r="K134" s="631"/>
      <c r="L134" s="631"/>
    </row>
    <row r="135" spans="1:12" s="650" customFormat="1" ht="27.6" customHeight="1">
      <c r="A135" s="647">
        <f>A134+1</f>
        <v>107</v>
      </c>
      <c r="B135" s="716" t="s">
        <v>920</v>
      </c>
      <c r="D135" s="716" t="s">
        <v>1019</v>
      </c>
    </row>
    <row r="136" spans="1:12" s="650" customFormat="1" ht="14.45" customHeight="1">
      <c r="A136" s="647">
        <f t="shared" si="28"/>
        <v>108</v>
      </c>
      <c r="B136" s="652" t="s">
        <v>1020</v>
      </c>
      <c r="D136" s="717">
        <v>0</v>
      </c>
    </row>
    <row r="137" spans="1:12" s="650" customFormat="1" ht="14.45" customHeight="1">
      <c r="A137" s="647">
        <f t="shared" si="28"/>
        <v>109</v>
      </c>
      <c r="B137" s="652" t="s">
        <v>1021</v>
      </c>
      <c r="D137" s="717">
        <v>0</v>
      </c>
    </row>
    <row r="138" spans="1:12" s="650" customFormat="1" ht="14.45" customHeight="1">
      <c r="A138" s="647">
        <f t="shared" si="28"/>
        <v>110</v>
      </c>
      <c r="B138" s="652" t="s">
        <v>1022</v>
      </c>
      <c r="D138" s="717">
        <v>90687.682707999949</v>
      </c>
    </row>
    <row r="139" spans="1:12" s="650" customFormat="1" ht="14.45" customHeight="1">
      <c r="A139" s="647">
        <f t="shared" si="28"/>
        <v>111</v>
      </c>
      <c r="B139" s="652" t="s">
        <v>1023</v>
      </c>
      <c r="D139" s="717">
        <v>-20698.138755802363</v>
      </c>
    </row>
    <row r="140" spans="1:12" s="650" customFormat="1" ht="14.45" customHeight="1">
      <c r="A140" s="647">
        <f t="shared" si="28"/>
        <v>112</v>
      </c>
      <c r="B140" s="652" t="s">
        <v>1024</v>
      </c>
      <c r="D140" s="717">
        <v>0</v>
      </c>
    </row>
    <row r="141" spans="1:12" s="650" customFormat="1" ht="14.45" customHeight="1">
      <c r="A141" s="647">
        <f t="shared" si="28"/>
        <v>113</v>
      </c>
      <c r="B141" s="652" t="s">
        <v>1025</v>
      </c>
      <c r="D141" s="717">
        <v>0</v>
      </c>
    </row>
    <row r="142" spans="1:12" s="650" customFormat="1" ht="14.45" customHeight="1">
      <c r="A142" s="647">
        <f t="shared" si="28"/>
        <v>114</v>
      </c>
      <c r="B142" s="652" t="s">
        <v>1026</v>
      </c>
      <c r="D142" s="717">
        <v>0</v>
      </c>
    </row>
    <row r="143" spans="1:12" s="650" customFormat="1" ht="14.45" customHeight="1">
      <c r="A143" s="647">
        <f t="shared" si="28"/>
        <v>115</v>
      </c>
      <c r="B143" s="652" t="s">
        <v>1027</v>
      </c>
      <c r="D143" s="717">
        <v>0</v>
      </c>
    </row>
    <row r="144" spans="1:12" s="650" customFormat="1" ht="14.45" customHeight="1">
      <c r="A144" s="647">
        <f t="shared" si="28"/>
        <v>116</v>
      </c>
      <c r="B144" s="652" t="s">
        <v>1028</v>
      </c>
      <c r="D144" s="717">
        <v>0</v>
      </c>
    </row>
    <row r="145" spans="1:12" s="650" customFormat="1" ht="14.45" customHeight="1" thickBot="1">
      <c r="A145" s="647">
        <f t="shared" si="28"/>
        <v>117</v>
      </c>
      <c r="B145" s="652" t="s">
        <v>1029</v>
      </c>
      <c r="D145" s="655">
        <f>SUM(D136:D144)</f>
        <v>69989.543952197593</v>
      </c>
    </row>
    <row r="146" spans="1:12" s="650" customFormat="1" ht="14.45" customHeight="1" thickTop="1">
      <c r="A146" s="647"/>
      <c r="B146" s="652"/>
      <c r="C146" s="715"/>
      <c r="D146" s="715"/>
      <c r="E146" s="715"/>
      <c r="F146" s="715"/>
      <c r="G146" s="715"/>
      <c r="H146" s="715"/>
      <c r="I146" s="715"/>
      <c r="J146" s="715"/>
      <c r="K146" s="715"/>
      <c r="L146" s="715"/>
    </row>
    <row r="147" spans="1:12" s="635" customFormat="1" ht="54.6" customHeight="1">
      <c r="A147" s="641">
        <f>A145+1</f>
        <v>118</v>
      </c>
      <c r="B147" s="766" t="s">
        <v>1030</v>
      </c>
      <c r="C147" s="766"/>
      <c r="D147" s="766"/>
      <c r="E147" s="766"/>
      <c r="F147" s="766"/>
      <c r="G147" s="766"/>
      <c r="H147" s="766"/>
      <c r="I147" s="766"/>
      <c r="J147" s="766"/>
      <c r="K147" s="766"/>
      <c r="L147" s="766"/>
    </row>
    <row r="148" spans="1:12" s="650" customFormat="1" ht="14.45" customHeight="1">
      <c r="A148" s="647">
        <f>A147+1</f>
        <v>119</v>
      </c>
      <c r="B148" s="650" t="s">
        <v>15</v>
      </c>
      <c r="C148" s="645"/>
      <c r="D148" s="708"/>
      <c r="E148" s="652"/>
      <c r="F148" s="645"/>
      <c r="G148" s="645"/>
      <c r="H148" s="708"/>
      <c r="I148" s="645"/>
      <c r="J148" s="654"/>
      <c r="K148" s="651"/>
      <c r="L148" s="718" t="s">
        <v>1031</v>
      </c>
    </row>
    <row r="149" spans="1:12" s="635" customFormat="1" ht="95.25" customHeight="1">
      <c r="A149" s="641">
        <f>A148+1</f>
        <v>120</v>
      </c>
      <c r="B149" s="766" t="s">
        <v>1032</v>
      </c>
      <c r="C149" s="766"/>
      <c r="D149" s="766"/>
      <c r="E149" s="766"/>
      <c r="F149" s="766"/>
      <c r="G149" s="766"/>
      <c r="H149" s="766"/>
      <c r="I149" s="766"/>
      <c r="J149" s="766"/>
      <c r="K149" s="766"/>
      <c r="L149" s="766"/>
    </row>
    <row r="150" spans="1:12" s="650" customFormat="1" ht="14.45" customHeight="1">
      <c r="A150" s="647">
        <f>A149+1</f>
        <v>121</v>
      </c>
      <c r="B150" s="704"/>
      <c r="E150" s="704"/>
      <c r="F150" s="716" t="s">
        <v>1033</v>
      </c>
      <c r="G150" s="716" t="s">
        <v>1034</v>
      </c>
      <c r="H150" s="704"/>
      <c r="I150" s="704"/>
      <c r="J150" s="704"/>
      <c r="K150" s="704"/>
      <c r="L150" s="704"/>
    </row>
    <row r="151" spans="1:12" s="650" customFormat="1" ht="14.45" customHeight="1">
      <c r="A151" s="647">
        <f t="shared" ref="A151:A155" si="29">+A150+1</f>
        <v>122</v>
      </c>
      <c r="B151" s="704"/>
      <c r="E151" s="718" t="s">
        <v>867</v>
      </c>
      <c r="F151" s="719">
        <v>0.35</v>
      </c>
      <c r="G151" s="719">
        <v>0.21</v>
      </c>
      <c r="H151" s="704"/>
      <c r="I151" s="704"/>
      <c r="J151" s="704"/>
      <c r="K151" s="704"/>
      <c r="L151" s="704"/>
    </row>
    <row r="152" spans="1:12" s="650" customFormat="1" ht="14.45" customHeight="1">
      <c r="A152" s="647">
        <f t="shared" si="29"/>
        <v>123</v>
      </c>
      <c r="B152" s="704"/>
      <c r="E152" s="718" t="s">
        <v>1035</v>
      </c>
      <c r="F152" s="719">
        <v>8.8200000000000001E-2</v>
      </c>
      <c r="G152" s="719">
        <v>8.8200000000000001E-2</v>
      </c>
      <c r="H152" s="704"/>
      <c r="I152" s="704"/>
      <c r="J152" s="704"/>
      <c r="K152" s="704"/>
      <c r="L152" s="704"/>
    </row>
    <row r="153" spans="1:12" s="650" customFormat="1" ht="14.45" customHeight="1">
      <c r="A153" s="647">
        <f t="shared" si="29"/>
        <v>124</v>
      </c>
      <c r="B153" s="704"/>
      <c r="E153" s="718" t="s">
        <v>1036</v>
      </c>
      <c r="F153" s="719">
        <f>-F151*F152</f>
        <v>-3.0869999999999998E-2</v>
      </c>
      <c r="G153" s="719">
        <f>-G151*G152</f>
        <v>-1.8522E-2</v>
      </c>
      <c r="H153" s="704"/>
      <c r="I153" s="704"/>
      <c r="J153" s="704"/>
      <c r="K153" s="704"/>
      <c r="L153" s="704"/>
    </row>
    <row r="154" spans="1:12" s="650" customFormat="1" ht="14.45" customHeight="1" thickBot="1">
      <c r="A154" s="647">
        <f t="shared" si="29"/>
        <v>125</v>
      </c>
      <c r="B154" s="704"/>
      <c r="E154" s="718" t="s">
        <v>1037</v>
      </c>
      <c r="F154" s="720">
        <f>SUM(F151:F153)</f>
        <v>0.40732999999999997</v>
      </c>
      <c r="G154" s="720">
        <f>SUM(G151:G153)</f>
        <v>0.27967800000000004</v>
      </c>
      <c r="H154" s="704"/>
      <c r="I154" s="704"/>
      <c r="J154" s="704"/>
      <c r="K154" s="704"/>
      <c r="L154" s="704"/>
    </row>
    <row r="155" spans="1:12" s="650" customFormat="1" ht="14.45" customHeight="1" thickTop="1" thickBot="1">
      <c r="A155" s="647">
        <f t="shared" si="29"/>
        <v>126</v>
      </c>
      <c r="B155" s="704"/>
      <c r="E155" s="718" t="s">
        <v>1038</v>
      </c>
      <c r="F155" s="721">
        <f>1/(1-F154)</f>
        <v>1.6872795991023672</v>
      </c>
      <c r="G155" s="721">
        <f>1/(1-G154)</f>
        <v>1.3882680245778973</v>
      </c>
      <c r="H155" s="704"/>
      <c r="I155" s="704"/>
      <c r="J155" s="704"/>
      <c r="K155" s="704"/>
      <c r="L155" s="704"/>
    </row>
    <row r="156" spans="1:12" s="650" customFormat="1" ht="14.45" customHeight="1" thickTop="1">
      <c r="A156" s="647"/>
      <c r="B156" s="704"/>
      <c r="C156" s="718"/>
      <c r="D156" s="722"/>
      <c r="E156" s="722"/>
      <c r="F156" s="704"/>
      <c r="G156" s="704"/>
      <c r="H156" s="704"/>
      <c r="I156" s="704"/>
      <c r="J156" s="704"/>
      <c r="K156" s="704"/>
      <c r="L156" s="704"/>
    </row>
    <row r="157" spans="1:12" s="650" customFormat="1" ht="14.45" customHeight="1">
      <c r="A157" s="647">
        <f>A155+1</f>
        <v>127</v>
      </c>
      <c r="B157" s="770" t="s">
        <v>1039</v>
      </c>
      <c r="C157" s="770"/>
      <c r="D157" s="770"/>
      <c r="E157" s="770"/>
      <c r="F157" s="770"/>
      <c r="G157" s="770"/>
      <c r="H157" s="770"/>
      <c r="I157" s="770"/>
      <c r="J157" s="770"/>
      <c r="K157" s="770"/>
      <c r="L157" s="770"/>
    </row>
    <row r="158" spans="1:12" s="650" customFormat="1" ht="14.45" customHeight="1">
      <c r="A158" s="647"/>
      <c r="B158" s="623"/>
      <c r="C158" s="623"/>
      <c r="D158" s="623"/>
      <c r="E158" s="623"/>
      <c r="F158" s="623"/>
      <c r="G158" s="623"/>
      <c r="H158" s="623"/>
      <c r="I158" s="623"/>
      <c r="J158" s="623"/>
      <c r="K158" s="623"/>
      <c r="L158" s="623"/>
    </row>
    <row r="159" spans="1:12" s="635" customFormat="1" ht="116.45" customHeight="1">
      <c r="A159" s="723">
        <f>A157+1</f>
        <v>128</v>
      </c>
      <c r="B159" s="767" t="s">
        <v>1040</v>
      </c>
      <c r="C159" s="767"/>
      <c r="D159" s="767"/>
      <c r="E159" s="767"/>
      <c r="F159" s="767"/>
      <c r="G159" s="767"/>
      <c r="H159" s="767"/>
      <c r="I159" s="767"/>
      <c r="J159" s="767"/>
      <c r="K159" s="767"/>
      <c r="L159" s="767"/>
    </row>
    <row r="160" spans="1:12" s="623" customFormat="1" ht="14.45" customHeight="1"/>
    <row r="161" spans="1:12" s="623" customFormat="1" ht="14.45" customHeight="1">
      <c r="A161" s="647">
        <f>A159+1</f>
        <v>129</v>
      </c>
      <c r="B161" s="769" t="s">
        <v>1041</v>
      </c>
      <c r="C161" s="769"/>
      <c r="D161" s="769"/>
      <c r="E161" s="769"/>
      <c r="F161" s="769"/>
      <c r="G161" s="769"/>
      <c r="H161" s="769"/>
      <c r="I161" s="769"/>
      <c r="J161" s="769"/>
      <c r="K161" s="769"/>
      <c r="L161" s="769"/>
    </row>
    <row r="162" spans="1:12" s="623" customFormat="1" ht="14.45" customHeight="1"/>
    <row r="163" spans="1:12" ht="64.900000000000006" customHeight="1">
      <c r="A163" s="641">
        <f>+A161+1</f>
        <v>130</v>
      </c>
      <c r="B163" s="767" t="s">
        <v>1042</v>
      </c>
      <c r="C163" s="767"/>
      <c r="D163" s="767"/>
      <c r="E163" s="767"/>
      <c r="F163" s="767"/>
      <c r="G163" s="767"/>
      <c r="H163" s="767"/>
      <c r="I163" s="767"/>
      <c r="J163" s="767"/>
      <c r="K163" s="767"/>
      <c r="L163" s="767"/>
    </row>
    <row r="164" spans="1:12" s="623" customFormat="1" ht="14.45" customHeight="1"/>
    <row r="165" spans="1:12" s="623" customFormat="1" ht="14.45" customHeight="1">
      <c r="A165" s="647">
        <f>+A163+1</f>
        <v>131</v>
      </c>
      <c r="B165" s="769" t="s">
        <v>1043</v>
      </c>
      <c r="C165" s="769"/>
      <c r="D165" s="769"/>
      <c r="E165" s="769"/>
      <c r="F165" s="769"/>
      <c r="G165" s="769"/>
      <c r="H165" s="769"/>
      <c r="I165" s="769"/>
      <c r="J165" s="769"/>
      <c r="K165" s="769"/>
      <c r="L165" s="769"/>
    </row>
    <row r="166" spans="1:12" s="623" customFormat="1" ht="14.45" customHeight="1">
      <c r="A166" s="647"/>
    </row>
    <row r="167" spans="1:12" ht="51.95" customHeight="1">
      <c r="A167" s="641">
        <f>+A165+1</f>
        <v>132</v>
      </c>
      <c r="B167" s="767" t="s">
        <v>1044</v>
      </c>
      <c r="C167" s="767"/>
      <c r="D167" s="767"/>
      <c r="E167" s="767"/>
      <c r="F167" s="767"/>
      <c r="G167" s="767"/>
      <c r="H167" s="767"/>
      <c r="I167" s="767"/>
      <c r="J167" s="767"/>
      <c r="K167" s="767"/>
      <c r="L167" s="767"/>
    </row>
    <row r="168" spans="1:12" s="623" customFormat="1" ht="14.45" customHeight="1"/>
    <row r="169" spans="1:12" s="623" customFormat="1" ht="14.45" customHeight="1">
      <c r="A169" s="647">
        <f>+A167+1</f>
        <v>133</v>
      </c>
      <c r="B169" s="769" t="s">
        <v>1045</v>
      </c>
      <c r="C169" s="769"/>
      <c r="D169" s="769"/>
      <c r="E169" s="769"/>
      <c r="F169" s="769"/>
      <c r="G169" s="769"/>
      <c r="H169" s="769"/>
      <c r="I169" s="769"/>
      <c r="J169" s="769"/>
      <c r="K169" s="769"/>
      <c r="L169" s="769"/>
    </row>
    <row r="170" spans="1:12" s="623" customFormat="1" ht="14.45" customHeight="1"/>
    <row r="171" spans="1:12" s="623" customFormat="1" ht="14.45" customHeight="1">
      <c r="A171" s="647">
        <f>+A169+1</f>
        <v>134</v>
      </c>
      <c r="B171" s="769" t="s">
        <v>1046</v>
      </c>
      <c r="C171" s="769"/>
      <c r="D171" s="769"/>
      <c r="E171" s="769"/>
      <c r="F171" s="769"/>
      <c r="G171" s="769"/>
      <c r="H171" s="769"/>
      <c r="I171" s="769"/>
      <c r="J171" s="769"/>
      <c r="K171" s="769"/>
      <c r="L171" s="769"/>
    </row>
    <row r="172" spans="1:12" s="623" customFormat="1" ht="14.45" customHeight="1"/>
  </sheetData>
  <mergeCells count="18">
    <mergeCell ref="B171:L171"/>
    <mergeCell ref="B99:L99"/>
    <mergeCell ref="B120:L120"/>
    <mergeCell ref="B147:L147"/>
    <mergeCell ref="B149:L149"/>
    <mergeCell ref="B157:L157"/>
    <mergeCell ref="B159:L159"/>
    <mergeCell ref="B161:L161"/>
    <mergeCell ref="B163:L163"/>
    <mergeCell ref="B165:L165"/>
    <mergeCell ref="B167:L167"/>
    <mergeCell ref="B169:L169"/>
    <mergeCell ref="B78:L78"/>
    <mergeCell ref="B8:L8"/>
    <mergeCell ref="B18:L18"/>
    <mergeCell ref="B27:L27"/>
    <mergeCell ref="B51:L51"/>
    <mergeCell ref="B75:L75"/>
  </mergeCells>
  <pageMargins left="0.75" right="0.75" top="1" bottom="1" header="0.5" footer="0.5"/>
  <pageSetup scale="72" fitToHeight="0" orientation="landscape" r:id="rId1"/>
  <headerFooter alignWithMargins="0"/>
  <rowBreaks count="6" manualBreakCount="6">
    <brk id="28" max="11" man="1"/>
    <brk id="52" max="11" man="1"/>
    <brk id="76" max="11" man="1"/>
    <brk id="97" max="11" man="1"/>
    <brk id="118" max="11" man="1"/>
    <brk id="147"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3"/>
  <sheetViews>
    <sheetView showGridLines="0" view="pageBreakPreview" zoomScale="90" zoomScaleNormal="100" zoomScaleSheetLayoutView="90" workbookViewId="0">
      <selection activeCell="O46" sqref="O46"/>
    </sheetView>
  </sheetViews>
  <sheetFormatPr defaultColWidth="10.83203125" defaultRowHeight="12"/>
  <cols>
    <col min="1" max="1" width="10.83203125" style="537"/>
    <col min="2" max="2" width="19.33203125" style="537" customWidth="1"/>
    <col min="3" max="3" width="9.5" style="537" customWidth="1"/>
    <col min="4" max="5" width="19.33203125" style="537" customWidth="1"/>
    <col min="6" max="6" width="13" style="537" customWidth="1"/>
    <col min="7" max="7" width="16.1640625" style="537" customWidth="1"/>
    <col min="8" max="9" width="19.33203125" style="537" customWidth="1"/>
    <col min="10" max="10" width="30" style="537" customWidth="1"/>
    <col min="11" max="16384" width="10.83203125" style="537"/>
  </cols>
  <sheetData>
    <row r="1" spans="1:11" s="421" customFormat="1">
      <c r="A1" s="514" t="s">
        <v>738</v>
      </c>
      <c r="B1" s="515"/>
      <c r="K1" s="725" t="s">
        <v>102</v>
      </c>
    </row>
    <row r="2" spans="1:11" s="421" customFormat="1">
      <c r="A2" s="771" t="s">
        <v>827</v>
      </c>
      <c r="B2" s="771"/>
      <c r="C2" s="771"/>
      <c r="D2" s="771"/>
      <c r="E2" s="771"/>
      <c r="F2" s="771"/>
      <c r="G2" s="771"/>
      <c r="H2" s="771"/>
      <c r="I2" s="771"/>
      <c r="J2" s="771"/>
      <c r="K2" s="771"/>
    </row>
    <row r="3" spans="1:11" s="421" customFormat="1">
      <c r="A3" s="516" t="s">
        <v>828</v>
      </c>
      <c r="B3" s="516"/>
      <c r="C3" s="516"/>
      <c r="D3" s="516"/>
      <c r="E3" s="516"/>
      <c r="F3" s="516"/>
      <c r="G3" s="516"/>
      <c r="H3" s="516"/>
      <c r="I3" s="516"/>
      <c r="J3" s="516"/>
      <c r="K3" s="516"/>
    </row>
    <row r="4" spans="1:11" s="421" customFormat="1">
      <c r="A4" s="517" t="s">
        <v>829</v>
      </c>
      <c r="B4" s="515"/>
    </row>
    <row r="5" spans="1:11" s="518" customFormat="1" ht="13.15" customHeight="1">
      <c r="A5" s="517"/>
      <c r="B5" s="517"/>
      <c r="C5" s="517"/>
      <c r="D5" s="517"/>
      <c r="E5" s="517"/>
      <c r="F5" s="517"/>
      <c r="G5" s="517"/>
      <c r="H5" s="517"/>
    </row>
    <row r="6" spans="1:11" s="518" customFormat="1" ht="13.15" customHeight="1">
      <c r="A6" s="519" t="s">
        <v>64</v>
      </c>
      <c r="B6" s="517"/>
      <c r="C6" s="517"/>
      <c r="D6" s="517"/>
      <c r="E6" s="517"/>
      <c r="F6" s="517"/>
      <c r="G6" s="517"/>
      <c r="H6" s="517"/>
    </row>
    <row r="7" spans="1:11" s="518" customFormat="1">
      <c r="A7" s="519" t="s">
        <v>830</v>
      </c>
      <c r="B7" s="520"/>
      <c r="C7" s="520"/>
      <c r="D7" s="520"/>
      <c r="E7" s="520"/>
      <c r="F7" s="520"/>
      <c r="G7" s="520"/>
      <c r="H7" s="520"/>
      <c r="I7" s="520"/>
      <c r="J7" s="520"/>
    </row>
    <row r="8" spans="1:11" s="518" customFormat="1">
      <c r="A8" s="521">
        <v>1</v>
      </c>
      <c r="B8" s="522" t="s">
        <v>831</v>
      </c>
      <c r="D8" s="520"/>
      <c r="F8" s="523">
        <v>2021</v>
      </c>
      <c r="G8" s="520"/>
      <c r="H8" s="520"/>
      <c r="I8" s="520"/>
      <c r="J8" s="520"/>
    </row>
    <row r="9" spans="1:11" s="524" customFormat="1">
      <c r="A9" s="521">
        <f>+A8+1</f>
        <v>2</v>
      </c>
      <c r="B9" s="524" t="s">
        <v>832</v>
      </c>
      <c r="F9" s="525">
        <v>365</v>
      </c>
    </row>
    <row r="10" spans="1:11" s="524" customFormat="1">
      <c r="A10" s="521"/>
      <c r="B10" s="521"/>
    </row>
    <row r="11" spans="1:11" s="524" customFormat="1" ht="49.9" customHeight="1">
      <c r="A11" s="521">
        <f>+A9+1</f>
        <v>3</v>
      </c>
      <c r="B11" s="772" t="s">
        <v>882</v>
      </c>
      <c r="C11" s="773"/>
      <c r="D11" s="773"/>
      <c r="E11" s="773"/>
      <c r="F11" s="773"/>
      <c r="G11" s="773"/>
      <c r="H11" s="773"/>
      <c r="I11" s="773"/>
      <c r="J11" s="773"/>
    </row>
    <row r="12" spans="1:11" s="524" customFormat="1">
      <c r="A12" s="521"/>
      <c r="B12" s="526"/>
      <c r="I12" s="527"/>
    </row>
    <row r="13" spans="1:11" s="524" customFormat="1" ht="43.5" customHeight="1">
      <c r="A13" s="521">
        <f>+A11+1</f>
        <v>4</v>
      </c>
      <c r="B13" s="773" t="s">
        <v>883</v>
      </c>
      <c r="C13" s="773"/>
      <c r="D13" s="773"/>
      <c r="E13" s="773"/>
      <c r="F13" s="773"/>
      <c r="G13" s="773"/>
      <c r="H13" s="773"/>
      <c r="I13" s="773"/>
      <c r="J13" s="773"/>
    </row>
    <row r="14" spans="1:11" s="524" customFormat="1">
      <c r="A14" s="521"/>
      <c r="B14" s="526"/>
      <c r="I14" s="527"/>
    </row>
    <row r="15" spans="1:11" s="524" customFormat="1">
      <c r="A15" s="521"/>
      <c r="B15" s="526"/>
      <c r="I15" s="527"/>
    </row>
    <row r="16" spans="1:11" s="524" customFormat="1" ht="14.45" customHeight="1">
      <c r="A16" s="521">
        <f>A13+1</f>
        <v>5</v>
      </c>
      <c r="B16" s="528" t="s">
        <v>833</v>
      </c>
      <c r="G16" s="529" t="s">
        <v>165</v>
      </c>
      <c r="I16" s="527"/>
    </row>
    <row r="17" spans="1:9" s="524" customFormat="1" ht="14.45" customHeight="1">
      <c r="A17" s="521"/>
      <c r="B17" s="528"/>
      <c r="G17" s="530" t="s">
        <v>834</v>
      </c>
      <c r="I17" s="527"/>
    </row>
    <row r="18" spans="1:9" s="524" customFormat="1">
      <c r="A18" s="521">
        <f>A16+1</f>
        <v>6</v>
      </c>
      <c r="B18" s="522" t="s">
        <v>835</v>
      </c>
      <c r="G18" s="531">
        <v>0</v>
      </c>
      <c r="I18" s="527"/>
    </row>
    <row r="19" spans="1:9" s="524" customFormat="1">
      <c r="A19" s="521">
        <f>A18+1</f>
        <v>7</v>
      </c>
      <c r="B19" s="522" t="s">
        <v>836</v>
      </c>
      <c r="G19" s="531">
        <v>0</v>
      </c>
      <c r="I19" s="527"/>
    </row>
    <row r="20" spans="1:9" s="524" customFormat="1" ht="12.75" thickBot="1">
      <c r="A20" s="521">
        <f>A19+1</f>
        <v>8</v>
      </c>
      <c r="B20" s="522" t="s">
        <v>837</v>
      </c>
      <c r="G20" s="532">
        <f>SUM(G18:G19)/2</f>
        <v>0</v>
      </c>
      <c r="H20" s="526" t="s">
        <v>903</v>
      </c>
      <c r="I20" s="527"/>
    </row>
    <row r="21" spans="1:9" s="524" customFormat="1" ht="12.75" thickTop="1">
      <c r="A21" s="521"/>
      <c r="B21" s="526"/>
      <c r="I21" s="527"/>
    </row>
    <row r="22" spans="1:9" s="524" customFormat="1" ht="12.75" customHeight="1">
      <c r="A22" s="521">
        <f>+A13+1</f>
        <v>5</v>
      </c>
      <c r="B22" s="528" t="s">
        <v>838</v>
      </c>
      <c r="C22" s="528"/>
      <c r="D22" s="528"/>
      <c r="E22" s="528"/>
      <c r="G22" s="774" t="s">
        <v>839</v>
      </c>
    </row>
    <row r="23" spans="1:9" s="524" customFormat="1" ht="12.75" customHeight="1">
      <c r="A23" s="521"/>
      <c r="B23" s="528"/>
      <c r="C23" s="528"/>
      <c r="D23" s="528"/>
      <c r="G23" s="775"/>
    </row>
    <row r="24" spans="1:9" s="524" customFormat="1" ht="12.75" customHeight="1">
      <c r="A24" s="521">
        <f>+A22+1</f>
        <v>6</v>
      </c>
      <c r="B24" s="522" t="s">
        <v>835</v>
      </c>
      <c r="C24" s="522"/>
      <c r="D24" s="522"/>
      <c r="G24" s="531">
        <v>-3871770.3821733533</v>
      </c>
    </row>
    <row r="25" spans="1:9" s="524" customFormat="1" ht="12.75" customHeight="1">
      <c r="A25" s="521">
        <f>+A24+1</f>
        <v>7</v>
      </c>
      <c r="B25" s="522" t="s">
        <v>840</v>
      </c>
      <c r="C25" s="522"/>
      <c r="D25" s="522"/>
      <c r="G25" s="531">
        <v>0</v>
      </c>
    </row>
    <row r="26" spans="1:9" s="524" customFormat="1" ht="12.75" customHeight="1">
      <c r="A26" s="521">
        <f>+A25+1</f>
        <v>8</v>
      </c>
      <c r="B26" s="522" t="s">
        <v>841</v>
      </c>
      <c r="C26" s="522"/>
      <c r="D26" s="522"/>
      <c r="G26" s="533">
        <v>-1676260.4468857532</v>
      </c>
    </row>
    <row r="27" spans="1:9" s="524" customFormat="1" ht="12.75" customHeight="1">
      <c r="A27" s="521">
        <f>+A26+1</f>
        <v>9</v>
      </c>
      <c r="B27" s="522" t="s">
        <v>842</v>
      </c>
      <c r="C27" s="522"/>
      <c r="D27" s="522"/>
      <c r="G27" s="534">
        <f>G24-G25-G26</f>
        <v>-2195509.9352876004</v>
      </c>
    </row>
    <row r="28" spans="1:9" s="524" customFormat="1" ht="12.75" customHeight="1">
      <c r="A28" s="521">
        <f>+A27+1</f>
        <v>10</v>
      </c>
      <c r="B28" s="522" t="s">
        <v>843</v>
      </c>
      <c r="C28" s="522"/>
      <c r="D28" s="522"/>
      <c r="G28" s="533">
        <v>-1765697.8375743963</v>
      </c>
    </row>
    <row r="29" spans="1:9" s="524" customFormat="1" ht="12.75" customHeight="1" thickBot="1">
      <c r="A29" s="521">
        <f>+A28+1</f>
        <v>11</v>
      </c>
      <c r="B29" s="522" t="s">
        <v>844</v>
      </c>
      <c r="C29" s="522"/>
      <c r="D29" s="522"/>
      <c r="G29" s="532">
        <f>G27-G28</f>
        <v>-429812.0977132041</v>
      </c>
    </row>
    <row r="30" spans="1:9" s="524" customFormat="1" ht="12.75" customHeight="1" thickTop="1">
      <c r="A30" s="521"/>
      <c r="B30" s="522"/>
      <c r="C30" s="522"/>
      <c r="D30" s="522"/>
      <c r="G30" s="534"/>
    </row>
    <row r="31" spans="1:9" s="524" customFormat="1" ht="12.75" customHeight="1">
      <c r="A31" s="521">
        <f>+A29+1</f>
        <v>12</v>
      </c>
      <c r="B31" s="522" t="s">
        <v>836</v>
      </c>
      <c r="C31" s="522"/>
      <c r="D31" s="522"/>
      <c r="G31" s="531">
        <v>-7206016.6464459198</v>
      </c>
    </row>
    <row r="32" spans="1:9" s="524" customFormat="1" ht="12.75" customHeight="1">
      <c r="A32" s="521">
        <f>+A31+1</f>
        <v>13</v>
      </c>
      <c r="B32" s="522" t="s">
        <v>840</v>
      </c>
      <c r="C32" s="522"/>
      <c r="D32" s="522"/>
      <c r="G32" s="531">
        <v>0</v>
      </c>
    </row>
    <row r="33" spans="1:11" s="524" customFormat="1" ht="12.75" customHeight="1">
      <c r="A33" s="521">
        <f>+A32+1</f>
        <v>14</v>
      </c>
      <c r="B33" s="522" t="s">
        <v>841</v>
      </c>
      <c r="C33" s="522"/>
      <c r="D33" s="522"/>
      <c r="G33" s="533">
        <v>-1639674.9131964818</v>
      </c>
    </row>
    <row r="34" spans="1:11" s="524" customFormat="1" ht="12.75" customHeight="1">
      <c r="A34" s="521">
        <f>+A33+1</f>
        <v>15</v>
      </c>
      <c r="B34" s="522" t="s">
        <v>842</v>
      </c>
      <c r="C34" s="522"/>
      <c r="D34" s="522"/>
      <c r="G34" s="534">
        <f>G31-G32-G33</f>
        <v>-5566341.733249438</v>
      </c>
    </row>
    <row r="35" spans="1:11" s="524" customFormat="1" ht="12.75" customHeight="1">
      <c r="A35" s="521">
        <f>+A34+1</f>
        <v>16</v>
      </c>
      <c r="B35" s="522" t="s">
        <v>845</v>
      </c>
      <c r="C35" s="522"/>
      <c r="D35" s="522"/>
      <c r="G35" s="533">
        <v>-5146018.2809313908</v>
      </c>
    </row>
    <row r="36" spans="1:11" s="524" customFormat="1" ht="12.75" customHeight="1" thickBot="1">
      <c r="A36" s="521">
        <f>+A35+1</f>
        <v>17</v>
      </c>
      <c r="B36" s="522" t="s">
        <v>846</v>
      </c>
      <c r="C36" s="522"/>
      <c r="D36" s="522"/>
      <c r="G36" s="532">
        <f>G34-G35</f>
        <v>-420323.45231804717</v>
      </c>
    </row>
    <row r="37" spans="1:11" s="524" customFormat="1" ht="12.75" customHeight="1" thickTop="1">
      <c r="A37" s="521"/>
      <c r="B37" s="522"/>
      <c r="C37" s="522"/>
      <c r="D37" s="522"/>
      <c r="G37" s="534"/>
    </row>
    <row r="38" spans="1:11" s="524" customFormat="1" ht="12.75" customHeight="1">
      <c r="A38" s="521">
        <f>+A36+1</f>
        <v>18</v>
      </c>
      <c r="B38" s="522" t="s">
        <v>847</v>
      </c>
      <c r="C38" s="522"/>
      <c r="D38" s="522"/>
      <c r="G38" s="534">
        <f>I59</f>
        <v>-3331604.2712664837</v>
      </c>
    </row>
    <row r="39" spans="1:11" s="524" customFormat="1" ht="12.75" customHeight="1">
      <c r="A39" s="521">
        <f>+A38+1</f>
        <v>19</v>
      </c>
      <c r="B39" s="522" t="s">
        <v>848</v>
      </c>
      <c r="C39" s="522"/>
      <c r="D39" s="522"/>
      <c r="G39" s="534">
        <f>(G29+G36)/2</f>
        <v>-425067.77501562564</v>
      </c>
    </row>
    <row r="40" spans="1:11" s="524" customFormat="1" ht="12.75" customHeight="1" thickBot="1">
      <c r="A40" s="521">
        <f>+A39+1</f>
        <v>20</v>
      </c>
      <c r="B40" s="522" t="s">
        <v>849</v>
      </c>
      <c r="C40" s="522"/>
      <c r="D40" s="522"/>
      <c r="G40" s="532">
        <f>SUM(G38:G39)</f>
        <v>-3756672.0462821093</v>
      </c>
      <c r="H40" s="526" t="s">
        <v>902</v>
      </c>
    </row>
    <row r="41" spans="1:11" s="524" customFormat="1" ht="12.75" customHeight="1" thickTop="1">
      <c r="A41" s="521"/>
      <c r="B41" s="528"/>
      <c r="C41" s="528"/>
      <c r="D41" s="528"/>
      <c r="F41" s="535"/>
      <c r="I41" s="527"/>
      <c r="J41" s="536"/>
    </row>
    <row r="42" spans="1:11" ht="25.15" customHeight="1">
      <c r="A42" s="521">
        <f>+A40+1</f>
        <v>21</v>
      </c>
      <c r="B42" s="776" t="s">
        <v>884</v>
      </c>
      <c r="C42" s="773"/>
      <c r="D42" s="773"/>
      <c r="E42" s="773"/>
      <c r="F42" s="773"/>
      <c r="G42" s="773"/>
      <c r="H42" s="773"/>
      <c r="I42" s="773"/>
      <c r="J42" s="773"/>
    </row>
    <row r="43" spans="1:11">
      <c r="A43" s="521"/>
      <c r="B43" s="538"/>
      <c r="C43" s="538"/>
      <c r="D43" s="421"/>
      <c r="E43" s="421"/>
      <c r="F43" s="421"/>
      <c r="G43" s="421"/>
      <c r="H43" s="421"/>
      <c r="I43" s="421"/>
      <c r="K43" s="725" t="s">
        <v>174</v>
      </c>
    </row>
    <row r="44" spans="1:11">
      <c r="A44" s="521">
        <f>+A42+1</f>
        <v>22</v>
      </c>
      <c r="B44" s="528" t="s">
        <v>838</v>
      </c>
      <c r="C44" s="538"/>
      <c r="D44" s="421"/>
      <c r="E44" s="421"/>
      <c r="F44" s="421"/>
      <c r="G44" s="421"/>
      <c r="H44" s="421"/>
      <c r="I44" s="421"/>
    </row>
    <row r="45" spans="1:11">
      <c r="A45" s="521"/>
      <c r="B45" s="539" t="s">
        <v>117</v>
      </c>
      <c r="C45" s="540" t="s">
        <v>118</v>
      </c>
      <c r="D45" s="541" t="s">
        <v>275</v>
      </c>
      <c r="E45" s="541" t="s">
        <v>119</v>
      </c>
      <c r="F45" s="541" t="s">
        <v>276</v>
      </c>
      <c r="G45" s="541" t="s">
        <v>122</v>
      </c>
      <c r="H45" s="541" t="s">
        <v>123</v>
      </c>
      <c r="I45" s="541" t="s">
        <v>124</v>
      </c>
    </row>
    <row r="46" spans="1:11" ht="69" customHeight="1">
      <c r="A46" s="521">
        <f>+A44+1</f>
        <v>23</v>
      </c>
      <c r="B46" s="542" t="s">
        <v>106</v>
      </c>
      <c r="C46" s="542" t="s">
        <v>850</v>
      </c>
      <c r="D46" s="543" t="s">
        <v>851</v>
      </c>
      <c r="E46" s="543" t="s">
        <v>852</v>
      </c>
      <c r="F46" s="543" t="s">
        <v>853</v>
      </c>
      <c r="G46" s="543" t="s">
        <v>854</v>
      </c>
      <c r="H46" s="543" t="s">
        <v>855</v>
      </c>
      <c r="I46" s="543" t="s">
        <v>856</v>
      </c>
    </row>
    <row r="47" spans="1:11">
      <c r="A47" s="521">
        <f t="shared" ref="A47:A60" si="0">+A46+1</f>
        <v>24</v>
      </c>
      <c r="B47" s="544" t="s">
        <v>857</v>
      </c>
      <c r="C47" s="545">
        <v>2019</v>
      </c>
      <c r="D47" s="546" t="s">
        <v>858</v>
      </c>
      <c r="E47" s="547">
        <f>G28</f>
        <v>-1765697.8375743963</v>
      </c>
      <c r="F47" s="548" t="s">
        <v>858</v>
      </c>
      <c r="G47" s="549">
        <f>F9</f>
        <v>365</v>
      </c>
      <c r="H47" s="550" t="s">
        <v>858</v>
      </c>
      <c r="I47" s="551">
        <f>E47</f>
        <v>-1765697.8375743963</v>
      </c>
    </row>
    <row r="48" spans="1:11">
      <c r="A48" s="521">
        <f t="shared" si="0"/>
        <v>25</v>
      </c>
      <c r="B48" s="544" t="s">
        <v>859</v>
      </c>
      <c r="C48" s="545">
        <v>2020</v>
      </c>
      <c r="D48" s="552">
        <v>-281693.37027974956</v>
      </c>
      <c r="E48" s="551">
        <f t="shared" ref="E48:E59" si="1">E47+D48</f>
        <v>-2047391.2078541459</v>
      </c>
      <c r="F48" s="548">
        <v>335</v>
      </c>
      <c r="G48" s="549">
        <f t="shared" ref="G48:G59" si="2">G47</f>
        <v>365</v>
      </c>
      <c r="H48" s="551">
        <f t="shared" ref="H48:H59" si="3">D48*F48/G48</f>
        <v>-258540.49053072906</v>
      </c>
      <c r="I48" s="551">
        <f t="shared" ref="I48:I59" si="4">I47+H48</f>
        <v>-2024238.3281051253</v>
      </c>
    </row>
    <row r="49" spans="1:9">
      <c r="A49" s="521">
        <f t="shared" si="0"/>
        <v>26</v>
      </c>
      <c r="B49" s="544" t="s">
        <v>135</v>
      </c>
      <c r="C49" s="545">
        <v>2020</v>
      </c>
      <c r="D49" s="552">
        <v>-281693.37027974956</v>
      </c>
      <c r="E49" s="551">
        <f t="shared" si="1"/>
        <v>-2329084.5781338955</v>
      </c>
      <c r="F49" s="548">
        <v>307</v>
      </c>
      <c r="G49" s="549">
        <f t="shared" si="2"/>
        <v>365</v>
      </c>
      <c r="H49" s="551">
        <f t="shared" si="3"/>
        <v>-236931.13609830991</v>
      </c>
      <c r="I49" s="551">
        <f t="shared" si="4"/>
        <v>-2261169.4642034355</v>
      </c>
    </row>
    <row r="50" spans="1:9">
      <c r="A50" s="521">
        <f t="shared" si="0"/>
        <v>27</v>
      </c>
      <c r="B50" s="544" t="s">
        <v>860</v>
      </c>
      <c r="C50" s="545">
        <v>2020</v>
      </c>
      <c r="D50" s="552">
        <v>-281693.37027974956</v>
      </c>
      <c r="E50" s="551">
        <f>E49+D50</f>
        <v>-2610777.9484136449</v>
      </c>
      <c r="F50" s="548">
        <v>276</v>
      </c>
      <c r="G50" s="549">
        <f t="shared" si="2"/>
        <v>365</v>
      </c>
      <c r="H50" s="551">
        <f t="shared" si="3"/>
        <v>-213006.49369098872</v>
      </c>
      <c r="I50" s="551">
        <f t="shared" si="4"/>
        <v>-2474175.957894424</v>
      </c>
    </row>
    <row r="51" spans="1:9">
      <c r="A51" s="521">
        <f t="shared" si="0"/>
        <v>28</v>
      </c>
      <c r="B51" s="544" t="s">
        <v>137</v>
      </c>
      <c r="C51" s="545">
        <v>2020</v>
      </c>
      <c r="D51" s="552">
        <v>-281693.37027974956</v>
      </c>
      <c r="E51" s="551">
        <f t="shared" si="1"/>
        <v>-2892471.3186933943</v>
      </c>
      <c r="F51" s="548">
        <v>246</v>
      </c>
      <c r="G51" s="549">
        <f t="shared" si="2"/>
        <v>365</v>
      </c>
      <c r="H51" s="551">
        <f>D51*F51/G51</f>
        <v>-189853.61394196819</v>
      </c>
      <c r="I51" s="551">
        <f t="shared" si="4"/>
        <v>-2664029.5718363924</v>
      </c>
    </row>
    <row r="52" spans="1:9">
      <c r="A52" s="521">
        <f t="shared" si="0"/>
        <v>29</v>
      </c>
      <c r="B52" s="544" t="s">
        <v>138</v>
      </c>
      <c r="C52" s="545">
        <v>2020</v>
      </c>
      <c r="D52" s="552">
        <v>-281693.37027974956</v>
      </c>
      <c r="E52" s="551">
        <f t="shared" si="1"/>
        <v>-3174164.6889731437</v>
      </c>
      <c r="F52" s="548">
        <v>215</v>
      </c>
      <c r="G52" s="549">
        <f t="shared" si="2"/>
        <v>365</v>
      </c>
      <c r="H52" s="551">
        <f t="shared" si="3"/>
        <v>-165928.97153464702</v>
      </c>
      <c r="I52" s="551">
        <f>I51+H52</f>
        <v>-2829958.5433710394</v>
      </c>
    </row>
    <row r="53" spans="1:9">
      <c r="A53" s="521">
        <f t="shared" si="0"/>
        <v>30</v>
      </c>
      <c r="B53" s="544" t="s">
        <v>139</v>
      </c>
      <c r="C53" s="545">
        <v>2020</v>
      </c>
      <c r="D53" s="552">
        <v>-281693.37027974956</v>
      </c>
      <c r="E53" s="551">
        <f t="shared" si="1"/>
        <v>-3455858.0592528931</v>
      </c>
      <c r="F53" s="548">
        <v>185</v>
      </c>
      <c r="G53" s="549">
        <f t="shared" si="2"/>
        <v>365</v>
      </c>
      <c r="H53" s="551">
        <f t="shared" si="3"/>
        <v>-142776.09178562652</v>
      </c>
      <c r="I53" s="551">
        <f t="shared" si="4"/>
        <v>-2972734.6351566659</v>
      </c>
    </row>
    <row r="54" spans="1:9">
      <c r="A54" s="521">
        <f t="shared" si="0"/>
        <v>31</v>
      </c>
      <c r="B54" s="544" t="s">
        <v>140</v>
      </c>
      <c r="C54" s="545">
        <v>2020</v>
      </c>
      <c r="D54" s="552">
        <v>-281693.37027974956</v>
      </c>
      <c r="E54" s="551">
        <f t="shared" si="1"/>
        <v>-3737551.4295326425</v>
      </c>
      <c r="F54" s="548">
        <v>154</v>
      </c>
      <c r="G54" s="549">
        <f t="shared" si="2"/>
        <v>365</v>
      </c>
      <c r="H54" s="551">
        <f t="shared" si="3"/>
        <v>-118851.44937830529</v>
      </c>
      <c r="I54" s="551">
        <f t="shared" si="4"/>
        <v>-3091586.084534971</v>
      </c>
    </row>
    <row r="55" spans="1:9">
      <c r="A55" s="521">
        <f t="shared" si="0"/>
        <v>32</v>
      </c>
      <c r="B55" s="544" t="s">
        <v>861</v>
      </c>
      <c r="C55" s="545">
        <v>2020</v>
      </c>
      <c r="D55" s="552">
        <v>-281693.37027974956</v>
      </c>
      <c r="E55" s="551">
        <f t="shared" si="1"/>
        <v>-4019244.7998123919</v>
      </c>
      <c r="F55" s="548">
        <v>123</v>
      </c>
      <c r="G55" s="549">
        <f t="shared" si="2"/>
        <v>365</v>
      </c>
      <c r="H55" s="551">
        <f t="shared" si="3"/>
        <v>-94926.806970984093</v>
      </c>
      <c r="I55" s="551">
        <f t="shared" si="4"/>
        <v>-3186512.8915059553</v>
      </c>
    </row>
    <row r="56" spans="1:9">
      <c r="A56" s="521">
        <f t="shared" si="0"/>
        <v>33</v>
      </c>
      <c r="B56" s="544" t="s">
        <v>142</v>
      </c>
      <c r="C56" s="545">
        <v>2020</v>
      </c>
      <c r="D56" s="552">
        <v>-281693.37027974956</v>
      </c>
      <c r="E56" s="551">
        <f t="shared" si="1"/>
        <v>-4300938.1700921413</v>
      </c>
      <c r="F56" s="548">
        <v>93</v>
      </c>
      <c r="G56" s="549">
        <f t="shared" si="2"/>
        <v>365</v>
      </c>
      <c r="H56" s="551">
        <f t="shared" si="3"/>
        <v>-71773.92722196359</v>
      </c>
      <c r="I56" s="551">
        <f t="shared" si="4"/>
        <v>-3258286.8187279189</v>
      </c>
    </row>
    <row r="57" spans="1:9">
      <c r="A57" s="521">
        <f t="shared" si="0"/>
        <v>34</v>
      </c>
      <c r="B57" s="544" t="s">
        <v>143</v>
      </c>
      <c r="C57" s="545">
        <v>2020</v>
      </c>
      <c r="D57" s="552">
        <v>-281693.37027974956</v>
      </c>
      <c r="E57" s="551">
        <f t="shared" si="1"/>
        <v>-4582631.5403718911</v>
      </c>
      <c r="F57" s="548">
        <v>62</v>
      </c>
      <c r="G57" s="549">
        <f t="shared" si="2"/>
        <v>365</v>
      </c>
      <c r="H57" s="551">
        <f t="shared" si="3"/>
        <v>-47849.284814642393</v>
      </c>
      <c r="I57" s="551">
        <f t="shared" si="4"/>
        <v>-3306136.1035425612</v>
      </c>
    </row>
    <row r="58" spans="1:9">
      <c r="A58" s="521">
        <f t="shared" si="0"/>
        <v>35</v>
      </c>
      <c r="B58" s="544" t="s">
        <v>144</v>
      </c>
      <c r="C58" s="545">
        <v>2020</v>
      </c>
      <c r="D58" s="552">
        <v>-281693.37027974956</v>
      </c>
      <c r="E58" s="551">
        <f t="shared" si="1"/>
        <v>-4864324.910651641</v>
      </c>
      <c r="F58" s="548">
        <v>32</v>
      </c>
      <c r="G58" s="549">
        <f t="shared" si="2"/>
        <v>365</v>
      </c>
      <c r="H58" s="551">
        <f t="shared" si="3"/>
        <v>-24696.405065621879</v>
      </c>
      <c r="I58" s="551">
        <f t="shared" si="4"/>
        <v>-3330832.5086081829</v>
      </c>
    </row>
    <row r="59" spans="1:9">
      <c r="A59" s="521">
        <f t="shared" si="0"/>
        <v>36</v>
      </c>
      <c r="B59" s="544" t="s">
        <v>145</v>
      </c>
      <c r="C59" s="545">
        <v>2020</v>
      </c>
      <c r="D59" s="552">
        <v>-281693.37027974956</v>
      </c>
      <c r="E59" s="551">
        <f t="shared" si="1"/>
        <v>-5146018.2809313908</v>
      </c>
      <c r="F59" s="548">
        <v>1</v>
      </c>
      <c r="G59" s="549">
        <f t="shared" si="2"/>
        <v>365</v>
      </c>
      <c r="H59" s="551">
        <f t="shared" si="3"/>
        <v>-771.76265830068371</v>
      </c>
      <c r="I59" s="553">
        <f t="shared" si="4"/>
        <v>-3331604.2712664837</v>
      </c>
    </row>
    <row r="60" spans="1:9" ht="12.75" thickBot="1">
      <c r="A60" s="521">
        <f t="shared" si="0"/>
        <v>37</v>
      </c>
      <c r="B60" s="554" t="s">
        <v>862</v>
      </c>
      <c r="C60" s="554"/>
      <c r="D60" s="555">
        <f>SUM(D48:D59)</f>
        <v>-3380320.4433569941</v>
      </c>
      <c r="E60" s="556"/>
      <c r="F60" s="556"/>
      <c r="G60" s="556"/>
      <c r="H60" s="556"/>
      <c r="I60" s="551"/>
    </row>
    <row r="61" spans="1:9" ht="12.75" thickTop="1">
      <c r="A61" s="521"/>
      <c r="B61" s="421"/>
      <c r="C61" s="421"/>
      <c r="D61" s="421"/>
      <c r="E61" s="421"/>
      <c r="F61" s="421"/>
      <c r="G61" s="421"/>
      <c r="H61" s="421"/>
      <c r="I61" s="421"/>
    </row>
    <row r="62" spans="1:9">
      <c r="A62" s="521"/>
    </row>
    <row r="63" spans="1:9" s="524" customFormat="1" ht="14.45" customHeight="1">
      <c r="A63" s="521">
        <f>A60+1</f>
        <v>38</v>
      </c>
      <c r="B63" s="528" t="s">
        <v>863</v>
      </c>
      <c r="G63" s="529" t="s">
        <v>165</v>
      </c>
      <c r="I63" s="527"/>
    </row>
    <row r="64" spans="1:9" s="524" customFormat="1" ht="14.45" customHeight="1">
      <c r="A64" s="521"/>
      <c r="B64" s="528"/>
      <c r="G64" s="530" t="s">
        <v>834</v>
      </c>
      <c r="I64" s="527"/>
    </row>
    <row r="65" spans="1:7">
      <c r="A65" s="521">
        <f>A63+1</f>
        <v>39</v>
      </c>
      <c r="B65" s="522" t="s">
        <v>835</v>
      </c>
      <c r="C65" s="522"/>
      <c r="D65" s="522"/>
      <c r="E65" s="524"/>
      <c r="F65" s="524"/>
      <c r="G65" s="531">
        <v>-828654.32669522183</v>
      </c>
    </row>
    <row r="66" spans="1:7">
      <c r="A66" s="521">
        <f>+A65+1</f>
        <v>40</v>
      </c>
      <c r="B66" s="522" t="s">
        <v>840</v>
      </c>
      <c r="C66" s="522"/>
      <c r="D66" s="522"/>
      <c r="E66" s="524"/>
      <c r="F66" s="524"/>
      <c r="G66" s="531">
        <v>0</v>
      </c>
    </row>
    <row r="67" spans="1:7">
      <c r="A67" s="521">
        <f>+A66+1</f>
        <v>41</v>
      </c>
      <c r="B67" s="522" t="s">
        <v>841</v>
      </c>
      <c r="C67" s="522"/>
      <c r="D67" s="522"/>
      <c r="E67" s="524"/>
      <c r="F67" s="524"/>
      <c r="G67" s="533">
        <v>-796500.38386574911</v>
      </c>
    </row>
    <row r="68" spans="1:7">
      <c r="A68" s="521">
        <f>+A67+1</f>
        <v>42</v>
      </c>
      <c r="B68" s="522" t="s">
        <v>842</v>
      </c>
      <c r="C68" s="522"/>
      <c r="D68" s="522"/>
      <c r="E68" s="524"/>
      <c r="F68" s="524"/>
      <c r="G68" s="534">
        <f>G65-G66-G67</f>
        <v>-32153.942829472711</v>
      </c>
    </row>
    <row r="69" spans="1:7">
      <c r="A69" s="521">
        <f>+A68+1</f>
        <v>43</v>
      </c>
      <c r="B69" s="522" t="s">
        <v>843</v>
      </c>
      <c r="C69" s="522"/>
      <c r="D69" s="522"/>
      <c r="E69" s="524"/>
      <c r="F69" s="524"/>
      <c r="G69" s="533">
        <v>0</v>
      </c>
    </row>
    <row r="70" spans="1:7" ht="12.75" thickBot="1">
      <c r="A70" s="521">
        <f>+A69+1</f>
        <v>44</v>
      </c>
      <c r="B70" s="522" t="s">
        <v>844</v>
      </c>
      <c r="C70" s="522"/>
      <c r="D70" s="522"/>
      <c r="E70" s="524"/>
      <c r="F70" s="524"/>
      <c r="G70" s="532">
        <f>G68-G69</f>
        <v>-32153.942829472711</v>
      </c>
    </row>
    <row r="71" spans="1:7" ht="12.75" thickTop="1">
      <c r="A71" s="521"/>
      <c r="B71" s="522"/>
      <c r="C71" s="522"/>
      <c r="D71" s="522"/>
      <c r="E71" s="524"/>
      <c r="F71" s="524"/>
      <c r="G71" s="534"/>
    </row>
    <row r="72" spans="1:7">
      <c r="A72" s="521">
        <f>+A70+1</f>
        <v>45</v>
      </c>
      <c r="B72" s="522" t="s">
        <v>836</v>
      </c>
      <c r="C72" s="522"/>
      <c r="D72" s="522"/>
      <c r="E72" s="524"/>
      <c r="F72" s="524"/>
      <c r="G72" s="531">
        <v>-772610.24787423236</v>
      </c>
    </row>
    <row r="73" spans="1:7">
      <c r="A73" s="521">
        <f>+A72+1</f>
        <v>46</v>
      </c>
      <c r="B73" s="522" t="s">
        <v>840</v>
      </c>
      <c r="C73" s="522"/>
      <c r="D73" s="522"/>
      <c r="E73" s="524"/>
      <c r="F73" s="524"/>
      <c r="G73" s="531">
        <v>0</v>
      </c>
    </row>
    <row r="74" spans="1:7">
      <c r="A74" s="521">
        <f>+A73+1</f>
        <v>47</v>
      </c>
      <c r="B74" s="522" t="s">
        <v>841</v>
      </c>
      <c r="C74" s="522"/>
      <c r="D74" s="522"/>
      <c r="E74" s="524"/>
      <c r="F74" s="524"/>
      <c r="G74" s="533">
        <v>-748021.93943019467</v>
      </c>
    </row>
    <row r="75" spans="1:7">
      <c r="A75" s="521">
        <f>+A74+1</f>
        <v>48</v>
      </c>
      <c r="B75" s="522" t="s">
        <v>842</v>
      </c>
      <c r="C75" s="522"/>
      <c r="D75" s="522"/>
      <c r="E75" s="524"/>
      <c r="F75" s="524"/>
      <c r="G75" s="534">
        <f>G72-G73-G74</f>
        <v>-24588.308444037684</v>
      </c>
    </row>
    <row r="76" spans="1:7">
      <c r="A76" s="521">
        <f>+A75+1</f>
        <v>49</v>
      </c>
      <c r="B76" s="522" t="s">
        <v>845</v>
      </c>
      <c r="C76" s="522"/>
      <c r="D76" s="522"/>
      <c r="E76" s="524"/>
      <c r="F76" s="524"/>
      <c r="G76" s="533">
        <v>0</v>
      </c>
    </row>
    <row r="77" spans="1:7" ht="12.75" thickBot="1">
      <c r="A77" s="521">
        <f>+A76+1</f>
        <v>50</v>
      </c>
      <c r="B77" s="522" t="s">
        <v>846</v>
      </c>
      <c r="C77" s="522"/>
      <c r="D77" s="522"/>
      <c r="E77" s="524"/>
      <c r="F77" s="524"/>
      <c r="G77" s="532">
        <f>G75-G76</f>
        <v>-24588.308444037684</v>
      </c>
    </row>
    <row r="78" spans="1:7" ht="12.75" thickTop="1">
      <c r="A78" s="521"/>
      <c r="B78" s="522"/>
      <c r="C78" s="522"/>
      <c r="D78" s="522"/>
      <c r="E78" s="524"/>
      <c r="F78" s="524"/>
      <c r="G78" s="534"/>
    </row>
    <row r="79" spans="1:7">
      <c r="A79" s="521">
        <f>+A77+1</f>
        <v>51</v>
      </c>
      <c r="B79" s="522" t="s">
        <v>847</v>
      </c>
      <c r="C79" s="522"/>
      <c r="D79" s="522"/>
      <c r="E79" s="524"/>
      <c r="F79" s="524"/>
      <c r="G79" s="534">
        <v>0</v>
      </c>
    </row>
    <row r="80" spans="1:7">
      <c r="A80" s="521">
        <f>+A79+1</f>
        <v>52</v>
      </c>
      <c r="B80" s="522" t="s">
        <v>848</v>
      </c>
      <c r="C80" s="522"/>
      <c r="D80" s="522"/>
      <c r="E80" s="524"/>
      <c r="F80" s="524"/>
      <c r="G80" s="534">
        <f>(G70+G77)/2</f>
        <v>-28371.125636755198</v>
      </c>
    </row>
    <row r="81" spans="1:9" ht="12.75" thickBot="1">
      <c r="A81" s="521">
        <f>+A80+1</f>
        <v>53</v>
      </c>
      <c r="B81" s="522" t="s">
        <v>849</v>
      </c>
      <c r="C81" s="522"/>
      <c r="D81" s="522"/>
      <c r="E81" s="524"/>
      <c r="F81" s="524"/>
      <c r="G81" s="532">
        <f>SUM(G79:G80)</f>
        <v>-28371.125636755198</v>
      </c>
      <c r="H81" s="526" t="s">
        <v>901</v>
      </c>
    </row>
    <row r="82" spans="1:9" ht="12.75" thickTop="1"/>
    <row r="84" spans="1:9" s="524" customFormat="1" ht="14.45" customHeight="1">
      <c r="A84" s="521">
        <f>A81+1</f>
        <v>54</v>
      </c>
      <c r="B84" s="528" t="s">
        <v>864</v>
      </c>
      <c r="G84" s="529" t="s">
        <v>165</v>
      </c>
      <c r="I84" s="527"/>
    </row>
    <row r="85" spans="1:9" s="524" customFormat="1" ht="14.45" customHeight="1">
      <c r="A85" s="521"/>
      <c r="B85" s="528"/>
      <c r="G85" s="530" t="s">
        <v>834</v>
      </c>
      <c r="I85" s="527"/>
    </row>
    <row r="86" spans="1:9" s="524" customFormat="1">
      <c r="A86" s="521">
        <f>A84+1</f>
        <v>55</v>
      </c>
      <c r="B86" s="522" t="s">
        <v>835</v>
      </c>
      <c r="C86" s="522"/>
      <c r="D86" s="522"/>
      <c r="G86" s="531">
        <v>118595.91094517715</v>
      </c>
      <c r="H86" s="537"/>
      <c r="I86" s="527"/>
    </row>
    <row r="87" spans="1:9" s="524" customFormat="1">
      <c r="A87" s="521">
        <f>+A86+1</f>
        <v>56</v>
      </c>
      <c r="B87" s="522" t="s">
        <v>840</v>
      </c>
      <c r="C87" s="522"/>
      <c r="D87" s="522"/>
      <c r="G87" s="531">
        <v>0</v>
      </c>
      <c r="H87" s="537"/>
      <c r="I87" s="527"/>
    </row>
    <row r="88" spans="1:9" s="524" customFormat="1">
      <c r="A88" s="521">
        <f>+A87+1</f>
        <v>57</v>
      </c>
      <c r="B88" s="522" t="s">
        <v>841</v>
      </c>
      <c r="C88" s="522"/>
      <c r="D88" s="522"/>
      <c r="G88" s="533">
        <v>0</v>
      </c>
      <c r="H88" s="537"/>
      <c r="I88" s="527"/>
    </row>
    <row r="89" spans="1:9">
      <c r="A89" s="521">
        <f>+A88+1</f>
        <v>58</v>
      </c>
      <c r="B89" s="522" t="s">
        <v>842</v>
      </c>
      <c r="C89" s="522"/>
      <c r="D89" s="522"/>
      <c r="E89" s="524"/>
      <c r="F89" s="524"/>
      <c r="G89" s="534">
        <f>G86-G87-G88</f>
        <v>118595.91094517715</v>
      </c>
    </row>
    <row r="90" spans="1:9">
      <c r="A90" s="521">
        <f>+A89+1</f>
        <v>59</v>
      </c>
      <c r="B90" s="522" t="s">
        <v>843</v>
      </c>
      <c r="C90" s="522"/>
      <c r="D90" s="522"/>
      <c r="E90" s="524"/>
      <c r="F90" s="524"/>
      <c r="G90" s="533">
        <v>0</v>
      </c>
    </row>
    <row r="91" spans="1:9" ht="12.75" thickBot="1">
      <c r="A91" s="521">
        <f>+A90+1</f>
        <v>60</v>
      </c>
      <c r="B91" s="522" t="s">
        <v>844</v>
      </c>
      <c r="C91" s="522"/>
      <c r="D91" s="522"/>
      <c r="E91" s="524"/>
      <c r="F91" s="524"/>
      <c r="G91" s="532">
        <f>G89-G90</f>
        <v>118595.91094517715</v>
      </c>
    </row>
    <row r="92" spans="1:9" ht="12.75" thickTop="1">
      <c r="A92" s="521"/>
      <c r="B92" s="522"/>
      <c r="C92" s="522"/>
      <c r="D92" s="522"/>
      <c r="E92" s="524"/>
      <c r="F92" s="524"/>
      <c r="G92" s="534"/>
    </row>
    <row r="93" spans="1:9">
      <c r="A93" s="521">
        <f>+A91+1</f>
        <v>61</v>
      </c>
      <c r="B93" s="522" t="s">
        <v>836</v>
      </c>
      <c r="C93" s="522"/>
      <c r="D93" s="522"/>
      <c r="E93" s="524"/>
      <c r="F93" s="524"/>
      <c r="G93" s="531">
        <v>138661.79307962954</v>
      </c>
    </row>
    <row r="94" spans="1:9">
      <c r="A94" s="521">
        <f>+A93+1</f>
        <v>62</v>
      </c>
      <c r="B94" s="522" t="s">
        <v>840</v>
      </c>
      <c r="C94" s="522"/>
      <c r="D94" s="522"/>
      <c r="E94" s="524"/>
      <c r="F94" s="524"/>
      <c r="G94" s="531">
        <v>0</v>
      </c>
    </row>
    <row r="95" spans="1:9">
      <c r="A95" s="521">
        <f>+A94+1</f>
        <v>63</v>
      </c>
      <c r="B95" s="522" t="s">
        <v>841</v>
      </c>
      <c r="C95" s="522"/>
      <c r="D95" s="522"/>
      <c r="E95" s="524"/>
      <c r="F95" s="524"/>
      <c r="G95" s="533">
        <v>0</v>
      </c>
    </row>
    <row r="96" spans="1:9">
      <c r="A96" s="521">
        <f>+A95+1</f>
        <v>64</v>
      </c>
      <c r="B96" s="522" t="s">
        <v>842</v>
      </c>
      <c r="C96" s="522"/>
      <c r="D96" s="522"/>
      <c r="E96" s="524"/>
      <c r="F96" s="524"/>
      <c r="G96" s="534">
        <f>G93-G94-G95</f>
        <v>138661.79307962954</v>
      </c>
    </row>
    <row r="97" spans="1:8">
      <c r="A97" s="521">
        <f>+A96+1</f>
        <v>65</v>
      </c>
      <c r="B97" s="522" t="s">
        <v>845</v>
      </c>
      <c r="C97" s="522"/>
      <c r="D97" s="522"/>
      <c r="E97" s="524"/>
      <c r="F97" s="524"/>
      <c r="G97" s="533">
        <v>0</v>
      </c>
    </row>
    <row r="98" spans="1:8" ht="12.75" thickBot="1">
      <c r="A98" s="521">
        <f>+A97+1</f>
        <v>66</v>
      </c>
      <c r="B98" s="522" t="s">
        <v>846</v>
      </c>
      <c r="C98" s="522"/>
      <c r="D98" s="522"/>
      <c r="E98" s="524"/>
      <c r="F98" s="524"/>
      <c r="G98" s="532">
        <f>G96-G97</f>
        <v>138661.79307962954</v>
      </c>
    </row>
    <row r="99" spans="1:8" ht="12.75" thickTop="1">
      <c r="A99" s="521"/>
      <c r="B99" s="522"/>
      <c r="C99" s="522"/>
      <c r="D99" s="522"/>
      <c r="E99" s="524"/>
      <c r="F99" s="524"/>
      <c r="G99" s="534"/>
    </row>
    <row r="100" spans="1:8">
      <c r="A100" s="521">
        <f>+A98+1</f>
        <v>67</v>
      </c>
      <c r="B100" s="522" t="s">
        <v>847</v>
      </c>
      <c r="C100" s="522"/>
      <c r="D100" s="522"/>
      <c r="E100" s="524"/>
      <c r="F100" s="524"/>
      <c r="G100" s="534">
        <v>0</v>
      </c>
    </row>
    <row r="101" spans="1:8">
      <c r="A101" s="521">
        <f>+A100+1</f>
        <v>68</v>
      </c>
      <c r="B101" s="522" t="s">
        <v>848</v>
      </c>
      <c r="C101" s="522"/>
      <c r="D101" s="522"/>
      <c r="E101" s="524"/>
      <c r="F101" s="524"/>
      <c r="G101" s="534">
        <f>(G91+G98)/2</f>
        <v>128628.85201240334</v>
      </c>
    </row>
    <row r="102" spans="1:8" ht="12.75" thickBot="1">
      <c r="A102" s="521">
        <f>+A101+1</f>
        <v>69</v>
      </c>
      <c r="B102" s="522" t="s">
        <v>849</v>
      </c>
      <c r="C102" s="522"/>
      <c r="D102" s="522"/>
      <c r="E102" s="524"/>
      <c r="F102" s="524"/>
      <c r="G102" s="532">
        <f>SUM(G100:G101)</f>
        <v>128628.85201240334</v>
      </c>
      <c r="H102" s="526" t="s">
        <v>900</v>
      </c>
    </row>
    <row r="103" spans="1:8" ht="12.75" thickTop="1"/>
  </sheetData>
  <mergeCells count="5">
    <mergeCell ref="A2:K2"/>
    <mergeCell ref="B11:J11"/>
    <mergeCell ref="B13:J13"/>
    <mergeCell ref="G22:G23"/>
    <mergeCell ref="B42:J42"/>
  </mergeCells>
  <pageMargins left="0.7" right="0.7" top="0.75" bottom="0.75" header="0.3" footer="0.3"/>
  <pageSetup scale="54" orientation="portrait" verticalDpi="1200"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65"/>
  <sheetViews>
    <sheetView showGridLines="0" view="pageBreakPreview" zoomScale="90" zoomScaleNormal="100" zoomScaleSheetLayoutView="90" workbookViewId="0">
      <selection activeCell="E20" sqref="E20"/>
    </sheetView>
  </sheetViews>
  <sheetFormatPr defaultColWidth="9.83203125" defaultRowHeight="12"/>
  <cols>
    <col min="1" max="1" width="7.1640625" style="557" customWidth="1"/>
    <col min="2" max="2" width="36.83203125" style="557" customWidth="1"/>
    <col min="3" max="4" width="4" style="557" customWidth="1"/>
    <col min="5" max="11" width="16.83203125" style="557" customWidth="1"/>
    <col min="12" max="16384" width="9.83203125" style="557"/>
  </cols>
  <sheetData>
    <row r="1" spans="1:11" s="421" customFormat="1">
      <c r="A1" s="514" t="s">
        <v>738</v>
      </c>
      <c r="B1" s="515"/>
    </row>
    <row r="2" spans="1:11" s="421" customFormat="1">
      <c r="A2" s="771" t="s">
        <v>827</v>
      </c>
      <c r="B2" s="771"/>
      <c r="C2" s="771"/>
      <c r="D2" s="771"/>
      <c r="E2" s="771"/>
      <c r="F2" s="771"/>
      <c r="G2" s="771"/>
      <c r="H2" s="771"/>
      <c r="I2" s="771"/>
      <c r="J2" s="771"/>
      <c r="K2" s="771"/>
    </row>
    <row r="3" spans="1:11" s="421" customFormat="1">
      <c r="A3" s="516" t="s">
        <v>865</v>
      </c>
      <c r="B3" s="516"/>
      <c r="C3" s="516"/>
      <c r="D3" s="516"/>
      <c r="E3" s="516"/>
      <c r="F3" s="516"/>
      <c r="G3" s="516"/>
      <c r="H3" s="516"/>
      <c r="I3" s="516"/>
      <c r="J3" s="516"/>
      <c r="K3" s="516"/>
    </row>
    <row r="4" spans="1:11" s="421" customFormat="1">
      <c r="A4" s="771" t="s">
        <v>866</v>
      </c>
      <c r="B4" s="771"/>
      <c r="C4" s="771"/>
      <c r="D4" s="771"/>
      <c r="E4" s="771"/>
      <c r="F4" s="771"/>
      <c r="G4" s="771"/>
      <c r="H4" s="771"/>
      <c r="I4" s="771"/>
      <c r="J4" s="771"/>
      <c r="K4" s="771"/>
    </row>
    <row r="5" spans="1:11">
      <c r="K5" s="558"/>
    </row>
    <row r="6" spans="1:11">
      <c r="K6" s="559"/>
    </row>
    <row r="7" spans="1:11">
      <c r="A7" s="777"/>
      <c r="B7" s="777"/>
      <c r="C7" s="777"/>
      <c r="D7" s="777"/>
      <c r="E7" s="777"/>
      <c r="F7" s="777"/>
      <c r="G7" s="777"/>
      <c r="H7" s="777"/>
      <c r="I7" s="777"/>
      <c r="J7" s="777"/>
      <c r="K7" s="777"/>
    </row>
    <row r="8" spans="1:11" s="562" customFormat="1">
      <c r="A8" s="578"/>
      <c r="F8" s="579"/>
      <c r="G8" s="560">
        <v>2021</v>
      </c>
    </row>
    <row r="9" spans="1:11" s="562" customFormat="1"/>
    <row r="10" spans="1:11" s="562" customFormat="1">
      <c r="A10" s="561" t="s">
        <v>867</v>
      </c>
      <c r="B10" s="561"/>
      <c r="G10" s="563">
        <v>0.21</v>
      </c>
    </row>
    <row r="11" spans="1:11" s="562" customFormat="1">
      <c r="A11" s="561"/>
      <c r="B11" s="561"/>
      <c r="F11" s="580"/>
    </row>
    <row r="12" spans="1:11" s="562" customFormat="1">
      <c r="A12" s="561" t="s">
        <v>868</v>
      </c>
      <c r="B12" s="561"/>
      <c r="E12" s="563">
        <v>8.6999999999999994E-2</v>
      </c>
      <c r="F12" s="563">
        <v>0.6</v>
      </c>
    </row>
    <row r="13" spans="1:11" s="562" customFormat="1">
      <c r="A13" s="561" t="s">
        <v>869</v>
      </c>
      <c r="B13" s="561"/>
      <c r="E13" s="563">
        <v>0.09</v>
      </c>
      <c r="F13" s="563">
        <v>0.4</v>
      </c>
    </row>
    <row r="14" spans="1:11" s="562" customFormat="1">
      <c r="A14" s="561" t="s">
        <v>870</v>
      </c>
      <c r="B14" s="561"/>
      <c r="G14" s="564">
        <f>(E12*F12)+(E13*F13)</f>
        <v>8.8200000000000001E-2</v>
      </c>
    </row>
    <row r="15" spans="1:11" s="562" customFormat="1">
      <c r="A15" s="561"/>
      <c r="B15" s="561"/>
    </row>
    <row r="16" spans="1:11" s="562" customFormat="1"/>
    <row r="17" spans="1:11">
      <c r="A17" s="565"/>
      <c r="B17" s="566"/>
      <c r="C17" s="566"/>
      <c r="D17" s="566"/>
      <c r="E17" s="566"/>
      <c r="F17" s="566"/>
      <c r="G17" s="566"/>
      <c r="H17" s="566"/>
      <c r="I17" s="566"/>
      <c r="J17" s="566"/>
    </row>
    <row r="18" spans="1:11">
      <c r="A18" s="565"/>
      <c r="B18" s="567" t="s">
        <v>586</v>
      </c>
      <c r="C18" s="566"/>
      <c r="D18" s="566"/>
      <c r="E18" s="566"/>
      <c r="F18" s="566"/>
      <c r="G18" s="566"/>
      <c r="H18" s="566"/>
      <c r="I18" s="566"/>
      <c r="J18" s="566"/>
    </row>
    <row r="19" spans="1:11">
      <c r="A19" s="565"/>
      <c r="B19" s="568"/>
      <c r="C19" s="568"/>
      <c r="D19" s="568"/>
      <c r="E19" s="569" t="s">
        <v>580</v>
      </c>
      <c r="F19" s="569"/>
      <c r="G19" s="569" t="s">
        <v>575</v>
      </c>
      <c r="H19" s="569" t="s">
        <v>576</v>
      </c>
      <c r="I19" s="569" t="s">
        <v>578</v>
      </c>
      <c r="J19" s="569" t="s">
        <v>597</v>
      </c>
      <c r="K19" s="570" t="s">
        <v>583</v>
      </c>
    </row>
    <row r="20" spans="1:11">
      <c r="A20" s="411" t="s">
        <v>64</v>
      </c>
      <c r="B20" s="412" t="s">
        <v>327</v>
      </c>
      <c r="C20" s="571"/>
      <c r="D20" s="571"/>
      <c r="E20" s="414" t="s">
        <v>572</v>
      </c>
      <c r="F20" s="414" t="s">
        <v>573</v>
      </c>
      <c r="G20" s="414" t="s">
        <v>574</v>
      </c>
      <c r="H20" s="414" t="s">
        <v>577</v>
      </c>
      <c r="I20" s="414" t="s">
        <v>579</v>
      </c>
      <c r="J20" s="414" t="s">
        <v>579</v>
      </c>
      <c r="K20" s="414" t="s">
        <v>581</v>
      </c>
    </row>
    <row r="21" spans="1:11">
      <c r="A21" s="565"/>
      <c r="B21" s="570" t="s">
        <v>117</v>
      </c>
      <c r="E21" s="570" t="s">
        <v>275</v>
      </c>
      <c r="F21" s="570" t="s">
        <v>119</v>
      </c>
      <c r="G21" s="570" t="s">
        <v>276</v>
      </c>
      <c r="H21" s="570" t="s">
        <v>122</v>
      </c>
      <c r="I21" s="570" t="s">
        <v>123</v>
      </c>
      <c r="J21" s="570" t="s">
        <v>124</v>
      </c>
      <c r="K21" s="570" t="s">
        <v>125</v>
      </c>
    </row>
    <row r="23" spans="1:11">
      <c r="A23" s="572">
        <v>1</v>
      </c>
      <c r="B23" s="561" t="s">
        <v>593</v>
      </c>
      <c r="C23" s="561"/>
      <c r="D23" s="561"/>
      <c r="E23" s="573">
        <v>0.21</v>
      </c>
      <c r="F23" s="573">
        <v>0</v>
      </c>
      <c r="G23" s="573">
        <v>0</v>
      </c>
      <c r="H23" s="573">
        <v>0</v>
      </c>
      <c r="I23" s="573">
        <v>0</v>
      </c>
      <c r="J23" s="573">
        <v>0</v>
      </c>
      <c r="K23" s="561"/>
    </row>
    <row r="24" spans="1:11">
      <c r="A24" s="572">
        <v>2</v>
      </c>
      <c r="B24" s="561" t="s">
        <v>590</v>
      </c>
      <c r="C24" s="561"/>
      <c r="D24" s="561"/>
      <c r="E24" s="574">
        <v>1</v>
      </c>
      <c r="F24" s="574">
        <v>0</v>
      </c>
      <c r="G24" s="574">
        <v>0</v>
      </c>
      <c r="H24" s="574">
        <v>0</v>
      </c>
      <c r="I24" s="574">
        <v>0</v>
      </c>
      <c r="J24" s="574">
        <v>0</v>
      </c>
      <c r="K24" s="561"/>
    </row>
    <row r="25" spans="1:11">
      <c r="A25" s="572">
        <v>3</v>
      </c>
      <c r="B25" s="561" t="s">
        <v>585</v>
      </c>
      <c r="C25" s="561"/>
      <c r="D25" s="561"/>
      <c r="E25" s="575">
        <f>E23*E24</f>
        <v>0.21</v>
      </c>
      <c r="F25" s="575">
        <f t="shared" ref="F25:J25" si="0">F23*F24</f>
        <v>0</v>
      </c>
      <c r="G25" s="575">
        <f t="shared" si="0"/>
        <v>0</v>
      </c>
      <c r="H25" s="575">
        <f t="shared" si="0"/>
        <v>0</v>
      </c>
      <c r="I25" s="575">
        <f>I23*I24</f>
        <v>0</v>
      </c>
      <c r="J25" s="575">
        <f t="shared" si="0"/>
        <v>0</v>
      </c>
    </row>
    <row r="26" spans="1:11">
      <c r="A26" s="572">
        <v>4</v>
      </c>
      <c r="B26" s="561" t="s">
        <v>582</v>
      </c>
      <c r="C26" s="561"/>
      <c r="D26" s="561"/>
      <c r="E26" s="561"/>
      <c r="F26" s="575"/>
      <c r="G26" s="561"/>
      <c r="H26" s="561"/>
      <c r="I26" s="561"/>
      <c r="J26" s="561"/>
      <c r="K26" s="576">
        <f>SUM(E25:J25)</f>
        <v>0.21</v>
      </c>
    </row>
    <row r="27" spans="1:11">
      <c r="A27" s="572"/>
      <c r="B27" s="561"/>
      <c r="C27" s="561"/>
      <c r="D27" s="561"/>
      <c r="E27" s="561"/>
      <c r="F27" s="575"/>
      <c r="G27" s="561"/>
      <c r="H27" s="561"/>
      <c r="I27" s="561"/>
      <c r="J27" s="561"/>
      <c r="K27" s="561"/>
    </row>
    <row r="28" spans="1:11">
      <c r="A28" s="572">
        <v>5</v>
      </c>
      <c r="B28" s="561" t="s">
        <v>594</v>
      </c>
      <c r="C28" s="561"/>
      <c r="D28" s="561"/>
      <c r="E28" s="573">
        <v>8.8200000000000001E-2</v>
      </c>
      <c r="F28" s="573">
        <v>0</v>
      </c>
      <c r="G28" s="573">
        <v>0</v>
      </c>
      <c r="H28" s="573">
        <v>0</v>
      </c>
      <c r="I28" s="573">
        <v>0</v>
      </c>
      <c r="J28" s="573">
        <v>0</v>
      </c>
      <c r="K28" s="561"/>
    </row>
    <row r="29" spans="1:11">
      <c r="A29" s="572">
        <v>6</v>
      </c>
      <c r="B29" s="561" t="s">
        <v>590</v>
      </c>
      <c r="C29" s="561"/>
      <c r="D29" s="561"/>
      <c r="E29" s="574">
        <v>1</v>
      </c>
      <c r="F29" s="574">
        <v>0</v>
      </c>
      <c r="G29" s="574">
        <v>0</v>
      </c>
      <c r="H29" s="574">
        <v>0</v>
      </c>
      <c r="I29" s="574">
        <v>0</v>
      </c>
      <c r="J29" s="574">
        <v>0</v>
      </c>
      <c r="K29" s="561"/>
    </row>
    <row r="30" spans="1:11">
      <c r="A30" s="572">
        <v>7</v>
      </c>
      <c r="B30" s="561" t="s">
        <v>585</v>
      </c>
      <c r="C30" s="561"/>
      <c r="D30" s="561"/>
      <c r="E30" s="575">
        <f t="shared" ref="E30:J30" si="1">E28*E29</f>
        <v>8.8200000000000001E-2</v>
      </c>
      <c r="F30" s="575">
        <f t="shared" si="1"/>
        <v>0</v>
      </c>
      <c r="G30" s="575">
        <f t="shared" si="1"/>
        <v>0</v>
      </c>
      <c r="H30" s="575">
        <f t="shared" si="1"/>
        <v>0</v>
      </c>
      <c r="I30" s="575">
        <f t="shared" si="1"/>
        <v>0</v>
      </c>
      <c r="J30" s="575">
        <f t="shared" si="1"/>
        <v>0</v>
      </c>
    </row>
    <row r="31" spans="1:11">
      <c r="A31" s="572">
        <v>8</v>
      </c>
      <c r="B31" s="561" t="s">
        <v>591</v>
      </c>
      <c r="C31" s="561"/>
      <c r="D31" s="561"/>
      <c r="E31" s="575"/>
      <c r="F31" s="575"/>
      <c r="G31" s="575"/>
      <c r="H31" s="575"/>
      <c r="I31" s="575"/>
      <c r="J31" s="575"/>
      <c r="K31" s="576">
        <f>SUM(E30:J30)</f>
        <v>8.8200000000000001E-2</v>
      </c>
    </row>
    <row r="32" spans="1:11">
      <c r="A32" s="572"/>
      <c r="B32" s="561"/>
      <c r="C32" s="561"/>
      <c r="D32" s="561"/>
      <c r="E32" s="561"/>
      <c r="F32" s="561"/>
      <c r="G32" s="561"/>
      <c r="H32" s="561"/>
      <c r="I32" s="561"/>
      <c r="J32" s="561"/>
      <c r="K32" s="561"/>
    </row>
    <row r="33" spans="1:11">
      <c r="A33" s="572"/>
    </row>
    <row r="34" spans="1:11">
      <c r="A34" s="572"/>
    </row>
    <row r="35" spans="1:11">
      <c r="A35" s="572"/>
      <c r="B35" s="561"/>
      <c r="C35" s="421"/>
      <c r="D35" s="421"/>
      <c r="E35" s="421"/>
      <c r="F35" s="421"/>
      <c r="G35" s="421"/>
      <c r="H35" s="421"/>
    </row>
    <row r="36" spans="1:11">
      <c r="A36" s="572"/>
      <c r="B36" s="561"/>
      <c r="C36" s="421"/>
      <c r="D36" s="421"/>
      <c r="E36" s="421"/>
      <c r="F36" s="421"/>
      <c r="G36" s="421"/>
      <c r="H36" s="421"/>
    </row>
    <row r="37" spans="1:11">
      <c r="A37" s="572"/>
      <c r="B37" s="561"/>
      <c r="C37" s="561"/>
      <c r="D37" s="561"/>
      <c r="E37" s="561"/>
      <c r="F37" s="561"/>
      <c r="G37" s="561"/>
      <c r="H37" s="561"/>
      <c r="I37" s="561"/>
      <c r="J37" s="561"/>
      <c r="K37" s="561"/>
    </row>
    <row r="38" spans="1:11">
      <c r="A38" s="561"/>
      <c r="C38" s="561"/>
      <c r="D38" s="561"/>
      <c r="E38" s="561"/>
      <c r="F38" s="561"/>
      <c r="G38" s="561"/>
      <c r="H38" s="561"/>
      <c r="I38" s="561"/>
      <c r="J38" s="561"/>
      <c r="K38" s="561"/>
    </row>
    <row r="39" spans="1:11">
      <c r="A39" s="561"/>
      <c r="B39" s="561"/>
      <c r="C39" s="561"/>
      <c r="D39" s="561"/>
      <c r="E39" s="561"/>
      <c r="F39" s="561"/>
      <c r="G39" s="561"/>
      <c r="H39" s="561"/>
      <c r="I39" s="561"/>
      <c r="J39" s="561"/>
      <c r="K39" s="561"/>
    </row>
    <row r="40" spans="1:11">
      <c r="A40" s="561"/>
      <c r="B40" s="561"/>
      <c r="C40" s="561"/>
      <c r="D40" s="561"/>
      <c r="E40" s="561"/>
      <c r="F40" s="561"/>
      <c r="G40" s="561"/>
      <c r="H40" s="561"/>
      <c r="I40" s="561"/>
      <c r="J40" s="561"/>
      <c r="K40" s="561"/>
    </row>
    <row r="41" spans="1:11">
      <c r="A41" s="561"/>
      <c r="B41" s="778"/>
      <c r="C41" s="778"/>
      <c r="D41" s="778"/>
      <c r="E41" s="778"/>
      <c r="F41" s="778"/>
      <c r="G41" s="778"/>
      <c r="H41" s="778"/>
      <c r="I41" s="778"/>
      <c r="J41" s="778"/>
      <c r="K41" s="778"/>
    </row>
    <row r="42" spans="1:11">
      <c r="A42" s="561"/>
      <c r="B42" s="778"/>
      <c r="C42" s="778"/>
      <c r="D42" s="778"/>
      <c r="E42" s="778"/>
      <c r="F42" s="778"/>
      <c r="G42" s="778"/>
      <c r="H42" s="778"/>
      <c r="I42" s="778"/>
      <c r="J42" s="778"/>
      <c r="K42" s="778"/>
    </row>
    <row r="43" spans="1:11">
      <c r="A43" s="561"/>
      <c r="B43" s="778"/>
      <c r="C43" s="778"/>
      <c r="D43" s="778"/>
      <c r="E43" s="778"/>
      <c r="F43" s="778"/>
      <c r="G43" s="778"/>
      <c r="H43" s="778"/>
      <c r="I43" s="778"/>
      <c r="J43" s="778"/>
      <c r="K43" s="778"/>
    </row>
    <row r="44" spans="1:11">
      <c r="A44" s="561"/>
      <c r="B44" s="577"/>
      <c r="C44" s="561"/>
      <c r="D44" s="561"/>
      <c r="E44" s="561"/>
      <c r="F44" s="561"/>
      <c r="G44" s="561"/>
      <c r="H44" s="561"/>
      <c r="I44" s="561"/>
      <c r="J44" s="561"/>
      <c r="K44" s="561"/>
    </row>
    <row r="45" spans="1:11">
      <c r="A45" s="561"/>
      <c r="B45" s="577"/>
      <c r="C45" s="561"/>
      <c r="D45" s="561"/>
      <c r="E45" s="561"/>
      <c r="F45" s="561"/>
      <c r="G45" s="561"/>
      <c r="H45" s="561"/>
      <c r="I45" s="561"/>
      <c r="J45" s="561"/>
      <c r="K45" s="561"/>
    </row>
    <row r="46" spans="1:11">
      <c r="A46" s="561"/>
      <c r="B46" s="561"/>
      <c r="C46" s="561"/>
      <c r="D46" s="561"/>
      <c r="E46" s="561"/>
      <c r="F46" s="561"/>
      <c r="G46" s="561"/>
      <c r="H46" s="561"/>
      <c r="I46" s="561"/>
      <c r="J46" s="561"/>
      <c r="K46" s="561"/>
    </row>
    <row r="47" spans="1:11">
      <c r="A47" s="561"/>
      <c r="B47" s="561"/>
      <c r="C47" s="561"/>
      <c r="D47" s="561"/>
      <c r="E47" s="561"/>
      <c r="F47" s="561"/>
      <c r="G47" s="561"/>
      <c r="H47" s="561"/>
      <c r="I47" s="561"/>
      <c r="J47" s="561"/>
      <c r="K47" s="561"/>
    </row>
    <row r="48" spans="1:11">
      <c r="A48" s="561"/>
      <c r="B48" s="561"/>
      <c r="C48" s="561"/>
      <c r="D48" s="561"/>
      <c r="E48" s="561"/>
      <c r="F48" s="561"/>
      <c r="G48" s="561"/>
      <c r="H48" s="561"/>
      <c r="I48" s="561"/>
      <c r="J48" s="561"/>
      <c r="K48" s="561"/>
    </row>
    <row r="49" spans="1:11">
      <c r="A49" s="561"/>
      <c r="B49" s="561"/>
      <c r="C49" s="561"/>
      <c r="D49" s="561"/>
      <c r="E49" s="561"/>
      <c r="F49" s="561"/>
      <c r="G49" s="561"/>
      <c r="H49" s="561"/>
      <c r="I49" s="561"/>
      <c r="J49" s="561"/>
      <c r="K49" s="561"/>
    </row>
    <row r="50" spans="1:11">
      <c r="A50" s="561"/>
      <c r="B50" s="561"/>
      <c r="C50" s="561"/>
      <c r="D50" s="561"/>
      <c r="E50" s="561"/>
      <c r="F50" s="561"/>
      <c r="G50" s="561"/>
      <c r="H50" s="561"/>
      <c r="I50" s="561"/>
      <c r="J50" s="561"/>
      <c r="K50" s="561"/>
    </row>
    <row r="51" spans="1:11">
      <c r="A51" s="561"/>
      <c r="B51" s="561"/>
      <c r="C51" s="561"/>
      <c r="D51" s="561"/>
      <c r="E51" s="561"/>
      <c r="F51" s="561"/>
      <c r="G51" s="561"/>
      <c r="H51" s="561"/>
      <c r="I51" s="561"/>
      <c r="J51" s="561"/>
      <c r="K51" s="561"/>
    </row>
    <row r="52" spans="1:11">
      <c r="A52" s="561"/>
      <c r="B52" s="561"/>
      <c r="C52" s="561"/>
      <c r="D52" s="561"/>
      <c r="E52" s="561"/>
      <c r="F52" s="561"/>
      <c r="G52" s="561"/>
      <c r="H52" s="561"/>
      <c r="I52" s="561"/>
      <c r="J52" s="561"/>
      <c r="K52" s="561"/>
    </row>
    <row r="53" spans="1:11">
      <c r="A53" s="561"/>
      <c r="B53" s="561"/>
      <c r="C53" s="561"/>
      <c r="D53" s="561"/>
      <c r="E53" s="561"/>
      <c r="F53" s="561"/>
      <c r="G53" s="561"/>
      <c r="H53" s="561"/>
      <c r="I53" s="561"/>
      <c r="J53" s="561"/>
      <c r="K53" s="561"/>
    </row>
    <row r="54" spans="1:11">
      <c r="A54" s="561"/>
      <c r="B54" s="561"/>
      <c r="C54" s="561"/>
      <c r="D54" s="561"/>
      <c r="E54" s="561"/>
      <c r="F54" s="561"/>
      <c r="G54" s="561"/>
      <c r="H54" s="561"/>
      <c r="I54" s="561"/>
      <c r="J54" s="561"/>
      <c r="K54" s="561"/>
    </row>
    <row r="55" spans="1:11">
      <c r="A55" s="561"/>
      <c r="B55" s="561"/>
      <c r="C55" s="561"/>
      <c r="D55" s="561"/>
      <c r="E55" s="561"/>
      <c r="F55" s="561"/>
      <c r="G55" s="561"/>
      <c r="H55" s="561"/>
      <c r="I55" s="561"/>
      <c r="J55" s="561"/>
      <c r="K55" s="561"/>
    </row>
    <row r="56" spans="1:11">
      <c r="A56" s="561"/>
      <c r="B56" s="561"/>
      <c r="C56" s="561"/>
      <c r="D56" s="561"/>
      <c r="E56" s="561"/>
      <c r="F56" s="561"/>
      <c r="G56" s="561"/>
      <c r="H56" s="561"/>
      <c r="I56" s="561"/>
      <c r="J56" s="561"/>
      <c r="K56" s="561"/>
    </row>
    <row r="57" spans="1:11">
      <c r="A57" s="561"/>
      <c r="B57" s="561"/>
      <c r="C57" s="561"/>
      <c r="D57" s="561"/>
      <c r="E57" s="561"/>
      <c r="F57" s="561"/>
      <c r="G57" s="561"/>
      <c r="H57" s="561"/>
      <c r="I57" s="561"/>
      <c r="J57" s="561"/>
      <c r="K57" s="561"/>
    </row>
    <row r="58" spans="1:11">
      <c r="A58" s="561"/>
      <c r="B58" s="561"/>
      <c r="C58" s="561"/>
      <c r="D58" s="561"/>
      <c r="E58" s="561"/>
      <c r="F58" s="561"/>
      <c r="G58" s="561"/>
      <c r="H58" s="561"/>
      <c r="I58" s="561"/>
      <c r="J58" s="561"/>
      <c r="K58" s="561"/>
    </row>
    <row r="59" spans="1:11">
      <c r="A59" s="561"/>
      <c r="B59" s="561"/>
      <c r="C59" s="561"/>
      <c r="D59" s="561"/>
      <c r="E59" s="561"/>
      <c r="F59" s="561"/>
      <c r="G59" s="561"/>
      <c r="H59" s="561"/>
      <c r="I59" s="561"/>
      <c r="J59" s="561"/>
      <c r="K59" s="561"/>
    </row>
    <row r="60" spans="1:11">
      <c r="A60" s="561"/>
      <c r="B60" s="561"/>
      <c r="C60" s="561"/>
      <c r="D60" s="561"/>
      <c r="E60" s="561"/>
      <c r="F60" s="561"/>
      <c r="G60" s="561"/>
      <c r="H60" s="561"/>
      <c r="I60" s="561"/>
      <c r="J60" s="561"/>
      <c r="K60" s="561"/>
    </row>
    <row r="61" spans="1:11">
      <c r="A61" s="561"/>
      <c r="B61" s="561"/>
      <c r="C61" s="561"/>
      <c r="D61" s="561"/>
      <c r="E61" s="561"/>
      <c r="F61" s="561"/>
      <c r="G61" s="561"/>
      <c r="H61" s="561"/>
      <c r="I61" s="561"/>
      <c r="J61" s="561"/>
      <c r="K61" s="561"/>
    </row>
    <row r="62" spans="1:11">
      <c r="A62" s="561"/>
      <c r="B62" s="561"/>
      <c r="C62" s="561"/>
      <c r="D62" s="561"/>
      <c r="E62" s="561"/>
      <c r="F62" s="561"/>
      <c r="G62" s="561"/>
      <c r="H62" s="561"/>
      <c r="I62" s="561"/>
      <c r="J62" s="561"/>
      <c r="K62" s="561"/>
    </row>
    <row r="63" spans="1:11">
      <c r="A63" s="561"/>
      <c r="B63" s="561"/>
      <c r="C63" s="561"/>
      <c r="D63" s="561"/>
      <c r="E63" s="561"/>
      <c r="F63" s="561"/>
      <c r="G63" s="561"/>
      <c r="H63" s="561"/>
      <c r="I63" s="561"/>
      <c r="J63" s="561"/>
      <c r="K63" s="561"/>
    </row>
    <row r="64" spans="1:11">
      <c r="A64" s="561"/>
      <c r="B64" s="561"/>
      <c r="C64" s="561"/>
      <c r="D64" s="561"/>
      <c r="E64" s="561"/>
      <c r="F64" s="561"/>
      <c r="G64" s="561"/>
      <c r="H64" s="561"/>
      <c r="I64" s="561"/>
      <c r="J64" s="561"/>
      <c r="K64" s="561"/>
    </row>
    <row r="65" spans="1:11">
      <c r="A65" s="561"/>
      <c r="B65" s="561"/>
      <c r="C65" s="561"/>
      <c r="D65" s="561"/>
      <c r="E65" s="561"/>
      <c r="F65" s="561"/>
      <c r="G65" s="561"/>
      <c r="H65" s="561"/>
      <c r="I65" s="561"/>
      <c r="J65" s="561"/>
      <c r="K65" s="561"/>
    </row>
  </sheetData>
  <mergeCells count="4">
    <mergeCell ref="A2:K2"/>
    <mergeCell ref="A4:K4"/>
    <mergeCell ref="A7:K7"/>
    <mergeCell ref="B41:K43"/>
  </mergeCells>
  <pageMargins left="0.7" right="0.7" top="0.75" bottom="0.75" header="0.3" footer="0.3"/>
  <pageSetup scale="5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4"/>
  <sheetViews>
    <sheetView showGridLines="0" view="pageBreakPreview" zoomScale="120" zoomScaleNormal="100" zoomScaleSheetLayoutView="120" workbookViewId="0">
      <selection activeCell="A6" sqref="A6:I6"/>
    </sheetView>
  </sheetViews>
  <sheetFormatPr defaultColWidth="10.83203125" defaultRowHeight="12"/>
  <cols>
    <col min="1" max="5" width="10.83203125" style="562"/>
    <col min="6" max="6" width="15.6640625" style="562" customWidth="1"/>
    <col min="7" max="7" width="10.83203125" style="562"/>
    <col min="8" max="8" width="15.83203125" style="562" customWidth="1"/>
    <col min="9" max="16384" width="10.83203125" style="562"/>
  </cols>
  <sheetData>
    <row r="1" spans="1:11">
      <c r="A1" s="581" t="s">
        <v>738</v>
      </c>
    </row>
    <row r="2" spans="1:11">
      <c r="A2" s="771" t="s">
        <v>827</v>
      </c>
      <c r="B2" s="771"/>
      <c r="C2" s="771"/>
      <c r="D2" s="771"/>
      <c r="E2" s="771"/>
      <c r="F2" s="771"/>
      <c r="G2" s="771"/>
      <c r="H2" s="771"/>
      <c r="I2" s="771"/>
      <c r="J2" s="771"/>
      <c r="K2" s="771"/>
    </row>
    <row r="3" spans="1:11">
      <c r="A3" s="516" t="s">
        <v>871</v>
      </c>
      <c r="B3" s="516"/>
      <c r="C3" s="516"/>
      <c r="D3" s="516"/>
      <c r="E3" s="516"/>
      <c r="F3" s="516"/>
      <c r="G3" s="516"/>
      <c r="H3" s="516"/>
      <c r="I3" s="516"/>
      <c r="J3" s="516"/>
      <c r="K3" s="516"/>
    </row>
    <row r="4" spans="1:11">
      <c r="A4" s="771" t="s">
        <v>872</v>
      </c>
      <c r="B4" s="771"/>
      <c r="C4" s="771"/>
      <c r="D4" s="771"/>
      <c r="E4" s="771"/>
      <c r="F4" s="771"/>
      <c r="G4" s="771"/>
      <c r="H4" s="771"/>
      <c r="I4" s="771"/>
      <c r="J4" s="771"/>
      <c r="K4" s="771"/>
    </row>
    <row r="6" spans="1:11" ht="71.25" customHeight="1">
      <c r="A6" s="779" t="s">
        <v>873</v>
      </c>
      <c r="B6" s="779"/>
      <c r="C6" s="779"/>
      <c r="D6" s="779"/>
      <c r="E6" s="779"/>
      <c r="F6" s="779"/>
      <c r="G6" s="779"/>
      <c r="H6" s="779"/>
      <c r="I6" s="779"/>
    </row>
    <row r="7" spans="1:11">
      <c r="A7" s="582"/>
      <c r="B7" s="582"/>
      <c r="C7" s="582"/>
      <c r="D7" s="582"/>
      <c r="E7" s="582"/>
      <c r="F7" s="582"/>
      <c r="G7" s="582"/>
      <c r="H7" s="582"/>
      <c r="I7" s="582"/>
    </row>
    <row r="8" spans="1:11">
      <c r="G8" s="780"/>
      <c r="H8" s="781" t="s">
        <v>874</v>
      </c>
    </row>
    <row r="9" spans="1:11">
      <c r="G9" s="780"/>
      <c r="H9" s="781"/>
    </row>
    <row r="10" spans="1:11">
      <c r="A10" s="583" t="s">
        <v>875</v>
      </c>
      <c r="H10" s="781"/>
    </row>
    <row r="12" spans="1:11">
      <c r="A12" s="562" t="s">
        <v>876</v>
      </c>
      <c r="H12" s="584">
        <v>130813.05533245839</v>
      </c>
    </row>
    <row r="13" spans="1:11">
      <c r="A13" s="562" t="s">
        <v>877</v>
      </c>
      <c r="H13" s="584">
        <v>44136.360000000044</v>
      </c>
    </row>
    <row r="15" spans="1:11">
      <c r="A15" s="562" t="s">
        <v>878</v>
      </c>
      <c r="H15" s="585">
        <f>SUM(H12:H14)</f>
        <v>174949.41533245845</v>
      </c>
    </row>
    <row r="16" spans="1:11">
      <c r="H16" s="586"/>
    </row>
    <row r="17" spans="1:8">
      <c r="A17" s="562" t="s">
        <v>879</v>
      </c>
      <c r="H17" s="587">
        <v>0.27967799999999998</v>
      </c>
    </row>
    <row r="19" spans="1:8">
      <c r="A19" s="562" t="s">
        <v>880</v>
      </c>
      <c r="H19" s="588">
        <f>H15*H17</f>
        <v>48929.502581351313</v>
      </c>
    </row>
    <row r="21" spans="1:8">
      <c r="A21" s="562" t="s">
        <v>881</v>
      </c>
      <c r="H21" s="562">
        <v>1.3882680245778971</v>
      </c>
    </row>
    <row r="23" spans="1:8" ht="12.75" thickBot="1">
      <c r="A23" s="562" t="s">
        <v>259</v>
      </c>
      <c r="H23" s="589">
        <f>H19*H21</f>
        <v>67927.26389219171</v>
      </c>
    </row>
    <row r="24" spans="1:8" ht="12.75" thickTop="1"/>
  </sheetData>
  <mergeCells count="5">
    <mergeCell ref="A2:K2"/>
    <mergeCell ref="A4:K4"/>
    <mergeCell ref="A6:I6"/>
    <mergeCell ref="G8:G9"/>
    <mergeCell ref="H8:H10"/>
  </mergeCells>
  <pageMargins left="0.7" right="0.7" top="0.75" bottom="0.75" header="0.3" footer="0.3"/>
  <pageSetup scale="94" orientation="portrait" verticalDpi="1200"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9"/>
  <sheetViews>
    <sheetView showGridLines="0" view="pageBreakPreview" zoomScale="110" zoomScaleNormal="100" zoomScaleSheetLayoutView="110" workbookViewId="0">
      <selection activeCell="M19" sqref="M19"/>
    </sheetView>
  </sheetViews>
  <sheetFormatPr defaultColWidth="9.33203125" defaultRowHeight="12"/>
  <cols>
    <col min="1" max="1" width="2.5" style="402" customWidth="1"/>
    <col min="2" max="2" width="19.33203125" style="402" customWidth="1"/>
    <col min="3" max="5" width="9.33203125" style="402"/>
    <col min="6" max="6" width="19.33203125" style="402" customWidth="1"/>
    <col min="7" max="7" width="20.33203125" style="402" customWidth="1"/>
    <col min="8" max="16384" width="9.33203125" style="402"/>
  </cols>
  <sheetData>
    <row r="1" spans="1:11" s="562" customFormat="1">
      <c r="A1" s="618" t="s">
        <v>738</v>
      </c>
      <c r="B1" s="619"/>
      <c r="C1" s="619"/>
      <c r="D1" s="619"/>
      <c r="E1" s="619"/>
      <c r="F1" s="619"/>
      <c r="G1" s="619"/>
      <c r="H1" s="619"/>
      <c r="I1" s="619"/>
      <c r="J1" s="619"/>
      <c r="K1" s="619"/>
    </row>
    <row r="2" spans="1:11" s="562" customFormat="1">
      <c r="A2" s="782" t="s">
        <v>827</v>
      </c>
      <c r="B2" s="782"/>
      <c r="C2" s="782"/>
      <c r="D2" s="782"/>
      <c r="E2" s="782"/>
      <c r="F2" s="782"/>
      <c r="G2" s="782"/>
      <c r="H2" s="782"/>
      <c r="I2" s="782"/>
      <c r="J2" s="782"/>
      <c r="K2" s="782"/>
    </row>
    <row r="3" spans="1:11" s="562" customFormat="1">
      <c r="A3" s="620" t="s">
        <v>885</v>
      </c>
      <c r="B3" s="620"/>
      <c r="C3" s="620"/>
      <c r="D3" s="620"/>
      <c r="E3" s="620"/>
      <c r="F3" s="620"/>
      <c r="G3" s="620"/>
      <c r="H3" s="620"/>
      <c r="I3" s="620"/>
      <c r="J3" s="620"/>
      <c r="K3" s="620"/>
    </row>
    <row r="4" spans="1:11" s="562" customFormat="1">
      <c r="A4" s="782" t="s">
        <v>886</v>
      </c>
      <c r="B4" s="782"/>
      <c r="C4" s="782"/>
      <c r="D4" s="782"/>
      <c r="E4" s="782"/>
      <c r="F4" s="782"/>
      <c r="G4" s="782"/>
      <c r="H4" s="782"/>
      <c r="I4" s="782"/>
      <c r="J4" s="782"/>
      <c r="K4" s="782"/>
    </row>
    <row r="8" spans="1:11">
      <c r="A8" s="402">
        <v>1</v>
      </c>
      <c r="B8" s="761" t="s">
        <v>887</v>
      </c>
      <c r="C8" s="761"/>
      <c r="D8" s="761"/>
      <c r="E8" s="761"/>
      <c r="F8" s="761"/>
      <c r="G8" s="591">
        <v>166300561.7977528</v>
      </c>
    </row>
    <row r="10" spans="1:11">
      <c r="A10" s="402">
        <v>2</v>
      </c>
      <c r="B10" s="761" t="s">
        <v>888</v>
      </c>
      <c r="C10" s="761"/>
      <c r="D10" s="761"/>
      <c r="E10" s="761"/>
      <c r="F10" s="761"/>
      <c r="G10" s="591">
        <v>150225379.52000001</v>
      </c>
    </row>
    <row r="11" spans="1:11">
      <c r="A11" s="402">
        <v>3</v>
      </c>
      <c r="B11" s="761" t="s">
        <v>889</v>
      </c>
      <c r="C11" s="761"/>
      <c r="D11" s="761"/>
      <c r="E11" s="761"/>
      <c r="F11" s="761"/>
      <c r="G11" s="591">
        <v>9421485</v>
      </c>
    </row>
    <row r="12" spans="1:11">
      <c r="A12" s="402">
        <v>4</v>
      </c>
      <c r="B12" s="761" t="s">
        <v>898</v>
      </c>
      <c r="C12" s="761"/>
      <c r="D12" s="761"/>
      <c r="E12" s="761"/>
      <c r="F12" s="761"/>
      <c r="G12" s="592">
        <f>+SUM(G10:G11)</f>
        <v>159646864.52000001</v>
      </c>
    </row>
    <row r="13" spans="1:11">
      <c r="G13" s="593"/>
    </row>
    <row r="14" spans="1:11">
      <c r="A14" s="402">
        <v>5</v>
      </c>
      <c r="B14" s="402" t="s">
        <v>899</v>
      </c>
      <c r="G14" s="591">
        <v>2006526.0800000019</v>
      </c>
    </row>
    <row r="15" spans="1:11">
      <c r="A15" s="402">
        <v>6</v>
      </c>
      <c r="B15" s="402" t="s">
        <v>897</v>
      </c>
      <c r="G15" s="622">
        <f>G14+G10</f>
        <v>152231905.60000002</v>
      </c>
    </row>
    <row r="17" spans="2:2">
      <c r="B17" s="594" t="s">
        <v>59</v>
      </c>
    </row>
    <row r="18" spans="2:2">
      <c r="B18" s="402" t="s">
        <v>890</v>
      </c>
    </row>
    <row r="19" spans="2:2">
      <c r="B19" s="402" t="s">
        <v>891</v>
      </c>
    </row>
  </sheetData>
  <mergeCells count="6">
    <mergeCell ref="B12:F12"/>
    <mergeCell ref="A2:K2"/>
    <mergeCell ref="A4:K4"/>
    <mergeCell ref="B8:F8"/>
    <mergeCell ref="B10:F10"/>
    <mergeCell ref="B11:F11"/>
  </mergeCells>
  <pageMargins left="0.7" right="0.7" top="0.75" bottom="0.75" header="0.3" footer="0.3"/>
  <pageSetup scale="7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5"/>
  <sheetViews>
    <sheetView view="pageBreakPreview" zoomScale="110" zoomScaleNormal="100" zoomScaleSheetLayoutView="110" workbookViewId="0">
      <selection activeCell="D24" sqref="D24"/>
    </sheetView>
  </sheetViews>
  <sheetFormatPr defaultColWidth="9.33203125" defaultRowHeight="12"/>
  <cols>
    <col min="1" max="1" width="6" style="130" customWidth="1"/>
    <col min="2" max="2" width="3.1640625" style="130" customWidth="1"/>
    <col min="3" max="3" width="20.83203125" style="1" customWidth="1"/>
    <col min="4" max="4" width="17.1640625" style="1" customWidth="1"/>
    <col min="5" max="5" width="15.83203125" style="1" customWidth="1"/>
    <col min="6" max="6" width="24.83203125" style="1" customWidth="1"/>
    <col min="7" max="7" width="16.1640625" style="1" customWidth="1"/>
    <col min="8" max="8" width="12.83203125" style="1" customWidth="1"/>
    <col min="9" max="9" width="16.5" style="1" customWidth="1"/>
    <col min="10" max="10" width="12.83203125" style="1" customWidth="1"/>
    <col min="11" max="11" width="16.1640625" style="1" customWidth="1"/>
    <col min="12" max="16384" width="9.33203125" style="1"/>
  </cols>
  <sheetData>
    <row r="1" spans="1:11">
      <c r="K1" s="40" t="s">
        <v>502</v>
      </c>
    </row>
    <row r="2" spans="1:11">
      <c r="K2" s="129" t="s">
        <v>813</v>
      </c>
    </row>
    <row r="3" spans="1:11">
      <c r="A3" s="729" t="s">
        <v>504</v>
      </c>
      <c r="B3" s="729"/>
      <c r="C3" s="729"/>
      <c r="D3" s="729"/>
      <c r="E3" s="729"/>
      <c r="F3" s="729"/>
      <c r="G3" s="729"/>
      <c r="H3" s="729"/>
      <c r="I3" s="729"/>
      <c r="J3" s="729"/>
      <c r="K3" s="729"/>
    </row>
    <row r="4" spans="1:11">
      <c r="A4" s="729" t="s">
        <v>503</v>
      </c>
      <c r="B4" s="729"/>
      <c r="C4" s="729"/>
      <c r="D4" s="729"/>
      <c r="E4" s="729"/>
      <c r="F4" s="729"/>
      <c r="G4" s="729"/>
      <c r="H4" s="729"/>
      <c r="I4" s="729"/>
      <c r="J4" s="729"/>
      <c r="K4" s="729"/>
    </row>
    <row r="5" spans="1:11">
      <c r="A5" s="730" t="str">
        <f>+A46</f>
        <v>Silver Run Electric, LLC</v>
      </c>
      <c r="B5" s="731"/>
      <c r="C5" s="731"/>
      <c r="D5" s="731"/>
      <c r="E5" s="731"/>
      <c r="F5" s="731"/>
      <c r="G5" s="731"/>
      <c r="H5" s="731"/>
      <c r="I5" s="731"/>
      <c r="J5" s="731"/>
      <c r="K5" s="731"/>
    </row>
    <row r="7" spans="1:11">
      <c r="C7" s="20" t="s">
        <v>756</v>
      </c>
      <c r="D7" s="20"/>
      <c r="E7" s="20"/>
    </row>
    <row r="9" spans="1:11">
      <c r="A9" s="213" t="s">
        <v>64</v>
      </c>
      <c r="C9" s="740" t="s">
        <v>380</v>
      </c>
      <c r="D9" s="740"/>
      <c r="E9" s="9"/>
      <c r="F9" s="740" t="s">
        <v>381</v>
      </c>
      <c r="G9" s="740"/>
      <c r="I9" s="9" t="s">
        <v>382</v>
      </c>
      <c r="J9" s="9"/>
      <c r="K9" s="9" t="s">
        <v>383</v>
      </c>
    </row>
    <row r="10" spans="1:11">
      <c r="A10" s="214" t="s">
        <v>373</v>
      </c>
      <c r="B10" s="215"/>
      <c r="C10" s="216"/>
      <c r="D10" s="216"/>
      <c r="E10" s="216"/>
      <c r="F10" s="744" t="s">
        <v>436</v>
      </c>
      <c r="G10" s="744"/>
      <c r="I10" s="217" t="s">
        <v>400</v>
      </c>
      <c r="J10" s="216"/>
      <c r="K10" s="217" t="s">
        <v>386</v>
      </c>
    </row>
    <row r="11" spans="1:11">
      <c r="A11" s="218"/>
      <c r="B11" s="218"/>
      <c r="C11" s="9"/>
      <c r="D11" s="9"/>
      <c r="E11" s="9"/>
      <c r="F11" s="9"/>
      <c r="G11" s="9"/>
      <c r="H11" s="219"/>
      <c r="I11" s="220"/>
      <c r="J11" s="220"/>
      <c r="K11" s="40"/>
    </row>
    <row r="12" spans="1:11">
      <c r="A12" s="218">
        <v>1</v>
      </c>
      <c r="B12" s="218"/>
      <c r="C12" s="221" t="s">
        <v>506</v>
      </c>
      <c r="D12" s="9"/>
      <c r="E12" s="9"/>
      <c r="F12" s="222" t="s">
        <v>437</v>
      </c>
      <c r="G12" s="9"/>
      <c r="H12" s="223"/>
      <c r="I12" s="369">
        <f>'Attachment H-27A'!K43+'Attachment H-27A'!K70</f>
        <v>158457383</v>
      </c>
      <c r="J12" s="220"/>
      <c r="K12" s="40"/>
    </row>
    <row r="13" spans="1:11">
      <c r="A13" s="218">
        <v>2</v>
      </c>
      <c r="B13" s="218"/>
      <c r="C13" s="221" t="s">
        <v>507</v>
      </c>
      <c r="D13" s="9"/>
      <c r="E13" s="9"/>
      <c r="F13" s="225" t="s">
        <v>438</v>
      </c>
      <c r="G13" s="9"/>
      <c r="H13" s="223"/>
      <c r="I13" s="369">
        <f>'Attachment H-27A'!K57+'Attachment H-27A'!K70+'Attachment H-27A'!K72</f>
        <v>154981071.41191554</v>
      </c>
      <c r="J13" s="220"/>
      <c r="K13" s="40"/>
    </row>
    <row r="14" spans="1:11">
      <c r="A14" s="218"/>
      <c r="B14" s="218"/>
      <c r="C14" s="221"/>
      <c r="D14" s="9"/>
      <c r="E14" s="9"/>
      <c r="F14" s="222"/>
      <c r="G14" s="9"/>
      <c r="H14" s="226"/>
      <c r="I14" s="220"/>
      <c r="J14" s="220"/>
      <c r="K14" s="40"/>
    </row>
    <row r="15" spans="1:11">
      <c r="A15" s="218"/>
      <c r="B15" s="218"/>
      <c r="C15" s="221" t="s">
        <v>508</v>
      </c>
      <c r="D15" s="9"/>
      <c r="E15" s="9"/>
      <c r="F15" s="222"/>
      <c r="G15" s="9"/>
      <c r="H15" s="226"/>
      <c r="I15" s="220"/>
      <c r="J15" s="220"/>
      <c r="K15" s="40"/>
    </row>
    <row r="16" spans="1:11">
      <c r="A16" s="218">
        <v>3</v>
      </c>
      <c r="B16" s="218"/>
      <c r="C16" s="221" t="s">
        <v>509</v>
      </c>
      <c r="D16" s="9"/>
      <c r="E16" s="9"/>
      <c r="F16" s="225" t="s">
        <v>439</v>
      </c>
      <c r="G16" s="9"/>
      <c r="H16" s="223"/>
      <c r="I16" s="369">
        <f>'Attachment H-27A'!K111</f>
        <v>4630793.2009572834</v>
      </c>
      <c r="J16" s="220"/>
      <c r="K16" s="40"/>
    </row>
    <row r="17" spans="1:11">
      <c r="A17" s="218">
        <v>4</v>
      </c>
      <c r="B17" s="218"/>
      <c r="C17" s="221" t="s">
        <v>510</v>
      </c>
      <c r="D17" s="9"/>
      <c r="E17" s="9"/>
      <c r="F17" s="222" t="s">
        <v>246</v>
      </c>
      <c r="G17" s="9"/>
      <c r="H17" s="227"/>
      <c r="I17" s="228">
        <f>IF(I16=0,0,+I16/I12)</f>
        <v>2.9224218608717545E-2</v>
      </c>
      <c r="J17" s="227"/>
      <c r="K17" s="228">
        <f>I17</f>
        <v>2.9224218608717545E-2</v>
      </c>
    </row>
    <row r="18" spans="1:11">
      <c r="A18" s="218"/>
      <c r="B18" s="218"/>
      <c r="C18" s="221"/>
      <c r="D18" s="9"/>
      <c r="E18" s="9"/>
      <c r="F18" s="222"/>
      <c r="G18" s="9"/>
      <c r="H18" s="227"/>
      <c r="I18" s="220"/>
      <c r="J18" s="227"/>
      <c r="K18" s="40"/>
    </row>
    <row r="19" spans="1:11">
      <c r="A19" s="218"/>
      <c r="B19" s="218"/>
      <c r="C19" s="221" t="s">
        <v>375</v>
      </c>
      <c r="D19" s="9"/>
      <c r="E19" s="9"/>
      <c r="F19" s="222"/>
      <c r="G19" s="9"/>
      <c r="H19" s="227"/>
      <c r="I19" s="220"/>
      <c r="J19" s="227"/>
      <c r="K19" s="40"/>
    </row>
    <row r="20" spans="1:11">
      <c r="A20" s="218">
        <v>5</v>
      </c>
      <c r="B20" s="218"/>
      <c r="C20" s="221" t="s">
        <v>376</v>
      </c>
      <c r="D20" s="9"/>
      <c r="E20" s="9"/>
      <c r="F20" s="225" t="s">
        <v>440</v>
      </c>
      <c r="G20" s="9"/>
      <c r="H20" s="229"/>
      <c r="I20" s="369">
        <f>'Attachment H-27A'!K115</f>
        <v>127241.40200000002</v>
      </c>
      <c r="J20" s="229"/>
      <c r="K20" s="40"/>
    </row>
    <row r="21" spans="1:11">
      <c r="A21" s="218">
        <v>6</v>
      </c>
      <c r="B21" s="218"/>
      <c r="C21" s="221" t="s">
        <v>377</v>
      </c>
      <c r="D21" s="9"/>
      <c r="E21" s="9"/>
      <c r="F21" s="222" t="s">
        <v>247</v>
      </c>
      <c r="G21" s="9"/>
      <c r="H21" s="227"/>
      <c r="I21" s="228">
        <f>IF(I20=0,0,I20/I12)</f>
        <v>8.0300077908013927E-4</v>
      </c>
      <c r="J21" s="227"/>
      <c r="K21" s="228">
        <f>I21</f>
        <v>8.0300077908013927E-4</v>
      </c>
    </row>
    <row r="22" spans="1:11">
      <c r="A22" s="218"/>
      <c r="B22" s="218"/>
      <c r="C22" s="221"/>
      <c r="D22" s="9"/>
      <c r="E22" s="9"/>
      <c r="F22" s="222"/>
      <c r="G22" s="9"/>
      <c r="H22" s="227"/>
      <c r="I22" s="228"/>
      <c r="J22" s="227"/>
      <c r="K22" s="40"/>
    </row>
    <row r="23" spans="1:11">
      <c r="A23" s="218"/>
      <c r="B23" s="218"/>
      <c r="C23" s="221" t="s">
        <v>512</v>
      </c>
      <c r="D23" s="9"/>
      <c r="E23" s="9"/>
      <c r="F23" s="222"/>
      <c r="G23" s="9"/>
      <c r="H23" s="227"/>
      <c r="I23" s="220"/>
      <c r="J23" s="227"/>
      <c r="K23" s="40"/>
    </row>
    <row r="24" spans="1:11">
      <c r="A24" s="218">
        <v>7</v>
      </c>
      <c r="B24" s="218"/>
      <c r="C24" s="221" t="s">
        <v>511</v>
      </c>
      <c r="D24" s="9"/>
      <c r="E24" s="9"/>
      <c r="F24" s="225" t="s">
        <v>441</v>
      </c>
      <c r="G24" s="9"/>
      <c r="H24" s="229"/>
      <c r="I24" s="369">
        <f>'Attachment H-27A'!K128</f>
        <v>1287834.0402422536</v>
      </c>
      <c r="J24" s="229"/>
      <c r="K24" s="40"/>
    </row>
    <row r="25" spans="1:11">
      <c r="A25" s="218">
        <v>8</v>
      </c>
      <c r="B25" s="218"/>
      <c r="C25" s="221" t="s">
        <v>513</v>
      </c>
      <c r="D25" s="9"/>
      <c r="E25" s="9"/>
      <c r="F25" s="222" t="s">
        <v>248</v>
      </c>
      <c r="G25" s="9"/>
      <c r="H25" s="227"/>
      <c r="I25" s="228">
        <f>IF(I24=0,0,I24/I12)</f>
        <v>8.1273211500801669E-3</v>
      </c>
      <c r="J25" s="227"/>
      <c r="K25" s="228">
        <f>I25</f>
        <v>8.1273211500801669E-3</v>
      </c>
    </row>
    <row r="26" spans="1:11">
      <c r="A26" s="218"/>
      <c r="B26" s="218"/>
      <c r="C26" s="221"/>
      <c r="D26" s="9"/>
      <c r="E26" s="9"/>
      <c r="F26" s="222"/>
      <c r="G26" s="9"/>
      <c r="H26" s="227"/>
      <c r="I26" s="220"/>
      <c r="J26" s="227"/>
      <c r="K26" s="40"/>
    </row>
    <row r="27" spans="1:11">
      <c r="A27" s="218">
        <v>9</v>
      </c>
      <c r="B27" s="218"/>
      <c r="C27" s="221" t="s">
        <v>514</v>
      </c>
      <c r="D27" s="9"/>
      <c r="E27" s="9"/>
      <c r="F27" s="225" t="s">
        <v>442</v>
      </c>
      <c r="G27" s="9"/>
      <c r="H27" s="229"/>
      <c r="I27" s="224">
        <f>'Attachment H-27A'!K18</f>
        <v>0</v>
      </c>
      <c r="J27" s="229"/>
      <c r="K27" s="40"/>
    </row>
    <row r="28" spans="1:11">
      <c r="A28" s="218">
        <v>10</v>
      </c>
      <c r="B28" s="218"/>
      <c r="C28" s="221" t="s">
        <v>515</v>
      </c>
      <c r="D28" s="9"/>
      <c r="E28" s="9"/>
      <c r="F28" s="222" t="s">
        <v>249</v>
      </c>
      <c r="G28" s="9"/>
      <c r="H28" s="227"/>
      <c r="I28" s="228">
        <f>IF(I27=0,0,I27/I12)</f>
        <v>0</v>
      </c>
      <c r="J28" s="227"/>
      <c r="K28" s="228">
        <f>I28</f>
        <v>0</v>
      </c>
    </row>
    <row r="29" spans="1:11">
      <c r="A29" s="218"/>
      <c r="B29" s="218"/>
      <c r="C29" s="221"/>
      <c r="D29" s="9"/>
      <c r="E29" s="9"/>
      <c r="F29" s="222"/>
      <c r="G29" s="9"/>
      <c r="H29" s="227"/>
      <c r="I29" s="220"/>
      <c r="J29" s="227"/>
      <c r="K29" s="40"/>
    </row>
    <row r="30" spans="1:11">
      <c r="A30" s="218">
        <v>11</v>
      </c>
      <c r="B30" s="218"/>
      <c r="C30" s="230" t="s">
        <v>516</v>
      </c>
      <c r="D30" s="9"/>
      <c r="E30" s="9"/>
      <c r="F30" s="231" t="s">
        <v>250</v>
      </c>
      <c r="G30" s="9"/>
      <c r="H30" s="227"/>
      <c r="I30" s="228"/>
      <c r="J30" s="227"/>
      <c r="K30" s="232">
        <f>K17+K21+K25+K28</f>
        <v>3.8154540537877854E-2</v>
      </c>
    </row>
    <row r="31" spans="1:11">
      <c r="A31" s="218"/>
      <c r="B31" s="218"/>
      <c r="C31" s="221"/>
      <c r="D31" s="9"/>
      <c r="E31" s="9"/>
      <c r="F31" s="222"/>
      <c r="G31" s="9"/>
      <c r="H31" s="227"/>
      <c r="I31" s="220"/>
      <c r="J31" s="227"/>
      <c r="K31" s="40"/>
    </row>
    <row r="32" spans="1:11">
      <c r="A32" s="218"/>
      <c r="B32" s="218"/>
      <c r="C32" s="221" t="s">
        <v>517</v>
      </c>
      <c r="D32" s="9"/>
      <c r="E32" s="9"/>
      <c r="F32" s="222"/>
      <c r="G32" s="9"/>
      <c r="H32" s="227"/>
      <c r="I32" s="220"/>
      <c r="J32" s="227"/>
      <c r="K32" s="40"/>
    </row>
    <row r="33" spans="1:11">
      <c r="A33" s="218">
        <v>12</v>
      </c>
      <c r="B33" s="218"/>
      <c r="C33" s="221" t="s">
        <v>518</v>
      </c>
      <c r="D33" s="9"/>
      <c r="E33" s="9"/>
      <c r="F33" s="225" t="s">
        <v>443</v>
      </c>
      <c r="G33" s="9"/>
      <c r="H33" s="229"/>
      <c r="I33" s="369">
        <f>'Attachment H-27A'!K143</f>
        <v>3334148.182324402</v>
      </c>
      <c r="J33" s="229"/>
      <c r="K33" s="40"/>
    </row>
    <row r="34" spans="1:11">
      <c r="A34" s="218">
        <v>13</v>
      </c>
      <c r="B34" s="218"/>
      <c r="C34" s="221" t="s">
        <v>519</v>
      </c>
      <c r="D34" s="9"/>
      <c r="E34" s="9"/>
      <c r="F34" s="222" t="s">
        <v>251</v>
      </c>
      <c r="G34" s="9"/>
      <c r="H34" s="227"/>
      <c r="I34" s="228">
        <f>IF(I33=0,0,I33/I13)</f>
        <v>2.151326063208555E-2</v>
      </c>
      <c r="J34" s="227"/>
      <c r="K34" s="228">
        <f>I34</f>
        <v>2.151326063208555E-2</v>
      </c>
    </row>
    <row r="35" spans="1:11">
      <c r="A35" s="218"/>
      <c r="B35" s="218"/>
      <c r="C35" s="221"/>
      <c r="D35" s="9"/>
      <c r="E35" s="9"/>
      <c r="F35" s="222"/>
      <c r="G35" s="9"/>
      <c r="H35" s="227"/>
      <c r="I35" s="220"/>
      <c r="J35" s="227"/>
      <c r="K35" s="40"/>
    </row>
    <row r="36" spans="1:11">
      <c r="A36" s="218"/>
      <c r="B36" s="218"/>
      <c r="C36" s="221" t="s">
        <v>520</v>
      </c>
      <c r="D36" s="9"/>
      <c r="E36" s="9"/>
      <c r="F36" s="222"/>
      <c r="G36" s="9"/>
      <c r="H36" s="227"/>
      <c r="I36" s="220"/>
      <c r="J36" s="227"/>
      <c r="K36" s="40"/>
    </row>
    <row r="37" spans="1:11">
      <c r="A37" s="218">
        <v>14</v>
      </c>
      <c r="B37" s="218"/>
      <c r="C37" s="221" t="s">
        <v>521</v>
      </c>
      <c r="D37" s="9"/>
      <c r="E37" s="9"/>
      <c r="F37" s="225" t="s">
        <v>444</v>
      </c>
      <c r="G37" s="9"/>
      <c r="H37" s="227"/>
      <c r="I37" s="369">
        <f>'Attachment H-27A'!K146</f>
        <v>10326700.112325221</v>
      </c>
      <c r="J37" s="227"/>
      <c r="K37" s="40"/>
    </row>
    <row r="38" spans="1:11">
      <c r="A38" s="218">
        <v>15</v>
      </c>
      <c r="B38" s="218"/>
      <c r="C38" s="221" t="s">
        <v>522</v>
      </c>
      <c r="D38" s="9"/>
      <c r="E38" s="9"/>
      <c r="F38" s="222" t="s">
        <v>252</v>
      </c>
      <c r="G38" s="9"/>
      <c r="H38" s="227"/>
      <c r="I38" s="228">
        <f>IF(I37=0,0,I37/I13)</f>
        <v>6.6632008788211697E-2</v>
      </c>
      <c r="J38" s="227"/>
      <c r="K38" s="228">
        <f>I38</f>
        <v>6.6632008788211697E-2</v>
      </c>
    </row>
    <row r="39" spans="1:11">
      <c r="A39" s="218"/>
      <c r="B39" s="218"/>
      <c r="C39" s="221"/>
      <c r="D39" s="9"/>
      <c r="E39" s="9"/>
      <c r="F39" s="222"/>
      <c r="G39" s="9"/>
      <c r="H39" s="227"/>
      <c r="I39" s="220"/>
      <c r="J39" s="227"/>
      <c r="K39" s="40"/>
    </row>
    <row r="40" spans="1:11">
      <c r="A40" s="218">
        <v>16</v>
      </c>
      <c r="B40" s="218"/>
      <c r="C40" s="230" t="s">
        <v>523</v>
      </c>
      <c r="D40" s="9"/>
      <c r="E40" s="9"/>
      <c r="F40" s="231" t="s">
        <v>253</v>
      </c>
      <c r="G40" s="9"/>
      <c r="H40" s="227"/>
      <c r="I40" s="228"/>
      <c r="J40" s="227"/>
      <c r="K40" s="232">
        <f>K34+K38</f>
        <v>8.814526942029724E-2</v>
      </c>
    </row>
    <row r="41" spans="1:11">
      <c r="A41" s="218"/>
      <c r="B41" s="218"/>
      <c r="C41" s="9"/>
      <c r="D41" s="9"/>
      <c r="E41" s="9"/>
      <c r="F41" s="9"/>
      <c r="G41" s="9"/>
      <c r="H41" s="219"/>
      <c r="I41" s="9"/>
      <c r="J41" s="9"/>
    </row>
    <row r="42" spans="1:11">
      <c r="A42" s="218"/>
      <c r="B42" s="218"/>
      <c r="C42" s="130"/>
      <c r="K42" s="40" t="s">
        <v>6</v>
      </c>
    </row>
    <row r="43" spans="1:11">
      <c r="A43" s="218"/>
      <c r="B43" s="218"/>
      <c r="C43" s="130"/>
      <c r="K43" s="129" t="s">
        <v>813</v>
      </c>
    </row>
    <row r="44" spans="1:11">
      <c r="A44" s="729" t="s">
        <v>504</v>
      </c>
      <c r="B44" s="729"/>
      <c r="C44" s="729"/>
      <c r="D44" s="729"/>
      <c r="E44" s="729"/>
      <c r="F44" s="729"/>
      <c r="G44" s="729"/>
      <c r="H44" s="729"/>
      <c r="I44" s="729"/>
      <c r="J44" s="729"/>
      <c r="K44" s="729"/>
    </row>
    <row r="45" spans="1:11">
      <c r="A45" s="729" t="s">
        <v>503</v>
      </c>
      <c r="B45" s="729"/>
      <c r="C45" s="729"/>
      <c r="D45" s="729"/>
      <c r="E45" s="729"/>
      <c r="F45" s="729"/>
      <c r="G45" s="729"/>
      <c r="H45" s="729"/>
      <c r="I45" s="729"/>
      <c r="J45" s="729"/>
      <c r="K45" s="729"/>
    </row>
    <row r="46" spans="1:11">
      <c r="A46" s="730" t="str">
        <f>+A84</f>
        <v>Silver Run Electric, LLC</v>
      </c>
      <c r="B46" s="731"/>
      <c r="C46" s="731"/>
      <c r="D46" s="731"/>
      <c r="E46" s="731"/>
      <c r="F46" s="731"/>
      <c r="G46" s="731"/>
      <c r="H46" s="731"/>
      <c r="I46" s="731"/>
      <c r="J46" s="731"/>
      <c r="K46" s="731"/>
    </row>
    <row r="47" spans="1:11">
      <c r="A47" s="218"/>
      <c r="B47" s="218"/>
      <c r="C47" s="9"/>
      <c r="D47" s="9"/>
      <c r="E47" s="9"/>
      <c r="F47" s="9"/>
      <c r="G47" s="9"/>
      <c r="H47" s="9"/>
      <c r="I47" s="9"/>
      <c r="J47" s="9"/>
    </row>
    <row r="48" spans="1:11" ht="24.75" customHeight="1">
      <c r="A48" s="218"/>
      <c r="B48" s="218"/>
      <c r="C48" s="741" t="s">
        <v>445</v>
      </c>
      <c r="D48" s="741"/>
      <c r="E48" s="741"/>
      <c r="F48" s="741"/>
      <c r="G48" s="741"/>
      <c r="H48" s="741"/>
      <c r="I48" s="741"/>
      <c r="J48" s="741"/>
      <c r="K48" s="741"/>
    </row>
    <row r="49" spans="1:14" ht="29.25" customHeight="1">
      <c r="A49" s="218"/>
      <c r="B49" s="218"/>
      <c r="C49" s="743" t="s">
        <v>524</v>
      </c>
      <c r="D49" s="743"/>
      <c r="E49" s="743"/>
      <c r="F49" s="743"/>
      <c r="G49" s="743"/>
      <c r="H49" s="743"/>
      <c r="I49" s="743"/>
      <c r="J49" s="743"/>
      <c r="K49" s="743"/>
    </row>
    <row r="50" spans="1:14">
      <c r="A50" s="218"/>
      <c r="B50" s="218"/>
      <c r="C50" s="9"/>
      <c r="D50" s="9"/>
      <c r="E50" s="9"/>
      <c r="F50" s="9"/>
      <c r="G50" s="9"/>
      <c r="H50" s="9"/>
      <c r="I50" s="9"/>
      <c r="J50" s="9"/>
    </row>
    <row r="51" spans="1:14">
      <c r="A51" s="233"/>
      <c r="B51" s="233"/>
      <c r="C51" s="11" t="s">
        <v>380</v>
      </c>
      <c r="D51" s="11"/>
      <c r="E51" s="11" t="s">
        <v>381</v>
      </c>
      <c r="F51" s="11" t="s">
        <v>382</v>
      </c>
      <c r="G51" s="11" t="s">
        <v>383</v>
      </c>
      <c r="H51" s="11" t="s">
        <v>384</v>
      </c>
      <c r="I51" s="11" t="s">
        <v>525</v>
      </c>
      <c r="J51" s="11" t="s">
        <v>526</v>
      </c>
      <c r="K51" s="11" t="s">
        <v>527</v>
      </c>
      <c r="N51" s="20"/>
    </row>
    <row r="52" spans="1:14" s="238" customFormat="1" ht="48">
      <c r="A52" s="234" t="s">
        <v>505</v>
      </c>
      <c r="B52" s="235"/>
      <c r="C52" s="235" t="s">
        <v>528</v>
      </c>
      <c r="D52" s="235" t="s">
        <v>529</v>
      </c>
      <c r="E52" s="235" t="s">
        <v>45</v>
      </c>
      <c r="F52" s="235" t="s">
        <v>530</v>
      </c>
      <c r="G52" s="236" t="s">
        <v>516</v>
      </c>
      <c r="H52" s="237" t="s">
        <v>531</v>
      </c>
      <c r="I52" s="234" t="s">
        <v>532</v>
      </c>
      <c r="J52" s="236" t="s">
        <v>523</v>
      </c>
      <c r="K52" s="237" t="s">
        <v>533</v>
      </c>
    </row>
    <row r="53" spans="1:14" ht="24">
      <c r="A53" s="239"/>
      <c r="B53" s="215"/>
      <c r="C53" s="215"/>
      <c r="D53" s="215"/>
      <c r="E53" s="215"/>
      <c r="F53" s="215" t="s">
        <v>534</v>
      </c>
      <c r="G53" s="240" t="s">
        <v>254</v>
      </c>
      <c r="H53" s="241" t="s">
        <v>3</v>
      </c>
      <c r="I53" s="239" t="s">
        <v>4</v>
      </c>
      <c r="J53" s="240" t="s">
        <v>255</v>
      </c>
      <c r="K53" s="241" t="s">
        <v>5</v>
      </c>
    </row>
    <row r="54" spans="1:14">
      <c r="A54" s="242"/>
      <c r="B54" s="243"/>
      <c r="C54" s="204"/>
      <c r="D54" s="204"/>
      <c r="E54" s="204"/>
      <c r="F54" s="204"/>
      <c r="G54" s="244"/>
      <c r="H54" s="245"/>
      <c r="I54" s="245"/>
      <c r="J54" s="244"/>
      <c r="K54" s="245"/>
    </row>
    <row r="55" spans="1:14">
      <c r="A55" s="246" t="s">
        <v>7</v>
      </c>
      <c r="B55" s="218"/>
      <c r="C55" s="247" t="s">
        <v>892</v>
      </c>
      <c r="D55" s="200" t="s">
        <v>893</v>
      </c>
      <c r="E55" s="200" t="s">
        <v>894</v>
      </c>
      <c r="F55" s="370">
        <f>'Attachment 4'!D24</f>
        <v>158457383</v>
      </c>
      <c r="G55" s="248">
        <f>K30</f>
        <v>3.8154540537877854E-2</v>
      </c>
      <c r="H55" s="371">
        <f>F55*G55</f>
        <v>6045868.6431995369</v>
      </c>
      <c r="I55" s="373">
        <f>'Attachment 4'!D24-'Attachment 4'!J24</f>
        <v>154981071.41191554</v>
      </c>
      <c r="J55" s="251">
        <f>K40</f>
        <v>8.814526942029724E-2</v>
      </c>
      <c r="K55" s="371">
        <f>I55*J55</f>
        <v>13660848.294649621</v>
      </c>
    </row>
    <row r="56" spans="1:14">
      <c r="A56" s="252" t="s">
        <v>8</v>
      </c>
      <c r="B56" s="253"/>
      <c r="C56" s="202"/>
      <c r="D56" s="202"/>
      <c r="E56" s="202"/>
      <c r="F56" s="254"/>
      <c r="G56" s="251">
        <f>K30</f>
        <v>3.8154540537877854E-2</v>
      </c>
      <c r="H56" s="371">
        <f>F56*G56</f>
        <v>0</v>
      </c>
      <c r="I56" s="373">
        <v>0</v>
      </c>
      <c r="J56" s="251">
        <f>K40</f>
        <v>8.814526942029724E-2</v>
      </c>
      <c r="K56" s="371">
        <f>I56*J56</f>
        <v>0</v>
      </c>
    </row>
    <row r="57" spans="1:14">
      <c r="A57" s="246">
        <v>2</v>
      </c>
      <c r="B57" s="218"/>
      <c r="C57" s="1" t="s">
        <v>11</v>
      </c>
      <c r="F57" s="369">
        <f>SUM(F55:F56)</f>
        <v>158457383</v>
      </c>
      <c r="G57" s="255"/>
      <c r="H57" s="372">
        <f>SUM(H55:H56)</f>
        <v>6045868.6431995369</v>
      </c>
      <c r="I57" s="372">
        <f>SUM(I55:I56)</f>
        <v>154981071.41191554</v>
      </c>
      <c r="J57" s="256"/>
      <c r="K57" s="372">
        <f>SUM(K55:K56)</f>
        <v>13660848.294649621</v>
      </c>
    </row>
    <row r="58" spans="1:14">
      <c r="A58" s="246"/>
      <c r="B58" s="218"/>
      <c r="F58" s="369"/>
      <c r="G58" s="257"/>
      <c r="H58" s="249"/>
      <c r="I58" s="258"/>
      <c r="J58" s="259"/>
      <c r="K58" s="249"/>
    </row>
    <row r="59" spans="1:14">
      <c r="A59" s="246" t="s">
        <v>9</v>
      </c>
      <c r="B59" s="218"/>
      <c r="C59" s="200"/>
      <c r="D59" s="200"/>
      <c r="E59" s="200"/>
      <c r="F59" s="370">
        <v>0</v>
      </c>
      <c r="G59" s="248">
        <f>K30</f>
        <v>3.8154540537877854E-2</v>
      </c>
      <c r="H59" s="249">
        <f>F59*G59</f>
        <v>0</v>
      </c>
      <c r="I59" s="250">
        <v>0</v>
      </c>
      <c r="J59" s="251">
        <f>K40</f>
        <v>8.814526942029724E-2</v>
      </c>
      <c r="K59" s="249">
        <f>I59*J59</f>
        <v>0</v>
      </c>
    </row>
    <row r="60" spans="1:14">
      <c r="A60" s="246" t="s">
        <v>10</v>
      </c>
      <c r="B60" s="218"/>
      <c r="C60" s="200"/>
      <c r="D60" s="200"/>
      <c r="E60" s="200"/>
      <c r="F60" s="390">
        <v>0</v>
      </c>
      <c r="G60" s="260">
        <f>K30</f>
        <v>3.8154540537877854E-2</v>
      </c>
      <c r="H60" s="261">
        <f>F60*G60</f>
        <v>0</v>
      </c>
      <c r="I60" s="262">
        <v>0</v>
      </c>
      <c r="J60" s="251">
        <f>K40</f>
        <v>8.814526942029724E-2</v>
      </c>
      <c r="K60" s="261">
        <f>I60*J60</f>
        <v>0</v>
      </c>
    </row>
    <row r="61" spans="1:14">
      <c r="A61" s="263">
        <v>4</v>
      </c>
      <c r="B61" s="264"/>
      <c r="C61" s="204" t="s">
        <v>12</v>
      </c>
      <c r="D61" s="204"/>
      <c r="E61" s="204"/>
      <c r="F61" s="369">
        <f>SUM(F59:F60)</f>
        <v>0</v>
      </c>
      <c r="G61" s="244"/>
      <c r="H61" s="249">
        <f>SUM(H59:H60)</f>
        <v>0</v>
      </c>
      <c r="I61" s="258">
        <f>SUM(I59:I60)</f>
        <v>0</v>
      </c>
      <c r="J61" s="244"/>
      <c r="K61" s="249">
        <f>SUM(K59:K60)</f>
        <v>0</v>
      </c>
    </row>
    <row r="62" spans="1:14">
      <c r="A62" s="265"/>
      <c r="F62" s="369"/>
      <c r="G62" s="266"/>
      <c r="H62" s="249"/>
      <c r="I62" s="267"/>
      <c r="J62" s="266"/>
      <c r="K62" s="249"/>
    </row>
    <row r="63" spans="1:14">
      <c r="A63" s="265">
        <v>5</v>
      </c>
      <c r="C63" s="200"/>
      <c r="D63" s="200"/>
      <c r="E63" s="200"/>
      <c r="F63" s="370">
        <v>0</v>
      </c>
      <c r="G63" s="248">
        <f>K30</f>
        <v>3.8154540537877854E-2</v>
      </c>
      <c r="H63" s="249">
        <f>F63*G63</f>
        <v>0</v>
      </c>
      <c r="I63" s="268">
        <v>0</v>
      </c>
      <c r="J63" s="251">
        <f>K40</f>
        <v>8.814526942029724E-2</v>
      </c>
      <c r="K63" s="249">
        <f>I63*J63</f>
        <v>0</v>
      </c>
    </row>
    <row r="64" spans="1:14">
      <c r="A64" s="269"/>
      <c r="B64" s="270"/>
      <c r="C64" s="35"/>
      <c r="D64" s="35"/>
      <c r="E64" s="35"/>
      <c r="F64" s="391"/>
      <c r="G64" s="271"/>
      <c r="H64" s="249"/>
      <c r="I64" s="272"/>
      <c r="J64" s="271"/>
      <c r="K64" s="249"/>
    </row>
    <row r="65" spans="1:12">
      <c r="A65" s="269">
        <v>6</v>
      </c>
      <c r="B65" s="270"/>
      <c r="C65" s="35" t="s">
        <v>14</v>
      </c>
      <c r="D65" s="35"/>
      <c r="E65" s="35"/>
      <c r="F65" s="392">
        <f>F57+F61+F63</f>
        <v>158457383</v>
      </c>
      <c r="G65" s="271"/>
      <c r="H65" s="381">
        <f>SUM(H57+H61+H63)</f>
        <v>6045868.6431995369</v>
      </c>
      <c r="I65" s="393">
        <f>I57+I61+I63</f>
        <v>154981071.41191554</v>
      </c>
      <c r="J65" s="394"/>
      <c r="K65" s="381">
        <f>SUM(K57+K61+K63)</f>
        <v>13660848.294649621</v>
      </c>
      <c r="L65" s="395"/>
    </row>
    <row r="80" spans="1:12">
      <c r="A80" s="218"/>
      <c r="B80" s="218"/>
      <c r="C80" s="130"/>
      <c r="K80" s="40" t="s">
        <v>20</v>
      </c>
    </row>
    <row r="81" spans="1:11">
      <c r="A81" s="218"/>
      <c r="B81" s="218"/>
      <c r="C81" s="130"/>
      <c r="K81" s="129" t="s">
        <v>813</v>
      </c>
    </row>
    <row r="82" spans="1:11">
      <c r="A82" s="729" t="s">
        <v>504</v>
      </c>
      <c r="B82" s="729"/>
      <c r="C82" s="729"/>
      <c r="D82" s="729"/>
      <c r="E82" s="729"/>
      <c r="F82" s="729"/>
      <c r="G82" s="729"/>
      <c r="H82" s="729"/>
      <c r="I82" s="729"/>
      <c r="J82" s="729"/>
      <c r="K82" s="729"/>
    </row>
    <row r="83" spans="1:11">
      <c r="A83" s="729" t="s">
        <v>503</v>
      </c>
      <c r="B83" s="729"/>
      <c r="C83" s="729"/>
      <c r="D83" s="729"/>
      <c r="E83" s="729"/>
      <c r="F83" s="729"/>
      <c r="G83" s="729"/>
      <c r="H83" s="729"/>
      <c r="I83" s="729"/>
      <c r="J83" s="729"/>
      <c r="K83" s="729"/>
    </row>
    <row r="84" spans="1:11">
      <c r="A84" s="730" t="s">
        <v>738</v>
      </c>
      <c r="B84" s="731"/>
      <c r="C84" s="731"/>
      <c r="D84" s="731"/>
      <c r="E84" s="731"/>
      <c r="F84" s="731"/>
      <c r="G84" s="731"/>
      <c r="H84" s="731"/>
      <c r="I84" s="731"/>
      <c r="J84" s="731"/>
      <c r="K84" s="731"/>
    </row>
    <row r="88" spans="1:11">
      <c r="A88" s="218"/>
      <c r="B88" s="218"/>
      <c r="C88" s="9" t="s">
        <v>29</v>
      </c>
      <c r="D88" s="9" t="s">
        <v>30</v>
      </c>
      <c r="E88" s="9" t="s">
        <v>31</v>
      </c>
      <c r="F88" s="9" t="s">
        <v>32</v>
      </c>
      <c r="G88" s="9" t="s">
        <v>37</v>
      </c>
      <c r="H88" s="9" t="s">
        <v>33</v>
      </c>
      <c r="I88" s="9" t="s">
        <v>34</v>
      </c>
      <c r="J88" s="9" t="s">
        <v>35</v>
      </c>
      <c r="K88" s="9" t="s">
        <v>36</v>
      </c>
    </row>
    <row r="89" spans="1:11" ht="36">
      <c r="A89" s="273" t="s">
        <v>505</v>
      </c>
      <c r="B89" s="274"/>
      <c r="C89" s="274" t="s">
        <v>21</v>
      </c>
      <c r="D89" s="274" t="s">
        <v>22</v>
      </c>
      <c r="E89" s="274" t="s">
        <v>23</v>
      </c>
      <c r="F89" s="235" t="s">
        <v>24</v>
      </c>
      <c r="G89" s="274" t="s">
        <v>25</v>
      </c>
      <c r="H89" s="274" t="s">
        <v>26</v>
      </c>
      <c r="I89" s="274" t="s">
        <v>43</v>
      </c>
      <c r="J89" s="274" t="s">
        <v>28</v>
      </c>
      <c r="K89" s="275" t="s">
        <v>27</v>
      </c>
    </row>
    <row r="90" spans="1:11" ht="36">
      <c r="A90" s="276"/>
      <c r="B90" s="277"/>
      <c r="C90" s="278" t="s">
        <v>38</v>
      </c>
      <c r="D90" s="279" t="s">
        <v>801</v>
      </c>
      <c r="E90" s="279" t="s">
        <v>39</v>
      </c>
      <c r="F90" s="276" t="s">
        <v>802</v>
      </c>
      <c r="G90" s="279" t="s">
        <v>40</v>
      </c>
      <c r="H90" s="279" t="s">
        <v>41</v>
      </c>
      <c r="I90" s="279" t="s">
        <v>42</v>
      </c>
      <c r="J90" s="279" t="s">
        <v>549</v>
      </c>
      <c r="K90" s="279" t="s">
        <v>550</v>
      </c>
    </row>
    <row r="91" spans="1:11">
      <c r="A91" s="242"/>
      <c r="B91" s="280"/>
      <c r="C91" s="244"/>
      <c r="D91" s="310"/>
      <c r="E91" s="311"/>
      <c r="F91" s="312"/>
      <c r="G91" s="245"/>
      <c r="H91" s="245"/>
      <c r="I91" s="245"/>
      <c r="J91" s="245"/>
      <c r="K91" s="245"/>
    </row>
    <row r="92" spans="1:11">
      <c r="A92" s="246" t="s">
        <v>7</v>
      </c>
      <c r="C92" s="373">
        <f>'Attachment H-27A'!F114</f>
        <v>3322708.1305666673</v>
      </c>
      <c r="D92" s="374">
        <f>C92+H55+(I55*$K$40)</f>
        <v>23029425.068415828</v>
      </c>
      <c r="E92" s="399">
        <v>50</v>
      </c>
      <c r="F92" s="396">
        <f>+(E92/100)*'Attachment 2'!$J$40*'Attachment 1'!I55</f>
        <v>592817.51215351839</v>
      </c>
      <c r="G92" s="371">
        <f>D92+F92</f>
        <v>23622242.580569346</v>
      </c>
      <c r="H92" s="373">
        <v>0</v>
      </c>
      <c r="I92" s="371">
        <f>D92+F92-H92</f>
        <v>23622242.580569346</v>
      </c>
      <c r="J92" s="373">
        <v>0</v>
      </c>
      <c r="K92" s="371">
        <f>I92+J92</f>
        <v>23622242.580569346</v>
      </c>
    </row>
    <row r="93" spans="1:11">
      <c r="A93" s="246" t="s">
        <v>8</v>
      </c>
      <c r="C93" s="281">
        <v>0</v>
      </c>
      <c r="D93" s="374">
        <f>C93+H56+(I56*$K$40)</f>
        <v>0</v>
      </c>
      <c r="E93" s="314">
        <v>0</v>
      </c>
      <c r="F93" s="396">
        <f>+(E93/100)*'Attachment 2'!$J$40*'Attachment 1'!I56</f>
        <v>0</v>
      </c>
      <c r="G93" s="371">
        <f>D93+F93</f>
        <v>0</v>
      </c>
      <c r="H93" s="373">
        <v>0</v>
      </c>
      <c r="I93" s="371">
        <f>D93+F93-H93</f>
        <v>0</v>
      </c>
      <c r="J93" s="373">
        <v>0</v>
      </c>
      <c r="K93" s="371">
        <f>I93+J93</f>
        <v>0</v>
      </c>
    </row>
    <row r="94" spans="1:11">
      <c r="A94" s="242">
        <v>2</v>
      </c>
      <c r="B94" s="264"/>
      <c r="C94" s="372">
        <f>SUM(C92:C93)</f>
        <v>3322708.1305666673</v>
      </c>
      <c r="D94" s="375">
        <f>SUM(D92:D93)</f>
        <v>23029425.068415828</v>
      </c>
      <c r="E94" s="317"/>
      <c r="F94" s="397">
        <f>SUM(F92:F93)</f>
        <v>592817.51215351839</v>
      </c>
      <c r="G94" s="372">
        <f>SUM(G92:G93)</f>
        <v>23622242.580569346</v>
      </c>
      <c r="H94" s="372">
        <f t="shared" ref="H94:J94" si="0">SUM(H92:H93)</f>
        <v>0</v>
      </c>
      <c r="I94" s="372">
        <f>SUM(I92:I93)</f>
        <v>23622242.580569346</v>
      </c>
      <c r="J94" s="372">
        <f t="shared" si="0"/>
        <v>0</v>
      </c>
      <c r="K94" s="372">
        <f>SUM(K92:K93)</f>
        <v>23622242.580569346</v>
      </c>
    </row>
    <row r="95" spans="1:11">
      <c r="A95" s="246"/>
      <c r="C95" s="249"/>
      <c r="D95" s="313"/>
      <c r="E95" s="319"/>
      <c r="F95" s="320"/>
      <c r="G95" s="249"/>
      <c r="H95" s="249"/>
      <c r="I95" s="249"/>
      <c r="J95" s="249"/>
      <c r="K95" s="249"/>
    </row>
    <row r="96" spans="1:11">
      <c r="A96" s="246" t="s">
        <v>9</v>
      </c>
      <c r="C96" s="281">
        <v>0</v>
      </c>
      <c r="D96" s="313">
        <f>C96+H59+(I59*$K$40)</f>
        <v>0</v>
      </c>
      <c r="E96" s="314">
        <v>0</v>
      </c>
      <c r="F96" s="315">
        <f>+(E96/100)*'Attachment 2'!$J$40*'Attachment 1'!I59</f>
        <v>0</v>
      </c>
      <c r="G96" s="249">
        <f>D96+F96</f>
        <v>0</v>
      </c>
      <c r="H96" s="281">
        <v>0</v>
      </c>
      <c r="I96" s="249">
        <f>D96+F96-H96</f>
        <v>0</v>
      </c>
      <c r="J96" s="281">
        <v>0</v>
      </c>
      <c r="K96" s="249">
        <f>I96+J96</f>
        <v>0</v>
      </c>
    </row>
    <row r="97" spans="1:11">
      <c r="A97" s="252" t="s">
        <v>10</v>
      </c>
      <c r="B97" s="270"/>
      <c r="C97" s="282">
        <v>0</v>
      </c>
      <c r="D97" s="313">
        <f>C97+H60+(I60*$K$40)</f>
        <v>0</v>
      </c>
      <c r="E97" s="321">
        <v>0</v>
      </c>
      <c r="F97" s="315">
        <f>+(E97/100)*'Attachment 2'!$J$40*'Attachment 1'!I60</f>
        <v>0</v>
      </c>
      <c r="G97" s="261">
        <f>D97+F97</f>
        <v>0</v>
      </c>
      <c r="H97" s="282">
        <v>0</v>
      </c>
      <c r="I97" s="261">
        <f>D97+F97-H97</f>
        <v>0</v>
      </c>
      <c r="J97" s="282">
        <v>0</v>
      </c>
      <c r="K97" s="261">
        <f>I97+J97</f>
        <v>0</v>
      </c>
    </row>
    <row r="98" spans="1:11">
      <c r="A98" s="263">
        <v>4</v>
      </c>
      <c r="B98" s="264"/>
      <c r="C98" s="283">
        <f>SUM(C96:C97)</f>
        <v>0</v>
      </c>
      <c r="D98" s="316">
        <f>SUM(D96:D97)</f>
        <v>0</v>
      </c>
      <c r="E98" s="322"/>
      <c r="F98" s="318">
        <f>SUM(F96:F97)</f>
        <v>0</v>
      </c>
      <c r="G98" s="284">
        <f>SUM(G96:G97)</f>
        <v>0</v>
      </c>
      <c r="H98" s="249">
        <f t="shared" ref="H98:J98" si="1">SUM(H96:H97)</f>
        <v>0</v>
      </c>
      <c r="I98" s="249">
        <f>SUM(I96:I97)</f>
        <v>0</v>
      </c>
      <c r="J98" s="249">
        <f t="shared" si="1"/>
        <v>0</v>
      </c>
      <c r="K98" s="249">
        <f>SUM(K96:K97)</f>
        <v>0</v>
      </c>
    </row>
    <row r="99" spans="1:11">
      <c r="A99" s="265"/>
      <c r="C99" s="283"/>
      <c r="D99" s="313"/>
      <c r="E99" s="322"/>
      <c r="F99" s="320"/>
      <c r="G99" s="284"/>
      <c r="H99" s="249"/>
      <c r="I99" s="249"/>
      <c r="J99" s="249"/>
      <c r="K99" s="249"/>
    </row>
    <row r="100" spans="1:11">
      <c r="A100" s="265">
        <v>5</v>
      </c>
      <c r="C100" s="285">
        <v>0</v>
      </c>
      <c r="D100" s="313">
        <f>C100+H63+(I63*$K$40)</f>
        <v>0</v>
      </c>
      <c r="E100" s="323">
        <v>0</v>
      </c>
      <c r="F100" s="320">
        <f>+(E100/100)*'Attachment 2'!$J$40*'Attachment 1'!I63</f>
        <v>0</v>
      </c>
      <c r="G100" s="284">
        <f>D100+F100</f>
        <v>0</v>
      </c>
      <c r="H100" s="281">
        <v>0</v>
      </c>
      <c r="I100" s="249">
        <f>D100+F100-H100</f>
        <v>0</v>
      </c>
      <c r="J100" s="281">
        <v>0</v>
      </c>
      <c r="K100" s="249">
        <f>I100+J100</f>
        <v>0</v>
      </c>
    </row>
    <row r="101" spans="1:11">
      <c r="A101" s="269"/>
      <c r="B101" s="270"/>
      <c r="C101" s="283"/>
      <c r="D101" s="308"/>
      <c r="E101" s="307"/>
      <c r="F101" s="309"/>
      <c r="G101" s="284"/>
      <c r="H101" s="249"/>
      <c r="I101" s="249"/>
      <c r="J101" s="249"/>
      <c r="K101" s="249"/>
    </row>
    <row r="102" spans="1:11">
      <c r="A102" s="269">
        <v>6</v>
      </c>
      <c r="B102" s="270"/>
      <c r="C102" s="381">
        <f>C94+C98+C100</f>
        <v>3322708.1305666673</v>
      </c>
      <c r="D102" s="376">
        <f>SUM(D94+D98+D100)</f>
        <v>23029425.068415828</v>
      </c>
      <c r="E102" s="377"/>
      <c r="F102" s="378">
        <f>+F94+F98+F100</f>
        <v>592817.51215351839</v>
      </c>
      <c r="G102" s="379">
        <f>SUM(G94+G98+G100)</f>
        <v>23622242.580569346</v>
      </c>
      <c r="H102" s="380">
        <f>SUM(H94+H98+H100)</f>
        <v>0</v>
      </c>
      <c r="I102" s="381">
        <f>SUM(I94+I98+I100)</f>
        <v>23622242.580569346</v>
      </c>
      <c r="J102" s="381">
        <f>J94+J98+J100</f>
        <v>0</v>
      </c>
      <c r="K102" s="381">
        <f>K94+K98+K100</f>
        <v>23622242.580569346</v>
      </c>
    </row>
    <row r="105" spans="1:11">
      <c r="A105" s="270" t="s">
        <v>15</v>
      </c>
    </row>
    <row r="106" spans="1:11">
      <c r="A106" s="23" t="s">
        <v>418</v>
      </c>
      <c r="C106" s="1" t="s">
        <v>446</v>
      </c>
    </row>
    <row r="107" spans="1:11">
      <c r="A107" s="23" t="s">
        <v>430</v>
      </c>
      <c r="C107" s="742" t="s">
        <v>447</v>
      </c>
      <c r="D107" s="742"/>
      <c r="E107" s="742"/>
      <c r="F107" s="742"/>
      <c r="G107" s="742"/>
      <c r="H107" s="742"/>
      <c r="I107" s="742"/>
      <c r="J107" s="742"/>
      <c r="K107" s="742"/>
    </row>
    <row r="108" spans="1:11">
      <c r="A108" s="23" t="s">
        <v>433</v>
      </c>
      <c r="C108" s="739" t="s">
        <v>16</v>
      </c>
      <c r="D108" s="739"/>
      <c r="E108" s="739"/>
      <c r="F108" s="739"/>
      <c r="G108" s="739"/>
      <c r="H108" s="739"/>
      <c r="I108" s="739"/>
      <c r="J108" s="739"/>
      <c r="K108" s="739"/>
    </row>
    <row r="109" spans="1:11" ht="30" customHeight="1">
      <c r="A109" s="23" t="s">
        <v>434</v>
      </c>
      <c r="C109" s="739" t="s">
        <v>17</v>
      </c>
      <c r="D109" s="739"/>
      <c r="E109" s="739"/>
      <c r="F109" s="739"/>
      <c r="G109" s="739"/>
      <c r="H109" s="739"/>
      <c r="I109" s="739"/>
      <c r="J109" s="739"/>
      <c r="K109" s="739"/>
    </row>
    <row r="110" spans="1:11" ht="18" customHeight="1">
      <c r="A110" s="23" t="s">
        <v>478</v>
      </c>
      <c r="C110" s="739" t="s">
        <v>18</v>
      </c>
      <c r="D110" s="739"/>
      <c r="E110" s="739"/>
      <c r="F110" s="739"/>
      <c r="G110" s="739"/>
      <c r="H110" s="739"/>
      <c r="I110" s="739"/>
      <c r="J110" s="739"/>
      <c r="K110" s="739"/>
    </row>
    <row r="111" spans="1:11" ht="26.45" customHeight="1">
      <c r="A111" s="23" t="s">
        <v>479</v>
      </c>
      <c r="C111" s="742" t="s">
        <v>448</v>
      </c>
      <c r="D111" s="742"/>
      <c r="E111" s="742"/>
      <c r="F111" s="742"/>
      <c r="G111" s="742"/>
      <c r="H111" s="742"/>
      <c r="I111" s="742"/>
      <c r="J111" s="742"/>
      <c r="K111" s="742"/>
    </row>
    <row r="112" spans="1:11" ht="26.25" customHeight="1">
      <c r="A112" s="23" t="s">
        <v>480</v>
      </c>
      <c r="C112" s="739" t="s">
        <v>764</v>
      </c>
      <c r="D112" s="739"/>
      <c r="E112" s="739"/>
      <c r="F112" s="739"/>
      <c r="G112" s="739"/>
      <c r="H112" s="739"/>
      <c r="I112" s="739"/>
      <c r="J112" s="739"/>
      <c r="K112" s="739"/>
    </row>
    <row r="113" spans="1:11" ht="22.5" customHeight="1">
      <c r="A113" s="23" t="s">
        <v>481</v>
      </c>
      <c r="C113" s="739" t="s">
        <v>44</v>
      </c>
      <c r="D113" s="739"/>
      <c r="E113" s="739"/>
      <c r="F113" s="739"/>
      <c r="G113" s="739"/>
      <c r="H113" s="739"/>
      <c r="I113" s="739"/>
      <c r="J113" s="739"/>
      <c r="K113" s="739"/>
    </row>
    <row r="114" spans="1:11" ht="16.899999999999999" customHeight="1">
      <c r="A114" s="23" t="s">
        <v>482</v>
      </c>
      <c r="C114" s="739" t="s">
        <v>19</v>
      </c>
      <c r="D114" s="739"/>
      <c r="E114" s="739"/>
      <c r="F114" s="739"/>
      <c r="G114" s="739"/>
      <c r="H114" s="739"/>
      <c r="I114" s="739"/>
      <c r="J114" s="739"/>
      <c r="K114" s="739"/>
    </row>
    <row r="115" spans="1:11" ht="44.25" customHeight="1">
      <c r="A115" s="23" t="s">
        <v>483</v>
      </c>
      <c r="C115" s="739" t="s">
        <v>340</v>
      </c>
      <c r="D115" s="739"/>
      <c r="E115" s="739"/>
      <c r="F115" s="739"/>
      <c r="G115" s="739"/>
      <c r="H115" s="739"/>
      <c r="I115" s="739"/>
      <c r="J115" s="739"/>
      <c r="K115" s="739"/>
    </row>
  </sheetData>
  <mergeCells count="23">
    <mergeCell ref="A3:K3"/>
    <mergeCell ref="F9:G9"/>
    <mergeCell ref="C48:K48"/>
    <mergeCell ref="C115:K115"/>
    <mergeCell ref="C109:K109"/>
    <mergeCell ref="C110:K110"/>
    <mergeCell ref="C111:K111"/>
    <mergeCell ref="C112:K112"/>
    <mergeCell ref="C107:K107"/>
    <mergeCell ref="C108:K108"/>
    <mergeCell ref="A5:K5"/>
    <mergeCell ref="A46:K46"/>
    <mergeCell ref="A44:K44"/>
    <mergeCell ref="A45:K45"/>
    <mergeCell ref="C49:K49"/>
    <mergeCell ref="F10:G10"/>
    <mergeCell ref="C113:K113"/>
    <mergeCell ref="C114:K114"/>
    <mergeCell ref="A84:K84"/>
    <mergeCell ref="A83:K83"/>
    <mergeCell ref="A4:K4"/>
    <mergeCell ref="C9:D9"/>
    <mergeCell ref="A82:K82"/>
  </mergeCells>
  <phoneticPr fontId="0" type="noConversion"/>
  <pageMargins left="0.5" right="0.5" top="0.75" bottom="0.75" header="0.3" footer="0.3"/>
  <pageSetup scale="86" orientation="landscape" verticalDpi="1200" r:id="rId1"/>
  <rowBreaks count="2" manualBreakCount="2">
    <brk id="41" max="10" man="1"/>
    <brk id="79" max="10" man="1"/>
  </rowBreaks>
  <colBreaks count="1" manualBreakCount="1">
    <brk id="11" max="16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
  <sheetViews>
    <sheetView view="pageBreakPreview" zoomScale="120" zoomScaleNormal="100" zoomScaleSheetLayoutView="120" workbookViewId="0">
      <selection activeCell="C41" sqref="C41"/>
    </sheetView>
  </sheetViews>
  <sheetFormatPr defaultColWidth="9.33203125" defaultRowHeight="12"/>
  <cols>
    <col min="1" max="1" width="6.83203125" style="127" customWidth="1"/>
    <col min="2" max="2" width="34.83203125" style="127" customWidth="1"/>
    <col min="3" max="3" width="35.5" style="127" customWidth="1"/>
    <col min="4" max="4" width="30.33203125" style="127" customWidth="1"/>
    <col min="5" max="5" width="13" style="127" customWidth="1"/>
    <col min="6" max="6" width="7.83203125" style="127" customWidth="1"/>
    <col min="7" max="7" width="4.83203125" style="127" customWidth="1"/>
    <col min="8" max="8" width="9.33203125" style="127"/>
    <col min="9" max="9" width="10.83203125" style="127" customWidth="1"/>
    <col min="10" max="10" width="14.1640625" style="127" customWidth="1"/>
    <col min="11" max="16384" width="9.33203125" style="127"/>
  </cols>
  <sheetData>
    <row r="1" spans="1:15" ht="12.6" customHeight="1">
      <c r="A1" s="126"/>
      <c r="B1" s="126"/>
      <c r="J1" s="40" t="s">
        <v>61</v>
      </c>
      <c r="O1" s="128"/>
    </row>
    <row r="2" spans="1:15" ht="12.6" customHeight="1">
      <c r="A2" s="126"/>
      <c r="B2" s="126"/>
      <c r="J2" s="129" t="s">
        <v>813</v>
      </c>
      <c r="O2" s="128"/>
    </row>
    <row r="3" spans="1:15" ht="12.6" customHeight="1">
      <c r="A3" s="729" t="s">
        <v>60</v>
      </c>
      <c r="B3" s="729"/>
      <c r="C3" s="729"/>
      <c r="D3" s="729"/>
      <c r="E3" s="729"/>
      <c r="F3" s="729"/>
      <c r="G3" s="729"/>
      <c r="H3" s="729"/>
      <c r="I3" s="729"/>
      <c r="J3" s="729"/>
    </row>
    <row r="4" spans="1:15" ht="12.6" customHeight="1">
      <c r="A4" s="729" t="s">
        <v>24</v>
      </c>
      <c r="B4" s="729"/>
      <c r="C4" s="729"/>
      <c r="D4" s="729"/>
      <c r="E4" s="729"/>
      <c r="F4" s="729"/>
      <c r="G4" s="729"/>
      <c r="H4" s="729"/>
      <c r="I4" s="729"/>
      <c r="J4" s="729"/>
    </row>
    <row r="5" spans="1:15" ht="12.6" customHeight="1">
      <c r="A5" s="730" t="s">
        <v>738</v>
      </c>
      <c r="B5" s="731"/>
      <c r="C5" s="731"/>
      <c r="D5" s="731"/>
      <c r="E5" s="731"/>
      <c r="F5" s="731"/>
      <c r="G5" s="731"/>
      <c r="H5" s="731"/>
      <c r="I5" s="731"/>
      <c r="J5" s="731"/>
    </row>
    <row r="6" spans="1:15" ht="12.6" customHeight="1">
      <c r="A6" s="133" t="s">
        <v>64</v>
      </c>
      <c r="B6" s="342"/>
      <c r="C6" s="342"/>
      <c r="D6" s="342"/>
      <c r="E6" s="342"/>
      <c r="F6" s="342"/>
      <c r="G6" s="342"/>
      <c r="H6" s="342"/>
      <c r="I6" s="342"/>
      <c r="J6" s="342"/>
    </row>
    <row r="7" spans="1:15" ht="12.6" customHeight="1">
      <c r="A7" s="335">
        <v>1</v>
      </c>
      <c r="B7" s="342" t="s">
        <v>46</v>
      </c>
      <c r="D7" s="20" t="s">
        <v>449</v>
      </c>
      <c r="E7" s="342"/>
      <c r="F7" s="342"/>
      <c r="G7" s="342"/>
      <c r="H7" s="342"/>
      <c r="I7" s="342"/>
      <c r="J7" s="423">
        <f>'Attachment H-27A'!K83</f>
        <v>155988898.20783129</v>
      </c>
    </row>
    <row r="8" spans="1:15" ht="12.6" customHeight="1">
      <c r="A8" s="335"/>
      <c r="B8" s="342"/>
      <c r="C8" s="342"/>
      <c r="D8" s="342"/>
      <c r="E8" s="342"/>
      <c r="F8" s="342"/>
      <c r="G8" s="342"/>
      <c r="H8" s="342"/>
      <c r="I8" s="342"/>
      <c r="J8" s="424"/>
    </row>
    <row r="9" spans="1:15" ht="12.6" customHeight="1" thickBot="1">
      <c r="A9" s="335">
        <v>2</v>
      </c>
      <c r="B9" s="342" t="s">
        <v>47</v>
      </c>
      <c r="C9" s="342"/>
      <c r="D9" s="342"/>
      <c r="E9" s="342"/>
      <c r="F9" s="342"/>
      <c r="G9" s="342"/>
      <c r="H9" s="342"/>
      <c r="I9" s="425" t="s">
        <v>417</v>
      </c>
      <c r="J9" s="424"/>
    </row>
    <row r="10" spans="1:15" ht="12.6" customHeight="1">
      <c r="A10" s="335"/>
      <c r="B10" s="342"/>
      <c r="C10" s="342"/>
      <c r="D10" s="342"/>
      <c r="E10" s="342"/>
      <c r="F10" s="342"/>
      <c r="G10" s="342"/>
      <c r="H10" s="335" t="s">
        <v>428</v>
      </c>
      <c r="I10" s="335"/>
      <c r="J10" s="424"/>
    </row>
    <row r="11" spans="1:15" ht="12.6" customHeight="1" thickBot="1">
      <c r="A11" s="335"/>
      <c r="B11" s="342"/>
      <c r="C11" s="342"/>
      <c r="D11" s="342"/>
      <c r="E11" s="335" t="s">
        <v>417</v>
      </c>
      <c r="F11" s="425" t="s">
        <v>425</v>
      </c>
      <c r="G11" s="342"/>
      <c r="H11" s="425"/>
      <c r="I11" s="425" t="s">
        <v>424</v>
      </c>
      <c r="J11" s="424"/>
    </row>
    <row r="12" spans="1:15" ht="12.6" customHeight="1">
      <c r="A12" s="335">
        <v>3</v>
      </c>
      <c r="B12" s="342" t="s">
        <v>48</v>
      </c>
      <c r="C12" s="342" t="s">
        <v>450</v>
      </c>
      <c r="D12" s="342"/>
      <c r="E12" s="426">
        <f>'Attachment H-27A'!F184</f>
        <v>73000000</v>
      </c>
      <c r="F12" s="228">
        <f>'Attachment H-27A'!H184</f>
        <v>0.45250014469554334</v>
      </c>
      <c r="G12" s="342"/>
      <c r="H12" s="427">
        <f>'Attachment H-27A'!I184</f>
        <v>2.7122137397260274E-2</v>
      </c>
      <c r="I12" s="428">
        <f>F12*H12</f>
        <v>1.2272771096712681E-2</v>
      </c>
      <c r="J12" s="424"/>
    </row>
    <row r="13" spans="1:15" ht="12.6" customHeight="1">
      <c r="A13" s="335">
        <v>4</v>
      </c>
      <c r="B13" s="342" t="s">
        <v>49</v>
      </c>
      <c r="C13" s="342" t="s">
        <v>450</v>
      </c>
      <c r="D13" s="342"/>
      <c r="E13" s="429">
        <f>'Attachment H-27A'!F185</f>
        <v>0</v>
      </c>
      <c r="F13" s="228">
        <f>'Attachment H-27A'!H185</f>
        <v>0</v>
      </c>
      <c r="G13" s="342"/>
      <c r="H13" s="430">
        <f>'Attachment H-27A'!I185</f>
        <v>0</v>
      </c>
      <c r="I13" s="428">
        <f>F13*H13</f>
        <v>0</v>
      </c>
      <c r="J13" s="424"/>
    </row>
    <row r="14" spans="1:15" ht="12.6" customHeight="1" thickBot="1">
      <c r="A14" s="185">
        <v>5</v>
      </c>
      <c r="B14" s="342" t="s">
        <v>50</v>
      </c>
      <c r="C14" s="342" t="s">
        <v>451</v>
      </c>
      <c r="D14" s="431" t="s">
        <v>456</v>
      </c>
      <c r="E14" s="429">
        <f>'Attachment H-27A'!F186</f>
        <v>88325915.263776869</v>
      </c>
      <c r="F14" s="228">
        <f>'Attachment H-27A'!H186</f>
        <v>0.54749985530445666</v>
      </c>
      <c r="G14" s="342"/>
      <c r="H14" s="427">
        <f>'Attachment H-27A'!I186+0.01</f>
        <v>0.1085</v>
      </c>
      <c r="I14" s="432">
        <f>F14*H14</f>
        <v>5.9403734300533549E-2</v>
      </c>
      <c r="J14" s="433"/>
    </row>
    <row r="15" spans="1:15" ht="12.6" customHeight="1">
      <c r="A15" s="335">
        <v>6</v>
      </c>
      <c r="B15" s="342" t="s">
        <v>51</v>
      </c>
      <c r="C15" s="342"/>
      <c r="D15" s="434"/>
      <c r="E15" s="429">
        <f>SUM(E12:E14)</f>
        <v>161325915.26377687</v>
      </c>
      <c r="F15" s="40"/>
      <c r="G15" s="342"/>
      <c r="H15" s="435"/>
      <c r="I15" s="436">
        <f>SUM(I12:I14)</f>
        <v>7.1676505397246237E-2</v>
      </c>
      <c r="J15" s="424"/>
    </row>
    <row r="16" spans="1:15" ht="12.6" customHeight="1">
      <c r="A16" s="335">
        <v>7</v>
      </c>
      <c r="B16" s="342" t="s">
        <v>52</v>
      </c>
      <c r="C16" s="342"/>
      <c r="D16" s="342"/>
      <c r="E16" s="395"/>
      <c r="F16" s="342"/>
      <c r="G16" s="342"/>
      <c r="H16" s="342"/>
      <c r="I16" s="342"/>
      <c r="J16" s="423">
        <f>J7*I15</f>
        <v>11180739.104304114</v>
      </c>
    </row>
    <row r="17" spans="1:10" ht="12.6" customHeight="1">
      <c r="A17" s="335"/>
      <c r="B17" s="342"/>
      <c r="C17" s="342"/>
      <c r="D17" s="342"/>
      <c r="E17" s="395"/>
      <c r="F17" s="342"/>
      <c r="G17" s="342"/>
      <c r="H17" s="342"/>
      <c r="I17" s="342"/>
      <c r="J17" s="424"/>
    </row>
    <row r="18" spans="1:10" ht="12.6" customHeight="1">
      <c r="A18" s="335">
        <v>8</v>
      </c>
      <c r="B18" s="342" t="s">
        <v>53</v>
      </c>
      <c r="C18" s="342"/>
      <c r="D18" s="342"/>
      <c r="E18" s="395"/>
      <c r="F18" s="342"/>
      <c r="G18" s="342"/>
      <c r="H18" s="342"/>
      <c r="I18" s="342"/>
      <c r="J18" s="424"/>
    </row>
    <row r="19" spans="1:10" ht="12.6" customHeight="1">
      <c r="A19" s="335">
        <v>9</v>
      </c>
      <c r="B19" s="20" t="s">
        <v>598</v>
      </c>
      <c r="C19" s="20"/>
      <c r="D19" s="342"/>
      <c r="E19" s="437">
        <f>(1-(((1-'Attachment H-27A'!F221)*(1-'Attachment H-27A'!F220))/(1-'Attachment H-27A'!F221*'Attachment H-27A'!F220*'Attachment H-27A'!F222)))</f>
        <v>0.27967799999999998</v>
      </c>
      <c r="F19" s="342"/>
      <c r="G19" s="342"/>
      <c r="H19" s="342"/>
      <c r="I19" s="342"/>
      <c r="J19" s="424"/>
    </row>
    <row r="20" spans="1:10" ht="12.6" customHeight="1">
      <c r="A20" s="335">
        <v>10</v>
      </c>
      <c r="B20" s="342" t="s">
        <v>54</v>
      </c>
      <c r="C20" s="342"/>
      <c r="D20" s="342"/>
      <c r="E20" s="428">
        <f>(E19/(1-E19))*(1-(E21/I15))</f>
        <v>0.32178704083841336</v>
      </c>
      <c r="F20" s="342"/>
      <c r="G20" s="342"/>
      <c r="H20" s="342"/>
      <c r="I20" s="342"/>
      <c r="J20" s="424"/>
    </row>
    <row r="21" spans="1:10" ht="12.6" customHeight="1">
      <c r="A21" s="335">
        <v>11</v>
      </c>
      <c r="B21" s="342" t="s">
        <v>426</v>
      </c>
      <c r="C21" s="342"/>
      <c r="D21" s="342" t="s">
        <v>261</v>
      </c>
      <c r="E21" s="437">
        <f>I12</f>
        <v>1.2272771096712681E-2</v>
      </c>
      <c r="F21" s="342"/>
      <c r="G21" s="342"/>
      <c r="H21" s="342"/>
      <c r="I21" s="342"/>
      <c r="J21" s="424"/>
    </row>
    <row r="22" spans="1:10" ht="12.6" customHeight="1">
      <c r="A22" s="335">
        <v>12</v>
      </c>
      <c r="B22" s="20" t="s">
        <v>452</v>
      </c>
      <c r="C22" s="342"/>
      <c r="D22" s="342"/>
      <c r="E22" s="438"/>
      <c r="F22" s="342"/>
      <c r="G22" s="342"/>
      <c r="H22" s="342"/>
      <c r="I22" s="342"/>
      <c r="J22" s="424"/>
    </row>
    <row r="23" spans="1:10" ht="12.6" customHeight="1">
      <c r="A23" s="335">
        <v>13</v>
      </c>
      <c r="B23" s="342" t="s">
        <v>256</v>
      </c>
      <c r="C23" s="342"/>
      <c r="D23" s="342" t="s">
        <v>396</v>
      </c>
      <c r="E23" s="85">
        <f>1/(1-E19)</f>
        <v>1.3882680245778971</v>
      </c>
      <c r="F23" s="342"/>
      <c r="G23" s="342"/>
      <c r="H23" s="342"/>
      <c r="I23" s="342"/>
      <c r="J23" s="424"/>
    </row>
    <row r="24" spans="1:10" ht="12.6" customHeight="1">
      <c r="A24" s="335">
        <v>14</v>
      </c>
      <c r="B24" s="338" t="s">
        <v>795</v>
      </c>
      <c r="C24" s="342"/>
      <c r="D24" s="342" t="s">
        <v>453</v>
      </c>
      <c r="E24" s="429">
        <f>'Attachment H-27A'!F136</f>
        <v>0</v>
      </c>
      <c r="F24" s="342"/>
      <c r="G24" s="342"/>
      <c r="H24" s="342"/>
      <c r="I24" s="342"/>
      <c r="J24" s="424"/>
    </row>
    <row r="25" spans="1:10" ht="12.6" customHeight="1">
      <c r="A25" s="335">
        <v>15</v>
      </c>
      <c r="B25" s="338" t="s">
        <v>795</v>
      </c>
      <c r="C25" s="342"/>
      <c r="D25" s="342" t="s">
        <v>454</v>
      </c>
      <c r="E25" s="429">
        <f>'Attachment H-27A'!F137</f>
        <v>0</v>
      </c>
      <c r="F25" s="342"/>
      <c r="G25" s="342"/>
      <c r="H25" s="342"/>
      <c r="I25" s="342"/>
      <c r="J25" s="424"/>
    </row>
    <row r="26" spans="1:10" ht="12.6" customHeight="1">
      <c r="A26" s="335">
        <v>16</v>
      </c>
      <c r="B26" s="338" t="s">
        <v>795</v>
      </c>
      <c r="C26" s="342"/>
      <c r="D26" s="20" t="s">
        <v>455</v>
      </c>
      <c r="E26" s="429">
        <f>'Attachment H-27A'!F138</f>
        <v>0</v>
      </c>
      <c r="F26" s="342"/>
      <c r="G26" s="342"/>
      <c r="H26" s="342"/>
      <c r="I26" s="342"/>
      <c r="J26" s="424"/>
    </row>
    <row r="27" spans="1:10" ht="12.6" customHeight="1">
      <c r="A27" s="335">
        <v>17</v>
      </c>
      <c r="B27" s="37" t="s">
        <v>258</v>
      </c>
      <c r="C27" s="342"/>
      <c r="D27" s="342" t="s">
        <v>257</v>
      </c>
      <c r="E27" s="429"/>
      <c r="F27" s="342"/>
      <c r="G27" s="342"/>
      <c r="H27" s="342"/>
      <c r="I27" s="439">
        <f>J16*E20</f>
        <v>3597816.9507603534</v>
      </c>
      <c r="J27" s="424"/>
    </row>
    <row r="28" spans="1:10" ht="12.6" customHeight="1">
      <c r="A28" s="335">
        <v>18</v>
      </c>
      <c r="B28" s="2" t="s">
        <v>803</v>
      </c>
      <c r="C28" s="342"/>
      <c r="D28" s="338" t="s">
        <v>804</v>
      </c>
      <c r="E28" s="429">
        <f>+'Attachment H-27A'!F140</f>
        <v>0</v>
      </c>
      <c r="F28" s="342"/>
      <c r="G28" s="40" t="s">
        <v>405</v>
      </c>
      <c r="H28" s="440">
        <f>+'Attachment H-27A'!I60</f>
        <v>1</v>
      </c>
      <c r="I28" s="429">
        <f>E28*H28</f>
        <v>0</v>
      </c>
      <c r="J28" s="424"/>
    </row>
    <row r="29" spans="1:10" ht="12.6" customHeight="1">
      <c r="A29" s="335">
        <v>19</v>
      </c>
      <c r="B29" s="211" t="s">
        <v>911</v>
      </c>
      <c r="C29" s="342"/>
      <c r="D29" s="338" t="s">
        <v>805</v>
      </c>
      <c r="E29" s="429">
        <f>+'Attachment H-27A'!F141</f>
        <v>0</v>
      </c>
      <c r="F29" s="342"/>
      <c r="G29" s="40" t="s">
        <v>405</v>
      </c>
      <c r="H29" s="440">
        <f>+H28</f>
        <v>1</v>
      </c>
      <c r="I29" s="429">
        <f>E29*H29</f>
        <v>0</v>
      </c>
      <c r="J29" s="424"/>
    </row>
    <row r="30" spans="1:10" ht="12.6" customHeight="1">
      <c r="A30" s="335">
        <v>20</v>
      </c>
      <c r="B30" s="37" t="s">
        <v>259</v>
      </c>
      <c r="C30" s="342"/>
      <c r="D30" s="338" t="s">
        <v>806</v>
      </c>
      <c r="E30" s="441">
        <f>+'Attachment H-27A'!F142</f>
        <v>67927.26389219171</v>
      </c>
      <c r="F30" s="342"/>
      <c r="G30" s="40" t="s">
        <v>405</v>
      </c>
      <c r="H30" s="440">
        <f>+H29</f>
        <v>1</v>
      </c>
      <c r="I30" s="429">
        <f>E30*H30</f>
        <v>67927.26389219171</v>
      </c>
      <c r="J30" s="424"/>
    </row>
    <row r="31" spans="1:10" ht="12.6" customHeight="1">
      <c r="A31" s="335">
        <v>21</v>
      </c>
      <c r="B31" s="37" t="s">
        <v>518</v>
      </c>
      <c r="C31" s="342"/>
      <c r="D31" s="342" t="s">
        <v>260</v>
      </c>
      <c r="E31" s="395"/>
      <c r="F31" s="342"/>
      <c r="G31" s="342"/>
      <c r="H31" s="342"/>
      <c r="I31" s="442">
        <f>SUM(I27:I30)</f>
        <v>3665744.2146525453</v>
      </c>
      <c r="J31" s="423">
        <f>I31</f>
        <v>3665744.2146525453</v>
      </c>
    </row>
    <row r="32" spans="1:10" ht="12.6" customHeight="1">
      <c r="A32" s="335"/>
      <c r="B32" s="342"/>
      <c r="C32" s="342"/>
      <c r="D32" s="342"/>
      <c r="E32" s="395"/>
      <c r="F32" s="342"/>
      <c r="G32" s="342"/>
      <c r="H32" s="342"/>
      <c r="I32" s="342"/>
      <c r="J32" s="424"/>
    </row>
    <row r="33" spans="1:10" ht="12.6" customHeight="1">
      <c r="A33" s="335">
        <v>22</v>
      </c>
      <c r="B33" s="342" t="s">
        <v>55</v>
      </c>
      <c r="C33" s="342"/>
      <c r="D33" s="342"/>
      <c r="E33" s="342"/>
      <c r="F33" s="342"/>
      <c r="G33" s="342"/>
      <c r="H33" s="342"/>
      <c r="I33" s="342"/>
      <c r="J33" s="369">
        <f>J16+J31</f>
        <v>14846483.31895666</v>
      </c>
    </row>
    <row r="34" spans="1:10" ht="12.6" customHeight="1">
      <c r="A34" s="335"/>
      <c r="B34" s="342"/>
      <c r="C34" s="342"/>
      <c r="D34" s="342"/>
      <c r="E34" s="342"/>
      <c r="F34" s="342"/>
      <c r="G34" s="342"/>
      <c r="H34" s="342"/>
      <c r="I34" s="342"/>
      <c r="J34" s="424"/>
    </row>
    <row r="35" spans="1:10" ht="12.6" customHeight="1">
      <c r="A35" s="335">
        <v>23</v>
      </c>
      <c r="B35" s="342" t="s">
        <v>262</v>
      </c>
      <c r="C35" s="342"/>
      <c r="D35" s="342" t="s">
        <v>551</v>
      </c>
      <c r="E35" s="342"/>
      <c r="F35" s="342"/>
      <c r="G35" s="342"/>
      <c r="H35" s="342"/>
      <c r="I35" s="342"/>
      <c r="J35" s="423">
        <f>'Attachment H-27A'!K146</f>
        <v>10326700.112325221</v>
      </c>
    </row>
    <row r="36" spans="1:10" ht="12.6" customHeight="1">
      <c r="A36" s="335">
        <v>24</v>
      </c>
      <c r="B36" s="342" t="s">
        <v>263</v>
      </c>
      <c r="C36" s="342"/>
      <c r="D36" s="20" t="s">
        <v>552</v>
      </c>
      <c r="E36" s="342"/>
      <c r="F36" s="342"/>
      <c r="G36" s="342"/>
      <c r="H36" s="342"/>
      <c r="I36" s="342"/>
      <c r="J36" s="423">
        <f>'Attachment H-27A'!K143</f>
        <v>3334148.182324402</v>
      </c>
    </row>
    <row r="37" spans="1:10" ht="12.6" customHeight="1">
      <c r="A37" s="335">
        <v>25</v>
      </c>
      <c r="B37" s="342" t="s">
        <v>56</v>
      </c>
      <c r="C37" s="342"/>
      <c r="D37" s="342" t="s">
        <v>553</v>
      </c>
      <c r="E37" s="342"/>
      <c r="F37" s="342"/>
      <c r="G37" s="342"/>
      <c r="H37" s="342"/>
      <c r="I37" s="342"/>
      <c r="J37" s="443">
        <f>J35+J36</f>
        <v>13660848.294649623</v>
      </c>
    </row>
    <row r="38" spans="1:10" ht="12.6" customHeight="1">
      <c r="A38" s="335">
        <v>26</v>
      </c>
      <c r="B38" s="342" t="s">
        <v>57</v>
      </c>
      <c r="C38" s="342"/>
      <c r="D38" s="342" t="s">
        <v>554</v>
      </c>
      <c r="E38" s="342"/>
      <c r="F38" s="342"/>
      <c r="G38" s="342"/>
      <c r="H38" s="342"/>
      <c r="I38" s="342"/>
      <c r="J38" s="444">
        <f>J33-J37</f>
        <v>1185635.0243070368</v>
      </c>
    </row>
    <row r="39" spans="1:10" ht="12.6" customHeight="1">
      <c r="A39" s="335">
        <v>27</v>
      </c>
      <c r="B39" s="37" t="s">
        <v>807</v>
      </c>
      <c r="C39" s="342"/>
      <c r="D39" s="37" t="s">
        <v>808</v>
      </c>
      <c r="E39" s="342"/>
      <c r="F39" s="342"/>
      <c r="G39" s="342"/>
      <c r="H39" s="342"/>
      <c r="I39" s="342"/>
      <c r="J39" s="424">
        <f>+'Attachment H-27A'!K57</f>
        <v>154981071.41191554</v>
      </c>
    </row>
    <row r="40" spans="1:10" ht="12.6" customHeight="1">
      <c r="A40" s="335">
        <v>28</v>
      </c>
      <c r="B40" s="342" t="s">
        <v>58</v>
      </c>
      <c r="C40" s="342"/>
      <c r="D40" s="342" t="s">
        <v>555</v>
      </c>
      <c r="E40" s="342"/>
      <c r="F40" s="342"/>
      <c r="G40" s="342"/>
      <c r="H40" s="342"/>
      <c r="I40" s="342"/>
      <c r="J40" s="227">
        <f>IF(ISERROR(J38/J39),0,J38/J39)</f>
        <v>7.6501924622511064E-3</v>
      </c>
    </row>
    <row r="41" spans="1:10" ht="12.6" customHeight="1">
      <c r="A41" s="335"/>
      <c r="B41" s="342"/>
      <c r="C41" s="342"/>
      <c r="D41" s="342"/>
      <c r="E41" s="342"/>
      <c r="F41" s="342"/>
      <c r="G41" s="342"/>
      <c r="H41" s="342"/>
      <c r="I41" s="342"/>
      <c r="J41" s="40"/>
    </row>
    <row r="42" spans="1:10" ht="12.6" customHeight="1">
      <c r="A42" s="90" t="s">
        <v>15</v>
      </c>
      <c r="B42" s="342"/>
      <c r="C42" s="342"/>
      <c r="D42" s="342"/>
      <c r="E42" s="342"/>
      <c r="F42" s="342"/>
      <c r="G42" s="342"/>
      <c r="H42" s="342"/>
      <c r="I42" s="342"/>
      <c r="J42" s="342"/>
    </row>
    <row r="43" spans="1:10" ht="50.45" customHeight="1">
      <c r="A43" s="335" t="s">
        <v>418</v>
      </c>
      <c r="B43" s="739" t="s">
        <v>765</v>
      </c>
      <c r="C43" s="739"/>
      <c r="D43" s="739"/>
      <c r="E43" s="739"/>
      <c r="F43" s="739"/>
      <c r="G43" s="739"/>
      <c r="H43" s="739"/>
      <c r="I43" s="739"/>
      <c r="J43" s="739"/>
    </row>
    <row r="44" spans="1:10" ht="27.75" customHeight="1">
      <c r="A44" s="335" t="s">
        <v>430</v>
      </c>
      <c r="B44" s="742" t="s">
        <v>457</v>
      </c>
      <c r="C44" s="742"/>
      <c r="D44" s="742"/>
      <c r="E44" s="742"/>
      <c r="F44" s="742"/>
      <c r="G44" s="742"/>
      <c r="H44" s="742"/>
      <c r="I44" s="742"/>
      <c r="J44" s="742"/>
    </row>
    <row r="45" spans="1:10" ht="12.6" customHeight="1">
      <c r="A45" s="335"/>
      <c r="B45" s="342"/>
      <c r="C45" s="342"/>
      <c r="D45" s="342"/>
      <c r="E45" s="342"/>
      <c r="F45" s="342"/>
      <c r="G45" s="342"/>
      <c r="H45" s="342"/>
      <c r="I45" s="342"/>
      <c r="J45" s="342"/>
    </row>
    <row r="46" spans="1:10" ht="9.75" customHeight="1">
      <c r="A46" s="342"/>
      <c r="B46" s="342"/>
      <c r="C46" s="342"/>
      <c r="D46" s="342"/>
      <c r="E46" s="342"/>
      <c r="F46" s="342"/>
      <c r="G46" s="342"/>
      <c r="H46" s="342"/>
      <c r="I46" s="342"/>
      <c r="J46" s="342"/>
    </row>
    <row r="47" spans="1:10" ht="9.75" customHeight="1">
      <c r="A47" s="342"/>
      <c r="B47" s="342"/>
      <c r="C47" s="342"/>
      <c r="D47" s="342"/>
      <c r="E47" s="342"/>
      <c r="F47" s="342"/>
      <c r="G47" s="342"/>
      <c r="H47" s="342"/>
      <c r="I47" s="342"/>
      <c r="J47" s="342"/>
    </row>
    <row r="48" spans="1:10" ht="9.75" customHeight="1">
      <c r="A48" s="342"/>
      <c r="B48" s="342"/>
      <c r="C48" s="342"/>
      <c r="D48" s="342"/>
      <c r="E48" s="342"/>
      <c r="F48" s="342"/>
      <c r="G48" s="342"/>
      <c r="H48" s="342"/>
      <c r="I48" s="342"/>
      <c r="J48" s="342"/>
    </row>
    <row r="49" spans="1:10" ht="9.75" customHeight="1">
      <c r="A49" s="342"/>
      <c r="B49" s="342"/>
      <c r="C49" s="342"/>
      <c r="D49" s="342"/>
      <c r="E49" s="342"/>
      <c r="F49" s="342"/>
      <c r="G49" s="342"/>
      <c r="H49" s="342"/>
      <c r="I49" s="342"/>
      <c r="J49" s="342"/>
    </row>
    <row r="50" spans="1:10" ht="9.75" customHeight="1">
      <c r="A50" s="342"/>
      <c r="B50" s="342"/>
      <c r="C50" s="342"/>
      <c r="D50" s="342"/>
      <c r="E50" s="342"/>
      <c r="F50" s="342"/>
      <c r="G50" s="342"/>
      <c r="H50" s="342"/>
      <c r="I50" s="342"/>
      <c r="J50" s="342"/>
    </row>
    <row r="51" spans="1:10" ht="9.75" customHeight="1">
      <c r="A51" s="342"/>
      <c r="B51" s="342"/>
      <c r="C51" s="342"/>
      <c r="D51" s="342"/>
      <c r="E51" s="342"/>
      <c r="F51" s="342"/>
      <c r="G51" s="342"/>
      <c r="H51" s="342"/>
      <c r="I51" s="342"/>
      <c r="J51" s="342"/>
    </row>
    <row r="52" spans="1:10" ht="9.75" customHeight="1">
      <c r="A52" s="342"/>
      <c r="B52" s="342"/>
      <c r="C52" s="342"/>
      <c r="D52" s="342"/>
      <c r="E52" s="342"/>
      <c r="F52" s="342"/>
      <c r="G52" s="342"/>
      <c r="H52" s="342"/>
      <c r="I52" s="342"/>
      <c r="J52" s="342"/>
    </row>
    <row r="53" spans="1:10" ht="9.75" customHeight="1">
      <c r="A53" s="342"/>
      <c r="B53" s="342"/>
      <c r="C53" s="342"/>
      <c r="D53" s="342"/>
      <c r="E53" s="342"/>
      <c r="F53" s="342"/>
      <c r="G53" s="342"/>
      <c r="H53" s="342"/>
      <c r="I53" s="342"/>
      <c r="J53" s="342"/>
    </row>
    <row r="54" spans="1:10" ht="9.75" customHeight="1">
      <c r="A54" s="342"/>
      <c r="B54" s="342"/>
      <c r="C54" s="342"/>
      <c r="D54" s="342"/>
      <c r="E54" s="342"/>
      <c r="F54" s="342"/>
      <c r="G54" s="342"/>
      <c r="H54" s="342"/>
      <c r="I54" s="342"/>
      <c r="J54" s="342"/>
    </row>
    <row r="55" spans="1:10" ht="9.75" customHeight="1">
      <c r="A55" s="342"/>
      <c r="B55" s="342"/>
      <c r="C55" s="342"/>
      <c r="D55" s="342"/>
      <c r="E55" s="342"/>
      <c r="F55" s="342"/>
      <c r="G55" s="342"/>
      <c r="H55" s="342"/>
      <c r="I55" s="342"/>
      <c r="J55" s="342"/>
    </row>
    <row r="56" spans="1:10" ht="9.75" customHeight="1"/>
  </sheetData>
  <mergeCells count="5">
    <mergeCell ref="B44:J44"/>
    <mergeCell ref="A3:J3"/>
    <mergeCell ref="A4:J4"/>
    <mergeCell ref="A5:J5"/>
    <mergeCell ref="B43:J43"/>
  </mergeCells>
  <phoneticPr fontId="0" type="noConversion"/>
  <pageMargins left="0.5" right="0.5" top="0.75" bottom="0.75" header="0.3" footer="0.3"/>
  <pageSetup scale="83" orientation="landscape"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8"/>
  <sheetViews>
    <sheetView view="pageBreakPreview" zoomScale="110" zoomScaleNormal="100" zoomScaleSheetLayoutView="110" workbookViewId="0">
      <selection activeCell="B42" sqref="B42:L42"/>
    </sheetView>
  </sheetViews>
  <sheetFormatPr defaultColWidth="9.33203125" defaultRowHeight="12"/>
  <cols>
    <col min="1" max="1" width="6.83203125" style="127" customWidth="1"/>
    <col min="2" max="2" width="28.1640625" style="127" customWidth="1"/>
    <col min="3" max="3" width="11" style="127" customWidth="1"/>
    <col min="4" max="4" width="10.5" style="127" customWidth="1"/>
    <col min="5" max="5" width="15.83203125" style="127" customWidth="1"/>
    <col min="6" max="6" width="12" style="127" customWidth="1"/>
    <col min="7" max="7" width="15.83203125" style="127" customWidth="1"/>
    <col min="8" max="9" width="16.83203125" style="127" customWidth="1"/>
    <col min="10" max="12" width="15.83203125" style="127" customWidth="1"/>
    <col min="13" max="16384" width="9.33203125" style="127"/>
  </cols>
  <sheetData>
    <row r="1" spans="1:14">
      <c r="A1" s="126"/>
      <c r="B1" s="126"/>
      <c r="K1" s="8"/>
      <c r="L1" s="40" t="s">
        <v>61</v>
      </c>
      <c r="M1" s="8"/>
      <c r="N1" s="128"/>
    </row>
    <row r="2" spans="1:14">
      <c r="A2" s="126"/>
      <c r="B2" s="126"/>
      <c r="K2" s="8"/>
      <c r="L2" s="129" t="s">
        <v>813</v>
      </c>
      <c r="M2" s="8"/>
      <c r="N2" s="128"/>
    </row>
    <row r="3" spans="1:14">
      <c r="A3" s="729" t="s">
        <v>62</v>
      </c>
      <c r="B3" s="729"/>
      <c r="C3" s="729"/>
      <c r="D3" s="729"/>
      <c r="E3" s="729"/>
      <c r="F3" s="729"/>
      <c r="G3" s="729"/>
      <c r="H3" s="729"/>
      <c r="I3" s="729"/>
      <c r="J3" s="729"/>
      <c r="K3" s="729"/>
      <c r="L3" s="729"/>
      <c r="M3" s="23"/>
      <c r="N3" s="128"/>
    </row>
    <row r="4" spans="1:14">
      <c r="A4" s="729" t="s">
        <v>63</v>
      </c>
      <c r="B4" s="729"/>
      <c r="C4" s="729"/>
      <c r="D4" s="729"/>
      <c r="E4" s="729"/>
      <c r="F4" s="729"/>
      <c r="G4" s="729"/>
      <c r="H4" s="729"/>
      <c r="I4" s="729"/>
      <c r="J4" s="729"/>
      <c r="K4" s="729"/>
      <c r="L4" s="729"/>
      <c r="M4" s="23"/>
      <c r="N4" s="128"/>
    </row>
    <row r="5" spans="1:14">
      <c r="A5" s="730" t="s">
        <v>738</v>
      </c>
      <c r="B5" s="731"/>
      <c r="C5" s="731"/>
      <c r="D5" s="731"/>
      <c r="E5" s="731"/>
      <c r="F5" s="731"/>
      <c r="G5" s="731"/>
      <c r="H5" s="731"/>
      <c r="I5" s="731"/>
      <c r="J5" s="731"/>
      <c r="K5" s="731"/>
      <c r="L5" s="731"/>
    </row>
    <row r="6" spans="1:14">
      <c r="A6" s="130"/>
      <c r="B6" s="130"/>
      <c r="C6" s="1"/>
      <c r="D6" s="1"/>
      <c r="E6" s="1"/>
      <c r="F6" s="1"/>
      <c r="G6" s="1"/>
      <c r="H6" s="1"/>
      <c r="I6" s="1"/>
    </row>
    <row r="7" spans="1:14" ht="63.75" customHeight="1">
      <c r="A7" s="130"/>
      <c r="B7" s="747" t="s">
        <v>100</v>
      </c>
      <c r="C7" s="747"/>
      <c r="D7" s="747"/>
      <c r="E7" s="747"/>
      <c r="F7" s="747"/>
      <c r="G7" s="747"/>
      <c r="H7" s="747"/>
      <c r="I7" s="747"/>
      <c r="J7" s="747"/>
      <c r="K7" s="747"/>
      <c r="L7" s="747"/>
    </row>
    <row r="8" spans="1:14" ht="33" customHeight="1">
      <c r="A8" s="130"/>
      <c r="B8" s="739" t="s">
        <v>524</v>
      </c>
      <c r="C8" s="739"/>
      <c r="D8" s="739"/>
      <c r="E8" s="739"/>
      <c r="F8" s="739"/>
      <c r="G8" s="739"/>
      <c r="H8" s="739"/>
      <c r="I8" s="739"/>
      <c r="J8" s="739"/>
      <c r="K8" s="739"/>
      <c r="L8" s="739"/>
    </row>
    <row r="9" spans="1:14">
      <c r="A9" s="130"/>
      <c r="B9" s="131"/>
      <c r="C9" s="131"/>
      <c r="D9" s="131"/>
      <c r="E9" s="131"/>
      <c r="F9" s="131"/>
      <c r="G9" s="131"/>
      <c r="H9" s="131"/>
      <c r="I9" s="131"/>
      <c r="J9" s="131"/>
      <c r="K9" s="131"/>
      <c r="L9" s="131"/>
    </row>
    <row r="10" spans="1:14">
      <c r="A10" s="9"/>
      <c r="B10" s="132"/>
      <c r="C10" s="132"/>
      <c r="D10" s="132"/>
      <c r="E10" s="745" t="s">
        <v>67</v>
      </c>
      <c r="F10" s="745"/>
      <c r="G10" s="745" t="s">
        <v>750</v>
      </c>
      <c r="H10" s="745" t="s">
        <v>68</v>
      </c>
      <c r="I10" s="746" t="s">
        <v>69</v>
      </c>
      <c r="J10" s="746"/>
      <c r="K10" s="746"/>
      <c r="L10" s="746"/>
      <c r="M10" s="9"/>
    </row>
    <row r="11" spans="1:14">
      <c r="A11" s="133" t="s">
        <v>64</v>
      </c>
      <c r="B11" s="132"/>
      <c r="C11" s="132"/>
      <c r="D11" s="132"/>
      <c r="E11" s="745"/>
      <c r="F11" s="745"/>
      <c r="G11" s="745"/>
      <c r="H11" s="745"/>
      <c r="I11" s="746"/>
      <c r="J11" s="746"/>
      <c r="K11" s="746"/>
      <c r="L11" s="746"/>
      <c r="M11" s="134"/>
    </row>
    <row r="12" spans="1:14">
      <c r="A12" s="135">
        <v>1</v>
      </c>
      <c r="B12" s="136" t="s">
        <v>65</v>
      </c>
      <c r="C12" s="132"/>
      <c r="D12" s="132"/>
      <c r="E12" s="745"/>
      <c r="F12" s="745"/>
      <c r="G12" s="745"/>
      <c r="H12" s="745"/>
      <c r="I12" s="746"/>
      <c r="J12" s="746"/>
      <c r="K12" s="746"/>
      <c r="L12" s="746"/>
    </row>
    <row r="13" spans="1:14">
      <c r="A13" s="135">
        <v>2</v>
      </c>
      <c r="B13" s="137" t="s">
        <v>896</v>
      </c>
      <c r="C13" s="64"/>
      <c r="D13" s="9"/>
      <c r="E13" s="748" t="s">
        <v>433</v>
      </c>
      <c r="F13" s="748" t="s">
        <v>434</v>
      </c>
      <c r="G13" s="138">
        <v>0</v>
      </c>
      <c r="H13" s="748" t="s">
        <v>479</v>
      </c>
      <c r="I13" s="748" t="s">
        <v>480</v>
      </c>
      <c r="J13" s="748" t="s">
        <v>481</v>
      </c>
      <c r="K13" s="748" t="s">
        <v>482</v>
      </c>
      <c r="L13" s="748" t="s">
        <v>483</v>
      </c>
    </row>
    <row r="14" spans="1:14">
      <c r="A14" s="135"/>
      <c r="B14" s="139" t="s">
        <v>418</v>
      </c>
      <c r="C14" s="139"/>
      <c r="D14" s="140" t="s">
        <v>430</v>
      </c>
      <c r="E14" s="748"/>
      <c r="F14" s="748"/>
      <c r="G14" s="141" t="s">
        <v>478</v>
      </c>
      <c r="H14" s="748"/>
      <c r="I14" s="748"/>
      <c r="J14" s="748"/>
      <c r="K14" s="748"/>
      <c r="L14" s="748"/>
    </row>
    <row r="15" spans="1:14" s="144" customFormat="1" ht="49.5">
      <c r="A15" s="142"/>
      <c r="B15" s="143" t="s">
        <v>528</v>
      </c>
      <c r="C15" s="143" t="s">
        <v>529</v>
      </c>
      <c r="D15" s="143" t="s">
        <v>66</v>
      </c>
      <c r="E15" s="143" t="s">
        <v>751</v>
      </c>
      <c r="F15" s="169" t="s">
        <v>70</v>
      </c>
      <c r="G15" s="143" t="s">
        <v>371</v>
      </c>
      <c r="H15" s="143" t="s">
        <v>752</v>
      </c>
      <c r="I15" s="143" t="s">
        <v>101</v>
      </c>
      <c r="J15" s="143" t="s">
        <v>753</v>
      </c>
      <c r="K15" s="143" t="s">
        <v>754</v>
      </c>
      <c r="L15" s="143" t="s">
        <v>370</v>
      </c>
    </row>
    <row r="16" spans="1:14">
      <c r="A16" s="135">
        <v>3</v>
      </c>
      <c r="B16" s="145" t="s">
        <v>458</v>
      </c>
      <c r="C16" s="286">
        <v>0</v>
      </c>
      <c r="D16" s="146"/>
      <c r="E16" s="171">
        <v>0</v>
      </c>
      <c r="F16" s="600">
        <f>IF($E$28=0,0,E16/E$28)</f>
        <v>0</v>
      </c>
      <c r="G16" s="177">
        <f>$G$13*F16</f>
        <v>0</v>
      </c>
      <c r="H16" s="151">
        <v>0</v>
      </c>
      <c r="I16" s="180">
        <f>H16-G16</f>
        <v>0</v>
      </c>
      <c r="J16" s="147">
        <f>$J$31*F16</f>
        <v>0</v>
      </c>
      <c r="K16" s="152">
        <v>0</v>
      </c>
      <c r="L16" s="147">
        <f>I16+J16+K16</f>
        <v>0</v>
      </c>
    </row>
    <row r="17" spans="1:12">
      <c r="A17" s="135"/>
      <c r="B17" s="148"/>
      <c r="C17" s="148"/>
      <c r="D17" s="148"/>
      <c r="E17" s="172"/>
      <c r="F17" s="595"/>
      <c r="G17" s="178"/>
      <c r="H17" s="150"/>
      <c r="I17" s="149"/>
      <c r="J17" s="149"/>
      <c r="K17" s="149"/>
      <c r="L17" s="149"/>
    </row>
    <row r="18" spans="1:12">
      <c r="A18" s="135" t="s">
        <v>71</v>
      </c>
      <c r="B18" s="606" t="s">
        <v>892</v>
      </c>
      <c r="C18" s="605" t="s">
        <v>893</v>
      </c>
      <c r="D18" s="604" t="s">
        <v>894</v>
      </c>
      <c r="E18" s="602">
        <v>0</v>
      </c>
      <c r="F18" s="603">
        <f>IF($E$28=0,0,E18/E$28)</f>
        <v>0</v>
      </c>
      <c r="G18" s="178">
        <f>$G$13*F18</f>
        <v>0</v>
      </c>
      <c r="H18" s="598">
        <v>0</v>
      </c>
      <c r="I18" s="597">
        <f>H18-G18</f>
        <v>0</v>
      </c>
      <c r="J18" s="149">
        <f>$J$31*F18</f>
        <v>0</v>
      </c>
      <c r="K18" s="152">
        <v>0</v>
      </c>
      <c r="L18" s="149">
        <f>I18+J18+K18</f>
        <v>0</v>
      </c>
    </row>
    <row r="19" spans="1:12">
      <c r="A19" s="135" t="s">
        <v>72</v>
      </c>
      <c r="B19" s="146"/>
      <c r="C19" s="286">
        <v>0</v>
      </c>
      <c r="D19" s="146"/>
      <c r="E19" s="602">
        <v>0</v>
      </c>
      <c r="F19" s="603">
        <f>IF($E$28=0,0,E19/E$28)</f>
        <v>0</v>
      </c>
      <c r="G19" s="178">
        <f>$G$13*F19</f>
        <v>0</v>
      </c>
      <c r="H19" s="598">
        <v>0</v>
      </c>
      <c r="I19" s="597">
        <f>H19-G19</f>
        <v>0</v>
      </c>
      <c r="J19" s="149">
        <f>$J$31*F19</f>
        <v>0</v>
      </c>
      <c r="K19" s="152">
        <v>0</v>
      </c>
      <c r="L19" s="149">
        <f>I19+J19+K19</f>
        <v>0</v>
      </c>
    </row>
    <row r="20" spans="1:12">
      <c r="A20" s="135">
        <v>5</v>
      </c>
      <c r="B20" s="153" t="s">
        <v>11</v>
      </c>
      <c r="C20" s="287"/>
      <c r="D20" s="153"/>
      <c r="E20" s="596">
        <f>SUM(E18:E19)</f>
        <v>0</v>
      </c>
      <c r="F20" s="154"/>
      <c r="G20" s="177">
        <f>SUM(G18:G19)</f>
        <v>0</v>
      </c>
      <c r="H20" s="601">
        <f>SUM(H18:H19)</f>
        <v>0</v>
      </c>
      <c r="I20" s="601">
        <f>SUM(I18:I19)</f>
        <v>0</v>
      </c>
      <c r="J20" s="147">
        <f>SUM(J18:J19)</f>
        <v>0</v>
      </c>
      <c r="K20" s="147">
        <f t="shared" ref="K20" si="0">SUM(K18:K19)</f>
        <v>0</v>
      </c>
      <c r="L20" s="147">
        <f>SUM(L18:L19)</f>
        <v>0</v>
      </c>
    </row>
    <row r="21" spans="1:12">
      <c r="A21" s="135"/>
      <c r="B21" s="148"/>
      <c r="C21" s="288"/>
      <c r="D21" s="148"/>
      <c r="E21" s="174"/>
      <c r="F21" s="595"/>
      <c r="G21" s="178"/>
      <c r="H21" s="150"/>
      <c r="I21" s="149"/>
      <c r="J21" s="149"/>
      <c r="K21" s="149"/>
      <c r="L21" s="149"/>
    </row>
    <row r="22" spans="1:12">
      <c r="A22" s="135" t="s">
        <v>73</v>
      </c>
      <c r="B22" s="146"/>
      <c r="C22" s="286">
        <v>0</v>
      </c>
      <c r="D22" s="146"/>
      <c r="E22" s="173">
        <v>0</v>
      </c>
      <c r="F22" s="603">
        <f>IF($E$28=0,0,E22/E$28)</f>
        <v>0</v>
      </c>
      <c r="G22" s="178">
        <f>$G$13*F22</f>
        <v>0</v>
      </c>
      <c r="H22" s="151">
        <v>0</v>
      </c>
      <c r="I22" s="149">
        <f>H22-G22</f>
        <v>0</v>
      </c>
      <c r="J22" s="149">
        <f>$J$31*F22</f>
        <v>0</v>
      </c>
      <c r="K22" s="152">
        <v>0</v>
      </c>
      <c r="L22" s="149">
        <f>I22+J22+K22</f>
        <v>0</v>
      </c>
    </row>
    <row r="23" spans="1:12">
      <c r="A23" s="135" t="s">
        <v>74</v>
      </c>
      <c r="B23" s="155"/>
      <c r="C23" s="289">
        <v>0</v>
      </c>
      <c r="D23" s="155"/>
      <c r="E23" s="175">
        <v>0</v>
      </c>
      <c r="F23" s="603">
        <f>IF($E$28=0,0,E23/E$28)</f>
        <v>0</v>
      </c>
      <c r="G23" s="179">
        <f>$G$13*F23</f>
        <v>0</v>
      </c>
      <c r="H23" s="156">
        <v>0</v>
      </c>
      <c r="I23" s="158">
        <f>H23-G23</f>
        <v>0</v>
      </c>
      <c r="J23" s="158">
        <f>$J$31*F23</f>
        <v>0</v>
      </c>
      <c r="K23" s="159">
        <v>0</v>
      </c>
      <c r="L23" s="158">
        <f>I23+J23+K23</f>
        <v>0</v>
      </c>
    </row>
    <row r="24" spans="1:12">
      <c r="A24" s="135">
        <v>7</v>
      </c>
      <c r="B24" s="148" t="s">
        <v>12</v>
      </c>
      <c r="C24" s="288"/>
      <c r="D24" s="148"/>
      <c r="E24" s="174">
        <f>SUM(E22:E23)</f>
        <v>0</v>
      </c>
      <c r="F24" s="599"/>
      <c r="G24" s="178">
        <f>SUM(G22:G23)</f>
        <v>0</v>
      </c>
      <c r="H24" s="150"/>
      <c r="I24" s="149">
        <f>SUM(I22:I23)</f>
        <v>0</v>
      </c>
      <c r="J24" s="149">
        <f>SUM(J22:J23)</f>
        <v>0</v>
      </c>
      <c r="K24" s="149">
        <f t="shared" ref="K24" si="1">SUM(K22:K23)</f>
        <v>0</v>
      </c>
      <c r="L24" s="149">
        <f>SUM(L22:L23)</f>
        <v>0</v>
      </c>
    </row>
    <row r="25" spans="1:12">
      <c r="A25" s="135"/>
      <c r="B25" s="148"/>
      <c r="C25" s="288"/>
      <c r="D25" s="148"/>
      <c r="E25" s="174"/>
      <c r="F25" s="595"/>
      <c r="G25" s="178"/>
      <c r="H25" s="150"/>
      <c r="I25" s="149"/>
      <c r="J25" s="149"/>
      <c r="K25" s="149"/>
      <c r="L25" s="149"/>
    </row>
    <row r="26" spans="1:12">
      <c r="A26" s="135">
        <v>8</v>
      </c>
      <c r="B26" s="146"/>
      <c r="C26" s="286">
        <v>0</v>
      </c>
      <c r="D26" s="146"/>
      <c r="E26" s="173">
        <v>0</v>
      </c>
      <c r="F26" s="603">
        <f>IF($E$28=0,0,E26/E$28)</f>
        <v>0</v>
      </c>
      <c r="G26" s="178">
        <f>$G$13*F26</f>
        <v>0</v>
      </c>
      <c r="H26" s="151">
        <v>0</v>
      </c>
      <c r="I26" s="149">
        <f>H26-G26</f>
        <v>0</v>
      </c>
      <c r="J26" s="149">
        <f>$J$31*F26</f>
        <v>0</v>
      </c>
      <c r="K26" s="152">
        <v>0</v>
      </c>
      <c r="L26" s="149">
        <f>I26+J26+K26</f>
        <v>0</v>
      </c>
    </row>
    <row r="27" spans="1:12">
      <c r="A27" s="135"/>
      <c r="B27" s="160"/>
      <c r="C27" s="160"/>
      <c r="D27" s="160"/>
      <c r="E27" s="176"/>
      <c r="F27" s="607"/>
      <c r="G27" s="179"/>
      <c r="H27" s="157"/>
      <c r="I27" s="158"/>
      <c r="J27" s="158"/>
      <c r="K27" s="158"/>
      <c r="L27" s="158"/>
    </row>
    <row r="28" spans="1:12" s="165" customFormat="1" ht="24">
      <c r="A28" s="161">
        <v>9</v>
      </c>
      <c r="B28" s="162" t="s">
        <v>368</v>
      </c>
      <c r="C28" s="162"/>
      <c r="D28" s="162"/>
      <c r="E28" s="163">
        <f>E16+E20+E24+E26</f>
        <v>0</v>
      </c>
      <c r="F28" s="164">
        <f>SUM(F16:F27)</f>
        <v>0</v>
      </c>
      <c r="G28" s="163">
        <f t="shared" ref="G28:L28" si="2">G16+G20+G24+G26</f>
        <v>0</v>
      </c>
      <c r="H28" s="163">
        <f t="shared" si="2"/>
        <v>0</v>
      </c>
      <c r="I28" s="163">
        <f t="shared" si="2"/>
        <v>0</v>
      </c>
      <c r="J28" s="163">
        <f t="shared" si="2"/>
        <v>0</v>
      </c>
      <c r="K28" s="290">
        <f t="shared" si="2"/>
        <v>0</v>
      </c>
      <c r="L28" s="163">
        <f t="shared" si="2"/>
        <v>0</v>
      </c>
    </row>
    <row r="29" spans="1:12">
      <c r="A29" s="135"/>
      <c r="B29" s="9"/>
      <c r="C29" s="9"/>
      <c r="D29" s="9"/>
      <c r="E29" s="9"/>
      <c r="F29" s="9"/>
      <c r="G29" s="9"/>
      <c r="H29" s="9"/>
      <c r="I29" s="9"/>
      <c r="J29" s="9"/>
      <c r="K29" s="9"/>
      <c r="L29" s="9"/>
    </row>
    <row r="30" spans="1:12">
      <c r="A30" s="135"/>
      <c r="B30" s="9"/>
      <c r="C30" s="9"/>
      <c r="D30" s="9"/>
      <c r="E30" s="9"/>
      <c r="F30" s="9"/>
      <c r="G30" s="9"/>
      <c r="H30" s="9"/>
      <c r="I30" s="9"/>
      <c r="J30" s="9"/>
      <c r="K30" s="9"/>
      <c r="L30" s="9"/>
    </row>
    <row r="31" spans="1:12">
      <c r="A31" s="135">
        <v>10</v>
      </c>
      <c r="B31" s="9"/>
      <c r="C31" s="9"/>
      <c r="D31" s="9"/>
      <c r="E31" s="9"/>
      <c r="F31" s="9"/>
      <c r="G31" s="9"/>
      <c r="H31" s="743" t="s">
        <v>596</v>
      </c>
      <c r="I31" s="743"/>
      <c r="J31" s="166">
        <f>+'Attachment 6'!H57</f>
        <v>0</v>
      </c>
      <c r="K31" s="9"/>
      <c r="L31" s="9"/>
    </row>
    <row r="32" spans="1:12">
      <c r="A32" s="135"/>
      <c r="B32" s="9"/>
      <c r="C32" s="9"/>
      <c r="D32" s="9"/>
      <c r="E32" s="9"/>
      <c r="F32" s="9"/>
      <c r="G32" s="9"/>
      <c r="H32" s="9"/>
      <c r="I32" s="9"/>
      <c r="J32" s="9"/>
      <c r="K32" s="9"/>
      <c r="L32" s="9"/>
    </row>
    <row r="33" spans="1:12">
      <c r="A33" s="135"/>
      <c r="B33" s="9"/>
      <c r="C33" s="9"/>
      <c r="D33" s="9"/>
      <c r="E33" s="9"/>
      <c r="F33" s="9"/>
      <c r="G33" s="9"/>
      <c r="H33" s="9"/>
      <c r="I33" s="9"/>
      <c r="J33" s="9"/>
      <c r="K33" s="9"/>
      <c r="L33" s="9"/>
    </row>
    <row r="34" spans="1:12">
      <c r="A34" s="167" t="s">
        <v>75</v>
      </c>
      <c r="B34" s="9"/>
      <c r="C34" s="9"/>
      <c r="D34" s="9"/>
      <c r="E34" s="9"/>
      <c r="F34" s="9"/>
      <c r="G34" s="9"/>
      <c r="H34" s="9"/>
      <c r="I34" s="9"/>
      <c r="J34" s="9"/>
      <c r="K34" s="9"/>
      <c r="L34" s="9"/>
    </row>
    <row r="35" spans="1:12">
      <c r="A35" s="135"/>
      <c r="B35" s="139" t="s">
        <v>418</v>
      </c>
      <c r="C35" s="139"/>
      <c r="D35" s="139" t="s">
        <v>430</v>
      </c>
      <c r="E35" s="9"/>
      <c r="F35" s="9"/>
      <c r="G35" s="9"/>
      <c r="H35" s="9"/>
      <c r="I35" s="9"/>
      <c r="J35" s="9"/>
      <c r="K35" s="9"/>
      <c r="L35" s="9"/>
    </row>
    <row r="36" spans="1:12" ht="24">
      <c r="A36" s="135"/>
      <c r="B36" s="143" t="s">
        <v>77</v>
      </c>
      <c r="C36" s="141" t="s">
        <v>379</v>
      </c>
      <c r="D36" s="143" t="s">
        <v>76</v>
      </c>
      <c r="E36" s="9"/>
      <c r="F36" s="9"/>
      <c r="G36" s="9"/>
      <c r="H36" s="9"/>
      <c r="I36" s="9"/>
      <c r="J36" s="9"/>
      <c r="K36" s="9"/>
      <c r="L36" s="9"/>
    </row>
    <row r="37" spans="1:12" ht="24">
      <c r="A37" s="142">
        <v>11</v>
      </c>
      <c r="B37" s="168" t="s">
        <v>78</v>
      </c>
      <c r="C37" s="169" t="s">
        <v>79</v>
      </c>
      <c r="D37" s="147">
        <f>'Attachment 11'!F30</f>
        <v>0</v>
      </c>
      <c r="E37" s="9"/>
      <c r="F37" s="9"/>
      <c r="G37" s="9"/>
      <c r="H37" s="9"/>
      <c r="I37" s="9"/>
      <c r="J37" s="9"/>
      <c r="K37" s="9"/>
      <c r="L37" s="9"/>
    </row>
    <row r="38" spans="1:12">
      <c r="A38" s="135"/>
      <c r="B38" s="170"/>
      <c r="C38" s="160"/>
      <c r="D38" s="160"/>
      <c r="E38" s="9"/>
      <c r="F38" s="9"/>
      <c r="G38" s="9"/>
      <c r="H38" s="9"/>
      <c r="I38" s="9"/>
      <c r="J38" s="9"/>
      <c r="K38" s="9"/>
      <c r="L38" s="9"/>
    </row>
    <row r="39" spans="1:12">
      <c r="A39" s="135"/>
      <c r="B39" s="9"/>
      <c r="C39" s="9"/>
      <c r="D39" s="9"/>
      <c r="E39" s="9"/>
      <c r="F39" s="9"/>
      <c r="G39" s="9"/>
      <c r="H39" s="9"/>
      <c r="I39" s="9"/>
      <c r="J39" s="9"/>
      <c r="K39" s="9"/>
      <c r="L39" s="9"/>
    </row>
    <row r="40" spans="1:12">
      <c r="A40" s="133" t="s">
        <v>15</v>
      </c>
      <c r="B40" s="9"/>
      <c r="C40" s="9"/>
      <c r="D40" s="9"/>
      <c r="E40" s="9"/>
      <c r="F40" s="9"/>
      <c r="G40" s="9"/>
      <c r="H40" s="9"/>
      <c r="I40" s="9"/>
      <c r="J40" s="9"/>
      <c r="K40" s="9"/>
      <c r="L40" s="9"/>
    </row>
    <row r="41" spans="1:12">
      <c r="A41" s="135" t="s">
        <v>80</v>
      </c>
      <c r="B41" s="743" t="s">
        <v>85</v>
      </c>
      <c r="C41" s="743"/>
      <c r="D41" s="743"/>
      <c r="E41" s="743"/>
      <c r="F41" s="743"/>
      <c r="G41" s="743"/>
      <c r="H41" s="743"/>
      <c r="I41" s="743"/>
      <c r="J41" s="743"/>
      <c r="K41" s="743"/>
      <c r="L41" s="743"/>
    </row>
    <row r="42" spans="1:12">
      <c r="A42" s="135" t="s">
        <v>81</v>
      </c>
      <c r="B42" s="743" t="s">
        <v>556</v>
      </c>
      <c r="C42" s="743"/>
      <c r="D42" s="743"/>
      <c r="E42" s="743"/>
      <c r="F42" s="743"/>
      <c r="G42" s="743"/>
      <c r="H42" s="743"/>
      <c r="I42" s="743"/>
      <c r="J42" s="743"/>
      <c r="K42" s="743"/>
      <c r="L42" s="743"/>
    </row>
    <row r="43" spans="1:12">
      <c r="A43" s="9" t="s">
        <v>82</v>
      </c>
      <c r="B43" s="743" t="s">
        <v>557</v>
      </c>
      <c r="C43" s="743"/>
      <c r="D43" s="743"/>
      <c r="E43" s="743"/>
      <c r="F43" s="743"/>
      <c r="G43" s="743"/>
      <c r="H43" s="743"/>
      <c r="I43" s="743"/>
      <c r="J43" s="743"/>
      <c r="K43" s="743"/>
      <c r="L43" s="743"/>
    </row>
    <row r="44" spans="1:12" ht="24.75" customHeight="1">
      <c r="A44" s="9" t="s">
        <v>83</v>
      </c>
      <c r="B44" s="749" t="s">
        <v>86</v>
      </c>
      <c r="C44" s="749"/>
      <c r="D44" s="749"/>
      <c r="E44" s="749"/>
      <c r="F44" s="749"/>
      <c r="G44" s="749"/>
      <c r="H44" s="749"/>
      <c r="I44" s="749"/>
      <c r="J44" s="749"/>
      <c r="K44" s="749"/>
      <c r="L44" s="749"/>
    </row>
    <row r="45" spans="1:12" ht="17.25" customHeight="1">
      <c r="A45" s="9" t="s">
        <v>84</v>
      </c>
      <c r="B45" s="743" t="s">
        <v>87</v>
      </c>
      <c r="C45" s="743"/>
      <c r="D45" s="743"/>
      <c r="E45" s="743"/>
      <c r="F45" s="743"/>
      <c r="G45" s="743"/>
      <c r="H45" s="743"/>
      <c r="I45" s="743"/>
      <c r="J45" s="743"/>
      <c r="K45" s="743"/>
      <c r="L45" s="743"/>
    </row>
    <row r="46" spans="1:12">
      <c r="A46" s="9"/>
      <c r="B46" s="9"/>
      <c r="C46" s="9"/>
      <c r="D46" s="9"/>
      <c r="E46" s="9"/>
      <c r="F46" s="9"/>
      <c r="G46" s="9"/>
      <c r="H46" s="9"/>
      <c r="I46" s="9"/>
      <c r="J46" s="9"/>
      <c r="K46" s="9"/>
      <c r="L46" s="9"/>
    </row>
    <row r="47" spans="1:12">
      <c r="A47" s="9"/>
      <c r="B47" s="9"/>
      <c r="C47" s="9"/>
      <c r="D47" s="9"/>
      <c r="E47" s="9"/>
      <c r="F47" s="9"/>
      <c r="G47" s="9"/>
      <c r="H47" s="9"/>
      <c r="I47" s="9"/>
      <c r="J47" s="9"/>
      <c r="K47" s="9"/>
      <c r="L47" s="9"/>
    </row>
    <row r="48" spans="1:12">
      <c r="A48" s="9"/>
      <c r="B48" s="9"/>
      <c r="C48" s="9"/>
      <c r="D48" s="9"/>
      <c r="E48" s="9"/>
      <c r="F48" s="9"/>
      <c r="G48" s="9"/>
      <c r="H48" s="9"/>
      <c r="I48" s="9"/>
      <c r="J48" s="9"/>
      <c r="K48" s="9"/>
      <c r="L48" s="9"/>
    </row>
  </sheetData>
  <mergeCells count="22">
    <mergeCell ref="E13:E14"/>
    <mergeCell ref="B45:L45"/>
    <mergeCell ref="B41:L41"/>
    <mergeCell ref="B42:L42"/>
    <mergeCell ref="B43:L43"/>
    <mergeCell ref="B44:L44"/>
    <mergeCell ref="H31:I31"/>
    <mergeCell ref="J13:J14"/>
    <mergeCell ref="K13:K14"/>
    <mergeCell ref="L13:L14"/>
    <mergeCell ref="F13:F14"/>
    <mergeCell ref="H13:H14"/>
    <mergeCell ref="I13:I14"/>
    <mergeCell ref="E10:F12"/>
    <mergeCell ref="G10:G12"/>
    <mergeCell ref="H10:H12"/>
    <mergeCell ref="I10:L12"/>
    <mergeCell ref="A3:L3"/>
    <mergeCell ref="A5:L5"/>
    <mergeCell ref="B7:L7"/>
    <mergeCell ref="B8:L8"/>
    <mergeCell ref="A4:L4"/>
  </mergeCells>
  <phoneticPr fontId="0" type="noConversion"/>
  <pageMargins left="0.5" right="0.5" top="0.75" bottom="0.75" header="0.3" footer="0.3"/>
  <pageSetup scale="72" orientation="landscape" verticalDpi="1200" r:id="rId1"/>
  <rowBreaks count="1" manualBreakCount="1">
    <brk id="45" max="11" man="1"/>
  </rowBreaks>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07"/>
  <sheetViews>
    <sheetView view="pageBreakPreview" zoomScale="110" zoomScaleNormal="100" zoomScaleSheetLayoutView="110" workbookViewId="0">
      <selection activeCell="D33" sqref="D33"/>
    </sheetView>
  </sheetViews>
  <sheetFormatPr defaultColWidth="9.33203125" defaultRowHeight="12"/>
  <cols>
    <col min="1" max="1" width="5.83203125" style="127" customWidth="1"/>
    <col min="2" max="2" width="15.33203125" style="127" customWidth="1"/>
    <col min="3" max="3" width="10.83203125" style="127" customWidth="1"/>
    <col min="4" max="4" width="14.83203125" style="127" customWidth="1"/>
    <col min="5" max="5" width="15" style="127" customWidth="1"/>
    <col min="6" max="6" width="15.83203125" style="127" customWidth="1"/>
    <col min="7" max="8" width="18" style="127" customWidth="1"/>
    <col min="9" max="9" width="17.83203125" style="127" customWidth="1"/>
    <col min="10" max="10" width="16.83203125" style="127" customWidth="1"/>
    <col min="11" max="11" width="17" style="127" customWidth="1"/>
    <col min="12" max="16384" width="9.33203125" style="127"/>
  </cols>
  <sheetData>
    <row r="1" spans="1:103">
      <c r="A1" s="130"/>
      <c r="B1" s="130"/>
      <c r="C1" s="130"/>
      <c r="D1" s="1"/>
      <c r="E1" s="1"/>
      <c r="F1" s="1"/>
      <c r="G1" s="1"/>
      <c r="H1" s="1"/>
      <c r="I1" s="1"/>
      <c r="J1" s="1"/>
      <c r="K1" s="40" t="s">
        <v>102</v>
      </c>
      <c r="L1" s="8"/>
    </row>
    <row r="2" spans="1:103">
      <c r="A2" s="130"/>
      <c r="B2" s="130"/>
      <c r="C2" s="130"/>
      <c r="D2" s="1"/>
      <c r="E2" s="1"/>
      <c r="F2" s="1"/>
      <c r="G2" s="1"/>
      <c r="H2" s="1"/>
      <c r="I2" s="1"/>
      <c r="J2" s="1"/>
      <c r="K2" s="129" t="s">
        <v>813</v>
      </c>
      <c r="L2" s="8"/>
    </row>
    <row r="3" spans="1:103">
      <c r="A3" s="729" t="s">
        <v>104</v>
      </c>
      <c r="B3" s="729"/>
      <c r="C3" s="729"/>
      <c r="D3" s="729"/>
      <c r="E3" s="729"/>
      <c r="F3" s="729"/>
      <c r="G3" s="729"/>
      <c r="H3" s="729"/>
      <c r="I3" s="729"/>
      <c r="J3" s="729"/>
      <c r="K3" s="729"/>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row>
    <row r="4" spans="1:103">
      <c r="A4" s="729" t="s">
        <v>103</v>
      </c>
      <c r="B4" s="729"/>
      <c r="C4" s="729"/>
      <c r="D4" s="729"/>
      <c r="E4" s="729"/>
      <c r="F4" s="729"/>
      <c r="G4" s="729"/>
      <c r="H4" s="729"/>
      <c r="I4" s="729"/>
      <c r="J4" s="729"/>
      <c r="K4" s="729"/>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row>
    <row r="5" spans="1:103">
      <c r="A5" s="730" t="s">
        <v>738</v>
      </c>
      <c r="B5" s="731"/>
      <c r="C5" s="731"/>
      <c r="D5" s="731"/>
      <c r="E5" s="731"/>
      <c r="F5" s="731"/>
      <c r="G5" s="731"/>
      <c r="H5" s="731"/>
      <c r="I5" s="731"/>
      <c r="J5" s="731"/>
      <c r="K5" s="731"/>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row>
    <row r="6" spans="1:103">
      <c r="A6" s="29"/>
      <c r="B6" s="29"/>
      <c r="C6" s="29"/>
      <c r="D6" s="29"/>
      <c r="E6" s="29"/>
      <c r="F6" s="29"/>
      <c r="G6" s="29"/>
      <c r="H6" s="29"/>
      <c r="I6" s="29"/>
      <c r="J6" s="29"/>
      <c r="K6" s="29"/>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row>
    <row r="7" spans="1:103">
      <c r="A7" s="181"/>
      <c r="B7" s="181"/>
      <c r="C7" s="181"/>
      <c r="D7" s="752" t="s">
        <v>112</v>
      </c>
      <c r="E7" s="752"/>
      <c r="F7" s="181" t="s">
        <v>113</v>
      </c>
      <c r="G7" s="181" t="s">
        <v>114</v>
      </c>
      <c r="H7" s="752" t="s">
        <v>115</v>
      </c>
      <c r="I7" s="752"/>
      <c r="J7" s="752" t="s">
        <v>116</v>
      </c>
      <c r="K7" s="752"/>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row>
    <row r="8" spans="1:103" ht="24">
      <c r="A8" s="182" t="s">
        <v>105</v>
      </c>
      <c r="B8" s="183" t="s">
        <v>106</v>
      </c>
      <c r="C8" s="183"/>
      <c r="D8" s="183" t="s">
        <v>400</v>
      </c>
      <c r="E8" s="183" t="s">
        <v>107</v>
      </c>
      <c r="F8" s="183" t="s">
        <v>108</v>
      </c>
      <c r="G8" s="183" t="s">
        <v>109</v>
      </c>
      <c r="H8" s="183" t="s">
        <v>110</v>
      </c>
      <c r="I8" s="183" t="s">
        <v>111</v>
      </c>
      <c r="J8" s="183" t="s">
        <v>400</v>
      </c>
      <c r="K8" s="183" t="s">
        <v>107</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row>
    <row r="9" spans="1:103">
      <c r="A9" s="1"/>
      <c r="B9" s="25" t="s">
        <v>117</v>
      </c>
      <c r="C9" s="25"/>
      <c r="D9" s="25" t="s">
        <v>118</v>
      </c>
      <c r="E9" s="184" t="s">
        <v>120</v>
      </c>
      <c r="F9" s="25" t="s">
        <v>119</v>
      </c>
      <c r="G9" s="25" t="s">
        <v>121</v>
      </c>
      <c r="H9" s="25" t="s">
        <v>122</v>
      </c>
      <c r="I9" s="25" t="s">
        <v>123</v>
      </c>
      <c r="J9" s="25" t="s">
        <v>124</v>
      </c>
      <c r="K9" s="25" t="s">
        <v>125</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row>
    <row r="10" spans="1:103" ht="48">
      <c r="A10" s="1"/>
      <c r="B10" s="185" t="s">
        <v>132</v>
      </c>
      <c r="C10" s="185"/>
      <c r="D10" s="186" t="s">
        <v>126</v>
      </c>
      <c r="E10" s="186" t="s">
        <v>127</v>
      </c>
      <c r="F10" s="186" t="s">
        <v>179</v>
      </c>
      <c r="G10" s="187" t="s">
        <v>562</v>
      </c>
      <c r="H10" s="186" t="s">
        <v>128</v>
      </c>
      <c r="I10" s="186" t="s">
        <v>129</v>
      </c>
      <c r="J10" s="187" t="s">
        <v>130</v>
      </c>
      <c r="K10" s="186" t="s">
        <v>131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row>
    <row r="11" spans="1:103">
      <c r="A11" s="185">
        <v>1</v>
      </c>
      <c r="B11" s="1" t="s">
        <v>145</v>
      </c>
      <c r="C11" s="129">
        <v>2020</v>
      </c>
      <c r="D11" s="343">
        <v>158457383</v>
      </c>
      <c r="E11" s="343">
        <v>1189481.52</v>
      </c>
      <c r="F11" s="188">
        <f>F54</f>
        <v>0</v>
      </c>
      <c r="G11" s="188">
        <v>0</v>
      </c>
      <c r="H11" s="343">
        <v>530120</v>
      </c>
      <c r="I11" s="343">
        <v>233572.00666666662</v>
      </c>
      <c r="J11" s="343">
        <v>1814957.5228011343</v>
      </c>
      <c r="K11" s="343">
        <v>66125.810733341132</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row>
    <row r="12" spans="1:103">
      <c r="A12" s="185">
        <v>2</v>
      </c>
      <c r="B12" s="1" t="s">
        <v>134</v>
      </c>
      <c r="C12" s="129">
        <v>2021</v>
      </c>
      <c r="D12" s="343">
        <v>158457383</v>
      </c>
      <c r="E12" s="343">
        <v>1189481.52</v>
      </c>
      <c r="F12" s="188">
        <f t="shared" ref="F12:F23" si="0">F55</f>
        <v>0</v>
      </c>
      <c r="G12" s="188">
        <v>0</v>
      </c>
      <c r="H12" s="343">
        <v>530120</v>
      </c>
      <c r="I12" s="343">
        <v>198723.0033333333</v>
      </c>
      <c r="J12" s="343">
        <v>2091849.8670150233</v>
      </c>
      <c r="K12" s="343">
        <v>76729.260900007794</v>
      </c>
      <c r="L12" s="119"/>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row>
    <row r="13" spans="1:103">
      <c r="A13" s="185">
        <v>3</v>
      </c>
      <c r="B13" s="1" t="s">
        <v>135</v>
      </c>
      <c r="C13" s="129">
        <v>2021</v>
      </c>
      <c r="D13" s="343">
        <v>158457383</v>
      </c>
      <c r="E13" s="343">
        <v>1189481.52</v>
      </c>
      <c r="F13" s="188">
        <f t="shared" si="0"/>
        <v>0</v>
      </c>
      <c r="G13" s="188">
        <v>0</v>
      </c>
      <c r="H13" s="343">
        <v>530120</v>
      </c>
      <c r="I13" s="343">
        <v>154873.99999999997</v>
      </c>
      <c r="J13" s="343">
        <v>2368742.2112289122</v>
      </c>
      <c r="K13" s="343">
        <v>87332.711066674456</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row>
    <row r="14" spans="1:103">
      <c r="A14" s="185">
        <v>4</v>
      </c>
      <c r="B14" s="1" t="s">
        <v>136</v>
      </c>
      <c r="C14" s="129">
        <v>2021</v>
      </c>
      <c r="D14" s="343">
        <v>158457383</v>
      </c>
      <c r="E14" s="343">
        <v>1189481.52</v>
      </c>
      <c r="F14" s="188">
        <f t="shared" si="0"/>
        <v>0</v>
      </c>
      <c r="G14" s="188">
        <v>0</v>
      </c>
      <c r="H14" s="343">
        <v>530120</v>
      </c>
      <c r="I14" s="343">
        <v>141009.66666666663</v>
      </c>
      <c r="J14" s="343">
        <v>2645634.5554428012</v>
      </c>
      <c r="K14" s="343">
        <v>97936.161233341118</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row>
    <row r="15" spans="1:103">
      <c r="A15" s="185">
        <v>5</v>
      </c>
      <c r="B15" s="1" t="s">
        <v>137</v>
      </c>
      <c r="C15" s="129">
        <v>2021</v>
      </c>
      <c r="D15" s="343">
        <v>158457383</v>
      </c>
      <c r="E15" s="343">
        <v>1189481.52</v>
      </c>
      <c r="F15" s="188">
        <f t="shared" si="0"/>
        <v>0</v>
      </c>
      <c r="G15" s="188">
        <v>0</v>
      </c>
      <c r="H15" s="343">
        <v>530120</v>
      </c>
      <c r="I15" s="343">
        <v>97145.333333333285</v>
      </c>
      <c r="J15" s="343">
        <v>2922526.8996566902</v>
      </c>
      <c r="K15" s="343">
        <v>108539.61140000778</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row>
    <row r="16" spans="1:103">
      <c r="A16" s="185">
        <v>6</v>
      </c>
      <c r="B16" s="1" t="s">
        <v>138</v>
      </c>
      <c r="C16" s="129">
        <v>2021</v>
      </c>
      <c r="D16" s="343">
        <v>158457383</v>
      </c>
      <c r="E16" s="343">
        <v>1189481.52</v>
      </c>
      <c r="F16" s="188">
        <f t="shared" si="0"/>
        <v>0</v>
      </c>
      <c r="G16" s="188">
        <v>0</v>
      </c>
      <c r="H16" s="343">
        <v>530120</v>
      </c>
      <c r="I16" s="343">
        <v>228280.99999999994</v>
      </c>
      <c r="J16" s="343">
        <v>3199419.2438705792</v>
      </c>
      <c r="K16" s="343">
        <v>119143.06156667444</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row>
    <row r="17" spans="1:103">
      <c r="A17" s="185">
        <v>7</v>
      </c>
      <c r="B17" s="1" t="s">
        <v>139</v>
      </c>
      <c r="C17" s="129">
        <v>2021</v>
      </c>
      <c r="D17" s="343">
        <v>158457383</v>
      </c>
      <c r="E17" s="343">
        <v>1189481.52</v>
      </c>
      <c r="F17" s="188">
        <f t="shared" si="0"/>
        <v>0</v>
      </c>
      <c r="G17" s="188">
        <v>0</v>
      </c>
      <c r="H17" s="343">
        <v>530120</v>
      </c>
      <c r="I17" s="343">
        <v>265666.66666666663</v>
      </c>
      <c r="J17" s="343">
        <v>3476311.5880844682</v>
      </c>
      <c r="K17" s="343">
        <v>129746.5117333411</v>
      </c>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row>
    <row r="18" spans="1:103">
      <c r="A18" s="185">
        <v>8</v>
      </c>
      <c r="B18" s="1" t="s">
        <v>140</v>
      </c>
      <c r="C18" s="129">
        <v>2021</v>
      </c>
      <c r="D18" s="343">
        <v>158457383</v>
      </c>
      <c r="E18" s="343">
        <v>1189481.52</v>
      </c>
      <c r="F18" s="188">
        <f t="shared" si="0"/>
        <v>0</v>
      </c>
      <c r="G18" s="188">
        <v>0</v>
      </c>
      <c r="H18" s="343">
        <v>530120</v>
      </c>
      <c r="I18" s="343">
        <v>345507.66666666663</v>
      </c>
      <c r="J18" s="343">
        <v>3753203.9322983571</v>
      </c>
      <c r="K18" s="343">
        <v>140349.96190000777</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row>
    <row r="19" spans="1:103">
      <c r="A19" s="185">
        <v>9</v>
      </c>
      <c r="B19" s="1" t="s">
        <v>141</v>
      </c>
      <c r="C19" s="129">
        <v>2021</v>
      </c>
      <c r="D19" s="343">
        <v>158457383</v>
      </c>
      <c r="E19" s="343">
        <v>1189481.52</v>
      </c>
      <c r="F19" s="188">
        <f t="shared" si="0"/>
        <v>0</v>
      </c>
      <c r="G19" s="188">
        <v>0</v>
      </c>
      <c r="H19" s="343">
        <v>530120</v>
      </c>
      <c r="I19" s="343">
        <v>309976.66666666663</v>
      </c>
      <c r="J19" s="343">
        <v>4030096.2765122461</v>
      </c>
      <c r="K19" s="343">
        <v>150953.41206667444</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row>
    <row r="20" spans="1:103">
      <c r="A20" s="185">
        <v>10</v>
      </c>
      <c r="B20" s="1" t="s">
        <v>142</v>
      </c>
      <c r="C20" s="129">
        <v>2021</v>
      </c>
      <c r="D20" s="343">
        <v>158457383</v>
      </c>
      <c r="E20" s="343">
        <v>1189481.52</v>
      </c>
      <c r="F20" s="188">
        <f t="shared" si="0"/>
        <v>0</v>
      </c>
      <c r="G20" s="188">
        <v>0</v>
      </c>
      <c r="H20" s="343">
        <v>530120</v>
      </c>
      <c r="I20" s="343">
        <v>396445.66666666663</v>
      </c>
      <c r="J20" s="343">
        <v>4306988.6207261346</v>
      </c>
      <c r="K20" s="343">
        <v>161556.86223334112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row>
    <row r="21" spans="1:103">
      <c r="A21" s="185">
        <v>11</v>
      </c>
      <c r="B21" s="1" t="s">
        <v>143</v>
      </c>
      <c r="C21" s="129">
        <v>2021</v>
      </c>
      <c r="D21" s="343">
        <v>158457383</v>
      </c>
      <c r="E21" s="343">
        <v>1189481.52</v>
      </c>
      <c r="F21" s="188">
        <f t="shared" si="0"/>
        <v>0</v>
      </c>
      <c r="G21" s="188">
        <v>0</v>
      </c>
      <c r="H21" s="343">
        <v>530120</v>
      </c>
      <c r="I21" s="343">
        <v>360914.66666666663</v>
      </c>
      <c r="J21" s="343">
        <v>4583880.9649400236</v>
      </c>
      <c r="K21" s="343">
        <v>172160.3124000078</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row>
    <row r="22" spans="1:103">
      <c r="A22" s="185">
        <v>12</v>
      </c>
      <c r="B22" s="1" t="s">
        <v>144</v>
      </c>
      <c r="C22" s="129">
        <v>2021</v>
      </c>
      <c r="D22" s="343">
        <v>158457383</v>
      </c>
      <c r="E22" s="343">
        <v>1189481.52</v>
      </c>
      <c r="F22" s="188">
        <f t="shared" si="0"/>
        <v>0</v>
      </c>
      <c r="G22" s="188">
        <v>0</v>
      </c>
      <c r="H22" s="343">
        <v>530120</v>
      </c>
      <c r="I22" s="343">
        <v>325383.66666666663</v>
      </c>
      <c r="J22" s="343">
        <v>4860773.3091539126</v>
      </c>
      <c r="K22" s="343">
        <v>182763.76256667447</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row>
    <row r="23" spans="1:103">
      <c r="A23" s="185">
        <v>13</v>
      </c>
      <c r="B23" s="1" t="s">
        <v>145</v>
      </c>
      <c r="C23" s="129">
        <v>2021</v>
      </c>
      <c r="D23" s="343">
        <v>158457383</v>
      </c>
      <c r="E23" s="343">
        <v>1189481.52</v>
      </c>
      <c r="F23" s="188">
        <f t="shared" si="0"/>
        <v>0</v>
      </c>
      <c r="G23" s="188">
        <v>0</v>
      </c>
      <c r="H23" s="343">
        <v>530120</v>
      </c>
      <c r="I23" s="343">
        <v>289852.66666666663</v>
      </c>
      <c r="J23" s="343">
        <v>5137665.6533678016</v>
      </c>
      <c r="K23" s="343">
        <v>193367.21273334115</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row>
    <row r="24" spans="1:103" ht="36.75" thickBot="1">
      <c r="A24" s="185">
        <v>14</v>
      </c>
      <c r="B24" s="189" t="s">
        <v>146</v>
      </c>
      <c r="C24" s="189"/>
      <c r="D24" s="344">
        <f>AVERAGE(D11:D23)</f>
        <v>158457383</v>
      </c>
      <c r="E24" s="344">
        <f t="shared" ref="E24:K24" si="1">AVERAGE(E11:E23)</f>
        <v>1189481.5199999998</v>
      </c>
      <c r="F24" s="190">
        <f t="shared" si="1"/>
        <v>0</v>
      </c>
      <c r="G24" s="190">
        <f t="shared" si="1"/>
        <v>0</v>
      </c>
      <c r="H24" s="344">
        <f>AVERAGE(H11:H23)</f>
        <v>530120</v>
      </c>
      <c r="I24" s="344">
        <f t="shared" si="1"/>
        <v>257488.66743589734</v>
      </c>
      <c r="J24" s="344">
        <f t="shared" si="1"/>
        <v>3476311.5880844686</v>
      </c>
      <c r="K24" s="344">
        <f t="shared" si="1"/>
        <v>129746.51173334113</v>
      </c>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row>
    <row r="25" spans="1:103" ht="12.75" thickTop="1">
      <c r="A25" s="1"/>
      <c r="B25" s="1"/>
      <c r="C25" s="1"/>
      <c r="D25" s="1"/>
      <c r="E25" s="1"/>
      <c r="F25" s="1"/>
      <c r="G25" s="1"/>
      <c r="H25" s="1"/>
      <c r="I25" s="1"/>
      <c r="J25" s="1"/>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row>
    <row r="26" spans="1:103">
      <c r="A26" s="750" t="s">
        <v>147</v>
      </c>
      <c r="B26" s="750"/>
      <c r="C26" s="750"/>
      <c r="D26" s="750"/>
      <c r="E26" s="750"/>
      <c r="F26" s="750"/>
      <c r="G26" s="750"/>
      <c r="H26" s="750"/>
      <c r="I26" s="750"/>
      <c r="J26" s="750"/>
      <c r="K26" s="75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row>
    <row r="27" spans="1:103" ht="36">
      <c r="A27" s="1"/>
      <c r="B27" s="183" t="s">
        <v>106</v>
      </c>
      <c r="C27" s="183"/>
      <c r="D27" s="183" t="s">
        <v>148</v>
      </c>
      <c r="E27" s="183" t="s">
        <v>149</v>
      </c>
      <c r="F27" s="609"/>
      <c r="G27" s="610"/>
      <c r="H27" s="610"/>
      <c r="I27" s="610"/>
      <c r="J27" s="610"/>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row>
    <row r="28" spans="1:103">
      <c r="A28" s="1"/>
      <c r="B28" s="181" t="s">
        <v>117</v>
      </c>
      <c r="C28" s="181"/>
      <c r="D28" s="181" t="s">
        <v>118</v>
      </c>
      <c r="E28" s="191" t="s">
        <v>120</v>
      </c>
      <c r="F28" s="609"/>
      <c r="G28" s="610"/>
      <c r="H28" s="610"/>
      <c r="I28" s="610"/>
      <c r="J28" s="610"/>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row>
    <row r="29" spans="1:103">
      <c r="A29" s="1"/>
      <c r="B29" s="185" t="s">
        <v>132</v>
      </c>
      <c r="C29" s="185"/>
      <c r="D29" s="183" t="s">
        <v>150</v>
      </c>
      <c r="E29" s="183" t="s">
        <v>151</v>
      </c>
      <c r="F29" s="609"/>
      <c r="G29" s="610"/>
      <c r="H29" s="610"/>
      <c r="I29" s="610"/>
      <c r="J29" s="610"/>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row>
    <row r="30" spans="1:103">
      <c r="A30" s="23">
        <v>15</v>
      </c>
      <c r="B30" s="1" t="s">
        <v>145</v>
      </c>
      <c r="C30" s="129">
        <v>2020</v>
      </c>
      <c r="D30" s="343">
        <v>2623918.6400000006</v>
      </c>
      <c r="E30" s="188">
        <v>0</v>
      </c>
      <c r="F30" s="609"/>
      <c r="G30" s="610"/>
      <c r="H30" s="610"/>
      <c r="I30" s="610"/>
      <c r="J30" s="610"/>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row>
    <row r="31" spans="1:103">
      <c r="A31" s="23">
        <v>16</v>
      </c>
      <c r="B31" s="1" t="s">
        <v>134</v>
      </c>
      <c r="C31" s="129">
        <v>2021</v>
      </c>
      <c r="D31" s="343">
        <v>2572469.2600000007</v>
      </c>
      <c r="E31" s="188">
        <v>0</v>
      </c>
      <c r="F31" s="609"/>
      <c r="G31" s="610"/>
      <c r="H31" s="610"/>
      <c r="I31" s="610"/>
      <c r="J31" s="610"/>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row>
    <row r="32" spans="1:103">
      <c r="A32" s="23">
        <v>17</v>
      </c>
      <c r="B32" s="1" t="s">
        <v>135</v>
      </c>
      <c r="C32" s="129">
        <v>2021</v>
      </c>
      <c r="D32" s="343">
        <v>2521019.8800000008</v>
      </c>
      <c r="E32" s="188">
        <v>0</v>
      </c>
      <c r="F32" s="609"/>
      <c r="G32" s="610"/>
      <c r="H32" s="610"/>
      <c r="I32" s="610"/>
      <c r="J32" s="610"/>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row>
    <row r="33" spans="1:103">
      <c r="A33" s="23">
        <v>18</v>
      </c>
      <c r="B33" s="1" t="s">
        <v>136</v>
      </c>
      <c r="C33" s="129">
        <v>2021</v>
      </c>
      <c r="D33" s="343">
        <v>2469570.5000000009</v>
      </c>
      <c r="E33" s="188">
        <v>0</v>
      </c>
      <c r="F33" s="609"/>
      <c r="G33" s="610"/>
      <c r="H33" s="610"/>
      <c r="I33" s="610"/>
      <c r="J33" s="610"/>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row>
    <row r="34" spans="1:103">
      <c r="A34" s="23">
        <v>19</v>
      </c>
      <c r="B34" s="1" t="s">
        <v>137</v>
      </c>
      <c r="C34" s="129">
        <v>2021</v>
      </c>
      <c r="D34" s="343">
        <v>2418121.120000001</v>
      </c>
      <c r="E34" s="188">
        <v>0</v>
      </c>
      <c r="F34" s="609"/>
      <c r="G34" s="610"/>
      <c r="H34" s="610"/>
      <c r="I34" s="610"/>
      <c r="J34" s="610"/>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row>
    <row r="35" spans="1:103">
      <c r="A35" s="23">
        <v>20</v>
      </c>
      <c r="B35" s="1" t="s">
        <v>138</v>
      </c>
      <c r="C35" s="129">
        <v>2021</v>
      </c>
      <c r="D35" s="343">
        <v>2366671.7400000012</v>
      </c>
      <c r="E35" s="188">
        <v>0</v>
      </c>
      <c r="F35" s="609"/>
      <c r="G35" s="610"/>
      <c r="H35" s="610"/>
      <c r="I35" s="610"/>
      <c r="J35" s="610"/>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row>
    <row r="36" spans="1:103">
      <c r="A36" s="23">
        <v>21</v>
      </c>
      <c r="B36" s="1" t="s">
        <v>139</v>
      </c>
      <c r="C36" s="129">
        <v>2021</v>
      </c>
      <c r="D36" s="343">
        <v>2315222.3600000013</v>
      </c>
      <c r="E36" s="188">
        <v>0</v>
      </c>
      <c r="F36" s="609"/>
      <c r="G36" s="610"/>
      <c r="H36" s="610"/>
      <c r="I36" s="610"/>
      <c r="J36" s="610"/>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row>
    <row r="37" spans="1:103">
      <c r="A37" s="23">
        <v>22</v>
      </c>
      <c r="B37" s="1" t="s">
        <v>140</v>
      </c>
      <c r="C37" s="129">
        <v>2021</v>
      </c>
      <c r="D37" s="343">
        <v>2263772.9800000014</v>
      </c>
      <c r="E37" s="188">
        <v>0</v>
      </c>
      <c r="F37" s="609"/>
      <c r="G37" s="610"/>
      <c r="H37" s="610"/>
      <c r="I37" s="610"/>
      <c r="J37" s="610"/>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row>
    <row r="38" spans="1:103">
      <c r="A38" s="23">
        <v>23</v>
      </c>
      <c r="B38" s="1" t="s">
        <v>141</v>
      </c>
      <c r="C38" s="129">
        <v>2021</v>
      </c>
      <c r="D38" s="343">
        <v>2212323.6000000015</v>
      </c>
      <c r="E38" s="188">
        <v>0</v>
      </c>
      <c r="F38" s="609"/>
      <c r="G38" s="610"/>
      <c r="H38" s="610"/>
      <c r="I38" s="610"/>
      <c r="J38" s="61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row>
    <row r="39" spans="1:103">
      <c r="A39" s="23">
        <v>24</v>
      </c>
      <c r="B39" s="1" t="s">
        <v>142</v>
      </c>
      <c r="C39" s="129">
        <v>2021</v>
      </c>
      <c r="D39" s="343">
        <v>2160874.2200000016</v>
      </c>
      <c r="E39" s="188">
        <v>0</v>
      </c>
      <c r="F39" s="609"/>
      <c r="G39" s="610"/>
      <c r="H39" s="610"/>
      <c r="I39" s="610"/>
      <c r="J39" s="61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row>
    <row r="40" spans="1:103">
      <c r="A40" s="23">
        <v>25</v>
      </c>
      <c r="B40" s="1" t="s">
        <v>143</v>
      </c>
      <c r="C40" s="129">
        <v>2021</v>
      </c>
      <c r="D40" s="343">
        <v>2109424.8400000017</v>
      </c>
      <c r="E40" s="188">
        <v>0</v>
      </c>
      <c r="F40" s="609"/>
      <c r="G40" s="610"/>
      <c r="H40" s="610"/>
      <c r="I40" s="610"/>
      <c r="J40" s="610"/>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row>
    <row r="41" spans="1:103">
      <c r="A41" s="23">
        <v>26</v>
      </c>
      <c r="B41" s="1" t="s">
        <v>144</v>
      </c>
      <c r="C41" s="129">
        <v>2021</v>
      </c>
      <c r="D41" s="343">
        <v>2057975.4600000018</v>
      </c>
      <c r="E41" s="188">
        <v>0</v>
      </c>
      <c r="F41" s="609"/>
      <c r="G41" s="610"/>
      <c r="H41" s="610"/>
      <c r="I41" s="610"/>
      <c r="J41" s="610"/>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row>
    <row r="42" spans="1:103">
      <c r="A42" s="23">
        <v>27</v>
      </c>
      <c r="B42" s="1" t="s">
        <v>145</v>
      </c>
      <c r="C42" s="129">
        <v>2021</v>
      </c>
      <c r="D42" s="343">
        <v>2006526.0800000019</v>
      </c>
      <c r="E42" s="188">
        <v>0</v>
      </c>
      <c r="F42" s="609"/>
      <c r="G42" s="610"/>
      <c r="H42" s="610"/>
      <c r="I42" s="610"/>
      <c r="J42" s="610"/>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row>
    <row r="43" spans="1:103" ht="36.75" thickBot="1">
      <c r="A43" s="23">
        <v>28</v>
      </c>
      <c r="B43" s="189" t="s">
        <v>146</v>
      </c>
      <c r="C43" s="189"/>
      <c r="D43" s="345">
        <f>AVERAGE(D30:D42)</f>
        <v>2315222.3600000013</v>
      </c>
      <c r="E43" s="192">
        <f>AVERAGE(E30:E42)</f>
        <v>0</v>
      </c>
      <c r="F43" s="611"/>
      <c r="G43" s="610"/>
      <c r="H43" s="610"/>
      <c r="I43" s="610"/>
      <c r="J43" s="610"/>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row>
    <row r="44" spans="1:103" ht="12.75" thickTop="1">
      <c r="A44" s="23"/>
      <c r="B44" s="189"/>
      <c r="C44" s="189"/>
      <c r="D44" s="166"/>
      <c r="E44" s="166"/>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row>
    <row r="45" spans="1:103">
      <c r="A45" s="130"/>
      <c r="B45" s="130"/>
      <c r="C45" s="130"/>
      <c r="D45" s="1"/>
      <c r="E45" s="1"/>
      <c r="F45" s="40" t="s">
        <v>174</v>
      </c>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row>
    <row r="46" spans="1:103">
      <c r="A46" s="130"/>
      <c r="B46" s="130"/>
      <c r="C46" s="130"/>
      <c r="D46" s="1"/>
      <c r="E46" s="1"/>
      <c r="F46" s="1"/>
      <c r="G46" s="1"/>
      <c r="H46" s="1"/>
      <c r="I46" s="1"/>
      <c r="J46" s="1"/>
      <c r="K46" s="129" t="s">
        <v>813</v>
      </c>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row>
    <row r="47" spans="1:103">
      <c r="A47" s="729" t="s">
        <v>104</v>
      </c>
      <c r="B47" s="729"/>
      <c r="C47" s="729"/>
      <c r="D47" s="729"/>
      <c r="E47" s="729"/>
      <c r="F47" s="729"/>
      <c r="G47" s="729"/>
      <c r="H47" s="729"/>
      <c r="I47" s="729"/>
      <c r="J47" s="729"/>
      <c r="K47" s="729"/>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row>
    <row r="48" spans="1:103">
      <c r="A48" s="729" t="s">
        <v>103</v>
      </c>
      <c r="B48" s="729"/>
      <c r="C48" s="729"/>
      <c r="D48" s="729"/>
      <c r="E48" s="729"/>
      <c r="F48" s="729"/>
      <c r="G48" s="729"/>
      <c r="H48" s="729"/>
      <c r="I48" s="729"/>
      <c r="J48" s="729"/>
      <c r="K48" s="729"/>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row>
    <row r="49" spans="1:103">
      <c r="A49" s="730" t="s">
        <v>738</v>
      </c>
      <c r="B49" s="731"/>
      <c r="C49" s="731"/>
      <c r="D49" s="731"/>
      <c r="E49" s="731"/>
      <c r="F49" s="731"/>
      <c r="G49" s="731"/>
      <c r="H49" s="731"/>
      <c r="I49" s="731"/>
      <c r="J49" s="731"/>
      <c r="K49" s="73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row>
    <row r="50" spans="1:103">
      <c r="A50" s="193"/>
      <c r="B50" s="194" t="s">
        <v>152</v>
      </c>
      <c r="C50" s="194"/>
      <c r="D50" s="194"/>
      <c r="E50" s="194"/>
      <c r="F50" s="1"/>
      <c r="G50" s="1"/>
      <c r="H50" s="1"/>
      <c r="I50" s="1"/>
      <c r="J50" s="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row>
    <row r="51" spans="1:103" ht="48">
      <c r="A51" s="23"/>
      <c r="B51" s="1"/>
      <c r="C51" s="1"/>
      <c r="D51" s="183" t="s">
        <v>153</v>
      </c>
      <c r="E51" s="183" t="s">
        <v>154</v>
      </c>
      <c r="F51" s="183" t="s">
        <v>155</v>
      </c>
      <c r="G51" s="1"/>
      <c r="H51" s="1"/>
      <c r="I51" s="1"/>
      <c r="J51" s="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row>
    <row r="52" spans="1:103">
      <c r="A52" s="23"/>
      <c r="B52" s="1"/>
      <c r="C52" s="1"/>
      <c r="D52" s="181" t="s">
        <v>117</v>
      </c>
      <c r="E52" s="181" t="s">
        <v>118</v>
      </c>
      <c r="F52" s="191" t="s">
        <v>156</v>
      </c>
      <c r="G52" s="1"/>
      <c r="H52" s="1"/>
      <c r="I52" s="1"/>
      <c r="J52" s="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row>
    <row r="53" spans="1:103" ht="36">
      <c r="A53" s="23"/>
      <c r="B53" s="1"/>
      <c r="C53" s="1"/>
      <c r="D53" s="186" t="s">
        <v>157</v>
      </c>
      <c r="E53" s="186" t="s">
        <v>158</v>
      </c>
      <c r="F53" s="1"/>
      <c r="G53" s="1"/>
      <c r="H53" s="1"/>
      <c r="I53" s="1"/>
      <c r="J53" s="1"/>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row>
    <row r="54" spans="1:103">
      <c r="A54" s="23">
        <v>29</v>
      </c>
      <c r="B54" s="1" t="s">
        <v>145</v>
      </c>
      <c r="C54" s="129">
        <v>2020</v>
      </c>
      <c r="D54" s="188">
        <v>0</v>
      </c>
      <c r="E54" s="188">
        <v>0</v>
      </c>
      <c r="F54" s="166">
        <f>D54-E54</f>
        <v>0</v>
      </c>
      <c r="G54" s="1"/>
      <c r="H54" s="1"/>
      <c r="I54" s="1"/>
      <c r="J54" s="1"/>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row>
    <row r="55" spans="1:103">
      <c r="A55" s="23">
        <v>30</v>
      </c>
      <c r="B55" s="1" t="s">
        <v>134</v>
      </c>
      <c r="C55" s="129">
        <v>2021</v>
      </c>
      <c r="D55" s="188">
        <v>0</v>
      </c>
      <c r="E55" s="188">
        <v>0</v>
      </c>
      <c r="F55" s="166">
        <f t="shared" ref="F55:F66" si="2">D55-E55</f>
        <v>0</v>
      </c>
      <c r="G55" s="1"/>
      <c r="H55" s="1"/>
      <c r="I55" s="1"/>
      <c r="J55" s="1"/>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row>
    <row r="56" spans="1:103">
      <c r="A56" s="23">
        <v>31</v>
      </c>
      <c r="B56" s="1" t="s">
        <v>135</v>
      </c>
      <c r="C56" s="129">
        <f>C55</f>
        <v>2021</v>
      </c>
      <c r="D56" s="188">
        <v>0</v>
      </c>
      <c r="E56" s="195">
        <v>0</v>
      </c>
      <c r="F56" s="166">
        <f t="shared" si="2"/>
        <v>0</v>
      </c>
      <c r="G56" s="1"/>
      <c r="H56" s="1"/>
      <c r="I56" s="1"/>
      <c r="J56" s="1"/>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row>
    <row r="57" spans="1:103">
      <c r="A57" s="23">
        <v>32</v>
      </c>
      <c r="B57" s="1" t="s">
        <v>136</v>
      </c>
      <c r="C57" s="129">
        <f t="shared" ref="C57:C66" si="3">C56</f>
        <v>2021</v>
      </c>
      <c r="D57" s="188">
        <v>0</v>
      </c>
      <c r="E57" s="188">
        <v>0</v>
      </c>
      <c r="F57" s="166">
        <f t="shared" si="2"/>
        <v>0</v>
      </c>
      <c r="G57" s="1"/>
      <c r="H57" s="1"/>
      <c r="I57" s="1"/>
      <c r="J57" s="1"/>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row>
    <row r="58" spans="1:103">
      <c r="A58" s="23">
        <v>33</v>
      </c>
      <c r="B58" s="1" t="s">
        <v>137</v>
      </c>
      <c r="C58" s="129">
        <f t="shared" si="3"/>
        <v>2021</v>
      </c>
      <c r="D58" s="188">
        <v>0</v>
      </c>
      <c r="E58" s="188">
        <v>0</v>
      </c>
      <c r="F58" s="166">
        <f t="shared" si="2"/>
        <v>0</v>
      </c>
      <c r="G58" s="1"/>
      <c r="H58" s="1"/>
      <c r="I58" s="1"/>
      <c r="J58" s="1"/>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row>
    <row r="59" spans="1:103">
      <c r="A59" s="23">
        <v>34</v>
      </c>
      <c r="B59" s="1" t="s">
        <v>138</v>
      </c>
      <c r="C59" s="129">
        <f t="shared" si="3"/>
        <v>2021</v>
      </c>
      <c r="D59" s="188">
        <v>0</v>
      </c>
      <c r="E59" s="188">
        <v>0</v>
      </c>
      <c r="F59" s="166">
        <f t="shared" si="2"/>
        <v>0</v>
      </c>
      <c r="G59" s="1"/>
      <c r="H59" s="1"/>
      <c r="I59" s="1"/>
      <c r="J59" s="1"/>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row>
    <row r="60" spans="1:103">
      <c r="A60" s="23">
        <v>35</v>
      </c>
      <c r="B60" s="1" t="s">
        <v>139</v>
      </c>
      <c r="C60" s="129">
        <f t="shared" si="3"/>
        <v>2021</v>
      </c>
      <c r="D60" s="188">
        <v>0</v>
      </c>
      <c r="E60" s="188">
        <v>0</v>
      </c>
      <c r="F60" s="166">
        <f t="shared" si="2"/>
        <v>0</v>
      </c>
      <c r="G60" s="1"/>
      <c r="H60" s="1"/>
      <c r="I60" s="1"/>
      <c r="J60" s="1"/>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row>
    <row r="61" spans="1:103">
      <c r="A61" s="23">
        <v>36</v>
      </c>
      <c r="B61" s="1" t="s">
        <v>140</v>
      </c>
      <c r="C61" s="129">
        <f t="shared" si="3"/>
        <v>2021</v>
      </c>
      <c r="D61" s="188">
        <v>0</v>
      </c>
      <c r="E61" s="188">
        <v>0</v>
      </c>
      <c r="F61" s="166">
        <f t="shared" si="2"/>
        <v>0</v>
      </c>
      <c r="G61" s="1"/>
      <c r="H61" s="1"/>
      <c r="I61" s="1"/>
      <c r="J61" s="1"/>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row>
    <row r="62" spans="1:103">
      <c r="A62" s="23">
        <v>37</v>
      </c>
      <c r="B62" s="1" t="s">
        <v>141</v>
      </c>
      <c r="C62" s="129">
        <f t="shared" si="3"/>
        <v>2021</v>
      </c>
      <c r="D62" s="188">
        <v>0</v>
      </c>
      <c r="E62" s="188">
        <v>0</v>
      </c>
      <c r="F62" s="166">
        <f t="shared" si="2"/>
        <v>0</v>
      </c>
      <c r="G62" s="1"/>
      <c r="H62" s="1"/>
      <c r="I62" s="1"/>
      <c r="J62" s="1"/>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row>
    <row r="63" spans="1:103">
      <c r="A63" s="23">
        <v>38</v>
      </c>
      <c r="B63" s="1" t="s">
        <v>142</v>
      </c>
      <c r="C63" s="129">
        <f t="shared" si="3"/>
        <v>2021</v>
      </c>
      <c r="D63" s="188">
        <v>0</v>
      </c>
      <c r="E63" s="188">
        <v>0</v>
      </c>
      <c r="F63" s="166">
        <f t="shared" si="2"/>
        <v>0</v>
      </c>
      <c r="G63" s="1"/>
      <c r="H63" s="1"/>
      <c r="I63" s="1"/>
      <c r="J63" s="1"/>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row>
    <row r="64" spans="1:103">
      <c r="A64" s="23">
        <v>39</v>
      </c>
      <c r="B64" s="1" t="s">
        <v>143</v>
      </c>
      <c r="C64" s="129">
        <f t="shared" si="3"/>
        <v>2021</v>
      </c>
      <c r="D64" s="188">
        <v>0</v>
      </c>
      <c r="E64" s="188">
        <v>0</v>
      </c>
      <c r="F64" s="166">
        <f t="shared" si="2"/>
        <v>0</v>
      </c>
      <c r="G64" s="1"/>
      <c r="H64" s="1"/>
      <c r="I64" s="1"/>
      <c r="J64" s="1"/>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row>
    <row r="65" spans="1:103">
      <c r="A65" s="23">
        <v>40</v>
      </c>
      <c r="B65" s="1" t="s">
        <v>144</v>
      </c>
      <c r="C65" s="129">
        <f t="shared" si="3"/>
        <v>2021</v>
      </c>
      <c r="D65" s="188">
        <v>0</v>
      </c>
      <c r="E65" s="188">
        <v>0</v>
      </c>
      <c r="F65" s="166">
        <f t="shared" si="2"/>
        <v>0</v>
      </c>
      <c r="G65" s="1"/>
      <c r="H65" s="1"/>
      <c r="I65" s="1"/>
      <c r="J65" s="1"/>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row>
    <row r="66" spans="1:103">
      <c r="A66" s="23">
        <v>41</v>
      </c>
      <c r="B66" s="1" t="s">
        <v>145</v>
      </c>
      <c r="C66" s="129">
        <f t="shared" si="3"/>
        <v>2021</v>
      </c>
      <c r="D66" s="188">
        <v>0</v>
      </c>
      <c r="E66" s="188">
        <v>0</v>
      </c>
      <c r="F66" s="166">
        <f t="shared" si="2"/>
        <v>0</v>
      </c>
      <c r="G66" s="1"/>
      <c r="H66" s="1"/>
      <c r="I66" s="1"/>
      <c r="J66" s="1"/>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row>
    <row r="67" spans="1:103" ht="36.75" thickBot="1">
      <c r="A67" s="23"/>
      <c r="B67" s="207" t="s">
        <v>146</v>
      </c>
      <c r="C67" s="207"/>
      <c r="D67" s="208">
        <f>AVERAGE(D54:D66)</f>
        <v>0</v>
      </c>
      <c r="E67" s="208">
        <f>AVERAGE(E54:E66)</f>
        <v>0</v>
      </c>
      <c r="F67" s="208">
        <f>D67-E67</f>
        <v>0</v>
      </c>
      <c r="G67" s="125"/>
      <c r="H67" s="1"/>
      <c r="I67" s="1"/>
      <c r="J67" s="1"/>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row>
    <row r="68" spans="1:103" ht="12.75" thickTop="1">
      <c r="A68" s="23"/>
      <c r="B68" s="1"/>
      <c r="C68" s="1"/>
      <c r="D68" s="1"/>
      <c r="E68" s="1"/>
      <c r="F68" s="1"/>
      <c r="G68" s="1"/>
      <c r="H68" s="1"/>
      <c r="I68" s="1"/>
      <c r="J68" s="1"/>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row>
    <row r="69" spans="1:103">
      <c r="A69" s="23"/>
      <c r="B69" s="196" t="s">
        <v>159</v>
      </c>
      <c r="C69" s="196"/>
      <c r="D69" s="1"/>
      <c r="E69" s="1"/>
      <c r="F69" s="1"/>
      <c r="G69" s="1"/>
      <c r="H69" s="1"/>
      <c r="I69" s="1"/>
      <c r="J69" s="1"/>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row>
    <row r="70" spans="1:103">
      <c r="A70" s="23"/>
      <c r="B70" s="185" t="s">
        <v>117</v>
      </c>
      <c r="C70" s="185" t="s">
        <v>118</v>
      </c>
      <c r="D70" s="185" t="s">
        <v>567</v>
      </c>
      <c r="E70" s="185" t="s">
        <v>568</v>
      </c>
      <c r="F70" s="197" t="s">
        <v>120</v>
      </c>
      <c r="G70" s="185" t="s">
        <v>119</v>
      </c>
      <c r="H70" s="185" t="s">
        <v>121</v>
      </c>
      <c r="I70" s="185" t="s">
        <v>122</v>
      </c>
      <c r="J70" s="185" t="s">
        <v>123</v>
      </c>
      <c r="K70" s="185" t="s">
        <v>124</v>
      </c>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row>
    <row r="71" spans="1:103" ht="96">
      <c r="A71" s="23"/>
      <c r="B71" s="198" t="s">
        <v>164</v>
      </c>
      <c r="C71" s="199"/>
      <c r="D71" s="182" t="s">
        <v>569</v>
      </c>
      <c r="E71" s="182" t="s">
        <v>570</v>
      </c>
      <c r="F71" s="199" t="s">
        <v>165</v>
      </c>
      <c r="G71" s="182" t="s">
        <v>160</v>
      </c>
      <c r="H71" s="182" t="s">
        <v>161</v>
      </c>
      <c r="I71" s="182" t="s">
        <v>162</v>
      </c>
      <c r="J71" s="182" t="s">
        <v>163</v>
      </c>
      <c r="K71" s="182" t="s">
        <v>180</v>
      </c>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row>
    <row r="72" spans="1:103">
      <c r="A72" s="23" t="s">
        <v>168</v>
      </c>
      <c r="B72" s="1"/>
      <c r="C72" s="200" t="s">
        <v>166</v>
      </c>
      <c r="D72" s="201">
        <v>0</v>
      </c>
      <c r="E72" s="201">
        <v>0</v>
      </c>
      <c r="F72" s="188">
        <v>0</v>
      </c>
      <c r="G72" s="201">
        <v>0</v>
      </c>
      <c r="H72" s="201">
        <v>0</v>
      </c>
      <c r="I72" s="201">
        <v>0</v>
      </c>
      <c r="J72" s="188">
        <v>0</v>
      </c>
      <c r="K72" s="166">
        <f>F72*G72*H72*I72*J72</f>
        <v>0</v>
      </c>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row>
    <row r="73" spans="1:103">
      <c r="A73" s="23" t="s">
        <v>169</v>
      </c>
      <c r="B73" s="1"/>
      <c r="C73" s="202" t="s">
        <v>167</v>
      </c>
      <c r="D73" s="203">
        <v>0</v>
      </c>
      <c r="E73" s="203">
        <v>0</v>
      </c>
      <c r="F73" s="188">
        <v>0</v>
      </c>
      <c r="G73" s="203">
        <v>0</v>
      </c>
      <c r="H73" s="203">
        <v>0</v>
      </c>
      <c r="I73" s="203">
        <v>0</v>
      </c>
      <c r="J73" s="188">
        <v>0</v>
      </c>
      <c r="K73" s="166">
        <f>F73*G73*H73*I73*J73</f>
        <v>0</v>
      </c>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row>
    <row r="74" spans="1:103">
      <c r="A74" s="23">
        <v>43</v>
      </c>
      <c r="B74" s="1"/>
      <c r="C74" s="1" t="s">
        <v>385</v>
      </c>
      <c r="D74" s="204"/>
      <c r="E74" s="204"/>
      <c r="F74" s="205">
        <f>SUM(F72:F73)</f>
        <v>0</v>
      </c>
      <c r="G74" s="204"/>
      <c r="H74" s="204"/>
      <c r="I74" s="204"/>
      <c r="J74" s="205"/>
      <c r="K74" s="205">
        <f>SUM(K72:K73)</f>
        <v>0</v>
      </c>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row>
    <row r="75" spans="1:103">
      <c r="A75" s="23"/>
      <c r="B75" s="1"/>
      <c r="C75" s="1"/>
      <c r="D75" s="1"/>
      <c r="E75" s="1"/>
      <c r="F75" s="1"/>
      <c r="G75" s="1"/>
      <c r="H75" s="1"/>
      <c r="I75" s="1"/>
      <c r="J75" s="1"/>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row>
    <row r="76" spans="1:103">
      <c r="A76" s="90" t="s">
        <v>59</v>
      </c>
      <c r="B76" s="1"/>
      <c r="C76" s="1"/>
      <c r="D76" s="1"/>
      <c r="E76" s="1"/>
      <c r="F76" s="1"/>
      <c r="G76" s="1"/>
      <c r="H76" s="1"/>
      <c r="I76" s="1"/>
      <c r="J76" s="1"/>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row>
    <row r="77" spans="1:103" s="206" customFormat="1">
      <c r="A77" s="29" t="s">
        <v>418</v>
      </c>
      <c r="B77" s="727" t="s">
        <v>809</v>
      </c>
      <c r="C77" s="727"/>
      <c r="D77" s="727"/>
      <c r="E77" s="727"/>
      <c r="F77" s="727"/>
      <c r="G77" s="727"/>
      <c r="H77" s="727"/>
      <c r="I77" s="727"/>
      <c r="J77" s="727"/>
      <c r="K77" s="727"/>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row>
    <row r="78" spans="1:103" s="206" customFormat="1" ht="38.25" customHeight="1">
      <c r="A78" s="29" t="s">
        <v>430</v>
      </c>
      <c r="B78" s="751" t="s">
        <v>175</v>
      </c>
      <c r="C78" s="751"/>
      <c r="D78" s="751"/>
      <c r="E78" s="751"/>
      <c r="F78" s="751"/>
      <c r="G78" s="751"/>
      <c r="H78" s="751"/>
      <c r="I78" s="751"/>
      <c r="J78" s="751"/>
      <c r="K78" s="751"/>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row>
    <row r="79" spans="1:103" s="206" customFormat="1" ht="24.75" customHeight="1">
      <c r="A79" s="29" t="s">
        <v>433</v>
      </c>
      <c r="B79" s="751" t="s">
        <v>177</v>
      </c>
      <c r="C79" s="751"/>
      <c r="D79" s="751"/>
      <c r="E79" s="751"/>
      <c r="F79" s="751"/>
      <c r="G79" s="751"/>
      <c r="H79" s="751"/>
      <c r="I79" s="751"/>
      <c r="J79" s="751"/>
      <c r="K79" s="751"/>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row>
    <row r="80" spans="1:103" s="206" customFormat="1">
      <c r="A80" s="29" t="s">
        <v>434</v>
      </c>
      <c r="B80" s="727" t="s">
        <v>170</v>
      </c>
      <c r="C80" s="727"/>
      <c r="D80" s="727"/>
      <c r="E80" s="727"/>
      <c r="F80" s="727"/>
      <c r="G80" s="727"/>
      <c r="H80" s="727"/>
      <c r="I80" s="727"/>
      <c r="J80" s="727"/>
      <c r="K80" s="727"/>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row>
    <row r="81" spans="1:103" s="206" customFormat="1">
      <c r="A81" s="29" t="s">
        <v>478</v>
      </c>
      <c r="B81" s="726" t="s">
        <v>810</v>
      </c>
      <c r="C81" s="726"/>
      <c r="D81" s="726"/>
      <c r="E81" s="726"/>
      <c r="F81" s="726"/>
      <c r="G81" s="726"/>
      <c r="H81" s="726"/>
      <c r="I81" s="726"/>
      <c r="J81" s="726"/>
      <c r="K81" s="726"/>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row>
    <row r="82" spans="1:103" ht="66" customHeight="1">
      <c r="A82" s="23" t="s">
        <v>479</v>
      </c>
      <c r="B82" s="739" t="s">
        <v>172</v>
      </c>
      <c r="C82" s="739"/>
      <c r="D82" s="739"/>
      <c r="E82" s="739"/>
      <c r="F82" s="739"/>
      <c r="G82" s="739"/>
      <c r="H82" s="739"/>
      <c r="I82" s="739"/>
      <c r="J82" s="739"/>
      <c r="K82" s="739"/>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row>
    <row r="83" spans="1:103" ht="25.5" customHeight="1">
      <c r="A83" s="23" t="s">
        <v>480</v>
      </c>
      <c r="B83" s="739" t="s">
        <v>178</v>
      </c>
      <c r="C83" s="739"/>
      <c r="D83" s="739"/>
      <c r="E83" s="739"/>
      <c r="F83" s="739"/>
      <c r="G83" s="739"/>
      <c r="H83" s="739"/>
      <c r="I83" s="739"/>
      <c r="J83" s="739"/>
      <c r="K83" s="739"/>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row>
    <row r="84" spans="1:103" ht="27" customHeight="1">
      <c r="A84" s="23" t="s">
        <v>481</v>
      </c>
      <c r="B84" s="739" t="s">
        <v>173</v>
      </c>
      <c r="C84" s="739"/>
      <c r="D84" s="739"/>
      <c r="E84" s="739"/>
      <c r="F84" s="739"/>
      <c r="G84" s="739"/>
      <c r="H84" s="739"/>
      <c r="I84" s="739"/>
      <c r="J84" s="739"/>
      <c r="K84" s="739"/>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row>
    <row r="85" spans="1:103">
      <c r="A85" s="23" t="s">
        <v>482</v>
      </c>
      <c r="B85" s="728" t="s">
        <v>563</v>
      </c>
      <c r="C85" s="728"/>
      <c r="D85" s="728"/>
      <c r="E85" s="728"/>
      <c r="F85" s="728"/>
      <c r="G85" s="728"/>
      <c r="H85" s="728"/>
      <c r="I85" s="728"/>
      <c r="J85" s="728"/>
      <c r="K85" s="728"/>
      <c r="L85" s="728"/>
      <c r="M85" s="72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row>
    <row r="86" spans="1:103">
      <c r="A86" s="23"/>
      <c r="B86" s="1"/>
      <c r="C86" s="1"/>
      <c r="D86" s="1"/>
      <c r="E86" s="1"/>
      <c r="F86" s="1"/>
      <c r="G86" s="1"/>
      <c r="H86" s="1"/>
      <c r="I86" s="1"/>
      <c r="J86" s="1"/>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row>
    <row r="87" spans="1:103">
      <c r="A87" s="23"/>
      <c r="B87" s="1"/>
      <c r="C87" s="1"/>
      <c r="D87" s="1"/>
      <c r="E87" s="1"/>
      <c r="F87" s="1"/>
      <c r="G87" s="1"/>
      <c r="H87" s="1"/>
      <c r="I87" s="1"/>
      <c r="J87" s="1"/>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row>
    <row r="88" spans="1:103">
      <c r="A88" s="23"/>
      <c r="B88" s="1"/>
      <c r="C88" s="1"/>
      <c r="D88" s="1"/>
      <c r="E88" s="1"/>
      <c r="F88" s="1"/>
      <c r="G88" s="1"/>
      <c r="H88" s="1"/>
      <c r="I88" s="1"/>
      <c r="J88" s="1"/>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row>
    <row r="89" spans="1:103">
      <c r="A89" s="12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row>
    <row r="90" spans="1:103">
      <c r="A90" s="12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row>
    <row r="91" spans="1:103">
      <c r="A91" s="12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row>
    <row r="92" spans="1:103">
      <c r="A92" s="12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row>
    <row r="93" spans="1:103">
      <c r="A93" s="12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row>
    <row r="94" spans="1:103">
      <c r="A94" s="12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row>
    <row r="95" spans="1:103">
      <c r="A95" s="12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row>
    <row r="96" spans="1:103">
      <c r="A96" s="12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row>
    <row r="97" spans="1:103">
      <c r="A97" s="12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row>
    <row r="98" spans="1:103">
      <c r="A98" s="12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row>
    <row r="99" spans="1:103">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row>
    <row r="100" spans="1:103">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row>
    <row r="101" spans="1:103">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row>
    <row r="102" spans="1:103">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row>
    <row r="103" spans="1:103">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row>
    <row r="104" spans="1:103">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row>
    <row r="105" spans="1:103">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row>
    <row r="106" spans="1:103">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row>
    <row r="107" spans="1:103">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row>
  </sheetData>
  <mergeCells count="19">
    <mergeCell ref="A3:K3"/>
    <mergeCell ref="A4:K4"/>
    <mergeCell ref="A5:K5"/>
    <mergeCell ref="H7:I7"/>
    <mergeCell ref="J7:K7"/>
    <mergeCell ref="D7:E7"/>
    <mergeCell ref="B85:M85"/>
    <mergeCell ref="A26:K26"/>
    <mergeCell ref="B79:K79"/>
    <mergeCell ref="B80:K80"/>
    <mergeCell ref="B81:K81"/>
    <mergeCell ref="A47:K47"/>
    <mergeCell ref="A48:K48"/>
    <mergeCell ref="A49:K49"/>
    <mergeCell ref="B77:K77"/>
    <mergeCell ref="B78:K78"/>
    <mergeCell ref="B84:K84"/>
    <mergeCell ref="B83:K83"/>
    <mergeCell ref="B82:K82"/>
  </mergeCells>
  <phoneticPr fontId="0" type="noConversion"/>
  <pageMargins left="0.5" right="0.5" top="0.75" bottom="0.75" header="0.3" footer="0.3"/>
  <pageSetup scale="63" orientation="landscape" horizontalDpi="1200" verticalDpi="1200" r:id="rId1"/>
  <rowBreaks count="1" manualBreakCount="1">
    <brk id="44" max="10" man="1"/>
  </rowBreaks>
  <colBreaks count="1" manualBreakCount="1">
    <brk id="11" max="8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zoomScale="110" zoomScaleNormal="100" zoomScaleSheetLayoutView="110" workbookViewId="0">
      <selection activeCell="B46" sqref="B46"/>
    </sheetView>
  </sheetViews>
  <sheetFormatPr defaultColWidth="9.33203125" defaultRowHeight="12"/>
  <cols>
    <col min="1" max="1" width="6.83203125" style="127" customWidth="1"/>
    <col min="2" max="2" width="29.1640625" style="127" customWidth="1"/>
    <col min="3" max="3" width="16" style="127" customWidth="1"/>
    <col min="4" max="4" width="15.83203125" style="127" customWidth="1"/>
    <col min="5" max="5" width="13.83203125" style="127" customWidth="1"/>
    <col min="6" max="6" width="16.6640625" style="127" bestFit="1" customWidth="1"/>
    <col min="7" max="7" width="15.5" style="127" bestFit="1" customWidth="1"/>
    <col min="8" max="9" width="7.5" style="127" customWidth="1"/>
    <col min="10" max="10" width="11.83203125" style="127" customWidth="1"/>
    <col min="11" max="16384" width="9.33203125" style="127"/>
  </cols>
  <sheetData>
    <row r="1" spans="1:10">
      <c r="A1" s="130"/>
      <c r="B1" s="130"/>
      <c r="C1" s="342"/>
      <c r="D1" s="342"/>
      <c r="E1" s="342"/>
      <c r="F1" s="342"/>
      <c r="G1" s="342"/>
      <c r="H1" s="342"/>
      <c r="I1" s="753" t="s">
        <v>61</v>
      </c>
      <c r="J1" s="753"/>
    </row>
    <row r="2" spans="1:10">
      <c r="A2" s="130"/>
      <c r="B2" s="130"/>
      <c r="C2" s="342"/>
      <c r="D2" s="342"/>
      <c r="E2" s="342"/>
      <c r="F2" s="342"/>
      <c r="G2" s="342"/>
      <c r="H2" s="342"/>
      <c r="I2" s="40"/>
      <c r="J2" s="129" t="s">
        <v>813</v>
      </c>
    </row>
    <row r="3" spans="1:10">
      <c r="A3" s="729" t="s">
        <v>181</v>
      </c>
      <c r="B3" s="729"/>
      <c r="C3" s="729"/>
      <c r="D3" s="729"/>
      <c r="E3" s="729"/>
      <c r="F3" s="729"/>
      <c r="G3" s="729"/>
      <c r="H3" s="729"/>
      <c r="I3" s="729"/>
      <c r="J3" s="729"/>
    </row>
    <row r="4" spans="1:10">
      <c r="A4" s="729" t="s">
        <v>182</v>
      </c>
      <c r="B4" s="729"/>
      <c r="C4" s="729"/>
      <c r="D4" s="729"/>
      <c r="E4" s="729"/>
      <c r="F4" s="729"/>
      <c r="G4" s="729"/>
      <c r="H4" s="729"/>
      <c r="I4" s="729"/>
      <c r="J4" s="729"/>
    </row>
    <row r="5" spans="1:10">
      <c r="A5" s="730" t="s">
        <v>738</v>
      </c>
      <c r="B5" s="731"/>
      <c r="C5" s="731"/>
      <c r="D5" s="731"/>
      <c r="E5" s="731"/>
      <c r="F5" s="731"/>
      <c r="G5" s="731"/>
      <c r="H5" s="731"/>
      <c r="I5" s="731"/>
      <c r="J5" s="731"/>
    </row>
    <row r="6" spans="1:10">
      <c r="A6" s="342"/>
      <c r="B6" s="342"/>
      <c r="C6" s="342"/>
      <c r="D6" s="342"/>
      <c r="E6" s="342"/>
      <c r="F6" s="342"/>
      <c r="G6" s="342"/>
      <c r="H6" s="342"/>
      <c r="I6" s="342"/>
      <c r="J6" s="342"/>
    </row>
    <row r="7" spans="1:10">
      <c r="A7" s="342"/>
      <c r="B7" s="342" t="s">
        <v>183</v>
      </c>
      <c r="C7" s="342"/>
      <c r="D7" s="342"/>
      <c r="E7" s="342"/>
      <c r="F7" s="342"/>
      <c r="G7" s="342"/>
      <c r="H7" s="342"/>
      <c r="I7" s="342"/>
      <c r="J7" s="342"/>
    </row>
    <row r="8" spans="1:10">
      <c r="A8" s="335"/>
      <c r="B8" s="342"/>
      <c r="C8" s="342"/>
      <c r="D8" s="342"/>
      <c r="E8" s="342"/>
      <c r="F8" s="335" t="s">
        <v>417</v>
      </c>
      <c r="G8" s="342"/>
      <c r="H8" s="342"/>
      <c r="I8" s="342"/>
      <c r="J8" s="342"/>
    </row>
    <row r="9" spans="1:10">
      <c r="A9" s="335">
        <v>1</v>
      </c>
      <c r="B9" s="20" t="s">
        <v>559</v>
      </c>
      <c r="C9" s="20"/>
      <c r="D9" s="342"/>
      <c r="E9" s="342"/>
      <c r="F9" s="445">
        <v>1979916.03</v>
      </c>
      <c r="G9" s="342"/>
      <c r="H9" s="342"/>
      <c r="I9" s="342"/>
      <c r="J9" s="342"/>
    </row>
    <row r="10" spans="1:10">
      <c r="A10" s="335"/>
      <c r="B10" s="342"/>
      <c r="C10" s="342"/>
      <c r="D10" s="342"/>
      <c r="E10" s="342"/>
      <c r="F10" s="342"/>
      <c r="G10" s="342"/>
      <c r="H10" s="342"/>
      <c r="I10" s="342"/>
      <c r="J10" s="342"/>
    </row>
    <row r="11" spans="1:10">
      <c r="A11" s="335">
        <v>2</v>
      </c>
      <c r="B11" s="342" t="s">
        <v>184</v>
      </c>
      <c r="C11" s="342"/>
      <c r="D11" s="342"/>
      <c r="E11" s="342"/>
      <c r="F11" s="188">
        <v>0</v>
      </c>
      <c r="G11" s="342"/>
      <c r="H11" s="342"/>
      <c r="I11" s="342"/>
      <c r="J11" s="342"/>
    </row>
    <row r="12" spans="1:10">
      <c r="A12" s="335"/>
      <c r="B12" s="342"/>
      <c r="C12" s="342"/>
      <c r="D12" s="342"/>
      <c r="E12" s="342"/>
      <c r="F12" s="342"/>
      <c r="G12" s="342"/>
      <c r="H12" s="342"/>
      <c r="I12" s="342"/>
      <c r="J12" s="342"/>
    </row>
    <row r="13" spans="1:10">
      <c r="A13" s="335">
        <v>3</v>
      </c>
      <c r="B13" s="342" t="s">
        <v>267</v>
      </c>
      <c r="C13" s="342"/>
      <c r="D13" s="342"/>
      <c r="E13" s="342"/>
      <c r="F13" s="446">
        <f>E41</f>
        <v>88325915.263776869</v>
      </c>
      <c r="G13" s="342"/>
      <c r="H13" s="342"/>
      <c r="I13" s="342"/>
      <c r="J13" s="342"/>
    </row>
    <row r="14" spans="1:10">
      <c r="A14" s="335">
        <v>4</v>
      </c>
      <c r="B14" s="342" t="s">
        <v>544</v>
      </c>
      <c r="C14" s="342"/>
      <c r="D14" s="342"/>
      <c r="E14" s="342"/>
      <c r="F14" s="446">
        <f>-F22</f>
        <v>0</v>
      </c>
      <c r="G14" s="342"/>
      <c r="H14" s="342"/>
      <c r="I14" s="342"/>
      <c r="J14" s="342"/>
    </row>
    <row r="15" spans="1:10">
      <c r="A15" s="335">
        <v>5</v>
      </c>
      <c r="B15" s="342" t="s">
        <v>265</v>
      </c>
      <c r="C15" s="342"/>
      <c r="D15" s="342"/>
      <c r="E15" s="342"/>
      <c r="F15" s="446">
        <f>-F41</f>
        <v>0</v>
      </c>
      <c r="G15" s="342"/>
      <c r="H15" s="342"/>
      <c r="I15" s="342"/>
      <c r="J15" s="342"/>
    </row>
    <row r="16" spans="1:10">
      <c r="A16" s="335">
        <v>6</v>
      </c>
      <c r="B16" s="342" t="s">
        <v>266</v>
      </c>
      <c r="C16" s="342"/>
      <c r="D16" s="342"/>
      <c r="E16" s="342"/>
      <c r="F16" s="616">
        <f>-G41</f>
        <v>0</v>
      </c>
      <c r="G16" s="342"/>
      <c r="H16" s="342"/>
      <c r="I16" s="342"/>
      <c r="J16" s="342"/>
    </row>
    <row r="17" spans="1:10">
      <c r="A17" s="335">
        <v>7</v>
      </c>
      <c r="B17" s="342" t="s">
        <v>50</v>
      </c>
      <c r="C17" s="342" t="s">
        <v>185</v>
      </c>
      <c r="D17" s="342"/>
      <c r="E17" s="342"/>
      <c r="F17" s="453">
        <f>SUM(F13:F16)</f>
        <v>88325915.263776869</v>
      </c>
      <c r="G17" s="342"/>
      <c r="H17" s="342"/>
      <c r="I17" s="342"/>
      <c r="J17" s="342"/>
    </row>
    <row r="18" spans="1:10">
      <c r="A18" s="335"/>
      <c r="B18" s="342"/>
      <c r="C18" s="342"/>
      <c r="D18" s="342"/>
      <c r="E18" s="342"/>
      <c r="F18" s="342"/>
      <c r="G18" s="342"/>
      <c r="H18" s="342"/>
      <c r="I18" s="342"/>
      <c r="J18" s="342"/>
    </row>
    <row r="19" spans="1:10">
      <c r="A19" s="335"/>
      <c r="B19" s="342"/>
      <c r="C19" s="342"/>
      <c r="D19" s="342"/>
      <c r="E19" s="342"/>
      <c r="F19" s="342"/>
      <c r="G19" s="342"/>
      <c r="H19" s="342"/>
      <c r="I19" s="342"/>
      <c r="J19" s="342"/>
    </row>
    <row r="20" spans="1:10" ht="12.75" thickBot="1">
      <c r="A20" s="335"/>
      <c r="B20" s="342"/>
      <c r="C20" s="342"/>
      <c r="D20" s="342"/>
      <c r="E20" s="342"/>
      <c r="F20" s="425" t="s">
        <v>417</v>
      </c>
      <c r="G20" s="425" t="s">
        <v>425</v>
      </c>
      <c r="H20" s="425" t="s">
        <v>428</v>
      </c>
      <c r="I20" s="425" t="s">
        <v>424</v>
      </c>
      <c r="J20" s="335"/>
    </row>
    <row r="21" spans="1:10">
      <c r="A21" s="335">
        <v>8</v>
      </c>
      <c r="B21" s="342" t="s">
        <v>48</v>
      </c>
      <c r="C21" s="342" t="s">
        <v>459</v>
      </c>
      <c r="D21" s="342"/>
      <c r="E21" s="342"/>
      <c r="F21" s="446">
        <f>C41</f>
        <v>73000000</v>
      </c>
      <c r="G21" s="617">
        <v>0.45250014469554334</v>
      </c>
      <c r="H21" s="448">
        <f>IFERROR(F9/F21,0)</f>
        <v>2.7122137397260274E-2</v>
      </c>
      <c r="I21" s="428">
        <f>G21*H21</f>
        <v>1.2272771096712681E-2</v>
      </c>
      <c r="J21" s="449" t="s">
        <v>199</v>
      </c>
    </row>
    <row r="22" spans="1:10">
      <c r="A22" s="335">
        <v>9</v>
      </c>
      <c r="B22" s="342" t="s">
        <v>49</v>
      </c>
      <c r="C22" s="342" t="s">
        <v>460</v>
      </c>
      <c r="D22" s="342"/>
      <c r="E22" s="342"/>
      <c r="F22" s="166">
        <f>D41</f>
        <v>0</v>
      </c>
      <c r="G22" s="450">
        <v>0</v>
      </c>
      <c r="H22" s="450">
        <v>0</v>
      </c>
      <c r="I22" s="428">
        <f>G22*H22</f>
        <v>0</v>
      </c>
      <c r="J22" s="342"/>
    </row>
    <row r="23" spans="1:10">
      <c r="A23" s="335">
        <v>10</v>
      </c>
      <c r="B23" s="342" t="s">
        <v>50</v>
      </c>
      <c r="C23" s="342" t="s">
        <v>545</v>
      </c>
      <c r="D23" s="342"/>
      <c r="E23" s="342"/>
      <c r="F23" s="446">
        <f>F17</f>
        <v>88325915.263776869</v>
      </c>
      <c r="G23" s="451">
        <v>0.54749985530445666</v>
      </c>
      <c r="H23" s="451">
        <v>9.8500000000000004E-2</v>
      </c>
      <c r="I23" s="452">
        <f>G23*H23</f>
        <v>5.3928735747488986E-2</v>
      </c>
      <c r="J23" s="342"/>
    </row>
    <row r="24" spans="1:10">
      <c r="A24" s="335">
        <v>11</v>
      </c>
      <c r="B24" s="342" t="s">
        <v>385</v>
      </c>
      <c r="C24" s="342" t="s">
        <v>186</v>
      </c>
      <c r="D24" s="342"/>
      <c r="E24" s="342"/>
      <c r="F24" s="453">
        <f>SUM(F21:F23)</f>
        <v>161325915.26377687</v>
      </c>
      <c r="G24" s="342"/>
      <c r="H24" s="342"/>
      <c r="I24" s="428">
        <f>SUM(I21:I23)</f>
        <v>6.6201506844201674E-2</v>
      </c>
      <c r="J24" s="449" t="s">
        <v>200</v>
      </c>
    </row>
    <row r="25" spans="1:10">
      <c r="A25" s="335"/>
      <c r="B25" s="342"/>
      <c r="C25" s="342"/>
      <c r="D25" s="342"/>
      <c r="E25" s="342"/>
      <c r="F25" s="342"/>
      <c r="G25" s="342"/>
      <c r="H25" s="342"/>
      <c r="I25" s="342"/>
      <c r="J25" s="342"/>
    </row>
    <row r="26" spans="1:10">
      <c r="A26" s="335"/>
      <c r="B26" s="342"/>
      <c r="C26" s="335" t="s">
        <v>117</v>
      </c>
      <c r="D26" s="335" t="s">
        <v>118</v>
      </c>
      <c r="E26" s="335" t="s">
        <v>187</v>
      </c>
      <c r="F26" s="335" t="s">
        <v>188</v>
      </c>
      <c r="G26" s="335" t="s">
        <v>189</v>
      </c>
      <c r="H26" s="342"/>
      <c r="I26" s="342"/>
      <c r="J26" s="342"/>
    </row>
    <row r="27" spans="1:10" ht="36">
      <c r="A27" s="342"/>
      <c r="B27" s="186" t="s">
        <v>190</v>
      </c>
      <c r="C27" s="186" t="s">
        <v>191</v>
      </c>
      <c r="D27" s="186" t="s">
        <v>192</v>
      </c>
      <c r="E27" s="187" t="s">
        <v>201</v>
      </c>
      <c r="F27" s="454" t="s">
        <v>193</v>
      </c>
      <c r="G27" s="186" t="s">
        <v>194</v>
      </c>
      <c r="H27" s="342"/>
      <c r="I27" s="382"/>
      <c r="J27" s="342"/>
    </row>
    <row r="28" spans="1:10">
      <c r="A28" s="130">
        <v>12</v>
      </c>
      <c r="B28" s="342" t="s">
        <v>195</v>
      </c>
      <c r="C28" s="343">
        <v>73000000</v>
      </c>
      <c r="D28" s="188">
        <v>0</v>
      </c>
      <c r="E28" s="343">
        <v>89834038.340699971</v>
      </c>
      <c r="F28" s="188">
        <v>0</v>
      </c>
      <c r="G28" s="188">
        <v>0</v>
      </c>
      <c r="H28" s="342"/>
      <c r="I28" s="342"/>
      <c r="J28" s="342"/>
    </row>
    <row r="29" spans="1:10">
      <c r="A29" s="130">
        <v>13</v>
      </c>
      <c r="B29" s="342" t="s">
        <v>134</v>
      </c>
      <c r="C29" s="343">
        <v>73000000</v>
      </c>
      <c r="D29" s="188">
        <v>0</v>
      </c>
      <c r="E29" s="343">
        <v>90571138.340699971</v>
      </c>
      <c r="F29" s="188">
        <v>0</v>
      </c>
      <c r="G29" s="188">
        <v>0</v>
      </c>
      <c r="H29" s="342"/>
      <c r="I29" s="342"/>
      <c r="J29" s="342"/>
    </row>
    <row r="30" spans="1:10">
      <c r="A30" s="130">
        <v>14</v>
      </c>
      <c r="B30" s="342" t="s">
        <v>135</v>
      </c>
      <c r="C30" s="343">
        <v>73000000</v>
      </c>
      <c r="D30" s="188">
        <v>0</v>
      </c>
      <c r="E30" s="343">
        <v>91308238.340699971</v>
      </c>
      <c r="F30" s="188">
        <v>0</v>
      </c>
      <c r="G30" s="188">
        <v>0</v>
      </c>
      <c r="H30" s="342"/>
      <c r="I30" s="342"/>
      <c r="J30" s="342"/>
    </row>
    <row r="31" spans="1:10">
      <c r="A31" s="130">
        <v>15</v>
      </c>
      <c r="B31" s="342" t="s">
        <v>136</v>
      </c>
      <c r="C31" s="343">
        <v>73000000</v>
      </c>
      <c r="D31" s="188">
        <v>0</v>
      </c>
      <c r="E31" s="343">
        <v>92045338.340699971</v>
      </c>
      <c r="F31" s="188">
        <v>0</v>
      </c>
      <c r="G31" s="188">
        <v>0</v>
      </c>
      <c r="H31" s="342"/>
      <c r="I31" s="342"/>
      <c r="J31" s="342"/>
    </row>
    <row r="32" spans="1:10">
      <c r="A32" s="130">
        <v>16</v>
      </c>
      <c r="B32" s="342" t="s">
        <v>137</v>
      </c>
      <c r="C32" s="343">
        <v>73000000</v>
      </c>
      <c r="D32" s="188">
        <v>0</v>
      </c>
      <c r="E32" s="343">
        <v>88496138.340699971</v>
      </c>
      <c r="F32" s="188">
        <v>0</v>
      </c>
      <c r="G32" s="188">
        <v>0</v>
      </c>
      <c r="H32" s="342"/>
      <c r="I32" s="342"/>
      <c r="J32" s="342"/>
    </row>
    <row r="33" spans="1:12">
      <c r="A33" s="130">
        <v>17</v>
      </c>
      <c r="B33" s="342" t="s">
        <v>138</v>
      </c>
      <c r="C33" s="343">
        <v>73000000</v>
      </c>
      <c r="D33" s="188">
        <v>0</v>
      </c>
      <c r="E33" s="343">
        <v>89233238.340699971</v>
      </c>
      <c r="F33" s="188">
        <v>0</v>
      </c>
      <c r="G33" s="188">
        <v>0</v>
      </c>
      <c r="H33" s="342"/>
      <c r="I33" s="342"/>
      <c r="J33" s="342"/>
    </row>
    <row r="34" spans="1:12">
      <c r="A34" s="130">
        <v>18</v>
      </c>
      <c r="B34" s="342" t="s">
        <v>139</v>
      </c>
      <c r="C34" s="343">
        <v>73000000</v>
      </c>
      <c r="D34" s="188">
        <v>0</v>
      </c>
      <c r="E34" s="343">
        <v>89970338.340699971</v>
      </c>
      <c r="F34" s="188">
        <v>0</v>
      </c>
      <c r="G34" s="188">
        <v>0</v>
      </c>
      <c r="H34" s="342"/>
      <c r="I34" s="342"/>
      <c r="J34" s="342"/>
    </row>
    <row r="35" spans="1:12">
      <c r="A35" s="130">
        <v>19</v>
      </c>
      <c r="B35" s="342" t="s">
        <v>140</v>
      </c>
      <c r="C35" s="343">
        <v>73000000</v>
      </c>
      <c r="D35" s="188">
        <v>0</v>
      </c>
      <c r="E35" s="343">
        <v>86421138.340699971</v>
      </c>
      <c r="F35" s="188">
        <v>0</v>
      </c>
      <c r="G35" s="188">
        <v>0</v>
      </c>
      <c r="H35" s="342"/>
      <c r="I35" s="342"/>
      <c r="J35" s="342"/>
    </row>
    <row r="36" spans="1:12">
      <c r="A36" s="130">
        <v>20</v>
      </c>
      <c r="B36" s="342" t="s">
        <v>141</v>
      </c>
      <c r="C36" s="343">
        <v>73000000</v>
      </c>
      <c r="D36" s="188">
        <v>0</v>
      </c>
      <c r="E36" s="343">
        <v>87158238.340699971</v>
      </c>
      <c r="F36" s="188">
        <v>0</v>
      </c>
      <c r="G36" s="188">
        <v>0</v>
      </c>
      <c r="H36" s="342"/>
      <c r="I36" s="342"/>
      <c r="J36" s="342"/>
    </row>
    <row r="37" spans="1:12">
      <c r="A37" s="130">
        <v>21</v>
      </c>
      <c r="B37" s="342" t="s">
        <v>142</v>
      </c>
      <c r="C37" s="343">
        <v>73000000</v>
      </c>
      <c r="D37" s="188">
        <v>0</v>
      </c>
      <c r="E37" s="343">
        <v>87895338.340699971</v>
      </c>
      <c r="F37" s="188">
        <v>0</v>
      </c>
      <c r="G37" s="188">
        <v>0</v>
      </c>
      <c r="H37" s="342"/>
      <c r="I37" s="615"/>
      <c r="J37" s="342"/>
    </row>
    <row r="38" spans="1:12">
      <c r="A38" s="130">
        <v>22</v>
      </c>
      <c r="B38" s="342" t="s">
        <v>143</v>
      </c>
      <c r="C38" s="343">
        <v>73000000</v>
      </c>
      <c r="D38" s="188">
        <v>0</v>
      </c>
      <c r="E38" s="343">
        <v>84364138.340699971</v>
      </c>
      <c r="F38" s="188">
        <v>0</v>
      </c>
      <c r="G38" s="188">
        <v>0</v>
      </c>
      <c r="H38" s="342"/>
      <c r="I38" s="342"/>
      <c r="J38" s="342"/>
    </row>
    <row r="39" spans="1:12">
      <c r="A39" s="130">
        <v>23</v>
      </c>
      <c r="B39" s="342" t="s">
        <v>144</v>
      </c>
      <c r="C39" s="343">
        <v>73000000</v>
      </c>
      <c r="D39" s="188">
        <v>0</v>
      </c>
      <c r="E39" s="343">
        <v>85101238.340699971</v>
      </c>
      <c r="F39" s="188">
        <v>0</v>
      </c>
      <c r="G39" s="188">
        <v>0</v>
      </c>
      <c r="H39" s="342"/>
      <c r="I39" s="342"/>
      <c r="J39" s="342"/>
    </row>
    <row r="40" spans="1:12">
      <c r="A40" s="130">
        <v>24</v>
      </c>
      <c r="B40" s="20" t="s">
        <v>145</v>
      </c>
      <c r="C40" s="343">
        <v>73000000</v>
      </c>
      <c r="D40" s="188">
        <v>0</v>
      </c>
      <c r="E40" s="343">
        <v>85838338.340699971</v>
      </c>
      <c r="F40" s="188">
        <v>0</v>
      </c>
      <c r="G40" s="188">
        <v>0</v>
      </c>
      <c r="H40" s="342"/>
      <c r="I40" s="342"/>
      <c r="J40" s="342"/>
    </row>
    <row r="41" spans="1:12">
      <c r="A41" s="130">
        <v>25</v>
      </c>
      <c r="B41" s="339" t="s">
        <v>264</v>
      </c>
      <c r="C41" s="453">
        <f>AVERAGE(C28:C40)</f>
        <v>73000000</v>
      </c>
      <c r="D41" s="205">
        <f>AVERAGE(D28:D40)</f>
        <v>0</v>
      </c>
      <c r="E41" s="453">
        <f>AVERAGE(E28:E40)</f>
        <v>88325915.263776869</v>
      </c>
      <c r="F41" s="205">
        <f>AVERAGE(F28:F40)</f>
        <v>0</v>
      </c>
      <c r="G41" s="205">
        <f>AVERAGE(G28:G40)</f>
        <v>0</v>
      </c>
      <c r="H41" s="342"/>
      <c r="I41" s="342"/>
      <c r="J41" s="342"/>
    </row>
    <row r="42" spans="1:12">
      <c r="A42" s="335"/>
      <c r="B42" s="342"/>
      <c r="C42" s="342"/>
      <c r="D42" s="342"/>
      <c r="E42" s="342"/>
      <c r="F42" s="342"/>
      <c r="G42" s="342"/>
      <c r="H42" s="342"/>
      <c r="I42" s="342"/>
      <c r="J42" s="342"/>
    </row>
    <row r="43" spans="1:12">
      <c r="A43" s="90" t="s">
        <v>15</v>
      </c>
      <c r="B43" s="342"/>
      <c r="C43" s="342"/>
      <c r="D43" s="342"/>
      <c r="E43" s="724"/>
      <c r="F43" s="342"/>
      <c r="G43" s="342"/>
      <c r="H43" s="342"/>
      <c r="I43" s="342"/>
      <c r="J43" s="342"/>
    </row>
    <row r="44" spans="1:12" ht="24.75" customHeight="1">
      <c r="A44" s="335" t="s">
        <v>418</v>
      </c>
      <c r="B44" s="742" t="s">
        <v>196</v>
      </c>
      <c r="C44" s="742"/>
      <c r="D44" s="742"/>
      <c r="E44" s="742"/>
      <c r="F44" s="742"/>
      <c r="G44" s="742"/>
      <c r="H44" s="742"/>
      <c r="I44" s="742"/>
      <c r="J44" s="742"/>
      <c r="K44" s="342"/>
    </row>
    <row r="45" spans="1:12">
      <c r="A45" s="335" t="s">
        <v>430</v>
      </c>
      <c r="B45" s="342" t="s">
        <v>197</v>
      </c>
      <c r="C45" s="342"/>
      <c r="D45" s="342"/>
      <c r="E45" s="342"/>
      <c r="F45" s="342"/>
      <c r="G45" s="342"/>
      <c r="H45" s="342"/>
      <c r="I45" s="342"/>
      <c r="J45" s="342"/>
      <c r="K45" s="342"/>
    </row>
    <row r="46" spans="1:12" ht="14.25" customHeight="1">
      <c r="A46" s="335" t="s">
        <v>433</v>
      </c>
      <c r="B46" s="342" t="s">
        <v>198</v>
      </c>
      <c r="C46" s="342"/>
      <c r="D46" s="342"/>
      <c r="E46" s="342"/>
      <c r="F46" s="342"/>
      <c r="G46" s="342"/>
      <c r="H46" s="342"/>
      <c r="I46" s="342"/>
      <c r="J46" s="342"/>
      <c r="K46" s="342"/>
    </row>
    <row r="47" spans="1:12">
      <c r="A47" s="335" t="s">
        <v>434</v>
      </c>
      <c r="B47" s="754" t="s">
        <v>558</v>
      </c>
      <c r="C47" s="754"/>
      <c r="D47" s="754"/>
      <c r="E47" s="754"/>
      <c r="F47" s="754"/>
      <c r="G47" s="754"/>
      <c r="H47" s="754"/>
      <c r="I47" s="754"/>
      <c r="J47" s="754"/>
      <c r="K47" s="342"/>
      <c r="L47" s="342"/>
    </row>
    <row r="48" spans="1:12">
      <c r="A48" s="335"/>
      <c r="B48" s="342"/>
      <c r="C48" s="342"/>
      <c r="D48" s="342"/>
      <c r="E48" s="342"/>
      <c r="F48" s="342"/>
      <c r="G48" s="342"/>
      <c r="H48" s="342"/>
      <c r="I48" s="342"/>
      <c r="J48" s="342"/>
      <c r="K48" s="342"/>
      <c r="L48" s="342"/>
    </row>
    <row r="49" spans="1:1">
      <c r="A49" s="128"/>
    </row>
    <row r="50" spans="1:1">
      <c r="A50" s="128"/>
    </row>
  </sheetData>
  <mergeCells count="6">
    <mergeCell ref="I1:J1"/>
    <mergeCell ref="B44:J44"/>
    <mergeCell ref="B47:J47"/>
    <mergeCell ref="A3:J3"/>
    <mergeCell ref="A4:J4"/>
    <mergeCell ref="A5:J5"/>
  </mergeCells>
  <phoneticPr fontId="0" type="noConversion"/>
  <printOptions horizontalCentered="1"/>
  <pageMargins left="0.5" right="0.5" top="0.75" bottom="0.75" header="0.3" footer="0.3"/>
  <pageSetup scale="82"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view="pageBreakPreview" zoomScale="115" zoomScaleNormal="100" zoomScaleSheetLayoutView="115" workbookViewId="0">
      <selection activeCell="D11" sqref="D11"/>
    </sheetView>
  </sheetViews>
  <sheetFormatPr defaultColWidth="9.33203125" defaultRowHeight="12"/>
  <cols>
    <col min="1" max="1" width="6.83203125" style="127" customWidth="1"/>
    <col min="2" max="2" width="42.5" style="127" customWidth="1"/>
    <col min="3" max="3" width="11" style="127" bestFit="1" customWidth="1"/>
    <col min="4" max="4" width="20.5" style="127" customWidth="1"/>
    <col min="5" max="5" width="17" style="127" customWidth="1"/>
    <col min="6" max="6" width="14.5" style="127" customWidth="1"/>
    <col min="7" max="7" width="14.33203125" style="127" customWidth="1"/>
    <col min="8" max="9" width="15.83203125" style="127" customWidth="1"/>
    <col min="10" max="16384" width="9.33203125" style="127"/>
  </cols>
  <sheetData>
    <row r="1" spans="1:11">
      <c r="B1" s="130"/>
      <c r="C1" s="130"/>
      <c r="D1" s="342"/>
      <c r="E1" s="342"/>
      <c r="F1" s="342"/>
      <c r="G1" s="342"/>
      <c r="H1" s="8"/>
      <c r="I1" s="40" t="s">
        <v>61</v>
      </c>
      <c r="K1" s="128"/>
    </row>
    <row r="2" spans="1:11">
      <c r="B2" s="130"/>
      <c r="C2" s="130"/>
      <c r="D2" s="342"/>
      <c r="E2" s="342"/>
      <c r="F2" s="342"/>
      <c r="G2" s="342"/>
      <c r="H2" s="8"/>
      <c r="I2" s="129" t="s">
        <v>813</v>
      </c>
      <c r="K2" s="128"/>
    </row>
    <row r="3" spans="1:11">
      <c r="B3" s="729" t="s">
        <v>202</v>
      </c>
      <c r="C3" s="729"/>
      <c r="D3" s="729"/>
      <c r="E3" s="729"/>
      <c r="F3" s="729"/>
      <c r="G3" s="729"/>
      <c r="H3" s="729"/>
      <c r="I3" s="729"/>
    </row>
    <row r="4" spans="1:11">
      <c r="B4" s="729" t="s">
        <v>203</v>
      </c>
      <c r="C4" s="729"/>
      <c r="D4" s="729"/>
      <c r="E4" s="729"/>
      <c r="F4" s="729"/>
      <c r="G4" s="729"/>
      <c r="H4" s="729"/>
      <c r="I4" s="729"/>
    </row>
    <row r="5" spans="1:11">
      <c r="B5" s="730" t="s">
        <v>738</v>
      </c>
      <c r="C5" s="731"/>
      <c r="D5" s="731"/>
      <c r="E5" s="731"/>
      <c r="F5" s="731"/>
      <c r="G5" s="731"/>
      <c r="H5" s="731"/>
      <c r="I5" s="731"/>
    </row>
    <row r="6" spans="1:11">
      <c r="B6" s="342"/>
      <c r="C6" s="342"/>
      <c r="D6" s="342"/>
      <c r="E6" s="342"/>
      <c r="F6" s="342"/>
      <c r="G6" s="342"/>
      <c r="H6" s="342"/>
    </row>
    <row r="7" spans="1:11">
      <c r="A7" s="336" t="s">
        <v>64</v>
      </c>
      <c r="B7" s="455">
        <v>2019</v>
      </c>
      <c r="C7" s="342"/>
      <c r="D7" s="455">
        <v>2019</v>
      </c>
      <c r="E7" s="342"/>
      <c r="F7" s="342"/>
      <c r="G7" s="342"/>
      <c r="H7" s="342"/>
    </row>
    <row r="8" spans="1:11">
      <c r="B8" s="755" t="s">
        <v>204</v>
      </c>
      <c r="C8" s="342"/>
      <c r="D8" s="757" t="s">
        <v>206</v>
      </c>
      <c r="E8" s="342"/>
      <c r="F8" s="757" t="s">
        <v>208</v>
      </c>
      <c r="G8" s="342"/>
      <c r="H8" s="342"/>
    </row>
    <row r="9" spans="1:11">
      <c r="B9" s="756"/>
      <c r="C9" s="342"/>
      <c r="D9" s="758"/>
      <c r="E9" s="342"/>
      <c r="F9" s="758"/>
      <c r="G9" s="342"/>
      <c r="H9" s="342"/>
    </row>
    <row r="10" spans="1:11">
      <c r="B10" s="756"/>
      <c r="C10" s="342"/>
      <c r="D10" s="267"/>
      <c r="E10" s="342"/>
      <c r="F10" s="267"/>
      <c r="G10" s="342"/>
      <c r="H10" s="342"/>
    </row>
    <row r="11" spans="1:11">
      <c r="A11" s="335">
        <v>1</v>
      </c>
      <c r="B11" s="614">
        <v>0</v>
      </c>
      <c r="C11" s="340" t="s">
        <v>205</v>
      </c>
      <c r="D11" s="608">
        <v>0</v>
      </c>
      <c r="E11" s="340" t="s">
        <v>207</v>
      </c>
      <c r="F11" s="456">
        <f>B11-D11</f>
        <v>0</v>
      </c>
      <c r="G11" s="342"/>
      <c r="H11" s="342"/>
    </row>
    <row r="12" spans="1:11">
      <c r="A12" s="335"/>
      <c r="B12" s="342"/>
      <c r="C12" s="342"/>
      <c r="D12" s="342"/>
      <c r="E12" s="342"/>
      <c r="F12" s="342"/>
      <c r="G12" s="342"/>
      <c r="H12" s="342"/>
    </row>
    <row r="13" spans="1:11">
      <c r="A13" s="335"/>
      <c r="B13" s="342" t="s">
        <v>462</v>
      </c>
      <c r="C13" s="342"/>
      <c r="D13" s="342"/>
      <c r="E13" s="342"/>
      <c r="F13" s="342"/>
      <c r="G13" s="342"/>
      <c r="H13" s="342"/>
    </row>
    <row r="14" spans="1:11">
      <c r="A14" s="335"/>
      <c r="B14" s="342" t="s">
        <v>461</v>
      </c>
      <c r="C14" s="342"/>
      <c r="D14" s="342"/>
      <c r="E14" s="342"/>
      <c r="F14" s="342"/>
      <c r="G14" s="342"/>
      <c r="H14" s="342"/>
    </row>
    <row r="15" spans="1:11">
      <c r="A15" s="335"/>
      <c r="B15" s="35"/>
      <c r="C15" s="35"/>
      <c r="D15" s="35"/>
      <c r="E15" s="35"/>
      <c r="F15" s="35"/>
      <c r="G15" s="35"/>
      <c r="H15" s="35"/>
    </row>
    <row r="16" spans="1:11" ht="36">
      <c r="A16" s="335"/>
      <c r="B16" s="457" t="s">
        <v>209</v>
      </c>
      <c r="C16" s="183"/>
      <c r="D16" s="183" t="s">
        <v>210</v>
      </c>
      <c r="E16" s="183" t="s">
        <v>211</v>
      </c>
      <c r="F16" s="183" t="s">
        <v>212</v>
      </c>
      <c r="G16" s="183" t="s">
        <v>213</v>
      </c>
      <c r="H16" s="183" t="s">
        <v>223</v>
      </c>
      <c r="I16" s="458" t="s">
        <v>214</v>
      </c>
    </row>
    <row r="17" spans="1:9">
      <c r="A17" s="335">
        <v>2</v>
      </c>
      <c r="B17" s="342"/>
      <c r="C17" s="342"/>
      <c r="D17" s="342"/>
      <c r="E17" s="459">
        <f>'Attachment 6a'!F30</f>
        <v>0</v>
      </c>
      <c r="F17" s="342"/>
      <c r="G17" s="342"/>
      <c r="H17" s="342"/>
    </row>
    <row r="18" spans="1:9">
      <c r="A18" s="335"/>
      <c r="B18" s="342"/>
      <c r="C18" s="342"/>
      <c r="D18" s="342"/>
      <c r="E18" s="342"/>
      <c r="F18" s="342"/>
      <c r="G18" s="342"/>
      <c r="H18" s="342"/>
    </row>
    <row r="19" spans="1:9">
      <c r="A19" s="335"/>
      <c r="B19" s="460" t="s">
        <v>538</v>
      </c>
      <c r="C19" s="342"/>
      <c r="D19" s="342"/>
      <c r="E19" s="342"/>
      <c r="F19" s="342"/>
      <c r="G19" s="342"/>
      <c r="H19" s="342"/>
    </row>
    <row r="20" spans="1:9">
      <c r="A20" s="335"/>
      <c r="B20" s="342"/>
      <c r="C20" s="342"/>
      <c r="D20" s="342"/>
      <c r="E20" s="342"/>
      <c r="F20" s="342"/>
      <c r="G20" s="342"/>
      <c r="H20" s="342"/>
    </row>
    <row r="21" spans="1:9">
      <c r="A21" s="335"/>
      <c r="B21" s="342"/>
      <c r="C21" s="342"/>
      <c r="D21" s="342"/>
      <c r="E21" s="342"/>
      <c r="F21" s="342"/>
      <c r="G21" s="342"/>
      <c r="H21" s="342"/>
    </row>
    <row r="22" spans="1:9">
      <c r="A22" s="335"/>
      <c r="B22" s="461" t="s">
        <v>215</v>
      </c>
      <c r="C22" s="342"/>
      <c r="D22" s="342"/>
      <c r="E22" s="125"/>
      <c r="F22" s="342"/>
      <c r="G22" s="340" t="s">
        <v>216</v>
      </c>
      <c r="H22" s="342"/>
    </row>
    <row r="23" spans="1:9">
      <c r="A23" s="335">
        <v>3</v>
      </c>
      <c r="B23" s="342" t="s">
        <v>134</v>
      </c>
      <c r="C23" s="200">
        <v>2019</v>
      </c>
      <c r="D23" s="369">
        <f>$F$11/12</f>
        <v>0</v>
      </c>
      <c r="E23" s="462">
        <f>$E$17</f>
        <v>0</v>
      </c>
      <c r="F23" s="335">
        <v>12</v>
      </c>
      <c r="G23" s="369">
        <f>D23*E23*F23*-1</f>
        <v>0</v>
      </c>
      <c r="H23" s="166"/>
      <c r="I23" s="369">
        <f>(-G23+D23)*-1</f>
        <v>0</v>
      </c>
    </row>
    <row r="24" spans="1:9">
      <c r="A24" s="335">
        <v>4</v>
      </c>
      <c r="B24" s="342" t="s">
        <v>135</v>
      </c>
      <c r="C24" s="200">
        <f>C23</f>
        <v>2019</v>
      </c>
      <c r="D24" s="369">
        <f t="shared" ref="D24:D34" si="0">$F$11/12</f>
        <v>0</v>
      </c>
      <c r="E24" s="462">
        <f t="shared" ref="E24:E52" si="1">$E$17</f>
        <v>0</v>
      </c>
      <c r="F24" s="335">
        <v>11</v>
      </c>
      <c r="G24" s="369">
        <f t="shared" ref="G24:G34" si="2">D24*E24*F24*-1</f>
        <v>0</v>
      </c>
      <c r="H24" s="166"/>
      <c r="I24" s="369">
        <f t="shared" ref="I24:I34" si="3">(-G24+D24)*-1</f>
        <v>0</v>
      </c>
    </row>
    <row r="25" spans="1:9">
      <c r="A25" s="335">
        <v>5</v>
      </c>
      <c r="B25" s="342" t="s">
        <v>136</v>
      </c>
      <c r="C25" s="604">
        <f t="shared" ref="C25:C34" si="4">C24</f>
        <v>2019</v>
      </c>
      <c r="D25" s="369">
        <f t="shared" si="0"/>
        <v>0</v>
      </c>
      <c r="E25" s="462">
        <f t="shared" si="1"/>
        <v>0</v>
      </c>
      <c r="F25" s="335">
        <v>10</v>
      </c>
      <c r="G25" s="369">
        <f t="shared" si="2"/>
        <v>0</v>
      </c>
      <c r="H25" s="166"/>
      <c r="I25" s="369">
        <f t="shared" si="3"/>
        <v>0</v>
      </c>
    </row>
    <row r="26" spans="1:9">
      <c r="A26" s="335">
        <v>6</v>
      </c>
      <c r="B26" s="342" t="s">
        <v>137</v>
      </c>
      <c r="C26" s="604">
        <f t="shared" si="4"/>
        <v>2019</v>
      </c>
      <c r="D26" s="369">
        <f t="shared" si="0"/>
        <v>0</v>
      </c>
      <c r="E26" s="462">
        <f t="shared" si="1"/>
        <v>0</v>
      </c>
      <c r="F26" s="335">
        <v>9</v>
      </c>
      <c r="G26" s="369">
        <f t="shared" si="2"/>
        <v>0</v>
      </c>
      <c r="H26" s="166"/>
      <c r="I26" s="369">
        <f t="shared" si="3"/>
        <v>0</v>
      </c>
    </row>
    <row r="27" spans="1:9">
      <c r="A27" s="335">
        <v>7</v>
      </c>
      <c r="B27" s="342" t="s">
        <v>138</v>
      </c>
      <c r="C27" s="604">
        <f t="shared" si="4"/>
        <v>2019</v>
      </c>
      <c r="D27" s="369">
        <f t="shared" si="0"/>
        <v>0</v>
      </c>
      <c r="E27" s="462">
        <f t="shared" si="1"/>
        <v>0</v>
      </c>
      <c r="F27" s="335">
        <v>8</v>
      </c>
      <c r="G27" s="369">
        <f t="shared" si="2"/>
        <v>0</v>
      </c>
      <c r="H27" s="166"/>
      <c r="I27" s="369">
        <f t="shared" si="3"/>
        <v>0</v>
      </c>
    </row>
    <row r="28" spans="1:9">
      <c r="A28" s="335">
        <v>8</v>
      </c>
      <c r="B28" s="342" t="s">
        <v>139</v>
      </c>
      <c r="C28" s="604">
        <f t="shared" si="4"/>
        <v>2019</v>
      </c>
      <c r="D28" s="369">
        <f t="shared" si="0"/>
        <v>0</v>
      </c>
      <c r="E28" s="462">
        <f t="shared" si="1"/>
        <v>0</v>
      </c>
      <c r="F28" s="335">
        <v>7</v>
      </c>
      <c r="G28" s="369">
        <f t="shared" si="2"/>
        <v>0</v>
      </c>
      <c r="H28" s="166"/>
      <c r="I28" s="369">
        <f t="shared" si="3"/>
        <v>0</v>
      </c>
    </row>
    <row r="29" spans="1:9">
      <c r="A29" s="335">
        <v>9</v>
      </c>
      <c r="B29" s="342" t="s">
        <v>140</v>
      </c>
      <c r="C29" s="604">
        <f t="shared" si="4"/>
        <v>2019</v>
      </c>
      <c r="D29" s="369">
        <f t="shared" si="0"/>
        <v>0</v>
      </c>
      <c r="E29" s="462">
        <f t="shared" si="1"/>
        <v>0</v>
      </c>
      <c r="F29" s="335">
        <v>6</v>
      </c>
      <c r="G29" s="369">
        <f t="shared" si="2"/>
        <v>0</v>
      </c>
      <c r="H29" s="166"/>
      <c r="I29" s="369">
        <f t="shared" si="3"/>
        <v>0</v>
      </c>
    </row>
    <row r="30" spans="1:9">
      <c r="A30" s="335">
        <v>10</v>
      </c>
      <c r="B30" s="342" t="s">
        <v>141</v>
      </c>
      <c r="C30" s="604">
        <f t="shared" si="4"/>
        <v>2019</v>
      </c>
      <c r="D30" s="369">
        <f t="shared" si="0"/>
        <v>0</v>
      </c>
      <c r="E30" s="462">
        <f t="shared" si="1"/>
        <v>0</v>
      </c>
      <c r="F30" s="335">
        <v>5</v>
      </c>
      <c r="G30" s="369">
        <f t="shared" si="2"/>
        <v>0</v>
      </c>
      <c r="H30" s="166"/>
      <c r="I30" s="369">
        <f t="shared" si="3"/>
        <v>0</v>
      </c>
    </row>
    <row r="31" spans="1:9">
      <c r="A31" s="335">
        <v>11</v>
      </c>
      <c r="B31" s="342" t="s">
        <v>142</v>
      </c>
      <c r="C31" s="604">
        <f t="shared" si="4"/>
        <v>2019</v>
      </c>
      <c r="D31" s="369">
        <f t="shared" si="0"/>
        <v>0</v>
      </c>
      <c r="E31" s="462">
        <f t="shared" si="1"/>
        <v>0</v>
      </c>
      <c r="F31" s="335">
        <v>4</v>
      </c>
      <c r="G31" s="369">
        <f t="shared" si="2"/>
        <v>0</v>
      </c>
      <c r="H31" s="166"/>
      <c r="I31" s="369">
        <f t="shared" si="3"/>
        <v>0</v>
      </c>
    </row>
    <row r="32" spans="1:9">
      <c r="A32" s="335">
        <v>12</v>
      </c>
      <c r="B32" s="342" t="s">
        <v>143</v>
      </c>
      <c r="C32" s="604">
        <f t="shared" si="4"/>
        <v>2019</v>
      </c>
      <c r="D32" s="369">
        <f t="shared" si="0"/>
        <v>0</v>
      </c>
      <c r="E32" s="462">
        <f t="shared" si="1"/>
        <v>0</v>
      </c>
      <c r="F32" s="335">
        <v>3</v>
      </c>
      <c r="G32" s="369">
        <f t="shared" si="2"/>
        <v>0</v>
      </c>
      <c r="H32" s="166"/>
      <c r="I32" s="369">
        <f t="shared" si="3"/>
        <v>0</v>
      </c>
    </row>
    <row r="33" spans="1:9">
      <c r="A33" s="335">
        <v>13</v>
      </c>
      <c r="B33" s="342" t="s">
        <v>144</v>
      </c>
      <c r="C33" s="604">
        <f t="shared" si="4"/>
        <v>2019</v>
      </c>
      <c r="D33" s="369">
        <f t="shared" si="0"/>
        <v>0</v>
      </c>
      <c r="E33" s="462">
        <f t="shared" si="1"/>
        <v>0</v>
      </c>
      <c r="F33" s="335">
        <v>2</v>
      </c>
      <c r="G33" s="369">
        <f t="shared" si="2"/>
        <v>0</v>
      </c>
      <c r="H33" s="166"/>
      <c r="I33" s="369">
        <f t="shared" si="3"/>
        <v>0</v>
      </c>
    </row>
    <row r="34" spans="1:9">
      <c r="A34" s="335">
        <v>14</v>
      </c>
      <c r="B34" s="342" t="s">
        <v>145</v>
      </c>
      <c r="C34" s="604">
        <f t="shared" si="4"/>
        <v>2019</v>
      </c>
      <c r="D34" s="369">
        <f t="shared" si="0"/>
        <v>0</v>
      </c>
      <c r="E34" s="462">
        <f t="shared" si="1"/>
        <v>0</v>
      </c>
      <c r="F34" s="335">
        <v>1</v>
      </c>
      <c r="G34" s="443">
        <f t="shared" si="2"/>
        <v>0</v>
      </c>
      <c r="H34" s="166"/>
      <c r="I34" s="443">
        <f t="shared" si="3"/>
        <v>0</v>
      </c>
    </row>
    <row r="35" spans="1:9">
      <c r="A35" s="335">
        <v>15</v>
      </c>
      <c r="B35" s="342"/>
      <c r="C35" s="342"/>
      <c r="D35" s="342"/>
      <c r="E35" s="463"/>
      <c r="F35" s="335"/>
      <c r="G35" s="424">
        <f>SUM(G23:G34)</f>
        <v>0</v>
      </c>
      <c r="H35" s="166"/>
      <c r="I35" s="464">
        <f>SUM(I23:I34)</f>
        <v>0</v>
      </c>
    </row>
    <row r="36" spans="1:9">
      <c r="A36" s="335"/>
      <c r="B36" s="342"/>
      <c r="C36" s="342"/>
      <c r="D36" s="342"/>
      <c r="E36" s="463"/>
      <c r="F36" s="335"/>
      <c r="G36" s="342"/>
      <c r="H36" s="166"/>
      <c r="I36" s="224"/>
    </row>
    <row r="37" spans="1:9">
      <c r="A37" s="335"/>
      <c r="B37" s="342"/>
      <c r="C37" s="342"/>
      <c r="D37" s="342"/>
      <c r="E37" s="463"/>
      <c r="F37" s="335"/>
      <c r="G37" s="340" t="s">
        <v>218</v>
      </c>
      <c r="H37" s="166"/>
      <c r="I37" s="224"/>
    </row>
    <row r="38" spans="1:9">
      <c r="A38" s="335">
        <v>16</v>
      </c>
      <c r="B38" s="342" t="s">
        <v>217</v>
      </c>
      <c r="C38" s="200">
        <f>C34+1</f>
        <v>2020</v>
      </c>
      <c r="D38" s="395">
        <f>I35</f>
        <v>0</v>
      </c>
      <c r="E38" s="462">
        <f>$E$17</f>
        <v>0</v>
      </c>
      <c r="F38" s="335">
        <v>12</v>
      </c>
      <c r="G38" s="369">
        <f>D38*E38*F38</f>
        <v>0</v>
      </c>
      <c r="H38" s="166"/>
      <c r="I38" s="369">
        <f>G38+D38</f>
        <v>0</v>
      </c>
    </row>
    <row r="39" spans="1:9">
      <c r="A39" s="335"/>
      <c r="B39" s="342"/>
      <c r="C39" s="342"/>
      <c r="D39" s="342"/>
      <c r="E39" s="463"/>
      <c r="F39" s="335"/>
      <c r="G39" s="342"/>
      <c r="H39" s="166"/>
      <c r="I39" s="224"/>
    </row>
    <row r="40" spans="1:9">
      <c r="A40" s="335"/>
      <c r="B40" s="36" t="s">
        <v>219</v>
      </c>
      <c r="C40" s="342"/>
      <c r="D40" s="342"/>
      <c r="E40" s="463"/>
      <c r="F40" s="335"/>
      <c r="G40" s="340" t="s">
        <v>216</v>
      </c>
      <c r="H40" s="166"/>
      <c r="I40" s="224"/>
    </row>
    <row r="41" spans="1:9">
      <c r="A41" s="335">
        <v>17</v>
      </c>
      <c r="B41" s="342" t="s">
        <v>134</v>
      </c>
      <c r="C41" s="200">
        <f>C38+1</f>
        <v>2021</v>
      </c>
      <c r="D41" s="369">
        <f>-I38</f>
        <v>0</v>
      </c>
      <c r="E41" s="462">
        <f t="shared" si="1"/>
        <v>0</v>
      </c>
      <c r="F41" s="335"/>
      <c r="G41" s="369">
        <f>D41*E41*-1</f>
        <v>0</v>
      </c>
      <c r="H41" s="369">
        <f>PMT(E41,12,I38)</f>
        <v>0</v>
      </c>
      <c r="I41" s="369">
        <f>(D41+D41*E41-H41)*-1</f>
        <v>0</v>
      </c>
    </row>
    <row r="42" spans="1:9">
      <c r="A42" s="335">
        <v>18</v>
      </c>
      <c r="B42" s="342" t="s">
        <v>135</v>
      </c>
      <c r="C42" s="200">
        <f>C41</f>
        <v>2021</v>
      </c>
      <c r="D42" s="369">
        <f>-I41</f>
        <v>0</v>
      </c>
      <c r="E42" s="462">
        <f t="shared" si="1"/>
        <v>0</v>
      </c>
      <c r="F42" s="335"/>
      <c r="G42" s="369">
        <f t="shared" ref="G42:G52" si="5">D42*E42*-1</f>
        <v>0</v>
      </c>
      <c r="H42" s="369">
        <f>$H$41</f>
        <v>0</v>
      </c>
      <c r="I42" s="369">
        <f t="shared" ref="I42:I52" si="6">(D42+D42*E42-H42)*-1</f>
        <v>0</v>
      </c>
    </row>
    <row r="43" spans="1:9">
      <c r="A43" s="335">
        <v>19</v>
      </c>
      <c r="B43" s="342" t="s">
        <v>136</v>
      </c>
      <c r="C43" s="604">
        <f t="shared" ref="C43:C52" si="7">C42</f>
        <v>2021</v>
      </c>
      <c r="D43" s="369">
        <f t="shared" ref="D43:D52" si="8">-I42</f>
        <v>0</v>
      </c>
      <c r="E43" s="462">
        <f t="shared" si="1"/>
        <v>0</v>
      </c>
      <c r="F43" s="335"/>
      <c r="G43" s="369">
        <f t="shared" si="5"/>
        <v>0</v>
      </c>
      <c r="H43" s="369">
        <f t="shared" ref="H43:H52" si="9">$H$41</f>
        <v>0</v>
      </c>
      <c r="I43" s="369">
        <f t="shared" si="6"/>
        <v>0</v>
      </c>
    </row>
    <row r="44" spans="1:9">
      <c r="A44" s="335">
        <v>20</v>
      </c>
      <c r="B44" s="342" t="s">
        <v>137</v>
      </c>
      <c r="C44" s="604">
        <f t="shared" si="7"/>
        <v>2021</v>
      </c>
      <c r="D44" s="369">
        <f t="shared" si="8"/>
        <v>0</v>
      </c>
      <c r="E44" s="462">
        <f t="shared" si="1"/>
        <v>0</v>
      </c>
      <c r="F44" s="335"/>
      <c r="G44" s="369">
        <f t="shared" si="5"/>
        <v>0</v>
      </c>
      <c r="H44" s="369">
        <f t="shared" si="9"/>
        <v>0</v>
      </c>
      <c r="I44" s="369">
        <f t="shared" si="6"/>
        <v>0</v>
      </c>
    </row>
    <row r="45" spans="1:9">
      <c r="A45" s="335">
        <v>21</v>
      </c>
      <c r="B45" s="342" t="s">
        <v>138</v>
      </c>
      <c r="C45" s="604">
        <f t="shared" si="7"/>
        <v>2021</v>
      </c>
      <c r="D45" s="369">
        <f t="shared" si="8"/>
        <v>0</v>
      </c>
      <c r="E45" s="462">
        <f t="shared" si="1"/>
        <v>0</v>
      </c>
      <c r="F45" s="335"/>
      <c r="G45" s="369">
        <f t="shared" si="5"/>
        <v>0</v>
      </c>
      <c r="H45" s="369">
        <f t="shared" si="9"/>
        <v>0</v>
      </c>
      <c r="I45" s="369">
        <f t="shared" si="6"/>
        <v>0</v>
      </c>
    </row>
    <row r="46" spans="1:9">
      <c r="A46" s="335">
        <v>22</v>
      </c>
      <c r="B46" s="342" t="s">
        <v>139</v>
      </c>
      <c r="C46" s="604">
        <f t="shared" si="7"/>
        <v>2021</v>
      </c>
      <c r="D46" s="369">
        <f t="shared" si="8"/>
        <v>0</v>
      </c>
      <c r="E46" s="462">
        <f t="shared" si="1"/>
        <v>0</v>
      </c>
      <c r="F46" s="335"/>
      <c r="G46" s="369">
        <f t="shared" si="5"/>
        <v>0</v>
      </c>
      <c r="H46" s="369">
        <f t="shared" si="9"/>
        <v>0</v>
      </c>
      <c r="I46" s="369">
        <f t="shared" si="6"/>
        <v>0</v>
      </c>
    </row>
    <row r="47" spans="1:9">
      <c r="A47" s="335">
        <v>23</v>
      </c>
      <c r="B47" s="342" t="s">
        <v>140</v>
      </c>
      <c r="C47" s="604">
        <f t="shared" si="7"/>
        <v>2021</v>
      </c>
      <c r="D47" s="369">
        <f t="shared" si="8"/>
        <v>0</v>
      </c>
      <c r="E47" s="462">
        <f t="shared" si="1"/>
        <v>0</v>
      </c>
      <c r="F47" s="335"/>
      <c r="G47" s="369">
        <f t="shared" si="5"/>
        <v>0</v>
      </c>
      <c r="H47" s="369">
        <f t="shared" si="9"/>
        <v>0</v>
      </c>
      <c r="I47" s="369">
        <f t="shared" si="6"/>
        <v>0</v>
      </c>
    </row>
    <row r="48" spans="1:9">
      <c r="A48" s="335">
        <v>24</v>
      </c>
      <c r="B48" s="342" t="s">
        <v>141</v>
      </c>
      <c r="C48" s="604">
        <f t="shared" si="7"/>
        <v>2021</v>
      </c>
      <c r="D48" s="369">
        <f t="shared" si="8"/>
        <v>0</v>
      </c>
      <c r="E48" s="462">
        <f t="shared" si="1"/>
        <v>0</v>
      </c>
      <c r="F48" s="335"/>
      <c r="G48" s="369">
        <f t="shared" si="5"/>
        <v>0</v>
      </c>
      <c r="H48" s="369">
        <f t="shared" si="9"/>
        <v>0</v>
      </c>
      <c r="I48" s="369">
        <f t="shared" si="6"/>
        <v>0</v>
      </c>
    </row>
    <row r="49" spans="1:9">
      <c r="A49" s="335">
        <v>25</v>
      </c>
      <c r="B49" s="342" t="s">
        <v>142</v>
      </c>
      <c r="C49" s="604">
        <f t="shared" si="7"/>
        <v>2021</v>
      </c>
      <c r="D49" s="369">
        <f t="shared" si="8"/>
        <v>0</v>
      </c>
      <c r="E49" s="462">
        <f t="shared" si="1"/>
        <v>0</v>
      </c>
      <c r="F49" s="335"/>
      <c r="G49" s="369">
        <f t="shared" si="5"/>
        <v>0</v>
      </c>
      <c r="H49" s="369">
        <f t="shared" si="9"/>
        <v>0</v>
      </c>
      <c r="I49" s="369">
        <f t="shared" si="6"/>
        <v>0</v>
      </c>
    </row>
    <row r="50" spans="1:9">
      <c r="A50" s="335">
        <v>26</v>
      </c>
      <c r="B50" s="342" t="s">
        <v>143</v>
      </c>
      <c r="C50" s="604">
        <f t="shared" si="7"/>
        <v>2021</v>
      </c>
      <c r="D50" s="369">
        <f t="shared" si="8"/>
        <v>0</v>
      </c>
      <c r="E50" s="462">
        <f t="shared" si="1"/>
        <v>0</v>
      </c>
      <c r="F50" s="335"/>
      <c r="G50" s="369">
        <f t="shared" si="5"/>
        <v>0</v>
      </c>
      <c r="H50" s="369">
        <f t="shared" si="9"/>
        <v>0</v>
      </c>
      <c r="I50" s="369">
        <f t="shared" si="6"/>
        <v>0</v>
      </c>
    </row>
    <row r="51" spans="1:9">
      <c r="A51" s="335">
        <v>27</v>
      </c>
      <c r="B51" s="342" t="s">
        <v>144</v>
      </c>
      <c r="C51" s="604">
        <f t="shared" si="7"/>
        <v>2021</v>
      </c>
      <c r="D51" s="369">
        <f t="shared" si="8"/>
        <v>0</v>
      </c>
      <c r="E51" s="462">
        <f t="shared" si="1"/>
        <v>0</v>
      </c>
      <c r="F51" s="335"/>
      <c r="G51" s="369">
        <f t="shared" si="5"/>
        <v>0</v>
      </c>
      <c r="H51" s="369">
        <f t="shared" si="9"/>
        <v>0</v>
      </c>
      <c r="I51" s="369">
        <f t="shared" si="6"/>
        <v>0</v>
      </c>
    </row>
    <row r="52" spans="1:9">
      <c r="A52" s="335">
        <v>28</v>
      </c>
      <c r="B52" s="342" t="s">
        <v>145</v>
      </c>
      <c r="C52" s="604">
        <f t="shared" si="7"/>
        <v>2021</v>
      </c>
      <c r="D52" s="369">
        <f t="shared" si="8"/>
        <v>0</v>
      </c>
      <c r="E52" s="462">
        <f t="shared" si="1"/>
        <v>0</v>
      </c>
      <c r="F52" s="335"/>
      <c r="G52" s="369">
        <f t="shared" si="5"/>
        <v>0</v>
      </c>
      <c r="H52" s="369">
        <f t="shared" si="9"/>
        <v>0</v>
      </c>
      <c r="I52" s="443">
        <f t="shared" si="6"/>
        <v>0</v>
      </c>
    </row>
    <row r="53" spans="1:9">
      <c r="A53" s="335">
        <v>29</v>
      </c>
      <c r="B53" s="342"/>
      <c r="C53" s="342"/>
      <c r="D53" s="342"/>
      <c r="E53" s="125"/>
      <c r="F53" s="342"/>
      <c r="G53" s="465">
        <f>SUM(G41:G52)</f>
        <v>0</v>
      </c>
      <c r="H53" s="166"/>
      <c r="I53" s="466"/>
    </row>
    <row r="54" spans="1:9">
      <c r="A54" s="335"/>
      <c r="B54" s="342"/>
      <c r="C54" s="342"/>
      <c r="D54" s="342"/>
      <c r="E54" s="342"/>
      <c r="F54" s="342"/>
      <c r="G54" s="342"/>
      <c r="H54" s="166"/>
      <c r="I54" s="166"/>
    </row>
    <row r="55" spans="1:9">
      <c r="A55" s="335">
        <v>30</v>
      </c>
      <c r="B55" s="342" t="s">
        <v>220</v>
      </c>
      <c r="C55" s="342"/>
      <c r="D55" s="166"/>
      <c r="E55" s="342"/>
      <c r="F55" s="342"/>
      <c r="G55" s="166"/>
      <c r="H55" s="369">
        <f>SUM(H41:H52)*-1</f>
        <v>0</v>
      </c>
      <c r="I55" s="166"/>
    </row>
    <row r="56" spans="1:9">
      <c r="A56" s="335">
        <v>31</v>
      </c>
      <c r="B56" s="342" t="s">
        <v>221</v>
      </c>
      <c r="C56" s="342"/>
      <c r="D56" s="166"/>
      <c r="E56" s="342"/>
      <c r="F56" s="342"/>
      <c r="G56" s="166"/>
      <c r="H56" s="369">
        <f>F11</f>
        <v>0</v>
      </c>
      <c r="I56" s="166"/>
    </row>
    <row r="57" spans="1:9">
      <c r="A57" s="335">
        <v>32</v>
      </c>
      <c r="B57" s="342" t="s">
        <v>222</v>
      </c>
      <c r="C57" s="342"/>
      <c r="D57" s="166"/>
      <c r="E57" s="342"/>
      <c r="F57" s="342"/>
      <c r="G57" s="166"/>
      <c r="H57" s="369">
        <f>H55+H56</f>
        <v>0</v>
      </c>
      <c r="I57" s="166"/>
    </row>
    <row r="58" spans="1:9">
      <c r="A58" s="335"/>
      <c r="B58" s="342"/>
      <c r="C58" s="342"/>
      <c r="D58" s="342"/>
      <c r="E58" s="342"/>
      <c r="F58" s="342"/>
      <c r="G58" s="342"/>
      <c r="H58" s="342"/>
    </row>
    <row r="59" spans="1:9">
      <c r="B59" s="342"/>
      <c r="C59" s="342"/>
      <c r="D59" s="342"/>
      <c r="E59" s="342"/>
      <c r="F59" s="342"/>
      <c r="G59" s="342"/>
      <c r="H59" s="342"/>
    </row>
    <row r="60" spans="1:9">
      <c r="B60" s="342"/>
      <c r="C60" s="342"/>
      <c r="D60" s="342"/>
      <c r="E60" s="342"/>
      <c r="F60" s="342"/>
      <c r="G60" s="342"/>
      <c r="H60" s="342"/>
    </row>
    <row r="61" spans="1:9">
      <c r="B61" s="342"/>
      <c r="C61" s="342"/>
      <c r="D61" s="342"/>
      <c r="E61" s="342"/>
      <c r="F61" s="342"/>
      <c r="G61" s="342"/>
      <c r="H61" s="342"/>
    </row>
  </sheetData>
  <mergeCells count="6">
    <mergeCell ref="B3:I3"/>
    <mergeCell ref="B8:B10"/>
    <mergeCell ref="D8:D9"/>
    <mergeCell ref="F8:F9"/>
    <mergeCell ref="B5:I5"/>
    <mergeCell ref="B4:I4"/>
  </mergeCells>
  <phoneticPr fontId="0" type="noConversion"/>
  <printOptions horizontalCentered="1"/>
  <pageMargins left="0.5" right="0.5" top="0.75" bottom="0.75" header="0.3" footer="0.3"/>
  <pageSetup scale="71"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view="pageBreakPreview" zoomScale="120" zoomScaleNormal="100" zoomScaleSheetLayoutView="120" workbookViewId="0">
      <selection activeCell="A5" sqref="A5:J5"/>
    </sheetView>
  </sheetViews>
  <sheetFormatPr defaultColWidth="9.33203125" defaultRowHeight="12"/>
  <cols>
    <col min="1" max="1" width="13.1640625" style="1" customWidth="1"/>
    <col min="2" max="2" width="17.83203125" style="1" customWidth="1"/>
    <col min="3" max="3" width="24.33203125" style="1" customWidth="1"/>
    <col min="4" max="4" width="12.5" style="1" customWidth="1"/>
    <col min="5" max="5" width="12.6640625" style="1" customWidth="1"/>
    <col min="6" max="6" width="18" style="1" customWidth="1"/>
    <col min="7" max="7" width="9.33203125" style="1"/>
    <col min="8" max="8" width="13.33203125" style="1" customWidth="1"/>
    <col min="9" max="9" width="12.33203125" style="1" customWidth="1"/>
    <col min="10" max="16384" width="9.33203125" style="1"/>
  </cols>
  <sheetData>
    <row r="1" spans="1:10">
      <c r="A1" s="130"/>
      <c r="B1" s="130"/>
      <c r="J1" s="40" t="s">
        <v>61</v>
      </c>
    </row>
    <row r="2" spans="1:10">
      <c r="A2" s="130"/>
      <c r="B2" s="130"/>
      <c r="J2" s="129" t="s">
        <v>813</v>
      </c>
    </row>
    <row r="3" spans="1:10">
      <c r="A3" s="729" t="s">
        <v>233</v>
      </c>
      <c r="B3" s="729"/>
      <c r="C3" s="729"/>
      <c r="D3" s="729"/>
      <c r="E3" s="729"/>
      <c r="F3" s="729"/>
      <c r="G3" s="729"/>
      <c r="H3" s="729"/>
      <c r="I3" s="729"/>
      <c r="J3" s="729"/>
    </row>
    <row r="4" spans="1:10">
      <c r="A4" s="729" t="s">
        <v>234</v>
      </c>
      <c r="B4" s="729"/>
      <c r="C4" s="729"/>
      <c r="D4" s="729"/>
      <c r="E4" s="729"/>
      <c r="F4" s="729"/>
      <c r="G4" s="729"/>
      <c r="H4" s="729"/>
      <c r="I4" s="729"/>
      <c r="J4" s="729"/>
    </row>
    <row r="5" spans="1:10">
      <c r="A5" s="730" t="s">
        <v>738</v>
      </c>
      <c r="B5" s="731"/>
      <c r="C5" s="731"/>
      <c r="D5" s="731"/>
      <c r="E5" s="731"/>
      <c r="F5" s="731"/>
      <c r="G5" s="731"/>
      <c r="H5" s="731"/>
      <c r="I5" s="731"/>
      <c r="J5" s="731"/>
    </row>
    <row r="8" spans="1:10">
      <c r="A8" s="1" t="s">
        <v>224</v>
      </c>
    </row>
    <row r="10" spans="1:10">
      <c r="B10" s="1" t="s">
        <v>235</v>
      </c>
    </row>
    <row r="11" spans="1:10">
      <c r="A11" s="23">
        <v>1</v>
      </c>
      <c r="B11" s="291"/>
      <c r="C11" s="291" t="s">
        <v>766</v>
      </c>
      <c r="D11" s="291"/>
      <c r="E11" s="291"/>
      <c r="F11" s="324">
        <v>0</v>
      </c>
      <c r="H11" s="291"/>
      <c r="I11" s="291"/>
      <c r="J11" s="291"/>
    </row>
    <row r="12" spans="1:10">
      <c r="A12" s="23">
        <v>2</v>
      </c>
      <c r="B12" s="291"/>
      <c r="C12" s="291" t="s">
        <v>767</v>
      </c>
      <c r="D12" s="291"/>
      <c r="E12" s="291"/>
      <c r="F12" s="292" t="s">
        <v>540</v>
      </c>
      <c r="H12" s="291"/>
      <c r="I12" s="291"/>
      <c r="J12" s="291"/>
    </row>
    <row r="13" spans="1:10">
      <c r="A13" s="23">
        <v>3</v>
      </c>
      <c r="B13" s="291"/>
      <c r="C13" s="291" t="s">
        <v>768</v>
      </c>
      <c r="D13" s="291"/>
      <c r="E13" s="291"/>
      <c r="F13" s="292" t="s">
        <v>540</v>
      </c>
      <c r="H13" s="291"/>
      <c r="I13" s="291"/>
      <c r="J13" s="291"/>
    </row>
    <row r="14" spans="1:10">
      <c r="A14" s="23">
        <v>4</v>
      </c>
      <c r="B14" s="291"/>
      <c r="C14" s="291" t="s">
        <v>769</v>
      </c>
      <c r="D14" s="291"/>
      <c r="E14" s="291"/>
      <c r="F14" s="292" t="s">
        <v>540</v>
      </c>
      <c r="H14" s="291"/>
      <c r="I14" s="291"/>
      <c r="J14" s="291"/>
    </row>
    <row r="15" spans="1:10">
      <c r="A15" s="23">
        <v>5</v>
      </c>
      <c r="B15" s="291"/>
      <c r="C15" s="291" t="s">
        <v>770</v>
      </c>
      <c r="D15" s="291"/>
      <c r="E15" s="291"/>
      <c r="F15" s="292" t="s">
        <v>540</v>
      </c>
      <c r="H15" s="291"/>
      <c r="I15" s="291"/>
      <c r="J15" s="291"/>
    </row>
    <row r="16" spans="1:10">
      <c r="A16" s="23">
        <v>6</v>
      </c>
      <c r="B16" s="291"/>
      <c r="C16" s="291" t="s">
        <v>771</v>
      </c>
      <c r="D16" s="291"/>
      <c r="E16" s="291"/>
      <c r="F16" s="292" t="s">
        <v>540</v>
      </c>
      <c r="H16" s="291"/>
      <c r="I16" s="291"/>
      <c r="J16" s="291"/>
    </row>
    <row r="17" spans="1:10">
      <c r="A17" s="23">
        <v>7</v>
      </c>
      <c r="B17" s="291"/>
      <c r="C17" s="291" t="s">
        <v>772</v>
      </c>
      <c r="D17" s="291"/>
      <c r="E17" s="291"/>
      <c r="F17" s="292" t="s">
        <v>540</v>
      </c>
      <c r="H17" s="291"/>
      <c r="I17" s="291"/>
      <c r="J17" s="291"/>
    </row>
    <row r="18" spans="1:10">
      <c r="A18" s="23">
        <v>8</v>
      </c>
      <c r="B18" s="291"/>
      <c r="C18" s="291" t="s">
        <v>773</v>
      </c>
      <c r="D18" s="291"/>
      <c r="E18" s="291"/>
      <c r="F18" s="292" t="s">
        <v>540</v>
      </c>
      <c r="H18" s="291"/>
      <c r="I18" s="291"/>
      <c r="J18" s="291"/>
    </row>
    <row r="19" spans="1:10">
      <c r="A19" s="23">
        <v>9</v>
      </c>
      <c r="B19" s="291"/>
      <c r="C19" s="291" t="s">
        <v>774</v>
      </c>
      <c r="D19" s="291"/>
      <c r="E19" s="291"/>
      <c r="F19" s="292" t="s">
        <v>540</v>
      </c>
      <c r="H19" s="291"/>
      <c r="I19" s="291"/>
      <c r="J19" s="291"/>
    </row>
    <row r="20" spans="1:10">
      <c r="A20" s="23">
        <v>10</v>
      </c>
      <c r="B20" s="291"/>
      <c r="C20" s="291" t="s">
        <v>775</v>
      </c>
      <c r="D20" s="291"/>
      <c r="E20" s="291"/>
      <c r="F20" s="292" t="s">
        <v>540</v>
      </c>
      <c r="H20" s="291"/>
      <c r="I20" s="291"/>
      <c r="J20" s="291"/>
    </row>
    <row r="21" spans="1:10">
      <c r="A21" s="23">
        <v>11</v>
      </c>
      <c r="B21" s="291"/>
      <c r="C21" s="291" t="s">
        <v>776</v>
      </c>
      <c r="D21" s="291"/>
      <c r="E21" s="291"/>
      <c r="F21" s="292" t="s">
        <v>540</v>
      </c>
      <c r="H21" s="291"/>
      <c r="I21" s="291"/>
      <c r="J21" s="291"/>
    </row>
    <row r="22" spans="1:10">
      <c r="A22" s="23">
        <v>12</v>
      </c>
      <c r="B22" s="291"/>
      <c r="C22" s="291" t="s">
        <v>777</v>
      </c>
      <c r="D22" s="291"/>
      <c r="E22" s="291"/>
      <c r="F22" s="292" t="s">
        <v>540</v>
      </c>
      <c r="H22" s="291"/>
      <c r="I22" s="291"/>
      <c r="J22" s="291"/>
    </row>
    <row r="23" spans="1:10">
      <c r="A23" s="23">
        <v>13</v>
      </c>
      <c r="B23" s="87"/>
      <c r="C23" s="87" t="s">
        <v>225</v>
      </c>
      <c r="D23" s="291"/>
      <c r="E23" s="291"/>
      <c r="F23" s="292" t="s">
        <v>540</v>
      </c>
      <c r="H23" s="291"/>
      <c r="I23" s="291"/>
      <c r="J23" s="291"/>
    </row>
    <row r="24" spans="1:10">
      <c r="A24" s="23">
        <v>14</v>
      </c>
      <c r="B24" s="87"/>
      <c r="C24" s="87" t="s">
        <v>226</v>
      </c>
      <c r="D24" s="291"/>
      <c r="E24" s="291"/>
      <c r="F24" s="292" t="s">
        <v>540</v>
      </c>
      <c r="H24" s="291"/>
      <c r="I24" s="291"/>
      <c r="J24" s="291"/>
    </row>
    <row r="25" spans="1:10">
      <c r="A25" s="23">
        <v>15</v>
      </c>
      <c r="B25" s="87"/>
      <c r="C25" s="87" t="s">
        <v>227</v>
      </c>
      <c r="D25" s="291"/>
      <c r="E25" s="291"/>
      <c r="F25" s="292" t="s">
        <v>540</v>
      </c>
      <c r="H25" s="291"/>
      <c r="I25" s="291"/>
      <c r="J25" s="291"/>
    </row>
    <row r="26" spans="1:10">
      <c r="A26" s="23">
        <v>16</v>
      </c>
      <c r="B26" s="87"/>
      <c r="C26" s="87" t="s">
        <v>228</v>
      </c>
      <c r="D26" s="291"/>
      <c r="E26" s="291"/>
      <c r="F26" s="292" t="s">
        <v>540</v>
      </c>
      <c r="H26" s="291"/>
      <c r="I26" s="291"/>
      <c r="J26" s="291"/>
    </row>
    <row r="27" spans="1:10">
      <c r="A27" s="23">
        <v>17</v>
      </c>
      <c r="B27" s="87"/>
      <c r="C27" s="87" t="s">
        <v>229</v>
      </c>
      <c r="D27" s="291"/>
      <c r="E27" s="291"/>
      <c r="F27" s="292" t="s">
        <v>540</v>
      </c>
      <c r="H27" s="291"/>
      <c r="I27" s="291"/>
      <c r="J27" s="291"/>
    </row>
    <row r="28" spans="1:10">
      <c r="A28" s="23"/>
      <c r="B28" s="291"/>
      <c r="C28" s="291"/>
      <c r="D28" s="291"/>
      <c r="E28" s="291"/>
      <c r="F28" s="291"/>
      <c r="H28" s="291"/>
      <c r="I28" s="291"/>
      <c r="J28" s="291"/>
    </row>
    <row r="29" spans="1:10">
      <c r="A29" s="23">
        <v>18</v>
      </c>
      <c r="B29" s="1" t="s">
        <v>230</v>
      </c>
      <c r="F29" s="293">
        <f>AVERAGE(F11:F27)</f>
        <v>0</v>
      </c>
    </row>
    <row r="30" spans="1:10">
      <c r="A30" s="23">
        <v>19</v>
      </c>
      <c r="B30" s="1" t="s">
        <v>231</v>
      </c>
      <c r="F30" s="293">
        <f>F29/12</f>
        <v>0</v>
      </c>
    </row>
    <row r="32" spans="1:10">
      <c r="A32" s="1" t="s">
        <v>232</v>
      </c>
    </row>
  </sheetData>
  <mergeCells count="3">
    <mergeCell ref="A3:J3"/>
    <mergeCell ref="A4:J4"/>
    <mergeCell ref="A5:J5"/>
  </mergeCells>
  <phoneticPr fontId="0" type="noConversion"/>
  <printOptions horizontalCentered="1"/>
  <pageMargins left="0.5" right="0.5" top="0.75" bottom="0.75" header="0.3" footer="0.3"/>
  <pageSetup scale="99"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view="pageBreakPreview" zoomScale="110" zoomScaleNormal="100" zoomScaleSheetLayoutView="110" workbookViewId="0">
      <selection activeCell="F23" sqref="F23"/>
    </sheetView>
  </sheetViews>
  <sheetFormatPr defaultColWidth="9.33203125" defaultRowHeight="12"/>
  <cols>
    <col min="1" max="1" width="6.83203125" style="402" customWidth="1"/>
    <col min="2" max="2" width="38.6640625" style="402" customWidth="1"/>
    <col min="3" max="3" width="3.83203125" style="402" customWidth="1"/>
    <col min="4" max="4" width="15.83203125" style="402" customWidth="1"/>
    <col min="5" max="5" width="3.83203125" style="402" customWidth="1"/>
    <col min="6" max="12" width="15.83203125" style="402" customWidth="1"/>
    <col min="13" max="16384" width="9.33203125" style="402"/>
  </cols>
  <sheetData>
    <row r="1" spans="1:12">
      <c r="L1" s="403" t="s">
        <v>61</v>
      </c>
    </row>
    <row r="2" spans="1:12">
      <c r="L2" s="404" t="s">
        <v>813</v>
      </c>
    </row>
    <row r="3" spans="1:12">
      <c r="A3" s="759" t="s">
        <v>176</v>
      </c>
      <c r="B3" s="759"/>
      <c r="C3" s="759"/>
      <c r="D3" s="759"/>
      <c r="E3" s="759"/>
      <c r="F3" s="759"/>
      <c r="G3" s="759"/>
      <c r="H3" s="759"/>
      <c r="I3" s="759"/>
      <c r="J3" s="759"/>
      <c r="K3" s="759"/>
      <c r="L3" s="759"/>
    </row>
    <row r="4" spans="1:12" ht="9.9499999999999993" customHeight="1">
      <c r="A4" s="759" t="s">
        <v>592</v>
      </c>
      <c r="B4" s="759"/>
      <c r="C4" s="759"/>
      <c r="D4" s="759"/>
      <c r="E4" s="759"/>
      <c r="F4" s="759"/>
      <c r="G4" s="759"/>
      <c r="H4" s="759"/>
      <c r="I4" s="759"/>
      <c r="J4" s="759"/>
      <c r="K4" s="759"/>
      <c r="L4" s="759"/>
    </row>
    <row r="5" spans="1:12" ht="9.9499999999999993" customHeight="1">
      <c r="A5" s="760" t="s">
        <v>738</v>
      </c>
      <c r="B5" s="760"/>
      <c r="C5" s="760"/>
      <c r="D5" s="760"/>
      <c r="E5" s="760"/>
      <c r="F5" s="760"/>
      <c r="G5" s="760"/>
      <c r="H5" s="760"/>
      <c r="I5" s="760"/>
      <c r="J5" s="760"/>
      <c r="K5" s="760"/>
      <c r="L5" s="760"/>
    </row>
    <row r="6" spans="1:12" ht="9.9499999999999993" customHeight="1">
      <c r="A6" s="405"/>
      <c r="B6" s="761"/>
      <c r="C6" s="761"/>
      <c r="D6" s="761"/>
      <c r="E6" s="761"/>
      <c r="F6" s="761"/>
      <c r="G6" s="761"/>
      <c r="H6" s="761"/>
      <c r="I6" s="761"/>
      <c r="J6" s="761"/>
      <c r="K6" s="761"/>
    </row>
    <row r="7" spans="1:12" ht="9.9499999999999993" customHeight="1">
      <c r="A7" s="406"/>
      <c r="B7" s="761"/>
      <c r="C7" s="761"/>
      <c r="D7" s="761"/>
      <c r="E7" s="761"/>
      <c r="F7" s="761"/>
      <c r="G7" s="761"/>
      <c r="H7" s="761"/>
      <c r="I7" s="761"/>
      <c r="J7" s="761"/>
      <c r="K7" s="761"/>
    </row>
    <row r="8" spans="1:12" ht="9.9499999999999993" customHeight="1">
      <c r="A8" s="406"/>
      <c r="B8" s="407" t="s">
        <v>586</v>
      </c>
      <c r="C8" s="341"/>
      <c r="D8" s="341"/>
      <c r="E8" s="341"/>
      <c r="F8" s="341"/>
      <c r="G8" s="341"/>
      <c r="H8" s="341"/>
      <c r="I8" s="341"/>
      <c r="J8" s="341"/>
      <c r="K8" s="341"/>
    </row>
    <row r="9" spans="1:12" ht="9.9499999999999993" customHeight="1">
      <c r="A9" s="406"/>
      <c r="B9" s="408"/>
      <c r="C9" s="408"/>
      <c r="D9" s="408"/>
      <c r="E9" s="408"/>
      <c r="F9" s="409" t="s">
        <v>580</v>
      </c>
      <c r="G9" s="409"/>
      <c r="H9" s="409" t="s">
        <v>575</v>
      </c>
      <c r="I9" s="409" t="s">
        <v>576</v>
      </c>
      <c r="J9" s="409" t="s">
        <v>578</v>
      </c>
      <c r="K9" s="409" t="s">
        <v>597</v>
      </c>
      <c r="L9" s="410" t="s">
        <v>583</v>
      </c>
    </row>
    <row r="10" spans="1:12" ht="12.6" customHeight="1">
      <c r="A10" s="411" t="s">
        <v>64</v>
      </c>
      <c r="B10" s="412" t="s">
        <v>327</v>
      </c>
      <c r="C10" s="413"/>
      <c r="D10" s="414" t="s">
        <v>379</v>
      </c>
      <c r="E10" s="413"/>
      <c r="F10" s="414" t="s">
        <v>572</v>
      </c>
      <c r="G10" s="414" t="s">
        <v>573</v>
      </c>
      <c r="H10" s="414" t="s">
        <v>574</v>
      </c>
      <c r="I10" s="414" t="s">
        <v>577</v>
      </c>
      <c r="J10" s="414" t="s">
        <v>579</v>
      </c>
      <c r="K10" s="414" t="s">
        <v>579</v>
      </c>
      <c r="L10" s="414" t="s">
        <v>581</v>
      </c>
    </row>
    <row r="11" spans="1:12" ht="14.45" customHeight="1">
      <c r="A11" s="406"/>
      <c r="B11" s="410" t="s">
        <v>117</v>
      </c>
      <c r="D11" s="410" t="s">
        <v>118</v>
      </c>
      <c r="F11" s="410" t="s">
        <v>275</v>
      </c>
      <c r="G11" s="410" t="s">
        <v>119</v>
      </c>
      <c r="H11" s="410" t="s">
        <v>276</v>
      </c>
      <c r="I11" s="410" t="s">
        <v>122</v>
      </c>
      <c r="J11" s="410" t="s">
        <v>123</v>
      </c>
      <c r="K11" s="410" t="s">
        <v>124</v>
      </c>
      <c r="L11" s="410" t="s">
        <v>125</v>
      </c>
    </row>
    <row r="13" spans="1:12">
      <c r="A13" s="415">
        <v>1</v>
      </c>
      <c r="B13" s="416" t="s">
        <v>593</v>
      </c>
      <c r="C13" s="416"/>
      <c r="D13" s="415" t="s">
        <v>345</v>
      </c>
      <c r="E13" s="416"/>
      <c r="F13" s="417">
        <v>0.21</v>
      </c>
      <c r="G13" s="417">
        <v>0</v>
      </c>
      <c r="H13" s="417">
        <f>G13</f>
        <v>0</v>
      </c>
      <c r="I13" s="417">
        <f>G13</f>
        <v>0</v>
      </c>
      <c r="J13" s="417">
        <f>F13</f>
        <v>0.21</v>
      </c>
      <c r="K13" s="417">
        <v>0</v>
      </c>
      <c r="L13" s="416"/>
    </row>
    <row r="14" spans="1:12">
      <c r="A14" s="415">
        <v>2</v>
      </c>
      <c r="B14" s="416" t="s">
        <v>590</v>
      </c>
      <c r="C14" s="416"/>
      <c r="D14" s="415" t="s">
        <v>346</v>
      </c>
      <c r="E14" s="416"/>
      <c r="F14" s="418">
        <v>1</v>
      </c>
      <c r="G14" s="418">
        <v>0</v>
      </c>
      <c r="H14" s="418">
        <v>0</v>
      </c>
      <c r="I14" s="418">
        <v>0</v>
      </c>
      <c r="J14" s="418">
        <v>0</v>
      </c>
      <c r="K14" s="418">
        <v>0</v>
      </c>
      <c r="L14" s="416"/>
    </row>
    <row r="15" spans="1:12">
      <c r="A15" s="415">
        <v>3</v>
      </c>
      <c r="B15" s="416" t="s">
        <v>585</v>
      </c>
      <c r="C15" s="416"/>
      <c r="D15" s="415" t="s">
        <v>584</v>
      </c>
      <c r="E15" s="416"/>
      <c r="F15" s="419">
        <f t="shared" ref="F15:K15" si="0">F13*F14</f>
        <v>0.21</v>
      </c>
      <c r="G15" s="419">
        <f t="shared" si="0"/>
        <v>0</v>
      </c>
      <c r="H15" s="419">
        <f t="shared" si="0"/>
        <v>0</v>
      </c>
      <c r="I15" s="419">
        <f t="shared" si="0"/>
        <v>0</v>
      </c>
      <c r="J15" s="419">
        <f t="shared" si="0"/>
        <v>0</v>
      </c>
      <c r="K15" s="419">
        <f t="shared" si="0"/>
        <v>0</v>
      </c>
    </row>
    <row r="16" spans="1:12">
      <c r="A16" s="415">
        <v>4</v>
      </c>
      <c r="B16" s="416" t="s">
        <v>582</v>
      </c>
      <c r="C16" s="416"/>
      <c r="D16" s="415" t="s">
        <v>587</v>
      </c>
      <c r="E16" s="416"/>
      <c r="F16" s="416"/>
      <c r="G16" s="419"/>
      <c r="H16" s="416"/>
      <c r="I16" s="416"/>
      <c r="J16" s="416"/>
      <c r="K16" s="416"/>
      <c r="L16" s="420">
        <f>SUM(F15:K15)</f>
        <v>0.21</v>
      </c>
    </row>
    <row r="17" spans="1:12">
      <c r="A17" s="415"/>
      <c r="B17" s="416"/>
      <c r="C17" s="416"/>
      <c r="D17" s="416"/>
      <c r="E17" s="416"/>
      <c r="F17" s="416"/>
      <c r="G17" s="419"/>
      <c r="H17" s="416"/>
      <c r="I17" s="416"/>
      <c r="J17" s="416"/>
      <c r="K17" s="416"/>
      <c r="L17" s="416"/>
    </row>
    <row r="18" spans="1:12">
      <c r="A18" s="415">
        <v>5</v>
      </c>
      <c r="B18" s="416" t="s">
        <v>594</v>
      </c>
      <c r="C18" s="416"/>
      <c r="D18" s="415" t="s">
        <v>150</v>
      </c>
      <c r="E18" s="416"/>
      <c r="F18" s="417">
        <v>8.8200000000000001E-2</v>
      </c>
      <c r="G18" s="417">
        <v>0</v>
      </c>
      <c r="H18" s="417">
        <v>0</v>
      </c>
      <c r="I18" s="417">
        <v>0</v>
      </c>
      <c r="J18" s="417">
        <v>0</v>
      </c>
      <c r="K18" s="417">
        <v>0</v>
      </c>
      <c r="L18" s="416"/>
    </row>
    <row r="19" spans="1:12">
      <c r="A19" s="415">
        <v>6</v>
      </c>
      <c r="B19" s="416" t="s">
        <v>590</v>
      </c>
      <c r="C19" s="416"/>
      <c r="D19" s="415" t="s">
        <v>346</v>
      </c>
      <c r="E19" s="416"/>
      <c r="F19" s="418">
        <v>1</v>
      </c>
      <c r="G19" s="418">
        <v>0</v>
      </c>
      <c r="H19" s="418">
        <v>0</v>
      </c>
      <c r="I19" s="418">
        <v>0</v>
      </c>
      <c r="J19" s="418">
        <v>0</v>
      </c>
      <c r="K19" s="418">
        <v>0</v>
      </c>
      <c r="L19" s="416"/>
    </row>
    <row r="20" spans="1:12">
      <c r="A20" s="415">
        <v>7</v>
      </c>
      <c r="B20" s="416" t="s">
        <v>585</v>
      </c>
      <c r="C20" s="416"/>
      <c r="D20" s="415" t="s">
        <v>588</v>
      </c>
      <c r="E20" s="416"/>
      <c r="F20" s="419">
        <f>F18*F19</f>
        <v>8.8200000000000001E-2</v>
      </c>
      <c r="G20" s="419">
        <f>G18*G19</f>
        <v>0</v>
      </c>
      <c r="H20" s="419">
        <f t="shared" ref="H20:K20" si="1">H18*H19</f>
        <v>0</v>
      </c>
      <c r="I20" s="419">
        <f t="shared" si="1"/>
        <v>0</v>
      </c>
      <c r="J20" s="419">
        <f t="shared" si="1"/>
        <v>0</v>
      </c>
      <c r="K20" s="419">
        <f t="shared" si="1"/>
        <v>0</v>
      </c>
    </row>
    <row r="21" spans="1:12">
      <c r="A21" s="415">
        <v>8</v>
      </c>
      <c r="B21" s="416" t="s">
        <v>591</v>
      </c>
      <c r="C21" s="416"/>
      <c r="D21" s="415" t="s">
        <v>589</v>
      </c>
      <c r="E21" s="416"/>
      <c r="F21" s="419"/>
      <c r="G21" s="419"/>
      <c r="H21" s="419"/>
      <c r="I21" s="419"/>
      <c r="J21" s="419"/>
      <c r="K21" s="419"/>
      <c r="L21" s="420">
        <f>SUM(F20:K20)</f>
        <v>8.8200000000000001E-2</v>
      </c>
    </row>
    <row r="22" spans="1:12">
      <c r="A22" s="415"/>
      <c r="B22" s="416"/>
      <c r="C22" s="416"/>
      <c r="D22" s="416"/>
      <c r="E22" s="416"/>
      <c r="F22" s="416"/>
      <c r="G22" s="416"/>
      <c r="H22" s="416"/>
      <c r="I22" s="416"/>
      <c r="J22" s="416"/>
      <c r="K22" s="416"/>
      <c r="L22" s="416"/>
    </row>
    <row r="23" spans="1:12">
      <c r="A23" s="415"/>
    </row>
    <row r="24" spans="1:12">
      <c r="A24" s="415"/>
    </row>
    <row r="25" spans="1:12">
      <c r="A25" s="415" t="s">
        <v>418</v>
      </c>
      <c r="B25" s="416" t="s">
        <v>757</v>
      </c>
      <c r="C25" s="421"/>
      <c r="D25" s="421"/>
      <c r="E25" s="421"/>
      <c r="F25" s="421"/>
      <c r="G25" s="421"/>
      <c r="H25" s="421"/>
      <c r="I25" s="421"/>
    </row>
    <row r="26" spans="1:12">
      <c r="A26" s="415" t="s">
        <v>430</v>
      </c>
      <c r="B26" s="416" t="s">
        <v>600</v>
      </c>
      <c r="C26" s="421"/>
      <c r="D26" s="421"/>
      <c r="E26" s="421"/>
      <c r="F26" s="421"/>
      <c r="G26" s="421"/>
      <c r="H26" s="421"/>
      <c r="I26" s="421"/>
    </row>
    <row r="27" spans="1:12">
      <c r="A27" s="415" t="s">
        <v>433</v>
      </c>
      <c r="B27" s="416" t="s">
        <v>758</v>
      </c>
      <c r="C27" s="416"/>
      <c r="D27" s="416"/>
      <c r="E27" s="416"/>
      <c r="F27" s="416"/>
      <c r="G27" s="416"/>
      <c r="H27" s="416"/>
      <c r="I27" s="416"/>
      <c r="J27" s="416"/>
      <c r="K27" s="416"/>
      <c r="L27" s="416"/>
    </row>
    <row r="28" spans="1:12">
      <c r="A28" s="416"/>
      <c r="C28" s="416"/>
      <c r="D28" s="416"/>
      <c r="E28" s="416"/>
      <c r="F28" s="416"/>
      <c r="G28" s="416"/>
      <c r="H28" s="416"/>
      <c r="I28" s="416"/>
      <c r="J28" s="416"/>
      <c r="K28" s="416"/>
      <c r="L28" s="416"/>
    </row>
    <row r="29" spans="1:12">
      <c r="A29" s="416"/>
      <c r="B29" s="416"/>
      <c r="C29" s="416"/>
      <c r="D29" s="416"/>
      <c r="E29" s="416"/>
      <c r="F29" s="416"/>
      <c r="G29" s="416"/>
      <c r="H29" s="416"/>
      <c r="I29" s="416"/>
      <c r="J29" s="416"/>
      <c r="K29" s="416"/>
      <c r="L29" s="416"/>
    </row>
    <row r="30" spans="1:12">
      <c r="A30" s="416"/>
      <c r="B30" s="416"/>
      <c r="C30" s="416"/>
      <c r="D30" s="416"/>
      <c r="E30" s="416"/>
      <c r="F30" s="416"/>
      <c r="G30" s="416"/>
      <c r="H30" s="416"/>
      <c r="I30" s="416"/>
      <c r="J30" s="416"/>
      <c r="K30" s="416"/>
      <c r="L30" s="416"/>
    </row>
    <row r="31" spans="1:12" ht="19.5" customHeight="1">
      <c r="A31" s="416"/>
      <c r="B31" s="761"/>
      <c r="C31" s="761"/>
      <c r="D31" s="761"/>
      <c r="E31" s="761"/>
      <c r="F31" s="761"/>
      <c r="G31" s="761"/>
      <c r="H31" s="761"/>
      <c r="I31" s="761"/>
      <c r="J31" s="761"/>
      <c r="K31" s="761"/>
      <c r="L31" s="761"/>
    </row>
    <row r="32" spans="1:12">
      <c r="A32" s="416"/>
      <c r="B32" s="761"/>
      <c r="C32" s="761"/>
      <c r="D32" s="761"/>
      <c r="E32" s="761"/>
      <c r="F32" s="761"/>
      <c r="G32" s="761"/>
      <c r="H32" s="761"/>
      <c r="I32" s="761"/>
      <c r="J32" s="761"/>
      <c r="K32" s="761"/>
      <c r="L32" s="761"/>
    </row>
    <row r="33" spans="1:12">
      <c r="A33" s="416"/>
      <c r="B33" s="761"/>
      <c r="C33" s="761"/>
      <c r="D33" s="761"/>
      <c r="E33" s="761"/>
      <c r="F33" s="761"/>
      <c r="G33" s="761"/>
      <c r="H33" s="761"/>
      <c r="I33" s="761"/>
      <c r="J33" s="761"/>
      <c r="K33" s="761"/>
      <c r="L33" s="761"/>
    </row>
    <row r="34" spans="1:12">
      <c r="A34" s="416"/>
      <c r="B34" s="422"/>
      <c r="C34" s="416"/>
      <c r="D34" s="416"/>
      <c r="E34" s="416"/>
      <c r="F34" s="416"/>
      <c r="G34" s="416"/>
      <c r="H34" s="416"/>
      <c r="I34" s="416"/>
      <c r="J34" s="416"/>
      <c r="K34" s="416"/>
      <c r="L34" s="416"/>
    </row>
    <row r="35" spans="1:12">
      <c r="A35" s="416"/>
      <c r="B35" s="422"/>
      <c r="C35" s="416"/>
      <c r="D35" s="416"/>
      <c r="E35" s="416"/>
      <c r="F35" s="416"/>
      <c r="G35" s="416"/>
      <c r="H35" s="416"/>
      <c r="I35" s="416"/>
      <c r="J35" s="416"/>
      <c r="K35" s="416"/>
      <c r="L35" s="416"/>
    </row>
    <row r="36" spans="1:12">
      <c r="A36" s="416"/>
      <c r="B36" s="416"/>
      <c r="C36" s="416"/>
      <c r="D36" s="416"/>
      <c r="E36" s="416"/>
      <c r="F36" s="416"/>
      <c r="G36" s="416"/>
      <c r="H36" s="416"/>
      <c r="I36" s="416"/>
      <c r="J36" s="416"/>
      <c r="K36" s="416"/>
      <c r="L36" s="416"/>
    </row>
    <row r="37" spans="1:12">
      <c r="A37" s="416"/>
      <c r="B37" s="416"/>
      <c r="C37" s="416"/>
      <c r="D37" s="416"/>
      <c r="E37" s="416"/>
      <c r="F37" s="416"/>
      <c r="G37" s="416"/>
      <c r="H37" s="416"/>
      <c r="I37" s="416"/>
      <c r="J37" s="416"/>
      <c r="K37" s="416"/>
      <c r="L37" s="416"/>
    </row>
    <row r="38" spans="1:12">
      <c r="A38" s="416"/>
      <c r="B38" s="416"/>
      <c r="C38" s="416"/>
      <c r="D38" s="416"/>
      <c r="E38" s="416"/>
      <c r="F38" s="416"/>
      <c r="G38" s="416"/>
      <c r="H38" s="416"/>
      <c r="I38" s="416"/>
      <c r="J38" s="416"/>
      <c r="K38" s="416"/>
      <c r="L38" s="416"/>
    </row>
    <row r="39" spans="1:12">
      <c r="A39" s="416"/>
      <c r="B39" s="416"/>
      <c r="C39" s="416"/>
      <c r="D39" s="416"/>
      <c r="E39" s="416"/>
      <c r="F39" s="416"/>
      <c r="G39" s="416"/>
      <c r="H39" s="416"/>
      <c r="I39" s="416"/>
      <c r="J39" s="416"/>
      <c r="K39" s="416"/>
      <c r="L39" s="416"/>
    </row>
    <row r="40" spans="1:12">
      <c r="A40" s="416"/>
      <c r="B40" s="416"/>
      <c r="C40" s="416"/>
      <c r="D40" s="416"/>
      <c r="E40" s="416"/>
      <c r="F40" s="416"/>
      <c r="G40" s="416"/>
      <c r="H40" s="416"/>
      <c r="I40" s="416"/>
      <c r="J40" s="416"/>
      <c r="K40" s="416"/>
      <c r="L40" s="416"/>
    </row>
    <row r="41" spans="1:12">
      <c r="A41" s="416"/>
      <c r="B41" s="416"/>
      <c r="C41" s="416"/>
      <c r="D41" s="416"/>
      <c r="E41" s="416"/>
      <c r="F41" s="416"/>
      <c r="G41" s="416"/>
      <c r="H41" s="416"/>
      <c r="I41" s="416"/>
      <c r="J41" s="416"/>
      <c r="K41" s="416"/>
      <c r="L41" s="416"/>
    </row>
    <row r="42" spans="1:12">
      <c r="A42" s="416"/>
      <c r="B42" s="416"/>
      <c r="C42" s="416"/>
      <c r="D42" s="416"/>
      <c r="E42" s="416"/>
      <c r="F42" s="416"/>
      <c r="G42" s="416"/>
      <c r="H42" s="416"/>
      <c r="I42" s="416"/>
      <c r="J42" s="416"/>
      <c r="K42" s="416"/>
      <c r="L42" s="416"/>
    </row>
    <row r="43" spans="1:12">
      <c r="A43" s="416"/>
      <c r="B43" s="416"/>
      <c r="C43" s="416"/>
      <c r="D43" s="416"/>
      <c r="E43" s="416"/>
      <c r="F43" s="416"/>
      <c r="G43" s="416"/>
      <c r="H43" s="416"/>
      <c r="I43" s="416"/>
      <c r="J43" s="416"/>
      <c r="K43" s="416"/>
      <c r="L43" s="416"/>
    </row>
    <row r="44" spans="1:12">
      <c r="A44" s="416"/>
      <c r="B44" s="416"/>
      <c r="C44" s="416"/>
      <c r="D44" s="416"/>
      <c r="E44" s="416"/>
      <c r="F44" s="416"/>
      <c r="G44" s="416"/>
      <c r="H44" s="416"/>
      <c r="I44" s="416"/>
      <c r="J44" s="416"/>
      <c r="K44" s="416"/>
      <c r="L44" s="416"/>
    </row>
    <row r="45" spans="1:12">
      <c r="A45" s="416"/>
      <c r="B45" s="416"/>
      <c r="C45" s="416"/>
      <c r="D45" s="416"/>
      <c r="E45" s="416"/>
      <c r="F45" s="416"/>
      <c r="G45" s="416"/>
      <c r="H45" s="416"/>
      <c r="I45" s="416"/>
      <c r="J45" s="416"/>
      <c r="K45" s="416"/>
      <c r="L45" s="416"/>
    </row>
    <row r="46" spans="1:12">
      <c r="A46" s="416"/>
      <c r="B46" s="416"/>
      <c r="C46" s="416"/>
      <c r="D46" s="416"/>
      <c r="E46" s="416"/>
      <c r="F46" s="416"/>
      <c r="G46" s="416"/>
      <c r="H46" s="416"/>
      <c r="I46" s="416"/>
      <c r="J46" s="416"/>
      <c r="K46" s="416"/>
      <c r="L46" s="416"/>
    </row>
    <row r="47" spans="1:12">
      <c r="A47" s="416"/>
      <c r="B47" s="416"/>
      <c r="C47" s="416"/>
      <c r="D47" s="416"/>
      <c r="E47" s="416"/>
      <c r="F47" s="416"/>
      <c r="G47" s="416"/>
      <c r="H47" s="416"/>
      <c r="I47" s="416"/>
      <c r="J47" s="416"/>
      <c r="K47" s="416"/>
      <c r="L47" s="416"/>
    </row>
    <row r="48" spans="1:12">
      <c r="A48" s="416"/>
      <c r="B48" s="416"/>
      <c r="C48" s="416"/>
      <c r="D48" s="416"/>
      <c r="E48" s="416"/>
      <c r="F48" s="416"/>
      <c r="G48" s="416"/>
      <c r="H48" s="416"/>
      <c r="I48" s="416"/>
      <c r="J48" s="416"/>
      <c r="K48" s="416"/>
      <c r="L48" s="416"/>
    </row>
    <row r="49" spans="1:12">
      <c r="A49" s="416"/>
      <c r="B49" s="416"/>
      <c r="C49" s="416"/>
      <c r="D49" s="416"/>
      <c r="E49" s="416"/>
      <c r="F49" s="416"/>
      <c r="G49" s="416"/>
      <c r="H49" s="416"/>
      <c r="I49" s="416"/>
      <c r="J49" s="416"/>
      <c r="K49" s="416"/>
      <c r="L49" s="416"/>
    </row>
    <row r="50" spans="1:12">
      <c r="A50" s="416"/>
      <c r="B50" s="416"/>
      <c r="C50" s="416"/>
      <c r="D50" s="416"/>
      <c r="E50" s="416"/>
      <c r="F50" s="416"/>
      <c r="G50" s="416"/>
      <c r="H50" s="416"/>
      <c r="I50" s="416"/>
      <c r="J50" s="416"/>
      <c r="K50" s="416"/>
      <c r="L50" s="416"/>
    </row>
    <row r="51" spans="1:12">
      <c r="A51" s="416"/>
      <c r="B51" s="416"/>
      <c r="C51" s="416"/>
      <c r="D51" s="416"/>
      <c r="E51" s="416"/>
      <c r="F51" s="416"/>
      <c r="G51" s="416"/>
      <c r="H51" s="416"/>
      <c r="I51" s="416"/>
      <c r="J51" s="416"/>
      <c r="K51" s="416"/>
      <c r="L51" s="416"/>
    </row>
    <row r="52" spans="1:12">
      <c r="A52" s="416"/>
      <c r="B52" s="416"/>
      <c r="C52" s="416"/>
      <c r="D52" s="416"/>
      <c r="E52" s="416"/>
      <c r="F52" s="416"/>
      <c r="G52" s="416"/>
      <c r="H52" s="416"/>
      <c r="I52" s="416"/>
      <c r="J52" s="416"/>
      <c r="K52" s="416"/>
      <c r="L52" s="416"/>
    </row>
    <row r="53" spans="1:12">
      <c r="A53" s="416"/>
      <c r="B53" s="416"/>
      <c r="C53" s="416"/>
      <c r="D53" s="416"/>
      <c r="E53" s="416"/>
      <c r="F53" s="416"/>
      <c r="G53" s="416"/>
      <c r="H53" s="416"/>
      <c r="I53" s="416"/>
      <c r="J53" s="416"/>
      <c r="K53" s="416"/>
      <c r="L53" s="416"/>
    </row>
    <row r="54" spans="1:12">
      <c r="A54" s="416"/>
      <c r="B54" s="416"/>
      <c r="C54" s="416"/>
      <c r="D54" s="416"/>
      <c r="E54" s="416"/>
      <c r="F54" s="416"/>
      <c r="G54" s="416"/>
      <c r="H54" s="416"/>
      <c r="I54" s="416"/>
      <c r="J54" s="416"/>
      <c r="K54" s="416"/>
      <c r="L54" s="416"/>
    </row>
    <row r="55" spans="1:12">
      <c r="A55" s="416"/>
      <c r="B55" s="416"/>
      <c r="C55" s="416"/>
      <c r="D55" s="416"/>
      <c r="E55" s="416"/>
      <c r="F55" s="416"/>
      <c r="G55" s="416"/>
      <c r="H55" s="416"/>
      <c r="I55" s="416"/>
      <c r="J55" s="416"/>
      <c r="K55" s="416"/>
      <c r="L55" s="416"/>
    </row>
  </sheetData>
  <mergeCells count="5">
    <mergeCell ref="A3:L3"/>
    <mergeCell ref="A4:L4"/>
    <mergeCell ref="A5:L5"/>
    <mergeCell ref="B6:K7"/>
    <mergeCell ref="B31:L33"/>
  </mergeCells>
  <printOptions horizontalCentered="1"/>
  <pageMargins left="0.5" right="0.5" top="0.75" bottom="0.75" header="0.3" footer="0.3"/>
  <pageSetup scale="79" orientation="landscape"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Attachment H-27A</vt:lpstr>
      <vt:lpstr>Attachment 1</vt:lpstr>
      <vt:lpstr>Attachment 2</vt:lpstr>
      <vt:lpstr>Attachment 3</vt:lpstr>
      <vt:lpstr>Attachment 4</vt:lpstr>
      <vt:lpstr>Attachment 5</vt:lpstr>
      <vt:lpstr>Attachment 6</vt:lpstr>
      <vt:lpstr>Attachment 6a</vt:lpstr>
      <vt:lpstr>Attachment 7</vt:lpstr>
      <vt:lpstr>Attachment 8</vt:lpstr>
      <vt:lpstr>Attachment 9</vt:lpstr>
      <vt:lpstr>Attachment 10</vt:lpstr>
      <vt:lpstr>Attachment 11</vt:lpstr>
      <vt:lpstr>Attachment 12</vt:lpstr>
      <vt:lpstr>Attachment 13</vt:lpstr>
      <vt:lpstr>WP1 - ADIT</vt:lpstr>
      <vt:lpstr>WP2 - Tax Rates</vt:lpstr>
      <vt:lpstr>WP3 - Perm Tax</vt:lpstr>
      <vt:lpstr>WP4 - Cost Commitment</vt:lpstr>
      <vt:lpstr>'Attachment 7'!_ftn1</vt:lpstr>
      <vt:lpstr>'Attachment 7'!_ftn2</vt:lpstr>
      <vt:lpstr>'Attachment 1'!Print_Area</vt:lpstr>
      <vt:lpstr>'Attachment 10'!Print_Area</vt:lpstr>
      <vt:lpstr>'Attachment 11'!Print_Area</vt:lpstr>
      <vt:lpstr>'Attachment 12'!Print_Area</vt:lpstr>
      <vt:lpstr>'Attachment 13'!Print_Area</vt:lpstr>
      <vt:lpstr>'Attachment 2'!Print_Area</vt:lpstr>
      <vt:lpstr>'Attachment 3'!Print_Area</vt:lpstr>
      <vt:lpstr>'Attachment 4'!Print_Area</vt:lpstr>
      <vt:lpstr>'Attachment 5'!Print_Area</vt:lpstr>
      <vt:lpstr>'Attachment 6'!Print_Area</vt:lpstr>
      <vt:lpstr>'Attachment 6a'!Print_Area</vt:lpstr>
      <vt:lpstr>'Attachment 7'!Print_Area</vt:lpstr>
      <vt:lpstr>'Attachment 8'!Print_Area</vt:lpstr>
      <vt:lpstr>'Attachment 9'!Print_Area</vt:lpstr>
      <vt:lpstr>'Attachment H-27A'!Print_Area</vt:lpstr>
      <vt:lpstr>'WP2 - Tax Rates'!Print_Area</vt:lpstr>
      <vt:lpstr>'WP3 - Perm Tax'!Print_Area</vt:lpstr>
      <vt:lpstr>'WP4 - Cost Commitment'!Print_Area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_</dc:title>
  <dc:creator/>
  <cp:lastModifiedBy/>
  <dcterms:created xsi:type="dcterms:W3CDTF">2017-02-16T23:39:43Z</dcterms:created>
  <dcterms:modified xsi:type="dcterms:W3CDTF">2020-09-29T20:16:49Z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es" linkTarget="Prop_Taxes">
    <vt:lpwstr>#REF!</vt:lpwstr>
  </property>
</Properties>
</file>